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7.xml" ContentType="application/vnd.openxmlformats-officedocument.drawing+xml"/>
  <Override PartName="/xl/charts/chart17.xml" ContentType="application/vnd.openxmlformats-officedocument.drawingml.chart+xml"/>
  <Override PartName="/xl/drawings/drawing8.xml" ContentType="application/vnd.openxmlformats-officedocument.drawing+xml"/>
  <Override PartName="/xl/charts/chart18.xml" ContentType="application/vnd.openxmlformats-officedocument.drawingml.chart+xml"/>
  <Override PartName="/xl/drawings/drawing9.xml" ContentType="application/vnd.openxmlformats-officedocument.drawing+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filterPrivacy="1" codeName="ThisWorkbook"/>
  <xr:revisionPtr revIDLastSave="0" documentId="13_ncr:1_{C609305C-3075-418D-BAE3-E8E05F843EC1}" xr6:coauthVersionLast="45" xr6:coauthVersionMax="45" xr10:uidLastSave="{00000000-0000-0000-0000-000000000000}"/>
  <bookViews>
    <workbookView xWindow="-108" yWindow="-108" windowWidth="23256" windowHeight="12576" tabRatio="762" xr2:uid="{00000000-000D-0000-FFFF-FFFF00000000}"/>
  </bookViews>
  <sheets>
    <sheet name="Cover" sheetId="74" r:id="rId1"/>
    <sheet name="T1-Solid fuels supply EU" sheetId="58" r:id="rId2"/>
    <sheet name="T2-Oil supply EU" sheetId="44" r:id="rId3"/>
    <sheet name="T3a-Emergency stocks of oil" sheetId="67" r:id="rId4"/>
    <sheet name="T3b-Quantities of stocks held" sheetId="70" r:id="rId5"/>
    <sheet name="F1-Prod cons fuels oil" sheetId="66" r:id="rId6"/>
    <sheet name="T4-GID Fuels countries" sheetId="49" r:id="rId7"/>
    <sheet name="T5-Primary prod Fuels countries" sheetId="31" r:id="rId8"/>
    <sheet name="F2a-Main producers Hard coal" sheetId="59" r:id="rId9"/>
    <sheet name="F2b-Main producers Brown coal" sheetId="68" r:id="rId10"/>
    <sheet name="T6-Deliv of primary coal by sec" sheetId="60" r:id="rId11"/>
    <sheet name="T7-Ref_Intake Oil countries" sheetId="33" r:id="rId12"/>
    <sheet name="T8-Primary prod Oil countries" sheetId="34" r:id="rId13"/>
    <sheet name="T9a-Main origin Crude oil" sheetId="54" r:id="rId14"/>
    <sheet name="T9b-Main origin Natural gas" sheetId="55" r:id="rId15"/>
    <sheet name="F3a-Main origin Crude oil" sheetId="72" r:id="rId16"/>
    <sheet name="F3b-Main origin Gas" sheetId="73" r:id="rId17"/>
    <sheet name="T10-GID Main petroleum products" sheetId="42" r:id="rId18"/>
    <sheet name="F4-GID Main petroleum products" sheetId="43" r:id="rId19"/>
    <sheet name="T11-Gas supply EU" sheetId="15" r:id="rId20"/>
    <sheet name="F5-Evolution of Gas supply EU" sheetId="21" r:id="rId21"/>
    <sheet name="T12-Stocks vs deliv Gas" sheetId="61" r:id="rId22"/>
    <sheet name="F6-Stocks vs deliv Gas" sheetId="62" r:id="rId23"/>
    <sheet name="T13-GID of Gas countries" sheetId="46" r:id="rId24"/>
    <sheet name="T14-Primary prod Gas countries" sheetId="35" r:id="rId25"/>
    <sheet name="T15-NG deliv to power gen" sheetId="63" r:id="rId26"/>
    <sheet name="T16-Electricity supply EU" sheetId="1" r:id="rId27"/>
    <sheet name="F7a-Evolution of elec supply" sheetId="69" r:id="rId28"/>
    <sheet name="F7b-Evolution of elec supply" sheetId="65" r:id="rId29"/>
    <sheet name="F7c-Composition supply" sheetId="71" r:id="rId30"/>
    <sheet name="T17-Elec available" sheetId="52" r:id="rId31"/>
    <sheet name="T18-Net Elec gen countries" sheetId="38" r:id="rId32"/>
  </sheets>
  <definedNames>
    <definedName name="_xlnm.Print_Area" localSheetId="19">'T11-Gas supply EU'!$A$2:$Q$17</definedName>
    <definedName name="_xlnm.Print_Area" localSheetId="21">'T12-Stocks vs deliv Gas'!$A$2:$Q$4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6" i="65" l="1"/>
  <c r="A57" i="65"/>
  <c r="A58" i="65"/>
  <c r="A59" i="65"/>
  <c r="A55" i="65"/>
  <c r="P53" i="65" l="1"/>
  <c r="Q53" i="65"/>
  <c r="R53" i="65"/>
  <c r="S53" i="65"/>
  <c r="T53" i="65"/>
  <c r="U53" i="65"/>
  <c r="V53" i="65"/>
  <c r="W53" i="65"/>
  <c r="X53" i="65"/>
  <c r="Y53" i="65"/>
  <c r="Z53" i="65"/>
  <c r="P54" i="65"/>
  <c r="Q54" i="65"/>
  <c r="R54" i="65"/>
  <c r="S54" i="65"/>
  <c r="T54" i="65"/>
  <c r="U54" i="65"/>
  <c r="V54" i="65"/>
  <c r="W54" i="65"/>
  <c r="X54" i="65"/>
  <c r="Y54" i="65"/>
  <c r="Z54" i="65"/>
  <c r="P55" i="65"/>
  <c r="Q55" i="65"/>
  <c r="R55" i="65"/>
  <c r="S55" i="65"/>
  <c r="T55" i="65"/>
  <c r="U55" i="65"/>
  <c r="V55" i="65"/>
  <c r="W55" i="65"/>
  <c r="X55" i="65"/>
  <c r="Y55" i="65"/>
  <c r="Z55" i="65"/>
  <c r="P56" i="65"/>
  <c r="Q56" i="65"/>
  <c r="R56" i="65"/>
  <c r="S56" i="65"/>
  <c r="T56" i="65"/>
  <c r="U56" i="65"/>
  <c r="V56" i="65"/>
  <c r="W56" i="65"/>
  <c r="X56" i="65"/>
  <c r="Y56" i="65"/>
  <c r="Z56" i="65"/>
  <c r="P57" i="65"/>
  <c r="Q57" i="65"/>
  <c r="R57" i="65"/>
  <c r="S57" i="65"/>
  <c r="T57" i="65"/>
  <c r="U57" i="65"/>
  <c r="V57" i="65"/>
  <c r="W57" i="65"/>
  <c r="X57" i="65"/>
  <c r="Y57" i="65"/>
  <c r="Z57" i="65"/>
  <c r="P58" i="65"/>
  <c r="Q58" i="65"/>
  <c r="R58" i="65"/>
  <c r="S58" i="65"/>
  <c r="T58" i="65"/>
  <c r="U58" i="65"/>
  <c r="V58" i="65"/>
  <c r="W58" i="65"/>
  <c r="X58" i="65"/>
  <c r="Y58" i="65"/>
  <c r="Z58" i="65"/>
  <c r="P59" i="65"/>
  <c r="Q59" i="65"/>
  <c r="R59" i="65"/>
  <c r="S59" i="65"/>
  <c r="T59" i="65"/>
  <c r="U59" i="65"/>
  <c r="V59" i="65"/>
  <c r="W59" i="65"/>
  <c r="X59" i="65"/>
  <c r="Y59" i="65"/>
  <c r="Z59" i="65"/>
  <c r="P60" i="65"/>
  <c r="Q60" i="65"/>
  <c r="R60" i="65"/>
  <c r="S60" i="65"/>
  <c r="T60" i="65"/>
  <c r="U60" i="65"/>
  <c r="V60" i="65"/>
  <c r="W60" i="65"/>
  <c r="X60" i="65"/>
  <c r="Y60" i="65"/>
  <c r="Z60" i="65"/>
  <c r="P61" i="65"/>
  <c r="Q61" i="65"/>
  <c r="R61" i="65"/>
  <c r="S61" i="65"/>
  <c r="T61" i="65"/>
  <c r="U61" i="65"/>
  <c r="V61" i="65"/>
  <c r="W61" i="65"/>
  <c r="X61" i="65"/>
  <c r="Y61" i="65"/>
  <c r="Z61" i="65"/>
  <c r="P62" i="65"/>
  <c r="Q62" i="65"/>
  <c r="R62" i="65"/>
  <c r="S62" i="65"/>
  <c r="T62" i="65"/>
  <c r="U62" i="65"/>
  <c r="V62" i="65"/>
  <c r="W62" i="65"/>
  <c r="X62" i="65"/>
  <c r="Y62" i="65"/>
  <c r="Z62" i="65"/>
  <c r="D53" i="65"/>
  <c r="E53" i="65"/>
  <c r="F53" i="65"/>
  <c r="G53" i="65"/>
  <c r="H53" i="65"/>
  <c r="I53" i="65"/>
  <c r="J53" i="65"/>
  <c r="K53" i="65"/>
  <c r="L53" i="65"/>
  <c r="M53" i="65"/>
  <c r="N53" i="65"/>
  <c r="O53" i="65"/>
  <c r="D54" i="65"/>
  <c r="E54" i="65"/>
  <c r="F54" i="65"/>
  <c r="G54" i="65"/>
  <c r="H54" i="65"/>
  <c r="I54" i="65"/>
  <c r="J54" i="65"/>
  <c r="K54" i="65"/>
  <c r="L54" i="65"/>
  <c r="M54" i="65"/>
  <c r="N54" i="65"/>
  <c r="O54" i="65"/>
  <c r="D55" i="65"/>
  <c r="E55" i="65"/>
  <c r="F55" i="65"/>
  <c r="G55" i="65"/>
  <c r="H55" i="65"/>
  <c r="I55" i="65"/>
  <c r="J55" i="65"/>
  <c r="K55" i="65"/>
  <c r="L55" i="65"/>
  <c r="M55" i="65"/>
  <c r="N55" i="65"/>
  <c r="O55" i="65"/>
  <c r="D56" i="65"/>
  <c r="E56" i="65"/>
  <c r="F56" i="65"/>
  <c r="G56" i="65"/>
  <c r="H56" i="65"/>
  <c r="I56" i="65"/>
  <c r="J56" i="65"/>
  <c r="K56" i="65"/>
  <c r="L56" i="65"/>
  <c r="M56" i="65"/>
  <c r="N56" i="65"/>
  <c r="O56" i="65"/>
  <c r="D57" i="65"/>
  <c r="E57" i="65"/>
  <c r="F57" i="65"/>
  <c r="G57" i="65"/>
  <c r="H57" i="65"/>
  <c r="I57" i="65"/>
  <c r="J57" i="65"/>
  <c r="K57" i="65"/>
  <c r="L57" i="65"/>
  <c r="M57" i="65"/>
  <c r="N57" i="65"/>
  <c r="O57" i="65"/>
  <c r="D58" i="65"/>
  <c r="E58" i="65"/>
  <c r="F58" i="65"/>
  <c r="G58" i="65"/>
  <c r="H58" i="65"/>
  <c r="I58" i="65"/>
  <c r="J58" i="65"/>
  <c r="K58" i="65"/>
  <c r="L58" i="65"/>
  <c r="M58" i="65"/>
  <c r="N58" i="65"/>
  <c r="O58" i="65"/>
  <c r="D59" i="65"/>
  <c r="E59" i="65"/>
  <c r="F59" i="65"/>
  <c r="G59" i="65"/>
  <c r="H59" i="65"/>
  <c r="I59" i="65"/>
  <c r="J59" i="65"/>
  <c r="K59" i="65"/>
  <c r="L59" i="65"/>
  <c r="M59" i="65"/>
  <c r="N59" i="65"/>
  <c r="O59" i="65"/>
  <c r="D60" i="65"/>
  <c r="E60" i="65"/>
  <c r="F60" i="65"/>
  <c r="G60" i="65"/>
  <c r="H60" i="65"/>
  <c r="I60" i="65"/>
  <c r="J60" i="65"/>
  <c r="K60" i="65"/>
  <c r="L60" i="65"/>
  <c r="M60" i="65"/>
  <c r="N60" i="65"/>
  <c r="O60" i="65"/>
  <c r="D61" i="65"/>
  <c r="E61" i="65"/>
  <c r="F61" i="65"/>
  <c r="G61" i="65"/>
  <c r="H61" i="65"/>
  <c r="I61" i="65"/>
  <c r="J61" i="65"/>
  <c r="K61" i="65"/>
  <c r="L61" i="65"/>
  <c r="M61" i="65"/>
  <c r="N61" i="65"/>
  <c r="O61" i="65"/>
  <c r="D62" i="65"/>
  <c r="E62" i="65"/>
  <c r="F62" i="65"/>
  <c r="G62" i="65"/>
  <c r="H62" i="65"/>
  <c r="I62" i="65"/>
  <c r="J62" i="65"/>
  <c r="K62" i="65"/>
  <c r="L62" i="65"/>
  <c r="M62" i="65"/>
  <c r="N62" i="65"/>
  <c r="O62" i="65"/>
  <c r="B56" i="65"/>
  <c r="B57" i="65"/>
  <c r="B58" i="65"/>
  <c r="B59" i="65"/>
  <c r="B55" i="65"/>
  <c r="C59" i="65"/>
  <c r="C58" i="65"/>
  <c r="C57" i="65"/>
  <c r="C56" i="65"/>
  <c r="C55" i="65"/>
  <c r="AA45" i="38" l="1"/>
  <c r="O58" i="38"/>
  <c r="O57" i="38"/>
  <c r="AA45" i="52"/>
  <c r="O59" i="52"/>
  <c r="O58" i="52"/>
  <c r="O55" i="63"/>
  <c r="N55" i="63"/>
  <c r="O54" i="63"/>
  <c r="N54" i="63"/>
  <c r="O54" i="35"/>
  <c r="N54" i="35"/>
  <c r="O53" i="35"/>
  <c r="N53" i="35"/>
  <c r="O54" i="46" l="1"/>
  <c r="N54" i="46"/>
  <c r="O53" i="46"/>
  <c r="N53" i="46"/>
  <c r="Q22" i="61" l="1"/>
  <c r="R22" i="61"/>
  <c r="S22" i="61"/>
  <c r="T22" i="61"/>
  <c r="U22" i="61"/>
  <c r="V22" i="61"/>
  <c r="W22" i="61"/>
  <c r="X22" i="61"/>
  <c r="Y22" i="61"/>
  <c r="Z22" i="61"/>
  <c r="O97" i="61"/>
  <c r="N97" i="61"/>
  <c r="O96" i="61"/>
  <c r="AA56" i="61" l="1"/>
  <c r="AA55" i="61"/>
  <c r="Z55" i="61"/>
  <c r="Y55" i="61"/>
  <c r="X55" i="61"/>
  <c r="W55" i="61"/>
  <c r="V55" i="61"/>
  <c r="U55" i="61"/>
  <c r="T55" i="61"/>
  <c r="S55" i="61"/>
  <c r="R55" i="61"/>
  <c r="Q55" i="61"/>
  <c r="P55" i="61"/>
  <c r="O88" i="61"/>
  <c r="O39" i="42"/>
  <c r="O53" i="34" l="1"/>
  <c r="O52" i="34"/>
  <c r="O53" i="33"/>
  <c r="O52" i="33"/>
  <c r="O55" i="31"/>
  <c r="O54" i="31"/>
  <c r="O58" i="49"/>
  <c r="O57" i="49"/>
  <c r="D46" i="70"/>
  <c r="E46" i="70"/>
  <c r="F46" i="70"/>
  <c r="G46" i="70"/>
  <c r="H46" i="70"/>
  <c r="I46" i="70"/>
  <c r="J46" i="70"/>
  <c r="K46" i="70"/>
  <c r="L46" i="70"/>
  <c r="M46" i="70"/>
  <c r="N46" i="70"/>
  <c r="O46" i="70"/>
  <c r="C46" i="70"/>
  <c r="O47" i="70"/>
  <c r="Z27" i="58"/>
  <c r="Y27" i="58"/>
  <c r="X27" i="58"/>
  <c r="W27" i="58"/>
  <c r="V27" i="58"/>
  <c r="U27" i="58"/>
  <c r="T27" i="58"/>
  <c r="S27" i="58"/>
  <c r="R27" i="58"/>
  <c r="Q27" i="58"/>
  <c r="P27" i="58"/>
  <c r="O27" i="58"/>
  <c r="N27" i="58"/>
  <c r="M27" i="58"/>
  <c r="L27" i="58"/>
  <c r="K27" i="58"/>
  <c r="J27" i="58"/>
  <c r="I27" i="58"/>
  <c r="H27" i="58"/>
  <c r="G27" i="58"/>
  <c r="F27" i="58"/>
  <c r="E27" i="58"/>
  <c r="D27" i="58"/>
  <c r="C27" i="58"/>
  <c r="Z21" i="58"/>
  <c r="Y21" i="58"/>
  <c r="X21" i="58"/>
  <c r="W21" i="58"/>
  <c r="V21" i="58"/>
  <c r="U21" i="58"/>
  <c r="T21" i="58"/>
  <c r="S21" i="58"/>
  <c r="R21" i="58"/>
  <c r="Q21" i="58"/>
  <c r="P21" i="58"/>
  <c r="O21" i="58"/>
  <c r="N21" i="58"/>
  <c r="M21" i="58"/>
  <c r="L21" i="58"/>
  <c r="K21" i="58"/>
  <c r="J21" i="58"/>
  <c r="I21" i="58"/>
  <c r="H21" i="58"/>
  <c r="G21" i="58"/>
  <c r="F21" i="58"/>
  <c r="E21" i="58"/>
  <c r="D21" i="58"/>
  <c r="C21" i="58"/>
  <c r="M15" i="58"/>
  <c r="L15" i="58"/>
  <c r="K15" i="58"/>
  <c r="J15" i="58"/>
  <c r="I15" i="58"/>
  <c r="H15" i="58"/>
  <c r="G15" i="58"/>
  <c r="F15" i="58"/>
  <c r="E15" i="58"/>
  <c r="D15" i="58"/>
  <c r="C15" i="58"/>
  <c r="Z15" i="58"/>
  <c r="Y15" i="58"/>
  <c r="X15" i="58"/>
  <c r="W15" i="58"/>
  <c r="V15" i="58"/>
  <c r="U15" i="58"/>
  <c r="T15" i="58"/>
  <c r="S15" i="58"/>
  <c r="R15" i="58"/>
  <c r="Q15" i="58"/>
  <c r="P15" i="58"/>
  <c r="O15" i="58"/>
  <c r="N15" i="58"/>
  <c r="Z9" i="58"/>
  <c r="Y9" i="58"/>
  <c r="X9" i="58"/>
  <c r="W9" i="58"/>
  <c r="V9" i="58"/>
  <c r="U9" i="58"/>
  <c r="T9" i="58"/>
  <c r="S9" i="58"/>
  <c r="R9" i="58"/>
  <c r="Q9" i="58"/>
  <c r="N9" i="58"/>
  <c r="M9" i="58"/>
  <c r="L9" i="58"/>
  <c r="K9" i="58"/>
  <c r="J9" i="58"/>
  <c r="I9" i="58"/>
  <c r="H9" i="58"/>
  <c r="G9" i="58"/>
  <c r="F9" i="58"/>
  <c r="E9" i="58"/>
  <c r="D9" i="58"/>
  <c r="C9" i="58"/>
  <c r="O9" i="58"/>
  <c r="P9" i="58"/>
  <c r="D72" i="1" l="1"/>
  <c r="E72" i="1"/>
  <c r="F72" i="1"/>
  <c r="G72" i="1"/>
  <c r="H72" i="1"/>
  <c r="I72" i="1"/>
  <c r="J72" i="1"/>
  <c r="K72" i="1"/>
  <c r="L72" i="1"/>
  <c r="M72" i="1"/>
  <c r="N72" i="1"/>
  <c r="O72" i="1"/>
  <c r="P72" i="1"/>
  <c r="Q72" i="1"/>
  <c r="R72" i="1"/>
  <c r="S72" i="1"/>
  <c r="T72" i="1"/>
  <c r="U72" i="1"/>
  <c r="V72" i="1"/>
  <c r="W72" i="1"/>
  <c r="X72" i="1"/>
  <c r="Y72" i="1"/>
  <c r="Z72" i="1"/>
  <c r="C72" i="1"/>
  <c r="D47" i="1"/>
  <c r="E47" i="1"/>
  <c r="F47" i="1"/>
  <c r="G47" i="1"/>
  <c r="H47" i="1"/>
  <c r="I47" i="1"/>
  <c r="J47" i="1"/>
  <c r="K47" i="1"/>
  <c r="L47" i="1"/>
  <c r="M47" i="1"/>
  <c r="N47" i="1"/>
  <c r="O47" i="1"/>
  <c r="P47" i="1"/>
  <c r="Q47" i="1"/>
  <c r="R47" i="1"/>
  <c r="S47" i="1"/>
  <c r="T47" i="1"/>
  <c r="U47" i="1"/>
  <c r="V47" i="1"/>
  <c r="W47" i="1"/>
  <c r="X47" i="1"/>
  <c r="Y47" i="1"/>
  <c r="Z47" i="1"/>
  <c r="C47" i="1"/>
  <c r="M54" i="63"/>
  <c r="L54" i="63"/>
  <c r="K54" i="63"/>
  <c r="J54" i="63"/>
  <c r="I54" i="63"/>
  <c r="H54" i="63"/>
  <c r="G54" i="63"/>
  <c r="F54" i="63"/>
  <c r="E54" i="63"/>
  <c r="D54" i="63"/>
  <c r="C54" i="63"/>
  <c r="M53" i="35"/>
  <c r="L53" i="35"/>
  <c r="K53" i="35"/>
  <c r="J53" i="35"/>
  <c r="I53" i="35"/>
  <c r="H53" i="35"/>
  <c r="G53" i="35"/>
  <c r="F53" i="35"/>
  <c r="E53" i="35"/>
  <c r="D53" i="35"/>
  <c r="C53" i="35"/>
  <c r="M53" i="46" l="1"/>
  <c r="L53" i="46"/>
  <c r="K53" i="46"/>
  <c r="J53" i="46"/>
  <c r="I53" i="46"/>
  <c r="H53" i="46"/>
  <c r="G53" i="46"/>
  <c r="F53" i="46"/>
  <c r="E53" i="46"/>
  <c r="D53" i="46"/>
  <c r="C53" i="46"/>
  <c r="C35" i="62"/>
  <c r="AK35" i="62"/>
  <c r="AJ35" i="62"/>
  <c r="AH35" i="62"/>
  <c r="AF35" i="62"/>
  <c r="AE35" i="62"/>
  <c r="AD35" i="62"/>
  <c r="AC35" i="62"/>
  <c r="AB35" i="62"/>
  <c r="AA35" i="62"/>
  <c r="Z35" i="62"/>
  <c r="Y35" i="62"/>
  <c r="X35" i="62"/>
  <c r="W35" i="62"/>
  <c r="V35" i="62"/>
  <c r="U35" i="62"/>
  <c r="T35" i="62"/>
  <c r="S35" i="62"/>
  <c r="R35" i="62"/>
  <c r="Q35" i="62"/>
  <c r="P35" i="62"/>
  <c r="O35" i="62"/>
  <c r="N35" i="62"/>
  <c r="M35" i="62"/>
  <c r="L35" i="62"/>
  <c r="K35" i="62"/>
  <c r="J35" i="62"/>
  <c r="I35" i="62"/>
  <c r="H35" i="62"/>
  <c r="G35" i="62"/>
  <c r="F35" i="62"/>
  <c r="D35" i="62"/>
  <c r="N96" i="61"/>
  <c r="M96" i="61"/>
  <c r="L96" i="61"/>
  <c r="K96" i="61"/>
  <c r="J96" i="61"/>
  <c r="I96" i="61"/>
  <c r="H96" i="61"/>
  <c r="G96" i="61"/>
  <c r="F96" i="61"/>
  <c r="E96" i="61"/>
  <c r="D96" i="61"/>
  <c r="C96" i="61"/>
  <c r="N55" i="61"/>
  <c r="M55" i="61"/>
  <c r="L55" i="61"/>
  <c r="K55" i="61"/>
  <c r="J55" i="61"/>
  <c r="I55" i="61"/>
  <c r="H55" i="61"/>
  <c r="G55" i="61"/>
  <c r="F55" i="61"/>
  <c r="E55" i="61"/>
  <c r="D55" i="61"/>
  <c r="C55" i="61"/>
  <c r="I47" i="43"/>
  <c r="I39" i="43"/>
  <c r="I40" i="43"/>
  <c r="I41" i="43"/>
  <c r="I42" i="43"/>
  <c r="I43" i="43"/>
  <c r="I44" i="43"/>
  <c r="I45" i="43"/>
  <c r="I46" i="43"/>
  <c r="F39" i="43"/>
  <c r="F40" i="43"/>
  <c r="F41" i="43"/>
  <c r="F42" i="43"/>
  <c r="F43" i="43"/>
  <c r="F44" i="43"/>
  <c r="F45" i="43"/>
  <c r="F46" i="43"/>
  <c r="C39" i="43"/>
  <c r="C40" i="43"/>
  <c r="C41" i="43"/>
  <c r="C42" i="43"/>
  <c r="C43" i="43"/>
  <c r="C44" i="43"/>
  <c r="C45" i="43"/>
  <c r="C46" i="43"/>
  <c r="H39" i="43"/>
  <c r="E39" i="43" s="1"/>
  <c r="H40" i="43"/>
  <c r="E40" i="43" s="1"/>
  <c r="H41" i="43"/>
  <c r="E41" i="43" s="1"/>
  <c r="H42" i="43"/>
  <c r="E42" i="43" s="1"/>
  <c r="H43" i="43"/>
  <c r="E43" i="43" s="1"/>
  <c r="H44" i="43"/>
  <c r="E44" i="43" s="1"/>
  <c r="H45" i="43"/>
  <c r="E45" i="43" s="1"/>
  <c r="H46" i="43"/>
  <c r="E46" i="43" s="1"/>
  <c r="H47" i="43"/>
  <c r="E47" i="43" s="1"/>
  <c r="N39" i="42"/>
  <c r="F47" i="43" s="1"/>
  <c r="M39" i="42"/>
  <c r="L39" i="42"/>
  <c r="K39" i="42"/>
  <c r="J39" i="42"/>
  <c r="I39" i="42"/>
  <c r="H39" i="42"/>
  <c r="G39" i="42"/>
  <c r="F39" i="42"/>
  <c r="E39" i="42"/>
  <c r="D39" i="42"/>
  <c r="C39" i="42"/>
  <c r="C47" i="43" s="1"/>
  <c r="C36" i="73"/>
  <c r="D36" i="73"/>
  <c r="E36" i="73"/>
  <c r="C37" i="73"/>
  <c r="D37" i="73"/>
  <c r="E37" i="73"/>
  <c r="C38" i="73"/>
  <c r="D38" i="73"/>
  <c r="E38" i="73"/>
  <c r="C39" i="73"/>
  <c r="D39" i="73"/>
  <c r="E39" i="73"/>
  <c r="C40" i="73"/>
  <c r="D40" i="73"/>
  <c r="E40" i="73"/>
  <c r="C41" i="73"/>
  <c r="D41" i="73"/>
  <c r="E41" i="73"/>
  <c r="C42" i="73"/>
  <c r="D42" i="73"/>
  <c r="E42" i="73"/>
  <c r="C43" i="73"/>
  <c r="D43" i="73"/>
  <c r="E43" i="73"/>
  <c r="C44" i="73"/>
  <c r="D44" i="73"/>
  <c r="E44" i="73"/>
  <c r="C45" i="73"/>
  <c r="D45" i="73"/>
  <c r="E45" i="73"/>
  <c r="F36" i="72"/>
  <c r="F37" i="72"/>
  <c r="F38" i="72"/>
  <c r="F39" i="72"/>
  <c r="F40" i="72"/>
  <c r="F41" i="72"/>
  <c r="F42" i="72"/>
  <c r="F43" i="72"/>
  <c r="F44" i="72"/>
  <c r="F45" i="72"/>
  <c r="E36" i="72"/>
  <c r="E37" i="72"/>
  <c r="E38" i="72"/>
  <c r="E39" i="72"/>
  <c r="E40" i="72"/>
  <c r="E41" i="72"/>
  <c r="E42" i="72"/>
  <c r="E43" i="72"/>
  <c r="E44" i="72"/>
  <c r="E45" i="72"/>
  <c r="D36" i="72"/>
  <c r="D37" i="72"/>
  <c r="D38" i="72"/>
  <c r="D39" i="72"/>
  <c r="D40" i="72"/>
  <c r="D41" i="72"/>
  <c r="D42" i="72"/>
  <c r="D43" i="72"/>
  <c r="D44" i="72"/>
  <c r="D45" i="72"/>
  <c r="D26" i="55"/>
  <c r="E26" i="55"/>
  <c r="F26" i="55"/>
  <c r="G26" i="55"/>
  <c r="H26" i="55"/>
  <c r="I26" i="55"/>
  <c r="J26" i="55"/>
  <c r="K26" i="55"/>
  <c r="L26" i="55"/>
  <c r="M26" i="55"/>
  <c r="N26" i="55"/>
  <c r="D35" i="73" s="1"/>
  <c r="O26" i="55"/>
  <c r="E35" i="73" s="1"/>
  <c r="P26" i="55"/>
  <c r="Q26" i="55"/>
  <c r="R26" i="55"/>
  <c r="S26" i="55"/>
  <c r="T26" i="55"/>
  <c r="U26" i="55"/>
  <c r="V26" i="55"/>
  <c r="W26" i="55"/>
  <c r="X26" i="55"/>
  <c r="Y26" i="55"/>
  <c r="Z26" i="55"/>
  <c r="C26" i="55"/>
  <c r="C35" i="73" s="1"/>
  <c r="D25" i="54"/>
  <c r="E25" i="54"/>
  <c r="F25" i="54"/>
  <c r="G25" i="54"/>
  <c r="H25" i="54"/>
  <c r="I25" i="54"/>
  <c r="J25" i="54"/>
  <c r="K25" i="54"/>
  <c r="L25" i="54"/>
  <c r="M25" i="54"/>
  <c r="N25" i="54"/>
  <c r="E35" i="72" s="1"/>
  <c r="O25" i="54"/>
  <c r="F35" i="72" s="1"/>
  <c r="P25" i="54"/>
  <c r="Q25" i="54"/>
  <c r="R25" i="54"/>
  <c r="S25" i="54"/>
  <c r="T25" i="54"/>
  <c r="U25" i="54"/>
  <c r="V25" i="54"/>
  <c r="W25" i="54"/>
  <c r="X25" i="54"/>
  <c r="Y25" i="54"/>
  <c r="Z25" i="54"/>
  <c r="C25" i="54"/>
  <c r="D35" i="72" s="1"/>
  <c r="N53" i="34"/>
  <c r="M53" i="34"/>
  <c r="L53" i="34"/>
  <c r="K53" i="34"/>
  <c r="J53" i="34"/>
  <c r="I53" i="34"/>
  <c r="H53" i="34"/>
  <c r="G53" i="34"/>
  <c r="F53" i="34"/>
  <c r="E53" i="34"/>
  <c r="D53" i="34"/>
  <c r="C53" i="34"/>
  <c r="N52" i="34"/>
  <c r="M52" i="34"/>
  <c r="L52" i="34"/>
  <c r="K52" i="34"/>
  <c r="J52" i="34"/>
  <c r="I52" i="34"/>
  <c r="H52" i="34"/>
  <c r="G52" i="34"/>
  <c r="F52" i="34"/>
  <c r="E52" i="34"/>
  <c r="D52" i="34"/>
  <c r="C52" i="34"/>
  <c r="N53" i="33"/>
  <c r="M53" i="33"/>
  <c r="L53" i="33"/>
  <c r="K53" i="33"/>
  <c r="J53" i="33"/>
  <c r="I53" i="33"/>
  <c r="H53" i="33"/>
  <c r="G53" i="33"/>
  <c r="F53" i="33"/>
  <c r="E53" i="33"/>
  <c r="D53" i="33"/>
  <c r="C53" i="33"/>
  <c r="N52" i="33"/>
  <c r="M52" i="33"/>
  <c r="L52" i="33"/>
  <c r="K52" i="33"/>
  <c r="J52" i="33"/>
  <c r="I52" i="33"/>
  <c r="H52" i="33"/>
  <c r="G52" i="33"/>
  <c r="F52" i="33"/>
  <c r="E52" i="33"/>
  <c r="D52" i="33"/>
  <c r="C52" i="33"/>
  <c r="N47" i="70"/>
  <c r="M47" i="70"/>
  <c r="L47" i="70"/>
  <c r="K47" i="70"/>
  <c r="J47" i="70"/>
  <c r="I47" i="70"/>
  <c r="H47" i="70"/>
  <c r="G47" i="70"/>
  <c r="F47" i="70"/>
  <c r="E47" i="70"/>
  <c r="D47" i="70"/>
  <c r="C47" i="70"/>
  <c r="C11" i="44" l="1"/>
  <c r="D11" i="44"/>
  <c r="E11" i="44"/>
  <c r="F11" i="44"/>
  <c r="G11" i="44"/>
  <c r="H11" i="44"/>
  <c r="I11" i="44"/>
  <c r="J11" i="44"/>
  <c r="K11" i="44"/>
  <c r="L11" i="44"/>
  <c r="M11" i="44"/>
  <c r="N11" i="44"/>
  <c r="O11" i="44"/>
  <c r="P11" i="44"/>
  <c r="Q11" i="44"/>
  <c r="R11" i="44"/>
  <c r="S11" i="44"/>
  <c r="T11" i="44"/>
  <c r="U11" i="44"/>
  <c r="V11" i="44"/>
  <c r="W11" i="44"/>
  <c r="X11" i="44"/>
  <c r="Y11" i="44"/>
  <c r="Z11" i="44"/>
  <c r="AA11" i="44"/>
  <c r="C12" i="44"/>
  <c r="D12" i="44"/>
  <c r="E12" i="44"/>
  <c r="F12" i="44"/>
  <c r="G12" i="44"/>
  <c r="H12" i="44"/>
  <c r="I12" i="44"/>
  <c r="J12" i="44"/>
  <c r="AA12" i="44" s="1"/>
  <c r="K12" i="44"/>
  <c r="L12" i="44"/>
  <c r="M12" i="44"/>
  <c r="N12" i="44"/>
  <c r="O12" i="44"/>
  <c r="P12" i="44"/>
  <c r="Q12" i="44"/>
  <c r="R12" i="44"/>
  <c r="S12" i="44"/>
  <c r="T12" i="44"/>
  <c r="U12" i="44"/>
  <c r="V12" i="44"/>
  <c r="W12" i="44"/>
  <c r="X12" i="44"/>
  <c r="Y12" i="44"/>
  <c r="Z12" i="44"/>
  <c r="AA55" i="63" l="1"/>
  <c r="AA54" i="63"/>
  <c r="AA54" i="35"/>
  <c r="AA53" i="35"/>
  <c r="AA54" i="46"/>
  <c r="AA53" i="46"/>
  <c r="AA96" i="61"/>
  <c r="AA97" i="61"/>
  <c r="B14" i="42" l="1"/>
  <c r="B15" i="42"/>
  <c r="B13" i="42"/>
  <c r="B12" i="42"/>
  <c r="B11" i="42"/>
  <c r="B10" i="42"/>
  <c r="B9" i="42"/>
  <c r="B8" i="42"/>
  <c r="AA53" i="34"/>
  <c r="AA52" i="34"/>
  <c r="AA52" i="33"/>
  <c r="AA53" i="33"/>
  <c r="AA47" i="70" l="1"/>
  <c r="Z32" i="1" l="1"/>
  <c r="Z30" i="1"/>
  <c r="Z31" i="1"/>
  <c r="Z29" i="1"/>
  <c r="Y29" i="1"/>
  <c r="Z28" i="1"/>
  <c r="Z27" i="1"/>
  <c r="Z26" i="1"/>
  <c r="Z25" i="1"/>
  <c r="Z24" i="1"/>
  <c r="Z23" i="1"/>
  <c r="Z22" i="1"/>
  <c r="Z21" i="1"/>
  <c r="Z20" i="1"/>
  <c r="Z19" i="1"/>
  <c r="Z18" i="1"/>
  <c r="Z17" i="1"/>
  <c r="Z16" i="1"/>
  <c r="Z15" i="1"/>
  <c r="Z14" i="1"/>
  <c r="Z13" i="1"/>
  <c r="Z12" i="1"/>
  <c r="Z11" i="1"/>
  <c r="Z10" i="1"/>
  <c r="Z9" i="1"/>
  <c r="Z8" i="1"/>
  <c r="Y8" i="1"/>
  <c r="B49" i="71" l="1"/>
  <c r="B52" i="71"/>
  <c r="B58" i="71"/>
  <c r="B57" i="71"/>
  <c r="B56" i="71"/>
  <c r="A48" i="69"/>
  <c r="B48" i="69"/>
  <c r="A47" i="69"/>
  <c r="B47" i="69"/>
  <c r="A46" i="69"/>
  <c r="B46" i="69"/>
  <c r="A45" i="69"/>
  <c r="B45" i="69"/>
  <c r="A44" i="69"/>
  <c r="B44" i="69"/>
  <c r="A43" i="69"/>
  <c r="B43" i="69"/>
  <c r="A42" i="69"/>
  <c r="B42" i="69"/>
  <c r="A41" i="69"/>
  <c r="B41" i="69"/>
  <c r="A40" i="69"/>
  <c r="B40" i="69"/>
  <c r="C40" i="69"/>
  <c r="A39" i="69"/>
  <c r="B39" i="69"/>
  <c r="Z49" i="69"/>
  <c r="Z48" i="69"/>
  <c r="Z47" i="69"/>
  <c r="Z46" i="69"/>
  <c r="Z45" i="69"/>
  <c r="Z44" i="69"/>
  <c r="Z43" i="69"/>
  <c r="Z42" i="69"/>
  <c r="Z41" i="69"/>
  <c r="Z40" i="69"/>
  <c r="Z39" i="69"/>
  <c r="Z38" i="69"/>
  <c r="D38" i="69"/>
  <c r="E38" i="69"/>
  <c r="F38" i="69"/>
  <c r="G38" i="69"/>
  <c r="H38" i="69"/>
  <c r="I38" i="69"/>
  <c r="J38" i="69"/>
  <c r="K38" i="69"/>
  <c r="L38" i="69"/>
  <c r="M38" i="69"/>
  <c r="N38" i="69"/>
  <c r="O38" i="69"/>
  <c r="P38" i="69"/>
  <c r="Q38" i="69"/>
  <c r="R38" i="69"/>
  <c r="S38" i="69"/>
  <c r="T38" i="69"/>
  <c r="U38" i="69"/>
  <c r="V38" i="69"/>
  <c r="W38" i="69"/>
  <c r="X38" i="69"/>
  <c r="Y38" i="69"/>
  <c r="C38" i="69"/>
  <c r="A61" i="65"/>
  <c r="A60" i="65"/>
  <c r="A54" i="65"/>
  <c r="A53" i="65"/>
  <c r="A67" i="65"/>
  <c r="A66" i="65"/>
  <c r="A65" i="65"/>
  <c r="B66" i="65"/>
  <c r="B67" i="65"/>
  <c r="B61" i="65"/>
  <c r="B60" i="65"/>
  <c r="B54" i="65"/>
  <c r="B53" i="65"/>
  <c r="C66" i="65"/>
  <c r="D66" i="65"/>
  <c r="E66" i="65"/>
  <c r="F66" i="65"/>
  <c r="G66" i="65"/>
  <c r="H66" i="65"/>
  <c r="I66" i="65"/>
  <c r="J66" i="65"/>
  <c r="K66" i="65"/>
  <c r="L66" i="65"/>
  <c r="M66" i="65"/>
  <c r="N66" i="65"/>
  <c r="O66" i="65"/>
  <c r="P66" i="65"/>
  <c r="Q66" i="65"/>
  <c r="R66" i="65"/>
  <c r="S66" i="65"/>
  <c r="T66" i="65"/>
  <c r="U66" i="65"/>
  <c r="V66" i="65"/>
  <c r="W66" i="65"/>
  <c r="X66" i="65"/>
  <c r="Y66" i="65"/>
  <c r="Z66" i="65"/>
  <c r="C67" i="65"/>
  <c r="D67" i="65"/>
  <c r="E67" i="65"/>
  <c r="F67" i="65"/>
  <c r="G67" i="65"/>
  <c r="H67" i="65"/>
  <c r="I67" i="65"/>
  <c r="J67" i="65"/>
  <c r="K67" i="65"/>
  <c r="L67" i="65"/>
  <c r="M67" i="65"/>
  <c r="N67" i="65"/>
  <c r="O67" i="65"/>
  <c r="P67" i="65"/>
  <c r="Q67" i="65"/>
  <c r="R67" i="65"/>
  <c r="S67" i="65"/>
  <c r="T67" i="65"/>
  <c r="U67" i="65"/>
  <c r="V67" i="65"/>
  <c r="W67" i="65"/>
  <c r="X67" i="65"/>
  <c r="Y67" i="65"/>
  <c r="Z67" i="65"/>
  <c r="D65" i="65"/>
  <c r="E65" i="65"/>
  <c r="F65" i="65"/>
  <c r="G65" i="65"/>
  <c r="H65" i="65"/>
  <c r="I65" i="65"/>
  <c r="J65" i="65"/>
  <c r="K65" i="65"/>
  <c r="L65" i="65"/>
  <c r="M65" i="65"/>
  <c r="N65" i="65"/>
  <c r="O65" i="65"/>
  <c r="P65" i="65"/>
  <c r="Q65" i="65"/>
  <c r="R65" i="65"/>
  <c r="S65" i="65"/>
  <c r="T65" i="65"/>
  <c r="U65" i="65"/>
  <c r="V65" i="65"/>
  <c r="W65" i="65"/>
  <c r="X65" i="65"/>
  <c r="Y65" i="65"/>
  <c r="Z65" i="65"/>
  <c r="B65" i="65"/>
  <c r="C65" i="65"/>
  <c r="C61" i="65"/>
  <c r="C60" i="65"/>
  <c r="C54" i="65"/>
  <c r="C53" i="65"/>
  <c r="Y49" i="69"/>
  <c r="Y48" i="69"/>
  <c r="Y47" i="69"/>
  <c r="Y46" i="69"/>
  <c r="Y45" i="69"/>
  <c r="Y44" i="69"/>
  <c r="Y43" i="69"/>
  <c r="Y42" i="69"/>
  <c r="Y41" i="69"/>
  <c r="Y40" i="69"/>
  <c r="Y39" i="69"/>
  <c r="D40" i="69"/>
  <c r="E40" i="69"/>
  <c r="F40" i="69"/>
  <c r="G40" i="69"/>
  <c r="H40" i="69"/>
  <c r="I40" i="69"/>
  <c r="J40" i="69"/>
  <c r="K40" i="69"/>
  <c r="L40" i="69"/>
  <c r="M40" i="69"/>
  <c r="N40" i="69"/>
  <c r="O40" i="69"/>
  <c r="P40" i="69"/>
  <c r="Q40" i="69"/>
  <c r="R40" i="69"/>
  <c r="S40" i="69"/>
  <c r="T40" i="69"/>
  <c r="U40" i="69"/>
  <c r="V40" i="69"/>
  <c r="W40" i="69"/>
  <c r="X40" i="69"/>
  <c r="D49" i="69"/>
  <c r="E49" i="69"/>
  <c r="F49" i="69"/>
  <c r="G49" i="69"/>
  <c r="H49" i="69"/>
  <c r="I49" i="69"/>
  <c r="J49" i="69"/>
  <c r="K49" i="69"/>
  <c r="L49" i="69"/>
  <c r="M49" i="69"/>
  <c r="N49" i="69"/>
  <c r="O49" i="69"/>
  <c r="P49" i="69"/>
  <c r="Q49" i="69"/>
  <c r="R49" i="69"/>
  <c r="S49" i="69"/>
  <c r="T49" i="69"/>
  <c r="U49" i="69"/>
  <c r="V49" i="69"/>
  <c r="W49" i="69"/>
  <c r="X49" i="69"/>
  <c r="D48" i="69"/>
  <c r="E48" i="69"/>
  <c r="F48" i="69"/>
  <c r="G48" i="69"/>
  <c r="H48" i="69"/>
  <c r="I48" i="69"/>
  <c r="J48" i="69"/>
  <c r="K48" i="69"/>
  <c r="L48" i="69"/>
  <c r="M48" i="69"/>
  <c r="N48" i="69"/>
  <c r="O48" i="69"/>
  <c r="P48" i="69"/>
  <c r="Q48" i="69"/>
  <c r="R48" i="69"/>
  <c r="S48" i="69"/>
  <c r="T48" i="69"/>
  <c r="U48" i="69"/>
  <c r="V48" i="69"/>
  <c r="W48" i="69"/>
  <c r="X48" i="69"/>
  <c r="D47" i="69"/>
  <c r="E47" i="69"/>
  <c r="F47" i="69"/>
  <c r="G47" i="69"/>
  <c r="H47" i="69"/>
  <c r="I47" i="69"/>
  <c r="J47" i="69"/>
  <c r="K47" i="69"/>
  <c r="L47" i="69"/>
  <c r="M47" i="69"/>
  <c r="N47" i="69"/>
  <c r="O47" i="69"/>
  <c r="P47" i="69"/>
  <c r="Q47" i="69"/>
  <c r="R47" i="69"/>
  <c r="S47" i="69"/>
  <c r="T47" i="69"/>
  <c r="U47" i="69"/>
  <c r="V47" i="69"/>
  <c r="W47" i="69"/>
  <c r="X47" i="69"/>
  <c r="D46" i="69"/>
  <c r="E46" i="69"/>
  <c r="F46" i="69"/>
  <c r="G46" i="69"/>
  <c r="H46" i="69"/>
  <c r="I46" i="69"/>
  <c r="J46" i="69"/>
  <c r="K46" i="69"/>
  <c r="L46" i="69"/>
  <c r="M46" i="69"/>
  <c r="N46" i="69"/>
  <c r="O46" i="69"/>
  <c r="P46" i="69"/>
  <c r="Q46" i="69"/>
  <c r="R46" i="69"/>
  <c r="S46" i="69"/>
  <c r="T46" i="69"/>
  <c r="U46" i="69"/>
  <c r="V46" i="69"/>
  <c r="W46" i="69"/>
  <c r="X46" i="69"/>
  <c r="D45" i="69"/>
  <c r="E45" i="69"/>
  <c r="F45" i="69"/>
  <c r="G45" i="69"/>
  <c r="H45" i="69"/>
  <c r="I45" i="69"/>
  <c r="J45" i="69"/>
  <c r="K45" i="69"/>
  <c r="L45" i="69"/>
  <c r="M45" i="69"/>
  <c r="N45" i="69"/>
  <c r="O45" i="69"/>
  <c r="P45" i="69"/>
  <c r="Q45" i="69"/>
  <c r="R45" i="69"/>
  <c r="S45" i="69"/>
  <c r="T45" i="69"/>
  <c r="U45" i="69"/>
  <c r="V45" i="69"/>
  <c r="W45" i="69"/>
  <c r="X45" i="69"/>
  <c r="D44" i="69"/>
  <c r="E44" i="69"/>
  <c r="F44" i="69"/>
  <c r="G44" i="69"/>
  <c r="H44" i="69"/>
  <c r="I44" i="69"/>
  <c r="J44" i="69"/>
  <c r="K44" i="69"/>
  <c r="L44" i="69"/>
  <c r="M44" i="69"/>
  <c r="N44" i="69"/>
  <c r="O44" i="69"/>
  <c r="P44" i="69"/>
  <c r="Q44" i="69"/>
  <c r="R44" i="69"/>
  <c r="S44" i="69"/>
  <c r="T44" i="69"/>
  <c r="U44" i="69"/>
  <c r="V44" i="69"/>
  <c r="W44" i="69"/>
  <c r="X44" i="69"/>
  <c r="D43" i="69"/>
  <c r="E43" i="69"/>
  <c r="F43" i="69"/>
  <c r="G43" i="69"/>
  <c r="H43" i="69"/>
  <c r="I43" i="69"/>
  <c r="J43" i="69"/>
  <c r="K43" i="69"/>
  <c r="L43" i="69"/>
  <c r="M43" i="69"/>
  <c r="N43" i="69"/>
  <c r="O43" i="69"/>
  <c r="P43" i="69"/>
  <c r="Q43" i="69"/>
  <c r="R43" i="69"/>
  <c r="S43" i="69"/>
  <c r="T43" i="69"/>
  <c r="U43" i="69"/>
  <c r="V43" i="69"/>
  <c r="W43" i="69"/>
  <c r="X43" i="69"/>
  <c r="D42" i="69"/>
  <c r="E42" i="69"/>
  <c r="F42" i="69"/>
  <c r="G42" i="69"/>
  <c r="H42" i="69"/>
  <c r="I42" i="69"/>
  <c r="J42" i="69"/>
  <c r="K42" i="69"/>
  <c r="L42" i="69"/>
  <c r="M42" i="69"/>
  <c r="N42" i="69"/>
  <c r="O42" i="69"/>
  <c r="P42" i="69"/>
  <c r="Q42" i="69"/>
  <c r="R42" i="69"/>
  <c r="S42" i="69"/>
  <c r="T42" i="69"/>
  <c r="U42" i="69"/>
  <c r="V42" i="69"/>
  <c r="W42" i="69"/>
  <c r="X42" i="69"/>
  <c r="D41" i="69"/>
  <c r="E41" i="69"/>
  <c r="F41" i="69"/>
  <c r="G41" i="69"/>
  <c r="H41" i="69"/>
  <c r="I41" i="69"/>
  <c r="J41" i="69"/>
  <c r="K41" i="69"/>
  <c r="L41" i="69"/>
  <c r="M41" i="69"/>
  <c r="N41" i="69"/>
  <c r="O41" i="69"/>
  <c r="P41" i="69"/>
  <c r="Q41" i="69"/>
  <c r="R41" i="69"/>
  <c r="S41" i="69"/>
  <c r="T41" i="69"/>
  <c r="U41" i="69"/>
  <c r="V41" i="69"/>
  <c r="W41" i="69"/>
  <c r="X41" i="69"/>
  <c r="D39" i="69"/>
  <c r="E39" i="69"/>
  <c r="F39" i="69"/>
  <c r="G39" i="69"/>
  <c r="H39" i="69"/>
  <c r="I39" i="69"/>
  <c r="J39" i="69"/>
  <c r="K39" i="69"/>
  <c r="L39" i="69"/>
  <c r="M39" i="69"/>
  <c r="N39" i="69"/>
  <c r="O39" i="69"/>
  <c r="P39" i="69"/>
  <c r="Q39" i="69"/>
  <c r="R39" i="69"/>
  <c r="S39" i="69"/>
  <c r="T39" i="69"/>
  <c r="U39" i="69"/>
  <c r="V39" i="69"/>
  <c r="W39" i="69"/>
  <c r="X39" i="69"/>
  <c r="C49" i="69"/>
  <c r="C48" i="69"/>
  <c r="C47" i="69"/>
  <c r="C46" i="69"/>
  <c r="C45" i="69"/>
  <c r="C44" i="69"/>
  <c r="C43" i="69"/>
  <c r="C41" i="69"/>
  <c r="C42" i="69"/>
  <c r="C39" i="69"/>
  <c r="C62" i="65" l="1"/>
  <c r="Y31" i="1"/>
  <c r="Y32" i="1"/>
  <c r="Y30" i="1"/>
  <c r="Y9" i="1"/>
  <c r="Y10" i="1"/>
  <c r="Y11" i="1"/>
  <c r="Y12" i="1"/>
  <c r="Y13" i="1"/>
  <c r="Y14" i="1"/>
  <c r="Y15" i="1"/>
  <c r="Y16" i="1"/>
  <c r="Y17" i="1"/>
  <c r="Y18" i="1"/>
  <c r="Y19" i="1"/>
  <c r="Y20" i="1"/>
  <c r="Y21" i="1"/>
  <c r="Y22" i="1"/>
  <c r="Y23" i="1"/>
  <c r="Y24" i="1"/>
  <c r="Y25" i="1"/>
  <c r="Y26" i="1"/>
  <c r="Y27" i="1"/>
  <c r="Y2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D8" i="1"/>
  <c r="E8" i="1"/>
  <c r="F8" i="1"/>
  <c r="G8" i="1"/>
  <c r="H8" i="1"/>
  <c r="I8" i="1"/>
  <c r="J8" i="1"/>
  <c r="K8" i="1"/>
  <c r="L8" i="1"/>
  <c r="M8" i="1"/>
  <c r="N8" i="1"/>
  <c r="O8" i="1"/>
  <c r="P8" i="1"/>
  <c r="Q8" i="1"/>
  <c r="R8" i="1"/>
  <c r="S8" i="1"/>
  <c r="T8" i="1"/>
  <c r="U8" i="1"/>
  <c r="V8" i="1"/>
  <c r="W8" i="1"/>
  <c r="X8"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D29" i="1"/>
  <c r="E29" i="1"/>
  <c r="F29" i="1"/>
  <c r="G29" i="1"/>
  <c r="H29" i="1"/>
  <c r="I29" i="1"/>
  <c r="J29" i="1"/>
  <c r="K29" i="1"/>
  <c r="L29" i="1"/>
  <c r="M29" i="1"/>
  <c r="N29" i="1"/>
  <c r="O29" i="1"/>
  <c r="P29" i="1"/>
  <c r="Q29" i="1"/>
  <c r="R29" i="1"/>
  <c r="S29" i="1"/>
  <c r="T29" i="1"/>
  <c r="U29" i="1"/>
  <c r="V29" i="1"/>
  <c r="W29" i="1"/>
  <c r="X29" i="1"/>
  <c r="C29" i="1"/>
  <c r="C8" i="1"/>
  <c r="B9" i="55"/>
  <c r="B10" i="55"/>
  <c r="B11" i="55"/>
  <c r="B12" i="55"/>
  <c r="B13" i="55"/>
  <c r="B14" i="55"/>
  <c r="B15" i="55"/>
  <c r="B16" i="55"/>
  <c r="B17" i="55"/>
  <c r="B8" i="55"/>
  <c r="D25" i="55"/>
  <c r="AB78" i="55" s="1"/>
  <c r="E25" i="55"/>
  <c r="AC77" i="55" s="1"/>
  <c r="F25" i="55"/>
  <c r="AD78" i="55" s="1"/>
  <c r="G25" i="55"/>
  <c r="AE77" i="55" s="1"/>
  <c r="H25" i="55"/>
  <c r="AF77" i="55" s="1"/>
  <c r="I25" i="55"/>
  <c r="AG79" i="55" s="1"/>
  <c r="J25" i="55"/>
  <c r="AH77" i="55" s="1"/>
  <c r="K25" i="55"/>
  <c r="AI77" i="55" s="1"/>
  <c r="L25" i="55"/>
  <c r="AJ78" i="55" s="1"/>
  <c r="M25" i="55"/>
  <c r="AK77" i="55" s="1"/>
  <c r="N25" i="55"/>
  <c r="D47" i="73" s="1"/>
  <c r="O25" i="55"/>
  <c r="P25" i="55"/>
  <c r="Q25" i="55"/>
  <c r="R25" i="55"/>
  <c r="S25" i="55"/>
  <c r="T25" i="55"/>
  <c r="U25" i="55"/>
  <c r="V25" i="55"/>
  <c r="W25" i="55"/>
  <c r="X25" i="55"/>
  <c r="Y25" i="55"/>
  <c r="Z25" i="55"/>
  <c r="C25" i="55"/>
  <c r="E24" i="54"/>
  <c r="AC97" i="54" s="1"/>
  <c r="F24" i="54"/>
  <c r="AD98" i="54" s="1"/>
  <c r="G24" i="54"/>
  <c r="AE95" i="54" s="1"/>
  <c r="H24" i="54"/>
  <c r="AF98" i="54" s="1"/>
  <c r="I24" i="54"/>
  <c r="AG98" i="54" s="1"/>
  <c r="J24" i="54"/>
  <c r="AH100" i="54" s="1"/>
  <c r="K24" i="54"/>
  <c r="AI98" i="54" s="1"/>
  <c r="L24" i="54"/>
  <c r="AJ98" i="54" s="1"/>
  <c r="M24" i="54"/>
  <c r="AK99" i="54" s="1"/>
  <c r="N24" i="54"/>
  <c r="E47" i="72" s="1"/>
  <c r="O24" i="54"/>
  <c r="P24" i="54"/>
  <c r="Q24" i="54"/>
  <c r="R24" i="54"/>
  <c r="S24" i="54"/>
  <c r="T24" i="54"/>
  <c r="U24" i="54"/>
  <c r="V24" i="54"/>
  <c r="W24" i="54"/>
  <c r="X24" i="54"/>
  <c r="Y24" i="54"/>
  <c r="Z24" i="54"/>
  <c r="D24" i="54"/>
  <c r="AB99" i="54" s="1"/>
  <c r="C24" i="54"/>
  <c r="B9" i="54"/>
  <c r="B10" i="54"/>
  <c r="B11" i="54"/>
  <c r="B12" i="54"/>
  <c r="B13" i="54"/>
  <c r="B14" i="54"/>
  <c r="B15" i="54"/>
  <c r="B16" i="54"/>
  <c r="B17" i="54"/>
  <c r="B8" i="54"/>
  <c r="AA77" i="55" l="1"/>
  <c r="C47" i="73"/>
  <c r="AM77" i="55"/>
  <c r="E47" i="73"/>
  <c r="AM99" i="54"/>
  <c r="F47" i="72"/>
  <c r="AA81" i="54"/>
  <c r="D47" i="72"/>
  <c r="D46" i="72" s="1"/>
  <c r="AL78" i="55"/>
  <c r="AE78" i="55"/>
  <c r="AG78" i="55"/>
  <c r="AM100" i="54"/>
  <c r="AM98" i="54"/>
  <c r="AL98" i="54"/>
  <c r="AB77" i="55"/>
  <c r="AM78" i="55"/>
  <c r="AD77" i="55"/>
  <c r="AH79" i="55"/>
  <c r="AJ79" i="55"/>
  <c r="AJ77" i="55"/>
  <c r="AB79" i="55"/>
  <c r="AL77" i="55"/>
  <c r="AG99" i="54"/>
  <c r="AI100" i="54"/>
  <c r="AI99" i="54"/>
  <c r="AE79" i="55"/>
  <c r="AG77" i="55"/>
  <c r="AM79" i="55"/>
  <c r="AC79" i="55"/>
  <c r="AH78" i="55"/>
  <c r="AK79" i="55"/>
  <c r="AC78" i="55"/>
  <c r="AF79" i="55"/>
  <c r="AK78" i="55"/>
  <c r="AA79" i="55"/>
  <c r="AF78" i="55"/>
  <c r="AI79" i="55"/>
  <c r="AA78" i="55"/>
  <c r="AD79" i="55"/>
  <c r="AI78" i="55"/>
  <c r="AL79" i="55"/>
  <c r="AF100" i="54"/>
  <c r="AC99" i="54"/>
  <c r="AK98" i="54"/>
  <c r="AF99" i="54"/>
  <c r="AH98" i="54"/>
  <c r="AE100" i="54"/>
  <c r="AE94" i="54"/>
  <c r="AA96" i="54"/>
  <c r="AA88" i="54"/>
  <c r="AH99" i="54"/>
  <c r="AA80" i="54"/>
  <c r="AD97" i="54"/>
  <c r="AA95" i="54"/>
  <c r="AA87" i="54"/>
  <c r="AC100" i="54"/>
  <c r="AD96" i="54"/>
  <c r="AA93" i="54"/>
  <c r="AA85" i="54"/>
  <c r="AC98" i="54"/>
  <c r="AE99" i="54"/>
  <c r="AA94" i="54"/>
  <c r="AA86" i="54"/>
  <c r="AJ100" i="54"/>
  <c r="AG100" i="54"/>
  <c r="AA100" i="54"/>
  <c r="AA92" i="54"/>
  <c r="AA84" i="54"/>
  <c r="AE98" i="54"/>
  <c r="AA99" i="54"/>
  <c r="AA83" i="54"/>
  <c r="AD100" i="54"/>
  <c r="AE97" i="54"/>
  <c r="AJ99" i="54"/>
  <c r="AA91" i="54"/>
  <c r="AA98" i="54"/>
  <c r="AA90" i="54"/>
  <c r="AA82" i="54"/>
  <c r="AD99" i="54"/>
  <c r="AE96" i="54"/>
  <c r="AA97" i="54"/>
  <c r="AA89" i="54"/>
  <c r="AL100" i="54"/>
  <c r="AL99" i="54"/>
  <c r="AK100" i="54"/>
  <c r="AB100" i="54"/>
  <c r="AB98" i="54"/>
  <c r="C45" i="68"/>
  <c r="C46" i="68"/>
  <c r="C47" i="68"/>
  <c r="C48" i="68"/>
  <c r="C44" i="68"/>
  <c r="C44" i="59"/>
  <c r="C45" i="59"/>
  <c r="C43" i="59"/>
  <c r="Z40" i="35" l="1"/>
  <c r="W40" i="35"/>
  <c r="X40" i="35"/>
  <c r="Y40" i="35"/>
  <c r="Z40" i="46"/>
  <c r="W40" i="46"/>
  <c r="X40" i="46"/>
  <c r="Y40" i="46"/>
  <c r="X40" i="21"/>
  <c r="AU26" i="55" l="1"/>
  <c r="AU25" i="54"/>
  <c r="C10" i="58" l="1"/>
  <c r="D10" i="58"/>
  <c r="E10" i="58"/>
  <c r="F10" i="58"/>
  <c r="G10" i="58"/>
  <c r="H10" i="58"/>
  <c r="I10" i="58"/>
  <c r="J10" i="58"/>
  <c r="K10" i="58"/>
  <c r="L10" i="58"/>
  <c r="M10" i="58"/>
  <c r="N10" i="58"/>
  <c r="O10" i="58"/>
  <c r="P10" i="58"/>
  <c r="Q10" i="58"/>
  <c r="R10" i="58"/>
  <c r="S10" i="58"/>
  <c r="T10" i="58"/>
  <c r="U10" i="58"/>
  <c r="V10" i="58"/>
  <c r="W10" i="58"/>
  <c r="C11" i="58"/>
  <c r="D11" i="58"/>
  <c r="E11" i="58"/>
  <c r="F11" i="58"/>
  <c r="G11" i="58"/>
  <c r="H11" i="58"/>
  <c r="I11" i="58"/>
  <c r="J11" i="58"/>
  <c r="K11" i="58"/>
  <c r="L11" i="58"/>
  <c r="M11" i="58"/>
  <c r="N11" i="58"/>
  <c r="O11" i="58"/>
  <c r="P11" i="58"/>
  <c r="Q11" i="58"/>
  <c r="R11" i="58"/>
  <c r="S11" i="58"/>
  <c r="T11" i="58"/>
  <c r="U11" i="58"/>
  <c r="V11" i="58"/>
  <c r="W11" i="58"/>
  <c r="C12" i="58"/>
  <c r="D12" i="58"/>
  <c r="E12" i="58"/>
  <c r="F12" i="58"/>
  <c r="G12" i="58"/>
  <c r="H12" i="58"/>
  <c r="I12" i="58"/>
  <c r="J12" i="58"/>
  <c r="K12" i="58"/>
  <c r="L12" i="58"/>
  <c r="M12" i="58"/>
  <c r="N12" i="58"/>
  <c r="O12" i="58"/>
  <c r="P12" i="58"/>
  <c r="Q12" i="58"/>
  <c r="R12" i="58"/>
  <c r="S12" i="58"/>
  <c r="T12" i="58"/>
  <c r="U12" i="58"/>
  <c r="V12" i="58"/>
  <c r="W12" i="58"/>
  <c r="C13" i="58"/>
  <c r="D13" i="58"/>
  <c r="E13" i="58"/>
  <c r="F13" i="58"/>
  <c r="G13" i="58"/>
  <c r="H13" i="58"/>
  <c r="I13" i="58"/>
  <c r="J13" i="58"/>
  <c r="K13" i="58"/>
  <c r="L13" i="58"/>
  <c r="M13" i="58"/>
  <c r="N13" i="58"/>
  <c r="O13" i="58"/>
  <c r="P13" i="58"/>
  <c r="Q13" i="58"/>
  <c r="R13" i="58"/>
  <c r="S13" i="58"/>
  <c r="T13" i="58"/>
  <c r="U13" i="58"/>
  <c r="V13" i="58"/>
  <c r="W13" i="58"/>
  <c r="C16" i="58"/>
  <c r="D16" i="58"/>
  <c r="E16" i="58"/>
  <c r="F16" i="58"/>
  <c r="G16" i="58"/>
  <c r="H16" i="58"/>
  <c r="I16" i="58"/>
  <c r="J16" i="58"/>
  <c r="K16" i="58"/>
  <c r="L16" i="58"/>
  <c r="M16" i="58"/>
  <c r="N16" i="58"/>
  <c r="O16" i="58"/>
  <c r="P16" i="58"/>
  <c r="Q16" i="58"/>
  <c r="R16" i="58"/>
  <c r="S16" i="58"/>
  <c r="T16" i="58"/>
  <c r="U16" i="58"/>
  <c r="V16" i="58"/>
  <c r="W16" i="58"/>
  <c r="C17" i="58"/>
  <c r="D17" i="58"/>
  <c r="E17" i="58"/>
  <c r="F17" i="58"/>
  <c r="G17" i="58"/>
  <c r="H17" i="58"/>
  <c r="I17" i="58"/>
  <c r="J17" i="58"/>
  <c r="K17" i="58"/>
  <c r="L17" i="58"/>
  <c r="M17" i="58"/>
  <c r="N17" i="58"/>
  <c r="O17" i="58"/>
  <c r="P17" i="58"/>
  <c r="Q17" i="58"/>
  <c r="R17" i="58"/>
  <c r="S17" i="58"/>
  <c r="T17" i="58"/>
  <c r="U17" i="58"/>
  <c r="V17" i="58"/>
  <c r="W17" i="58"/>
  <c r="C18" i="58"/>
  <c r="D18" i="58"/>
  <c r="E18" i="58"/>
  <c r="F18" i="58"/>
  <c r="G18" i="58"/>
  <c r="H18" i="58"/>
  <c r="I18" i="58"/>
  <c r="J18" i="58"/>
  <c r="K18" i="58"/>
  <c r="L18" i="58"/>
  <c r="M18" i="58"/>
  <c r="N18" i="58"/>
  <c r="O18" i="58"/>
  <c r="P18" i="58"/>
  <c r="Q18" i="58"/>
  <c r="R18" i="58"/>
  <c r="S18" i="58"/>
  <c r="T18" i="58"/>
  <c r="U18" i="58"/>
  <c r="V18" i="58"/>
  <c r="W18" i="58"/>
  <c r="AS26" i="55" l="1"/>
  <c r="AS25" i="54"/>
  <c r="F43" i="59"/>
  <c r="AR26" i="55" l="1"/>
  <c r="AR25" i="54"/>
  <c r="S42" i="49" l="1"/>
  <c r="C9" i="60" l="1"/>
  <c r="D9" i="60"/>
  <c r="E9" i="60"/>
  <c r="F9" i="60"/>
  <c r="G9" i="60"/>
  <c r="H9" i="60"/>
  <c r="I9" i="60"/>
  <c r="J9" i="60"/>
  <c r="K9" i="60"/>
  <c r="L9" i="60"/>
  <c r="M9" i="60"/>
  <c r="N9" i="60"/>
  <c r="O9" i="60"/>
  <c r="P9" i="60"/>
  <c r="Q9" i="60"/>
  <c r="R9" i="60"/>
  <c r="S9" i="60"/>
  <c r="C10" i="60"/>
  <c r="D10" i="60"/>
  <c r="E10" i="60"/>
  <c r="F10" i="60"/>
  <c r="G10" i="60"/>
  <c r="H10" i="60"/>
  <c r="I10" i="60"/>
  <c r="J10" i="60"/>
  <c r="K10" i="60"/>
  <c r="L10" i="60"/>
  <c r="M10" i="60"/>
  <c r="N10" i="60"/>
  <c r="O10" i="60"/>
  <c r="P10" i="60"/>
  <c r="Q10" i="60"/>
  <c r="R10" i="60"/>
  <c r="S10" i="60"/>
  <c r="C11" i="60"/>
  <c r="D11" i="60"/>
  <c r="E11" i="60"/>
  <c r="F11" i="60"/>
  <c r="G11" i="60"/>
  <c r="H11" i="60"/>
  <c r="I11" i="60"/>
  <c r="J11" i="60"/>
  <c r="K11" i="60"/>
  <c r="L11" i="60"/>
  <c r="M11" i="60"/>
  <c r="N11" i="60"/>
  <c r="O11" i="60"/>
  <c r="P11" i="60"/>
  <c r="Q11" i="60"/>
  <c r="R11" i="60"/>
  <c r="S11" i="60"/>
  <c r="Y17" i="55" l="1"/>
  <c r="Z17" i="55"/>
  <c r="B47" i="43" l="1"/>
  <c r="D43" i="59" l="1"/>
  <c r="E43" i="59"/>
  <c r="D44" i="59"/>
  <c r="E44" i="59"/>
  <c r="F44" i="59"/>
  <c r="D45" i="59"/>
  <c r="E45" i="59"/>
  <c r="F45" i="59"/>
  <c r="C24" i="42" l="1"/>
  <c r="C48" i="43" s="1"/>
  <c r="X17" i="55" l="1"/>
  <c r="W17" i="55"/>
  <c r="V17" i="55"/>
  <c r="U17" i="55"/>
  <c r="T17" i="55"/>
  <c r="S17" i="55"/>
  <c r="R17" i="55"/>
  <c r="C38" i="31"/>
  <c r="Q8" i="52" l="1"/>
  <c r="O87" i="61"/>
  <c r="O89" i="61"/>
  <c r="AJ34" i="62" s="1"/>
  <c r="O90" i="61"/>
  <c r="AK34" i="62" s="1"/>
  <c r="AB87" i="61"/>
  <c r="AB88" i="61"/>
  <c r="AB55" i="61"/>
  <c r="J169" i="61" l="1"/>
  <c r="L169" i="61"/>
  <c r="F169" i="61"/>
  <c r="K169" i="61"/>
  <c r="D169" i="61"/>
  <c r="E169" i="61"/>
  <c r="M169" i="61"/>
  <c r="G169" i="61"/>
  <c r="C169" i="61"/>
  <c r="H169" i="61"/>
  <c r="I169" i="61"/>
  <c r="F171" i="61"/>
  <c r="H171" i="61"/>
  <c r="J171" i="61"/>
  <c r="L171" i="61"/>
  <c r="N171" i="61"/>
  <c r="C171" i="61"/>
  <c r="E171" i="61"/>
  <c r="G171" i="61"/>
  <c r="I171" i="61"/>
  <c r="K171" i="61"/>
  <c r="M171" i="61"/>
  <c r="D171" i="61"/>
  <c r="O39" i="61"/>
  <c r="Z41" i="21"/>
  <c r="Z39" i="34" l="1"/>
  <c r="Y39" i="34"/>
  <c r="X39" i="34"/>
  <c r="W39" i="34"/>
  <c r="V39" i="34"/>
  <c r="U39" i="34"/>
  <c r="T39" i="34"/>
  <c r="S39" i="34"/>
  <c r="R39" i="34"/>
  <c r="Q39" i="34"/>
  <c r="P39" i="34"/>
  <c r="O39" i="34"/>
  <c r="N39" i="34"/>
  <c r="M39" i="34"/>
  <c r="L39" i="34"/>
  <c r="K39" i="34"/>
  <c r="J39" i="34"/>
  <c r="I39" i="34"/>
  <c r="H39" i="34"/>
  <c r="G39" i="34"/>
  <c r="F39" i="34"/>
  <c r="E39" i="34"/>
  <c r="D39" i="34"/>
  <c r="C39" i="34"/>
  <c r="Z40" i="34"/>
  <c r="Y40" i="34"/>
  <c r="X40" i="34"/>
  <c r="W40" i="34"/>
  <c r="V40" i="34"/>
  <c r="U40" i="34"/>
  <c r="T40" i="34"/>
  <c r="S40" i="34"/>
  <c r="R40" i="34"/>
  <c r="Q40" i="34"/>
  <c r="P40" i="34"/>
  <c r="O40" i="34"/>
  <c r="N40" i="34"/>
  <c r="M40" i="34"/>
  <c r="L40" i="34"/>
  <c r="K40" i="34"/>
  <c r="J40" i="34"/>
  <c r="I40" i="34"/>
  <c r="H40" i="34"/>
  <c r="G40" i="34"/>
  <c r="F40" i="34"/>
  <c r="E40" i="34"/>
  <c r="D40" i="34"/>
  <c r="C40" i="34"/>
  <c r="Z41" i="34"/>
  <c r="Y41" i="34"/>
  <c r="X41" i="34"/>
  <c r="W41" i="34"/>
  <c r="V41" i="34"/>
  <c r="U41" i="34"/>
  <c r="T41" i="34"/>
  <c r="S41" i="34"/>
  <c r="R41" i="34"/>
  <c r="Q41" i="34"/>
  <c r="P41" i="34"/>
  <c r="O41" i="34"/>
  <c r="N41" i="34"/>
  <c r="M41" i="34"/>
  <c r="L41" i="34"/>
  <c r="K41" i="34"/>
  <c r="J41" i="34"/>
  <c r="I41" i="34"/>
  <c r="H41" i="34"/>
  <c r="G41" i="34"/>
  <c r="F41" i="34"/>
  <c r="E41" i="34"/>
  <c r="D41" i="34"/>
  <c r="C41" i="34"/>
  <c r="Z39" i="33"/>
  <c r="Y39" i="33"/>
  <c r="X39" i="33"/>
  <c r="W39" i="33"/>
  <c r="V39" i="33"/>
  <c r="U39" i="33"/>
  <c r="T39" i="33"/>
  <c r="S39" i="33"/>
  <c r="R39" i="33"/>
  <c r="Q39" i="33"/>
  <c r="P39" i="33"/>
  <c r="O39" i="33"/>
  <c r="N39" i="33"/>
  <c r="M39" i="33"/>
  <c r="L39" i="33"/>
  <c r="K39" i="33"/>
  <c r="J39" i="33"/>
  <c r="I39" i="33"/>
  <c r="H39" i="33"/>
  <c r="G39" i="33"/>
  <c r="F39" i="33"/>
  <c r="E39" i="33"/>
  <c r="D39" i="33"/>
  <c r="C39" i="33"/>
  <c r="Z40" i="33"/>
  <c r="Y40" i="33"/>
  <c r="X40" i="33"/>
  <c r="W40" i="33"/>
  <c r="V40" i="33"/>
  <c r="U40" i="33"/>
  <c r="T40" i="33"/>
  <c r="S40" i="33"/>
  <c r="R40" i="33"/>
  <c r="Q40" i="33"/>
  <c r="P40" i="33"/>
  <c r="O40" i="33"/>
  <c r="N40" i="33"/>
  <c r="M40" i="33"/>
  <c r="L40" i="33"/>
  <c r="K40" i="33"/>
  <c r="J40" i="33"/>
  <c r="I40" i="33"/>
  <c r="H40" i="33"/>
  <c r="G40" i="33"/>
  <c r="F40" i="33"/>
  <c r="E40" i="33"/>
  <c r="D40" i="33"/>
  <c r="C40" i="33"/>
  <c r="Z41" i="33"/>
  <c r="Y41" i="33"/>
  <c r="X41" i="33"/>
  <c r="W41" i="33"/>
  <c r="V41" i="33"/>
  <c r="U41" i="33"/>
  <c r="T41" i="33"/>
  <c r="S41" i="33"/>
  <c r="R41" i="33"/>
  <c r="Q41" i="33"/>
  <c r="P41" i="33"/>
  <c r="O41" i="33"/>
  <c r="N41" i="33"/>
  <c r="M41" i="33"/>
  <c r="L41" i="33"/>
  <c r="K41" i="33"/>
  <c r="J41" i="33"/>
  <c r="I41" i="33"/>
  <c r="H41" i="33"/>
  <c r="G41" i="33"/>
  <c r="F41" i="33"/>
  <c r="E41" i="33"/>
  <c r="D41" i="33"/>
  <c r="C41" i="33"/>
  <c r="AA41" i="33" l="1"/>
  <c r="AA41" i="34"/>
  <c r="AA40" i="34"/>
  <c r="AA40" i="33"/>
  <c r="Z42" i="38"/>
  <c r="Y42" i="38"/>
  <c r="X42" i="38"/>
  <c r="W42" i="38"/>
  <c r="V42" i="38"/>
  <c r="U42" i="38"/>
  <c r="T42" i="38"/>
  <c r="S42" i="38"/>
  <c r="R42" i="38"/>
  <c r="Q42" i="38"/>
  <c r="P42" i="38"/>
  <c r="O42" i="38"/>
  <c r="N42" i="38"/>
  <c r="M42" i="38"/>
  <c r="L42" i="38"/>
  <c r="K42" i="38"/>
  <c r="J42" i="38"/>
  <c r="I42" i="38"/>
  <c r="H42" i="38"/>
  <c r="G42" i="38"/>
  <c r="F42" i="38"/>
  <c r="E42" i="38"/>
  <c r="D42" i="38"/>
  <c r="C42" i="38"/>
  <c r="Z42" i="52"/>
  <c r="Y42" i="52"/>
  <c r="X42" i="52"/>
  <c r="W42" i="52"/>
  <c r="V42" i="52"/>
  <c r="U42" i="52"/>
  <c r="T42" i="52"/>
  <c r="S42" i="52"/>
  <c r="R42" i="52"/>
  <c r="Q42" i="52"/>
  <c r="P42" i="52"/>
  <c r="O42" i="52"/>
  <c r="N42" i="52"/>
  <c r="M42" i="52"/>
  <c r="L42" i="52"/>
  <c r="K42" i="52"/>
  <c r="J42" i="52"/>
  <c r="I42" i="52"/>
  <c r="H42" i="52"/>
  <c r="G42" i="52"/>
  <c r="F42" i="52"/>
  <c r="E42" i="52"/>
  <c r="D42" i="52"/>
  <c r="C42" i="52"/>
  <c r="Z39" i="61"/>
  <c r="Z40" i="61"/>
  <c r="Y40" i="61"/>
  <c r="X40" i="61"/>
  <c r="W40" i="61"/>
  <c r="V40" i="61"/>
  <c r="U40" i="61"/>
  <c r="T40" i="61"/>
  <c r="S40" i="61"/>
  <c r="R40" i="61"/>
  <c r="Q40" i="61"/>
  <c r="P40" i="61"/>
  <c r="O40" i="61"/>
  <c r="N40" i="61"/>
  <c r="M40" i="61"/>
  <c r="L40" i="61"/>
  <c r="K40" i="61"/>
  <c r="J40" i="61"/>
  <c r="I40" i="61"/>
  <c r="H40" i="61"/>
  <c r="G40" i="61"/>
  <c r="F40" i="61"/>
  <c r="E40" i="61"/>
  <c r="D40" i="61"/>
  <c r="C40" i="61"/>
  <c r="Z40" i="63"/>
  <c r="Y40" i="63"/>
  <c r="X40" i="63"/>
  <c r="W40" i="63"/>
  <c r="V40" i="63"/>
  <c r="U40" i="63"/>
  <c r="T40" i="63"/>
  <c r="S40" i="63"/>
  <c r="R40" i="63"/>
  <c r="Q40" i="63"/>
  <c r="P40" i="63"/>
  <c r="O40" i="63"/>
  <c r="N40" i="63"/>
  <c r="M40" i="63"/>
  <c r="L40" i="63"/>
  <c r="K40" i="63"/>
  <c r="J40" i="63"/>
  <c r="I40" i="63"/>
  <c r="H40" i="63"/>
  <c r="G40" i="63"/>
  <c r="F40" i="63"/>
  <c r="E40" i="63"/>
  <c r="D40" i="63"/>
  <c r="C40" i="63"/>
  <c r="Z39" i="35"/>
  <c r="W39" i="35"/>
  <c r="X39" i="35"/>
  <c r="Y39" i="35"/>
  <c r="V39" i="35"/>
  <c r="U39" i="35"/>
  <c r="T39" i="35"/>
  <c r="S39" i="35"/>
  <c r="R39" i="35"/>
  <c r="Q39" i="35"/>
  <c r="P39" i="35"/>
  <c r="O39" i="35"/>
  <c r="N39" i="35"/>
  <c r="M39" i="35"/>
  <c r="L39" i="35"/>
  <c r="K39" i="35"/>
  <c r="J39" i="35"/>
  <c r="I39" i="35"/>
  <c r="H39" i="35"/>
  <c r="G39" i="35"/>
  <c r="F39" i="35"/>
  <c r="E39" i="35"/>
  <c r="D39" i="35"/>
  <c r="C39" i="35"/>
  <c r="Y41" i="21"/>
  <c r="AA42" i="38" l="1"/>
  <c r="AA42" i="52"/>
  <c r="AA40" i="63"/>
  <c r="AA39" i="35"/>
  <c r="AF97" i="54"/>
  <c r="AA25" i="54"/>
  <c r="AF96" i="54"/>
  <c r="AM97" i="54" l="1"/>
  <c r="AK96" i="54"/>
  <c r="AK97" i="54"/>
  <c r="AC96" i="54"/>
  <c r="AB96" i="54"/>
  <c r="AB97" i="54"/>
  <c r="AI96" i="54"/>
  <c r="AI97" i="54"/>
  <c r="AG96" i="54"/>
  <c r="AG97" i="54"/>
  <c r="AJ96" i="54"/>
  <c r="AJ97" i="54"/>
  <c r="AL97" i="54"/>
  <c r="AH96" i="54"/>
  <c r="AH97" i="54"/>
  <c r="AM96" i="54"/>
  <c r="AA27" i="54"/>
  <c r="AL96" i="54"/>
  <c r="AA68" i="54"/>
  <c r="AA60" i="54"/>
  <c r="AA76" i="54"/>
  <c r="AA56" i="54"/>
  <c r="AA72" i="54"/>
  <c r="AA52" i="54"/>
  <c r="AA64" i="54"/>
  <c r="AA48" i="54"/>
  <c r="AA79" i="54"/>
  <c r="AA75" i="54"/>
  <c r="AA71" i="54"/>
  <c r="AA67" i="54"/>
  <c r="AA63" i="54"/>
  <c r="AA59" i="54"/>
  <c r="AA55" i="54"/>
  <c r="AA51" i="54"/>
  <c r="AA47" i="54"/>
  <c r="AA43" i="54"/>
  <c r="AA36" i="54"/>
  <c r="AA28" i="54"/>
  <c r="AA78" i="54"/>
  <c r="AA74" i="54"/>
  <c r="AA70" i="54"/>
  <c r="AA66" i="54"/>
  <c r="AA62" i="54"/>
  <c r="AA58" i="54"/>
  <c r="AA54" i="54"/>
  <c r="AA50" i="54"/>
  <c r="AA46" i="54"/>
  <c r="AA42" i="54"/>
  <c r="AA34" i="54"/>
  <c r="AA26" i="54"/>
  <c r="AA44" i="54"/>
  <c r="AA38" i="54"/>
  <c r="AA30" i="54"/>
  <c r="AA77" i="54"/>
  <c r="AA73" i="54"/>
  <c r="AA69" i="54"/>
  <c r="AA65" i="54"/>
  <c r="AA61" i="54"/>
  <c r="AA57" i="54"/>
  <c r="AA53" i="54"/>
  <c r="AA49" i="54"/>
  <c r="AA45" i="54"/>
  <c r="AA40" i="54"/>
  <c r="AA32" i="54"/>
  <c r="AA41" i="54"/>
  <c r="AA39" i="54"/>
  <c r="AA37" i="54"/>
  <c r="AA35" i="54"/>
  <c r="AA33" i="54"/>
  <c r="AA31" i="54"/>
  <c r="AA29" i="54"/>
  <c r="AA24" i="54" l="1"/>
  <c r="C18" i="54" s="1"/>
  <c r="X41" i="21" l="1"/>
  <c r="B21" i="55"/>
  <c r="X9" i="55"/>
  <c r="Q17" i="55" l="1"/>
  <c r="P17" i="55"/>
  <c r="X14" i="55"/>
  <c r="X8" i="55"/>
  <c r="X10" i="55"/>
  <c r="X16" i="55"/>
  <c r="X12" i="55"/>
  <c r="X15" i="55"/>
  <c r="X13" i="55"/>
  <c r="X11" i="55"/>
  <c r="U41" i="21"/>
  <c r="V41" i="21"/>
  <c r="W41" i="21"/>
  <c r="T9" i="60"/>
  <c r="U9" i="60"/>
  <c r="V9" i="60"/>
  <c r="W9" i="60"/>
  <c r="T10" i="60"/>
  <c r="U10" i="60"/>
  <c r="V10" i="60"/>
  <c r="W10" i="60"/>
  <c r="T11" i="60"/>
  <c r="U11" i="60"/>
  <c r="V11" i="60"/>
  <c r="W11" i="60"/>
  <c r="C12" i="60"/>
  <c r="D12" i="60"/>
  <c r="E12" i="60"/>
  <c r="F12" i="60"/>
  <c r="G12" i="60"/>
  <c r="H12" i="60"/>
  <c r="I12" i="60"/>
  <c r="J12" i="60"/>
  <c r="K12" i="60"/>
  <c r="L12" i="60"/>
  <c r="M12" i="60"/>
  <c r="N12" i="60"/>
  <c r="O12" i="60"/>
  <c r="P12" i="60"/>
  <c r="Q12" i="60"/>
  <c r="R12" i="60"/>
  <c r="S12" i="60"/>
  <c r="T12" i="60"/>
  <c r="U12" i="60"/>
  <c r="V12" i="60"/>
  <c r="W12" i="60"/>
  <c r="C13" i="60"/>
  <c r="D13" i="60"/>
  <c r="E13" i="60"/>
  <c r="F13" i="60"/>
  <c r="G13" i="60"/>
  <c r="H13" i="60"/>
  <c r="I13" i="60"/>
  <c r="J13" i="60"/>
  <c r="K13" i="60"/>
  <c r="L13" i="60"/>
  <c r="M13" i="60"/>
  <c r="N13" i="60"/>
  <c r="O13" i="60"/>
  <c r="P13" i="60"/>
  <c r="Q13" i="60"/>
  <c r="R13" i="60"/>
  <c r="S13" i="60"/>
  <c r="T13" i="60"/>
  <c r="U13" i="60"/>
  <c r="V13" i="60"/>
  <c r="W13" i="60"/>
  <c r="C17" i="60"/>
  <c r="D17" i="60"/>
  <c r="E17" i="60"/>
  <c r="F17" i="60"/>
  <c r="G17" i="60"/>
  <c r="H17" i="60"/>
  <c r="I17" i="60"/>
  <c r="J17" i="60"/>
  <c r="K17" i="60"/>
  <c r="L17" i="60"/>
  <c r="M17" i="60"/>
  <c r="N17" i="60"/>
  <c r="O17" i="60"/>
  <c r="P17" i="60"/>
  <c r="Q17" i="60"/>
  <c r="R17" i="60"/>
  <c r="S17" i="60"/>
  <c r="T17" i="60"/>
  <c r="U17" i="60"/>
  <c r="V17" i="60"/>
  <c r="W17" i="60"/>
  <c r="C23" i="60"/>
  <c r="D23" i="60"/>
  <c r="E23" i="60"/>
  <c r="F23" i="60"/>
  <c r="G23" i="60"/>
  <c r="H23" i="60"/>
  <c r="I23" i="60"/>
  <c r="J23" i="60"/>
  <c r="K23" i="60"/>
  <c r="L23" i="60"/>
  <c r="M23" i="60"/>
  <c r="N23" i="60"/>
  <c r="O23" i="60"/>
  <c r="P23" i="60"/>
  <c r="Q23" i="60"/>
  <c r="R23" i="60"/>
  <c r="S23" i="60"/>
  <c r="T23" i="60"/>
  <c r="U23" i="60"/>
  <c r="V23" i="60"/>
  <c r="W23" i="60"/>
  <c r="C29" i="60"/>
  <c r="D29" i="60"/>
  <c r="E29" i="60"/>
  <c r="F29" i="60"/>
  <c r="G29" i="60"/>
  <c r="H29" i="60"/>
  <c r="I29" i="60"/>
  <c r="J29" i="60"/>
  <c r="K29" i="60"/>
  <c r="L29" i="60"/>
  <c r="M29" i="60"/>
  <c r="N29" i="60"/>
  <c r="O29" i="60"/>
  <c r="P29" i="60"/>
  <c r="Q29" i="60"/>
  <c r="R29" i="60"/>
  <c r="S29" i="60"/>
  <c r="T29" i="60"/>
  <c r="U29" i="60"/>
  <c r="V29" i="60"/>
  <c r="W29" i="60"/>
  <c r="X18" i="55" l="1"/>
  <c r="D59" i="71"/>
  <c r="E59" i="71"/>
  <c r="F59" i="71"/>
  <c r="G59" i="71"/>
  <c r="H59" i="71"/>
  <c r="I59" i="71"/>
  <c r="J59" i="71"/>
  <c r="K59" i="71"/>
  <c r="L59" i="71"/>
  <c r="M59" i="71"/>
  <c r="N59" i="71"/>
  <c r="O59" i="71"/>
  <c r="P59" i="71"/>
  <c r="Q59" i="71"/>
  <c r="R59" i="71"/>
  <c r="S59" i="71"/>
  <c r="T59" i="71"/>
  <c r="U59" i="71"/>
  <c r="V59" i="71"/>
  <c r="W59" i="71"/>
  <c r="X59" i="71"/>
  <c r="Y59" i="71"/>
  <c r="Z59" i="71"/>
  <c r="D58" i="71"/>
  <c r="E58" i="71"/>
  <c r="F58" i="71"/>
  <c r="G58" i="71"/>
  <c r="H58" i="71"/>
  <c r="I58" i="71"/>
  <c r="J58" i="71"/>
  <c r="K58" i="71"/>
  <c r="L58" i="71"/>
  <c r="M58" i="71"/>
  <c r="N58" i="71"/>
  <c r="O58" i="71"/>
  <c r="P58" i="71"/>
  <c r="Q58" i="71"/>
  <c r="R58" i="71"/>
  <c r="S58" i="71"/>
  <c r="T58" i="71"/>
  <c r="U58" i="71"/>
  <c r="V58" i="71"/>
  <c r="W58" i="71"/>
  <c r="X58" i="71"/>
  <c r="Y58" i="71"/>
  <c r="Z58" i="71"/>
  <c r="D57" i="71"/>
  <c r="E57" i="71"/>
  <c r="F57" i="71"/>
  <c r="G57" i="71"/>
  <c r="H57" i="71"/>
  <c r="I57" i="71"/>
  <c r="J57" i="71"/>
  <c r="K57" i="71"/>
  <c r="L57" i="71"/>
  <c r="M57" i="71"/>
  <c r="N57" i="71"/>
  <c r="O57" i="71"/>
  <c r="P57" i="71"/>
  <c r="Q57" i="71"/>
  <c r="R57" i="71"/>
  <c r="S57" i="71"/>
  <c r="T57" i="71"/>
  <c r="U57" i="71"/>
  <c r="V57" i="71"/>
  <c r="W57" i="71"/>
  <c r="X57" i="71"/>
  <c r="Y57" i="71"/>
  <c r="Z57" i="71"/>
  <c r="D56" i="71"/>
  <c r="E56" i="71"/>
  <c r="F56" i="71"/>
  <c r="G56" i="71"/>
  <c r="H56" i="71"/>
  <c r="I56" i="71"/>
  <c r="J56" i="71"/>
  <c r="K56" i="71"/>
  <c r="L56" i="71"/>
  <c r="M56" i="71"/>
  <c r="N56" i="71"/>
  <c r="O56" i="71"/>
  <c r="P56" i="71"/>
  <c r="Q56" i="71"/>
  <c r="R56" i="71"/>
  <c r="S56" i="71"/>
  <c r="T56" i="71"/>
  <c r="U56" i="71"/>
  <c r="V56" i="71"/>
  <c r="W56" i="71"/>
  <c r="X56" i="71"/>
  <c r="Y56" i="71"/>
  <c r="Z56" i="71"/>
  <c r="D52" i="71"/>
  <c r="E52" i="71"/>
  <c r="F52" i="71"/>
  <c r="G52" i="71"/>
  <c r="H52" i="71"/>
  <c r="I52" i="71"/>
  <c r="J52" i="71"/>
  <c r="K52" i="71"/>
  <c r="L52" i="71"/>
  <c r="M52" i="71"/>
  <c r="N52" i="71"/>
  <c r="O52" i="71"/>
  <c r="P52" i="71"/>
  <c r="Q52" i="71"/>
  <c r="R52" i="71"/>
  <c r="S52" i="71"/>
  <c r="T52" i="71"/>
  <c r="U52" i="71"/>
  <c r="V52" i="71"/>
  <c r="W52" i="71"/>
  <c r="X52" i="71"/>
  <c r="Y52" i="71"/>
  <c r="Z52" i="71"/>
  <c r="D51" i="71"/>
  <c r="E51" i="71"/>
  <c r="F51" i="71"/>
  <c r="G51" i="71"/>
  <c r="H51" i="71"/>
  <c r="I51" i="71"/>
  <c r="J51" i="71"/>
  <c r="K51" i="71"/>
  <c r="L51" i="71"/>
  <c r="M51" i="71"/>
  <c r="N51" i="71"/>
  <c r="O51" i="71"/>
  <c r="P51" i="71"/>
  <c r="Q51" i="71"/>
  <c r="R51" i="71"/>
  <c r="S51" i="71"/>
  <c r="T51" i="71"/>
  <c r="U51" i="71"/>
  <c r="V51" i="71"/>
  <c r="W51" i="71"/>
  <c r="X51" i="71"/>
  <c r="Y51" i="71"/>
  <c r="Z51" i="71"/>
  <c r="D50" i="71"/>
  <c r="E50" i="71"/>
  <c r="F50" i="71"/>
  <c r="G50" i="71"/>
  <c r="H50" i="71"/>
  <c r="I50" i="71"/>
  <c r="J50" i="71"/>
  <c r="K50" i="71"/>
  <c r="L50" i="71"/>
  <c r="M50" i="71"/>
  <c r="N50" i="71"/>
  <c r="O50" i="71"/>
  <c r="P50" i="71"/>
  <c r="Q50" i="71"/>
  <c r="R50" i="71"/>
  <c r="S50" i="71"/>
  <c r="T50" i="71"/>
  <c r="U50" i="71"/>
  <c r="V50" i="71"/>
  <c r="W50" i="71"/>
  <c r="X50" i="71"/>
  <c r="Y50" i="71"/>
  <c r="Z50" i="71"/>
  <c r="D49" i="71"/>
  <c r="E49" i="71"/>
  <c r="F49" i="71"/>
  <c r="G49" i="71"/>
  <c r="H49" i="71"/>
  <c r="I49" i="71"/>
  <c r="J49" i="71"/>
  <c r="K49" i="71"/>
  <c r="L49" i="71"/>
  <c r="M49" i="71"/>
  <c r="N49" i="71"/>
  <c r="O49" i="71"/>
  <c r="P49" i="71"/>
  <c r="Q49" i="71"/>
  <c r="R49" i="71"/>
  <c r="S49" i="71"/>
  <c r="T49" i="71"/>
  <c r="U49" i="71"/>
  <c r="V49" i="71"/>
  <c r="W49" i="71"/>
  <c r="X49" i="71"/>
  <c r="Y49" i="71"/>
  <c r="Z49" i="71"/>
  <c r="D44" i="71"/>
  <c r="E44" i="71"/>
  <c r="F44" i="71"/>
  <c r="G44" i="71"/>
  <c r="H44" i="71"/>
  <c r="I44" i="71"/>
  <c r="J44" i="71"/>
  <c r="K44" i="71"/>
  <c r="L44" i="71"/>
  <c r="M44" i="71"/>
  <c r="N44" i="71"/>
  <c r="O44" i="71"/>
  <c r="P44" i="71"/>
  <c r="Q44" i="71"/>
  <c r="R44" i="71"/>
  <c r="S44" i="71"/>
  <c r="T44" i="71"/>
  <c r="U44" i="71"/>
  <c r="V44" i="71"/>
  <c r="W44" i="71"/>
  <c r="X44" i="71"/>
  <c r="Y44" i="71"/>
  <c r="Z44" i="71"/>
  <c r="D43" i="71"/>
  <c r="E43" i="71"/>
  <c r="F43" i="71"/>
  <c r="G43" i="71"/>
  <c r="H43" i="71"/>
  <c r="I43" i="71"/>
  <c r="J43" i="71"/>
  <c r="K43" i="71"/>
  <c r="L43" i="71"/>
  <c r="M43" i="71"/>
  <c r="N43" i="71"/>
  <c r="O43" i="71"/>
  <c r="P43" i="71"/>
  <c r="Q43" i="71"/>
  <c r="R43" i="71"/>
  <c r="S43" i="71"/>
  <c r="T43" i="71"/>
  <c r="U43" i="71"/>
  <c r="V43" i="71"/>
  <c r="W43" i="71"/>
  <c r="X43" i="71"/>
  <c r="Y43" i="71"/>
  <c r="Z43" i="71"/>
  <c r="D42" i="71"/>
  <c r="E42" i="71"/>
  <c r="F42" i="71"/>
  <c r="G42" i="71"/>
  <c r="H42" i="71"/>
  <c r="I42" i="71"/>
  <c r="J42" i="71"/>
  <c r="K42" i="71"/>
  <c r="L42" i="71"/>
  <c r="M42" i="71"/>
  <c r="N42" i="71"/>
  <c r="O42" i="71"/>
  <c r="P42" i="71"/>
  <c r="Q42" i="71"/>
  <c r="R42" i="71"/>
  <c r="S42" i="71"/>
  <c r="T42" i="71"/>
  <c r="U42" i="71"/>
  <c r="V42" i="71"/>
  <c r="W42" i="71"/>
  <c r="X42" i="71"/>
  <c r="Y42" i="71"/>
  <c r="Z42" i="71"/>
  <c r="D41" i="71"/>
  <c r="E41" i="71"/>
  <c r="F41" i="71"/>
  <c r="G41" i="71"/>
  <c r="H41" i="71"/>
  <c r="I41" i="71"/>
  <c r="J41" i="71"/>
  <c r="K41" i="71"/>
  <c r="L41" i="71"/>
  <c r="M41" i="71"/>
  <c r="N41" i="71"/>
  <c r="O41" i="71"/>
  <c r="P41" i="71"/>
  <c r="Q41" i="71"/>
  <c r="R41" i="71"/>
  <c r="S41" i="71"/>
  <c r="T41" i="71"/>
  <c r="U41" i="71"/>
  <c r="V41" i="71"/>
  <c r="W41" i="71"/>
  <c r="X41" i="71"/>
  <c r="Y41" i="71"/>
  <c r="Z41" i="71"/>
  <c r="U40" i="35"/>
  <c r="V40" i="35"/>
  <c r="U40" i="46"/>
  <c r="V40" i="46"/>
  <c r="C40" i="21"/>
  <c r="D44" i="68"/>
  <c r="C38" i="49"/>
  <c r="W11" i="70"/>
  <c r="W12" i="70"/>
  <c r="W13" i="70"/>
  <c r="W14" i="70"/>
  <c r="W15" i="70"/>
  <c r="W16" i="70"/>
  <c r="W17" i="70"/>
  <c r="W18" i="70"/>
  <c r="W19" i="70"/>
  <c r="W20" i="70"/>
  <c r="W21" i="70"/>
  <c r="W22" i="70"/>
  <c r="W23" i="70"/>
  <c r="W24" i="70"/>
  <c r="W25" i="70"/>
  <c r="W26" i="70"/>
  <c r="W27" i="70"/>
  <c r="W28" i="70"/>
  <c r="W29" i="70"/>
  <c r="W30" i="70"/>
  <c r="W31" i="70"/>
  <c r="W32" i="70"/>
  <c r="W33" i="70"/>
  <c r="W34" i="70"/>
  <c r="W35" i="70"/>
  <c r="X13" i="70"/>
  <c r="Y13" i="70"/>
  <c r="Z13" i="70"/>
  <c r="X12" i="70"/>
  <c r="Y12" i="70"/>
  <c r="Z12" i="70"/>
  <c r="X11" i="70"/>
  <c r="Y11" i="70"/>
  <c r="Z11" i="70"/>
  <c r="W10" i="70"/>
  <c r="X10" i="70"/>
  <c r="Y10" i="70"/>
  <c r="Z10" i="70"/>
  <c r="W9" i="70"/>
  <c r="X9" i="70"/>
  <c r="Y9" i="70"/>
  <c r="Z9" i="70"/>
  <c r="W8" i="70"/>
  <c r="X8" i="70"/>
  <c r="Y8" i="70"/>
  <c r="Z8" i="70"/>
  <c r="Q8" i="70"/>
  <c r="R8" i="70"/>
  <c r="S8" i="70"/>
  <c r="T8" i="70"/>
  <c r="U8" i="70"/>
  <c r="V8" i="70"/>
  <c r="E8" i="70"/>
  <c r="F8" i="70"/>
  <c r="G8" i="70"/>
  <c r="H8" i="70"/>
  <c r="I8" i="70"/>
  <c r="J8" i="70"/>
  <c r="K8" i="70"/>
  <c r="L8" i="70"/>
  <c r="M8" i="70"/>
  <c r="N8" i="70"/>
  <c r="C13" i="70"/>
  <c r="C14" i="70"/>
  <c r="C15" i="70"/>
  <c r="C16" i="70"/>
  <c r="C17" i="70"/>
  <c r="C18" i="70"/>
  <c r="C19" i="70"/>
  <c r="C20" i="70"/>
  <c r="C21" i="70"/>
  <c r="C22" i="70"/>
  <c r="C23" i="70"/>
  <c r="C24" i="70"/>
  <c r="C25" i="70"/>
  <c r="C26" i="70"/>
  <c r="C27" i="70"/>
  <c r="C28" i="70"/>
  <c r="C29" i="70"/>
  <c r="C30" i="70"/>
  <c r="C31" i="70"/>
  <c r="C32" i="70"/>
  <c r="C33" i="70"/>
  <c r="C34" i="70"/>
  <c r="C35" i="70"/>
  <c r="C36" i="70"/>
  <c r="C37" i="70"/>
  <c r="C11" i="70"/>
  <c r="C12" i="70"/>
  <c r="J21" i="67"/>
  <c r="C8" i="44"/>
  <c r="B40" i="72" l="1"/>
  <c r="V44" i="49" l="1"/>
  <c r="V43" i="49"/>
  <c r="V42" i="49"/>
  <c r="V41" i="49"/>
  <c r="V40" i="49"/>
  <c r="V39" i="49"/>
  <c r="V38" i="49"/>
  <c r="V37" i="49"/>
  <c r="V36" i="49"/>
  <c r="V35" i="49"/>
  <c r="V34" i="49"/>
  <c r="V33" i="49"/>
  <c r="V32" i="49"/>
  <c r="V31" i="49"/>
  <c r="V30" i="49"/>
  <c r="V29" i="49"/>
  <c r="V28" i="49"/>
  <c r="V26" i="49"/>
  <c r="V25" i="49"/>
  <c r="V24" i="49"/>
  <c r="V23" i="49"/>
  <c r="V22" i="49"/>
  <c r="V21" i="49"/>
  <c r="V20" i="49"/>
  <c r="V19" i="49"/>
  <c r="V18" i="49"/>
  <c r="V17" i="49"/>
  <c r="V16" i="49"/>
  <c r="V15" i="49"/>
  <c r="V14" i="49"/>
  <c r="V13" i="49"/>
  <c r="V12" i="49"/>
  <c r="V11" i="49"/>
  <c r="V10" i="49"/>
  <c r="V9" i="49"/>
  <c r="V8" i="49"/>
  <c r="V37" i="70" l="1"/>
  <c r="V36" i="70"/>
  <c r="V35" i="70"/>
  <c r="V34" i="70"/>
  <c r="V33" i="70"/>
  <c r="V32" i="70"/>
  <c r="V31" i="70"/>
  <c r="V30" i="70"/>
  <c r="V29" i="70"/>
  <c r="V28" i="70"/>
  <c r="V27" i="70"/>
  <c r="V26" i="70"/>
  <c r="V25" i="70"/>
  <c r="V24" i="70"/>
  <c r="V23" i="70"/>
  <c r="V22" i="70"/>
  <c r="V21" i="70"/>
  <c r="V20" i="70"/>
  <c r="V19" i="70"/>
  <c r="V18" i="70"/>
  <c r="V17" i="70"/>
  <c r="V16" i="70"/>
  <c r="V15" i="70"/>
  <c r="V14" i="70"/>
  <c r="V13" i="70"/>
  <c r="V12" i="70"/>
  <c r="V11" i="70"/>
  <c r="V10" i="70"/>
  <c r="V9" i="70"/>
  <c r="V35" i="67"/>
  <c r="V34" i="67"/>
  <c r="V33" i="67"/>
  <c r="V32" i="67"/>
  <c r="V31" i="67"/>
  <c r="V30" i="67"/>
  <c r="V29" i="67"/>
  <c r="V28" i="67"/>
  <c r="V27" i="67"/>
  <c r="V26" i="67"/>
  <c r="V25" i="67"/>
  <c r="V24" i="67"/>
  <c r="V23" i="67"/>
  <c r="V22" i="67"/>
  <c r="V21" i="67"/>
  <c r="V20" i="67"/>
  <c r="V19" i="67"/>
  <c r="V18" i="67"/>
  <c r="V17" i="67"/>
  <c r="V16" i="67"/>
  <c r="V15" i="67"/>
  <c r="V14" i="67"/>
  <c r="V13" i="67"/>
  <c r="V12" i="67"/>
  <c r="V11" i="67"/>
  <c r="V10" i="67"/>
  <c r="V9" i="67"/>
  <c r="V8" i="67"/>
  <c r="U26" i="67"/>
  <c r="T26" i="67"/>
  <c r="S26" i="67"/>
  <c r="U25" i="67"/>
  <c r="V10" i="44"/>
  <c r="V9" i="44"/>
  <c r="V8" i="44"/>
  <c r="Z56" i="38" l="1"/>
  <c r="Y56" i="38"/>
  <c r="X56" i="38"/>
  <c r="W56" i="38"/>
  <c r="V56" i="38"/>
  <c r="U56" i="38"/>
  <c r="T56" i="38"/>
  <c r="S56" i="38"/>
  <c r="R56" i="38"/>
  <c r="Q56" i="38"/>
  <c r="P56" i="38"/>
  <c r="O56" i="38"/>
  <c r="N56" i="38"/>
  <c r="M56" i="38"/>
  <c r="L56" i="38"/>
  <c r="K56" i="38"/>
  <c r="J56" i="38"/>
  <c r="I56" i="38"/>
  <c r="H56" i="38"/>
  <c r="G56" i="38"/>
  <c r="F56" i="38"/>
  <c r="E56" i="38"/>
  <c r="D56" i="38"/>
  <c r="C56" i="38"/>
  <c r="B52" i="38"/>
  <c r="Z46" i="38"/>
  <c r="Y46" i="38"/>
  <c r="X46" i="38"/>
  <c r="W46" i="38"/>
  <c r="V46" i="38"/>
  <c r="U46" i="38"/>
  <c r="T46" i="38"/>
  <c r="S46" i="38"/>
  <c r="R46" i="38"/>
  <c r="Q46" i="38"/>
  <c r="P46" i="38"/>
  <c r="O46" i="38"/>
  <c r="N46" i="38"/>
  <c r="M46" i="38"/>
  <c r="L46" i="38"/>
  <c r="K46" i="38"/>
  <c r="J46" i="38"/>
  <c r="I46" i="38"/>
  <c r="H46" i="38"/>
  <c r="G46" i="38"/>
  <c r="F46" i="38"/>
  <c r="E46" i="38"/>
  <c r="D46" i="38"/>
  <c r="C46" i="38"/>
  <c r="Z45" i="38"/>
  <c r="Y45" i="38"/>
  <c r="X45" i="38"/>
  <c r="W45" i="38"/>
  <c r="V45" i="38"/>
  <c r="U45" i="38"/>
  <c r="T45" i="38"/>
  <c r="S45" i="38"/>
  <c r="R45" i="38"/>
  <c r="Q45" i="38"/>
  <c r="P45" i="38"/>
  <c r="O45" i="38"/>
  <c r="N45" i="38"/>
  <c r="M45" i="38"/>
  <c r="L45" i="38"/>
  <c r="K45" i="38"/>
  <c r="J45" i="38"/>
  <c r="I45" i="38"/>
  <c r="H45" i="38"/>
  <c r="G45" i="38"/>
  <c r="F45" i="38"/>
  <c r="E45" i="38"/>
  <c r="D45" i="38"/>
  <c r="C45" i="38"/>
  <c r="Z44" i="38"/>
  <c r="Y44" i="38"/>
  <c r="X44" i="38"/>
  <c r="W44" i="38"/>
  <c r="V44" i="38"/>
  <c r="U44" i="38"/>
  <c r="T44" i="38"/>
  <c r="S44" i="38"/>
  <c r="R44" i="38"/>
  <c r="Q44" i="38"/>
  <c r="P44" i="38"/>
  <c r="O44" i="38"/>
  <c r="N44" i="38"/>
  <c r="M44" i="38"/>
  <c r="L44" i="38"/>
  <c r="K44" i="38"/>
  <c r="J44" i="38"/>
  <c r="I44" i="38"/>
  <c r="H44" i="38"/>
  <c r="G44" i="38"/>
  <c r="F44" i="38"/>
  <c r="E44" i="38"/>
  <c r="D44" i="38"/>
  <c r="C44" i="38"/>
  <c r="Z43" i="38"/>
  <c r="Y43" i="38"/>
  <c r="X43" i="38"/>
  <c r="W43" i="38"/>
  <c r="V43" i="38"/>
  <c r="U43" i="38"/>
  <c r="T43" i="38"/>
  <c r="S43" i="38"/>
  <c r="R43" i="38"/>
  <c r="Q43" i="38"/>
  <c r="P43" i="38"/>
  <c r="O43" i="38"/>
  <c r="N43" i="38"/>
  <c r="M43" i="38"/>
  <c r="L43" i="38"/>
  <c r="K43" i="38"/>
  <c r="J43" i="38"/>
  <c r="I43" i="38"/>
  <c r="H43" i="38"/>
  <c r="G43" i="38"/>
  <c r="F43" i="38"/>
  <c r="E43" i="38"/>
  <c r="D43" i="38"/>
  <c r="C43" i="38"/>
  <c r="Z41" i="38"/>
  <c r="Y41" i="38"/>
  <c r="X41" i="38"/>
  <c r="W41" i="38"/>
  <c r="V41" i="38"/>
  <c r="U41" i="38"/>
  <c r="T41" i="38"/>
  <c r="S41" i="38"/>
  <c r="R41" i="38"/>
  <c r="Q41" i="38"/>
  <c r="P41" i="38"/>
  <c r="O41" i="38"/>
  <c r="N41" i="38"/>
  <c r="M41" i="38"/>
  <c r="L41" i="38"/>
  <c r="K41" i="38"/>
  <c r="J41" i="38"/>
  <c r="I41" i="38"/>
  <c r="H41" i="38"/>
  <c r="G41" i="38"/>
  <c r="F41" i="38"/>
  <c r="E41" i="38"/>
  <c r="D41" i="38"/>
  <c r="C41" i="38"/>
  <c r="Z40" i="38"/>
  <c r="Y40" i="38"/>
  <c r="X40" i="38"/>
  <c r="W40" i="38"/>
  <c r="V40" i="38"/>
  <c r="U40" i="38"/>
  <c r="T40" i="38"/>
  <c r="S40" i="38"/>
  <c r="R40" i="38"/>
  <c r="Q40" i="38"/>
  <c r="P40" i="38"/>
  <c r="O40" i="38"/>
  <c r="N40" i="38"/>
  <c r="M40" i="38"/>
  <c r="L40" i="38"/>
  <c r="K40" i="38"/>
  <c r="J40" i="38"/>
  <c r="I40" i="38"/>
  <c r="H40" i="38"/>
  <c r="G40" i="38"/>
  <c r="F40" i="38"/>
  <c r="E40" i="38"/>
  <c r="D40" i="38"/>
  <c r="C40" i="38"/>
  <c r="Z39" i="38"/>
  <c r="Y39" i="38"/>
  <c r="X39" i="38"/>
  <c r="W39" i="38"/>
  <c r="V39" i="38"/>
  <c r="U39" i="38"/>
  <c r="T39" i="38"/>
  <c r="S39" i="38"/>
  <c r="R39" i="38"/>
  <c r="Q39" i="38"/>
  <c r="P39" i="38"/>
  <c r="O39" i="38"/>
  <c r="N39" i="38"/>
  <c r="M39" i="38"/>
  <c r="L39" i="38"/>
  <c r="K39" i="38"/>
  <c r="J39" i="38"/>
  <c r="I39" i="38"/>
  <c r="H39" i="38"/>
  <c r="G39" i="38"/>
  <c r="F39" i="38"/>
  <c r="E39" i="38"/>
  <c r="D39" i="38"/>
  <c r="C39" i="38"/>
  <c r="Z38" i="38"/>
  <c r="Y38" i="38"/>
  <c r="X38" i="38"/>
  <c r="W38" i="38"/>
  <c r="V38" i="38"/>
  <c r="U38" i="38"/>
  <c r="T38" i="38"/>
  <c r="S38" i="38"/>
  <c r="R38" i="38"/>
  <c r="Q38" i="38"/>
  <c r="P38" i="38"/>
  <c r="O38" i="38"/>
  <c r="N38" i="38"/>
  <c r="M38" i="38"/>
  <c r="L38" i="38"/>
  <c r="K38" i="38"/>
  <c r="J38" i="38"/>
  <c r="I38" i="38"/>
  <c r="H38" i="38"/>
  <c r="G38" i="38"/>
  <c r="F38" i="38"/>
  <c r="E38" i="38"/>
  <c r="D38" i="38"/>
  <c r="C38" i="38"/>
  <c r="Z37" i="38"/>
  <c r="Y37" i="38"/>
  <c r="X37" i="38"/>
  <c r="W37" i="38"/>
  <c r="V37" i="38"/>
  <c r="U37" i="38"/>
  <c r="T37" i="38"/>
  <c r="S37" i="38"/>
  <c r="R37" i="38"/>
  <c r="Q37" i="38"/>
  <c r="P37" i="38"/>
  <c r="O37" i="38"/>
  <c r="N37" i="38"/>
  <c r="M37" i="38"/>
  <c r="L37" i="38"/>
  <c r="K37" i="38"/>
  <c r="J37" i="38"/>
  <c r="I37" i="38"/>
  <c r="H37" i="38"/>
  <c r="G37" i="38"/>
  <c r="F37" i="38"/>
  <c r="E37" i="38"/>
  <c r="D37" i="38"/>
  <c r="C37" i="38"/>
  <c r="Z36" i="38"/>
  <c r="Y36" i="38"/>
  <c r="X36" i="38"/>
  <c r="W36" i="38"/>
  <c r="V36" i="38"/>
  <c r="U36" i="38"/>
  <c r="T36" i="38"/>
  <c r="S36" i="38"/>
  <c r="R36" i="38"/>
  <c r="Q36" i="38"/>
  <c r="P36" i="38"/>
  <c r="O36" i="38"/>
  <c r="N36" i="38"/>
  <c r="M36" i="38"/>
  <c r="L36" i="38"/>
  <c r="K36" i="38"/>
  <c r="J36" i="38"/>
  <c r="I36" i="38"/>
  <c r="H36" i="38"/>
  <c r="G36" i="38"/>
  <c r="F36" i="38"/>
  <c r="E36" i="38"/>
  <c r="D36" i="38"/>
  <c r="C36" i="38"/>
  <c r="Z35" i="38"/>
  <c r="Y35" i="38"/>
  <c r="X35" i="38"/>
  <c r="W35" i="38"/>
  <c r="V35" i="38"/>
  <c r="U35" i="38"/>
  <c r="T35" i="38"/>
  <c r="S35" i="38"/>
  <c r="R35" i="38"/>
  <c r="Q35" i="38"/>
  <c r="P35" i="38"/>
  <c r="O35" i="38"/>
  <c r="N35" i="38"/>
  <c r="M35" i="38"/>
  <c r="L35" i="38"/>
  <c r="K35" i="38"/>
  <c r="J35" i="38"/>
  <c r="I35" i="38"/>
  <c r="H35" i="38"/>
  <c r="G35" i="38"/>
  <c r="F35" i="38"/>
  <c r="E35" i="38"/>
  <c r="D35" i="38"/>
  <c r="C35" i="38"/>
  <c r="Z34" i="38"/>
  <c r="Y34" i="38"/>
  <c r="X34" i="38"/>
  <c r="W34" i="38"/>
  <c r="V34" i="38"/>
  <c r="U34" i="38"/>
  <c r="T34" i="38"/>
  <c r="S34" i="38"/>
  <c r="R34" i="38"/>
  <c r="Q34" i="38"/>
  <c r="P34" i="38"/>
  <c r="O34" i="38"/>
  <c r="N34" i="38"/>
  <c r="M34" i="38"/>
  <c r="L34" i="38"/>
  <c r="K34" i="38"/>
  <c r="J34" i="38"/>
  <c r="I34" i="38"/>
  <c r="H34" i="38"/>
  <c r="G34" i="38"/>
  <c r="F34" i="38"/>
  <c r="E34" i="38"/>
  <c r="D34" i="38"/>
  <c r="C34" i="38"/>
  <c r="Z33" i="38"/>
  <c r="Y33" i="38"/>
  <c r="X33" i="38"/>
  <c r="W33" i="38"/>
  <c r="V33" i="38"/>
  <c r="U33" i="38"/>
  <c r="T33" i="38"/>
  <c r="S33" i="38"/>
  <c r="R33" i="38"/>
  <c r="Q33" i="38"/>
  <c r="P33" i="38"/>
  <c r="O33" i="38"/>
  <c r="N33" i="38"/>
  <c r="M33" i="38"/>
  <c r="L33" i="38"/>
  <c r="K33" i="38"/>
  <c r="J33" i="38"/>
  <c r="I33" i="38"/>
  <c r="H33" i="38"/>
  <c r="G33" i="38"/>
  <c r="F33" i="38"/>
  <c r="E33" i="38"/>
  <c r="D33" i="38"/>
  <c r="C33" i="38"/>
  <c r="Z32" i="38"/>
  <c r="Y32" i="38"/>
  <c r="X32" i="38"/>
  <c r="W32" i="38"/>
  <c r="V32" i="38"/>
  <c r="U32" i="38"/>
  <c r="T32" i="38"/>
  <c r="S32" i="38"/>
  <c r="R32" i="38"/>
  <c r="Q32" i="38"/>
  <c r="P32" i="38"/>
  <c r="O32" i="38"/>
  <c r="N32" i="38"/>
  <c r="M32" i="38"/>
  <c r="L32" i="38"/>
  <c r="K32" i="38"/>
  <c r="J32" i="38"/>
  <c r="I32" i="38"/>
  <c r="H32" i="38"/>
  <c r="G32" i="38"/>
  <c r="F32" i="38"/>
  <c r="E32" i="38"/>
  <c r="D32" i="38"/>
  <c r="C32" i="38"/>
  <c r="Z31" i="38"/>
  <c r="Y31" i="38"/>
  <c r="X31" i="38"/>
  <c r="W31" i="38"/>
  <c r="V31" i="38"/>
  <c r="U31" i="38"/>
  <c r="T31" i="38"/>
  <c r="S31" i="38"/>
  <c r="R31" i="38"/>
  <c r="Q31" i="38"/>
  <c r="P31" i="38"/>
  <c r="O31" i="38"/>
  <c r="N31" i="38"/>
  <c r="M31" i="38"/>
  <c r="L31" i="38"/>
  <c r="K31" i="38"/>
  <c r="J31" i="38"/>
  <c r="I31" i="38"/>
  <c r="H31" i="38"/>
  <c r="G31" i="38"/>
  <c r="F31" i="38"/>
  <c r="E31" i="38"/>
  <c r="D31" i="38"/>
  <c r="C31" i="38"/>
  <c r="Z30" i="38"/>
  <c r="Y30" i="38"/>
  <c r="X30" i="38"/>
  <c r="W30" i="38"/>
  <c r="V30" i="38"/>
  <c r="U30" i="38"/>
  <c r="T30" i="38"/>
  <c r="S30" i="38"/>
  <c r="R30" i="38"/>
  <c r="Q30" i="38"/>
  <c r="P30" i="38"/>
  <c r="O30" i="38"/>
  <c r="N30" i="38"/>
  <c r="M30" i="38"/>
  <c r="L30" i="38"/>
  <c r="K30" i="38"/>
  <c r="J30" i="38"/>
  <c r="I30" i="38"/>
  <c r="H30" i="38"/>
  <c r="G30" i="38"/>
  <c r="F30" i="38"/>
  <c r="E30" i="38"/>
  <c r="D30" i="38"/>
  <c r="C30" i="38"/>
  <c r="Z29" i="38"/>
  <c r="Y29" i="38"/>
  <c r="X29" i="38"/>
  <c r="W29" i="38"/>
  <c r="V29" i="38"/>
  <c r="U29" i="38"/>
  <c r="T29" i="38"/>
  <c r="S29" i="38"/>
  <c r="R29" i="38"/>
  <c r="Q29" i="38"/>
  <c r="P29" i="38"/>
  <c r="O29" i="38"/>
  <c r="N29" i="38"/>
  <c r="M29" i="38"/>
  <c r="L29" i="38"/>
  <c r="K29" i="38"/>
  <c r="J29" i="38"/>
  <c r="I29" i="38"/>
  <c r="H29" i="38"/>
  <c r="G29" i="38"/>
  <c r="F29" i="38"/>
  <c r="E29" i="38"/>
  <c r="D29" i="38"/>
  <c r="C29" i="38"/>
  <c r="Z28" i="38"/>
  <c r="Y28" i="38"/>
  <c r="X28" i="38"/>
  <c r="W28" i="38"/>
  <c r="V28" i="38"/>
  <c r="U28" i="38"/>
  <c r="T28" i="38"/>
  <c r="S28" i="38"/>
  <c r="R28" i="38"/>
  <c r="Q28" i="38"/>
  <c r="P28" i="38"/>
  <c r="O28" i="38"/>
  <c r="N28" i="38"/>
  <c r="M28" i="38"/>
  <c r="L28" i="38"/>
  <c r="K28" i="38"/>
  <c r="J28" i="38"/>
  <c r="I28" i="38"/>
  <c r="H28" i="38"/>
  <c r="G28" i="38"/>
  <c r="F28" i="38"/>
  <c r="E28" i="38"/>
  <c r="D28" i="38"/>
  <c r="C28" i="38"/>
  <c r="Z27" i="38"/>
  <c r="Y27" i="38"/>
  <c r="X27" i="38"/>
  <c r="W27" i="38"/>
  <c r="V27" i="38"/>
  <c r="U27" i="38"/>
  <c r="T27" i="38"/>
  <c r="S27" i="38"/>
  <c r="R27" i="38"/>
  <c r="Q27" i="38"/>
  <c r="P27" i="38"/>
  <c r="O27" i="38"/>
  <c r="N27" i="38"/>
  <c r="M27" i="38"/>
  <c r="L27" i="38"/>
  <c r="K27" i="38"/>
  <c r="J27" i="38"/>
  <c r="I27" i="38"/>
  <c r="H27" i="38"/>
  <c r="G27" i="38"/>
  <c r="F27" i="38"/>
  <c r="E27" i="38"/>
  <c r="D27" i="38"/>
  <c r="C27" i="38"/>
  <c r="Z26" i="38"/>
  <c r="Y26" i="38"/>
  <c r="X26" i="38"/>
  <c r="W26" i="38"/>
  <c r="V26" i="38"/>
  <c r="U26" i="38"/>
  <c r="T26" i="38"/>
  <c r="S26" i="38"/>
  <c r="R26" i="38"/>
  <c r="Q26" i="38"/>
  <c r="P26" i="38"/>
  <c r="O26" i="38"/>
  <c r="N26" i="38"/>
  <c r="M26" i="38"/>
  <c r="L26" i="38"/>
  <c r="K26" i="38"/>
  <c r="J26" i="38"/>
  <c r="I26" i="38"/>
  <c r="H26" i="38"/>
  <c r="G26" i="38"/>
  <c r="F26" i="38"/>
  <c r="E26" i="38"/>
  <c r="D26" i="38"/>
  <c r="C26" i="38"/>
  <c r="Z25" i="38"/>
  <c r="Y25" i="38"/>
  <c r="X25" i="38"/>
  <c r="W25" i="38"/>
  <c r="V25" i="38"/>
  <c r="U25" i="38"/>
  <c r="T25" i="38"/>
  <c r="S25" i="38"/>
  <c r="R25" i="38"/>
  <c r="Q25" i="38"/>
  <c r="P25" i="38"/>
  <c r="O25" i="38"/>
  <c r="N25" i="38"/>
  <c r="M25" i="38"/>
  <c r="L25" i="38"/>
  <c r="K25" i="38"/>
  <c r="J25" i="38"/>
  <c r="I25" i="38"/>
  <c r="H25" i="38"/>
  <c r="G25" i="38"/>
  <c r="F25" i="38"/>
  <c r="E25" i="38"/>
  <c r="D25" i="38"/>
  <c r="C25" i="38"/>
  <c r="Z24" i="38"/>
  <c r="Y24" i="38"/>
  <c r="X24" i="38"/>
  <c r="W24" i="38"/>
  <c r="V24" i="38"/>
  <c r="U24" i="38"/>
  <c r="T24" i="38"/>
  <c r="S24" i="38"/>
  <c r="R24" i="38"/>
  <c r="Q24" i="38"/>
  <c r="P24" i="38"/>
  <c r="O24" i="38"/>
  <c r="N24" i="38"/>
  <c r="M24" i="38"/>
  <c r="L24" i="38"/>
  <c r="K24" i="38"/>
  <c r="J24" i="38"/>
  <c r="I24" i="38"/>
  <c r="H24" i="38"/>
  <c r="G24" i="38"/>
  <c r="F24" i="38"/>
  <c r="E24" i="38"/>
  <c r="D24" i="38"/>
  <c r="C24" i="38"/>
  <c r="Z23" i="38"/>
  <c r="Y23" i="38"/>
  <c r="X23" i="38"/>
  <c r="W23" i="38"/>
  <c r="V23" i="38"/>
  <c r="U23" i="38"/>
  <c r="T23" i="38"/>
  <c r="S23" i="38"/>
  <c r="R23" i="38"/>
  <c r="Q23" i="38"/>
  <c r="P23" i="38"/>
  <c r="O23" i="38"/>
  <c r="N23" i="38"/>
  <c r="M23" i="38"/>
  <c r="L23" i="38"/>
  <c r="K23" i="38"/>
  <c r="J23" i="38"/>
  <c r="I23" i="38"/>
  <c r="H23" i="38"/>
  <c r="G23" i="38"/>
  <c r="F23" i="38"/>
  <c r="E23" i="38"/>
  <c r="D23" i="38"/>
  <c r="C23" i="38"/>
  <c r="Z22" i="38"/>
  <c r="Y22" i="38"/>
  <c r="X22" i="38"/>
  <c r="W22" i="38"/>
  <c r="V22" i="38"/>
  <c r="U22" i="38"/>
  <c r="T22" i="38"/>
  <c r="S22" i="38"/>
  <c r="R22" i="38"/>
  <c r="Q22" i="38"/>
  <c r="P22" i="38"/>
  <c r="O22" i="38"/>
  <c r="N22" i="38"/>
  <c r="M22" i="38"/>
  <c r="L22" i="38"/>
  <c r="K22" i="38"/>
  <c r="J22" i="38"/>
  <c r="I22" i="38"/>
  <c r="H22" i="38"/>
  <c r="G22" i="38"/>
  <c r="F22" i="38"/>
  <c r="E22" i="38"/>
  <c r="D22" i="38"/>
  <c r="C22" i="38"/>
  <c r="Z21" i="38"/>
  <c r="Y21" i="38"/>
  <c r="X21" i="38"/>
  <c r="W21" i="38"/>
  <c r="V21" i="38"/>
  <c r="U21" i="38"/>
  <c r="T21" i="38"/>
  <c r="S21" i="38"/>
  <c r="R21" i="38"/>
  <c r="Q21" i="38"/>
  <c r="P21" i="38"/>
  <c r="O21" i="38"/>
  <c r="N21" i="38"/>
  <c r="M21" i="38"/>
  <c r="L21" i="38"/>
  <c r="K21" i="38"/>
  <c r="J21" i="38"/>
  <c r="I21" i="38"/>
  <c r="H21" i="38"/>
  <c r="G21" i="38"/>
  <c r="F21" i="38"/>
  <c r="E21" i="38"/>
  <c r="D21" i="38"/>
  <c r="C21" i="38"/>
  <c r="Z20" i="38"/>
  <c r="Y20" i="38"/>
  <c r="X20" i="38"/>
  <c r="W20" i="38"/>
  <c r="V20" i="38"/>
  <c r="U20" i="38"/>
  <c r="T20" i="38"/>
  <c r="S20" i="38"/>
  <c r="R20" i="38"/>
  <c r="Q20" i="38"/>
  <c r="P20" i="38"/>
  <c r="O20" i="38"/>
  <c r="N20" i="38"/>
  <c r="M20" i="38"/>
  <c r="L20" i="38"/>
  <c r="K20" i="38"/>
  <c r="J20" i="38"/>
  <c r="I20" i="38"/>
  <c r="H20" i="38"/>
  <c r="G20" i="38"/>
  <c r="F20" i="38"/>
  <c r="E20" i="38"/>
  <c r="D20" i="38"/>
  <c r="C20" i="38"/>
  <c r="Z19" i="38"/>
  <c r="Y19" i="38"/>
  <c r="X19" i="38"/>
  <c r="W19" i="38"/>
  <c r="V19" i="38"/>
  <c r="U19" i="38"/>
  <c r="T19" i="38"/>
  <c r="S19" i="38"/>
  <c r="R19" i="38"/>
  <c r="Q19" i="38"/>
  <c r="P19" i="38"/>
  <c r="O19" i="38"/>
  <c r="N19" i="38"/>
  <c r="M19" i="38"/>
  <c r="L19" i="38"/>
  <c r="K19" i="38"/>
  <c r="J19" i="38"/>
  <c r="I19" i="38"/>
  <c r="H19" i="38"/>
  <c r="G19" i="38"/>
  <c r="F19" i="38"/>
  <c r="E19" i="38"/>
  <c r="D19" i="38"/>
  <c r="C19" i="38"/>
  <c r="Z18" i="38"/>
  <c r="Y18" i="38"/>
  <c r="X18" i="38"/>
  <c r="W18" i="38"/>
  <c r="V18" i="38"/>
  <c r="U18" i="38"/>
  <c r="T18" i="38"/>
  <c r="S18" i="38"/>
  <c r="R18" i="38"/>
  <c r="Q18" i="38"/>
  <c r="P18" i="38"/>
  <c r="O18" i="38"/>
  <c r="N18" i="38"/>
  <c r="M18" i="38"/>
  <c r="L18" i="38"/>
  <c r="K18" i="38"/>
  <c r="J18" i="38"/>
  <c r="I18" i="38"/>
  <c r="H18" i="38"/>
  <c r="G18" i="38"/>
  <c r="F18" i="38"/>
  <c r="E18" i="38"/>
  <c r="D18" i="38"/>
  <c r="C18" i="38"/>
  <c r="Z17" i="38"/>
  <c r="Y17" i="38"/>
  <c r="X17" i="38"/>
  <c r="W17" i="38"/>
  <c r="V17" i="38"/>
  <c r="U17" i="38"/>
  <c r="T17" i="38"/>
  <c r="S17" i="38"/>
  <c r="R17" i="38"/>
  <c r="Q17" i="38"/>
  <c r="P17" i="38"/>
  <c r="O17" i="38"/>
  <c r="N17" i="38"/>
  <c r="M17" i="38"/>
  <c r="L17" i="38"/>
  <c r="K17" i="38"/>
  <c r="J17" i="38"/>
  <c r="I17" i="38"/>
  <c r="H17" i="38"/>
  <c r="G17" i="38"/>
  <c r="F17" i="38"/>
  <c r="E17" i="38"/>
  <c r="D17" i="38"/>
  <c r="C17" i="38"/>
  <c r="Z16" i="38"/>
  <c r="Y16" i="38"/>
  <c r="X16" i="38"/>
  <c r="W16" i="38"/>
  <c r="V16" i="38"/>
  <c r="U16" i="38"/>
  <c r="T16" i="38"/>
  <c r="S16" i="38"/>
  <c r="R16" i="38"/>
  <c r="Q16" i="38"/>
  <c r="P16" i="38"/>
  <c r="O16" i="38"/>
  <c r="N16" i="38"/>
  <c r="M16" i="38"/>
  <c r="L16" i="38"/>
  <c r="K16" i="38"/>
  <c r="J16" i="38"/>
  <c r="I16" i="38"/>
  <c r="H16" i="38"/>
  <c r="G16" i="38"/>
  <c r="F16" i="38"/>
  <c r="E16" i="38"/>
  <c r="D16" i="38"/>
  <c r="C16" i="38"/>
  <c r="Z15" i="38"/>
  <c r="Y15" i="38"/>
  <c r="X15" i="38"/>
  <c r="W15" i="38"/>
  <c r="V15" i="38"/>
  <c r="U15" i="38"/>
  <c r="T15" i="38"/>
  <c r="S15" i="38"/>
  <c r="R15" i="38"/>
  <c r="Q15" i="38"/>
  <c r="P15" i="38"/>
  <c r="O15" i="38"/>
  <c r="N15" i="38"/>
  <c r="M15" i="38"/>
  <c r="L15" i="38"/>
  <c r="K15" i="38"/>
  <c r="J15" i="38"/>
  <c r="I15" i="38"/>
  <c r="H15" i="38"/>
  <c r="G15" i="38"/>
  <c r="F15" i="38"/>
  <c r="E15" i="38"/>
  <c r="D15" i="38"/>
  <c r="C15" i="38"/>
  <c r="Z14" i="38"/>
  <c r="Y14" i="38"/>
  <c r="X14" i="38"/>
  <c r="W14" i="38"/>
  <c r="V14" i="38"/>
  <c r="U14" i="38"/>
  <c r="T14" i="38"/>
  <c r="S14" i="38"/>
  <c r="R14" i="38"/>
  <c r="Q14" i="38"/>
  <c r="P14" i="38"/>
  <c r="O14" i="38"/>
  <c r="N14" i="38"/>
  <c r="M14" i="38"/>
  <c r="L14" i="38"/>
  <c r="K14" i="38"/>
  <c r="J14" i="38"/>
  <c r="I14" i="38"/>
  <c r="H14" i="38"/>
  <c r="G14" i="38"/>
  <c r="F14" i="38"/>
  <c r="E14" i="38"/>
  <c r="D14" i="38"/>
  <c r="C14" i="38"/>
  <c r="Z13" i="38"/>
  <c r="Y13" i="38"/>
  <c r="X13" i="38"/>
  <c r="W13" i="38"/>
  <c r="V13" i="38"/>
  <c r="U13" i="38"/>
  <c r="T13" i="38"/>
  <c r="S13" i="38"/>
  <c r="R13" i="38"/>
  <c r="Q13" i="38"/>
  <c r="P13" i="38"/>
  <c r="O13" i="38"/>
  <c r="N13" i="38"/>
  <c r="M13" i="38"/>
  <c r="L13" i="38"/>
  <c r="K13" i="38"/>
  <c r="J13" i="38"/>
  <c r="I13" i="38"/>
  <c r="H13" i="38"/>
  <c r="G13" i="38"/>
  <c r="F13" i="38"/>
  <c r="E13" i="38"/>
  <c r="D13" i="38"/>
  <c r="C13" i="38"/>
  <c r="Z12" i="38"/>
  <c r="Y12" i="38"/>
  <c r="X12" i="38"/>
  <c r="W12" i="38"/>
  <c r="V12" i="38"/>
  <c r="U12" i="38"/>
  <c r="T12" i="38"/>
  <c r="S12" i="38"/>
  <c r="R12" i="38"/>
  <c r="Q12" i="38"/>
  <c r="P12" i="38"/>
  <c r="O12" i="38"/>
  <c r="N12" i="38"/>
  <c r="M12" i="38"/>
  <c r="L12" i="38"/>
  <c r="K12" i="38"/>
  <c r="J12" i="38"/>
  <c r="I12" i="38"/>
  <c r="H12" i="38"/>
  <c r="G12" i="38"/>
  <c r="F12" i="38"/>
  <c r="E12" i="38"/>
  <c r="D12" i="38"/>
  <c r="C12" i="38"/>
  <c r="Z11" i="38"/>
  <c r="Y11" i="38"/>
  <c r="X11" i="38"/>
  <c r="W11" i="38"/>
  <c r="V11" i="38"/>
  <c r="U11" i="38"/>
  <c r="T11" i="38"/>
  <c r="S11" i="38"/>
  <c r="R11" i="38"/>
  <c r="Q11" i="38"/>
  <c r="P11" i="38"/>
  <c r="O11" i="38"/>
  <c r="N11" i="38"/>
  <c r="M11" i="38"/>
  <c r="L11" i="38"/>
  <c r="K11" i="38"/>
  <c r="J11" i="38"/>
  <c r="I11" i="38"/>
  <c r="H11" i="38"/>
  <c r="G11" i="38"/>
  <c r="F11" i="38"/>
  <c r="E11" i="38"/>
  <c r="D11" i="38"/>
  <c r="C11" i="38"/>
  <c r="Z10" i="38"/>
  <c r="Y10" i="38"/>
  <c r="X10" i="38"/>
  <c r="W10" i="38"/>
  <c r="V10" i="38"/>
  <c r="U10" i="38"/>
  <c r="T10" i="38"/>
  <c r="S10" i="38"/>
  <c r="R10" i="38"/>
  <c r="Q10" i="38"/>
  <c r="P10" i="38"/>
  <c r="O10" i="38"/>
  <c r="N10" i="38"/>
  <c r="M10" i="38"/>
  <c r="L10" i="38"/>
  <c r="K10" i="38"/>
  <c r="J10" i="38"/>
  <c r="I10" i="38"/>
  <c r="H10" i="38"/>
  <c r="G10" i="38"/>
  <c r="F10" i="38"/>
  <c r="E10" i="38"/>
  <c r="D10" i="38"/>
  <c r="C10" i="38"/>
  <c r="Z9" i="38"/>
  <c r="Y9" i="38"/>
  <c r="X9" i="38"/>
  <c r="W9" i="38"/>
  <c r="V9" i="38"/>
  <c r="U9" i="38"/>
  <c r="T9" i="38"/>
  <c r="S9" i="38"/>
  <c r="R9" i="38"/>
  <c r="Q9" i="38"/>
  <c r="P9" i="38"/>
  <c r="O9" i="38"/>
  <c r="N9" i="38"/>
  <c r="M9" i="38"/>
  <c r="L9" i="38"/>
  <c r="K9" i="38"/>
  <c r="J9" i="38"/>
  <c r="I9" i="38"/>
  <c r="H9" i="38"/>
  <c r="G9" i="38"/>
  <c r="F9" i="38"/>
  <c r="E9" i="38"/>
  <c r="D9" i="38"/>
  <c r="C9" i="38"/>
  <c r="Z8" i="38"/>
  <c r="Y8" i="38"/>
  <c r="X8" i="38"/>
  <c r="W8" i="38"/>
  <c r="V8" i="38"/>
  <c r="U8" i="38"/>
  <c r="T8" i="38"/>
  <c r="S8" i="38"/>
  <c r="R8" i="38"/>
  <c r="Q8" i="38"/>
  <c r="P8" i="38"/>
  <c r="O8" i="38"/>
  <c r="N8" i="38"/>
  <c r="M8" i="38"/>
  <c r="L8" i="38"/>
  <c r="K8" i="38"/>
  <c r="J8" i="38"/>
  <c r="I8" i="38"/>
  <c r="H8" i="38"/>
  <c r="G8" i="38"/>
  <c r="F8" i="38"/>
  <c r="E8" i="38"/>
  <c r="D8" i="38"/>
  <c r="C8" i="38"/>
  <c r="Z57" i="52"/>
  <c r="Y57" i="52"/>
  <c r="X57" i="52"/>
  <c r="W57" i="52"/>
  <c r="V57" i="52"/>
  <c r="U57" i="52"/>
  <c r="T57" i="52"/>
  <c r="S57" i="52"/>
  <c r="R57" i="52"/>
  <c r="Q57" i="52"/>
  <c r="P57" i="52"/>
  <c r="O57" i="52"/>
  <c r="N57" i="52"/>
  <c r="M57" i="52"/>
  <c r="L57" i="52"/>
  <c r="K57" i="52"/>
  <c r="J57" i="52"/>
  <c r="I57" i="52"/>
  <c r="H57" i="52"/>
  <c r="G57" i="52"/>
  <c r="F57" i="52"/>
  <c r="E57" i="52"/>
  <c r="D57" i="52"/>
  <c r="C57" i="52"/>
  <c r="B52" i="52"/>
  <c r="Z46" i="52"/>
  <c r="Y46" i="52"/>
  <c r="X46" i="52"/>
  <c r="W46" i="52"/>
  <c r="V46" i="52"/>
  <c r="U46" i="52"/>
  <c r="T46" i="52"/>
  <c r="S46" i="52"/>
  <c r="R46" i="52"/>
  <c r="Q46" i="52"/>
  <c r="P46" i="52"/>
  <c r="O46" i="52"/>
  <c r="N46" i="52"/>
  <c r="M46" i="52"/>
  <c r="L46" i="52"/>
  <c r="K46" i="52"/>
  <c r="J46" i="52"/>
  <c r="I46" i="52"/>
  <c r="H46" i="52"/>
  <c r="G46" i="52"/>
  <c r="F46" i="52"/>
  <c r="E46" i="52"/>
  <c r="D46" i="52"/>
  <c r="C46" i="52"/>
  <c r="Z45" i="52"/>
  <c r="Y45" i="52"/>
  <c r="X45" i="52"/>
  <c r="W45" i="52"/>
  <c r="V45" i="52"/>
  <c r="U45" i="52"/>
  <c r="T45" i="52"/>
  <c r="S45" i="52"/>
  <c r="R45" i="52"/>
  <c r="Q45" i="52"/>
  <c r="P45" i="52"/>
  <c r="O45" i="52"/>
  <c r="N45" i="52"/>
  <c r="M45" i="52"/>
  <c r="L45" i="52"/>
  <c r="K45" i="52"/>
  <c r="J45" i="52"/>
  <c r="I45" i="52"/>
  <c r="H45" i="52"/>
  <c r="G45" i="52"/>
  <c r="F45" i="52"/>
  <c r="E45" i="52"/>
  <c r="D45" i="52"/>
  <c r="C45" i="52"/>
  <c r="Z44" i="52"/>
  <c r="Y44" i="52"/>
  <c r="X44" i="52"/>
  <c r="W44" i="52"/>
  <c r="V44" i="52"/>
  <c r="U44" i="52"/>
  <c r="T44" i="52"/>
  <c r="S44" i="52"/>
  <c r="R44" i="52"/>
  <c r="Q44" i="52"/>
  <c r="P44" i="52"/>
  <c r="O44" i="52"/>
  <c r="N44" i="52"/>
  <c r="M44" i="52"/>
  <c r="L44" i="52"/>
  <c r="K44" i="52"/>
  <c r="J44" i="52"/>
  <c r="I44" i="52"/>
  <c r="H44" i="52"/>
  <c r="G44" i="52"/>
  <c r="F44" i="52"/>
  <c r="E44" i="52"/>
  <c r="D44" i="52"/>
  <c r="C44" i="52"/>
  <c r="Z43" i="52"/>
  <c r="Y43" i="52"/>
  <c r="X43" i="52"/>
  <c r="W43" i="52"/>
  <c r="V43" i="52"/>
  <c r="U43" i="52"/>
  <c r="T43" i="52"/>
  <c r="S43" i="52"/>
  <c r="R43" i="52"/>
  <c r="Q43" i="52"/>
  <c r="P43" i="52"/>
  <c r="O43" i="52"/>
  <c r="N43" i="52"/>
  <c r="M43" i="52"/>
  <c r="L43" i="52"/>
  <c r="K43" i="52"/>
  <c r="J43" i="52"/>
  <c r="I43" i="52"/>
  <c r="H43" i="52"/>
  <c r="G43" i="52"/>
  <c r="F43" i="52"/>
  <c r="E43" i="52"/>
  <c r="D43" i="52"/>
  <c r="C43" i="52"/>
  <c r="Z41" i="52"/>
  <c r="Y41" i="52"/>
  <c r="X41" i="52"/>
  <c r="W41" i="52"/>
  <c r="V41" i="52"/>
  <c r="U41" i="52"/>
  <c r="T41" i="52"/>
  <c r="S41" i="52"/>
  <c r="R41" i="52"/>
  <c r="Q41" i="52"/>
  <c r="P41" i="52"/>
  <c r="O41" i="52"/>
  <c r="N41" i="52"/>
  <c r="M41" i="52"/>
  <c r="L41" i="52"/>
  <c r="K41" i="52"/>
  <c r="J41" i="52"/>
  <c r="I41" i="52"/>
  <c r="H41" i="52"/>
  <c r="G41" i="52"/>
  <c r="F41" i="52"/>
  <c r="E41" i="52"/>
  <c r="D41" i="52"/>
  <c r="C41" i="52"/>
  <c r="Z40" i="52"/>
  <c r="Y40" i="52"/>
  <c r="X40" i="52"/>
  <c r="W40" i="52"/>
  <c r="V40" i="52"/>
  <c r="U40" i="52"/>
  <c r="T40" i="52"/>
  <c r="S40" i="52"/>
  <c r="R40" i="52"/>
  <c r="Q40" i="52"/>
  <c r="P40" i="52"/>
  <c r="O40" i="52"/>
  <c r="N40" i="52"/>
  <c r="M40" i="52"/>
  <c r="L40" i="52"/>
  <c r="K40" i="52"/>
  <c r="J40" i="52"/>
  <c r="I40" i="52"/>
  <c r="H40" i="52"/>
  <c r="G40" i="52"/>
  <c r="F40" i="52"/>
  <c r="E40" i="52"/>
  <c r="D40" i="52"/>
  <c r="C40" i="52"/>
  <c r="Z39" i="52"/>
  <c r="Y39" i="52"/>
  <c r="X39" i="52"/>
  <c r="W39" i="52"/>
  <c r="V39" i="52"/>
  <c r="U39" i="52"/>
  <c r="T39" i="52"/>
  <c r="S39" i="52"/>
  <c r="R39" i="52"/>
  <c r="Q39" i="52"/>
  <c r="P39" i="52"/>
  <c r="O39" i="52"/>
  <c r="N39" i="52"/>
  <c r="M39" i="52"/>
  <c r="L39" i="52"/>
  <c r="K39" i="52"/>
  <c r="J39" i="52"/>
  <c r="I39" i="52"/>
  <c r="H39" i="52"/>
  <c r="G39" i="52"/>
  <c r="F39" i="52"/>
  <c r="E39" i="52"/>
  <c r="D39" i="52"/>
  <c r="C39" i="52"/>
  <c r="Z38" i="52"/>
  <c r="Y38" i="52"/>
  <c r="X38" i="52"/>
  <c r="W38" i="52"/>
  <c r="V38" i="52"/>
  <c r="U38" i="52"/>
  <c r="T38" i="52"/>
  <c r="S38" i="52"/>
  <c r="R38" i="52"/>
  <c r="Q38" i="52"/>
  <c r="P38" i="52"/>
  <c r="O38" i="52"/>
  <c r="N38" i="52"/>
  <c r="M38" i="52"/>
  <c r="L38" i="52"/>
  <c r="K38" i="52"/>
  <c r="J38" i="52"/>
  <c r="I38" i="52"/>
  <c r="H38" i="52"/>
  <c r="G38" i="52"/>
  <c r="F38" i="52"/>
  <c r="E38" i="52"/>
  <c r="D38" i="52"/>
  <c r="C38" i="52"/>
  <c r="Z37" i="52"/>
  <c r="Y37" i="52"/>
  <c r="X37" i="52"/>
  <c r="W37" i="52"/>
  <c r="V37" i="52"/>
  <c r="U37" i="52"/>
  <c r="T37" i="52"/>
  <c r="S37" i="52"/>
  <c r="R37" i="52"/>
  <c r="Q37" i="52"/>
  <c r="P37" i="52"/>
  <c r="O37" i="52"/>
  <c r="N37" i="52"/>
  <c r="M37" i="52"/>
  <c r="L37" i="52"/>
  <c r="K37" i="52"/>
  <c r="J37" i="52"/>
  <c r="I37" i="52"/>
  <c r="H37" i="52"/>
  <c r="G37" i="52"/>
  <c r="F37" i="52"/>
  <c r="E37" i="52"/>
  <c r="D37" i="52"/>
  <c r="C37" i="52"/>
  <c r="Z36" i="52"/>
  <c r="Y36" i="52"/>
  <c r="X36" i="52"/>
  <c r="W36" i="52"/>
  <c r="V36" i="52"/>
  <c r="U36" i="52"/>
  <c r="T36" i="52"/>
  <c r="S36" i="52"/>
  <c r="R36" i="52"/>
  <c r="Q36" i="52"/>
  <c r="P36" i="52"/>
  <c r="O36" i="52"/>
  <c r="N36" i="52"/>
  <c r="M36" i="52"/>
  <c r="L36" i="52"/>
  <c r="K36" i="52"/>
  <c r="J36" i="52"/>
  <c r="I36" i="52"/>
  <c r="H36" i="52"/>
  <c r="G36" i="52"/>
  <c r="F36" i="52"/>
  <c r="E36" i="52"/>
  <c r="D36" i="52"/>
  <c r="C36" i="52"/>
  <c r="Z35" i="52"/>
  <c r="Y35" i="52"/>
  <c r="X35" i="52"/>
  <c r="W35" i="52"/>
  <c r="V35" i="52"/>
  <c r="U35" i="52"/>
  <c r="T35" i="52"/>
  <c r="S35" i="52"/>
  <c r="R35" i="52"/>
  <c r="Q35" i="52"/>
  <c r="P35" i="52"/>
  <c r="O35" i="52"/>
  <c r="N35" i="52"/>
  <c r="M35" i="52"/>
  <c r="L35" i="52"/>
  <c r="K35" i="52"/>
  <c r="J35" i="52"/>
  <c r="I35" i="52"/>
  <c r="H35" i="52"/>
  <c r="G35" i="52"/>
  <c r="F35" i="52"/>
  <c r="E35" i="52"/>
  <c r="D35" i="52"/>
  <c r="C35" i="52"/>
  <c r="Z34" i="52"/>
  <c r="Y34" i="52"/>
  <c r="X34" i="52"/>
  <c r="W34" i="52"/>
  <c r="V34" i="52"/>
  <c r="U34" i="52"/>
  <c r="T34" i="52"/>
  <c r="S34" i="52"/>
  <c r="R34" i="52"/>
  <c r="Q34" i="52"/>
  <c r="P34" i="52"/>
  <c r="O34" i="52"/>
  <c r="N34" i="52"/>
  <c r="M34" i="52"/>
  <c r="L34" i="52"/>
  <c r="K34" i="52"/>
  <c r="J34" i="52"/>
  <c r="I34" i="52"/>
  <c r="H34" i="52"/>
  <c r="G34" i="52"/>
  <c r="F34" i="52"/>
  <c r="E34" i="52"/>
  <c r="D34" i="52"/>
  <c r="C34" i="52"/>
  <c r="Z33" i="52"/>
  <c r="Y33" i="52"/>
  <c r="X33" i="52"/>
  <c r="W33" i="52"/>
  <c r="V33" i="52"/>
  <c r="U33" i="52"/>
  <c r="T33" i="52"/>
  <c r="S33" i="52"/>
  <c r="R33" i="52"/>
  <c r="Q33" i="52"/>
  <c r="P33" i="52"/>
  <c r="O33" i="52"/>
  <c r="N33" i="52"/>
  <c r="M33" i="52"/>
  <c r="L33" i="52"/>
  <c r="K33" i="52"/>
  <c r="J33" i="52"/>
  <c r="I33" i="52"/>
  <c r="H33" i="52"/>
  <c r="G33" i="52"/>
  <c r="F33" i="52"/>
  <c r="E33" i="52"/>
  <c r="D33" i="52"/>
  <c r="C33" i="52"/>
  <c r="Z32" i="52"/>
  <c r="Y32" i="52"/>
  <c r="X32" i="52"/>
  <c r="W32" i="52"/>
  <c r="V32" i="52"/>
  <c r="U32" i="52"/>
  <c r="T32" i="52"/>
  <c r="S32" i="52"/>
  <c r="R32" i="52"/>
  <c r="Q32" i="52"/>
  <c r="P32" i="52"/>
  <c r="O32" i="52"/>
  <c r="N32" i="52"/>
  <c r="M32" i="52"/>
  <c r="L32" i="52"/>
  <c r="K32" i="52"/>
  <c r="J32" i="52"/>
  <c r="I32" i="52"/>
  <c r="H32" i="52"/>
  <c r="G32" i="52"/>
  <c r="F32" i="52"/>
  <c r="E32" i="52"/>
  <c r="D32" i="52"/>
  <c r="C32" i="52"/>
  <c r="Z31" i="52"/>
  <c r="Y31" i="52"/>
  <c r="X31" i="52"/>
  <c r="W31" i="52"/>
  <c r="V31" i="52"/>
  <c r="U31" i="52"/>
  <c r="T31" i="52"/>
  <c r="S31" i="52"/>
  <c r="R31" i="52"/>
  <c r="Q31" i="52"/>
  <c r="P31" i="52"/>
  <c r="O31" i="52"/>
  <c r="N31" i="52"/>
  <c r="M31" i="52"/>
  <c r="L31" i="52"/>
  <c r="K31" i="52"/>
  <c r="J31" i="52"/>
  <c r="I31" i="52"/>
  <c r="H31" i="52"/>
  <c r="G31" i="52"/>
  <c r="F31" i="52"/>
  <c r="E31" i="52"/>
  <c r="D31" i="52"/>
  <c r="C31" i="52"/>
  <c r="Z30" i="52"/>
  <c r="Y30" i="52"/>
  <c r="X30" i="52"/>
  <c r="W30" i="52"/>
  <c r="V30" i="52"/>
  <c r="U30" i="52"/>
  <c r="T30" i="52"/>
  <c r="S30" i="52"/>
  <c r="R30" i="52"/>
  <c r="Q30" i="52"/>
  <c r="P30" i="52"/>
  <c r="O30" i="52"/>
  <c r="N30" i="52"/>
  <c r="M30" i="52"/>
  <c r="L30" i="52"/>
  <c r="K30" i="52"/>
  <c r="J30" i="52"/>
  <c r="I30" i="52"/>
  <c r="H30" i="52"/>
  <c r="G30" i="52"/>
  <c r="F30" i="52"/>
  <c r="E30" i="52"/>
  <c r="D30" i="52"/>
  <c r="C30" i="52"/>
  <c r="Z29" i="52"/>
  <c r="Y29" i="52"/>
  <c r="X29" i="52"/>
  <c r="W29" i="52"/>
  <c r="V29" i="52"/>
  <c r="U29" i="52"/>
  <c r="T29" i="52"/>
  <c r="S29" i="52"/>
  <c r="R29" i="52"/>
  <c r="Q29" i="52"/>
  <c r="P29" i="52"/>
  <c r="O29" i="52"/>
  <c r="N29" i="52"/>
  <c r="M29" i="52"/>
  <c r="L29" i="52"/>
  <c r="K29" i="52"/>
  <c r="J29" i="52"/>
  <c r="I29" i="52"/>
  <c r="H29" i="52"/>
  <c r="G29" i="52"/>
  <c r="F29" i="52"/>
  <c r="E29" i="52"/>
  <c r="D29" i="52"/>
  <c r="C29" i="52"/>
  <c r="Z28" i="52"/>
  <c r="Y28" i="52"/>
  <c r="X28" i="52"/>
  <c r="W28" i="52"/>
  <c r="V28" i="52"/>
  <c r="U28" i="52"/>
  <c r="T28" i="52"/>
  <c r="S28" i="52"/>
  <c r="R28" i="52"/>
  <c r="Q28" i="52"/>
  <c r="P28" i="52"/>
  <c r="O28" i="52"/>
  <c r="N28" i="52"/>
  <c r="M28" i="52"/>
  <c r="L28" i="52"/>
  <c r="K28" i="52"/>
  <c r="J28" i="52"/>
  <c r="I28" i="52"/>
  <c r="H28" i="52"/>
  <c r="G28" i="52"/>
  <c r="F28" i="52"/>
  <c r="E28" i="52"/>
  <c r="D28" i="52"/>
  <c r="C28" i="52"/>
  <c r="Z27" i="52"/>
  <c r="Y27" i="52"/>
  <c r="X27" i="52"/>
  <c r="W27" i="52"/>
  <c r="V27" i="52"/>
  <c r="U27" i="52"/>
  <c r="T27" i="52"/>
  <c r="S27" i="52"/>
  <c r="R27" i="52"/>
  <c r="Q27" i="52"/>
  <c r="P27" i="52"/>
  <c r="O27" i="52"/>
  <c r="N27" i="52"/>
  <c r="M27" i="52"/>
  <c r="L27" i="52"/>
  <c r="K27" i="52"/>
  <c r="J27" i="52"/>
  <c r="I27" i="52"/>
  <c r="H27" i="52"/>
  <c r="G27" i="52"/>
  <c r="F27" i="52"/>
  <c r="E27" i="52"/>
  <c r="D27" i="52"/>
  <c r="C27" i="52"/>
  <c r="Z26" i="52"/>
  <c r="Y26" i="52"/>
  <c r="X26" i="52"/>
  <c r="W26" i="52"/>
  <c r="V26" i="52"/>
  <c r="U26" i="52"/>
  <c r="T26" i="52"/>
  <c r="S26" i="52"/>
  <c r="R26" i="52"/>
  <c r="Q26" i="52"/>
  <c r="P26" i="52"/>
  <c r="O26" i="52"/>
  <c r="N26" i="52"/>
  <c r="M26" i="52"/>
  <c r="L26" i="52"/>
  <c r="K26" i="52"/>
  <c r="J26" i="52"/>
  <c r="I26" i="52"/>
  <c r="H26" i="52"/>
  <c r="G26" i="52"/>
  <c r="F26" i="52"/>
  <c r="E26" i="52"/>
  <c r="D26" i="52"/>
  <c r="C26" i="52"/>
  <c r="Z25" i="52"/>
  <c r="Y25" i="52"/>
  <c r="X25" i="52"/>
  <c r="W25" i="52"/>
  <c r="V25" i="52"/>
  <c r="U25" i="52"/>
  <c r="T25" i="52"/>
  <c r="S25" i="52"/>
  <c r="R25" i="52"/>
  <c r="Q25" i="52"/>
  <c r="P25" i="52"/>
  <c r="O25" i="52"/>
  <c r="N25" i="52"/>
  <c r="M25" i="52"/>
  <c r="L25" i="52"/>
  <c r="K25" i="52"/>
  <c r="J25" i="52"/>
  <c r="I25" i="52"/>
  <c r="H25" i="52"/>
  <c r="G25" i="52"/>
  <c r="F25" i="52"/>
  <c r="E25" i="52"/>
  <c r="D25" i="52"/>
  <c r="C25" i="52"/>
  <c r="Z24" i="52"/>
  <c r="Y24" i="52"/>
  <c r="X24" i="52"/>
  <c r="W24" i="52"/>
  <c r="V24" i="52"/>
  <c r="U24" i="52"/>
  <c r="T24" i="52"/>
  <c r="S24" i="52"/>
  <c r="R24" i="52"/>
  <c r="Q24" i="52"/>
  <c r="P24" i="52"/>
  <c r="O24" i="52"/>
  <c r="N24" i="52"/>
  <c r="M24" i="52"/>
  <c r="L24" i="52"/>
  <c r="K24" i="52"/>
  <c r="J24" i="52"/>
  <c r="I24" i="52"/>
  <c r="H24" i="52"/>
  <c r="G24" i="52"/>
  <c r="F24" i="52"/>
  <c r="E24" i="52"/>
  <c r="D24" i="52"/>
  <c r="C24" i="52"/>
  <c r="Z23" i="52"/>
  <c r="Y23" i="52"/>
  <c r="X23" i="52"/>
  <c r="W23" i="52"/>
  <c r="V23" i="52"/>
  <c r="U23" i="52"/>
  <c r="T23" i="52"/>
  <c r="S23" i="52"/>
  <c r="R23" i="52"/>
  <c r="Q23" i="52"/>
  <c r="P23" i="52"/>
  <c r="O23" i="52"/>
  <c r="N23" i="52"/>
  <c r="M23" i="52"/>
  <c r="L23" i="52"/>
  <c r="K23" i="52"/>
  <c r="J23" i="52"/>
  <c r="I23" i="52"/>
  <c r="H23" i="52"/>
  <c r="G23" i="52"/>
  <c r="F23" i="52"/>
  <c r="E23" i="52"/>
  <c r="D23" i="52"/>
  <c r="C23" i="52"/>
  <c r="Z22" i="52"/>
  <c r="Y22" i="52"/>
  <c r="X22" i="52"/>
  <c r="W22" i="52"/>
  <c r="V22" i="52"/>
  <c r="U22" i="52"/>
  <c r="T22" i="52"/>
  <c r="S22" i="52"/>
  <c r="R22" i="52"/>
  <c r="Q22" i="52"/>
  <c r="P22" i="52"/>
  <c r="O22" i="52"/>
  <c r="N22" i="52"/>
  <c r="M22" i="52"/>
  <c r="L22" i="52"/>
  <c r="K22" i="52"/>
  <c r="J22" i="52"/>
  <c r="I22" i="52"/>
  <c r="H22" i="52"/>
  <c r="G22" i="52"/>
  <c r="F22" i="52"/>
  <c r="E22" i="52"/>
  <c r="D22" i="52"/>
  <c r="C22" i="52"/>
  <c r="Z21" i="52"/>
  <c r="Y21" i="52"/>
  <c r="X21" i="52"/>
  <c r="W21" i="52"/>
  <c r="V21" i="52"/>
  <c r="U21" i="52"/>
  <c r="T21" i="52"/>
  <c r="S21" i="52"/>
  <c r="R21" i="52"/>
  <c r="Q21" i="52"/>
  <c r="P21" i="52"/>
  <c r="O21" i="52"/>
  <c r="N21" i="52"/>
  <c r="M21" i="52"/>
  <c r="L21" i="52"/>
  <c r="K21" i="52"/>
  <c r="J21" i="52"/>
  <c r="I21" i="52"/>
  <c r="H21" i="52"/>
  <c r="G21" i="52"/>
  <c r="F21" i="52"/>
  <c r="E21" i="52"/>
  <c r="D21" i="52"/>
  <c r="C21" i="52"/>
  <c r="Z20" i="52"/>
  <c r="Y20" i="52"/>
  <c r="X20" i="52"/>
  <c r="W20" i="52"/>
  <c r="V20" i="52"/>
  <c r="U20" i="52"/>
  <c r="T20" i="52"/>
  <c r="S20" i="52"/>
  <c r="R20" i="52"/>
  <c r="Q20" i="52"/>
  <c r="P20" i="52"/>
  <c r="O20" i="52"/>
  <c r="N20" i="52"/>
  <c r="M20" i="52"/>
  <c r="L20" i="52"/>
  <c r="K20" i="52"/>
  <c r="J20" i="52"/>
  <c r="I20" i="52"/>
  <c r="H20" i="52"/>
  <c r="G20" i="52"/>
  <c r="F20" i="52"/>
  <c r="E20" i="52"/>
  <c r="D20" i="52"/>
  <c r="C20" i="52"/>
  <c r="Z19" i="52"/>
  <c r="Y19" i="52"/>
  <c r="X19" i="52"/>
  <c r="W19" i="52"/>
  <c r="V19" i="52"/>
  <c r="U19" i="52"/>
  <c r="T19" i="52"/>
  <c r="S19" i="52"/>
  <c r="R19" i="52"/>
  <c r="Q19" i="52"/>
  <c r="P19" i="52"/>
  <c r="O19" i="52"/>
  <c r="N19" i="52"/>
  <c r="M19" i="52"/>
  <c r="L19" i="52"/>
  <c r="K19" i="52"/>
  <c r="J19" i="52"/>
  <c r="I19" i="52"/>
  <c r="H19" i="52"/>
  <c r="G19" i="52"/>
  <c r="F19" i="52"/>
  <c r="E19" i="52"/>
  <c r="D19" i="52"/>
  <c r="C19" i="52"/>
  <c r="Z18" i="52"/>
  <c r="Y18" i="52"/>
  <c r="X18" i="52"/>
  <c r="W18" i="52"/>
  <c r="V18" i="52"/>
  <c r="U18" i="52"/>
  <c r="T18" i="52"/>
  <c r="S18" i="52"/>
  <c r="R18" i="52"/>
  <c r="Q18" i="52"/>
  <c r="P18" i="52"/>
  <c r="O18" i="52"/>
  <c r="N18" i="52"/>
  <c r="M18" i="52"/>
  <c r="L18" i="52"/>
  <c r="K18" i="52"/>
  <c r="J18" i="52"/>
  <c r="I18" i="52"/>
  <c r="H18" i="52"/>
  <c r="G18" i="52"/>
  <c r="F18" i="52"/>
  <c r="E18" i="52"/>
  <c r="D18" i="52"/>
  <c r="C18" i="52"/>
  <c r="Z17" i="52"/>
  <c r="Y17" i="52"/>
  <c r="X17" i="52"/>
  <c r="W17" i="52"/>
  <c r="V17" i="52"/>
  <c r="U17" i="52"/>
  <c r="T17" i="52"/>
  <c r="S17" i="52"/>
  <c r="R17" i="52"/>
  <c r="Q17" i="52"/>
  <c r="P17" i="52"/>
  <c r="O17" i="52"/>
  <c r="N17" i="52"/>
  <c r="M17" i="52"/>
  <c r="L17" i="52"/>
  <c r="K17" i="52"/>
  <c r="J17" i="52"/>
  <c r="I17" i="52"/>
  <c r="H17" i="52"/>
  <c r="G17" i="52"/>
  <c r="F17" i="52"/>
  <c r="E17" i="52"/>
  <c r="D17" i="52"/>
  <c r="C17" i="52"/>
  <c r="Z16" i="52"/>
  <c r="Y16" i="52"/>
  <c r="X16" i="52"/>
  <c r="W16" i="52"/>
  <c r="V16" i="52"/>
  <c r="U16" i="52"/>
  <c r="T16" i="52"/>
  <c r="S16" i="52"/>
  <c r="R16" i="52"/>
  <c r="Q16" i="52"/>
  <c r="P16" i="52"/>
  <c r="O16" i="52"/>
  <c r="N16" i="52"/>
  <c r="M16" i="52"/>
  <c r="L16" i="52"/>
  <c r="K16" i="52"/>
  <c r="J16" i="52"/>
  <c r="I16" i="52"/>
  <c r="H16" i="52"/>
  <c r="G16" i="52"/>
  <c r="F16" i="52"/>
  <c r="E16" i="52"/>
  <c r="D16" i="52"/>
  <c r="C16" i="52"/>
  <c r="Z15" i="52"/>
  <c r="Y15" i="52"/>
  <c r="X15" i="52"/>
  <c r="W15" i="52"/>
  <c r="V15" i="52"/>
  <c r="U15" i="52"/>
  <c r="T15" i="52"/>
  <c r="S15" i="52"/>
  <c r="R15" i="52"/>
  <c r="Q15" i="52"/>
  <c r="P15" i="52"/>
  <c r="O15" i="52"/>
  <c r="N15" i="52"/>
  <c r="M15" i="52"/>
  <c r="L15" i="52"/>
  <c r="K15" i="52"/>
  <c r="J15" i="52"/>
  <c r="I15" i="52"/>
  <c r="H15" i="52"/>
  <c r="G15" i="52"/>
  <c r="F15" i="52"/>
  <c r="E15" i="52"/>
  <c r="D15" i="52"/>
  <c r="C15" i="52"/>
  <c r="Z14" i="52"/>
  <c r="Y14" i="52"/>
  <c r="X14" i="52"/>
  <c r="W14" i="52"/>
  <c r="V14" i="52"/>
  <c r="U14" i="52"/>
  <c r="T14" i="52"/>
  <c r="S14" i="52"/>
  <c r="R14" i="52"/>
  <c r="Q14" i="52"/>
  <c r="P14" i="52"/>
  <c r="O14" i="52"/>
  <c r="N14" i="52"/>
  <c r="M14" i="52"/>
  <c r="L14" i="52"/>
  <c r="K14" i="52"/>
  <c r="J14" i="52"/>
  <c r="I14" i="52"/>
  <c r="H14" i="52"/>
  <c r="G14" i="52"/>
  <c r="F14" i="52"/>
  <c r="E14" i="52"/>
  <c r="D14" i="52"/>
  <c r="C14" i="52"/>
  <c r="Z13" i="52"/>
  <c r="Y13" i="52"/>
  <c r="X13" i="52"/>
  <c r="W13" i="52"/>
  <c r="V13" i="52"/>
  <c r="U13" i="52"/>
  <c r="T13" i="52"/>
  <c r="S13" i="52"/>
  <c r="R13" i="52"/>
  <c r="Q13" i="52"/>
  <c r="P13" i="52"/>
  <c r="O13" i="52"/>
  <c r="N13" i="52"/>
  <c r="M13" i="52"/>
  <c r="L13" i="52"/>
  <c r="K13" i="52"/>
  <c r="J13" i="52"/>
  <c r="I13" i="52"/>
  <c r="H13" i="52"/>
  <c r="G13" i="52"/>
  <c r="F13" i="52"/>
  <c r="E13" i="52"/>
  <c r="D13" i="52"/>
  <c r="C13" i="52"/>
  <c r="Z12" i="52"/>
  <c r="Y12" i="52"/>
  <c r="X12" i="52"/>
  <c r="W12" i="52"/>
  <c r="V12" i="52"/>
  <c r="U12" i="52"/>
  <c r="T12" i="52"/>
  <c r="S12" i="52"/>
  <c r="R12" i="52"/>
  <c r="Q12" i="52"/>
  <c r="P12" i="52"/>
  <c r="O12" i="52"/>
  <c r="N12" i="52"/>
  <c r="M12" i="52"/>
  <c r="L12" i="52"/>
  <c r="K12" i="52"/>
  <c r="J12" i="52"/>
  <c r="I12" i="52"/>
  <c r="H12" i="52"/>
  <c r="G12" i="52"/>
  <c r="F12" i="52"/>
  <c r="E12" i="52"/>
  <c r="D12" i="52"/>
  <c r="C12" i="52"/>
  <c r="Z11" i="52"/>
  <c r="Y11" i="52"/>
  <c r="X11" i="52"/>
  <c r="W11" i="52"/>
  <c r="V11" i="52"/>
  <c r="U11" i="52"/>
  <c r="T11" i="52"/>
  <c r="S11" i="52"/>
  <c r="R11" i="52"/>
  <c r="Q11" i="52"/>
  <c r="P11" i="52"/>
  <c r="O11" i="52"/>
  <c r="N11" i="52"/>
  <c r="M11" i="52"/>
  <c r="L11" i="52"/>
  <c r="K11" i="52"/>
  <c r="J11" i="52"/>
  <c r="I11" i="52"/>
  <c r="H11" i="52"/>
  <c r="G11" i="52"/>
  <c r="F11" i="52"/>
  <c r="E11" i="52"/>
  <c r="D11" i="52"/>
  <c r="C11" i="52"/>
  <c r="Z10" i="52"/>
  <c r="Y10" i="52"/>
  <c r="X10" i="52"/>
  <c r="W10" i="52"/>
  <c r="V10" i="52"/>
  <c r="U10" i="52"/>
  <c r="T10" i="52"/>
  <c r="S10" i="52"/>
  <c r="R10" i="52"/>
  <c r="Q10" i="52"/>
  <c r="P10" i="52"/>
  <c r="O10" i="52"/>
  <c r="N10" i="52"/>
  <c r="M10" i="52"/>
  <c r="L10" i="52"/>
  <c r="K10" i="52"/>
  <c r="J10" i="52"/>
  <c r="I10" i="52"/>
  <c r="H10" i="52"/>
  <c r="G10" i="52"/>
  <c r="F10" i="52"/>
  <c r="E10" i="52"/>
  <c r="D10" i="52"/>
  <c r="C10" i="52"/>
  <c r="Z9" i="52"/>
  <c r="Y9" i="52"/>
  <c r="X9" i="52"/>
  <c r="W9" i="52"/>
  <c r="V9" i="52"/>
  <c r="U9" i="52"/>
  <c r="T9" i="52"/>
  <c r="S9" i="52"/>
  <c r="R9" i="52"/>
  <c r="Q9" i="52"/>
  <c r="P9" i="52"/>
  <c r="O9" i="52"/>
  <c r="N9" i="52"/>
  <c r="M9" i="52"/>
  <c r="L9" i="52"/>
  <c r="K9" i="52"/>
  <c r="J9" i="52"/>
  <c r="I9" i="52"/>
  <c r="H9" i="52"/>
  <c r="G9" i="52"/>
  <c r="F9" i="52"/>
  <c r="E9" i="52"/>
  <c r="D9" i="52"/>
  <c r="C9" i="52"/>
  <c r="Z8" i="52"/>
  <c r="Y8" i="52"/>
  <c r="X8" i="52"/>
  <c r="W8" i="52"/>
  <c r="V8" i="52"/>
  <c r="U8" i="52"/>
  <c r="T8" i="52"/>
  <c r="S8" i="52"/>
  <c r="R8" i="52"/>
  <c r="P8" i="52"/>
  <c r="O8" i="52"/>
  <c r="N8" i="52"/>
  <c r="M8" i="52"/>
  <c r="L8" i="52"/>
  <c r="K8" i="52"/>
  <c r="J8" i="52"/>
  <c r="I8" i="52"/>
  <c r="H8" i="52"/>
  <c r="G8" i="52"/>
  <c r="F8" i="52"/>
  <c r="E8" i="52"/>
  <c r="D8" i="52"/>
  <c r="C8" i="52"/>
  <c r="C59" i="71"/>
  <c r="C58" i="71"/>
  <c r="C57" i="71"/>
  <c r="C56" i="71"/>
  <c r="Z55" i="71"/>
  <c r="Y55" i="71"/>
  <c r="X55" i="71"/>
  <c r="W55" i="71"/>
  <c r="V55" i="71"/>
  <c r="U55" i="71"/>
  <c r="T55" i="71"/>
  <c r="S55" i="71"/>
  <c r="R55" i="71"/>
  <c r="Q55" i="71"/>
  <c r="P55" i="71"/>
  <c r="O55" i="71"/>
  <c r="N55" i="71"/>
  <c r="M55" i="71"/>
  <c r="L55" i="71"/>
  <c r="K55" i="71"/>
  <c r="J55" i="71"/>
  <c r="I55" i="71"/>
  <c r="H55" i="71"/>
  <c r="G55" i="71"/>
  <c r="F55" i="71"/>
  <c r="E55" i="71"/>
  <c r="D55" i="71"/>
  <c r="C55" i="71"/>
  <c r="C52" i="71"/>
  <c r="C51" i="71"/>
  <c r="C50" i="71"/>
  <c r="C49" i="71"/>
  <c r="Z48" i="71"/>
  <c r="Y48" i="71"/>
  <c r="X48" i="71"/>
  <c r="W48" i="71"/>
  <c r="V48" i="71"/>
  <c r="U48" i="71"/>
  <c r="T48" i="71"/>
  <c r="S48" i="71"/>
  <c r="R48" i="71"/>
  <c r="Q48" i="71"/>
  <c r="P48" i="71"/>
  <c r="O48" i="71"/>
  <c r="N48" i="71"/>
  <c r="M48" i="71"/>
  <c r="L48" i="71"/>
  <c r="K48" i="71"/>
  <c r="J48" i="71"/>
  <c r="I48" i="71"/>
  <c r="H48" i="71"/>
  <c r="G48" i="71"/>
  <c r="F48" i="71"/>
  <c r="E48" i="71"/>
  <c r="D48" i="71"/>
  <c r="C48" i="71"/>
  <c r="C44" i="71"/>
  <c r="C43" i="71"/>
  <c r="C42" i="71"/>
  <c r="C41" i="71"/>
  <c r="Z40" i="71"/>
  <c r="Y40" i="71"/>
  <c r="X40" i="71"/>
  <c r="W40" i="71"/>
  <c r="V40" i="71"/>
  <c r="U40" i="71"/>
  <c r="T40" i="71"/>
  <c r="S40" i="71"/>
  <c r="R40" i="71"/>
  <c r="Q40" i="71"/>
  <c r="P40" i="71"/>
  <c r="O40" i="71"/>
  <c r="N40" i="71"/>
  <c r="M40" i="71"/>
  <c r="L40" i="71"/>
  <c r="K40" i="71"/>
  <c r="J40" i="71"/>
  <c r="I40" i="71"/>
  <c r="H40" i="71"/>
  <c r="G40" i="71"/>
  <c r="F40" i="71"/>
  <c r="E40" i="71"/>
  <c r="D40" i="71"/>
  <c r="C40" i="71"/>
  <c r="AA32" i="71"/>
  <c r="M32" i="71"/>
  <c r="B32" i="71"/>
  <c r="Z52" i="65"/>
  <c r="Y52" i="65"/>
  <c r="X52" i="65"/>
  <c r="W52" i="65"/>
  <c r="V52" i="65"/>
  <c r="U52" i="65"/>
  <c r="T52" i="65"/>
  <c r="S52" i="65"/>
  <c r="R52" i="65"/>
  <c r="Q52" i="65"/>
  <c r="P52" i="65"/>
  <c r="O52" i="65"/>
  <c r="N52" i="65"/>
  <c r="M52" i="65"/>
  <c r="L52" i="65"/>
  <c r="K52" i="65"/>
  <c r="J52" i="65"/>
  <c r="I52" i="65"/>
  <c r="H52" i="65"/>
  <c r="G52" i="65"/>
  <c r="F52" i="65"/>
  <c r="E52" i="65"/>
  <c r="D52" i="65"/>
  <c r="C52" i="65"/>
  <c r="B46" i="65"/>
  <c r="B31" i="69"/>
  <c r="B37" i="1"/>
  <c r="U8" i="63"/>
  <c r="Z53" i="63"/>
  <c r="Y53" i="63"/>
  <c r="X53" i="63"/>
  <c r="W53" i="63"/>
  <c r="V53" i="63"/>
  <c r="U53" i="63"/>
  <c r="T53" i="63"/>
  <c r="S53" i="63"/>
  <c r="R53" i="63"/>
  <c r="Q53" i="63"/>
  <c r="P53" i="63"/>
  <c r="O53" i="63"/>
  <c r="N53" i="63"/>
  <c r="M53" i="63"/>
  <c r="L53" i="63"/>
  <c r="K53" i="63"/>
  <c r="J53" i="63"/>
  <c r="I53" i="63"/>
  <c r="H53" i="63"/>
  <c r="G53" i="63"/>
  <c r="F53" i="63"/>
  <c r="E53" i="63"/>
  <c r="D53" i="63"/>
  <c r="C53" i="63"/>
  <c r="B49" i="63"/>
  <c r="Z42" i="63"/>
  <c r="Y42" i="63"/>
  <c r="X42" i="63"/>
  <c r="W42" i="63"/>
  <c r="V42" i="63"/>
  <c r="U42" i="63"/>
  <c r="T42" i="63"/>
  <c r="S42" i="63"/>
  <c r="R42" i="63"/>
  <c r="Q42" i="63"/>
  <c r="P42" i="63"/>
  <c r="O42" i="63"/>
  <c r="N42" i="63"/>
  <c r="M42" i="63"/>
  <c r="L42" i="63"/>
  <c r="K42" i="63"/>
  <c r="J42" i="63"/>
  <c r="I42" i="63"/>
  <c r="H42" i="63"/>
  <c r="G42" i="63"/>
  <c r="F42" i="63"/>
  <c r="E42" i="63"/>
  <c r="D42" i="63"/>
  <c r="C42" i="63"/>
  <c r="Z41" i="63"/>
  <c r="Y41" i="63"/>
  <c r="X41" i="63"/>
  <c r="W41" i="63"/>
  <c r="V41" i="63"/>
  <c r="U41" i="63"/>
  <c r="T41" i="63"/>
  <c r="S41" i="63"/>
  <c r="R41" i="63"/>
  <c r="Q41" i="63"/>
  <c r="P41" i="63"/>
  <c r="O41" i="63"/>
  <c r="N41" i="63"/>
  <c r="M41" i="63"/>
  <c r="L41" i="63"/>
  <c r="K41" i="63"/>
  <c r="J41" i="63"/>
  <c r="I41" i="63"/>
  <c r="H41" i="63"/>
  <c r="G41" i="63"/>
  <c r="F41" i="63"/>
  <c r="E41" i="63"/>
  <c r="D41" i="63"/>
  <c r="C41" i="63"/>
  <c r="Z39" i="63"/>
  <c r="Y39" i="63"/>
  <c r="X39" i="63"/>
  <c r="W39" i="63"/>
  <c r="V39" i="63"/>
  <c r="U39" i="63"/>
  <c r="T39" i="63"/>
  <c r="S39" i="63"/>
  <c r="R39" i="63"/>
  <c r="Q39" i="63"/>
  <c r="P39" i="63"/>
  <c r="O39" i="63"/>
  <c r="N39" i="63"/>
  <c r="M39" i="63"/>
  <c r="L39" i="63"/>
  <c r="K39" i="63"/>
  <c r="J39" i="63"/>
  <c r="I39" i="63"/>
  <c r="H39" i="63"/>
  <c r="G39" i="63"/>
  <c r="F39" i="63"/>
  <c r="E39" i="63"/>
  <c r="D39" i="63"/>
  <c r="C39" i="63"/>
  <c r="Z38" i="63"/>
  <c r="Y38" i="63"/>
  <c r="X38" i="63"/>
  <c r="W38" i="63"/>
  <c r="V38" i="63"/>
  <c r="U38" i="63"/>
  <c r="T38" i="63"/>
  <c r="S38" i="63"/>
  <c r="R38" i="63"/>
  <c r="Q38" i="63"/>
  <c r="P38" i="63"/>
  <c r="O38" i="63"/>
  <c r="N38" i="63"/>
  <c r="M38" i="63"/>
  <c r="L38" i="63"/>
  <c r="K38" i="63"/>
  <c r="J38" i="63"/>
  <c r="I38" i="63"/>
  <c r="H38" i="63"/>
  <c r="G38" i="63"/>
  <c r="F38" i="63"/>
  <c r="E38" i="63"/>
  <c r="D38" i="63"/>
  <c r="C38" i="63"/>
  <c r="Z37" i="63"/>
  <c r="Y37" i="63"/>
  <c r="X37" i="63"/>
  <c r="W37" i="63"/>
  <c r="V37" i="63"/>
  <c r="U37" i="63"/>
  <c r="T37" i="63"/>
  <c r="S37" i="63"/>
  <c r="R37" i="63"/>
  <c r="Q37" i="63"/>
  <c r="P37" i="63"/>
  <c r="O37" i="63"/>
  <c r="N37" i="63"/>
  <c r="M37" i="63"/>
  <c r="L37" i="63"/>
  <c r="K37" i="63"/>
  <c r="J37" i="63"/>
  <c r="I37" i="63"/>
  <c r="H37" i="63"/>
  <c r="G37" i="63"/>
  <c r="F37" i="63"/>
  <c r="E37" i="63"/>
  <c r="D37" i="63"/>
  <c r="C37" i="63"/>
  <c r="Z36" i="63"/>
  <c r="Y36" i="63"/>
  <c r="X36" i="63"/>
  <c r="W36" i="63"/>
  <c r="V36" i="63"/>
  <c r="U36" i="63"/>
  <c r="T36" i="63"/>
  <c r="S36" i="63"/>
  <c r="R36" i="63"/>
  <c r="Q36" i="63"/>
  <c r="P36" i="63"/>
  <c r="O36" i="63"/>
  <c r="N36" i="63"/>
  <c r="M36" i="63"/>
  <c r="L36" i="63"/>
  <c r="K36" i="63"/>
  <c r="J36" i="63"/>
  <c r="I36" i="63"/>
  <c r="H36" i="63"/>
  <c r="G36" i="63"/>
  <c r="F36" i="63"/>
  <c r="E36" i="63"/>
  <c r="D36" i="63"/>
  <c r="C36" i="63"/>
  <c r="Z35" i="63"/>
  <c r="Y35" i="63"/>
  <c r="X35" i="63"/>
  <c r="W35" i="63"/>
  <c r="V35" i="63"/>
  <c r="U35" i="63"/>
  <c r="T35" i="63"/>
  <c r="S35" i="63"/>
  <c r="R35" i="63"/>
  <c r="Q35" i="63"/>
  <c r="P35" i="63"/>
  <c r="O35" i="63"/>
  <c r="N35" i="63"/>
  <c r="M35" i="63"/>
  <c r="L35" i="63"/>
  <c r="K35" i="63"/>
  <c r="J35" i="63"/>
  <c r="I35" i="63"/>
  <c r="H35" i="63"/>
  <c r="G35" i="63"/>
  <c r="F35" i="63"/>
  <c r="E35" i="63"/>
  <c r="D35" i="63"/>
  <c r="C35" i="63"/>
  <c r="Z34" i="63"/>
  <c r="Y34" i="63"/>
  <c r="X34" i="63"/>
  <c r="W34" i="63"/>
  <c r="V34" i="63"/>
  <c r="U34" i="63"/>
  <c r="T34" i="63"/>
  <c r="S34" i="63"/>
  <c r="R34" i="63"/>
  <c r="Q34" i="63"/>
  <c r="P34" i="63"/>
  <c r="O34" i="63"/>
  <c r="N34" i="63"/>
  <c r="M34" i="63"/>
  <c r="L34" i="63"/>
  <c r="K34" i="63"/>
  <c r="J34" i="63"/>
  <c r="I34" i="63"/>
  <c r="H34" i="63"/>
  <c r="G34" i="63"/>
  <c r="F34" i="63"/>
  <c r="E34" i="63"/>
  <c r="D34" i="63"/>
  <c r="C34" i="63"/>
  <c r="Z33" i="63"/>
  <c r="Y33" i="63"/>
  <c r="X33" i="63"/>
  <c r="W33" i="63"/>
  <c r="V33" i="63"/>
  <c r="U33" i="63"/>
  <c r="T33" i="63"/>
  <c r="S33" i="63"/>
  <c r="R33" i="63"/>
  <c r="Q33" i="63"/>
  <c r="P33" i="63"/>
  <c r="O33" i="63"/>
  <c r="N33" i="63"/>
  <c r="M33" i="63"/>
  <c r="L33" i="63"/>
  <c r="K33" i="63"/>
  <c r="J33" i="63"/>
  <c r="I33" i="63"/>
  <c r="H33" i="63"/>
  <c r="G33" i="63"/>
  <c r="F33" i="63"/>
  <c r="E33" i="63"/>
  <c r="D33" i="63"/>
  <c r="C33" i="63"/>
  <c r="Z32" i="63"/>
  <c r="Y32" i="63"/>
  <c r="X32" i="63"/>
  <c r="W32" i="63"/>
  <c r="V32" i="63"/>
  <c r="U32" i="63"/>
  <c r="T32" i="63"/>
  <c r="S32" i="63"/>
  <c r="R32" i="63"/>
  <c r="Q32" i="63"/>
  <c r="P32" i="63"/>
  <c r="O32" i="63"/>
  <c r="N32" i="63"/>
  <c r="M32" i="63"/>
  <c r="L32" i="63"/>
  <c r="K32" i="63"/>
  <c r="J32" i="63"/>
  <c r="I32" i="63"/>
  <c r="H32" i="63"/>
  <c r="G32" i="63"/>
  <c r="F32" i="63"/>
  <c r="E32" i="63"/>
  <c r="D32" i="63"/>
  <c r="C32" i="63"/>
  <c r="Z31" i="63"/>
  <c r="Y31" i="63"/>
  <c r="X31" i="63"/>
  <c r="W31" i="63"/>
  <c r="V31" i="63"/>
  <c r="U31" i="63"/>
  <c r="T31" i="63"/>
  <c r="S31" i="63"/>
  <c r="R31" i="63"/>
  <c r="Q31" i="63"/>
  <c r="P31" i="63"/>
  <c r="O31" i="63"/>
  <c r="N31" i="63"/>
  <c r="M31" i="63"/>
  <c r="L31" i="63"/>
  <c r="K31" i="63"/>
  <c r="J31" i="63"/>
  <c r="I31" i="63"/>
  <c r="H31" i="63"/>
  <c r="G31" i="63"/>
  <c r="F31" i="63"/>
  <c r="E31" i="63"/>
  <c r="D31" i="63"/>
  <c r="C31" i="63"/>
  <c r="Z30" i="63"/>
  <c r="Y30" i="63"/>
  <c r="X30" i="63"/>
  <c r="W30" i="63"/>
  <c r="V30" i="63"/>
  <c r="U30" i="63"/>
  <c r="T30" i="63"/>
  <c r="S30" i="63"/>
  <c r="R30" i="63"/>
  <c r="Q30" i="63"/>
  <c r="P30" i="63"/>
  <c r="O30" i="63"/>
  <c r="N30" i="63"/>
  <c r="M30" i="63"/>
  <c r="L30" i="63"/>
  <c r="K30" i="63"/>
  <c r="J30" i="63"/>
  <c r="I30" i="63"/>
  <c r="H30" i="63"/>
  <c r="G30" i="63"/>
  <c r="F30" i="63"/>
  <c r="E30" i="63"/>
  <c r="D30" i="63"/>
  <c r="C30" i="63"/>
  <c r="Z29" i="63"/>
  <c r="Y29" i="63"/>
  <c r="X29" i="63"/>
  <c r="W29" i="63"/>
  <c r="V29" i="63"/>
  <c r="U29" i="63"/>
  <c r="T29" i="63"/>
  <c r="S29" i="63"/>
  <c r="R29" i="63"/>
  <c r="Q29" i="63"/>
  <c r="P29" i="63"/>
  <c r="O29" i="63"/>
  <c r="N29" i="63"/>
  <c r="M29" i="63"/>
  <c r="L29" i="63"/>
  <c r="K29" i="63"/>
  <c r="J29" i="63"/>
  <c r="I29" i="63"/>
  <c r="H29" i="63"/>
  <c r="G29" i="63"/>
  <c r="F29" i="63"/>
  <c r="E29" i="63"/>
  <c r="D29" i="63"/>
  <c r="C29" i="63"/>
  <c r="Z28" i="63"/>
  <c r="Y28" i="63"/>
  <c r="X28" i="63"/>
  <c r="W28" i="63"/>
  <c r="V28" i="63"/>
  <c r="U28" i="63"/>
  <c r="T28" i="63"/>
  <c r="S28" i="63"/>
  <c r="R28" i="63"/>
  <c r="Q28" i="63"/>
  <c r="P28" i="63"/>
  <c r="O28" i="63"/>
  <c r="N28" i="63"/>
  <c r="M28" i="63"/>
  <c r="L28" i="63"/>
  <c r="K28" i="63"/>
  <c r="J28" i="63"/>
  <c r="I28" i="63"/>
  <c r="H28" i="63"/>
  <c r="G28" i="63"/>
  <c r="F28" i="63"/>
  <c r="E28" i="63"/>
  <c r="D28" i="63"/>
  <c r="C28" i="63"/>
  <c r="Z27" i="63"/>
  <c r="Y27" i="63"/>
  <c r="X27" i="63"/>
  <c r="W27" i="63"/>
  <c r="V27" i="63"/>
  <c r="U27" i="63"/>
  <c r="T27" i="63"/>
  <c r="S27" i="63"/>
  <c r="R27" i="63"/>
  <c r="Q27" i="63"/>
  <c r="P27" i="63"/>
  <c r="O27" i="63"/>
  <c r="N27" i="63"/>
  <c r="M27" i="63"/>
  <c r="L27" i="63"/>
  <c r="K27" i="63"/>
  <c r="J27" i="63"/>
  <c r="I27" i="63"/>
  <c r="H27" i="63"/>
  <c r="G27" i="63"/>
  <c r="F27" i="63"/>
  <c r="E27" i="63"/>
  <c r="D27" i="63"/>
  <c r="C27" i="63"/>
  <c r="Z26" i="63"/>
  <c r="Y26" i="63"/>
  <c r="X26" i="63"/>
  <c r="W26" i="63"/>
  <c r="V26" i="63"/>
  <c r="U26" i="63"/>
  <c r="T26" i="63"/>
  <c r="S26" i="63"/>
  <c r="R26" i="63"/>
  <c r="Q26" i="63"/>
  <c r="P26" i="63"/>
  <c r="O26" i="63"/>
  <c r="N26" i="63"/>
  <c r="M26" i="63"/>
  <c r="L26" i="63"/>
  <c r="K26" i="63"/>
  <c r="J26" i="63"/>
  <c r="I26" i="63"/>
  <c r="H26" i="63"/>
  <c r="G26" i="63"/>
  <c r="F26" i="63"/>
  <c r="E26" i="63"/>
  <c r="D26" i="63"/>
  <c r="C26" i="63"/>
  <c r="Z25" i="63"/>
  <c r="Y25" i="63"/>
  <c r="X25" i="63"/>
  <c r="W25" i="63"/>
  <c r="V25" i="63"/>
  <c r="U25" i="63"/>
  <c r="T25" i="63"/>
  <c r="S25" i="63"/>
  <c r="R25" i="63"/>
  <c r="Q25" i="63"/>
  <c r="P25" i="63"/>
  <c r="O25" i="63"/>
  <c r="N25" i="63"/>
  <c r="M25" i="63"/>
  <c r="L25" i="63"/>
  <c r="K25" i="63"/>
  <c r="J25" i="63"/>
  <c r="I25" i="63"/>
  <c r="H25" i="63"/>
  <c r="G25" i="63"/>
  <c r="F25" i="63"/>
  <c r="E25" i="63"/>
  <c r="D25" i="63"/>
  <c r="C25" i="63"/>
  <c r="Z24" i="63"/>
  <c r="Y24" i="63"/>
  <c r="X24" i="63"/>
  <c r="W24" i="63"/>
  <c r="V24" i="63"/>
  <c r="U24" i="63"/>
  <c r="T24" i="63"/>
  <c r="S24" i="63"/>
  <c r="R24" i="63"/>
  <c r="Q24" i="63"/>
  <c r="P24" i="63"/>
  <c r="O24" i="63"/>
  <c r="N24" i="63"/>
  <c r="M24" i="63"/>
  <c r="L24" i="63"/>
  <c r="K24" i="63"/>
  <c r="J24" i="63"/>
  <c r="I24" i="63"/>
  <c r="H24" i="63"/>
  <c r="G24" i="63"/>
  <c r="F24" i="63"/>
  <c r="E24" i="63"/>
  <c r="D24" i="63"/>
  <c r="C24" i="63"/>
  <c r="Z23" i="63"/>
  <c r="Y23" i="63"/>
  <c r="X23" i="63"/>
  <c r="W23" i="63"/>
  <c r="V23" i="63"/>
  <c r="U23" i="63"/>
  <c r="T23" i="63"/>
  <c r="S23" i="63"/>
  <c r="R23" i="63"/>
  <c r="Q23" i="63"/>
  <c r="P23" i="63"/>
  <c r="O23" i="63"/>
  <c r="N23" i="63"/>
  <c r="M23" i="63"/>
  <c r="L23" i="63"/>
  <c r="K23" i="63"/>
  <c r="J23" i="63"/>
  <c r="I23" i="63"/>
  <c r="H23" i="63"/>
  <c r="G23" i="63"/>
  <c r="F23" i="63"/>
  <c r="E23" i="63"/>
  <c r="D23" i="63"/>
  <c r="C23" i="63"/>
  <c r="Z22" i="63"/>
  <c r="Y22" i="63"/>
  <c r="X22" i="63"/>
  <c r="W22" i="63"/>
  <c r="V22" i="63"/>
  <c r="U22" i="63"/>
  <c r="T22" i="63"/>
  <c r="S22" i="63"/>
  <c r="R22" i="63"/>
  <c r="Q22" i="63"/>
  <c r="P22" i="63"/>
  <c r="O22" i="63"/>
  <c r="N22" i="63"/>
  <c r="M22" i="63"/>
  <c r="L22" i="63"/>
  <c r="K22" i="63"/>
  <c r="J22" i="63"/>
  <c r="I22" i="63"/>
  <c r="H22" i="63"/>
  <c r="G22" i="63"/>
  <c r="F22" i="63"/>
  <c r="E22" i="63"/>
  <c r="D22" i="63"/>
  <c r="C22" i="63"/>
  <c r="Z21" i="63"/>
  <c r="Y21" i="63"/>
  <c r="X21" i="63"/>
  <c r="W21" i="63"/>
  <c r="V21" i="63"/>
  <c r="U21" i="63"/>
  <c r="T21" i="63"/>
  <c r="S21" i="63"/>
  <c r="R21" i="63"/>
  <c r="Q21" i="63"/>
  <c r="P21" i="63"/>
  <c r="O21" i="63"/>
  <c r="N21" i="63"/>
  <c r="M21" i="63"/>
  <c r="L21" i="63"/>
  <c r="K21" i="63"/>
  <c r="J21" i="63"/>
  <c r="I21" i="63"/>
  <c r="H21" i="63"/>
  <c r="G21" i="63"/>
  <c r="F21" i="63"/>
  <c r="E21" i="63"/>
  <c r="D21" i="63"/>
  <c r="C21" i="63"/>
  <c r="Z20" i="63"/>
  <c r="Y20" i="63"/>
  <c r="X20" i="63"/>
  <c r="W20" i="63"/>
  <c r="V20" i="63"/>
  <c r="U20" i="63"/>
  <c r="T20" i="63"/>
  <c r="S20" i="63"/>
  <c r="R20" i="63"/>
  <c r="Q20" i="63"/>
  <c r="P20" i="63"/>
  <c r="O20" i="63"/>
  <c r="N20" i="63"/>
  <c r="M20" i="63"/>
  <c r="L20" i="63"/>
  <c r="K20" i="63"/>
  <c r="J20" i="63"/>
  <c r="I20" i="63"/>
  <c r="H20" i="63"/>
  <c r="G20" i="63"/>
  <c r="F20" i="63"/>
  <c r="E20" i="63"/>
  <c r="D20" i="63"/>
  <c r="C20" i="63"/>
  <c r="Z19" i="63"/>
  <c r="Y19" i="63"/>
  <c r="X19" i="63"/>
  <c r="W19" i="63"/>
  <c r="V19" i="63"/>
  <c r="U19" i="63"/>
  <c r="T19" i="63"/>
  <c r="S19" i="63"/>
  <c r="R19" i="63"/>
  <c r="Q19" i="63"/>
  <c r="P19" i="63"/>
  <c r="O19" i="63"/>
  <c r="N19" i="63"/>
  <c r="M19" i="63"/>
  <c r="L19" i="63"/>
  <c r="K19" i="63"/>
  <c r="J19" i="63"/>
  <c r="I19" i="63"/>
  <c r="H19" i="63"/>
  <c r="G19" i="63"/>
  <c r="F19" i="63"/>
  <c r="E19" i="63"/>
  <c r="D19" i="63"/>
  <c r="C19" i="63"/>
  <c r="Z18" i="63"/>
  <c r="Y18" i="63"/>
  <c r="X18" i="63"/>
  <c r="W18" i="63"/>
  <c r="V18" i="63"/>
  <c r="U18" i="63"/>
  <c r="T18" i="63"/>
  <c r="S18" i="63"/>
  <c r="R18" i="63"/>
  <c r="Q18" i="63"/>
  <c r="P18" i="63"/>
  <c r="O18" i="63"/>
  <c r="N18" i="63"/>
  <c r="M18" i="63"/>
  <c r="L18" i="63"/>
  <c r="K18" i="63"/>
  <c r="J18" i="63"/>
  <c r="I18" i="63"/>
  <c r="H18" i="63"/>
  <c r="G18" i="63"/>
  <c r="F18" i="63"/>
  <c r="E18" i="63"/>
  <c r="D18" i="63"/>
  <c r="C18" i="63"/>
  <c r="Z17" i="63"/>
  <c r="Y17" i="63"/>
  <c r="X17" i="63"/>
  <c r="W17" i="63"/>
  <c r="V17" i="63"/>
  <c r="U17" i="63"/>
  <c r="T17" i="63"/>
  <c r="S17" i="63"/>
  <c r="R17" i="63"/>
  <c r="Q17" i="63"/>
  <c r="P17" i="63"/>
  <c r="O17" i="63"/>
  <c r="N17" i="63"/>
  <c r="M17" i="63"/>
  <c r="L17" i="63"/>
  <c r="K17" i="63"/>
  <c r="J17" i="63"/>
  <c r="I17" i="63"/>
  <c r="H17" i="63"/>
  <c r="G17" i="63"/>
  <c r="F17" i="63"/>
  <c r="E17" i="63"/>
  <c r="D17" i="63"/>
  <c r="C17" i="63"/>
  <c r="Z16" i="63"/>
  <c r="Y16" i="63"/>
  <c r="X16" i="63"/>
  <c r="W16" i="63"/>
  <c r="V16" i="63"/>
  <c r="U16" i="63"/>
  <c r="T16" i="63"/>
  <c r="S16" i="63"/>
  <c r="R16" i="63"/>
  <c r="Q16" i="63"/>
  <c r="P16" i="63"/>
  <c r="O16" i="63"/>
  <c r="N16" i="63"/>
  <c r="M16" i="63"/>
  <c r="L16" i="63"/>
  <c r="K16" i="63"/>
  <c r="J16" i="63"/>
  <c r="I16" i="63"/>
  <c r="H16" i="63"/>
  <c r="G16" i="63"/>
  <c r="F16" i="63"/>
  <c r="E16" i="63"/>
  <c r="D16" i="63"/>
  <c r="C16" i="63"/>
  <c r="Z15" i="63"/>
  <c r="Y15" i="63"/>
  <c r="X15" i="63"/>
  <c r="W15" i="63"/>
  <c r="V15" i="63"/>
  <c r="U15" i="63"/>
  <c r="T15" i="63"/>
  <c r="S15" i="63"/>
  <c r="R15" i="63"/>
  <c r="Q15" i="63"/>
  <c r="P15" i="63"/>
  <c r="O15" i="63"/>
  <c r="N15" i="63"/>
  <c r="M15" i="63"/>
  <c r="L15" i="63"/>
  <c r="K15" i="63"/>
  <c r="J15" i="63"/>
  <c r="I15" i="63"/>
  <c r="H15" i="63"/>
  <c r="G15" i="63"/>
  <c r="F15" i="63"/>
  <c r="E15" i="63"/>
  <c r="D15" i="63"/>
  <c r="C15" i="63"/>
  <c r="Z14" i="63"/>
  <c r="Y14" i="63"/>
  <c r="X14" i="63"/>
  <c r="W14" i="63"/>
  <c r="V14" i="63"/>
  <c r="U14" i="63"/>
  <c r="T14" i="63"/>
  <c r="S14" i="63"/>
  <c r="R14" i="63"/>
  <c r="Q14" i="63"/>
  <c r="P14" i="63"/>
  <c r="O14" i="63"/>
  <c r="N14" i="63"/>
  <c r="M14" i="63"/>
  <c r="L14" i="63"/>
  <c r="K14" i="63"/>
  <c r="J14" i="63"/>
  <c r="I14" i="63"/>
  <c r="H14" i="63"/>
  <c r="G14" i="63"/>
  <c r="F14" i="63"/>
  <c r="E14" i="63"/>
  <c r="D14" i="63"/>
  <c r="C14" i="63"/>
  <c r="Z13" i="63"/>
  <c r="Y13" i="63"/>
  <c r="X13" i="63"/>
  <c r="W13" i="63"/>
  <c r="V13" i="63"/>
  <c r="U13" i="63"/>
  <c r="T13" i="63"/>
  <c r="S13" i="63"/>
  <c r="R13" i="63"/>
  <c r="Q13" i="63"/>
  <c r="P13" i="63"/>
  <c r="O13" i="63"/>
  <c r="N13" i="63"/>
  <c r="M13" i="63"/>
  <c r="L13" i="63"/>
  <c r="K13" i="63"/>
  <c r="J13" i="63"/>
  <c r="I13" i="63"/>
  <c r="H13" i="63"/>
  <c r="G13" i="63"/>
  <c r="F13" i="63"/>
  <c r="E13" i="63"/>
  <c r="D13" i="63"/>
  <c r="C13" i="63"/>
  <c r="Z12" i="63"/>
  <c r="Y12" i="63"/>
  <c r="X12" i="63"/>
  <c r="W12" i="63"/>
  <c r="V12" i="63"/>
  <c r="U12" i="63"/>
  <c r="T12" i="63"/>
  <c r="S12" i="63"/>
  <c r="R12" i="63"/>
  <c r="Q12" i="63"/>
  <c r="P12" i="63"/>
  <c r="O12" i="63"/>
  <c r="N12" i="63"/>
  <c r="M12" i="63"/>
  <c r="L12" i="63"/>
  <c r="K12" i="63"/>
  <c r="J12" i="63"/>
  <c r="I12" i="63"/>
  <c r="H12" i="63"/>
  <c r="G12" i="63"/>
  <c r="F12" i="63"/>
  <c r="E12" i="63"/>
  <c r="D12" i="63"/>
  <c r="C12" i="63"/>
  <c r="Z11" i="63"/>
  <c r="Y11" i="63"/>
  <c r="X11" i="63"/>
  <c r="W11" i="63"/>
  <c r="V11" i="63"/>
  <c r="U11" i="63"/>
  <c r="T11" i="63"/>
  <c r="S11" i="63"/>
  <c r="R11" i="63"/>
  <c r="Q11" i="63"/>
  <c r="P11" i="63"/>
  <c r="O11" i="63"/>
  <c r="N11" i="63"/>
  <c r="M11" i="63"/>
  <c r="L11" i="63"/>
  <c r="K11" i="63"/>
  <c r="J11" i="63"/>
  <c r="I11" i="63"/>
  <c r="H11" i="63"/>
  <c r="G11" i="63"/>
  <c r="F11" i="63"/>
  <c r="E11" i="63"/>
  <c r="D11" i="63"/>
  <c r="C11" i="63"/>
  <c r="Z10" i="63"/>
  <c r="Y10" i="63"/>
  <c r="X10" i="63"/>
  <c r="W10" i="63"/>
  <c r="V10" i="63"/>
  <c r="U10" i="63"/>
  <c r="T10" i="63"/>
  <c r="S10" i="63"/>
  <c r="R10" i="63"/>
  <c r="Q10" i="63"/>
  <c r="P10" i="63"/>
  <c r="O10" i="63"/>
  <c r="N10" i="63"/>
  <c r="M10" i="63"/>
  <c r="L10" i="63"/>
  <c r="K10" i="63"/>
  <c r="J10" i="63"/>
  <c r="I10" i="63"/>
  <c r="H10" i="63"/>
  <c r="G10" i="63"/>
  <c r="F10" i="63"/>
  <c r="E10" i="63"/>
  <c r="D10" i="63"/>
  <c r="C10" i="63"/>
  <c r="Z9" i="63"/>
  <c r="Y9" i="63"/>
  <c r="X9" i="63"/>
  <c r="W9" i="63"/>
  <c r="V9" i="63"/>
  <c r="U9" i="63"/>
  <c r="T9" i="63"/>
  <c r="S9" i="63"/>
  <c r="R9" i="63"/>
  <c r="Q9" i="63"/>
  <c r="P9" i="63"/>
  <c r="O9" i="63"/>
  <c r="N9" i="63"/>
  <c r="M9" i="63"/>
  <c r="L9" i="63"/>
  <c r="K9" i="63"/>
  <c r="J9" i="63"/>
  <c r="I9" i="63"/>
  <c r="H9" i="63"/>
  <c r="G9" i="63"/>
  <c r="F9" i="63"/>
  <c r="E9" i="63"/>
  <c r="D9" i="63"/>
  <c r="C9" i="63"/>
  <c r="Z8" i="63"/>
  <c r="Y8" i="63"/>
  <c r="X8" i="63"/>
  <c r="W8" i="63"/>
  <c r="V8" i="63"/>
  <c r="T8" i="63"/>
  <c r="S8" i="63"/>
  <c r="R8" i="63"/>
  <c r="Q8" i="63"/>
  <c r="P8" i="63"/>
  <c r="O8" i="63"/>
  <c r="N8" i="63"/>
  <c r="M8" i="63"/>
  <c r="L8" i="63"/>
  <c r="K8" i="63"/>
  <c r="J8" i="63"/>
  <c r="I8" i="63"/>
  <c r="H8" i="63"/>
  <c r="G8" i="63"/>
  <c r="F8" i="63"/>
  <c r="E8" i="63"/>
  <c r="D8" i="63"/>
  <c r="C8" i="63"/>
  <c r="U9" i="35"/>
  <c r="U8" i="35"/>
  <c r="Z52" i="35"/>
  <c r="Y52" i="35"/>
  <c r="X52" i="35"/>
  <c r="W52" i="35"/>
  <c r="V52" i="35"/>
  <c r="U52" i="35"/>
  <c r="T52" i="35"/>
  <c r="S52" i="35"/>
  <c r="R52" i="35"/>
  <c r="Q52" i="35"/>
  <c r="P52" i="35"/>
  <c r="O52" i="35"/>
  <c r="N52" i="35"/>
  <c r="M52" i="35"/>
  <c r="L52" i="35"/>
  <c r="K52" i="35"/>
  <c r="J52" i="35"/>
  <c r="I52" i="35"/>
  <c r="H52" i="35"/>
  <c r="G52" i="35"/>
  <c r="F52" i="35"/>
  <c r="E52" i="35"/>
  <c r="D52" i="35"/>
  <c r="C52" i="35"/>
  <c r="B48" i="35"/>
  <c r="Z42" i="35"/>
  <c r="Y42" i="35"/>
  <c r="X42" i="35"/>
  <c r="W42" i="35"/>
  <c r="V42" i="35"/>
  <c r="U42" i="35"/>
  <c r="T42" i="35"/>
  <c r="S42" i="35"/>
  <c r="R42" i="35"/>
  <c r="Q42" i="35"/>
  <c r="P42" i="35"/>
  <c r="O42" i="35"/>
  <c r="N42" i="35"/>
  <c r="M42" i="35"/>
  <c r="L42" i="35"/>
  <c r="K42" i="35"/>
  <c r="J42" i="35"/>
  <c r="I42" i="35"/>
  <c r="H42" i="35"/>
  <c r="G42" i="35"/>
  <c r="F42" i="35"/>
  <c r="E42" i="35"/>
  <c r="D42" i="35"/>
  <c r="C42" i="35"/>
  <c r="Z41" i="35"/>
  <c r="Y41" i="35"/>
  <c r="X41" i="35"/>
  <c r="W41" i="35"/>
  <c r="V41" i="35"/>
  <c r="U41" i="35"/>
  <c r="T41" i="35"/>
  <c r="S41" i="35"/>
  <c r="R41" i="35"/>
  <c r="Q41" i="35"/>
  <c r="P41" i="35"/>
  <c r="O41" i="35"/>
  <c r="N41" i="35"/>
  <c r="M41" i="35"/>
  <c r="L41" i="35"/>
  <c r="K41" i="35"/>
  <c r="J41" i="35"/>
  <c r="I41" i="35"/>
  <c r="H41" i="35"/>
  <c r="G41" i="35"/>
  <c r="F41" i="35"/>
  <c r="E41" i="35"/>
  <c r="D41" i="35"/>
  <c r="C41" i="35"/>
  <c r="T40" i="35"/>
  <c r="S40" i="35"/>
  <c r="R40" i="35"/>
  <c r="Q40" i="35"/>
  <c r="P40" i="35"/>
  <c r="O40" i="35"/>
  <c r="N40" i="35"/>
  <c r="M40" i="35"/>
  <c r="L40" i="35"/>
  <c r="K40" i="35"/>
  <c r="J40" i="35"/>
  <c r="I40" i="35"/>
  <c r="H40" i="35"/>
  <c r="G40" i="35"/>
  <c r="F40" i="35"/>
  <c r="E40" i="35"/>
  <c r="D40" i="35"/>
  <c r="C40" i="35"/>
  <c r="Z38" i="35"/>
  <c r="Y38" i="35"/>
  <c r="X38" i="35"/>
  <c r="W38" i="35"/>
  <c r="V38" i="35"/>
  <c r="U38" i="35"/>
  <c r="T38" i="35"/>
  <c r="S38" i="35"/>
  <c r="R38" i="35"/>
  <c r="Q38" i="35"/>
  <c r="P38" i="35"/>
  <c r="O38" i="35"/>
  <c r="N38" i="35"/>
  <c r="M38" i="35"/>
  <c r="L38" i="35"/>
  <c r="K38" i="35"/>
  <c r="J38" i="35"/>
  <c r="I38" i="35"/>
  <c r="H38" i="35"/>
  <c r="G38" i="35"/>
  <c r="F38" i="35"/>
  <c r="E38" i="35"/>
  <c r="D38" i="35"/>
  <c r="C38" i="35"/>
  <c r="Z37" i="35"/>
  <c r="Y37" i="35"/>
  <c r="X37" i="35"/>
  <c r="W37" i="35"/>
  <c r="V37" i="35"/>
  <c r="U37" i="35"/>
  <c r="T37" i="35"/>
  <c r="S37" i="35"/>
  <c r="R37" i="35"/>
  <c r="Q37" i="35"/>
  <c r="P37" i="35"/>
  <c r="O37" i="35"/>
  <c r="N37" i="35"/>
  <c r="M37" i="35"/>
  <c r="L37" i="35"/>
  <c r="K37" i="35"/>
  <c r="J37" i="35"/>
  <c r="I37" i="35"/>
  <c r="H37" i="35"/>
  <c r="G37" i="35"/>
  <c r="F37" i="35"/>
  <c r="E37" i="35"/>
  <c r="D37" i="35"/>
  <c r="C37" i="35"/>
  <c r="Z36" i="35"/>
  <c r="Y36" i="35"/>
  <c r="X36" i="35"/>
  <c r="W36" i="35"/>
  <c r="V36" i="35"/>
  <c r="U36" i="35"/>
  <c r="T36" i="35"/>
  <c r="S36" i="35"/>
  <c r="R36" i="35"/>
  <c r="Q36" i="35"/>
  <c r="P36" i="35"/>
  <c r="O36" i="35"/>
  <c r="N36" i="35"/>
  <c r="M36" i="35"/>
  <c r="L36" i="35"/>
  <c r="K36" i="35"/>
  <c r="J36" i="35"/>
  <c r="I36" i="35"/>
  <c r="H36" i="35"/>
  <c r="G36" i="35"/>
  <c r="F36" i="35"/>
  <c r="E36" i="35"/>
  <c r="D36" i="35"/>
  <c r="C36" i="35"/>
  <c r="Z35" i="35"/>
  <c r="Y35" i="35"/>
  <c r="X35" i="35"/>
  <c r="W35" i="35"/>
  <c r="V35" i="35"/>
  <c r="U35" i="35"/>
  <c r="T35" i="35"/>
  <c r="S35" i="35"/>
  <c r="R35" i="35"/>
  <c r="Q35" i="35"/>
  <c r="P35" i="35"/>
  <c r="O35" i="35"/>
  <c r="N35" i="35"/>
  <c r="M35" i="35"/>
  <c r="L35" i="35"/>
  <c r="K35" i="35"/>
  <c r="J35" i="35"/>
  <c r="I35" i="35"/>
  <c r="H35" i="35"/>
  <c r="G35" i="35"/>
  <c r="F35" i="35"/>
  <c r="E35" i="35"/>
  <c r="D35" i="35"/>
  <c r="C35" i="35"/>
  <c r="Z34" i="35"/>
  <c r="Y34" i="35"/>
  <c r="X34" i="35"/>
  <c r="W34" i="35"/>
  <c r="V34" i="35"/>
  <c r="U34" i="35"/>
  <c r="T34" i="35"/>
  <c r="S34" i="35"/>
  <c r="R34" i="35"/>
  <c r="Q34" i="35"/>
  <c r="P34" i="35"/>
  <c r="O34" i="35"/>
  <c r="N34" i="35"/>
  <c r="M34" i="35"/>
  <c r="L34" i="35"/>
  <c r="K34" i="35"/>
  <c r="J34" i="35"/>
  <c r="I34" i="35"/>
  <c r="H34" i="35"/>
  <c r="G34" i="35"/>
  <c r="F34" i="35"/>
  <c r="E34" i="35"/>
  <c r="D34" i="35"/>
  <c r="C34" i="35"/>
  <c r="Z33" i="35"/>
  <c r="Y33" i="35"/>
  <c r="X33" i="35"/>
  <c r="W33" i="35"/>
  <c r="V33" i="35"/>
  <c r="U33" i="35"/>
  <c r="T33" i="35"/>
  <c r="S33" i="35"/>
  <c r="R33" i="35"/>
  <c r="Q33" i="35"/>
  <c r="P33" i="35"/>
  <c r="O33" i="35"/>
  <c r="N33" i="35"/>
  <c r="M33" i="35"/>
  <c r="L33" i="35"/>
  <c r="K33" i="35"/>
  <c r="J33" i="35"/>
  <c r="I33" i="35"/>
  <c r="H33" i="35"/>
  <c r="G33" i="35"/>
  <c r="F33" i="35"/>
  <c r="E33" i="35"/>
  <c r="D33" i="35"/>
  <c r="C33" i="35"/>
  <c r="Z32" i="35"/>
  <c r="Y32" i="35"/>
  <c r="X32" i="35"/>
  <c r="W32" i="35"/>
  <c r="V32" i="35"/>
  <c r="U32" i="35"/>
  <c r="T32" i="35"/>
  <c r="S32" i="35"/>
  <c r="R32" i="35"/>
  <c r="Q32" i="35"/>
  <c r="P32" i="35"/>
  <c r="O32" i="35"/>
  <c r="N32" i="35"/>
  <c r="M32" i="35"/>
  <c r="L32" i="35"/>
  <c r="K32" i="35"/>
  <c r="J32" i="35"/>
  <c r="I32" i="35"/>
  <c r="H32" i="35"/>
  <c r="G32" i="35"/>
  <c r="F32" i="35"/>
  <c r="E32" i="35"/>
  <c r="D32" i="35"/>
  <c r="C32" i="35"/>
  <c r="Z31" i="35"/>
  <c r="Y31" i="35"/>
  <c r="X31" i="35"/>
  <c r="W31" i="35"/>
  <c r="V31" i="35"/>
  <c r="U31" i="35"/>
  <c r="T31" i="35"/>
  <c r="S31" i="35"/>
  <c r="R31" i="35"/>
  <c r="Q31" i="35"/>
  <c r="P31" i="35"/>
  <c r="O31" i="35"/>
  <c r="N31" i="35"/>
  <c r="M31" i="35"/>
  <c r="L31" i="35"/>
  <c r="K31" i="35"/>
  <c r="J31" i="35"/>
  <c r="I31" i="35"/>
  <c r="H31" i="35"/>
  <c r="G31" i="35"/>
  <c r="F31" i="35"/>
  <c r="E31" i="35"/>
  <c r="D31" i="35"/>
  <c r="C31" i="35"/>
  <c r="Z30" i="35"/>
  <c r="Y30" i="35"/>
  <c r="X30" i="35"/>
  <c r="W30" i="35"/>
  <c r="V30" i="35"/>
  <c r="U30" i="35"/>
  <c r="T30" i="35"/>
  <c r="S30" i="35"/>
  <c r="R30" i="35"/>
  <c r="Q30" i="35"/>
  <c r="P30" i="35"/>
  <c r="O30" i="35"/>
  <c r="N30" i="35"/>
  <c r="M30" i="35"/>
  <c r="L30" i="35"/>
  <c r="K30" i="35"/>
  <c r="J30" i="35"/>
  <c r="I30" i="35"/>
  <c r="H30" i="35"/>
  <c r="G30" i="35"/>
  <c r="F30" i="35"/>
  <c r="E30" i="35"/>
  <c r="D30" i="35"/>
  <c r="C30" i="35"/>
  <c r="Z29" i="35"/>
  <c r="Y29" i="35"/>
  <c r="X29" i="35"/>
  <c r="W29" i="35"/>
  <c r="V29" i="35"/>
  <c r="U29" i="35"/>
  <c r="T29" i="35"/>
  <c r="S29" i="35"/>
  <c r="R29" i="35"/>
  <c r="Q29" i="35"/>
  <c r="P29" i="35"/>
  <c r="O29" i="35"/>
  <c r="N29" i="35"/>
  <c r="M29" i="35"/>
  <c r="L29" i="35"/>
  <c r="K29" i="35"/>
  <c r="J29" i="35"/>
  <c r="I29" i="35"/>
  <c r="H29" i="35"/>
  <c r="G29" i="35"/>
  <c r="F29" i="35"/>
  <c r="E29" i="35"/>
  <c r="D29" i="35"/>
  <c r="C29" i="35"/>
  <c r="Z28" i="35"/>
  <c r="Y28" i="35"/>
  <c r="X28" i="35"/>
  <c r="W28" i="35"/>
  <c r="V28" i="35"/>
  <c r="U28" i="35"/>
  <c r="T28" i="35"/>
  <c r="S28" i="35"/>
  <c r="R28" i="35"/>
  <c r="Q28" i="35"/>
  <c r="P28" i="35"/>
  <c r="O28" i="35"/>
  <c r="N28" i="35"/>
  <c r="M28" i="35"/>
  <c r="L28" i="35"/>
  <c r="K28" i="35"/>
  <c r="J28" i="35"/>
  <c r="I28" i="35"/>
  <c r="H28" i="35"/>
  <c r="G28" i="35"/>
  <c r="F28" i="35"/>
  <c r="E28" i="35"/>
  <c r="D28" i="35"/>
  <c r="C28" i="35"/>
  <c r="Z27" i="35"/>
  <c r="Y27" i="35"/>
  <c r="X27" i="35"/>
  <c r="W27" i="35"/>
  <c r="V27" i="35"/>
  <c r="U27" i="35"/>
  <c r="T27" i="35"/>
  <c r="S27" i="35"/>
  <c r="R27" i="35"/>
  <c r="Q27" i="35"/>
  <c r="P27" i="35"/>
  <c r="O27" i="35"/>
  <c r="N27" i="35"/>
  <c r="M27" i="35"/>
  <c r="L27" i="35"/>
  <c r="K27" i="35"/>
  <c r="J27" i="35"/>
  <c r="I27" i="35"/>
  <c r="H27" i="35"/>
  <c r="G27" i="35"/>
  <c r="F27" i="35"/>
  <c r="E27" i="35"/>
  <c r="D27" i="35"/>
  <c r="C27" i="35"/>
  <c r="Z26" i="35"/>
  <c r="Y26" i="35"/>
  <c r="X26" i="35"/>
  <c r="W26" i="35"/>
  <c r="V26" i="35"/>
  <c r="U26" i="35"/>
  <c r="T26" i="35"/>
  <c r="S26" i="35"/>
  <c r="R26" i="35"/>
  <c r="Q26" i="35"/>
  <c r="P26" i="35"/>
  <c r="O26" i="35"/>
  <c r="N26" i="35"/>
  <c r="M26" i="35"/>
  <c r="L26" i="35"/>
  <c r="K26" i="35"/>
  <c r="J26" i="35"/>
  <c r="I26" i="35"/>
  <c r="H26" i="35"/>
  <c r="G26" i="35"/>
  <c r="F26" i="35"/>
  <c r="E26" i="35"/>
  <c r="D26" i="35"/>
  <c r="C26" i="35"/>
  <c r="Z25" i="35"/>
  <c r="Y25" i="35"/>
  <c r="X25" i="35"/>
  <c r="W25" i="35"/>
  <c r="V25" i="35"/>
  <c r="U25" i="35"/>
  <c r="T25" i="35"/>
  <c r="S25" i="35"/>
  <c r="R25" i="35"/>
  <c r="Q25" i="35"/>
  <c r="P25" i="35"/>
  <c r="O25" i="35"/>
  <c r="N25" i="35"/>
  <c r="M25" i="35"/>
  <c r="L25" i="35"/>
  <c r="K25" i="35"/>
  <c r="J25" i="35"/>
  <c r="I25" i="35"/>
  <c r="H25" i="35"/>
  <c r="G25" i="35"/>
  <c r="F25" i="35"/>
  <c r="E25" i="35"/>
  <c r="D25" i="35"/>
  <c r="C25" i="35"/>
  <c r="Z24" i="35"/>
  <c r="Y24" i="35"/>
  <c r="X24" i="35"/>
  <c r="W24" i="35"/>
  <c r="V24" i="35"/>
  <c r="U24" i="35"/>
  <c r="T24" i="35"/>
  <c r="S24" i="35"/>
  <c r="R24" i="35"/>
  <c r="Q24" i="35"/>
  <c r="P24" i="35"/>
  <c r="O24" i="35"/>
  <c r="N24" i="35"/>
  <c r="M24" i="35"/>
  <c r="L24" i="35"/>
  <c r="K24" i="35"/>
  <c r="J24" i="35"/>
  <c r="I24" i="35"/>
  <c r="H24" i="35"/>
  <c r="G24" i="35"/>
  <c r="F24" i="35"/>
  <c r="E24" i="35"/>
  <c r="D24" i="35"/>
  <c r="C24" i="35"/>
  <c r="Z23" i="35"/>
  <c r="Y23" i="35"/>
  <c r="X23" i="35"/>
  <c r="W23" i="35"/>
  <c r="V23" i="35"/>
  <c r="U23" i="35"/>
  <c r="T23" i="35"/>
  <c r="S23" i="35"/>
  <c r="R23" i="35"/>
  <c r="Q23" i="35"/>
  <c r="P23" i="35"/>
  <c r="O23" i="35"/>
  <c r="N23" i="35"/>
  <c r="M23" i="35"/>
  <c r="L23" i="35"/>
  <c r="K23" i="35"/>
  <c r="J23" i="35"/>
  <c r="I23" i="35"/>
  <c r="H23" i="35"/>
  <c r="G23" i="35"/>
  <c r="F23" i="35"/>
  <c r="E23" i="35"/>
  <c r="D23" i="35"/>
  <c r="C23" i="35"/>
  <c r="Z22" i="35"/>
  <c r="Y22" i="35"/>
  <c r="X22" i="35"/>
  <c r="W22" i="35"/>
  <c r="V22" i="35"/>
  <c r="U22" i="35"/>
  <c r="T22" i="35"/>
  <c r="S22" i="35"/>
  <c r="R22" i="35"/>
  <c r="Q22" i="35"/>
  <c r="P22" i="35"/>
  <c r="O22" i="35"/>
  <c r="N22" i="35"/>
  <c r="M22" i="35"/>
  <c r="L22" i="35"/>
  <c r="K22" i="35"/>
  <c r="J22" i="35"/>
  <c r="I22" i="35"/>
  <c r="H22" i="35"/>
  <c r="G22" i="35"/>
  <c r="F22" i="35"/>
  <c r="E22" i="35"/>
  <c r="D22" i="35"/>
  <c r="C22" i="35"/>
  <c r="Z21" i="35"/>
  <c r="Y21" i="35"/>
  <c r="X21" i="35"/>
  <c r="W21" i="35"/>
  <c r="V21" i="35"/>
  <c r="U21" i="35"/>
  <c r="T21" i="35"/>
  <c r="S21" i="35"/>
  <c r="R21" i="35"/>
  <c r="Q21" i="35"/>
  <c r="P21" i="35"/>
  <c r="O21" i="35"/>
  <c r="N21" i="35"/>
  <c r="M21" i="35"/>
  <c r="L21" i="35"/>
  <c r="K21" i="35"/>
  <c r="J21" i="35"/>
  <c r="I21" i="35"/>
  <c r="H21" i="35"/>
  <c r="G21" i="35"/>
  <c r="F21" i="35"/>
  <c r="E21" i="35"/>
  <c r="D21" i="35"/>
  <c r="C21" i="35"/>
  <c r="Z20" i="35"/>
  <c r="Y20" i="35"/>
  <c r="X20" i="35"/>
  <c r="W20" i="35"/>
  <c r="V20" i="35"/>
  <c r="U20" i="35"/>
  <c r="T20" i="35"/>
  <c r="S20" i="35"/>
  <c r="R20" i="35"/>
  <c r="Q20" i="35"/>
  <c r="P20" i="35"/>
  <c r="O20" i="35"/>
  <c r="N20" i="35"/>
  <c r="M20" i="35"/>
  <c r="L20" i="35"/>
  <c r="K20" i="35"/>
  <c r="J20" i="35"/>
  <c r="I20" i="35"/>
  <c r="H20" i="35"/>
  <c r="G20" i="35"/>
  <c r="F20" i="35"/>
  <c r="E20" i="35"/>
  <c r="D20" i="35"/>
  <c r="C20" i="35"/>
  <c r="Z19" i="35"/>
  <c r="Y19" i="35"/>
  <c r="X19" i="35"/>
  <c r="W19" i="35"/>
  <c r="V19" i="35"/>
  <c r="U19" i="35"/>
  <c r="T19" i="35"/>
  <c r="S19" i="35"/>
  <c r="R19" i="35"/>
  <c r="Q19" i="35"/>
  <c r="P19" i="35"/>
  <c r="O19" i="35"/>
  <c r="N19" i="35"/>
  <c r="M19" i="35"/>
  <c r="L19" i="35"/>
  <c r="K19" i="35"/>
  <c r="J19" i="35"/>
  <c r="I19" i="35"/>
  <c r="H19" i="35"/>
  <c r="G19" i="35"/>
  <c r="F19" i="35"/>
  <c r="E19" i="35"/>
  <c r="D19" i="35"/>
  <c r="C19" i="35"/>
  <c r="Z18" i="35"/>
  <c r="Y18" i="35"/>
  <c r="X18" i="35"/>
  <c r="W18" i="35"/>
  <c r="V18" i="35"/>
  <c r="U18" i="35"/>
  <c r="T18" i="35"/>
  <c r="S18" i="35"/>
  <c r="R18" i="35"/>
  <c r="Q18" i="35"/>
  <c r="P18" i="35"/>
  <c r="O18" i="35"/>
  <c r="N18" i="35"/>
  <c r="M18" i="35"/>
  <c r="L18" i="35"/>
  <c r="K18" i="35"/>
  <c r="J18" i="35"/>
  <c r="I18" i="35"/>
  <c r="H18" i="35"/>
  <c r="G18" i="35"/>
  <c r="F18" i="35"/>
  <c r="E18" i="35"/>
  <c r="D18" i="35"/>
  <c r="C18" i="35"/>
  <c r="Z17" i="35"/>
  <c r="Y17" i="35"/>
  <c r="X17" i="35"/>
  <c r="W17" i="35"/>
  <c r="V17" i="35"/>
  <c r="U17" i="35"/>
  <c r="T17" i="35"/>
  <c r="S17" i="35"/>
  <c r="R17" i="35"/>
  <c r="Q17" i="35"/>
  <c r="P17" i="35"/>
  <c r="O17" i="35"/>
  <c r="N17" i="35"/>
  <c r="M17" i="35"/>
  <c r="L17" i="35"/>
  <c r="K17" i="35"/>
  <c r="J17" i="35"/>
  <c r="I17" i="35"/>
  <c r="H17" i="35"/>
  <c r="G17" i="35"/>
  <c r="F17" i="35"/>
  <c r="E17" i="35"/>
  <c r="D17" i="35"/>
  <c r="C17" i="35"/>
  <c r="Z16" i="35"/>
  <c r="Y16" i="35"/>
  <c r="X16" i="35"/>
  <c r="W16" i="35"/>
  <c r="V16" i="35"/>
  <c r="U16" i="35"/>
  <c r="T16" i="35"/>
  <c r="S16" i="35"/>
  <c r="R16" i="35"/>
  <c r="Q16" i="35"/>
  <c r="P16" i="35"/>
  <c r="O16" i="35"/>
  <c r="N16" i="35"/>
  <c r="M16" i="35"/>
  <c r="L16" i="35"/>
  <c r="K16" i="35"/>
  <c r="J16" i="35"/>
  <c r="I16" i="35"/>
  <c r="H16" i="35"/>
  <c r="G16" i="35"/>
  <c r="F16" i="35"/>
  <c r="E16" i="35"/>
  <c r="D16" i="35"/>
  <c r="C16" i="35"/>
  <c r="Z15" i="35"/>
  <c r="Y15" i="35"/>
  <c r="X15" i="35"/>
  <c r="W15" i="35"/>
  <c r="V15" i="35"/>
  <c r="U15" i="35"/>
  <c r="T15" i="35"/>
  <c r="S15" i="35"/>
  <c r="R15" i="35"/>
  <c r="Q15" i="35"/>
  <c r="P15" i="35"/>
  <c r="O15" i="35"/>
  <c r="N15" i="35"/>
  <c r="M15" i="35"/>
  <c r="L15" i="35"/>
  <c r="K15" i="35"/>
  <c r="J15" i="35"/>
  <c r="I15" i="35"/>
  <c r="H15" i="35"/>
  <c r="G15" i="35"/>
  <c r="F15" i="35"/>
  <c r="E15" i="35"/>
  <c r="D15" i="35"/>
  <c r="C15" i="35"/>
  <c r="Z14" i="35"/>
  <c r="Y14" i="35"/>
  <c r="X14" i="35"/>
  <c r="W14" i="35"/>
  <c r="V14" i="35"/>
  <c r="U14" i="35"/>
  <c r="T14" i="35"/>
  <c r="S14" i="35"/>
  <c r="R14" i="35"/>
  <c r="Q14" i="35"/>
  <c r="P14" i="35"/>
  <c r="O14" i="35"/>
  <c r="N14" i="35"/>
  <c r="M14" i="35"/>
  <c r="L14" i="35"/>
  <c r="K14" i="35"/>
  <c r="J14" i="35"/>
  <c r="I14" i="35"/>
  <c r="H14" i="35"/>
  <c r="G14" i="35"/>
  <c r="F14" i="35"/>
  <c r="E14" i="35"/>
  <c r="D14" i="35"/>
  <c r="C14" i="35"/>
  <c r="Z13" i="35"/>
  <c r="Y13" i="35"/>
  <c r="X13" i="35"/>
  <c r="W13" i="35"/>
  <c r="V13" i="35"/>
  <c r="U13" i="35"/>
  <c r="T13" i="35"/>
  <c r="S13" i="35"/>
  <c r="R13" i="35"/>
  <c r="Q13" i="35"/>
  <c r="P13" i="35"/>
  <c r="O13" i="35"/>
  <c r="N13" i="35"/>
  <c r="M13" i="35"/>
  <c r="L13" i="35"/>
  <c r="K13" i="35"/>
  <c r="J13" i="35"/>
  <c r="I13" i="35"/>
  <c r="H13" i="35"/>
  <c r="G13" i="35"/>
  <c r="F13" i="35"/>
  <c r="E13" i="35"/>
  <c r="D13" i="35"/>
  <c r="C13" i="35"/>
  <c r="Z12" i="35"/>
  <c r="Y12" i="35"/>
  <c r="X12" i="35"/>
  <c r="W12" i="35"/>
  <c r="V12" i="35"/>
  <c r="U12" i="35"/>
  <c r="T12" i="35"/>
  <c r="S12" i="35"/>
  <c r="R12" i="35"/>
  <c r="Q12" i="35"/>
  <c r="P12" i="35"/>
  <c r="O12" i="35"/>
  <c r="N12" i="35"/>
  <c r="M12" i="35"/>
  <c r="L12" i="35"/>
  <c r="K12" i="35"/>
  <c r="J12" i="35"/>
  <c r="I12" i="35"/>
  <c r="H12" i="35"/>
  <c r="G12" i="35"/>
  <c r="F12" i="35"/>
  <c r="E12" i="35"/>
  <c r="D12" i="35"/>
  <c r="C12" i="35"/>
  <c r="Z11" i="35"/>
  <c r="Y11" i="35"/>
  <c r="X11" i="35"/>
  <c r="W11" i="35"/>
  <c r="V11" i="35"/>
  <c r="U11" i="35"/>
  <c r="T11" i="35"/>
  <c r="S11" i="35"/>
  <c r="R11" i="35"/>
  <c r="Q11" i="35"/>
  <c r="P11" i="35"/>
  <c r="O11" i="35"/>
  <c r="N11" i="35"/>
  <c r="M11" i="35"/>
  <c r="L11" i="35"/>
  <c r="K11" i="35"/>
  <c r="J11" i="35"/>
  <c r="I11" i="35"/>
  <c r="H11" i="35"/>
  <c r="G11" i="35"/>
  <c r="F11" i="35"/>
  <c r="E11" i="35"/>
  <c r="D11" i="35"/>
  <c r="C11" i="35"/>
  <c r="Z10" i="35"/>
  <c r="Y10" i="35"/>
  <c r="X10" i="35"/>
  <c r="W10" i="35"/>
  <c r="V10" i="35"/>
  <c r="U10" i="35"/>
  <c r="T10" i="35"/>
  <c r="S10" i="35"/>
  <c r="R10" i="35"/>
  <c r="Q10" i="35"/>
  <c r="P10" i="35"/>
  <c r="O10" i="35"/>
  <c r="N10" i="35"/>
  <c r="M10" i="35"/>
  <c r="L10" i="35"/>
  <c r="K10" i="35"/>
  <c r="J10" i="35"/>
  <c r="I10" i="35"/>
  <c r="H10" i="35"/>
  <c r="G10" i="35"/>
  <c r="F10" i="35"/>
  <c r="E10" i="35"/>
  <c r="D10" i="35"/>
  <c r="C10" i="35"/>
  <c r="Z9" i="35"/>
  <c r="Y9" i="35"/>
  <c r="X9" i="35"/>
  <c r="W9" i="35"/>
  <c r="V9" i="35"/>
  <c r="T9" i="35"/>
  <c r="S9" i="35"/>
  <c r="R9" i="35"/>
  <c r="Q9" i="35"/>
  <c r="P9" i="35"/>
  <c r="O9" i="35"/>
  <c r="N9" i="35"/>
  <c r="M9" i="35"/>
  <c r="L9" i="35"/>
  <c r="K9" i="35"/>
  <c r="J9" i="35"/>
  <c r="I9" i="35"/>
  <c r="H9" i="35"/>
  <c r="G9" i="35"/>
  <c r="F9" i="35"/>
  <c r="E9" i="35"/>
  <c r="D9" i="35"/>
  <c r="C9" i="35"/>
  <c r="Z8" i="35"/>
  <c r="Y8" i="35"/>
  <c r="X8" i="35"/>
  <c r="W8" i="35"/>
  <c r="V8" i="35"/>
  <c r="T8" i="35"/>
  <c r="S8" i="35"/>
  <c r="R8" i="35"/>
  <c r="Q8" i="35"/>
  <c r="P8" i="35"/>
  <c r="O8" i="35"/>
  <c r="N8" i="35"/>
  <c r="M8" i="35"/>
  <c r="L8" i="35"/>
  <c r="K8" i="35"/>
  <c r="J8" i="35"/>
  <c r="I8" i="35"/>
  <c r="H8" i="35"/>
  <c r="G8" i="35"/>
  <c r="F8" i="35"/>
  <c r="E8" i="35"/>
  <c r="D8" i="35"/>
  <c r="C8" i="35"/>
  <c r="U9" i="46"/>
  <c r="Z52" i="46"/>
  <c r="Y52" i="46"/>
  <c r="X52" i="46"/>
  <c r="W52" i="46"/>
  <c r="V52" i="46"/>
  <c r="U52" i="46"/>
  <c r="T52" i="46"/>
  <c r="S52" i="46"/>
  <c r="R52" i="46"/>
  <c r="Q52" i="46"/>
  <c r="P52" i="46"/>
  <c r="O52" i="46"/>
  <c r="N52" i="46"/>
  <c r="M52" i="46"/>
  <c r="L52" i="46"/>
  <c r="K52" i="46"/>
  <c r="J52" i="46"/>
  <c r="I52" i="46"/>
  <c r="H52" i="46"/>
  <c r="G52" i="46"/>
  <c r="F52" i="46"/>
  <c r="E52" i="46"/>
  <c r="D52" i="46"/>
  <c r="C52" i="46"/>
  <c r="B47" i="46"/>
  <c r="Z42" i="46"/>
  <c r="Y42" i="46"/>
  <c r="X42" i="46"/>
  <c r="W42" i="46"/>
  <c r="V42" i="46"/>
  <c r="U42" i="46"/>
  <c r="T42" i="46"/>
  <c r="S42" i="46"/>
  <c r="R42" i="46"/>
  <c r="Q42" i="46"/>
  <c r="P42" i="46"/>
  <c r="O42" i="46"/>
  <c r="N42" i="46"/>
  <c r="M42" i="46"/>
  <c r="L42" i="46"/>
  <c r="K42" i="46"/>
  <c r="J42" i="46"/>
  <c r="I42" i="46"/>
  <c r="H42" i="46"/>
  <c r="G42" i="46"/>
  <c r="F42" i="46"/>
  <c r="E42" i="46"/>
  <c r="D42" i="46"/>
  <c r="C42" i="46"/>
  <c r="Z41" i="46"/>
  <c r="Y41" i="46"/>
  <c r="X41" i="46"/>
  <c r="W41" i="46"/>
  <c r="V41" i="46"/>
  <c r="U41" i="46"/>
  <c r="T41" i="46"/>
  <c r="S41" i="46"/>
  <c r="R41" i="46"/>
  <c r="Q41" i="46"/>
  <c r="P41" i="46"/>
  <c r="O41" i="46"/>
  <c r="N41" i="46"/>
  <c r="M41" i="46"/>
  <c r="L41" i="46"/>
  <c r="K41" i="46"/>
  <c r="J41" i="46"/>
  <c r="I41" i="46"/>
  <c r="H41" i="46"/>
  <c r="G41" i="46"/>
  <c r="F41" i="46"/>
  <c r="E41" i="46"/>
  <c r="D41" i="46"/>
  <c r="C41" i="46"/>
  <c r="T40" i="46"/>
  <c r="S40" i="46"/>
  <c r="R40" i="46"/>
  <c r="Q40" i="46"/>
  <c r="P40" i="46"/>
  <c r="O40" i="46"/>
  <c r="N40" i="46"/>
  <c r="M40" i="46"/>
  <c r="L40" i="46"/>
  <c r="K40" i="46"/>
  <c r="J40" i="46"/>
  <c r="I40" i="46"/>
  <c r="H40" i="46"/>
  <c r="G40" i="46"/>
  <c r="F40" i="46"/>
  <c r="E40" i="46"/>
  <c r="D40" i="46"/>
  <c r="C40" i="46"/>
  <c r="Z39" i="46"/>
  <c r="Y39" i="46"/>
  <c r="X39" i="46"/>
  <c r="W39" i="46"/>
  <c r="V39" i="46"/>
  <c r="U39" i="46"/>
  <c r="T39" i="46"/>
  <c r="S39" i="46"/>
  <c r="R39" i="46"/>
  <c r="Q39" i="46"/>
  <c r="P39" i="46"/>
  <c r="O39" i="46"/>
  <c r="N39" i="46"/>
  <c r="M39" i="46"/>
  <c r="L39" i="46"/>
  <c r="K39" i="46"/>
  <c r="J39" i="46"/>
  <c r="I39" i="46"/>
  <c r="H39" i="46"/>
  <c r="G39" i="46"/>
  <c r="F39" i="46"/>
  <c r="E39" i="46"/>
  <c r="D39" i="46"/>
  <c r="C39" i="46"/>
  <c r="Z38" i="46"/>
  <c r="Y38" i="46"/>
  <c r="X38" i="46"/>
  <c r="W38" i="46"/>
  <c r="V38" i="46"/>
  <c r="U38" i="46"/>
  <c r="T38" i="46"/>
  <c r="S38" i="46"/>
  <c r="R38" i="46"/>
  <c r="Q38" i="46"/>
  <c r="P38" i="46"/>
  <c r="O38" i="46"/>
  <c r="N38" i="46"/>
  <c r="M38" i="46"/>
  <c r="L38" i="46"/>
  <c r="K38" i="46"/>
  <c r="J38" i="46"/>
  <c r="I38" i="46"/>
  <c r="H38" i="46"/>
  <c r="G38" i="46"/>
  <c r="F38" i="46"/>
  <c r="E38" i="46"/>
  <c r="D38" i="46"/>
  <c r="C38" i="46"/>
  <c r="Z37" i="46"/>
  <c r="Y37" i="46"/>
  <c r="X37" i="46"/>
  <c r="W37" i="46"/>
  <c r="V37" i="46"/>
  <c r="U37" i="46"/>
  <c r="T37" i="46"/>
  <c r="S37" i="46"/>
  <c r="R37" i="46"/>
  <c r="Q37" i="46"/>
  <c r="P37" i="46"/>
  <c r="O37" i="46"/>
  <c r="N37" i="46"/>
  <c r="M37" i="46"/>
  <c r="L37" i="46"/>
  <c r="K37" i="46"/>
  <c r="J37" i="46"/>
  <c r="I37" i="46"/>
  <c r="H37" i="46"/>
  <c r="G37" i="46"/>
  <c r="F37" i="46"/>
  <c r="E37" i="46"/>
  <c r="D37" i="46"/>
  <c r="C37" i="46"/>
  <c r="Z36" i="46"/>
  <c r="Y36" i="46"/>
  <c r="X36" i="46"/>
  <c r="W36" i="46"/>
  <c r="V36" i="46"/>
  <c r="U36" i="46"/>
  <c r="T36" i="46"/>
  <c r="S36" i="46"/>
  <c r="R36" i="46"/>
  <c r="Q36" i="46"/>
  <c r="P36" i="46"/>
  <c r="O36" i="46"/>
  <c r="N36" i="46"/>
  <c r="M36" i="46"/>
  <c r="L36" i="46"/>
  <c r="K36" i="46"/>
  <c r="J36" i="46"/>
  <c r="I36" i="46"/>
  <c r="H36" i="46"/>
  <c r="G36" i="46"/>
  <c r="F36" i="46"/>
  <c r="E36" i="46"/>
  <c r="D36" i="46"/>
  <c r="C36" i="46"/>
  <c r="Z35" i="46"/>
  <c r="Y35" i="46"/>
  <c r="X35" i="46"/>
  <c r="W35" i="46"/>
  <c r="V35" i="46"/>
  <c r="U35" i="46"/>
  <c r="T35" i="46"/>
  <c r="S35" i="46"/>
  <c r="R35" i="46"/>
  <c r="Q35" i="46"/>
  <c r="P35" i="46"/>
  <c r="O35" i="46"/>
  <c r="N35" i="46"/>
  <c r="M35" i="46"/>
  <c r="L35" i="46"/>
  <c r="K35" i="46"/>
  <c r="J35" i="46"/>
  <c r="I35" i="46"/>
  <c r="H35" i="46"/>
  <c r="G35" i="46"/>
  <c r="F35" i="46"/>
  <c r="E35" i="46"/>
  <c r="D35" i="46"/>
  <c r="C35" i="46"/>
  <c r="Z34" i="46"/>
  <c r="Y34" i="46"/>
  <c r="X34" i="46"/>
  <c r="W34" i="46"/>
  <c r="V34" i="46"/>
  <c r="U34" i="46"/>
  <c r="T34" i="46"/>
  <c r="S34" i="46"/>
  <c r="R34" i="46"/>
  <c r="Q34" i="46"/>
  <c r="P34" i="46"/>
  <c r="O34" i="46"/>
  <c r="N34" i="46"/>
  <c r="M34" i="46"/>
  <c r="L34" i="46"/>
  <c r="K34" i="46"/>
  <c r="J34" i="46"/>
  <c r="I34" i="46"/>
  <c r="H34" i="46"/>
  <c r="G34" i="46"/>
  <c r="F34" i="46"/>
  <c r="E34" i="46"/>
  <c r="D34" i="46"/>
  <c r="C34" i="46"/>
  <c r="Z33" i="46"/>
  <c r="Y33" i="46"/>
  <c r="X33" i="46"/>
  <c r="W33" i="46"/>
  <c r="V33" i="46"/>
  <c r="U33" i="46"/>
  <c r="T33" i="46"/>
  <c r="S33" i="46"/>
  <c r="R33" i="46"/>
  <c r="Q33" i="46"/>
  <c r="P33" i="46"/>
  <c r="O33" i="46"/>
  <c r="N33" i="46"/>
  <c r="M33" i="46"/>
  <c r="L33" i="46"/>
  <c r="K33" i="46"/>
  <c r="J33" i="46"/>
  <c r="I33" i="46"/>
  <c r="H33" i="46"/>
  <c r="G33" i="46"/>
  <c r="F33" i="46"/>
  <c r="E33" i="46"/>
  <c r="D33" i="46"/>
  <c r="C33" i="46"/>
  <c r="Z32" i="46"/>
  <c r="Y32" i="46"/>
  <c r="X32" i="46"/>
  <c r="W32" i="46"/>
  <c r="V32" i="46"/>
  <c r="U32" i="46"/>
  <c r="T32" i="46"/>
  <c r="S32" i="46"/>
  <c r="R32" i="46"/>
  <c r="Q32" i="46"/>
  <c r="P32" i="46"/>
  <c r="O32" i="46"/>
  <c r="N32" i="46"/>
  <c r="M32" i="46"/>
  <c r="L32" i="46"/>
  <c r="K32" i="46"/>
  <c r="J32" i="46"/>
  <c r="I32" i="46"/>
  <c r="H32" i="46"/>
  <c r="G32" i="46"/>
  <c r="F32" i="46"/>
  <c r="E32" i="46"/>
  <c r="D32" i="46"/>
  <c r="C32" i="46"/>
  <c r="Z31" i="46"/>
  <c r="Y31" i="46"/>
  <c r="X31" i="46"/>
  <c r="W31" i="46"/>
  <c r="V31" i="46"/>
  <c r="U31" i="46"/>
  <c r="T31" i="46"/>
  <c r="S31" i="46"/>
  <c r="R31" i="46"/>
  <c r="Q31" i="46"/>
  <c r="P31" i="46"/>
  <c r="O31" i="46"/>
  <c r="N31" i="46"/>
  <c r="M31" i="46"/>
  <c r="L31" i="46"/>
  <c r="K31" i="46"/>
  <c r="J31" i="46"/>
  <c r="I31" i="46"/>
  <c r="H31" i="46"/>
  <c r="G31" i="46"/>
  <c r="F31" i="46"/>
  <c r="E31" i="46"/>
  <c r="D31" i="46"/>
  <c r="C31" i="46"/>
  <c r="Z30" i="46"/>
  <c r="Y30" i="46"/>
  <c r="X30" i="46"/>
  <c r="W30" i="46"/>
  <c r="V30" i="46"/>
  <c r="U30" i="46"/>
  <c r="T30" i="46"/>
  <c r="S30" i="46"/>
  <c r="R30" i="46"/>
  <c r="Q30" i="46"/>
  <c r="P30" i="46"/>
  <c r="O30" i="46"/>
  <c r="N30" i="46"/>
  <c r="M30" i="46"/>
  <c r="L30" i="46"/>
  <c r="K30" i="46"/>
  <c r="J30" i="46"/>
  <c r="I30" i="46"/>
  <c r="H30" i="46"/>
  <c r="G30" i="46"/>
  <c r="F30" i="46"/>
  <c r="E30" i="46"/>
  <c r="D30" i="46"/>
  <c r="C30" i="46"/>
  <c r="Z29" i="46"/>
  <c r="Y29" i="46"/>
  <c r="X29" i="46"/>
  <c r="W29" i="46"/>
  <c r="V29" i="46"/>
  <c r="U29" i="46"/>
  <c r="T29" i="46"/>
  <c r="S29" i="46"/>
  <c r="R29" i="46"/>
  <c r="Q29" i="46"/>
  <c r="P29" i="46"/>
  <c r="O29" i="46"/>
  <c r="N29" i="46"/>
  <c r="M29" i="46"/>
  <c r="L29" i="46"/>
  <c r="K29" i="46"/>
  <c r="J29" i="46"/>
  <c r="I29" i="46"/>
  <c r="H29" i="46"/>
  <c r="G29" i="46"/>
  <c r="F29" i="46"/>
  <c r="E29" i="46"/>
  <c r="D29" i="46"/>
  <c r="C29" i="46"/>
  <c r="Z28" i="46"/>
  <c r="Y28" i="46"/>
  <c r="X28" i="46"/>
  <c r="W28" i="46"/>
  <c r="V28" i="46"/>
  <c r="U28" i="46"/>
  <c r="T28" i="46"/>
  <c r="S28" i="46"/>
  <c r="R28" i="46"/>
  <c r="Q28" i="46"/>
  <c r="P28" i="46"/>
  <c r="O28" i="46"/>
  <c r="N28" i="46"/>
  <c r="M28" i="46"/>
  <c r="L28" i="46"/>
  <c r="K28" i="46"/>
  <c r="J28" i="46"/>
  <c r="I28" i="46"/>
  <c r="H28" i="46"/>
  <c r="G28" i="46"/>
  <c r="F28" i="46"/>
  <c r="E28" i="46"/>
  <c r="D28" i="46"/>
  <c r="C28" i="46"/>
  <c r="Z27" i="46"/>
  <c r="Y27" i="46"/>
  <c r="X27" i="46"/>
  <c r="W27" i="46"/>
  <c r="V27" i="46"/>
  <c r="U27" i="46"/>
  <c r="T27" i="46"/>
  <c r="S27" i="46"/>
  <c r="R27" i="46"/>
  <c r="Q27" i="46"/>
  <c r="P27" i="46"/>
  <c r="O27" i="46"/>
  <c r="N27" i="46"/>
  <c r="M27" i="46"/>
  <c r="L27" i="46"/>
  <c r="K27" i="46"/>
  <c r="J27" i="46"/>
  <c r="I27" i="46"/>
  <c r="H27" i="46"/>
  <c r="G27" i="46"/>
  <c r="F27" i="46"/>
  <c r="E27" i="46"/>
  <c r="D27" i="46"/>
  <c r="C27" i="46"/>
  <c r="Z26" i="46"/>
  <c r="Y26" i="46"/>
  <c r="X26" i="46"/>
  <c r="W26" i="46"/>
  <c r="V26" i="46"/>
  <c r="U26" i="46"/>
  <c r="T26" i="46"/>
  <c r="S26" i="46"/>
  <c r="R26" i="46"/>
  <c r="Q26" i="46"/>
  <c r="P26" i="46"/>
  <c r="O26" i="46"/>
  <c r="N26" i="46"/>
  <c r="M26" i="46"/>
  <c r="L26" i="46"/>
  <c r="K26" i="46"/>
  <c r="J26" i="46"/>
  <c r="I26" i="46"/>
  <c r="H26" i="46"/>
  <c r="G26" i="46"/>
  <c r="F26" i="46"/>
  <c r="E26" i="46"/>
  <c r="D26" i="46"/>
  <c r="C26" i="46"/>
  <c r="Z25" i="46"/>
  <c r="Y25" i="46"/>
  <c r="X25" i="46"/>
  <c r="W25" i="46"/>
  <c r="V25" i="46"/>
  <c r="U25" i="46"/>
  <c r="T25" i="46"/>
  <c r="S25" i="46"/>
  <c r="R25" i="46"/>
  <c r="Q25" i="46"/>
  <c r="P25" i="46"/>
  <c r="O25" i="46"/>
  <c r="N25" i="46"/>
  <c r="M25" i="46"/>
  <c r="L25" i="46"/>
  <c r="K25" i="46"/>
  <c r="J25" i="46"/>
  <c r="I25" i="46"/>
  <c r="H25" i="46"/>
  <c r="G25" i="46"/>
  <c r="F25" i="46"/>
  <c r="E25" i="46"/>
  <c r="D25" i="46"/>
  <c r="C25" i="46"/>
  <c r="Z24" i="46"/>
  <c r="Y24" i="46"/>
  <c r="X24" i="46"/>
  <c r="W24" i="46"/>
  <c r="V24" i="46"/>
  <c r="U24" i="46"/>
  <c r="T24" i="46"/>
  <c r="S24" i="46"/>
  <c r="R24" i="46"/>
  <c r="Q24" i="46"/>
  <c r="P24" i="46"/>
  <c r="O24" i="46"/>
  <c r="N24" i="46"/>
  <c r="M24" i="46"/>
  <c r="L24" i="46"/>
  <c r="K24" i="46"/>
  <c r="J24" i="46"/>
  <c r="I24" i="46"/>
  <c r="H24" i="46"/>
  <c r="G24" i="46"/>
  <c r="F24" i="46"/>
  <c r="E24" i="46"/>
  <c r="D24" i="46"/>
  <c r="C24" i="46"/>
  <c r="Z23" i="46"/>
  <c r="Y23" i="46"/>
  <c r="X23" i="46"/>
  <c r="W23" i="46"/>
  <c r="V23" i="46"/>
  <c r="U23" i="46"/>
  <c r="T23" i="46"/>
  <c r="S23" i="46"/>
  <c r="R23" i="46"/>
  <c r="Q23" i="46"/>
  <c r="P23" i="46"/>
  <c r="O23" i="46"/>
  <c r="N23" i="46"/>
  <c r="M23" i="46"/>
  <c r="L23" i="46"/>
  <c r="K23" i="46"/>
  <c r="J23" i="46"/>
  <c r="I23" i="46"/>
  <c r="H23" i="46"/>
  <c r="G23" i="46"/>
  <c r="F23" i="46"/>
  <c r="E23" i="46"/>
  <c r="D23" i="46"/>
  <c r="C23" i="46"/>
  <c r="Z22" i="46"/>
  <c r="Y22" i="46"/>
  <c r="X22" i="46"/>
  <c r="W22" i="46"/>
  <c r="V22" i="46"/>
  <c r="U22" i="46"/>
  <c r="T22" i="46"/>
  <c r="S22" i="46"/>
  <c r="R22" i="46"/>
  <c r="Q22" i="46"/>
  <c r="P22" i="46"/>
  <c r="O22" i="46"/>
  <c r="N22" i="46"/>
  <c r="M22" i="46"/>
  <c r="L22" i="46"/>
  <c r="K22" i="46"/>
  <c r="J22" i="46"/>
  <c r="I22" i="46"/>
  <c r="H22" i="46"/>
  <c r="G22" i="46"/>
  <c r="F22" i="46"/>
  <c r="E22" i="46"/>
  <c r="D22" i="46"/>
  <c r="C22" i="46"/>
  <c r="Z21" i="46"/>
  <c r="Y21" i="46"/>
  <c r="X21" i="46"/>
  <c r="W21" i="46"/>
  <c r="V21" i="46"/>
  <c r="U21" i="46"/>
  <c r="T21" i="46"/>
  <c r="S21" i="46"/>
  <c r="R21" i="46"/>
  <c r="Q21" i="46"/>
  <c r="P21" i="46"/>
  <c r="O21" i="46"/>
  <c r="N21" i="46"/>
  <c r="M21" i="46"/>
  <c r="L21" i="46"/>
  <c r="K21" i="46"/>
  <c r="J21" i="46"/>
  <c r="I21" i="46"/>
  <c r="H21" i="46"/>
  <c r="G21" i="46"/>
  <c r="F21" i="46"/>
  <c r="E21" i="46"/>
  <c r="D21" i="46"/>
  <c r="C21" i="46"/>
  <c r="Z20" i="46"/>
  <c r="Y20" i="46"/>
  <c r="X20" i="46"/>
  <c r="W20" i="46"/>
  <c r="V20" i="46"/>
  <c r="U20" i="46"/>
  <c r="T20" i="46"/>
  <c r="S20" i="46"/>
  <c r="R20" i="46"/>
  <c r="Q20" i="46"/>
  <c r="P20" i="46"/>
  <c r="O20" i="46"/>
  <c r="N20" i="46"/>
  <c r="M20" i="46"/>
  <c r="L20" i="46"/>
  <c r="K20" i="46"/>
  <c r="J20" i="46"/>
  <c r="I20" i="46"/>
  <c r="H20" i="46"/>
  <c r="G20" i="46"/>
  <c r="F20" i="46"/>
  <c r="E20" i="46"/>
  <c r="D20" i="46"/>
  <c r="C20" i="46"/>
  <c r="Z19" i="46"/>
  <c r="Y19" i="46"/>
  <c r="X19" i="46"/>
  <c r="W19" i="46"/>
  <c r="V19" i="46"/>
  <c r="U19" i="46"/>
  <c r="T19" i="46"/>
  <c r="S19" i="46"/>
  <c r="R19" i="46"/>
  <c r="Q19" i="46"/>
  <c r="P19" i="46"/>
  <c r="O19" i="46"/>
  <c r="N19" i="46"/>
  <c r="M19" i="46"/>
  <c r="L19" i="46"/>
  <c r="K19" i="46"/>
  <c r="J19" i="46"/>
  <c r="I19" i="46"/>
  <c r="H19" i="46"/>
  <c r="G19" i="46"/>
  <c r="F19" i="46"/>
  <c r="E19" i="46"/>
  <c r="D19" i="46"/>
  <c r="C19" i="46"/>
  <c r="Z18" i="46"/>
  <c r="Y18" i="46"/>
  <c r="X18" i="46"/>
  <c r="W18" i="46"/>
  <c r="V18" i="46"/>
  <c r="U18" i="46"/>
  <c r="T18" i="46"/>
  <c r="S18" i="46"/>
  <c r="R18" i="46"/>
  <c r="Q18" i="46"/>
  <c r="P18" i="46"/>
  <c r="O18" i="46"/>
  <c r="N18" i="46"/>
  <c r="M18" i="46"/>
  <c r="L18" i="46"/>
  <c r="K18" i="46"/>
  <c r="J18" i="46"/>
  <c r="I18" i="46"/>
  <c r="H18" i="46"/>
  <c r="G18" i="46"/>
  <c r="F18" i="46"/>
  <c r="E18" i="46"/>
  <c r="D18" i="46"/>
  <c r="C18" i="46"/>
  <c r="Z17" i="46"/>
  <c r="Y17" i="46"/>
  <c r="X17" i="46"/>
  <c r="W17" i="46"/>
  <c r="V17" i="46"/>
  <c r="U17" i="46"/>
  <c r="T17" i="46"/>
  <c r="S17" i="46"/>
  <c r="R17" i="46"/>
  <c r="Q17" i="46"/>
  <c r="P17" i="46"/>
  <c r="O17" i="46"/>
  <c r="N17" i="46"/>
  <c r="M17" i="46"/>
  <c r="L17" i="46"/>
  <c r="K17" i="46"/>
  <c r="J17" i="46"/>
  <c r="I17" i="46"/>
  <c r="H17" i="46"/>
  <c r="G17" i="46"/>
  <c r="F17" i="46"/>
  <c r="E17" i="46"/>
  <c r="D17" i="46"/>
  <c r="C17" i="46"/>
  <c r="Z16" i="46"/>
  <c r="Y16" i="46"/>
  <c r="X16" i="46"/>
  <c r="W16" i="46"/>
  <c r="V16" i="46"/>
  <c r="U16" i="46"/>
  <c r="T16" i="46"/>
  <c r="S16" i="46"/>
  <c r="R16" i="46"/>
  <c r="Q16" i="46"/>
  <c r="P16" i="46"/>
  <c r="O16" i="46"/>
  <c r="N16" i="46"/>
  <c r="M16" i="46"/>
  <c r="L16" i="46"/>
  <c r="K16" i="46"/>
  <c r="J16" i="46"/>
  <c r="I16" i="46"/>
  <c r="H16" i="46"/>
  <c r="G16" i="46"/>
  <c r="F16" i="46"/>
  <c r="E16" i="46"/>
  <c r="D16" i="46"/>
  <c r="C16" i="46"/>
  <c r="Z15" i="46"/>
  <c r="Y15" i="46"/>
  <c r="X15" i="46"/>
  <c r="W15" i="46"/>
  <c r="V15" i="46"/>
  <c r="U15" i="46"/>
  <c r="T15" i="46"/>
  <c r="S15" i="46"/>
  <c r="R15" i="46"/>
  <c r="Q15" i="46"/>
  <c r="P15" i="46"/>
  <c r="O15" i="46"/>
  <c r="N15" i="46"/>
  <c r="M15" i="46"/>
  <c r="L15" i="46"/>
  <c r="K15" i="46"/>
  <c r="J15" i="46"/>
  <c r="I15" i="46"/>
  <c r="H15" i="46"/>
  <c r="G15" i="46"/>
  <c r="F15" i="46"/>
  <c r="E15" i="46"/>
  <c r="D15" i="46"/>
  <c r="C15" i="46"/>
  <c r="Z14" i="46"/>
  <c r="Y14" i="46"/>
  <c r="X14" i="46"/>
  <c r="W14" i="46"/>
  <c r="V14" i="46"/>
  <c r="U14" i="46"/>
  <c r="T14" i="46"/>
  <c r="S14" i="46"/>
  <c r="R14" i="46"/>
  <c r="Q14" i="46"/>
  <c r="P14" i="46"/>
  <c r="O14" i="46"/>
  <c r="N14" i="46"/>
  <c r="M14" i="46"/>
  <c r="L14" i="46"/>
  <c r="K14" i="46"/>
  <c r="J14" i="46"/>
  <c r="I14" i="46"/>
  <c r="H14" i="46"/>
  <c r="G14" i="46"/>
  <c r="F14" i="46"/>
  <c r="E14" i="46"/>
  <c r="D14" i="46"/>
  <c r="C14" i="46"/>
  <c r="Z13" i="46"/>
  <c r="Y13" i="46"/>
  <c r="X13" i="46"/>
  <c r="W13" i="46"/>
  <c r="V13" i="46"/>
  <c r="U13" i="46"/>
  <c r="T13" i="46"/>
  <c r="S13" i="46"/>
  <c r="R13" i="46"/>
  <c r="Q13" i="46"/>
  <c r="P13" i="46"/>
  <c r="O13" i="46"/>
  <c r="N13" i="46"/>
  <c r="M13" i="46"/>
  <c r="L13" i="46"/>
  <c r="K13" i="46"/>
  <c r="J13" i="46"/>
  <c r="I13" i="46"/>
  <c r="H13" i="46"/>
  <c r="G13" i="46"/>
  <c r="F13" i="46"/>
  <c r="E13" i="46"/>
  <c r="D13" i="46"/>
  <c r="C13" i="46"/>
  <c r="Z12" i="46"/>
  <c r="Y12" i="46"/>
  <c r="X12" i="46"/>
  <c r="W12" i="46"/>
  <c r="V12" i="46"/>
  <c r="U12" i="46"/>
  <c r="T12" i="46"/>
  <c r="S12" i="46"/>
  <c r="R12" i="46"/>
  <c r="Q12" i="46"/>
  <c r="P12" i="46"/>
  <c r="O12" i="46"/>
  <c r="N12" i="46"/>
  <c r="M12" i="46"/>
  <c r="L12" i="46"/>
  <c r="K12" i="46"/>
  <c r="J12" i="46"/>
  <c r="I12" i="46"/>
  <c r="H12" i="46"/>
  <c r="G12" i="46"/>
  <c r="F12" i="46"/>
  <c r="E12" i="46"/>
  <c r="D12" i="46"/>
  <c r="C12" i="46"/>
  <c r="Z11" i="46"/>
  <c r="Y11" i="46"/>
  <c r="X11" i="46"/>
  <c r="W11" i="46"/>
  <c r="V11" i="46"/>
  <c r="U11" i="46"/>
  <c r="T11" i="46"/>
  <c r="S11" i="46"/>
  <c r="R11" i="46"/>
  <c r="Q11" i="46"/>
  <c r="P11" i="46"/>
  <c r="O11" i="46"/>
  <c r="N11" i="46"/>
  <c r="M11" i="46"/>
  <c r="L11" i="46"/>
  <c r="K11" i="46"/>
  <c r="J11" i="46"/>
  <c r="I11" i="46"/>
  <c r="H11" i="46"/>
  <c r="G11" i="46"/>
  <c r="F11" i="46"/>
  <c r="E11" i="46"/>
  <c r="D11" i="46"/>
  <c r="C11" i="46"/>
  <c r="Z10" i="46"/>
  <c r="Y10" i="46"/>
  <c r="X10" i="46"/>
  <c r="W10" i="46"/>
  <c r="V10" i="46"/>
  <c r="U10" i="46"/>
  <c r="T10" i="46"/>
  <c r="S10" i="46"/>
  <c r="R10" i="46"/>
  <c r="Q10" i="46"/>
  <c r="P10" i="46"/>
  <c r="O10" i="46"/>
  <c r="N10" i="46"/>
  <c r="M10" i="46"/>
  <c r="L10" i="46"/>
  <c r="K10" i="46"/>
  <c r="J10" i="46"/>
  <c r="I10" i="46"/>
  <c r="H10" i="46"/>
  <c r="G10" i="46"/>
  <c r="F10" i="46"/>
  <c r="E10" i="46"/>
  <c r="D10" i="46"/>
  <c r="C10" i="46"/>
  <c r="Z9" i="46"/>
  <c r="Y9" i="46"/>
  <c r="X9" i="46"/>
  <c r="W9" i="46"/>
  <c r="V9" i="46"/>
  <c r="T9" i="46"/>
  <c r="S9" i="46"/>
  <c r="R9" i="46"/>
  <c r="Q9" i="46"/>
  <c r="P9" i="46"/>
  <c r="O9" i="46"/>
  <c r="N9" i="46"/>
  <c r="M9" i="46"/>
  <c r="L9" i="46"/>
  <c r="K9" i="46"/>
  <c r="J9" i="46"/>
  <c r="I9" i="46"/>
  <c r="H9" i="46"/>
  <c r="G9" i="46"/>
  <c r="F9" i="46"/>
  <c r="E9" i="46"/>
  <c r="D9" i="46"/>
  <c r="C9" i="46"/>
  <c r="Z8" i="46"/>
  <c r="Y8" i="46"/>
  <c r="X8" i="46"/>
  <c r="W8" i="46"/>
  <c r="V8" i="46"/>
  <c r="U8" i="46"/>
  <c r="T8" i="46"/>
  <c r="S8" i="46"/>
  <c r="R8" i="46"/>
  <c r="Q8" i="46"/>
  <c r="P8" i="46"/>
  <c r="O8" i="46"/>
  <c r="N8" i="46"/>
  <c r="M8" i="46"/>
  <c r="L8" i="46"/>
  <c r="K8" i="46"/>
  <c r="J8" i="46"/>
  <c r="I8" i="46"/>
  <c r="H8" i="46"/>
  <c r="G8" i="46"/>
  <c r="F8" i="46"/>
  <c r="E8" i="46"/>
  <c r="D8" i="46"/>
  <c r="C8" i="46"/>
  <c r="Z95" i="61"/>
  <c r="Z136" i="61" s="1"/>
  <c r="Y95" i="61"/>
  <c r="Y136" i="61" s="1"/>
  <c r="X95" i="61"/>
  <c r="X136" i="61" s="1"/>
  <c r="W95" i="61"/>
  <c r="W136" i="61" s="1"/>
  <c r="V95" i="61"/>
  <c r="V136" i="61" s="1"/>
  <c r="U95" i="61"/>
  <c r="U136" i="61" s="1"/>
  <c r="T95" i="61"/>
  <c r="T136" i="61" s="1"/>
  <c r="S95" i="61"/>
  <c r="S136" i="61" s="1"/>
  <c r="R95" i="61"/>
  <c r="R136" i="61" s="1"/>
  <c r="Q95" i="61"/>
  <c r="Q136" i="61" s="1"/>
  <c r="P95" i="61"/>
  <c r="P136" i="61" s="1"/>
  <c r="O95" i="61"/>
  <c r="O136" i="61" s="1"/>
  <c r="N95" i="61"/>
  <c r="N136" i="61" s="1"/>
  <c r="M95" i="61"/>
  <c r="M136" i="61" s="1"/>
  <c r="L95" i="61"/>
  <c r="L136" i="61" s="1"/>
  <c r="K95" i="61"/>
  <c r="K136" i="61" s="1"/>
  <c r="J95" i="61"/>
  <c r="J136" i="61" s="1"/>
  <c r="I95" i="61"/>
  <c r="I136" i="61" s="1"/>
  <c r="H95" i="61"/>
  <c r="H136" i="61" s="1"/>
  <c r="G95" i="61"/>
  <c r="G136" i="61" s="1"/>
  <c r="F95" i="61"/>
  <c r="F136" i="61" s="1"/>
  <c r="E95" i="61"/>
  <c r="E136" i="61" s="1"/>
  <c r="D95" i="61"/>
  <c r="D136" i="61" s="1"/>
  <c r="C95" i="61"/>
  <c r="C136" i="61" s="1"/>
  <c r="AB90" i="61"/>
  <c r="C172" i="61"/>
  <c r="AB89" i="61"/>
  <c r="Y39" i="61"/>
  <c r="C39" i="61"/>
  <c r="AB85" i="61"/>
  <c r="O85" i="61"/>
  <c r="AB84" i="61"/>
  <c r="O84" i="61"/>
  <c r="AB83" i="61"/>
  <c r="O83" i="61"/>
  <c r="AB82" i="61"/>
  <c r="O82" i="61"/>
  <c r="AB81" i="61"/>
  <c r="O81" i="61"/>
  <c r="AC34" i="62" s="1"/>
  <c r="AB80" i="61"/>
  <c r="O80" i="61"/>
  <c r="AB34" i="62" s="1"/>
  <c r="AB79" i="61"/>
  <c r="O79" i="61"/>
  <c r="AA34" i="62" s="1"/>
  <c r="AB78" i="61"/>
  <c r="O78" i="61"/>
  <c r="Z34" i="62" s="1"/>
  <c r="AB77" i="61"/>
  <c r="O77" i="61"/>
  <c r="Y34" i="62" s="1"/>
  <c r="AB76" i="61"/>
  <c r="O76" i="61"/>
  <c r="X34" i="62" s="1"/>
  <c r="AB75" i="61"/>
  <c r="O75" i="61"/>
  <c r="W34" i="62" s="1"/>
  <c r="AB74" i="61"/>
  <c r="O74" i="61"/>
  <c r="V34" i="62" s="1"/>
  <c r="AB73" i="61"/>
  <c r="O73" i="61"/>
  <c r="U34" i="62" s="1"/>
  <c r="AB72" i="61"/>
  <c r="O72" i="61"/>
  <c r="T34" i="62" s="1"/>
  <c r="AB71" i="61"/>
  <c r="O71" i="61"/>
  <c r="S34" i="62" s="1"/>
  <c r="AB70" i="61"/>
  <c r="O70" i="61"/>
  <c r="R34" i="62" s="1"/>
  <c r="AB69" i="61"/>
  <c r="O69" i="61"/>
  <c r="AB68" i="61"/>
  <c r="O68" i="61"/>
  <c r="Q34" i="62" s="1"/>
  <c r="AB67" i="61"/>
  <c r="O67" i="61"/>
  <c r="P34" i="62" s="1"/>
  <c r="AB66" i="61"/>
  <c r="O66" i="61"/>
  <c r="O34" i="62" s="1"/>
  <c r="AB65" i="61"/>
  <c r="O65" i="61"/>
  <c r="N34" i="62" s="1"/>
  <c r="AB64" i="61"/>
  <c r="O64" i="61"/>
  <c r="M34" i="62" s="1"/>
  <c r="AB63" i="61"/>
  <c r="O63" i="61"/>
  <c r="L34" i="62" s="1"/>
  <c r="AB62" i="61"/>
  <c r="O62" i="61"/>
  <c r="K34" i="62" s="1"/>
  <c r="AB61" i="61"/>
  <c r="O61" i="61"/>
  <c r="J34" i="62" s="1"/>
  <c r="AB60" i="61"/>
  <c r="O60" i="61"/>
  <c r="I34" i="62" s="1"/>
  <c r="AB59" i="61"/>
  <c r="O59" i="61"/>
  <c r="H34" i="62" s="1"/>
  <c r="AB58" i="61"/>
  <c r="O58" i="61"/>
  <c r="G34" i="62" s="1"/>
  <c r="AB57" i="61"/>
  <c r="O57" i="61"/>
  <c r="F34" i="62" s="1"/>
  <c r="AB56" i="61"/>
  <c r="O56" i="61"/>
  <c r="D34" i="62" s="1"/>
  <c r="O55" i="61"/>
  <c r="B49" i="61"/>
  <c r="N41" i="61"/>
  <c r="M41" i="61"/>
  <c r="L41" i="61"/>
  <c r="K41" i="61"/>
  <c r="J41" i="61"/>
  <c r="I41" i="61"/>
  <c r="H41" i="61"/>
  <c r="G41" i="61"/>
  <c r="F41" i="61"/>
  <c r="E41" i="61"/>
  <c r="D41" i="61"/>
  <c r="C41" i="61"/>
  <c r="P22" i="61"/>
  <c r="O22" i="61"/>
  <c r="N22" i="61"/>
  <c r="M22" i="61"/>
  <c r="L22" i="61"/>
  <c r="K22" i="61"/>
  <c r="J22" i="61"/>
  <c r="I22" i="61"/>
  <c r="H22" i="61"/>
  <c r="G22" i="61"/>
  <c r="F22" i="61"/>
  <c r="E22" i="61"/>
  <c r="D22" i="61"/>
  <c r="C22" i="61"/>
  <c r="Z42" i="21"/>
  <c r="Y42" i="21"/>
  <c r="X42" i="21"/>
  <c r="W42" i="21"/>
  <c r="V42" i="21"/>
  <c r="U42" i="21"/>
  <c r="T42" i="21"/>
  <c r="S42" i="21"/>
  <c r="R42" i="21"/>
  <c r="Q42" i="21"/>
  <c r="P42" i="21"/>
  <c r="O42" i="21"/>
  <c r="N42" i="21"/>
  <c r="M42" i="21"/>
  <c r="L42" i="21"/>
  <c r="K42" i="21"/>
  <c r="J42" i="21"/>
  <c r="I42" i="21"/>
  <c r="H42" i="21"/>
  <c r="G42" i="21"/>
  <c r="F42" i="21"/>
  <c r="E42" i="21"/>
  <c r="D42" i="21"/>
  <c r="C42" i="21"/>
  <c r="T41" i="21"/>
  <c r="S41" i="21"/>
  <c r="R41" i="21"/>
  <c r="Q41" i="21"/>
  <c r="P41" i="21"/>
  <c r="O41" i="21"/>
  <c r="N41" i="21"/>
  <c r="M41" i="21"/>
  <c r="L41" i="21"/>
  <c r="K41" i="21"/>
  <c r="J41" i="21"/>
  <c r="I41" i="21"/>
  <c r="H41" i="21"/>
  <c r="G41" i="21"/>
  <c r="F41" i="21"/>
  <c r="E41" i="21"/>
  <c r="D41" i="21"/>
  <c r="C41" i="21"/>
  <c r="Z40" i="21"/>
  <c r="Y40" i="21"/>
  <c r="W40" i="21"/>
  <c r="V40" i="21"/>
  <c r="U40" i="21"/>
  <c r="T40" i="21"/>
  <c r="S40" i="21"/>
  <c r="R40" i="21"/>
  <c r="Q40" i="21"/>
  <c r="P40" i="21"/>
  <c r="O40" i="21"/>
  <c r="N40" i="21"/>
  <c r="M40" i="21"/>
  <c r="L40" i="21"/>
  <c r="K40" i="21"/>
  <c r="J40" i="21"/>
  <c r="I40" i="21"/>
  <c r="H40" i="21"/>
  <c r="G40" i="21"/>
  <c r="F40" i="21"/>
  <c r="E40" i="21"/>
  <c r="D40" i="21"/>
  <c r="B32" i="21"/>
  <c r="Z21" i="15"/>
  <c r="Y21" i="15"/>
  <c r="X21" i="15"/>
  <c r="W21" i="15"/>
  <c r="B16" i="15"/>
  <c r="Z12" i="15"/>
  <c r="Y12" i="15"/>
  <c r="X12" i="15"/>
  <c r="W12" i="15"/>
  <c r="V12" i="15"/>
  <c r="U12" i="15"/>
  <c r="T12" i="15"/>
  <c r="S12" i="15"/>
  <c r="R12" i="15"/>
  <c r="Q12" i="15"/>
  <c r="P12" i="15"/>
  <c r="O12" i="15"/>
  <c r="N12" i="15"/>
  <c r="M12" i="15"/>
  <c r="L12" i="15"/>
  <c r="K12" i="15"/>
  <c r="J12" i="15"/>
  <c r="I12" i="15"/>
  <c r="H12" i="15"/>
  <c r="G12" i="15"/>
  <c r="F12" i="15"/>
  <c r="E12" i="15"/>
  <c r="D12" i="15"/>
  <c r="C12" i="15"/>
  <c r="Z11" i="15"/>
  <c r="Y11" i="15"/>
  <c r="X11" i="15"/>
  <c r="W11" i="15"/>
  <c r="V11" i="15"/>
  <c r="U11" i="15"/>
  <c r="T11" i="15"/>
  <c r="S11" i="15"/>
  <c r="R11" i="15"/>
  <c r="Q11" i="15"/>
  <c r="P11" i="15"/>
  <c r="O11" i="15"/>
  <c r="N11" i="15"/>
  <c r="M11" i="15"/>
  <c r="L11" i="15"/>
  <c r="K11" i="15"/>
  <c r="J11" i="15"/>
  <c r="I11" i="15"/>
  <c r="H11" i="15"/>
  <c r="G11" i="15"/>
  <c r="F11" i="15"/>
  <c r="E11" i="15"/>
  <c r="D11" i="15"/>
  <c r="C11" i="15"/>
  <c r="Z10" i="15"/>
  <c r="Y10" i="15"/>
  <c r="X10" i="15"/>
  <c r="W10" i="15"/>
  <c r="V10" i="15"/>
  <c r="U10" i="15"/>
  <c r="T10" i="15"/>
  <c r="S10" i="15"/>
  <c r="R10" i="15"/>
  <c r="Q10" i="15"/>
  <c r="P10" i="15"/>
  <c r="O10" i="15"/>
  <c r="N10" i="15"/>
  <c r="M10" i="15"/>
  <c r="L10" i="15"/>
  <c r="K10" i="15"/>
  <c r="J10" i="15"/>
  <c r="I10" i="15"/>
  <c r="H10" i="15"/>
  <c r="G10" i="15"/>
  <c r="F10" i="15"/>
  <c r="E10" i="15"/>
  <c r="D10" i="15"/>
  <c r="C10" i="15"/>
  <c r="Z9" i="15"/>
  <c r="Y9" i="15"/>
  <c r="X9" i="15"/>
  <c r="W9" i="15"/>
  <c r="V9" i="15"/>
  <c r="U9" i="15"/>
  <c r="T9" i="15"/>
  <c r="S9" i="15"/>
  <c r="R9" i="15"/>
  <c r="Q9" i="15"/>
  <c r="P9" i="15"/>
  <c r="O9" i="15"/>
  <c r="N9" i="15"/>
  <c r="M9" i="15"/>
  <c r="L9" i="15"/>
  <c r="K9" i="15"/>
  <c r="J9" i="15"/>
  <c r="I9" i="15"/>
  <c r="H9" i="15"/>
  <c r="G9" i="15"/>
  <c r="F9" i="15"/>
  <c r="E9" i="15"/>
  <c r="D9" i="15"/>
  <c r="C9" i="15"/>
  <c r="Z8" i="15"/>
  <c r="Y8" i="15"/>
  <c r="X8" i="15"/>
  <c r="W8" i="15"/>
  <c r="V8" i="15"/>
  <c r="U8" i="15"/>
  <c r="T8" i="15"/>
  <c r="S8" i="15"/>
  <c r="R8" i="15"/>
  <c r="Q8" i="15"/>
  <c r="P8" i="15"/>
  <c r="O8" i="15"/>
  <c r="N8" i="15"/>
  <c r="M8" i="15"/>
  <c r="L8" i="15"/>
  <c r="K8" i="15"/>
  <c r="J8" i="15"/>
  <c r="I8" i="15"/>
  <c r="H8" i="15"/>
  <c r="G8" i="15"/>
  <c r="F8" i="15"/>
  <c r="E8" i="15"/>
  <c r="D8" i="15"/>
  <c r="C8" i="15"/>
  <c r="E48" i="43"/>
  <c r="B48" i="43"/>
  <c r="B41" i="43"/>
  <c r="B34" i="43"/>
  <c r="Z25" i="42"/>
  <c r="Y25" i="42"/>
  <c r="X25" i="42"/>
  <c r="W25" i="42"/>
  <c r="V25" i="42"/>
  <c r="U25" i="42"/>
  <c r="T25" i="42"/>
  <c r="S25" i="42"/>
  <c r="R25" i="42"/>
  <c r="Q25" i="42"/>
  <c r="P25" i="42"/>
  <c r="O25" i="42"/>
  <c r="I38" i="43" s="1"/>
  <c r="N25" i="42"/>
  <c r="F38" i="43" s="1"/>
  <c r="M25" i="42"/>
  <c r="L25" i="42"/>
  <c r="K25" i="42"/>
  <c r="J25" i="42"/>
  <c r="I25" i="42"/>
  <c r="H25" i="42"/>
  <c r="G25" i="42"/>
  <c r="F25" i="42"/>
  <c r="AD25" i="42" s="1"/>
  <c r="E25" i="42"/>
  <c r="D25" i="42"/>
  <c r="C25" i="42"/>
  <c r="C38" i="43" s="1"/>
  <c r="Z24" i="42"/>
  <c r="Y24" i="42"/>
  <c r="X24" i="42"/>
  <c r="W24" i="42"/>
  <c r="V24" i="42"/>
  <c r="U24" i="42"/>
  <c r="T24" i="42"/>
  <c r="S24" i="42"/>
  <c r="R24" i="42"/>
  <c r="Q24" i="42"/>
  <c r="P24" i="42"/>
  <c r="O24" i="42"/>
  <c r="I48" i="43" s="1"/>
  <c r="N24" i="42"/>
  <c r="F48" i="43" s="1"/>
  <c r="M24" i="42"/>
  <c r="L24" i="42"/>
  <c r="K24" i="42"/>
  <c r="J24" i="42"/>
  <c r="I24" i="42"/>
  <c r="H24" i="42"/>
  <c r="G24" i="42"/>
  <c r="F24" i="42"/>
  <c r="E24" i="42"/>
  <c r="D24" i="42"/>
  <c r="B20" i="42"/>
  <c r="B31" i="73"/>
  <c r="B39" i="72"/>
  <c r="B30" i="72"/>
  <c r="AQ26" i="55"/>
  <c r="AP26" i="55"/>
  <c r="AO26" i="55"/>
  <c r="AN26" i="55"/>
  <c r="AM26" i="55"/>
  <c r="AL26" i="55"/>
  <c r="AK26" i="55"/>
  <c r="AJ26" i="55"/>
  <c r="AI26" i="55"/>
  <c r="AH26" i="55"/>
  <c r="AG26" i="55"/>
  <c r="AF26" i="55"/>
  <c r="AE26" i="55"/>
  <c r="AD26" i="55"/>
  <c r="AC26" i="55"/>
  <c r="AB26" i="55"/>
  <c r="AA26" i="55"/>
  <c r="AX26" i="55"/>
  <c r="AW26" i="55"/>
  <c r="AV26" i="55"/>
  <c r="AT26" i="55"/>
  <c r="T14" i="55"/>
  <c r="AM35" i="55"/>
  <c r="O16" i="55" s="1"/>
  <c r="AJ75" i="55"/>
  <c r="AG68" i="55"/>
  <c r="AF56" i="55"/>
  <c r="AE39" i="55"/>
  <c r="AD66" i="55"/>
  <c r="AC72" i="55"/>
  <c r="AB64" i="55"/>
  <c r="AA31" i="55"/>
  <c r="C12" i="55" s="1"/>
  <c r="B45" i="73"/>
  <c r="B44" i="73"/>
  <c r="B43" i="73"/>
  <c r="B42" i="73"/>
  <c r="B41" i="73"/>
  <c r="B40" i="73"/>
  <c r="B39" i="73"/>
  <c r="B38" i="73"/>
  <c r="B37" i="73"/>
  <c r="B36" i="73"/>
  <c r="AQ25" i="54"/>
  <c r="AP25" i="54"/>
  <c r="AO25" i="54"/>
  <c r="AN25" i="54"/>
  <c r="AM25" i="54"/>
  <c r="AL25" i="54"/>
  <c r="AK25" i="54"/>
  <c r="AJ25" i="54"/>
  <c r="AI25" i="54"/>
  <c r="AH25" i="54"/>
  <c r="AG25" i="54"/>
  <c r="AF25" i="54"/>
  <c r="AE25" i="54"/>
  <c r="AD25" i="54"/>
  <c r="AC25" i="54"/>
  <c r="AB25" i="54"/>
  <c r="AX25" i="54"/>
  <c r="AW25" i="54"/>
  <c r="AV25" i="54"/>
  <c r="AT25" i="54"/>
  <c r="AM74" i="54"/>
  <c r="AK72" i="54"/>
  <c r="AG67" i="54"/>
  <c r="AF83" i="54"/>
  <c r="AE82" i="54"/>
  <c r="AC84" i="54"/>
  <c r="AB79" i="54"/>
  <c r="B20" i="54"/>
  <c r="Z18" i="54"/>
  <c r="Y18" i="54"/>
  <c r="Z17" i="54"/>
  <c r="Y17" i="54"/>
  <c r="B45" i="72"/>
  <c r="Z16" i="54"/>
  <c r="Y16" i="54"/>
  <c r="B44" i="72"/>
  <c r="Z15" i="54"/>
  <c r="Y15" i="54"/>
  <c r="B43" i="72"/>
  <c r="Z14" i="54"/>
  <c r="Y14" i="54"/>
  <c r="B42" i="72"/>
  <c r="Z13" i="54"/>
  <c r="Y13" i="54"/>
  <c r="B41" i="72"/>
  <c r="Z12" i="54"/>
  <c r="Y12" i="54"/>
  <c r="Z11" i="54"/>
  <c r="Y11" i="54"/>
  <c r="Z10" i="54"/>
  <c r="Y10" i="54"/>
  <c r="B38" i="72"/>
  <c r="Z9" i="54"/>
  <c r="Y9" i="54"/>
  <c r="B37" i="72"/>
  <c r="Z8" i="54"/>
  <c r="Y8" i="54"/>
  <c r="B36" i="72"/>
  <c r="S8" i="34"/>
  <c r="Z51" i="34"/>
  <c r="Y51" i="34"/>
  <c r="X51" i="34"/>
  <c r="W51" i="34"/>
  <c r="V51" i="34"/>
  <c r="U51" i="34"/>
  <c r="T51" i="34"/>
  <c r="S51" i="34"/>
  <c r="R51" i="34"/>
  <c r="Q51" i="34"/>
  <c r="P51" i="34"/>
  <c r="O51" i="34"/>
  <c r="N51" i="34"/>
  <c r="M51" i="34"/>
  <c r="L51" i="34"/>
  <c r="K51" i="34"/>
  <c r="J51" i="34"/>
  <c r="I51" i="34"/>
  <c r="H51" i="34"/>
  <c r="G51" i="34"/>
  <c r="F51" i="34"/>
  <c r="E51" i="34"/>
  <c r="D51" i="34"/>
  <c r="C51" i="34"/>
  <c r="B47" i="34"/>
  <c r="Z42" i="34"/>
  <c r="Y42" i="34"/>
  <c r="X42" i="34"/>
  <c r="W42" i="34"/>
  <c r="V42" i="34"/>
  <c r="U42" i="34"/>
  <c r="T42" i="34"/>
  <c r="S42" i="34"/>
  <c r="R42" i="34"/>
  <c r="Q42" i="34"/>
  <c r="P42" i="34"/>
  <c r="O42" i="34"/>
  <c r="N42" i="34"/>
  <c r="M42" i="34"/>
  <c r="L42" i="34"/>
  <c r="K42" i="34"/>
  <c r="J42" i="34"/>
  <c r="I42" i="34"/>
  <c r="H42" i="34"/>
  <c r="G42" i="34"/>
  <c r="F42" i="34"/>
  <c r="E42" i="34"/>
  <c r="D42" i="34"/>
  <c r="C42" i="34"/>
  <c r="Z38" i="34"/>
  <c r="Y38" i="34"/>
  <c r="X38" i="34"/>
  <c r="W38" i="34"/>
  <c r="V38" i="34"/>
  <c r="U38" i="34"/>
  <c r="T38" i="34"/>
  <c r="S38" i="34"/>
  <c r="R38" i="34"/>
  <c r="Q38" i="34"/>
  <c r="P38" i="34"/>
  <c r="O38" i="34"/>
  <c r="N38" i="34"/>
  <c r="M38" i="34"/>
  <c r="L38" i="34"/>
  <c r="K38" i="34"/>
  <c r="J38" i="34"/>
  <c r="I38" i="34"/>
  <c r="H38" i="34"/>
  <c r="G38" i="34"/>
  <c r="F38" i="34"/>
  <c r="E38" i="34"/>
  <c r="D38" i="34"/>
  <c r="C38" i="34"/>
  <c r="Z37" i="34"/>
  <c r="Y37" i="34"/>
  <c r="X37" i="34"/>
  <c r="W37" i="34"/>
  <c r="V37" i="34"/>
  <c r="U37" i="34"/>
  <c r="T37" i="34"/>
  <c r="S37" i="34"/>
  <c r="R37" i="34"/>
  <c r="Q37" i="34"/>
  <c r="P37" i="34"/>
  <c r="O37" i="34"/>
  <c r="N37" i="34"/>
  <c r="M37" i="34"/>
  <c r="L37" i="34"/>
  <c r="K37" i="34"/>
  <c r="J37" i="34"/>
  <c r="I37" i="34"/>
  <c r="H37" i="34"/>
  <c r="G37" i="34"/>
  <c r="F37" i="34"/>
  <c r="E37" i="34"/>
  <c r="D37" i="34"/>
  <c r="C37" i="34"/>
  <c r="Z36" i="34"/>
  <c r="Y36" i="34"/>
  <c r="X36" i="34"/>
  <c r="W36" i="34"/>
  <c r="V36" i="34"/>
  <c r="U36" i="34"/>
  <c r="T36" i="34"/>
  <c r="S36" i="34"/>
  <c r="R36" i="34"/>
  <c r="Q36" i="34"/>
  <c r="P36" i="34"/>
  <c r="O36" i="34"/>
  <c r="N36" i="34"/>
  <c r="M36" i="34"/>
  <c r="L36" i="34"/>
  <c r="K36" i="34"/>
  <c r="J36" i="34"/>
  <c r="I36" i="34"/>
  <c r="H36" i="34"/>
  <c r="G36" i="34"/>
  <c r="F36" i="34"/>
  <c r="E36" i="34"/>
  <c r="D36" i="34"/>
  <c r="C36" i="34"/>
  <c r="Z35" i="34"/>
  <c r="Y35" i="34"/>
  <c r="X35" i="34"/>
  <c r="W35" i="34"/>
  <c r="V35" i="34"/>
  <c r="U35" i="34"/>
  <c r="T35" i="34"/>
  <c r="S35" i="34"/>
  <c r="R35" i="34"/>
  <c r="Q35" i="34"/>
  <c r="P35" i="34"/>
  <c r="O35" i="34"/>
  <c r="N35" i="34"/>
  <c r="M35" i="34"/>
  <c r="L35" i="34"/>
  <c r="K35" i="34"/>
  <c r="J35" i="34"/>
  <c r="I35" i="34"/>
  <c r="H35" i="34"/>
  <c r="G35" i="34"/>
  <c r="F35" i="34"/>
  <c r="E35" i="34"/>
  <c r="D35" i="34"/>
  <c r="C35" i="34"/>
  <c r="Z34" i="34"/>
  <c r="Y34" i="34"/>
  <c r="X34" i="34"/>
  <c r="W34" i="34"/>
  <c r="V34" i="34"/>
  <c r="U34" i="34"/>
  <c r="T34" i="34"/>
  <c r="S34" i="34"/>
  <c r="R34" i="34"/>
  <c r="Q34" i="34"/>
  <c r="P34" i="34"/>
  <c r="O34" i="34"/>
  <c r="N34" i="34"/>
  <c r="M34" i="34"/>
  <c r="L34" i="34"/>
  <c r="K34" i="34"/>
  <c r="J34" i="34"/>
  <c r="I34" i="34"/>
  <c r="H34" i="34"/>
  <c r="G34" i="34"/>
  <c r="F34" i="34"/>
  <c r="E34" i="34"/>
  <c r="D34" i="34"/>
  <c r="C34" i="34"/>
  <c r="Z33" i="34"/>
  <c r="Y33" i="34"/>
  <c r="X33" i="34"/>
  <c r="W33" i="34"/>
  <c r="V33" i="34"/>
  <c r="U33" i="34"/>
  <c r="T33" i="34"/>
  <c r="S33" i="34"/>
  <c r="R33" i="34"/>
  <c r="Q33" i="34"/>
  <c r="P33" i="34"/>
  <c r="O33" i="34"/>
  <c r="N33" i="34"/>
  <c r="M33" i="34"/>
  <c r="L33" i="34"/>
  <c r="K33" i="34"/>
  <c r="J33" i="34"/>
  <c r="I33" i="34"/>
  <c r="H33" i="34"/>
  <c r="G33" i="34"/>
  <c r="F33" i="34"/>
  <c r="E33" i="34"/>
  <c r="D33" i="34"/>
  <c r="C33" i="34"/>
  <c r="Z32" i="34"/>
  <c r="Y32" i="34"/>
  <c r="X32" i="34"/>
  <c r="W32" i="34"/>
  <c r="V32" i="34"/>
  <c r="U32" i="34"/>
  <c r="T32" i="34"/>
  <c r="S32" i="34"/>
  <c r="R32" i="34"/>
  <c r="Q32" i="34"/>
  <c r="P32" i="34"/>
  <c r="O32" i="34"/>
  <c r="N32" i="34"/>
  <c r="M32" i="34"/>
  <c r="L32" i="34"/>
  <c r="K32" i="34"/>
  <c r="J32" i="34"/>
  <c r="I32" i="34"/>
  <c r="H32" i="34"/>
  <c r="G32" i="34"/>
  <c r="F32" i="34"/>
  <c r="E32" i="34"/>
  <c r="D32" i="34"/>
  <c r="C32" i="34"/>
  <c r="Z31" i="34"/>
  <c r="Y31" i="34"/>
  <c r="X31" i="34"/>
  <c r="W31" i="34"/>
  <c r="V31" i="34"/>
  <c r="U31" i="34"/>
  <c r="T31" i="34"/>
  <c r="S31" i="34"/>
  <c r="R31" i="34"/>
  <c r="Q31" i="34"/>
  <c r="P31" i="34"/>
  <c r="O31" i="34"/>
  <c r="N31" i="34"/>
  <c r="M31" i="34"/>
  <c r="L31" i="34"/>
  <c r="K31" i="34"/>
  <c r="J31" i="34"/>
  <c r="I31" i="34"/>
  <c r="H31" i="34"/>
  <c r="G31" i="34"/>
  <c r="F31" i="34"/>
  <c r="E31" i="34"/>
  <c r="D31" i="34"/>
  <c r="C31" i="34"/>
  <c r="Z30" i="34"/>
  <c r="Y30" i="34"/>
  <c r="X30" i="34"/>
  <c r="W30" i="34"/>
  <c r="V30" i="34"/>
  <c r="U30" i="34"/>
  <c r="T30" i="34"/>
  <c r="S30" i="34"/>
  <c r="R30" i="34"/>
  <c r="Q30" i="34"/>
  <c r="P30" i="34"/>
  <c r="O30" i="34"/>
  <c r="N30" i="34"/>
  <c r="M30" i="34"/>
  <c r="L30" i="34"/>
  <c r="K30" i="34"/>
  <c r="J30" i="34"/>
  <c r="I30" i="34"/>
  <c r="H30" i="34"/>
  <c r="G30" i="34"/>
  <c r="F30" i="34"/>
  <c r="E30" i="34"/>
  <c r="D30" i="34"/>
  <c r="C30" i="34"/>
  <c r="Z29" i="34"/>
  <c r="Y29" i="34"/>
  <c r="X29" i="34"/>
  <c r="W29" i="34"/>
  <c r="V29" i="34"/>
  <c r="U29" i="34"/>
  <c r="T29" i="34"/>
  <c r="S29" i="34"/>
  <c r="R29" i="34"/>
  <c r="Q29" i="34"/>
  <c r="P29" i="34"/>
  <c r="O29" i="34"/>
  <c r="N29" i="34"/>
  <c r="M29" i="34"/>
  <c r="L29" i="34"/>
  <c r="K29" i="34"/>
  <c r="J29" i="34"/>
  <c r="I29" i="34"/>
  <c r="H29" i="34"/>
  <c r="G29" i="34"/>
  <c r="F29" i="34"/>
  <c r="E29" i="34"/>
  <c r="D29" i="34"/>
  <c r="C29" i="34"/>
  <c r="Z28" i="34"/>
  <c r="Y28" i="34"/>
  <c r="X28" i="34"/>
  <c r="W28" i="34"/>
  <c r="V28" i="34"/>
  <c r="U28" i="34"/>
  <c r="T28" i="34"/>
  <c r="S28" i="34"/>
  <c r="R28" i="34"/>
  <c r="Q28" i="34"/>
  <c r="P28" i="34"/>
  <c r="O28" i="34"/>
  <c r="N28" i="34"/>
  <c r="M28" i="34"/>
  <c r="L28" i="34"/>
  <c r="K28" i="34"/>
  <c r="J28" i="34"/>
  <c r="I28" i="34"/>
  <c r="H28" i="34"/>
  <c r="G28" i="34"/>
  <c r="F28" i="34"/>
  <c r="E28" i="34"/>
  <c r="D28" i="34"/>
  <c r="C28" i="34"/>
  <c r="Z27" i="34"/>
  <c r="Y27" i="34"/>
  <c r="X27" i="34"/>
  <c r="W27" i="34"/>
  <c r="V27" i="34"/>
  <c r="U27" i="34"/>
  <c r="T27" i="34"/>
  <c r="S27" i="34"/>
  <c r="R27" i="34"/>
  <c r="Q27" i="34"/>
  <c r="P27" i="34"/>
  <c r="O27" i="34"/>
  <c r="N27" i="34"/>
  <c r="M27" i="34"/>
  <c r="L27" i="34"/>
  <c r="K27" i="34"/>
  <c r="J27" i="34"/>
  <c r="I27" i="34"/>
  <c r="H27" i="34"/>
  <c r="G27" i="34"/>
  <c r="F27" i="34"/>
  <c r="E27" i="34"/>
  <c r="D27" i="34"/>
  <c r="C27" i="34"/>
  <c r="Z26" i="34"/>
  <c r="Y26" i="34"/>
  <c r="X26" i="34"/>
  <c r="W26" i="34"/>
  <c r="V26" i="34"/>
  <c r="U26" i="34"/>
  <c r="T26" i="34"/>
  <c r="S26" i="34"/>
  <c r="R26" i="34"/>
  <c r="Q26" i="34"/>
  <c r="P26" i="34"/>
  <c r="O26" i="34"/>
  <c r="N26" i="34"/>
  <c r="M26" i="34"/>
  <c r="L26" i="34"/>
  <c r="K26" i="34"/>
  <c r="J26" i="34"/>
  <c r="I26" i="34"/>
  <c r="H26" i="34"/>
  <c r="G26" i="34"/>
  <c r="F26" i="34"/>
  <c r="E26" i="34"/>
  <c r="D26" i="34"/>
  <c r="C26" i="34"/>
  <c r="Z25" i="34"/>
  <c r="Y25" i="34"/>
  <c r="X25" i="34"/>
  <c r="W25" i="34"/>
  <c r="V25" i="34"/>
  <c r="U25" i="34"/>
  <c r="T25" i="34"/>
  <c r="S25" i="34"/>
  <c r="R25" i="34"/>
  <c r="Q25" i="34"/>
  <c r="P25" i="34"/>
  <c r="O25" i="34"/>
  <c r="N25" i="34"/>
  <c r="M25" i="34"/>
  <c r="L25" i="34"/>
  <c r="K25" i="34"/>
  <c r="J25" i="34"/>
  <c r="I25" i="34"/>
  <c r="H25" i="34"/>
  <c r="G25" i="34"/>
  <c r="F25" i="34"/>
  <c r="E25" i="34"/>
  <c r="D25" i="34"/>
  <c r="C25" i="34"/>
  <c r="Z24" i="34"/>
  <c r="Y24" i="34"/>
  <c r="X24" i="34"/>
  <c r="W24" i="34"/>
  <c r="V24" i="34"/>
  <c r="U24" i="34"/>
  <c r="T24" i="34"/>
  <c r="S24" i="34"/>
  <c r="R24" i="34"/>
  <c r="Q24" i="34"/>
  <c r="P24" i="34"/>
  <c r="O24" i="34"/>
  <c r="N24" i="34"/>
  <c r="M24" i="34"/>
  <c r="L24" i="34"/>
  <c r="K24" i="34"/>
  <c r="J24" i="34"/>
  <c r="I24" i="34"/>
  <c r="H24" i="34"/>
  <c r="G24" i="34"/>
  <c r="F24" i="34"/>
  <c r="E24" i="34"/>
  <c r="D24" i="34"/>
  <c r="C24" i="34"/>
  <c r="Z23" i="34"/>
  <c r="Y23" i="34"/>
  <c r="X23" i="34"/>
  <c r="W23" i="34"/>
  <c r="V23" i="34"/>
  <c r="U23" i="34"/>
  <c r="T23" i="34"/>
  <c r="S23" i="34"/>
  <c r="R23" i="34"/>
  <c r="Q23" i="34"/>
  <c r="P23" i="34"/>
  <c r="O23" i="34"/>
  <c r="N23" i="34"/>
  <c r="M23" i="34"/>
  <c r="L23" i="34"/>
  <c r="K23" i="34"/>
  <c r="J23" i="34"/>
  <c r="I23" i="34"/>
  <c r="H23" i="34"/>
  <c r="G23" i="34"/>
  <c r="F23" i="34"/>
  <c r="E23" i="34"/>
  <c r="D23" i="34"/>
  <c r="C23" i="34"/>
  <c r="Z22" i="34"/>
  <c r="Y22" i="34"/>
  <c r="X22" i="34"/>
  <c r="W22" i="34"/>
  <c r="V22" i="34"/>
  <c r="U22" i="34"/>
  <c r="T22" i="34"/>
  <c r="S22" i="34"/>
  <c r="R22" i="34"/>
  <c r="Q22" i="34"/>
  <c r="P22" i="34"/>
  <c r="O22" i="34"/>
  <c r="N22" i="34"/>
  <c r="M22" i="34"/>
  <c r="L22" i="34"/>
  <c r="K22" i="34"/>
  <c r="J22" i="34"/>
  <c r="I22" i="34"/>
  <c r="H22" i="34"/>
  <c r="G22" i="34"/>
  <c r="F22" i="34"/>
  <c r="E22" i="34"/>
  <c r="D22" i="34"/>
  <c r="C22" i="34"/>
  <c r="Z21" i="34"/>
  <c r="Y21" i="34"/>
  <c r="X21" i="34"/>
  <c r="W21" i="34"/>
  <c r="V21" i="34"/>
  <c r="U21" i="34"/>
  <c r="T21" i="34"/>
  <c r="S21" i="34"/>
  <c r="R21" i="34"/>
  <c r="Q21" i="34"/>
  <c r="P21" i="34"/>
  <c r="O21" i="34"/>
  <c r="N21" i="34"/>
  <c r="M21" i="34"/>
  <c r="L21" i="34"/>
  <c r="K21" i="34"/>
  <c r="J21" i="34"/>
  <c r="I21" i="34"/>
  <c r="H21" i="34"/>
  <c r="G21" i="34"/>
  <c r="F21" i="34"/>
  <c r="E21" i="34"/>
  <c r="D21" i="34"/>
  <c r="C21" i="34"/>
  <c r="Z20" i="34"/>
  <c r="Y20" i="34"/>
  <c r="X20" i="34"/>
  <c r="W20" i="34"/>
  <c r="V20" i="34"/>
  <c r="U20" i="34"/>
  <c r="T20" i="34"/>
  <c r="S20" i="34"/>
  <c r="R20" i="34"/>
  <c r="Q20" i="34"/>
  <c r="P20" i="34"/>
  <c r="O20" i="34"/>
  <c r="N20" i="34"/>
  <c r="M20" i="34"/>
  <c r="L20" i="34"/>
  <c r="K20" i="34"/>
  <c r="J20" i="34"/>
  <c r="I20" i="34"/>
  <c r="H20" i="34"/>
  <c r="G20" i="34"/>
  <c r="F20" i="34"/>
  <c r="E20" i="34"/>
  <c r="D20" i="34"/>
  <c r="C20" i="34"/>
  <c r="Z19" i="34"/>
  <c r="Y19" i="34"/>
  <c r="X19" i="34"/>
  <c r="W19" i="34"/>
  <c r="V19" i="34"/>
  <c r="U19" i="34"/>
  <c r="T19" i="34"/>
  <c r="S19" i="34"/>
  <c r="R19" i="34"/>
  <c r="Q19" i="34"/>
  <c r="P19" i="34"/>
  <c r="O19" i="34"/>
  <c r="N19" i="34"/>
  <c r="M19" i="34"/>
  <c r="L19" i="34"/>
  <c r="K19" i="34"/>
  <c r="J19" i="34"/>
  <c r="I19" i="34"/>
  <c r="H19" i="34"/>
  <c r="G19" i="34"/>
  <c r="F19" i="34"/>
  <c r="E19" i="34"/>
  <c r="D19" i="34"/>
  <c r="C19" i="34"/>
  <c r="Z18" i="34"/>
  <c r="Y18" i="34"/>
  <c r="X18" i="34"/>
  <c r="W18" i="34"/>
  <c r="V18" i="34"/>
  <c r="U18" i="34"/>
  <c r="T18" i="34"/>
  <c r="S18" i="34"/>
  <c r="R18" i="34"/>
  <c r="Q18" i="34"/>
  <c r="P18" i="34"/>
  <c r="O18" i="34"/>
  <c r="N18" i="34"/>
  <c r="M18" i="34"/>
  <c r="L18" i="34"/>
  <c r="K18" i="34"/>
  <c r="J18" i="34"/>
  <c r="I18" i="34"/>
  <c r="H18" i="34"/>
  <c r="G18" i="34"/>
  <c r="F18" i="34"/>
  <c r="E18" i="34"/>
  <c r="D18" i="34"/>
  <c r="C18" i="34"/>
  <c r="Z17" i="34"/>
  <c r="Y17" i="34"/>
  <c r="X17" i="34"/>
  <c r="W17" i="34"/>
  <c r="V17" i="34"/>
  <c r="U17" i="34"/>
  <c r="T17" i="34"/>
  <c r="S17" i="34"/>
  <c r="R17" i="34"/>
  <c r="Q17" i="34"/>
  <c r="P17" i="34"/>
  <c r="O17" i="34"/>
  <c r="N17" i="34"/>
  <c r="M17" i="34"/>
  <c r="L17" i="34"/>
  <c r="K17" i="34"/>
  <c r="J17" i="34"/>
  <c r="I17" i="34"/>
  <c r="H17" i="34"/>
  <c r="G17" i="34"/>
  <c r="F17" i="34"/>
  <c r="E17" i="34"/>
  <c r="D17" i="34"/>
  <c r="C17" i="34"/>
  <c r="Z16" i="34"/>
  <c r="Y16" i="34"/>
  <c r="X16" i="34"/>
  <c r="W16" i="34"/>
  <c r="V16" i="34"/>
  <c r="U16" i="34"/>
  <c r="T16" i="34"/>
  <c r="S16" i="34"/>
  <c r="R16" i="34"/>
  <c r="Q16" i="34"/>
  <c r="P16" i="34"/>
  <c r="O16" i="34"/>
  <c r="N16" i="34"/>
  <c r="M16" i="34"/>
  <c r="L16" i="34"/>
  <c r="K16" i="34"/>
  <c r="J16" i="34"/>
  <c r="I16" i="34"/>
  <c r="H16" i="34"/>
  <c r="G16" i="34"/>
  <c r="F16" i="34"/>
  <c r="E16" i="34"/>
  <c r="D16" i="34"/>
  <c r="C16" i="34"/>
  <c r="Z15" i="34"/>
  <c r="Y15" i="34"/>
  <c r="X15" i="34"/>
  <c r="W15" i="34"/>
  <c r="V15" i="34"/>
  <c r="U15" i="34"/>
  <c r="T15" i="34"/>
  <c r="S15" i="34"/>
  <c r="R15" i="34"/>
  <c r="Q15" i="34"/>
  <c r="P15" i="34"/>
  <c r="O15" i="34"/>
  <c r="N15" i="34"/>
  <c r="M15" i="34"/>
  <c r="L15" i="34"/>
  <c r="K15" i="34"/>
  <c r="J15" i="34"/>
  <c r="I15" i="34"/>
  <c r="H15" i="34"/>
  <c r="G15" i="34"/>
  <c r="F15" i="34"/>
  <c r="E15" i="34"/>
  <c r="D15" i="34"/>
  <c r="C15" i="34"/>
  <c r="Z14" i="34"/>
  <c r="Y14" i="34"/>
  <c r="X14" i="34"/>
  <c r="W14" i="34"/>
  <c r="V14" i="34"/>
  <c r="U14" i="34"/>
  <c r="T14" i="34"/>
  <c r="S14" i="34"/>
  <c r="R14" i="34"/>
  <c r="Q14" i="34"/>
  <c r="P14" i="34"/>
  <c r="O14" i="34"/>
  <c r="N14" i="34"/>
  <c r="M14" i="34"/>
  <c r="L14" i="34"/>
  <c r="K14" i="34"/>
  <c r="J14" i="34"/>
  <c r="I14" i="34"/>
  <c r="H14" i="34"/>
  <c r="G14" i="34"/>
  <c r="F14" i="34"/>
  <c r="E14" i="34"/>
  <c r="D14" i="34"/>
  <c r="C14" i="34"/>
  <c r="Z13" i="34"/>
  <c r="Y13" i="34"/>
  <c r="X13" i="34"/>
  <c r="W13" i="34"/>
  <c r="V13" i="34"/>
  <c r="U13" i="34"/>
  <c r="T13" i="34"/>
  <c r="S13" i="34"/>
  <c r="R13" i="34"/>
  <c r="Q13" i="34"/>
  <c r="P13" i="34"/>
  <c r="O13" i="34"/>
  <c r="N13" i="34"/>
  <c r="M13" i="34"/>
  <c r="L13" i="34"/>
  <c r="K13" i="34"/>
  <c r="J13" i="34"/>
  <c r="I13" i="34"/>
  <c r="H13" i="34"/>
  <c r="G13" i="34"/>
  <c r="F13" i="34"/>
  <c r="E13" i="34"/>
  <c r="D13" i="34"/>
  <c r="C13" i="34"/>
  <c r="Z12" i="34"/>
  <c r="Y12" i="34"/>
  <c r="X12" i="34"/>
  <c r="W12" i="34"/>
  <c r="V12" i="34"/>
  <c r="U12" i="34"/>
  <c r="T12" i="34"/>
  <c r="S12" i="34"/>
  <c r="R12" i="34"/>
  <c r="Q12" i="34"/>
  <c r="P12" i="34"/>
  <c r="O12" i="34"/>
  <c r="N12" i="34"/>
  <c r="M12" i="34"/>
  <c r="L12" i="34"/>
  <c r="K12" i="34"/>
  <c r="J12" i="34"/>
  <c r="I12" i="34"/>
  <c r="H12" i="34"/>
  <c r="G12" i="34"/>
  <c r="F12" i="34"/>
  <c r="E12" i="34"/>
  <c r="D12" i="34"/>
  <c r="C12" i="34"/>
  <c r="Z11" i="34"/>
  <c r="Y11" i="34"/>
  <c r="X11" i="34"/>
  <c r="W11" i="34"/>
  <c r="V11" i="34"/>
  <c r="U11" i="34"/>
  <c r="T11" i="34"/>
  <c r="S11" i="34"/>
  <c r="R11" i="34"/>
  <c r="Q11" i="34"/>
  <c r="P11" i="34"/>
  <c r="O11" i="34"/>
  <c r="N11" i="34"/>
  <c r="M11" i="34"/>
  <c r="L11" i="34"/>
  <c r="K11" i="34"/>
  <c r="J11" i="34"/>
  <c r="I11" i="34"/>
  <c r="H11" i="34"/>
  <c r="G11" i="34"/>
  <c r="F11" i="34"/>
  <c r="E11" i="34"/>
  <c r="D11" i="34"/>
  <c r="C11" i="34"/>
  <c r="Z10" i="34"/>
  <c r="Y10" i="34"/>
  <c r="X10" i="34"/>
  <c r="W10" i="34"/>
  <c r="V10" i="34"/>
  <c r="U10" i="34"/>
  <c r="T10" i="34"/>
  <c r="S10" i="34"/>
  <c r="R10" i="34"/>
  <c r="Q10" i="34"/>
  <c r="P10" i="34"/>
  <c r="O10" i="34"/>
  <c r="N10" i="34"/>
  <c r="M10" i="34"/>
  <c r="L10" i="34"/>
  <c r="K10" i="34"/>
  <c r="J10" i="34"/>
  <c r="I10" i="34"/>
  <c r="H10" i="34"/>
  <c r="G10" i="34"/>
  <c r="F10" i="34"/>
  <c r="E10" i="34"/>
  <c r="D10" i="34"/>
  <c r="C10" i="34"/>
  <c r="Z9" i="34"/>
  <c r="Y9" i="34"/>
  <c r="X9" i="34"/>
  <c r="W9" i="34"/>
  <c r="V9" i="34"/>
  <c r="U9" i="34"/>
  <c r="T9" i="34"/>
  <c r="S9" i="34"/>
  <c r="R9" i="34"/>
  <c r="Q9" i="34"/>
  <c r="P9" i="34"/>
  <c r="O9" i="34"/>
  <c r="N9" i="34"/>
  <c r="M9" i="34"/>
  <c r="L9" i="34"/>
  <c r="K9" i="34"/>
  <c r="J9" i="34"/>
  <c r="I9" i="34"/>
  <c r="H9" i="34"/>
  <c r="G9" i="34"/>
  <c r="F9" i="34"/>
  <c r="E9" i="34"/>
  <c r="D9" i="34"/>
  <c r="C9" i="34"/>
  <c r="Z8" i="34"/>
  <c r="Y8" i="34"/>
  <c r="X8" i="34"/>
  <c r="W8" i="34"/>
  <c r="V8" i="34"/>
  <c r="U8" i="34"/>
  <c r="T8" i="34"/>
  <c r="R8" i="34"/>
  <c r="Q8" i="34"/>
  <c r="P8" i="34"/>
  <c r="O8" i="34"/>
  <c r="N8" i="34"/>
  <c r="M8" i="34"/>
  <c r="L8" i="34"/>
  <c r="K8" i="34"/>
  <c r="J8" i="34"/>
  <c r="I8" i="34"/>
  <c r="H8" i="34"/>
  <c r="G8" i="34"/>
  <c r="F8" i="34"/>
  <c r="E8" i="34"/>
  <c r="D8" i="34"/>
  <c r="C8" i="34"/>
  <c r="Z51" i="33"/>
  <c r="Y51" i="33"/>
  <c r="X51" i="33"/>
  <c r="W51" i="33"/>
  <c r="V51" i="33"/>
  <c r="U51" i="33"/>
  <c r="T51" i="33"/>
  <c r="S51" i="33"/>
  <c r="R51" i="33"/>
  <c r="Q51" i="33"/>
  <c r="P51" i="33"/>
  <c r="O51" i="33"/>
  <c r="N51" i="33"/>
  <c r="M51" i="33"/>
  <c r="L51" i="33"/>
  <c r="K51" i="33"/>
  <c r="J51" i="33"/>
  <c r="I51" i="33"/>
  <c r="H51" i="33"/>
  <c r="G51" i="33"/>
  <c r="F51" i="33"/>
  <c r="E51" i="33"/>
  <c r="D51" i="33"/>
  <c r="C51" i="33"/>
  <c r="B46" i="33"/>
  <c r="Z42" i="33"/>
  <c r="Y42" i="33"/>
  <c r="X42" i="33"/>
  <c r="W42" i="33"/>
  <c r="V42" i="33"/>
  <c r="U42" i="33"/>
  <c r="T42" i="33"/>
  <c r="S42" i="33"/>
  <c r="R42" i="33"/>
  <c r="Q42" i="33"/>
  <c r="P42" i="33"/>
  <c r="O42" i="33"/>
  <c r="N42" i="33"/>
  <c r="M42" i="33"/>
  <c r="L42" i="33"/>
  <c r="K42" i="33"/>
  <c r="J42" i="33"/>
  <c r="I42" i="33"/>
  <c r="H42" i="33"/>
  <c r="G42" i="33"/>
  <c r="F42" i="33"/>
  <c r="E42" i="33"/>
  <c r="D42" i="33"/>
  <c r="C42" i="33"/>
  <c r="Z38" i="33"/>
  <c r="Y38" i="33"/>
  <c r="X38" i="33"/>
  <c r="W38" i="33"/>
  <c r="V38" i="33"/>
  <c r="U38" i="33"/>
  <c r="T38" i="33"/>
  <c r="S38" i="33"/>
  <c r="R38" i="33"/>
  <c r="Q38" i="33"/>
  <c r="P38" i="33"/>
  <c r="O38" i="33"/>
  <c r="N38" i="33"/>
  <c r="M38" i="33"/>
  <c r="L38" i="33"/>
  <c r="K38" i="33"/>
  <c r="J38" i="33"/>
  <c r="I38" i="33"/>
  <c r="H38" i="33"/>
  <c r="G38" i="33"/>
  <c r="F38" i="33"/>
  <c r="E38" i="33"/>
  <c r="D38" i="33"/>
  <c r="C38" i="33"/>
  <c r="Z37" i="33"/>
  <c r="Y37" i="33"/>
  <c r="X37" i="33"/>
  <c r="W37" i="33"/>
  <c r="V37" i="33"/>
  <c r="U37" i="33"/>
  <c r="T37" i="33"/>
  <c r="S37" i="33"/>
  <c r="R37" i="33"/>
  <c r="Q37" i="33"/>
  <c r="P37" i="33"/>
  <c r="O37" i="33"/>
  <c r="N37" i="33"/>
  <c r="M37" i="33"/>
  <c r="L37" i="33"/>
  <c r="K37" i="33"/>
  <c r="J37" i="33"/>
  <c r="I37" i="33"/>
  <c r="H37" i="33"/>
  <c r="G37" i="33"/>
  <c r="F37" i="33"/>
  <c r="E37" i="33"/>
  <c r="D37" i="33"/>
  <c r="C37" i="33"/>
  <c r="Z36" i="33"/>
  <c r="Y36" i="33"/>
  <c r="X36" i="33"/>
  <c r="W36" i="33"/>
  <c r="V36" i="33"/>
  <c r="U36" i="33"/>
  <c r="T36" i="33"/>
  <c r="S36" i="33"/>
  <c r="R36" i="33"/>
  <c r="Q36" i="33"/>
  <c r="P36" i="33"/>
  <c r="O36" i="33"/>
  <c r="N36" i="33"/>
  <c r="M36" i="33"/>
  <c r="L36" i="33"/>
  <c r="K36" i="33"/>
  <c r="J36" i="33"/>
  <c r="I36" i="33"/>
  <c r="H36" i="33"/>
  <c r="G36" i="33"/>
  <c r="F36" i="33"/>
  <c r="E36" i="33"/>
  <c r="D36" i="33"/>
  <c r="C36" i="33"/>
  <c r="Z35" i="33"/>
  <c r="Y35" i="33"/>
  <c r="X35" i="33"/>
  <c r="W35" i="33"/>
  <c r="V35" i="33"/>
  <c r="U35" i="33"/>
  <c r="T35" i="33"/>
  <c r="S35" i="33"/>
  <c r="R35" i="33"/>
  <c r="Q35" i="33"/>
  <c r="P35" i="33"/>
  <c r="O35" i="33"/>
  <c r="N35" i="33"/>
  <c r="M35" i="33"/>
  <c r="L35" i="33"/>
  <c r="K35" i="33"/>
  <c r="J35" i="33"/>
  <c r="I35" i="33"/>
  <c r="H35" i="33"/>
  <c r="G35" i="33"/>
  <c r="F35" i="33"/>
  <c r="E35" i="33"/>
  <c r="D35" i="33"/>
  <c r="C35" i="33"/>
  <c r="Z34" i="33"/>
  <c r="Y34" i="33"/>
  <c r="X34" i="33"/>
  <c r="W34" i="33"/>
  <c r="V34" i="33"/>
  <c r="U34" i="33"/>
  <c r="T34" i="33"/>
  <c r="S34" i="33"/>
  <c r="R34" i="33"/>
  <c r="Q34" i="33"/>
  <c r="P34" i="33"/>
  <c r="O34" i="33"/>
  <c r="N34" i="33"/>
  <c r="M34" i="33"/>
  <c r="L34" i="33"/>
  <c r="K34" i="33"/>
  <c r="J34" i="33"/>
  <c r="I34" i="33"/>
  <c r="H34" i="33"/>
  <c r="G34" i="33"/>
  <c r="F34" i="33"/>
  <c r="E34" i="33"/>
  <c r="D34" i="33"/>
  <c r="C34" i="33"/>
  <c r="Z33" i="33"/>
  <c r="Y33" i="33"/>
  <c r="X33" i="33"/>
  <c r="W33" i="33"/>
  <c r="V33" i="33"/>
  <c r="U33" i="33"/>
  <c r="T33" i="33"/>
  <c r="S33" i="33"/>
  <c r="R33" i="33"/>
  <c r="Q33" i="33"/>
  <c r="P33" i="33"/>
  <c r="O33" i="33"/>
  <c r="N33" i="33"/>
  <c r="M33" i="33"/>
  <c r="L33" i="33"/>
  <c r="K33" i="33"/>
  <c r="J33" i="33"/>
  <c r="I33" i="33"/>
  <c r="H33" i="33"/>
  <c r="G33" i="33"/>
  <c r="F33" i="33"/>
  <c r="E33" i="33"/>
  <c r="D33" i="33"/>
  <c r="C33" i="33"/>
  <c r="Z32" i="33"/>
  <c r="Y32" i="33"/>
  <c r="X32" i="33"/>
  <c r="W32" i="33"/>
  <c r="V32" i="33"/>
  <c r="U32" i="33"/>
  <c r="T32" i="33"/>
  <c r="S32" i="33"/>
  <c r="R32" i="33"/>
  <c r="Q32" i="33"/>
  <c r="P32" i="33"/>
  <c r="O32" i="33"/>
  <c r="N32" i="33"/>
  <c r="M32" i="33"/>
  <c r="L32" i="33"/>
  <c r="K32" i="33"/>
  <c r="J32" i="33"/>
  <c r="I32" i="33"/>
  <c r="H32" i="33"/>
  <c r="G32" i="33"/>
  <c r="F32" i="33"/>
  <c r="E32" i="33"/>
  <c r="D32" i="33"/>
  <c r="C32" i="33"/>
  <c r="Z31" i="33"/>
  <c r="Y31" i="33"/>
  <c r="X31" i="33"/>
  <c r="W31" i="33"/>
  <c r="V31" i="33"/>
  <c r="U31" i="33"/>
  <c r="T31" i="33"/>
  <c r="S31" i="33"/>
  <c r="R31" i="33"/>
  <c r="Q31" i="33"/>
  <c r="P31" i="33"/>
  <c r="O31" i="33"/>
  <c r="N31" i="33"/>
  <c r="M31" i="33"/>
  <c r="L31" i="33"/>
  <c r="K31" i="33"/>
  <c r="J31" i="33"/>
  <c r="I31" i="33"/>
  <c r="H31" i="33"/>
  <c r="G31" i="33"/>
  <c r="F31" i="33"/>
  <c r="E31" i="33"/>
  <c r="D31" i="33"/>
  <c r="C31" i="33"/>
  <c r="Z30" i="33"/>
  <c r="Y30" i="33"/>
  <c r="X30" i="33"/>
  <c r="W30" i="33"/>
  <c r="V30" i="33"/>
  <c r="U30" i="33"/>
  <c r="T30" i="33"/>
  <c r="S30" i="33"/>
  <c r="R30" i="33"/>
  <c r="Q30" i="33"/>
  <c r="P30" i="33"/>
  <c r="O30" i="33"/>
  <c r="N30" i="33"/>
  <c r="M30" i="33"/>
  <c r="L30" i="33"/>
  <c r="K30" i="33"/>
  <c r="J30" i="33"/>
  <c r="I30" i="33"/>
  <c r="H30" i="33"/>
  <c r="G30" i="33"/>
  <c r="F30" i="33"/>
  <c r="E30" i="33"/>
  <c r="D30" i="33"/>
  <c r="C30" i="33"/>
  <c r="Z29" i="33"/>
  <c r="Y29" i="33"/>
  <c r="X29" i="33"/>
  <c r="W29" i="33"/>
  <c r="V29" i="33"/>
  <c r="U29" i="33"/>
  <c r="T29" i="33"/>
  <c r="S29" i="33"/>
  <c r="R29" i="33"/>
  <c r="Q29" i="33"/>
  <c r="P29" i="33"/>
  <c r="O29" i="33"/>
  <c r="N29" i="33"/>
  <c r="M29" i="33"/>
  <c r="L29" i="33"/>
  <c r="K29" i="33"/>
  <c r="J29" i="33"/>
  <c r="I29" i="33"/>
  <c r="H29" i="33"/>
  <c r="G29" i="33"/>
  <c r="F29" i="33"/>
  <c r="E29" i="33"/>
  <c r="D29" i="33"/>
  <c r="C29" i="33"/>
  <c r="Z28" i="33"/>
  <c r="Y28" i="33"/>
  <c r="X28" i="33"/>
  <c r="W28" i="33"/>
  <c r="V28" i="33"/>
  <c r="U28" i="33"/>
  <c r="T28" i="33"/>
  <c r="S28" i="33"/>
  <c r="R28" i="33"/>
  <c r="Q28" i="33"/>
  <c r="P28" i="33"/>
  <c r="O28" i="33"/>
  <c r="N28" i="33"/>
  <c r="M28" i="33"/>
  <c r="L28" i="33"/>
  <c r="K28" i="33"/>
  <c r="J28" i="33"/>
  <c r="I28" i="33"/>
  <c r="H28" i="33"/>
  <c r="G28" i="33"/>
  <c r="F28" i="33"/>
  <c r="E28" i="33"/>
  <c r="D28" i="33"/>
  <c r="C28" i="33"/>
  <c r="Z27" i="33"/>
  <c r="Y27" i="33"/>
  <c r="X27" i="33"/>
  <c r="W27" i="33"/>
  <c r="V27" i="33"/>
  <c r="U27" i="33"/>
  <c r="T27" i="33"/>
  <c r="S27" i="33"/>
  <c r="R27" i="33"/>
  <c r="Q27" i="33"/>
  <c r="P27" i="33"/>
  <c r="O27" i="33"/>
  <c r="N27" i="33"/>
  <c r="M27" i="33"/>
  <c r="L27" i="33"/>
  <c r="K27" i="33"/>
  <c r="J27" i="33"/>
  <c r="I27" i="33"/>
  <c r="H27" i="33"/>
  <c r="G27" i="33"/>
  <c r="F27" i="33"/>
  <c r="E27" i="33"/>
  <c r="D27" i="33"/>
  <c r="C27" i="33"/>
  <c r="Z26" i="33"/>
  <c r="Y26" i="33"/>
  <c r="X26" i="33"/>
  <c r="W26" i="33"/>
  <c r="V26" i="33"/>
  <c r="U26" i="33"/>
  <c r="T26" i="33"/>
  <c r="S26" i="33"/>
  <c r="R26" i="33"/>
  <c r="Q26" i="33"/>
  <c r="P26" i="33"/>
  <c r="O26" i="33"/>
  <c r="N26" i="33"/>
  <c r="M26" i="33"/>
  <c r="L26" i="33"/>
  <c r="K26" i="33"/>
  <c r="J26" i="33"/>
  <c r="I26" i="33"/>
  <c r="H26" i="33"/>
  <c r="G26" i="33"/>
  <c r="F26" i="33"/>
  <c r="E26" i="33"/>
  <c r="D26" i="33"/>
  <c r="C26" i="33"/>
  <c r="Z25" i="33"/>
  <c r="Y25" i="33"/>
  <c r="X25" i="33"/>
  <c r="W25" i="33"/>
  <c r="V25" i="33"/>
  <c r="U25" i="33"/>
  <c r="T25" i="33"/>
  <c r="S25" i="33"/>
  <c r="R25" i="33"/>
  <c r="Q25" i="33"/>
  <c r="P25" i="33"/>
  <c r="O25" i="33"/>
  <c r="N25" i="33"/>
  <c r="M25" i="33"/>
  <c r="L25" i="33"/>
  <c r="K25" i="33"/>
  <c r="J25" i="33"/>
  <c r="I25" i="33"/>
  <c r="H25" i="33"/>
  <c r="G25" i="33"/>
  <c r="F25" i="33"/>
  <c r="E25" i="33"/>
  <c r="D25" i="33"/>
  <c r="C25" i="33"/>
  <c r="Z24" i="33"/>
  <c r="Y24" i="33"/>
  <c r="X24" i="33"/>
  <c r="W24" i="33"/>
  <c r="V24" i="33"/>
  <c r="U24" i="33"/>
  <c r="T24" i="33"/>
  <c r="S24" i="33"/>
  <c r="R24" i="33"/>
  <c r="Q24" i="33"/>
  <c r="P24" i="33"/>
  <c r="O24" i="33"/>
  <c r="N24" i="33"/>
  <c r="M24" i="33"/>
  <c r="L24" i="33"/>
  <c r="K24" i="33"/>
  <c r="J24" i="33"/>
  <c r="I24" i="33"/>
  <c r="H24" i="33"/>
  <c r="G24" i="33"/>
  <c r="F24" i="33"/>
  <c r="E24" i="33"/>
  <c r="D24" i="33"/>
  <c r="C24" i="33"/>
  <c r="Z23" i="33"/>
  <c r="Y23" i="33"/>
  <c r="X23" i="33"/>
  <c r="W23" i="33"/>
  <c r="V23" i="33"/>
  <c r="U23" i="33"/>
  <c r="T23" i="33"/>
  <c r="S23" i="33"/>
  <c r="R23" i="33"/>
  <c r="Q23" i="33"/>
  <c r="P23" i="33"/>
  <c r="O23" i="33"/>
  <c r="N23" i="33"/>
  <c r="M23" i="33"/>
  <c r="L23" i="33"/>
  <c r="K23" i="33"/>
  <c r="J23" i="33"/>
  <c r="I23" i="33"/>
  <c r="H23" i="33"/>
  <c r="G23" i="33"/>
  <c r="F23" i="33"/>
  <c r="E23" i="33"/>
  <c r="D23" i="33"/>
  <c r="C23" i="33"/>
  <c r="Z22" i="33"/>
  <c r="Y22" i="33"/>
  <c r="X22" i="33"/>
  <c r="W22" i="33"/>
  <c r="V22" i="33"/>
  <c r="U22" i="33"/>
  <c r="T22" i="33"/>
  <c r="S22" i="33"/>
  <c r="R22" i="33"/>
  <c r="Q22" i="33"/>
  <c r="P22" i="33"/>
  <c r="O22" i="33"/>
  <c r="N22" i="33"/>
  <c r="M22" i="33"/>
  <c r="L22" i="33"/>
  <c r="K22" i="33"/>
  <c r="J22" i="33"/>
  <c r="I22" i="33"/>
  <c r="H22" i="33"/>
  <c r="G22" i="33"/>
  <c r="F22" i="33"/>
  <c r="E22" i="33"/>
  <c r="D22" i="33"/>
  <c r="C22" i="33"/>
  <c r="Z21" i="33"/>
  <c r="Y21" i="33"/>
  <c r="X21" i="33"/>
  <c r="W21" i="33"/>
  <c r="V21" i="33"/>
  <c r="U21" i="33"/>
  <c r="T21" i="33"/>
  <c r="S21" i="33"/>
  <c r="R21" i="33"/>
  <c r="Q21" i="33"/>
  <c r="P21" i="33"/>
  <c r="O21" i="33"/>
  <c r="N21" i="33"/>
  <c r="M21" i="33"/>
  <c r="L21" i="33"/>
  <c r="K21" i="33"/>
  <c r="J21" i="33"/>
  <c r="I21" i="33"/>
  <c r="H21" i="33"/>
  <c r="G21" i="33"/>
  <c r="F21" i="33"/>
  <c r="E21" i="33"/>
  <c r="D21" i="33"/>
  <c r="C21" i="33"/>
  <c r="Z20" i="33"/>
  <c r="Y20" i="33"/>
  <c r="X20" i="33"/>
  <c r="W20" i="33"/>
  <c r="V20" i="33"/>
  <c r="U20" i="33"/>
  <c r="T20" i="33"/>
  <c r="S20" i="33"/>
  <c r="R20" i="33"/>
  <c r="Q20" i="33"/>
  <c r="P20" i="33"/>
  <c r="O20" i="33"/>
  <c r="N20" i="33"/>
  <c r="M20" i="33"/>
  <c r="L20" i="33"/>
  <c r="K20" i="33"/>
  <c r="J20" i="33"/>
  <c r="I20" i="33"/>
  <c r="H20" i="33"/>
  <c r="G20" i="33"/>
  <c r="F20" i="33"/>
  <c r="E20" i="33"/>
  <c r="D20" i="33"/>
  <c r="C20" i="33"/>
  <c r="Z19" i="33"/>
  <c r="Y19" i="33"/>
  <c r="X19" i="33"/>
  <c r="W19" i="33"/>
  <c r="V19" i="33"/>
  <c r="U19" i="33"/>
  <c r="T19" i="33"/>
  <c r="S19" i="33"/>
  <c r="R19" i="33"/>
  <c r="Q19" i="33"/>
  <c r="P19" i="33"/>
  <c r="O19" i="33"/>
  <c r="N19" i="33"/>
  <c r="M19" i="33"/>
  <c r="L19" i="33"/>
  <c r="K19" i="33"/>
  <c r="J19" i="33"/>
  <c r="I19" i="33"/>
  <c r="H19" i="33"/>
  <c r="G19" i="33"/>
  <c r="F19" i="33"/>
  <c r="E19" i="33"/>
  <c r="D19" i="33"/>
  <c r="C19" i="33"/>
  <c r="Z18" i="33"/>
  <c r="Y18" i="33"/>
  <c r="X18" i="33"/>
  <c r="W18" i="33"/>
  <c r="V18" i="33"/>
  <c r="U18" i="33"/>
  <c r="T18" i="33"/>
  <c r="S18" i="33"/>
  <c r="R18" i="33"/>
  <c r="Q18" i="33"/>
  <c r="P18" i="33"/>
  <c r="O18" i="33"/>
  <c r="N18" i="33"/>
  <c r="M18" i="33"/>
  <c r="L18" i="33"/>
  <c r="K18" i="33"/>
  <c r="J18" i="33"/>
  <c r="I18" i="33"/>
  <c r="H18" i="33"/>
  <c r="G18" i="33"/>
  <c r="F18" i="33"/>
  <c r="E18" i="33"/>
  <c r="D18" i="33"/>
  <c r="C18" i="33"/>
  <c r="Z17" i="33"/>
  <c r="Y17" i="33"/>
  <c r="X17" i="33"/>
  <c r="W17" i="33"/>
  <c r="V17" i="33"/>
  <c r="U17" i="33"/>
  <c r="T17" i="33"/>
  <c r="S17" i="33"/>
  <c r="R17" i="33"/>
  <c r="Q17" i="33"/>
  <c r="P17" i="33"/>
  <c r="O17" i="33"/>
  <c r="N17" i="33"/>
  <c r="M17" i="33"/>
  <c r="L17" i="33"/>
  <c r="K17" i="33"/>
  <c r="J17" i="33"/>
  <c r="I17" i="33"/>
  <c r="H17" i="33"/>
  <c r="G17" i="33"/>
  <c r="F17" i="33"/>
  <c r="E17" i="33"/>
  <c r="D17" i="33"/>
  <c r="C17" i="33"/>
  <c r="Z16" i="33"/>
  <c r="Y16" i="33"/>
  <c r="X16" i="33"/>
  <c r="W16" i="33"/>
  <c r="V16" i="33"/>
  <c r="U16" i="33"/>
  <c r="T16" i="33"/>
  <c r="S16" i="33"/>
  <c r="R16" i="33"/>
  <c r="Q16" i="33"/>
  <c r="P16" i="33"/>
  <c r="O16" i="33"/>
  <c r="N16" i="33"/>
  <c r="M16" i="33"/>
  <c r="L16" i="33"/>
  <c r="K16" i="33"/>
  <c r="J16" i="33"/>
  <c r="I16" i="33"/>
  <c r="H16" i="33"/>
  <c r="G16" i="33"/>
  <c r="F16" i="33"/>
  <c r="E16" i="33"/>
  <c r="D16" i="33"/>
  <c r="C16" i="33"/>
  <c r="Z15" i="33"/>
  <c r="Y15" i="33"/>
  <c r="X15" i="33"/>
  <c r="W15" i="33"/>
  <c r="V15" i="33"/>
  <c r="U15" i="33"/>
  <c r="T15" i="33"/>
  <c r="S15" i="33"/>
  <c r="R15" i="33"/>
  <c r="Q15" i="33"/>
  <c r="P15" i="33"/>
  <c r="O15" i="33"/>
  <c r="N15" i="33"/>
  <c r="M15" i="33"/>
  <c r="L15" i="33"/>
  <c r="K15" i="33"/>
  <c r="J15" i="33"/>
  <c r="I15" i="33"/>
  <c r="H15" i="33"/>
  <c r="G15" i="33"/>
  <c r="F15" i="33"/>
  <c r="E15" i="33"/>
  <c r="D15" i="33"/>
  <c r="C15" i="33"/>
  <c r="Z14" i="33"/>
  <c r="Y14" i="33"/>
  <c r="X14" i="33"/>
  <c r="W14" i="33"/>
  <c r="V14" i="33"/>
  <c r="U14" i="33"/>
  <c r="T14" i="33"/>
  <c r="S14" i="33"/>
  <c r="R14" i="33"/>
  <c r="Q14" i="33"/>
  <c r="P14" i="33"/>
  <c r="O14" i="33"/>
  <c r="N14" i="33"/>
  <c r="M14" i="33"/>
  <c r="L14" i="33"/>
  <c r="K14" i="33"/>
  <c r="J14" i="33"/>
  <c r="I14" i="33"/>
  <c r="H14" i="33"/>
  <c r="G14" i="33"/>
  <c r="F14" i="33"/>
  <c r="E14" i="33"/>
  <c r="D14" i="33"/>
  <c r="C14" i="33"/>
  <c r="Z13" i="33"/>
  <c r="Y13" i="33"/>
  <c r="X13" i="33"/>
  <c r="W13" i="33"/>
  <c r="V13" i="33"/>
  <c r="U13" i="33"/>
  <c r="T13" i="33"/>
  <c r="S13" i="33"/>
  <c r="R13" i="33"/>
  <c r="Q13" i="33"/>
  <c r="P13" i="33"/>
  <c r="O13" i="33"/>
  <c r="N13" i="33"/>
  <c r="M13" i="33"/>
  <c r="L13" i="33"/>
  <c r="K13" i="33"/>
  <c r="J13" i="33"/>
  <c r="I13" i="33"/>
  <c r="H13" i="33"/>
  <c r="G13" i="33"/>
  <c r="F13" i="33"/>
  <c r="E13" i="33"/>
  <c r="D13" i="33"/>
  <c r="C13" i="33"/>
  <c r="Z12" i="33"/>
  <c r="Y12" i="33"/>
  <c r="X12" i="33"/>
  <c r="W12" i="33"/>
  <c r="V12" i="33"/>
  <c r="U12" i="33"/>
  <c r="T12" i="33"/>
  <c r="S12" i="33"/>
  <c r="R12" i="33"/>
  <c r="Q12" i="33"/>
  <c r="P12" i="33"/>
  <c r="O12" i="33"/>
  <c r="N12" i="33"/>
  <c r="M12" i="33"/>
  <c r="L12" i="33"/>
  <c r="K12" i="33"/>
  <c r="J12" i="33"/>
  <c r="I12" i="33"/>
  <c r="H12" i="33"/>
  <c r="G12" i="33"/>
  <c r="F12" i="33"/>
  <c r="E12" i="33"/>
  <c r="D12" i="33"/>
  <c r="C12" i="33"/>
  <c r="Z11" i="33"/>
  <c r="Y11" i="33"/>
  <c r="X11" i="33"/>
  <c r="W11" i="33"/>
  <c r="V11" i="33"/>
  <c r="U11" i="33"/>
  <c r="T11" i="33"/>
  <c r="S11" i="33"/>
  <c r="R11" i="33"/>
  <c r="Q11" i="33"/>
  <c r="P11" i="33"/>
  <c r="O11" i="33"/>
  <c r="N11" i="33"/>
  <c r="M11" i="33"/>
  <c r="L11" i="33"/>
  <c r="K11" i="33"/>
  <c r="J11" i="33"/>
  <c r="I11" i="33"/>
  <c r="H11" i="33"/>
  <c r="G11" i="33"/>
  <c r="F11" i="33"/>
  <c r="E11" i="33"/>
  <c r="D11" i="33"/>
  <c r="C11" i="33"/>
  <c r="Z10" i="33"/>
  <c r="Y10" i="33"/>
  <c r="X10" i="33"/>
  <c r="W10" i="33"/>
  <c r="V10" i="33"/>
  <c r="U10" i="33"/>
  <c r="T10" i="33"/>
  <c r="S10" i="33"/>
  <c r="R10" i="33"/>
  <c r="Q10" i="33"/>
  <c r="P10" i="33"/>
  <c r="O10" i="33"/>
  <c r="N10" i="33"/>
  <c r="M10" i="33"/>
  <c r="L10" i="33"/>
  <c r="K10" i="33"/>
  <c r="J10" i="33"/>
  <c r="I10" i="33"/>
  <c r="H10" i="33"/>
  <c r="G10" i="33"/>
  <c r="F10" i="33"/>
  <c r="E10" i="33"/>
  <c r="D10" i="33"/>
  <c r="C10" i="33"/>
  <c r="Z9" i="33"/>
  <c r="Y9" i="33"/>
  <c r="X9" i="33"/>
  <c r="W9" i="33"/>
  <c r="V9" i="33"/>
  <c r="U9" i="33"/>
  <c r="T9" i="33"/>
  <c r="S9" i="33"/>
  <c r="R9" i="33"/>
  <c r="Q9" i="33"/>
  <c r="P9" i="33"/>
  <c r="O9" i="33"/>
  <c r="N9" i="33"/>
  <c r="M9" i="33"/>
  <c r="L9" i="33"/>
  <c r="K9" i="33"/>
  <c r="J9" i="33"/>
  <c r="I9" i="33"/>
  <c r="H9" i="33"/>
  <c r="G9" i="33"/>
  <c r="F9" i="33"/>
  <c r="E9" i="33"/>
  <c r="D9" i="33"/>
  <c r="C9" i="33"/>
  <c r="Z8" i="33"/>
  <c r="Y8" i="33"/>
  <c r="X8" i="33"/>
  <c r="W8" i="33"/>
  <c r="V8" i="33"/>
  <c r="U8" i="33"/>
  <c r="T8" i="33"/>
  <c r="S8" i="33"/>
  <c r="R8" i="33"/>
  <c r="Q8" i="33"/>
  <c r="P8" i="33"/>
  <c r="O8" i="33"/>
  <c r="N8" i="33"/>
  <c r="M8" i="33"/>
  <c r="L8" i="33"/>
  <c r="K8" i="33"/>
  <c r="J8" i="33"/>
  <c r="I8" i="33"/>
  <c r="H8" i="33"/>
  <c r="G8" i="33"/>
  <c r="F8" i="33"/>
  <c r="E8" i="33"/>
  <c r="D8" i="33"/>
  <c r="C8" i="33"/>
  <c r="Z41" i="60"/>
  <c r="Y41" i="60"/>
  <c r="X41" i="60"/>
  <c r="W41" i="60"/>
  <c r="V41" i="60"/>
  <c r="U41" i="60"/>
  <c r="T41" i="60"/>
  <c r="S41" i="60"/>
  <c r="R41" i="60"/>
  <c r="Q41" i="60"/>
  <c r="P41" i="60"/>
  <c r="O41" i="60"/>
  <c r="N41" i="60"/>
  <c r="M41" i="60"/>
  <c r="L41" i="60"/>
  <c r="K41" i="60"/>
  <c r="J41" i="60"/>
  <c r="I41" i="60"/>
  <c r="H41" i="60"/>
  <c r="G41" i="60"/>
  <c r="F41" i="60"/>
  <c r="E41" i="60"/>
  <c r="D41" i="60"/>
  <c r="C41" i="60"/>
  <c r="B35" i="60"/>
  <c r="Z31" i="60"/>
  <c r="Y31" i="60"/>
  <c r="X31" i="60"/>
  <c r="W31" i="60"/>
  <c r="V31" i="60"/>
  <c r="U31" i="60"/>
  <c r="T31" i="60"/>
  <c r="S31" i="60"/>
  <c r="R31" i="60"/>
  <c r="Q31" i="60"/>
  <c r="P31" i="60"/>
  <c r="O31" i="60"/>
  <c r="N31" i="60"/>
  <c r="M31" i="60"/>
  <c r="L31" i="60"/>
  <c r="K31" i="60"/>
  <c r="J31" i="60"/>
  <c r="I31" i="60"/>
  <c r="H31" i="60"/>
  <c r="G31" i="60"/>
  <c r="F31" i="60"/>
  <c r="E31" i="60"/>
  <c r="D31" i="60"/>
  <c r="C31" i="60"/>
  <c r="Z30" i="60"/>
  <c r="Y30" i="60"/>
  <c r="X30" i="60"/>
  <c r="W30" i="60"/>
  <c r="V30" i="60"/>
  <c r="U30" i="60"/>
  <c r="T30" i="60"/>
  <c r="S30" i="60"/>
  <c r="R30" i="60"/>
  <c r="Q30" i="60"/>
  <c r="P30" i="60"/>
  <c r="O30" i="60"/>
  <c r="N30" i="60"/>
  <c r="M30" i="60"/>
  <c r="L30" i="60"/>
  <c r="K30" i="60"/>
  <c r="J30" i="60"/>
  <c r="I30" i="60"/>
  <c r="H30" i="60"/>
  <c r="G30" i="60"/>
  <c r="F30" i="60"/>
  <c r="E30" i="60"/>
  <c r="D30" i="60"/>
  <c r="C30" i="60"/>
  <c r="Z29" i="60"/>
  <c r="Y29" i="60"/>
  <c r="X29" i="60"/>
  <c r="Z28" i="60"/>
  <c r="Y28" i="60"/>
  <c r="X28" i="60"/>
  <c r="W28" i="60"/>
  <c r="V28" i="60"/>
  <c r="U28" i="60"/>
  <c r="T28" i="60"/>
  <c r="S28" i="60"/>
  <c r="R28" i="60"/>
  <c r="Q28" i="60"/>
  <c r="P28" i="60"/>
  <c r="O28" i="60"/>
  <c r="N28" i="60"/>
  <c r="M28" i="60"/>
  <c r="L28" i="60"/>
  <c r="K28" i="60"/>
  <c r="J28" i="60"/>
  <c r="I28" i="60"/>
  <c r="H28" i="60"/>
  <c r="G28" i="60"/>
  <c r="F28" i="60"/>
  <c r="E28" i="60"/>
  <c r="D28" i="60"/>
  <c r="C28" i="60"/>
  <c r="Z27" i="60"/>
  <c r="Y27" i="60"/>
  <c r="X27" i="60"/>
  <c r="W27" i="60"/>
  <c r="V27" i="60"/>
  <c r="U27" i="60"/>
  <c r="T27" i="60"/>
  <c r="S27" i="60"/>
  <c r="R27" i="60"/>
  <c r="Q27" i="60"/>
  <c r="P27" i="60"/>
  <c r="O27" i="60"/>
  <c r="N27" i="60"/>
  <c r="M27" i="60"/>
  <c r="L27" i="60"/>
  <c r="K27" i="60"/>
  <c r="J27" i="60"/>
  <c r="I27" i="60"/>
  <c r="H27" i="60"/>
  <c r="G27" i="60"/>
  <c r="F27" i="60"/>
  <c r="E27" i="60"/>
  <c r="D27" i="60"/>
  <c r="C27" i="60"/>
  <c r="Z25" i="60"/>
  <c r="Y25" i="60"/>
  <c r="X25" i="60"/>
  <c r="W25" i="60"/>
  <c r="V25" i="60"/>
  <c r="U25" i="60"/>
  <c r="T25" i="60"/>
  <c r="S25" i="60"/>
  <c r="R25" i="60"/>
  <c r="Q25" i="60"/>
  <c r="P25" i="60"/>
  <c r="O25" i="60"/>
  <c r="N25" i="60"/>
  <c r="M25" i="60"/>
  <c r="L25" i="60"/>
  <c r="K25" i="60"/>
  <c r="J25" i="60"/>
  <c r="I25" i="60"/>
  <c r="H25" i="60"/>
  <c r="G25" i="60"/>
  <c r="F25" i="60"/>
  <c r="E25" i="60"/>
  <c r="D25" i="60"/>
  <c r="C25" i="60"/>
  <c r="Z24" i="60"/>
  <c r="Y24" i="60"/>
  <c r="X24" i="60"/>
  <c r="W24" i="60"/>
  <c r="V24" i="60"/>
  <c r="U24" i="60"/>
  <c r="T24" i="60"/>
  <c r="S24" i="60"/>
  <c r="R24" i="60"/>
  <c r="Q24" i="60"/>
  <c r="P24" i="60"/>
  <c r="O24" i="60"/>
  <c r="N24" i="60"/>
  <c r="M24" i="60"/>
  <c r="L24" i="60"/>
  <c r="K24" i="60"/>
  <c r="J24" i="60"/>
  <c r="I24" i="60"/>
  <c r="H24" i="60"/>
  <c r="G24" i="60"/>
  <c r="F24" i="60"/>
  <c r="E24" i="60"/>
  <c r="D24" i="60"/>
  <c r="C24" i="60"/>
  <c r="Z23" i="60"/>
  <c r="Y23" i="60"/>
  <c r="X23" i="60"/>
  <c r="Z22" i="60"/>
  <c r="Y22" i="60"/>
  <c r="X22" i="60"/>
  <c r="W22" i="60"/>
  <c r="V22" i="60"/>
  <c r="U22" i="60"/>
  <c r="T22" i="60"/>
  <c r="S22" i="60"/>
  <c r="R22" i="60"/>
  <c r="Q22" i="60"/>
  <c r="P22" i="60"/>
  <c r="O22" i="60"/>
  <c r="N22" i="60"/>
  <c r="M22" i="60"/>
  <c r="L22" i="60"/>
  <c r="K22" i="60"/>
  <c r="J22" i="60"/>
  <c r="I22" i="60"/>
  <c r="H22" i="60"/>
  <c r="G22" i="60"/>
  <c r="F22" i="60"/>
  <c r="E22" i="60"/>
  <c r="D22" i="60"/>
  <c r="C22" i="60"/>
  <c r="Z21" i="60"/>
  <c r="Y21" i="60"/>
  <c r="X21" i="60"/>
  <c r="W21" i="60"/>
  <c r="V21" i="60"/>
  <c r="U21" i="60"/>
  <c r="T21" i="60"/>
  <c r="S21" i="60"/>
  <c r="R21" i="60"/>
  <c r="Q21" i="60"/>
  <c r="P21" i="60"/>
  <c r="O21" i="60"/>
  <c r="N21" i="60"/>
  <c r="M21" i="60"/>
  <c r="L21" i="60"/>
  <c r="K21" i="60"/>
  <c r="J21" i="60"/>
  <c r="I21" i="60"/>
  <c r="H21" i="60"/>
  <c r="G21" i="60"/>
  <c r="F21" i="60"/>
  <c r="E21" i="60"/>
  <c r="D21" i="60"/>
  <c r="C21" i="60"/>
  <c r="Z19" i="60"/>
  <c r="Y19" i="60"/>
  <c r="X19" i="60"/>
  <c r="W19" i="60"/>
  <c r="V19" i="60"/>
  <c r="U19" i="60"/>
  <c r="T19" i="60"/>
  <c r="S19" i="60"/>
  <c r="R19" i="60"/>
  <c r="Q19" i="60"/>
  <c r="P19" i="60"/>
  <c r="O19" i="60"/>
  <c r="N19" i="60"/>
  <c r="M19" i="60"/>
  <c r="L19" i="60"/>
  <c r="K19" i="60"/>
  <c r="J19" i="60"/>
  <c r="I19" i="60"/>
  <c r="H19" i="60"/>
  <c r="G19" i="60"/>
  <c r="F19" i="60"/>
  <c r="E19" i="60"/>
  <c r="D19" i="60"/>
  <c r="C19" i="60"/>
  <c r="Z18" i="60"/>
  <c r="Y18" i="60"/>
  <c r="X18" i="60"/>
  <c r="W18" i="60"/>
  <c r="V18" i="60"/>
  <c r="U18" i="60"/>
  <c r="T18" i="60"/>
  <c r="S18" i="60"/>
  <c r="R18" i="60"/>
  <c r="Q18" i="60"/>
  <c r="P18" i="60"/>
  <c r="O18" i="60"/>
  <c r="N18" i="60"/>
  <c r="M18" i="60"/>
  <c r="L18" i="60"/>
  <c r="K18" i="60"/>
  <c r="J18" i="60"/>
  <c r="I18" i="60"/>
  <c r="H18" i="60"/>
  <c r="G18" i="60"/>
  <c r="F18" i="60"/>
  <c r="E18" i="60"/>
  <c r="D18" i="60"/>
  <c r="C18" i="60"/>
  <c r="Z17" i="60"/>
  <c r="Y17" i="60"/>
  <c r="X17" i="60"/>
  <c r="Z16" i="60"/>
  <c r="Y16" i="60"/>
  <c r="X16" i="60"/>
  <c r="W16" i="60"/>
  <c r="V16" i="60"/>
  <c r="U16" i="60"/>
  <c r="T16" i="60"/>
  <c r="S16" i="60"/>
  <c r="R16" i="60"/>
  <c r="Q16" i="60"/>
  <c r="P16" i="60"/>
  <c r="O16" i="60"/>
  <c r="N16" i="60"/>
  <c r="M16" i="60"/>
  <c r="L16" i="60"/>
  <c r="K16" i="60"/>
  <c r="J16" i="60"/>
  <c r="I16" i="60"/>
  <c r="H16" i="60"/>
  <c r="G16" i="60"/>
  <c r="F16" i="60"/>
  <c r="E16" i="60"/>
  <c r="D16" i="60"/>
  <c r="C16" i="60"/>
  <c r="Z15" i="60"/>
  <c r="Y15" i="60"/>
  <c r="X15" i="60"/>
  <c r="W15" i="60"/>
  <c r="V15" i="60"/>
  <c r="U15" i="60"/>
  <c r="T15" i="60"/>
  <c r="S15" i="60"/>
  <c r="R15" i="60"/>
  <c r="Q15" i="60"/>
  <c r="P15" i="60"/>
  <c r="O15" i="60"/>
  <c r="N15" i="60"/>
  <c r="M15" i="60"/>
  <c r="L15" i="60"/>
  <c r="K15" i="60"/>
  <c r="J15" i="60"/>
  <c r="I15" i="60"/>
  <c r="H15" i="60"/>
  <c r="G15" i="60"/>
  <c r="F15" i="60"/>
  <c r="E15" i="60"/>
  <c r="D15" i="60"/>
  <c r="C15" i="60"/>
  <c r="Z13" i="60"/>
  <c r="Y13" i="60"/>
  <c r="X13" i="60"/>
  <c r="Z12" i="60"/>
  <c r="Y12" i="60"/>
  <c r="X12" i="60"/>
  <c r="Z11" i="60"/>
  <c r="Y11" i="60"/>
  <c r="X11" i="60"/>
  <c r="Z10" i="60"/>
  <c r="Y10" i="60"/>
  <c r="X10" i="60"/>
  <c r="Z9" i="60"/>
  <c r="Y9" i="60"/>
  <c r="X9" i="60"/>
  <c r="E50" i="68"/>
  <c r="D50" i="68"/>
  <c r="F48" i="68"/>
  <c r="E48" i="68"/>
  <c r="D48" i="68"/>
  <c r="F47" i="68"/>
  <c r="E47" i="68"/>
  <c r="D47" i="68"/>
  <c r="F46" i="68"/>
  <c r="E46" i="68"/>
  <c r="D46" i="68"/>
  <c r="F45" i="68"/>
  <c r="E45" i="68"/>
  <c r="D45" i="68"/>
  <c r="F44" i="68"/>
  <c r="E44" i="68"/>
  <c r="F43" i="68"/>
  <c r="E43" i="68"/>
  <c r="D43" i="68"/>
  <c r="B33" i="68"/>
  <c r="F47" i="59"/>
  <c r="E47" i="59"/>
  <c r="D47" i="59"/>
  <c r="F42" i="59"/>
  <c r="E42" i="59"/>
  <c r="D42" i="59"/>
  <c r="B33" i="59"/>
  <c r="U8" i="31"/>
  <c r="Z53" i="31"/>
  <c r="Y53" i="31"/>
  <c r="X53" i="31"/>
  <c r="W53" i="31"/>
  <c r="V53" i="31"/>
  <c r="U53" i="31"/>
  <c r="T53" i="31"/>
  <c r="S53" i="31"/>
  <c r="R53" i="31"/>
  <c r="Q53" i="31"/>
  <c r="P53" i="31"/>
  <c r="O53" i="31"/>
  <c r="N53" i="31"/>
  <c r="M53" i="31"/>
  <c r="L53" i="31"/>
  <c r="K53" i="31"/>
  <c r="J53" i="31"/>
  <c r="I53" i="31"/>
  <c r="H53" i="31"/>
  <c r="G53" i="31"/>
  <c r="F53" i="31"/>
  <c r="E53" i="31"/>
  <c r="D53" i="31"/>
  <c r="C53" i="31"/>
  <c r="B49" i="31"/>
  <c r="Z44" i="31"/>
  <c r="Y44" i="31"/>
  <c r="X44" i="31"/>
  <c r="W44" i="31"/>
  <c r="V44" i="31"/>
  <c r="U44" i="31"/>
  <c r="T44" i="31"/>
  <c r="S44" i="31"/>
  <c r="R44" i="31"/>
  <c r="Q44" i="31"/>
  <c r="P44" i="31"/>
  <c r="O44" i="31"/>
  <c r="N44" i="31"/>
  <c r="M44" i="31"/>
  <c r="L44" i="31"/>
  <c r="K44" i="31"/>
  <c r="J44" i="31"/>
  <c r="I44" i="31"/>
  <c r="H44" i="31"/>
  <c r="G44" i="31"/>
  <c r="F44" i="31"/>
  <c r="E44" i="31"/>
  <c r="D44" i="31"/>
  <c r="C44" i="31"/>
  <c r="Z43" i="31"/>
  <c r="Y43" i="31"/>
  <c r="X43" i="31"/>
  <c r="W43" i="31"/>
  <c r="V43" i="31"/>
  <c r="U43" i="31"/>
  <c r="T43" i="31"/>
  <c r="S43" i="31"/>
  <c r="R43" i="31"/>
  <c r="Q43" i="31"/>
  <c r="P43" i="31"/>
  <c r="O43" i="31"/>
  <c r="N43" i="31"/>
  <c r="M43" i="31"/>
  <c r="L43" i="31"/>
  <c r="K43" i="31"/>
  <c r="J43" i="31"/>
  <c r="I43" i="31"/>
  <c r="H43" i="31"/>
  <c r="G43" i="31"/>
  <c r="F43" i="31"/>
  <c r="E43" i="31"/>
  <c r="D43" i="31"/>
  <c r="C43" i="31"/>
  <c r="Z42" i="31"/>
  <c r="Y42" i="31"/>
  <c r="X42" i="31"/>
  <c r="W42" i="31"/>
  <c r="V42" i="31"/>
  <c r="U42" i="31"/>
  <c r="T42" i="31"/>
  <c r="S42" i="31"/>
  <c r="R42" i="31"/>
  <c r="Q42" i="31"/>
  <c r="P42" i="31"/>
  <c r="O42" i="31"/>
  <c r="N42" i="31"/>
  <c r="M42" i="31"/>
  <c r="L42" i="31"/>
  <c r="K42" i="31"/>
  <c r="J42" i="31"/>
  <c r="I42" i="31"/>
  <c r="H42" i="31"/>
  <c r="G42" i="31"/>
  <c r="F42" i="31"/>
  <c r="E42" i="31"/>
  <c r="D42" i="31"/>
  <c r="C42" i="31"/>
  <c r="Z41" i="31"/>
  <c r="Y41" i="31"/>
  <c r="X41" i="31"/>
  <c r="W41" i="31"/>
  <c r="V41" i="31"/>
  <c r="U41" i="31"/>
  <c r="T41" i="31"/>
  <c r="S41" i="31"/>
  <c r="R41" i="31"/>
  <c r="Q41" i="31"/>
  <c r="P41" i="31"/>
  <c r="O41" i="31"/>
  <c r="N41" i="31"/>
  <c r="M41" i="31"/>
  <c r="L41" i="31"/>
  <c r="K41" i="31"/>
  <c r="J41" i="31"/>
  <c r="I41" i="31"/>
  <c r="H41" i="31"/>
  <c r="G41" i="31"/>
  <c r="F41" i="31"/>
  <c r="E41" i="31"/>
  <c r="D41" i="31"/>
  <c r="C41" i="31"/>
  <c r="Z40" i="31"/>
  <c r="Y40" i="31"/>
  <c r="X40" i="31"/>
  <c r="W40" i="31"/>
  <c r="V40" i="31"/>
  <c r="U40" i="31"/>
  <c r="T40" i="31"/>
  <c r="S40" i="31"/>
  <c r="R40" i="31"/>
  <c r="Q40" i="31"/>
  <c r="P40" i="31"/>
  <c r="O40" i="31"/>
  <c r="N40" i="31"/>
  <c r="M40" i="31"/>
  <c r="L40" i="31"/>
  <c r="K40" i="31"/>
  <c r="J40" i="31"/>
  <c r="I40" i="31"/>
  <c r="H40" i="31"/>
  <c r="G40" i="31"/>
  <c r="F40" i="31"/>
  <c r="E40" i="31"/>
  <c r="D40" i="31"/>
  <c r="C40" i="31"/>
  <c r="Z39" i="31"/>
  <c r="Y39" i="31"/>
  <c r="X39" i="31"/>
  <c r="W39" i="31"/>
  <c r="V39" i="31"/>
  <c r="U39" i="31"/>
  <c r="T39" i="31"/>
  <c r="S39" i="31"/>
  <c r="R39" i="31"/>
  <c r="Q39" i="31"/>
  <c r="P39" i="31"/>
  <c r="O39" i="31"/>
  <c r="N39" i="31"/>
  <c r="M39" i="31"/>
  <c r="L39" i="31"/>
  <c r="K39" i="31"/>
  <c r="J39" i="31"/>
  <c r="I39" i="31"/>
  <c r="H39" i="31"/>
  <c r="G39" i="31"/>
  <c r="F39" i="31"/>
  <c r="E39" i="31"/>
  <c r="D39" i="31"/>
  <c r="C39" i="31"/>
  <c r="Z38" i="31"/>
  <c r="Y38" i="31"/>
  <c r="X38" i="31"/>
  <c r="W38" i="31"/>
  <c r="V38" i="31"/>
  <c r="U38" i="31"/>
  <c r="T38" i="31"/>
  <c r="S38" i="31"/>
  <c r="R38" i="31"/>
  <c r="Q38" i="31"/>
  <c r="P38" i="31"/>
  <c r="O38" i="31"/>
  <c r="N38" i="31"/>
  <c r="M38" i="31"/>
  <c r="L38" i="31"/>
  <c r="K38" i="31"/>
  <c r="J38" i="31"/>
  <c r="I38" i="31"/>
  <c r="H38" i="31"/>
  <c r="G38" i="31"/>
  <c r="F38" i="31"/>
  <c r="E38" i="31"/>
  <c r="D38" i="31"/>
  <c r="Z37" i="31"/>
  <c r="Y37" i="31"/>
  <c r="X37" i="31"/>
  <c r="W37" i="31"/>
  <c r="V37" i="31"/>
  <c r="U37" i="31"/>
  <c r="T37" i="31"/>
  <c r="S37" i="31"/>
  <c r="R37" i="31"/>
  <c r="Q37" i="31"/>
  <c r="P37" i="31"/>
  <c r="O37" i="31"/>
  <c r="N37" i="31"/>
  <c r="M37" i="31"/>
  <c r="L37" i="31"/>
  <c r="K37" i="31"/>
  <c r="J37" i="31"/>
  <c r="I37" i="31"/>
  <c r="H37" i="31"/>
  <c r="G37" i="31"/>
  <c r="F37" i="31"/>
  <c r="E37" i="31"/>
  <c r="D37" i="31"/>
  <c r="C37" i="31"/>
  <c r="Z36" i="31"/>
  <c r="Y36" i="31"/>
  <c r="X36" i="31"/>
  <c r="W36" i="31"/>
  <c r="V36" i="31"/>
  <c r="U36" i="31"/>
  <c r="T36" i="31"/>
  <c r="S36" i="31"/>
  <c r="R36" i="31"/>
  <c r="Q36" i="31"/>
  <c r="P36" i="31"/>
  <c r="O36" i="31"/>
  <c r="N36" i="31"/>
  <c r="M36" i="31"/>
  <c r="L36" i="31"/>
  <c r="K36" i="31"/>
  <c r="J36" i="31"/>
  <c r="I36" i="31"/>
  <c r="H36" i="31"/>
  <c r="G36" i="31"/>
  <c r="F36" i="31"/>
  <c r="E36" i="31"/>
  <c r="D36" i="31"/>
  <c r="C36" i="31"/>
  <c r="Z35" i="31"/>
  <c r="Y35" i="31"/>
  <c r="X35" i="31"/>
  <c r="W35" i="31"/>
  <c r="V35" i="31"/>
  <c r="U35" i="31"/>
  <c r="T35" i="31"/>
  <c r="S35" i="31"/>
  <c r="R35" i="31"/>
  <c r="Q35" i="31"/>
  <c r="P35" i="31"/>
  <c r="O35" i="31"/>
  <c r="N35" i="31"/>
  <c r="M35" i="31"/>
  <c r="L35" i="31"/>
  <c r="K35" i="31"/>
  <c r="J35" i="31"/>
  <c r="I35" i="31"/>
  <c r="H35" i="31"/>
  <c r="G35" i="31"/>
  <c r="F35" i="31"/>
  <c r="E35" i="31"/>
  <c r="D35" i="31"/>
  <c r="C35" i="31"/>
  <c r="Z34" i="31"/>
  <c r="Y34" i="31"/>
  <c r="X34" i="31"/>
  <c r="W34" i="31"/>
  <c r="V34" i="31"/>
  <c r="U34" i="31"/>
  <c r="T34" i="31"/>
  <c r="S34" i="31"/>
  <c r="R34" i="31"/>
  <c r="Q34" i="31"/>
  <c r="P34" i="31"/>
  <c r="O34" i="31"/>
  <c r="N34" i="31"/>
  <c r="M34" i="31"/>
  <c r="L34" i="31"/>
  <c r="K34" i="31"/>
  <c r="J34" i="31"/>
  <c r="I34" i="31"/>
  <c r="H34" i="31"/>
  <c r="G34" i="31"/>
  <c r="F34" i="31"/>
  <c r="E34" i="31"/>
  <c r="D34" i="31"/>
  <c r="C34" i="31"/>
  <c r="Z33" i="31"/>
  <c r="Y33" i="31"/>
  <c r="X33" i="31"/>
  <c r="W33" i="31"/>
  <c r="V33" i="31"/>
  <c r="U33" i="31"/>
  <c r="T33" i="31"/>
  <c r="S33" i="31"/>
  <c r="R33" i="31"/>
  <c r="Q33" i="31"/>
  <c r="P33" i="31"/>
  <c r="O33" i="31"/>
  <c r="N33" i="31"/>
  <c r="M33" i="31"/>
  <c r="L33" i="31"/>
  <c r="K33" i="31"/>
  <c r="J33" i="31"/>
  <c r="I33" i="31"/>
  <c r="H33" i="31"/>
  <c r="G33" i="31"/>
  <c r="F33" i="31"/>
  <c r="E33" i="31"/>
  <c r="D33" i="31"/>
  <c r="C33" i="31"/>
  <c r="Z32" i="31"/>
  <c r="Y32" i="31"/>
  <c r="X32" i="31"/>
  <c r="W32" i="31"/>
  <c r="V32" i="31"/>
  <c r="U32" i="31"/>
  <c r="T32" i="31"/>
  <c r="S32" i="31"/>
  <c r="R32" i="31"/>
  <c r="Q32" i="31"/>
  <c r="P32" i="31"/>
  <c r="O32" i="31"/>
  <c r="N32" i="31"/>
  <c r="M32" i="31"/>
  <c r="L32" i="31"/>
  <c r="K32" i="31"/>
  <c r="J32" i="31"/>
  <c r="I32" i="31"/>
  <c r="H32" i="31"/>
  <c r="G32" i="31"/>
  <c r="F32" i="31"/>
  <c r="E32" i="31"/>
  <c r="D32" i="31"/>
  <c r="C32" i="31"/>
  <c r="Z31" i="31"/>
  <c r="Y31" i="31"/>
  <c r="X31" i="31"/>
  <c r="W31" i="31"/>
  <c r="V31" i="31"/>
  <c r="U31" i="31"/>
  <c r="T31" i="31"/>
  <c r="S31" i="31"/>
  <c r="R31" i="31"/>
  <c r="Q31" i="31"/>
  <c r="P31" i="31"/>
  <c r="O31" i="31"/>
  <c r="N31" i="31"/>
  <c r="M31" i="31"/>
  <c r="L31" i="31"/>
  <c r="K31" i="31"/>
  <c r="J31" i="31"/>
  <c r="I31" i="31"/>
  <c r="H31" i="31"/>
  <c r="G31" i="31"/>
  <c r="F31" i="31"/>
  <c r="E31" i="31"/>
  <c r="D31" i="31"/>
  <c r="C31" i="31"/>
  <c r="Z30" i="31"/>
  <c r="Y30" i="31"/>
  <c r="X30" i="31"/>
  <c r="W30" i="31"/>
  <c r="V30" i="31"/>
  <c r="U30" i="31"/>
  <c r="T30" i="31"/>
  <c r="S30" i="31"/>
  <c r="R30" i="31"/>
  <c r="Q30" i="31"/>
  <c r="P30" i="31"/>
  <c r="O30" i="31"/>
  <c r="N30" i="31"/>
  <c r="M30" i="31"/>
  <c r="L30" i="31"/>
  <c r="K30" i="31"/>
  <c r="J30" i="31"/>
  <c r="I30" i="31"/>
  <c r="H30" i="31"/>
  <c r="G30" i="31"/>
  <c r="F30" i="31"/>
  <c r="E30" i="31"/>
  <c r="D30" i="31"/>
  <c r="C30" i="31"/>
  <c r="Z29" i="31"/>
  <c r="Y29" i="31"/>
  <c r="X29" i="31"/>
  <c r="W29" i="31"/>
  <c r="V29" i="31"/>
  <c r="U29" i="31"/>
  <c r="T29" i="31"/>
  <c r="S29" i="31"/>
  <c r="R29" i="31"/>
  <c r="Q29" i="31"/>
  <c r="P29" i="31"/>
  <c r="O29" i="31"/>
  <c r="N29" i="31"/>
  <c r="M29" i="31"/>
  <c r="L29" i="31"/>
  <c r="K29" i="31"/>
  <c r="J29" i="31"/>
  <c r="I29" i="31"/>
  <c r="H29" i="31"/>
  <c r="G29" i="31"/>
  <c r="F29" i="31"/>
  <c r="E29" i="31"/>
  <c r="D29" i="31"/>
  <c r="C29" i="31"/>
  <c r="Z28" i="31"/>
  <c r="Y28" i="31"/>
  <c r="X28" i="31"/>
  <c r="W28" i="31"/>
  <c r="V28" i="31"/>
  <c r="U28" i="31"/>
  <c r="T28" i="31"/>
  <c r="S28" i="31"/>
  <c r="R28" i="31"/>
  <c r="Q28" i="31"/>
  <c r="P28" i="31"/>
  <c r="O28" i="31"/>
  <c r="N28" i="31"/>
  <c r="M28" i="31"/>
  <c r="L28" i="31"/>
  <c r="K28" i="31"/>
  <c r="J28" i="31"/>
  <c r="I28" i="31"/>
  <c r="H28" i="31"/>
  <c r="G28" i="31"/>
  <c r="F28" i="31"/>
  <c r="E28" i="31"/>
  <c r="D28" i="31"/>
  <c r="C28" i="31"/>
  <c r="Z26" i="31"/>
  <c r="Y26" i="31"/>
  <c r="X26" i="31"/>
  <c r="W26" i="31"/>
  <c r="V26" i="31"/>
  <c r="U26" i="31"/>
  <c r="T26" i="31"/>
  <c r="S26" i="31"/>
  <c r="R26" i="31"/>
  <c r="Q26" i="31"/>
  <c r="P26" i="31"/>
  <c r="O26" i="31"/>
  <c r="N26" i="31"/>
  <c r="M26" i="31"/>
  <c r="L26" i="31"/>
  <c r="K26" i="31"/>
  <c r="J26" i="31"/>
  <c r="I26" i="31"/>
  <c r="H26" i="31"/>
  <c r="G26" i="31"/>
  <c r="F26" i="31"/>
  <c r="E26" i="31"/>
  <c r="D26" i="31"/>
  <c r="C26" i="31"/>
  <c r="Z25" i="31"/>
  <c r="Y25" i="31"/>
  <c r="X25" i="31"/>
  <c r="W25" i="31"/>
  <c r="V25" i="31"/>
  <c r="U25" i="31"/>
  <c r="T25" i="31"/>
  <c r="S25" i="31"/>
  <c r="R25" i="31"/>
  <c r="Q25" i="31"/>
  <c r="P25" i="31"/>
  <c r="O25" i="31"/>
  <c r="N25" i="31"/>
  <c r="M25" i="31"/>
  <c r="L25" i="31"/>
  <c r="K25" i="31"/>
  <c r="J25" i="31"/>
  <c r="I25" i="31"/>
  <c r="H25" i="31"/>
  <c r="G25" i="31"/>
  <c r="F25" i="31"/>
  <c r="E25" i="31"/>
  <c r="D25" i="31"/>
  <c r="C25" i="31"/>
  <c r="Z24" i="31"/>
  <c r="Y24" i="31"/>
  <c r="X24" i="31"/>
  <c r="W24" i="31"/>
  <c r="V24" i="31"/>
  <c r="U24" i="31"/>
  <c r="T24" i="31"/>
  <c r="S24" i="31"/>
  <c r="R24" i="31"/>
  <c r="Q24" i="31"/>
  <c r="P24" i="31"/>
  <c r="O24" i="31"/>
  <c r="N24" i="31"/>
  <c r="M24" i="31"/>
  <c r="L24" i="31"/>
  <c r="K24" i="31"/>
  <c r="J24" i="31"/>
  <c r="I24" i="31"/>
  <c r="H24" i="31"/>
  <c r="G24" i="31"/>
  <c r="F24" i="31"/>
  <c r="E24" i="31"/>
  <c r="D24" i="31"/>
  <c r="C24" i="31"/>
  <c r="Z23" i="31"/>
  <c r="Y23" i="31"/>
  <c r="X23" i="31"/>
  <c r="W23" i="31"/>
  <c r="V23" i="31"/>
  <c r="U23" i="31"/>
  <c r="T23" i="31"/>
  <c r="S23" i="31"/>
  <c r="R23" i="31"/>
  <c r="Q23" i="31"/>
  <c r="P23" i="31"/>
  <c r="O23" i="31"/>
  <c r="N23" i="31"/>
  <c r="M23" i="31"/>
  <c r="L23" i="31"/>
  <c r="K23" i="31"/>
  <c r="J23" i="31"/>
  <c r="I23" i="31"/>
  <c r="H23" i="31"/>
  <c r="G23" i="31"/>
  <c r="F23" i="31"/>
  <c r="E23" i="31"/>
  <c r="D23" i="31"/>
  <c r="C23" i="31"/>
  <c r="Z22" i="31"/>
  <c r="Y22" i="31"/>
  <c r="X22" i="31"/>
  <c r="W22" i="31"/>
  <c r="V22" i="31"/>
  <c r="U22" i="31"/>
  <c r="T22" i="31"/>
  <c r="S22" i="31"/>
  <c r="R22" i="31"/>
  <c r="Q22" i="31"/>
  <c r="P22" i="31"/>
  <c r="O22" i="31"/>
  <c r="N22" i="31"/>
  <c r="M22" i="31"/>
  <c r="L22" i="31"/>
  <c r="K22" i="31"/>
  <c r="J22" i="31"/>
  <c r="I22" i="31"/>
  <c r="H22" i="31"/>
  <c r="G22" i="31"/>
  <c r="F22" i="31"/>
  <c r="E22" i="31"/>
  <c r="D22" i="31"/>
  <c r="C22" i="31"/>
  <c r="Z21" i="31"/>
  <c r="Y21" i="31"/>
  <c r="X21" i="31"/>
  <c r="W21" i="31"/>
  <c r="V21" i="31"/>
  <c r="U21" i="31"/>
  <c r="T21" i="31"/>
  <c r="S21" i="31"/>
  <c r="R21" i="31"/>
  <c r="Q21" i="31"/>
  <c r="P21" i="31"/>
  <c r="O21" i="31"/>
  <c r="N21" i="31"/>
  <c r="M21" i="31"/>
  <c r="L21" i="31"/>
  <c r="K21" i="31"/>
  <c r="J21" i="31"/>
  <c r="I21" i="31"/>
  <c r="H21" i="31"/>
  <c r="G21" i="31"/>
  <c r="F21" i="31"/>
  <c r="E21" i="31"/>
  <c r="D21" i="31"/>
  <c r="C21" i="31"/>
  <c r="Z20" i="31"/>
  <c r="Y20" i="31"/>
  <c r="X20" i="31"/>
  <c r="W20" i="31"/>
  <c r="V20" i="31"/>
  <c r="U20" i="31"/>
  <c r="T20" i="31"/>
  <c r="S20" i="31"/>
  <c r="R20" i="31"/>
  <c r="Q20" i="31"/>
  <c r="P20" i="31"/>
  <c r="O20" i="31"/>
  <c r="N20" i="31"/>
  <c r="M20" i="31"/>
  <c r="L20" i="31"/>
  <c r="K20" i="31"/>
  <c r="J20" i="31"/>
  <c r="I20" i="31"/>
  <c r="H20" i="31"/>
  <c r="G20" i="31"/>
  <c r="F20" i="31"/>
  <c r="E20" i="31"/>
  <c r="D20" i="31"/>
  <c r="C20" i="31"/>
  <c r="Z19" i="31"/>
  <c r="Y19" i="31"/>
  <c r="X19" i="31"/>
  <c r="W19" i="31"/>
  <c r="V19" i="31"/>
  <c r="U19" i="31"/>
  <c r="T19" i="31"/>
  <c r="S19" i="31"/>
  <c r="R19" i="31"/>
  <c r="Q19" i="31"/>
  <c r="P19" i="31"/>
  <c r="O19" i="31"/>
  <c r="N19" i="31"/>
  <c r="M19" i="31"/>
  <c r="L19" i="31"/>
  <c r="K19" i="31"/>
  <c r="J19" i="31"/>
  <c r="I19" i="31"/>
  <c r="H19" i="31"/>
  <c r="G19" i="31"/>
  <c r="F19" i="31"/>
  <c r="E19" i="31"/>
  <c r="D19" i="31"/>
  <c r="C19" i="31"/>
  <c r="Z18" i="31"/>
  <c r="Y18" i="31"/>
  <c r="X18" i="31"/>
  <c r="W18" i="31"/>
  <c r="V18" i="31"/>
  <c r="U18" i="31"/>
  <c r="T18" i="31"/>
  <c r="S18" i="31"/>
  <c r="R18" i="31"/>
  <c r="Q18" i="31"/>
  <c r="P18" i="31"/>
  <c r="O18" i="31"/>
  <c r="N18" i="31"/>
  <c r="M18" i="31"/>
  <c r="L18" i="31"/>
  <c r="K18" i="31"/>
  <c r="J18" i="31"/>
  <c r="I18" i="31"/>
  <c r="H18" i="31"/>
  <c r="G18" i="31"/>
  <c r="F18" i="31"/>
  <c r="E18" i="31"/>
  <c r="D18" i="31"/>
  <c r="C18" i="31"/>
  <c r="Z17" i="31"/>
  <c r="Y17" i="31"/>
  <c r="X17" i="31"/>
  <c r="W17" i="31"/>
  <c r="V17" i="31"/>
  <c r="U17" i="31"/>
  <c r="T17" i="31"/>
  <c r="S17" i="31"/>
  <c r="R17" i="31"/>
  <c r="Q17" i="31"/>
  <c r="P17" i="31"/>
  <c r="O17" i="31"/>
  <c r="N17" i="31"/>
  <c r="M17" i="31"/>
  <c r="L17" i="31"/>
  <c r="K17" i="31"/>
  <c r="J17" i="31"/>
  <c r="I17" i="31"/>
  <c r="H17" i="31"/>
  <c r="G17" i="31"/>
  <c r="F17" i="31"/>
  <c r="E17" i="31"/>
  <c r="D17" i="31"/>
  <c r="C17" i="31"/>
  <c r="Z16" i="31"/>
  <c r="Y16" i="31"/>
  <c r="X16" i="31"/>
  <c r="W16" i="31"/>
  <c r="V16" i="31"/>
  <c r="U16" i="31"/>
  <c r="T16" i="31"/>
  <c r="S16" i="31"/>
  <c r="R16" i="31"/>
  <c r="Q16" i="31"/>
  <c r="P16" i="31"/>
  <c r="O16" i="31"/>
  <c r="N16" i="31"/>
  <c r="M16" i="31"/>
  <c r="L16" i="31"/>
  <c r="K16" i="31"/>
  <c r="J16" i="31"/>
  <c r="I16" i="31"/>
  <c r="H16" i="31"/>
  <c r="G16" i="31"/>
  <c r="F16" i="31"/>
  <c r="E16" i="31"/>
  <c r="D16" i="31"/>
  <c r="C16" i="31"/>
  <c r="Z15" i="31"/>
  <c r="Y15" i="31"/>
  <c r="X15" i="31"/>
  <c r="W15" i="31"/>
  <c r="V15" i="31"/>
  <c r="U15" i="31"/>
  <c r="T15" i="31"/>
  <c r="S15" i="31"/>
  <c r="R15" i="31"/>
  <c r="Q15" i="31"/>
  <c r="P15" i="31"/>
  <c r="O15" i="31"/>
  <c r="N15" i="31"/>
  <c r="M15" i="31"/>
  <c r="L15" i="31"/>
  <c r="K15" i="31"/>
  <c r="J15" i="31"/>
  <c r="I15" i="31"/>
  <c r="H15" i="31"/>
  <c r="G15" i="31"/>
  <c r="F15" i="31"/>
  <c r="E15" i="31"/>
  <c r="D15" i="31"/>
  <c r="C15" i="31"/>
  <c r="Z14" i="31"/>
  <c r="Y14" i="31"/>
  <c r="X14" i="31"/>
  <c r="W14" i="31"/>
  <c r="V14" i="31"/>
  <c r="U14" i="31"/>
  <c r="T14" i="31"/>
  <c r="S14" i="31"/>
  <c r="R14" i="31"/>
  <c r="Q14" i="31"/>
  <c r="P14" i="31"/>
  <c r="O14" i="31"/>
  <c r="N14" i="31"/>
  <c r="M14" i="31"/>
  <c r="L14" i="31"/>
  <c r="K14" i="31"/>
  <c r="J14" i="31"/>
  <c r="I14" i="31"/>
  <c r="H14" i="31"/>
  <c r="G14" i="31"/>
  <c r="F14" i="31"/>
  <c r="E14" i="31"/>
  <c r="D14" i="31"/>
  <c r="C14" i="31"/>
  <c r="Z13" i="31"/>
  <c r="Y13" i="31"/>
  <c r="X13" i="31"/>
  <c r="W13" i="31"/>
  <c r="V13" i="31"/>
  <c r="U13" i="31"/>
  <c r="T13" i="31"/>
  <c r="S13" i="31"/>
  <c r="R13" i="31"/>
  <c r="Q13" i="31"/>
  <c r="P13" i="31"/>
  <c r="O13" i="31"/>
  <c r="N13" i="31"/>
  <c r="M13" i="31"/>
  <c r="L13" i="31"/>
  <c r="K13" i="31"/>
  <c r="J13" i="31"/>
  <c r="I13" i="31"/>
  <c r="H13" i="31"/>
  <c r="G13" i="31"/>
  <c r="F13" i="31"/>
  <c r="E13" i="31"/>
  <c r="D13" i="31"/>
  <c r="C13" i="31"/>
  <c r="Z12" i="31"/>
  <c r="Y12" i="31"/>
  <c r="X12" i="31"/>
  <c r="W12" i="31"/>
  <c r="V12" i="31"/>
  <c r="U12" i="31"/>
  <c r="T12" i="31"/>
  <c r="S12" i="31"/>
  <c r="R12" i="31"/>
  <c r="Q12" i="31"/>
  <c r="P12" i="31"/>
  <c r="O12" i="31"/>
  <c r="N12" i="31"/>
  <c r="M12" i="31"/>
  <c r="L12" i="31"/>
  <c r="K12" i="31"/>
  <c r="J12" i="31"/>
  <c r="I12" i="31"/>
  <c r="H12" i="31"/>
  <c r="G12" i="31"/>
  <c r="F12" i="31"/>
  <c r="E12" i="31"/>
  <c r="D12" i="31"/>
  <c r="C12" i="31"/>
  <c r="Z11" i="31"/>
  <c r="Y11" i="31"/>
  <c r="X11" i="31"/>
  <c r="W11" i="31"/>
  <c r="V11" i="31"/>
  <c r="U11" i="31"/>
  <c r="T11" i="31"/>
  <c r="S11" i="31"/>
  <c r="R11" i="31"/>
  <c r="Q11" i="31"/>
  <c r="P11" i="31"/>
  <c r="O11" i="31"/>
  <c r="N11" i="31"/>
  <c r="M11" i="31"/>
  <c r="L11" i="31"/>
  <c r="K11" i="31"/>
  <c r="J11" i="31"/>
  <c r="I11" i="31"/>
  <c r="H11" i="31"/>
  <c r="G11" i="31"/>
  <c r="F11" i="31"/>
  <c r="E11" i="31"/>
  <c r="D11" i="31"/>
  <c r="C11" i="31"/>
  <c r="Z10" i="31"/>
  <c r="Y10" i="31"/>
  <c r="X10" i="31"/>
  <c r="W10" i="31"/>
  <c r="V10" i="31"/>
  <c r="U10" i="31"/>
  <c r="T10" i="31"/>
  <c r="S10" i="31"/>
  <c r="R10" i="31"/>
  <c r="Q10" i="31"/>
  <c r="P10" i="31"/>
  <c r="O10" i="31"/>
  <c r="N10" i="31"/>
  <c r="M10" i="31"/>
  <c r="L10" i="31"/>
  <c r="K10" i="31"/>
  <c r="J10" i="31"/>
  <c r="I10" i="31"/>
  <c r="H10" i="31"/>
  <c r="G10" i="31"/>
  <c r="F10" i="31"/>
  <c r="E10" i="31"/>
  <c r="D10" i="31"/>
  <c r="C10" i="31"/>
  <c r="Z9" i="31"/>
  <c r="Y9" i="31"/>
  <c r="X9" i="31"/>
  <c r="W9" i="31"/>
  <c r="V9" i="31"/>
  <c r="U9" i="31"/>
  <c r="T9" i="31"/>
  <c r="S9" i="31"/>
  <c r="R9" i="31"/>
  <c r="Q9" i="31"/>
  <c r="P9" i="31"/>
  <c r="O9" i="31"/>
  <c r="N9" i="31"/>
  <c r="M9" i="31"/>
  <c r="L9" i="31"/>
  <c r="K9" i="31"/>
  <c r="J9" i="31"/>
  <c r="I9" i="31"/>
  <c r="H9" i="31"/>
  <c r="G9" i="31"/>
  <c r="F9" i="31"/>
  <c r="E9" i="31"/>
  <c r="D9" i="31"/>
  <c r="C9" i="31"/>
  <c r="Z8" i="31"/>
  <c r="Y8" i="31"/>
  <c r="X8" i="31"/>
  <c r="W8" i="31"/>
  <c r="V8" i="31"/>
  <c r="T8" i="31"/>
  <c r="S8" i="31"/>
  <c r="R8" i="31"/>
  <c r="Q8" i="31"/>
  <c r="P8" i="31"/>
  <c r="O8" i="31"/>
  <c r="N8" i="31"/>
  <c r="M8" i="31"/>
  <c r="L8" i="31"/>
  <c r="K8" i="31"/>
  <c r="J8" i="31"/>
  <c r="I8" i="31"/>
  <c r="H8" i="31"/>
  <c r="G8" i="31"/>
  <c r="F8" i="31"/>
  <c r="E8" i="31"/>
  <c r="D8" i="31"/>
  <c r="C8" i="31"/>
  <c r="U8" i="49"/>
  <c r="Z56" i="49"/>
  <c r="Y56" i="49"/>
  <c r="X56" i="49"/>
  <c r="W56" i="49"/>
  <c r="V56" i="49"/>
  <c r="U56" i="49"/>
  <c r="T56" i="49"/>
  <c r="S56" i="49"/>
  <c r="R56" i="49"/>
  <c r="Q56" i="49"/>
  <c r="P56" i="49"/>
  <c r="O56" i="49"/>
  <c r="N56" i="49"/>
  <c r="M56" i="49"/>
  <c r="L56" i="49"/>
  <c r="K56" i="49"/>
  <c r="J56" i="49"/>
  <c r="I56" i="49"/>
  <c r="H56" i="49"/>
  <c r="G56" i="49"/>
  <c r="F56" i="49"/>
  <c r="E56" i="49"/>
  <c r="D56" i="49"/>
  <c r="C56" i="49"/>
  <c r="B52" i="49"/>
  <c r="Z44" i="49"/>
  <c r="Y44" i="49"/>
  <c r="X44" i="49"/>
  <c r="W44" i="49"/>
  <c r="U44" i="49"/>
  <c r="T44" i="49"/>
  <c r="S44" i="49"/>
  <c r="R44" i="49"/>
  <c r="Q44" i="49"/>
  <c r="P44" i="49"/>
  <c r="O44" i="49"/>
  <c r="N44" i="49"/>
  <c r="M44" i="49"/>
  <c r="L44" i="49"/>
  <c r="K44" i="49"/>
  <c r="J44" i="49"/>
  <c r="I44" i="49"/>
  <c r="H44" i="49"/>
  <c r="G44" i="49"/>
  <c r="F44" i="49"/>
  <c r="E44" i="49"/>
  <c r="D44" i="49"/>
  <c r="C44" i="49"/>
  <c r="Z43" i="49"/>
  <c r="Y43" i="49"/>
  <c r="X43" i="49"/>
  <c r="W43" i="49"/>
  <c r="U43" i="49"/>
  <c r="T43" i="49"/>
  <c r="S43" i="49"/>
  <c r="R43" i="49"/>
  <c r="Q43" i="49"/>
  <c r="P43" i="49"/>
  <c r="O43" i="49"/>
  <c r="N43" i="49"/>
  <c r="M43" i="49"/>
  <c r="L43" i="49"/>
  <c r="K43" i="49"/>
  <c r="J43" i="49"/>
  <c r="I43" i="49"/>
  <c r="H43" i="49"/>
  <c r="G43" i="49"/>
  <c r="F43" i="49"/>
  <c r="E43" i="49"/>
  <c r="D43" i="49"/>
  <c r="C43" i="49"/>
  <c r="Z42" i="49"/>
  <c r="Y42" i="49"/>
  <c r="X42" i="49"/>
  <c r="W42" i="49"/>
  <c r="U42" i="49"/>
  <c r="T42" i="49"/>
  <c r="R42" i="49"/>
  <c r="Q42" i="49"/>
  <c r="P42" i="49"/>
  <c r="O42" i="49"/>
  <c r="N42" i="49"/>
  <c r="M42" i="49"/>
  <c r="L42" i="49"/>
  <c r="K42" i="49"/>
  <c r="J42" i="49"/>
  <c r="I42" i="49"/>
  <c r="H42" i="49"/>
  <c r="G42" i="49"/>
  <c r="F42" i="49"/>
  <c r="E42" i="49"/>
  <c r="D42" i="49"/>
  <c r="C42" i="49"/>
  <c r="Z41" i="49"/>
  <c r="Y41" i="49"/>
  <c r="X41" i="49"/>
  <c r="W41" i="49"/>
  <c r="U41" i="49"/>
  <c r="T41" i="49"/>
  <c r="S41" i="49"/>
  <c r="R41" i="49"/>
  <c r="Q41" i="49"/>
  <c r="P41" i="49"/>
  <c r="O41" i="49"/>
  <c r="N41" i="49"/>
  <c r="M41" i="49"/>
  <c r="L41" i="49"/>
  <c r="K41" i="49"/>
  <c r="J41" i="49"/>
  <c r="I41" i="49"/>
  <c r="H41" i="49"/>
  <c r="G41" i="49"/>
  <c r="F41" i="49"/>
  <c r="E41" i="49"/>
  <c r="D41" i="49"/>
  <c r="C41" i="49"/>
  <c r="Z40" i="49"/>
  <c r="Y40" i="49"/>
  <c r="X40" i="49"/>
  <c r="W40" i="49"/>
  <c r="U40" i="49"/>
  <c r="T40" i="49"/>
  <c r="S40" i="49"/>
  <c r="R40" i="49"/>
  <c r="Q40" i="49"/>
  <c r="P40" i="49"/>
  <c r="O40" i="49"/>
  <c r="N40" i="49"/>
  <c r="M40" i="49"/>
  <c r="L40" i="49"/>
  <c r="K40" i="49"/>
  <c r="J40" i="49"/>
  <c r="I40" i="49"/>
  <c r="H40" i="49"/>
  <c r="G40" i="49"/>
  <c r="F40" i="49"/>
  <c r="E40" i="49"/>
  <c r="D40" i="49"/>
  <c r="C40" i="49"/>
  <c r="Z39" i="49"/>
  <c r="Y39" i="49"/>
  <c r="X39" i="49"/>
  <c r="W39" i="49"/>
  <c r="U39" i="49"/>
  <c r="T39" i="49"/>
  <c r="S39" i="49"/>
  <c r="R39" i="49"/>
  <c r="Q39" i="49"/>
  <c r="P39" i="49"/>
  <c r="O39" i="49"/>
  <c r="N39" i="49"/>
  <c r="M39" i="49"/>
  <c r="L39" i="49"/>
  <c r="K39" i="49"/>
  <c r="J39" i="49"/>
  <c r="I39" i="49"/>
  <c r="H39" i="49"/>
  <c r="G39" i="49"/>
  <c r="F39" i="49"/>
  <c r="E39" i="49"/>
  <c r="D39" i="49"/>
  <c r="C39" i="49"/>
  <c r="Z38" i="49"/>
  <c r="Y38" i="49"/>
  <c r="X38" i="49"/>
  <c r="W38" i="49"/>
  <c r="U38" i="49"/>
  <c r="T38" i="49"/>
  <c r="S38" i="49"/>
  <c r="R38" i="49"/>
  <c r="Q38" i="49"/>
  <c r="P38" i="49"/>
  <c r="O38" i="49"/>
  <c r="N38" i="49"/>
  <c r="M38" i="49"/>
  <c r="L38" i="49"/>
  <c r="K38" i="49"/>
  <c r="J38" i="49"/>
  <c r="I38" i="49"/>
  <c r="H38" i="49"/>
  <c r="G38" i="49"/>
  <c r="F38" i="49"/>
  <c r="E38" i="49"/>
  <c r="D38" i="49"/>
  <c r="Z37" i="49"/>
  <c r="Y37" i="49"/>
  <c r="X37" i="49"/>
  <c r="W37" i="49"/>
  <c r="U37" i="49"/>
  <c r="T37" i="49"/>
  <c r="S37" i="49"/>
  <c r="R37" i="49"/>
  <c r="Q37" i="49"/>
  <c r="P37" i="49"/>
  <c r="O37" i="49"/>
  <c r="N37" i="49"/>
  <c r="M37" i="49"/>
  <c r="L37" i="49"/>
  <c r="K37" i="49"/>
  <c r="J37" i="49"/>
  <c r="I37" i="49"/>
  <c r="H37" i="49"/>
  <c r="G37" i="49"/>
  <c r="F37" i="49"/>
  <c r="E37" i="49"/>
  <c r="D37" i="49"/>
  <c r="C37" i="49"/>
  <c r="Z36" i="49"/>
  <c r="Y36" i="49"/>
  <c r="X36" i="49"/>
  <c r="W36" i="49"/>
  <c r="U36" i="49"/>
  <c r="T36" i="49"/>
  <c r="S36" i="49"/>
  <c r="R36" i="49"/>
  <c r="Q36" i="49"/>
  <c r="P36" i="49"/>
  <c r="O36" i="49"/>
  <c r="N36" i="49"/>
  <c r="M36" i="49"/>
  <c r="L36" i="49"/>
  <c r="K36" i="49"/>
  <c r="J36" i="49"/>
  <c r="I36" i="49"/>
  <c r="H36" i="49"/>
  <c r="G36" i="49"/>
  <c r="F36" i="49"/>
  <c r="E36" i="49"/>
  <c r="D36" i="49"/>
  <c r="C36" i="49"/>
  <c r="Z35" i="49"/>
  <c r="Y35" i="49"/>
  <c r="X35" i="49"/>
  <c r="W35" i="49"/>
  <c r="U35" i="49"/>
  <c r="T35" i="49"/>
  <c r="S35" i="49"/>
  <c r="R35" i="49"/>
  <c r="Q35" i="49"/>
  <c r="P35" i="49"/>
  <c r="O35" i="49"/>
  <c r="N35" i="49"/>
  <c r="M35" i="49"/>
  <c r="L35" i="49"/>
  <c r="K35" i="49"/>
  <c r="J35" i="49"/>
  <c r="I35" i="49"/>
  <c r="H35" i="49"/>
  <c r="G35" i="49"/>
  <c r="F35" i="49"/>
  <c r="E35" i="49"/>
  <c r="D35" i="49"/>
  <c r="C35" i="49"/>
  <c r="Z34" i="49"/>
  <c r="Y34" i="49"/>
  <c r="X34" i="49"/>
  <c r="W34" i="49"/>
  <c r="U34" i="49"/>
  <c r="T34" i="49"/>
  <c r="S34" i="49"/>
  <c r="R34" i="49"/>
  <c r="Q34" i="49"/>
  <c r="P34" i="49"/>
  <c r="O34" i="49"/>
  <c r="N34" i="49"/>
  <c r="M34" i="49"/>
  <c r="L34" i="49"/>
  <c r="K34" i="49"/>
  <c r="J34" i="49"/>
  <c r="I34" i="49"/>
  <c r="H34" i="49"/>
  <c r="G34" i="49"/>
  <c r="F34" i="49"/>
  <c r="E34" i="49"/>
  <c r="D34" i="49"/>
  <c r="C34" i="49"/>
  <c r="Z33" i="49"/>
  <c r="Y33" i="49"/>
  <c r="X33" i="49"/>
  <c r="W33" i="49"/>
  <c r="U33" i="49"/>
  <c r="T33" i="49"/>
  <c r="S33" i="49"/>
  <c r="R33" i="49"/>
  <c r="Q33" i="49"/>
  <c r="P33" i="49"/>
  <c r="O33" i="49"/>
  <c r="N33" i="49"/>
  <c r="M33" i="49"/>
  <c r="L33" i="49"/>
  <c r="K33" i="49"/>
  <c r="J33" i="49"/>
  <c r="I33" i="49"/>
  <c r="H33" i="49"/>
  <c r="G33" i="49"/>
  <c r="F33" i="49"/>
  <c r="E33" i="49"/>
  <c r="D33" i="49"/>
  <c r="C33" i="49"/>
  <c r="Z32" i="49"/>
  <c r="Y32" i="49"/>
  <c r="X32" i="49"/>
  <c r="W32" i="49"/>
  <c r="U32" i="49"/>
  <c r="T32" i="49"/>
  <c r="S32" i="49"/>
  <c r="R32" i="49"/>
  <c r="Q32" i="49"/>
  <c r="P32" i="49"/>
  <c r="O32" i="49"/>
  <c r="N32" i="49"/>
  <c r="M32" i="49"/>
  <c r="L32" i="49"/>
  <c r="K32" i="49"/>
  <c r="J32" i="49"/>
  <c r="I32" i="49"/>
  <c r="H32" i="49"/>
  <c r="G32" i="49"/>
  <c r="F32" i="49"/>
  <c r="E32" i="49"/>
  <c r="D32" i="49"/>
  <c r="C32" i="49"/>
  <c r="Z31" i="49"/>
  <c r="Y31" i="49"/>
  <c r="X31" i="49"/>
  <c r="W31" i="49"/>
  <c r="U31" i="49"/>
  <c r="T31" i="49"/>
  <c r="S31" i="49"/>
  <c r="R31" i="49"/>
  <c r="Q31" i="49"/>
  <c r="P31" i="49"/>
  <c r="O31" i="49"/>
  <c r="N31" i="49"/>
  <c r="M31" i="49"/>
  <c r="L31" i="49"/>
  <c r="K31" i="49"/>
  <c r="J31" i="49"/>
  <c r="I31" i="49"/>
  <c r="H31" i="49"/>
  <c r="G31" i="49"/>
  <c r="F31" i="49"/>
  <c r="E31" i="49"/>
  <c r="D31" i="49"/>
  <c r="C31" i="49"/>
  <c r="Z30" i="49"/>
  <c r="Y30" i="49"/>
  <c r="X30" i="49"/>
  <c r="W30" i="49"/>
  <c r="U30" i="49"/>
  <c r="T30" i="49"/>
  <c r="S30" i="49"/>
  <c r="R30" i="49"/>
  <c r="Q30" i="49"/>
  <c r="P30" i="49"/>
  <c r="O30" i="49"/>
  <c r="N30" i="49"/>
  <c r="M30" i="49"/>
  <c r="L30" i="49"/>
  <c r="K30" i="49"/>
  <c r="J30" i="49"/>
  <c r="I30" i="49"/>
  <c r="H30" i="49"/>
  <c r="G30" i="49"/>
  <c r="F30" i="49"/>
  <c r="E30" i="49"/>
  <c r="D30" i="49"/>
  <c r="C30" i="49"/>
  <c r="Z29" i="49"/>
  <c r="Y29" i="49"/>
  <c r="X29" i="49"/>
  <c r="W29" i="49"/>
  <c r="U29" i="49"/>
  <c r="T29" i="49"/>
  <c r="S29" i="49"/>
  <c r="R29" i="49"/>
  <c r="Q29" i="49"/>
  <c r="P29" i="49"/>
  <c r="O29" i="49"/>
  <c r="N29" i="49"/>
  <c r="M29" i="49"/>
  <c r="L29" i="49"/>
  <c r="K29" i="49"/>
  <c r="J29" i="49"/>
  <c r="I29" i="49"/>
  <c r="H29" i="49"/>
  <c r="G29" i="49"/>
  <c r="F29" i="49"/>
  <c r="E29" i="49"/>
  <c r="D29" i="49"/>
  <c r="C29" i="49"/>
  <c r="Z28" i="49"/>
  <c r="Y28" i="49"/>
  <c r="X28" i="49"/>
  <c r="W28" i="49"/>
  <c r="U28" i="49"/>
  <c r="T28" i="49"/>
  <c r="S28" i="49"/>
  <c r="R28" i="49"/>
  <c r="Q28" i="49"/>
  <c r="P28" i="49"/>
  <c r="O28" i="49"/>
  <c r="N28" i="49"/>
  <c r="M28" i="49"/>
  <c r="L28" i="49"/>
  <c r="K28" i="49"/>
  <c r="J28" i="49"/>
  <c r="I28" i="49"/>
  <c r="H28" i="49"/>
  <c r="G28" i="49"/>
  <c r="F28" i="49"/>
  <c r="E28" i="49"/>
  <c r="D28" i="49"/>
  <c r="C28" i="49"/>
  <c r="Z26" i="49"/>
  <c r="Y26" i="49"/>
  <c r="X26" i="49"/>
  <c r="W26" i="49"/>
  <c r="U26" i="49"/>
  <c r="T26" i="49"/>
  <c r="S26" i="49"/>
  <c r="R26" i="49"/>
  <c r="Q26" i="49"/>
  <c r="P26" i="49"/>
  <c r="O26" i="49"/>
  <c r="N26" i="49"/>
  <c r="M26" i="49"/>
  <c r="L26" i="49"/>
  <c r="K26" i="49"/>
  <c r="J26" i="49"/>
  <c r="I26" i="49"/>
  <c r="H26" i="49"/>
  <c r="G26" i="49"/>
  <c r="F26" i="49"/>
  <c r="E26" i="49"/>
  <c r="D26" i="49"/>
  <c r="C26" i="49"/>
  <c r="Z25" i="49"/>
  <c r="Y25" i="49"/>
  <c r="X25" i="49"/>
  <c r="W25" i="49"/>
  <c r="U25" i="49"/>
  <c r="T25" i="49"/>
  <c r="S25" i="49"/>
  <c r="R25" i="49"/>
  <c r="Q25" i="49"/>
  <c r="P25" i="49"/>
  <c r="O25" i="49"/>
  <c r="N25" i="49"/>
  <c r="M25" i="49"/>
  <c r="L25" i="49"/>
  <c r="K25" i="49"/>
  <c r="J25" i="49"/>
  <c r="I25" i="49"/>
  <c r="H25" i="49"/>
  <c r="G25" i="49"/>
  <c r="F25" i="49"/>
  <c r="E25" i="49"/>
  <c r="D25" i="49"/>
  <c r="C25" i="49"/>
  <c r="Z24" i="49"/>
  <c r="Y24" i="49"/>
  <c r="X24" i="49"/>
  <c r="W24" i="49"/>
  <c r="U24" i="49"/>
  <c r="T24" i="49"/>
  <c r="S24" i="49"/>
  <c r="R24" i="49"/>
  <c r="Q24" i="49"/>
  <c r="P24" i="49"/>
  <c r="O24" i="49"/>
  <c r="N24" i="49"/>
  <c r="M24" i="49"/>
  <c r="L24" i="49"/>
  <c r="K24" i="49"/>
  <c r="J24" i="49"/>
  <c r="I24" i="49"/>
  <c r="H24" i="49"/>
  <c r="G24" i="49"/>
  <c r="F24" i="49"/>
  <c r="E24" i="49"/>
  <c r="D24" i="49"/>
  <c r="C24" i="49"/>
  <c r="Z23" i="49"/>
  <c r="Y23" i="49"/>
  <c r="X23" i="49"/>
  <c r="W23" i="49"/>
  <c r="U23" i="49"/>
  <c r="T23" i="49"/>
  <c r="S23" i="49"/>
  <c r="R23" i="49"/>
  <c r="Q23" i="49"/>
  <c r="P23" i="49"/>
  <c r="O23" i="49"/>
  <c r="N23" i="49"/>
  <c r="M23" i="49"/>
  <c r="L23" i="49"/>
  <c r="K23" i="49"/>
  <c r="J23" i="49"/>
  <c r="I23" i="49"/>
  <c r="H23" i="49"/>
  <c r="G23" i="49"/>
  <c r="F23" i="49"/>
  <c r="E23" i="49"/>
  <c r="D23" i="49"/>
  <c r="C23" i="49"/>
  <c r="Z22" i="49"/>
  <c r="Y22" i="49"/>
  <c r="X22" i="49"/>
  <c r="W22" i="49"/>
  <c r="U22" i="49"/>
  <c r="T22" i="49"/>
  <c r="S22" i="49"/>
  <c r="R22" i="49"/>
  <c r="Q22" i="49"/>
  <c r="P22" i="49"/>
  <c r="O22" i="49"/>
  <c r="N22" i="49"/>
  <c r="M22" i="49"/>
  <c r="L22" i="49"/>
  <c r="K22" i="49"/>
  <c r="J22" i="49"/>
  <c r="I22" i="49"/>
  <c r="H22" i="49"/>
  <c r="G22" i="49"/>
  <c r="F22" i="49"/>
  <c r="E22" i="49"/>
  <c r="D22" i="49"/>
  <c r="C22" i="49"/>
  <c r="Z21" i="49"/>
  <c r="Y21" i="49"/>
  <c r="X21" i="49"/>
  <c r="W21" i="49"/>
  <c r="U21" i="49"/>
  <c r="T21" i="49"/>
  <c r="S21" i="49"/>
  <c r="R21" i="49"/>
  <c r="Q21" i="49"/>
  <c r="P21" i="49"/>
  <c r="O21" i="49"/>
  <c r="N21" i="49"/>
  <c r="M21" i="49"/>
  <c r="L21" i="49"/>
  <c r="K21" i="49"/>
  <c r="J21" i="49"/>
  <c r="I21" i="49"/>
  <c r="H21" i="49"/>
  <c r="G21" i="49"/>
  <c r="F21" i="49"/>
  <c r="E21" i="49"/>
  <c r="D21" i="49"/>
  <c r="C21" i="49"/>
  <c r="Z20" i="49"/>
  <c r="Y20" i="49"/>
  <c r="X20" i="49"/>
  <c r="W20" i="49"/>
  <c r="U20" i="49"/>
  <c r="T20" i="49"/>
  <c r="S20" i="49"/>
  <c r="R20" i="49"/>
  <c r="Q20" i="49"/>
  <c r="P20" i="49"/>
  <c r="O20" i="49"/>
  <c r="N20" i="49"/>
  <c r="M20" i="49"/>
  <c r="L20" i="49"/>
  <c r="K20" i="49"/>
  <c r="J20" i="49"/>
  <c r="I20" i="49"/>
  <c r="H20" i="49"/>
  <c r="G20" i="49"/>
  <c r="F20" i="49"/>
  <c r="E20" i="49"/>
  <c r="D20" i="49"/>
  <c r="C20" i="49"/>
  <c r="Z19" i="49"/>
  <c r="Y19" i="49"/>
  <c r="X19" i="49"/>
  <c r="W19" i="49"/>
  <c r="U19" i="49"/>
  <c r="T19" i="49"/>
  <c r="S19" i="49"/>
  <c r="R19" i="49"/>
  <c r="Q19" i="49"/>
  <c r="P19" i="49"/>
  <c r="O19" i="49"/>
  <c r="N19" i="49"/>
  <c r="M19" i="49"/>
  <c r="L19" i="49"/>
  <c r="K19" i="49"/>
  <c r="J19" i="49"/>
  <c r="I19" i="49"/>
  <c r="H19" i="49"/>
  <c r="G19" i="49"/>
  <c r="F19" i="49"/>
  <c r="E19" i="49"/>
  <c r="D19" i="49"/>
  <c r="C19" i="49"/>
  <c r="Z18" i="49"/>
  <c r="Y18" i="49"/>
  <c r="X18" i="49"/>
  <c r="W18" i="49"/>
  <c r="U18" i="49"/>
  <c r="T18" i="49"/>
  <c r="S18" i="49"/>
  <c r="R18" i="49"/>
  <c r="Q18" i="49"/>
  <c r="P18" i="49"/>
  <c r="O18" i="49"/>
  <c r="N18" i="49"/>
  <c r="M18" i="49"/>
  <c r="L18" i="49"/>
  <c r="K18" i="49"/>
  <c r="J18" i="49"/>
  <c r="I18" i="49"/>
  <c r="H18" i="49"/>
  <c r="G18" i="49"/>
  <c r="F18" i="49"/>
  <c r="E18" i="49"/>
  <c r="D18" i="49"/>
  <c r="C18" i="49"/>
  <c r="Z17" i="49"/>
  <c r="Y17" i="49"/>
  <c r="X17" i="49"/>
  <c r="W17" i="49"/>
  <c r="U17" i="49"/>
  <c r="T17" i="49"/>
  <c r="S17" i="49"/>
  <c r="R17" i="49"/>
  <c r="Q17" i="49"/>
  <c r="P17" i="49"/>
  <c r="O17" i="49"/>
  <c r="N17" i="49"/>
  <c r="M17" i="49"/>
  <c r="L17" i="49"/>
  <c r="K17" i="49"/>
  <c r="J17" i="49"/>
  <c r="I17" i="49"/>
  <c r="H17" i="49"/>
  <c r="G17" i="49"/>
  <c r="F17" i="49"/>
  <c r="E17" i="49"/>
  <c r="D17" i="49"/>
  <c r="C17" i="49"/>
  <c r="Z16" i="49"/>
  <c r="Y16" i="49"/>
  <c r="X16" i="49"/>
  <c r="W16" i="49"/>
  <c r="U16" i="49"/>
  <c r="T16" i="49"/>
  <c r="S16" i="49"/>
  <c r="R16" i="49"/>
  <c r="Q16" i="49"/>
  <c r="P16" i="49"/>
  <c r="O16" i="49"/>
  <c r="N16" i="49"/>
  <c r="M16" i="49"/>
  <c r="L16" i="49"/>
  <c r="K16" i="49"/>
  <c r="J16" i="49"/>
  <c r="I16" i="49"/>
  <c r="H16" i="49"/>
  <c r="G16" i="49"/>
  <c r="F16" i="49"/>
  <c r="E16" i="49"/>
  <c r="D16" i="49"/>
  <c r="C16" i="49"/>
  <c r="Z15" i="49"/>
  <c r="Y15" i="49"/>
  <c r="X15" i="49"/>
  <c r="W15" i="49"/>
  <c r="U15" i="49"/>
  <c r="T15" i="49"/>
  <c r="S15" i="49"/>
  <c r="R15" i="49"/>
  <c r="Q15" i="49"/>
  <c r="P15" i="49"/>
  <c r="O15" i="49"/>
  <c r="N15" i="49"/>
  <c r="M15" i="49"/>
  <c r="L15" i="49"/>
  <c r="K15" i="49"/>
  <c r="J15" i="49"/>
  <c r="I15" i="49"/>
  <c r="H15" i="49"/>
  <c r="G15" i="49"/>
  <c r="F15" i="49"/>
  <c r="E15" i="49"/>
  <c r="D15" i="49"/>
  <c r="C15" i="49"/>
  <c r="Z14" i="49"/>
  <c r="Y14" i="49"/>
  <c r="X14" i="49"/>
  <c r="W14" i="49"/>
  <c r="U14" i="49"/>
  <c r="T14" i="49"/>
  <c r="S14" i="49"/>
  <c r="R14" i="49"/>
  <c r="Q14" i="49"/>
  <c r="P14" i="49"/>
  <c r="O14" i="49"/>
  <c r="N14" i="49"/>
  <c r="M14" i="49"/>
  <c r="L14" i="49"/>
  <c r="K14" i="49"/>
  <c r="J14" i="49"/>
  <c r="I14" i="49"/>
  <c r="H14" i="49"/>
  <c r="G14" i="49"/>
  <c r="F14" i="49"/>
  <c r="E14" i="49"/>
  <c r="D14" i="49"/>
  <c r="C14" i="49"/>
  <c r="Z13" i="49"/>
  <c r="Y13" i="49"/>
  <c r="X13" i="49"/>
  <c r="W13" i="49"/>
  <c r="U13" i="49"/>
  <c r="T13" i="49"/>
  <c r="S13" i="49"/>
  <c r="R13" i="49"/>
  <c r="Q13" i="49"/>
  <c r="P13" i="49"/>
  <c r="O13" i="49"/>
  <c r="N13" i="49"/>
  <c r="M13" i="49"/>
  <c r="L13" i="49"/>
  <c r="K13" i="49"/>
  <c r="J13" i="49"/>
  <c r="I13" i="49"/>
  <c r="H13" i="49"/>
  <c r="G13" i="49"/>
  <c r="F13" i="49"/>
  <c r="E13" i="49"/>
  <c r="D13" i="49"/>
  <c r="C13" i="49"/>
  <c r="Z12" i="49"/>
  <c r="Y12" i="49"/>
  <c r="X12" i="49"/>
  <c r="W12" i="49"/>
  <c r="U12" i="49"/>
  <c r="T12" i="49"/>
  <c r="S12" i="49"/>
  <c r="R12" i="49"/>
  <c r="Q12" i="49"/>
  <c r="P12" i="49"/>
  <c r="O12" i="49"/>
  <c r="N12" i="49"/>
  <c r="M12" i="49"/>
  <c r="L12" i="49"/>
  <c r="K12" i="49"/>
  <c r="J12" i="49"/>
  <c r="I12" i="49"/>
  <c r="H12" i="49"/>
  <c r="G12" i="49"/>
  <c r="F12" i="49"/>
  <c r="E12" i="49"/>
  <c r="D12" i="49"/>
  <c r="C12" i="49"/>
  <c r="Z11" i="49"/>
  <c r="Y11" i="49"/>
  <c r="X11" i="49"/>
  <c r="W11" i="49"/>
  <c r="U11" i="49"/>
  <c r="T11" i="49"/>
  <c r="S11" i="49"/>
  <c r="R11" i="49"/>
  <c r="Q11" i="49"/>
  <c r="P11" i="49"/>
  <c r="O11" i="49"/>
  <c r="N11" i="49"/>
  <c r="M11" i="49"/>
  <c r="L11" i="49"/>
  <c r="K11" i="49"/>
  <c r="J11" i="49"/>
  <c r="I11" i="49"/>
  <c r="H11" i="49"/>
  <c r="G11" i="49"/>
  <c r="F11" i="49"/>
  <c r="E11" i="49"/>
  <c r="D11" i="49"/>
  <c r="C11" i="49"/>
  <c r="Z10" i="49"/>
  <c r="Y10" i="49"/>
  <c r="X10" i="49"/>
  <c r="W10" i="49"/>
  <c r="U10" i="49"/>
  <c r="T10" i="49"/>
  <c r="S10" i="49"/>
  <c r="R10" i="49"/>
  <c r="Q10" i="49"/>
  <c r="P10" i="49"/>
  <c r="O10" i="49"/>
  <c r="N10" i="49"/>
  <c r="M10" i="49"/>
  <c r="L10" i="49"/>
  <c r="K10" i="49"/>
  <c r="J10" i="49"/>
  <c r="I10" i="49"/>
  <c r="H10" i="49"/>
  <c r="G10" i="49"/>
  <c r="F10" i="49"/>
  <c r="E10" i="49"/>
  <c r="D10" i="49"/>
  <c r="C10" i="49"/>
  <c r="Y9" i="49"/>
  <c r="X9" i="49"/>
  <c r="W9" i="49"/>
  <c r="U9" i="49"/>
  <c r="T9" i="49"/>
  <c r="S9" i="49"/>
  <c r="R9" i="49"/>
  <c r="Q9" i="49"/>
  <c r="P9" i="49"/>
  <c r="O9" i="49"/>
  <c r="N9" i="49"/>
  <c r="M9" i="49"/>
  <c r="L9" i="49"/>
  <c r="K9" i="49"/>
  <c r="J9" i="49"/>
  <c r="I9" i="49"/>
  <c r="H9" i="49"/>
  <c r="G9" i="49"/>
  <c r="F9" i="49"/>
  <c r="E9" i="49"/>
  <c r="D9" i="49"/>
  <c r="C9" i="49"/>
  <c r="Z8" i="49"/>
  <c r="Y8" i="49"/>
  <c r="X8" i="49"/>
  <c r="W8" i="49"/>
  <c r="T8" i="49"/>
  <c r="S8" i="49"/>
  <c r="R8" i="49"/>
  <c r="Q8" i="49"/>
  <c r="P8" i="49"/>
  <c r="O8" i="49"/>
  <c r="N8" i="49"/>
  <c r="M8" i="49"/>
  <c r="L8" i="49"/>
  <c r="K8" i="49"/>
  <c r="J8" i="49"/>
  <c r="I8" i="49"/>
  <c r="H8" i="49"/>
  <c r="G8" i="49"/>
  <c r="F8" i="49"/>
  <c r="E8" i="49"/>
  <c r="D8" i="49"/>
  <c r="C8" i="49"/>
  <c r="B43" i="66"/>
  <c r="Z45" i="70"/>
  <c r="Y45" i="70"/>
  <c r="X45" i="70"/>
  <c r="W45" i="70"/>
  <c r="V45" i="70"/>
  <c r="U45" i="70"/>
  <c r="T45" i="70"/>
  <c r="S45" i="70"/>
  <c r="R45" i="70"/>
  <c r="Q45" i="70"/>
  <c r="P45" i="70"/>
  <c r="O45" i="70"/>
  <c r="N45" i="70"/>
  <c r="M45" i="70"/>
  <c r="L45" i="70"/>
  <c r="K45" i="70"/>
  <c r="J45" i="70"/>
  <c r="I45" i="70"/>
  <c r="H45" i="70"/>
  <c r="G45" i="70"/>
  <c r="F45" i="70"/>
  <c r="E45" i="70"/>
  <c r="D45" i="70"/>
  <c r="C45" i="70"/>
  <c r="B40" i="70"/>
  <c r="Z37" i="70"/>
  <c r="Y37" i="70"/>
  <c r="X37" i="70"/>
  <c r="W37" i="70"/>
  <c r="U37" i="70"/>
  <c r="T37" i="70"/>
  <c r="S37" i="70"/>
  <c r="R37" i="70"/>
  <c r="Q37" i="70"/>
  <c r="P37" i="70"/>
  <c r="O37" i="70"/>
  <c r="N37" i="70"/>
  <c r="M37" i="70"/>
  <c r="L37" i="70"/>
  <c r="K37" i="70"/>
  <c r="J37" i="70"/>
  <c r="I37" i="70"/>
  <c r="H37" i="70"/>
  <c r="G37" i="70"/>
  <c r="F37" i="70"/>
  <c r="E37" i="70"/>
  <c r="D37" i="70"/>
  <c r="Z36" i="70"/>
  <c r="Y36" i="70"/>
  <c r="X36" i="70"/>
  <c r="W36" i="70"/>
  <c r="U36" i="70"/>
  <c r="T36" i="70"/>
  <c r="S36" i="70"/>
  <c r="R36" i="70"/>
  <c r="Q36" i="70"/>
  <c r="P36" i="70"/>
  <c r="O36" i="70"/>
  <c r="N36" i="70"/>
  <c r="M36" i="70"/>
  <c r="L36" i="70"/>
  <c r="K36" i="70"/>
  <c r="J36" i="70"/>
  <c r="I36" i="70"/>
  <c r="H36" i="70"/>
  <c r="G36" i="70"/>
  <c r="F36" i="70"/>
  <c r="E36" i="70"/>
  <c r="D36" i="70"/>
  <c r="Z35" i="70"/>
  <c r="Y35" i="70"/>
  <c r="X35" i="70"/>
  <c r="U35" i="70"/>
  <c r="T35" i="70"/>
  <c r="S35" i="70"/>
  <c r="R35" i="70"/>
  <c r="Q35" i="70"/>
  <c r="P35" i="70"/>
  <c r="O35" i="70"/>
  <c r="N35" i="70"/>
  <c r="M35" i="70"/>
  <c r="L35" i="70"/>
  <c r="K35" i="70"/>
  <c r="J35" i="70"/>
  <c r="I35" i="70"/>
  <c r="H35" i="70"/>
  <c r="G35" i="70"/>
  <c r="F35" i="70"/>
  <c r="E35" i="70"/>
  <c r="D35" i="70"/>
  <c r="Z34" i="70"/>
  <c r="Y34" i="70"/>
  <c r="X34" i="70"/>
  <c r="U34" i="70"/>
  <c r="T34" i="70"/>
  <c r="S34" i="70"/>
  <c r="R34" i="70"/>
  <c r="Q34" i="70"/>
  <c r="P34" i="70"/>
  <c r="O34" i="70"/>
  <c r="N34" i="70"/>
  <c r="M34" i="70"/>
  <c r="L34" i="70"/>
  <c r="K34" i="70"/>
  <c r="J34" i="70"/>
  <c r="I34" i="70"/>
  <c r="H34" i="70"/>
  <c r="G34" i="70"/>
  <c r="F34" i="70"/>
  <c r="E34" i="70"/>
  <c r="D34" i="70"/>
  <c r="Z33" i="70"/>
  <c r="Y33" i="70"/>
  <c r="X33" i="70"/>
  <c r="U33" i="70"/>
  <c r="T33" i="70"/>
  <c r="S33" i="70"/>
  <c r="R33" i="70"/>
  <c r="Q33" i="70"/>
  <c r="P33" i="70"/>
  <c r="O33" i="70"/>
  <c r="N33" i="70"/>
  <c r="M33" i="70"/>
  <c r="L33" i="70"/>
  <c r="K33" i="70"/>
  <c r="J33" i="70"/>
  <c r="I33" i="70"/>
  <c r="H33" i="70"/>
  <c r="G33" i="70"/>
  <c r="F33" i="70"/>
  <c r="E33" i="70"/>
  <c r="D33" i="70"/>
  <c r="Z32" i="70"/>
  <c r="Y32" i="70"/>
  <c r="X32" i="70"/>
  <c r="U32" i="70"/>
  <c r="T32" i="70"/>
  <c r="S32" i="70"/>
  <c r="R32" i="70"/>
  <c r="Q32" i="70"/>
  <c r="P32" i="70"/>
  <c r="O32" i="70"/>
  <c r="N32" i="70"/>
  <c r="M32" i="70"/>
  <c r="L32" i="70"/>
  <c r="K32" i="70"/>
  <c r="J32" i="70"/>
  <c r="I32" i="70"/>
  <c r="H32" i="70"/>
  <c r="G32" i="70"/>
  <c r="F32" i="70"/>
  <c r="E32" i="70"/>
  <c r="D32" i="70"/>
  <c r="Z31" i="70"/>
  <c r="Y31" i="70"/>
  <c r="X31" i="70"/>
  <c r="U31" i="70"/>
  <c r="T31" i="70"/>
  <c r="S31" i="70"/>
  <c r="R31" i="70"/>
  <c r="Q31" i="70"/>
  <c r="P31" i="70"/>
  <c r="O31" i="70"/>
  <c r="N31" i="70"/>
  <c r="M31" i="70"/>
  <c r="L31" i="70"/>
  <c r="K31" i="70"/>
  <c r="J31" i="70"/>
  <c r="I31" i="70"/>
  <c r="H31" i="70"/>
  <c r="G31" i="70"/>
  <c r="F31" i="70"/>
  <c r="E31" i="70"/>
  <c r="D31" i="70"/>
  <c r="Z30" i="70"/>
  <c r="Y30" i="70"/>
  <c r="X30" i="70"/>
  <c r="U30" i="70"/>
  <c r="T30" i="70"/>
  <c r="S30" i="70"/>
  <c r="R30" i="70"/>
  <c r="Q30" i="70"/>
  <c r="P30" i="70"/>
  <c r="O30" i="70"/>
  <c r="N30" i="70"/>
  <c r="M30" i="70"/>
  <c r="L30" i="70"/>
  <c r="K30" i="70"/>
  <c r="J30" i="70"/>
  <c r="I30" i="70"/>
  <c r="H30" i="70"/>
  <c r="G30" i="70"/>
  <c r="F30" i="70"/>
  <c r="E30" i="70"/>
  <c r="D30" i="70"/>
  <c r="Z29" i="70"/>
  <c r="Y29" i="70"/>
  <c r="X29" i="70"/>
  <c r="U29" i="70"/>
  <c r="T29" i="70"/>
  <c r="S29" i="70"/>
  <c r="R29" i="70"/>
  <c r="Q29" i="70"/>
  <c r="P29" i="70"/>
  <c r="O29" i="70"/>
  <c r="N29" i="70"/>
  <c r="M29" i="70"/>
  <c r="L29" i="70"/>
  <c r="K29" i="70"/>
  <c r="J29" i="70"/>
  <c r="I29" i="70"/>
  <c r="H29" i="70"/>
  <c r="G29" i="70"/>
  <c r="F29" i="70"/>
  <c r="E29" i="70"/>
  <c r="D29" i="70"/>
  <c r="Z28" i="70"/>
  <c r="Y28" i="70"/>
  <c r="X28" i="70"/>
  <c r="U28" i="70"/>
  <c r="T28" i="70"/>
  <c r="S28" i="70"/>
  <c r="R28" i="70"/>
  <c r="Q28" i="70"/>
  <c r="P28" i="70"/>
  <c r="O28" i="70"/>
  <c r="N28" i="70"/>
  <c r="M28" i="70"/>
  <c r="L28" i="70"/>
  <c r="K28" i="70"/>
  <c r="J28" i="70"/>
  <c r="I28" i="70"/>
  <c r="H28" i="70"/>
  <c r="G28" i="70"/>
  <c r="F28" i="70"/>
  <c r="E28" i="70"/>
  <c r="D28" i="70"/>
  <c r="Z27" i="70"/>
  <c r="Y27" i="70"/>
  <c r="X27" i="70"/>
  <c r="U27" i="70"/>
  <c r="T27" i="70"/>
  <c r="S27" i="70"/>
  <c r="R27" i="70"/>
  <c r="Q27" i="70"/>
  <c r="P27" i="70"/>
  <c r="O27" i="70"/>
  <c r="N27" i="70"/>
  <c r="M27" i="70"/>
  <c r="L27" i="70"/>
  <c r="K27" i="70"/>
  <c r="J27" i="70"/>
  <c r="I27" i="70"/>
  <c r="H27" i="70"/>
  <c r="G27" i="70"/>
  <c r="F27" i="70"/>
  <c r="E27" i="70"/>
  <c r="D27" i="70"/>
  <c r="Z26" i="70"/>
  <c r="Y26" i="70"/>
  <c r="X26" i="70"/>
  <c r="U26" i="70"/>
  <c r="T26" i="70"/>
  <c r="S26" i="70"/>
  <c r="R26" i="70"/>
  <c r="Q26" i="70"/>
  <c r="P26" i="70"/>
  <c r="O26" i="70"/>
  <c r="N26" i="70"/>
  <c r="M26" i="70"/>
  <c r="L26" i="70"/>
  <c r="K26" i="70"/>
  <c r="J26" i="70"/>
  <c r="I26" i="70"/>
  <c r="H26" i="70"/>
  <c r="G26" i="70"/>
  <c r="F26" i="70"/>
  <c r="E26" i="70"/>
  <c r="D26" i="70"/>
  <c r="Z25" i="70"/>
  <c r="Y25" i="70"/>
  <c r="X25" i="70"/>
  <c r="U25" i="70"/>
  <c r="T25" i="70"/>
  <c r="S25" i="70"/>
  <c r="R25" i="70"/>
  <c r="Q25" i="70"/>
  <c r="P25" i="70"/>
  <c r="O25" i="70"/>
  <c r="N25" i="70"/>
  <c r="M25" i="70"/>
  <c r="L25" i="70"/>
  <c r="K25" i="70"/>
  <c r="J25" i="70"/>
  <c r="I25" i="70"/>
  <c r="H25" i="70"/>
  <c r="G25" i="70"/>
  <c r="F25" i="70"/>
  <c r="E25" i="70"/>
  <c r="D25" i="70"/>
  <c r="Z24" i="70"/>
  <c r="Y24" i="70"/>
  <c r="X24" i="70"/>
  <c r="U24" i="70"/>
  <c r="T24" i="70"/>
  <c r="S24" i="70"/>
  <c r="R24" i="70"/>
  <c r="Q24" i="70"/>
  <c r="P24" i="70"/>
  <c r="O24" i="70"/>
  <c r="N24" i="70"/>
  <c r="M24" i="70"/>
  <c r="L24" i="70"/>
  <c r="K24" i="70"/>
  <c r="J24" i="70"/>
  <c r="I24" i="70"/>
  <c r="H24" i="70"/>
  <c r="G24" i="70"/>
  <c r="F24" i="70"/>
  <c r="E24" i="70"/>
  <c r="D24" i="70"/>
  <c r="Z23" i="70"/>
  <c r="Y23" i="70"/>
  <c r="X23" i="70"/>
  <c r="U23" i="70"/>
  <c r="T23" i="70"/>
  <c r="S23" i="70"/>
  <c r="R23" i="70"/>
  <c r="Q23" i="70"/>
  <c r="P23" i="70"/>
  <c r="O23" i="70"/>
  <c r="N23" i="70"/>
  <c r="M23" i="70"/>
  <c r="L23" i="70"/>
  <c r="K23" i="70"/>
  <c r="J23" i="70"/>
  <c r="I23" i="70"/>
  <c r="H23" i="70"/>
  <c r="G23" i="70"/>
  <c r="F23" i="70"/>
  <c r="E23" i="70"/>
  <c r="D23" i="70"/>
  <c r="Z22" i="70"/>
  <c r="Y22" i="70"/>
  <c r="X22" i="70"/>
  <c r="U22" i="70"/>
  <c r="T22" i="70"/>
  <c r="S22" i="70"/>
  <c r="R22" i="70"/>
  <c r="Q22" i="70"/>
  <c r="P22" i="70"/>
  <c r="O22" i="70"/>
  <c r="N22" i="70"/>
  <c r="M22" i="70"/>
  <c r="L22" i="70"/>
  <c r="K22" i="70"/>
  <c r="J22" i="70"/>
  <c r="I22" i="70"/>
  <c r="H22" i="70"/>
  <c r="G22" i="70"/>
  <c r="F22" i="70"/>
  <c r="E22" i="70"/>
  <c r="D22" i="70"/>
  <c r="Z21" i="70"/>
  <c r="Y21" i="70"/>
  <c r="X21" i="70"/>
  <c r="U21" i="70"/>
  <c r="T21" i="70"/>
  <c r="S21" i="70"/>
  <c r="R21" i="70"/>
  <c r="Q21" i="70"/>
  <c r="P21" i="70"/>
  <c r="O21" i="70"/>
  <c r="N21" i="70"/>
  <c r="M21" i="70"/>
  <c r="L21" i="70"/>
  <c r="K21" i="70"/>
  <c r="J21" i="70"/>
  <c r="I21" i="70"/>
  <c r="H21" i="70"/>
  <c r="G21" i="70"/>
  <c r="F21" i="70"/>
  <c r="E21" i="70"/>
  <c r="D21" i="70"/>
  <c r="Z20" i="70"/>
  <c r="Y20" i="70"/>
  <c r="X20" i="70"/>
  <c r="U20" i="70"/>
  <c r="T20" i="70"/>
  <c r="S20" i="70"/>
  <c r="R20" i="70"/>
  <c r="Q20" i="70"/>
  <c r="P20" i="70"/>
  <c r="O20" i="70"/>
  <c r="N20" i="70"/>
  <c r="M20" i="70"/>
  <c r="L20" i="70"/>
  <c r="K20" i="70"/>
  <c r="J20" i="70"/>
  <c r="I20" i="70"/>
  <c r="H20" i="70"/>
  <c r="G20" i="70"/>
  <c r="F20" i="70"/>
  <c r="E20" i="70"/>
  <c r="D20" i="70"/>
  <c r="Z19" i="70"/>
  <c r="Y19" i="70"/>
  <c r="X19" i="70"/>
  <c r="U19" i="70"/>
  <c r="T19" i="70"/>
  <c r="S19" i="70"/>
  <c r="R19" i="70"/>
  <c r="Q19" i="70"/>
  <c r="P19" i="70"/>
  <c r="O19" i="70"/>
  <c r="N19" i="70"/>
  <c r="M19" i="70"/>
  <c r="L19" i="70"/>
  <c r="K19" i="70"/>
  <c r="J19" i="70"/>
  <c r="I19" i="70"/>
  <c r="H19" i="70"/>
  <c r="G19" i="70"/>
  <c r="F19" i="70"/>
  <c r="E19" i="70"/>
  <c r="D19" i="70"/>
  <c r="Z18" i="70"/>
  <c r="Y18" i="70"/>
  <c r="X18" i="70"/>
  <c r="U18" i="70"/>
  <c r="T18" i="70"/>
  <c r="S18" i="70"/>
  <c r="R18" i="70"/>
  <c r="Q18" i="70"/>
  <c r="P18" i="70"/>
  <c r="O18" i="70"/>
  <c r="N18" i="70"/>
  <c r="M18" i="70"/>
  <c r="L18" i="70"/>
  <c r="K18" i="70"/>
  <c r="J18" i="70"/>
  <c r="I18" i="70"/>
  <c r="H18" i="70"/>
  <c r="G18" i="70"/>
  <c r="F18" i="70"/>
  <c r="E18" i="70"/>
  <c r="D18" i="70"/>
  <c r="Z17" i="70"/>
  <c r="Y17" i="70"/>
  <c r="X17" i="70"/>
  <c r="U17" i="70"/>
  <c r="T17" i="70"/>
  <c r="S17" i="70"/>
  <c r="R17" i="70"/>
  <c r="Q17" i="70"/>
  <c r="P17" i="70"/>
  <c r="O17" i="70"/>
  <c r="N17" i="70"/>
  <c r="M17" i="70"/>
  <c r="L17" i="70"/>
  <c r="K17" i="70"/>
  <c r="J17" i="70"/>
  <c r="I17" i="70"/>
  <c r="H17" i="70"/>
  <c r="G17" i="70"/>
  <c r="F17" i="70"/>
  <c r="E17" i="70"/>
  <c r="D17" i="70"/>
  <c r="Z16" i="70"/>
  <c r="Y16" i="70"/>
  <c r="X16" i="70"/>
  <c r="U16" i="70"/>
  <c r="T16" i="70"/>
  <c r="S16" i="70"/>
  <c r="R16" i="70"/>
  <c r="Q16" i="70"/>
  <c r="P16" i="70"/>
  <c r="O16" i="70"/>
  <c r="N16" i="70"/>
  <c r="M16" i="70"/>
  <c r="L16" i="70"/>
  <c r="K16" i="70"/>
  <c r="J16" i="70"/>
  <c r="I16" i="70"/>
  <c r="H16" i="70"/>
  <c r="G16" i="70"/>
  <c r="F16" i="70"/>
  <c r="E16" i="70"/>
  <c r="D16" i="70"/>
  <c r="Z15" i="70"/>
  <c r="Y15" i="70"/>
  <c r="X15" i="70"/>
  <c r="U15" i="70"/>
  <c r="T15" i="70"/>
  <c r="S15" i="70"/>
  <c r="R15" i="70"/>
  <c r="Q15" i="70"/>
  <c r="P15" i="70"/>
  <c r="O15" i="70"/>
  <c r="N15" i="70"/>
  <c r="M15" i="70"/>
  <c r="L15" i="70"/>
  <c r="K15" i="70"/>
  <c r="J15" i="70"/>
  <c r="I15" i="70"/>
  <c r="H15" i="70"/>
  <c r="G15" i="70"/>
  <c r="F15" i="70"/>
  <c r="E15" i="70"/>
  <c r="D15" i="70"/>
  <c r="Z14" i="70"/>
  <c r="Y14" i="70"/>
  <c r="X14" i="70"/>
  <c r="U14" i="70"/>
  <c r="T14" i="70"/>
  <c r="S14" i="70"/>
  <c r="R14" i="70"/>
  <c r="Q14" i="70"/>
  <c r="P14" i="70"/>
  <c r="O14" i="70"/>
  <c r="N14" i="70"/>
  <c r="M14" i="70"/>
  <c r="L14" i="70"/>
  <c r="K14" i="70"/>
  <c r="J14" i="70"/>
  <c r="I14" i="70"/>
  <c r="H14" i="70"/>
  <c r="G14" i="70"/>
  <c r="F14" i="70"/>
  <c r="E14" i="70"/>
  <c r="D14" i="70"/>
  <c r="U13" i="70"/>
  <c r="T13" i="70"/>
  <c r="S13" i="70"/>
  <c r="R13" i="70"/>
  <c r="Q13" i="70"/>
  <c r="P13" i="70"/>
  <c r="O13" i="70"/>
  <c r="N13" i="70"/>
  <c r="M13" i="70"/>
  <c r="L13" i="70"/>
  <c r="K13" i="70"/>
  <c r="J13" i="70"/>
  <c r="I13" i="70"/>
  <c r="H13" i="70"/>
  <c r="G13" i="70"/>
  <c r="F13" i="70"/>
  <c r="E13" i="70"/>
  <c r="D13" i="70"/>
  <c r="U12" i="70"/>
  <c r="T12" i="70"/>
  <c r="S12" i="70"/>
  <c r="R12" i="70"/>
  <c r="Q12" i="70"/>
  <c r="P12" i="70"/>
  <c r="O12" i="70"/>
  <c r="N12" i="70"/>
  <c r="M12" i="70"/>
  <c r="L12" i="70"/>
  <c r="K12" i="70"/>
  <c r="J12" i="70"/>
  <c r="I12" i="70"/>
  <c r="H12" i="70"/>
  <c r="G12" i="70"/>
  <c r="F12" i="70"/>
  <c r="E12" i="70"/>
  <c r="D12" i="70"/>
  <c r="U11" i="70"/>
  <c r="T11" i="70"/>
  <c r="S11" i="70"/>
  <c r="R11" i="70"/>
  <c r="Q11" i="70"/>
  <c r="P11" i="70"/>
  <c r="O11" i="70"/>
  <c r="N11" i="70"/>
  <c r="M11" i="70"/>
  <c r="L11" i="70"/>
  <c r="K11" i="70"/>
  <c r="J11" i="70"/>
  <c r="I11" i="70"/>
  <c r="H11" i="70"/>
  <c r="G11" i="70"/>
  <c r="F11" i="70"/>
  <c r="E11" i="70"/>
  <c r="D11" i="70"/>
  <c r="U10" i="70"/>
  <c r="T10" i="70"/>
  <c r="S10" i="70"/>
  <c r="R10" i="70"/>
  <c r="Q10" i="70"/>
  <c r="P10" i="70"/>
  <c r="O10" i="70"/>
  <c r="N10" i="70"/>
  <c r="M10" i="70"/>
  <c r="L10" i="70"/>
  <c r="K10" i="70"/>
  <c r="J10" i="70"/>
  <c r="I10" i="70"/>
  <c r="H10" i="70"/>
  <c r="G10" i="70"/>
  <c r="F10" i="70"/>
  <c r="E10" i="70"/>
  <c r="D10" i="70"/>
  <c r="C10" i="70"/>
  <c r="U9" i="70"/>
  <c r="T9" i="70"/>
  <c r="S9" i="70"/>
  <c r="R9" i="70"/>
  <c r="Q9" i="70"/>
  <c r="P9" i="70"/>
  <c r="O9" i="70"/>
  <c r="N9" i="70"/>
  <c r="M9" i="70"/>
  <c r="L9" i="70"/>
  <c r="K9" i="70"/>
  <c r="J9" i="70"/>
  <c r="I9" i="70"/>
  <c r="H9" i="70"/>
  <c r="G9" i="70"/>
  <c r="F9" i="70"/>
  <c r="E9" i="70"/>
  <c r="D9" i="70"/>
  <c r="C9" i="70"/>
  <c r="P8" i="70"/>
  <c r="O8" i="70"/>
  <c r="D8" i="70"/>
  <c r="C8" i="70"/>
  <c r="Z45" i="67"/>
  <c r="Y45" i="67"/>
  <c r="X45" i="67"/>
  <c r="W45" i="67"/>
  <c r="V45" i="67"/>
  <c r="U45" i="67"/>
  <c r="T45" i="67"/>
  <c r="S45" i="67"/>
  <c r="R45" i="67"/>
  <c r="Q45" i="67"/>
  <c r="P45" i="67"/>
  <c r="O45" i="67"/>
  <c r="N45" i="67"/>
  <c r="M45" i="67"/>
  <c r="L45" i="67"/>
  <c r="K45" i="67"/>
  <c r="J45" i="67"/>
  <c r="I45" i="67"/>
  <c r="H45" i="67"/>
  <c r="G45" i="67"/>
  <c r="F45" i="67"/>
  <c r="E45" i="67"/>
  <c r="D45" i="67"/>
  <c r="C45" i="67"/>
  <c r="B38" i="67"/>
  <c r="Z35" i="67"/>
  <c r="Y35" i="67"/>
  <c r="X35" i="67"/>
  <c r="W35" i="67"/>
  <c r="U35" i="67"/>
  <c r="T35" i="67"/>
  <c r="S35" i="67"/>
  <c r="R35" i="67"/>
  <c r="Q35" i="67"/>
  <c r="P35" i="67"/>
  <c r="O35" i="67"/>
  <c r="N35" i="67"/>
  <c r="M35" i="67"/>
  <c r="L35" i="67"/>
  <c r="K35" i="67"/>
  <c r="J35" i="67"/>
  <c r="I35" i="67"/>
  <c r="H35" i="67"/>
  <c r="G35" i="67"/>
  <c r="F35" i="67"/>
  <c r="E35" i="67"/>
  <c r="D35" i="67"/>
  <c r="C35" i="67"/>
  <c r="Z34" i="67"/>
  <c r="Y34" i="67"/>
  <c r="X34" i="67"/>
  <c r="W34" i="67"/>
  <c r="U34" i="67"/>
  <c r="T34" i="67"/>
  <c r="S34" i="67"/>
  <c r="R34" i="67"/>
  <c r="Q34" i="67"/>
  <c r="P34" i="67"/>
  <c r="O34" i="67"/>
  <c r="N34" i="67"/>
  <c r="M34" i="67"/>
  <c r="L34" i="67"/>
  <c r="K34" i="67"/>
  <c r="J34" i="67"/>
  <c r="I34" i="67"/>
  <c r="H34" i="67"/>
  <c r="G34" i="67"/>
  <c r="F34" i="67"/>
  <c r="E34" i="67"/>
  <c r="D34" i="67"/>
  <c r="C34" i="67"/>
  <c r="Z33" i="67"/>
  <c r="Y33" i="67"/>
  <c r="X33" i="67"/>
  <c r="W33" i="67"/>
  <c r="U33" i="67"/>
  <c r="T33" i="67"/>
  <c r="S33" i="67"/>
  <c r="R33" i="67"/>
  <c r="Q33" i="67"/>
  <c r="P33" i="67"/>
  <c r="O33" i="67"/>
  <c r="N33" i="67"/>
  <c r="M33" i="67"/>
  <c r="L33" i="67"/>
  <c r="K33" i="67"/>
  <c r="J33" i="67"/>
  <c r="I33" i="67"/>
  <c r="H33" i="67"/>
  <c r="G33" i="67"/>
  <c r="F33" i="67"/>
  <c r="E33" i="67"/>
  <c r="D33" i="67"/>
  <c r="C33" i="67"/>
  <c r="Z32" i="67"/>
  <c r="Y32" i="67"/>
  <c r="X32" i="67"/>
  <c r="W32" i="67"/>
  <c r="U32" i="67"/>
  <c r="T32" i="67"/>
  <c r="S32" i="67"/>
  <c r="R32" i="67"/>
  <c r="Q32" i="67"/>
  <c r="P32" i="67"/>
  <c r="O32" i="67"/>
  <c r="N32" i="67"/>
  <c r="M32" i="67"/>
  <c r="L32" i="67"/>
  <c r="K32" i="67"/>
  <c r="J32" i="67"/>
  <c r="I32" i="67"/>
  <c r="H32" i="67"/>
  <c r="G32" i="67"/>
  <c r="F32" i="67"/>
  <c r="E32" i="67"/>
  <c r="D32" i="67"/>
  <c r="C32" i="67"/>
  <c r="Z31" i="67"/>
  <c r="Y31" i="67"/>
  <c r="X31" i="67"/>
  <c r="W31" i="67"/>
  <c r="U31" i="67"/>
  <c r="T31" i="67"/>
  <c r="S31" i="67"/>
  <c r="R31" i="67"/>
  <c r="Q31" i="67"/>
  <c r="P31" i="67"/>
  <c r="O31" i="67"/>
  <c r="N31" i="67"/>
  <c r="M31" i="67"/>
  <c r="L31" i="67"/>
  <c r="K31" i="67"/>
  <c r="J31" i="67"/>
  <c r="I31" i="67"/>
  <c r="H31" i="67"/>
  <c r="G31" i="67"/>
  <c r="F31" i="67"/>
  <c r="E31" i="67"/>
  <c r="D31" i="67"/>
  <c r="C31" i="67"/>
  <c r="Z30" i="67"/>
  <c r="Y30" i="67"/>
  <c r="X30" i="67"/>
  <c r="W30" i="67"/>
  <c r="U30" i="67"/>
  <c r="T30" i="67"/>
  <c r="S30" i="67"/>
  <c r="R30" i="67"/>
  <c r="Q30" i="67"/>
  <c r="P30" i="67"/>
  <c r="O30" i="67"/>
  <c r="N30" i="67"/>
  <c r="M30" i="67"/>
  <c r="L30" i="67"/>
  <c r="K30" i="67"/>
  <c r="J30" i="67"/>
  <c r="I30" i="67"/>
  <c r="H30" i="67"/>
  <c r="G30" i="67"/>
  <c r="F30" i="67"/>
  <c r="E30" i="67"/>
  <c r="D30" i="67"/>
  <c r="C30" i="67"/>
  <c r="Z29" i="67"/>
  <c r="Y29" i="67"/>
  <c r="X29" i="67"/>
  <c r="W29" i="67"/>
  <c r="U29" i="67"/>
  <c r="T29" i="67"/>
  <c r="S29" i="67"/>
  <c r="R29" i="67"/>
  <c r="Q29" i="67"/>
  <c r="P29" i="67"/>
  <c r="O29" i="67"/>
  <c r="N29" i="67"/>
  <c r="M29" i="67"/>
  <c r="L29" i="67"/>
  <c r="K29" i="67"/>
  <c r="J29" i="67"/>
  <c r="I29" i="67"/>
  <c r="H29" i="67"/>
  <c r="G29" i="67"/>
  <c r="F29" i="67"/>
  <c r="E29" i="67"/>
  <c r="D29" i="67"/>
  <c r="C29" i="67"/>
  <c r="Z28" i="67"/>
  <c r="Y28" i="67"/>
  <c r="X28" i="67"/>
  <c r="W28" i="67"/>
  <c r="U28" i="67"/>
  <c r="T28" i="67"/>
  <c r="S28" i="67"/>
  <c r="R28" i="67"/>
  <c r="Q28" i="67"/>
  <c r="P28" i="67"/>
  <c r="O28" i="67"/>
  <c r="N28" i="67"/>
  <c r="M28" i="67"/>
  <c r="L28" i="67"/>
  <c r="K28" i="67"/>
  <c r="J28" i="67"/>
  <c r="I28" i="67"/>
  <c r="H28" i="67"/>
  <c r="G28" i="67"/>
  <c r="F28" i="67"/>
  <c r="E28" i="67"/>
  <c r="D28" i="67"/>
  <c r="C28" i="67"/>
  <c r="Z27" i="67"/>
  <c r="Y27" i="67"/>
  <c r="X27" i="67"/>
  <c r="W27" i="67"/>
  <c r="U27" i="67"/>
  <c r="T27" i="67"/>
  <c r="S27" i="67"/>
  <c r="R27" i="67"/>
  <c r="Q27" i="67"/>
  <c r="P27" i="67"/>
  <c r="O27" i="67"/>
  <c r="N27" i="67"/>
  <c r="M27" i="67"/>
  <c r="L27" i="67"/>
  <c r="K27" i="67"/>
  <c r="J27" i="67"/>
  <c r="I27" i="67"/>
  <c r="H27" i="67"/>
  <c r="G27" i="67"/>
  <c r="F27" i="67"/>
  <c r="E27" i="67"/>
  <c r="D27" i="67"/>
  <c r="C27" i="67"/>
  <c r="Z26" i="67"/>
  <c r="Y26" i="67"/>
  <c r="X26" i="67"/>
  <c r="W26" i="67"/>
  <c r="R26" i="67"/>
  <c r="Q26" i="67"/>
  <c r="P26" i="67"/>
  <c r="O26" i="67"/>
  <c r="N26" i="67"/>
  <c r="M26" i="67"/>
  <c r="L26" i="67"/>
  <c r="K26" i="67"/>
  <c r="J26" i="67"/>
  <c r="I26" i="67"/>
  <c r="H26" i="67"/>
  <c r="G26" i="67"/>
  <c r="F26" i="67"/>
  <c r="E26" i="67"/>
  <c r="D26" i="67"/>
  <c r="C26" i="67"/>
  <c r="Z25" i="67"/>
  <c r="Y25" i="67"/>
  <c r="X25" i="67"/>
  <c r="W25" i="67"/>
  <c r="T25" i="67"/>
  <c r="S25" i="67"/>
  <c r="R25" i="67"/>
  <c r="Q25" i="67"/>
  <c r="P25" i="67"/>
  <c r="O25" i="67"/>
  <c r="N25" i="67"/>
  <c r="M25" i="67"/>
  <c r="L25" i="67"/>
  <c r="K25" i="67"/>
  <c r="J25" i="67"/>
  <c r="I25" i="67"/>
  <c r="H25" i="67"/>
  <c r="G25" i="67"/>
  <c r="F25" i="67"/>
  <c r="E25" i="67"/>
  <c r="D25" i="67"/>
  <c r="C25" i="67"/>
  <c r="Z24" i="67"/>
  <c r="Y24" i="67"/>
  <c r="X24" i="67"/>
  <c r="W24" i="67"/>
  <c r="U24" i="67"/>
  <c r="T24" i="67"/>
  <c r="S24" i="67"/>
  <c r="R24" i="67"/>
  <c r="Q24" i="67"/>
  <c r="P24" i="67"/>
  <c r="O24" i="67"/>
  <c r="N24" i="67"/>
  <c r="M24" i="67"/>
  <c r="L24" i="67"/>
  <c r="K24" i="67"/>
  <c r="J24" i="67"/>
  <c r="I24" i="67"/>
  <c r="H24" i="67"/>
  <c r="G24" i="67"/>
  <c r="F24" i="67"/>
  <c r="E24" i="67"/>
  <c r="D24" i="67"/>
  <c r="C24" i="67"/>
  <c r="Z23" i="67"/>
  <c r="Y23" i="67"/>
  <c r="X23" i="67"/>
  <c r="W23" i="67"/>
  <c r="U23" i="67"/>
  <c r="T23" i="67"/>
  <c r="S23" i="67"/>
  <c r="R23" i="67"/>
  <c r="Q23" i="67"/>
  <c r="P23" i="67"/>
  <c r="O23" i="67"/>
  <c r="N23" i="67"/>
  <c r="M23" i="67"/>
  <c r="L23" i="67"/>
  <c r="K23" i="67"/>
  <c r="J23" i="67"/>
  <c r="I23" i="67"/>
  <c r="H23" i="67"/>
  <c r="G23" i="67"/>
  <c r="F23" i="67"/>
  <c r="E23" i="67"/>
  <c r="D23" i="67"/>
  <c r="C23" i="67"/>
  <c r="Z22" i="67"/>
  <c r="Y22" i="67"/>
  <c r="X22" i="67"/>
  <c r="W22" i="67"/>
  <c r="U22" i="67"/>
  <c r="T22" i="67"/>
  <c r="S22" i="67"/>
  <c r="R22" i="67"/>
  <c r="Q22" i="67"/>
  <c r="P22" i="67"/>
  <c r="O22" i="67"/>
  <c r="N22" i="67"/>
  <c r="M22" i="67"/>
  <c r="L22" i="67"/>
  <c r="K22" i="67"/>
  <c r="J22" i="67"/>
  <c r="I22" i="67"/>
  <c r="H22" i="67"/>
  <c r="G22" i="67"/>
  <c r="F22" i="67"/>
  <c r="E22" i="67"/>
  <c r="D22" i="67"/>
  <c r="C22" i="67"/>
  <c r="Z21" i="67"/>
  <c r="Y21" i="67"/>
  <c r="X21" i="67"/>
  <c r="W21" i="67"/>
  <c r="U21" i="67"/>
  <c r="T21" i="67"/>
  <c r="S21" i="67"/>
  <c r="R21" i="67"/>
  <c r="Q21" i="67"/>
  <c r="P21" i="67"/>
  <c r="O21" i="67"/>
  <c r="N21" i="67"/>
  <c r="M21" i="67"/>
  <c r="L21" i="67"/>
  <c r="K21" i="67"/>
  <c r="I21" i="67"/>
  <c r="H21" i="67"/>
  <c r="G21" i="67"/>
  <c r="F21" i="67"/>
  <c r="E21" i="67"/>
  <c r="D21" i="67"/>
  <c r="C21" i="67"/>
  <c r="Z20" i="67"/>
  <c r="Y20" i="67"/>
  <c r="X20" i="67"/>
  <c r="W20" i="67"/>
  <c r="U20" i="67"/>
  <c r="T20" i="67"/>
  <c r="S20" i="67"/>
  <c r="R20" i="67"/>
  <c r="Q20" i="67"/>
  <c r="P20" i="67"/>
  <c r="O20" i="67"/>
  <c r="N20" i="67"/>
  <c r="M20" i="67"/>
  <c r="L20" i="67"/>
  <c r="K20" i="67"/>
  <c r="J20" i="67"/>
  <c r="I20" i="67"/>
  <c r="H20" i="67"/>
  <c r="G20" i="67"/>
  <c r="F20" i="67"/>
  <c r="E20" i="67"/>
  <c r="D20" i="67"/>
  <c r="C20" i="67"/>
  <c r="Z19" i="67"/>
  <c r="Y19" i="67"/>
  <c r="X19" i="67"/>
  <c r="W19" i="67"/>
  <c r="U19" i="67"/>
  <c r="T19" i="67"/>
  <c r="S19" i="67"/>
  <c r="R19" i="67"/>
  <c r="Q19" i="67"/>
  <c r="P19" i="67"/>
  <c r="O19" i="67"/>
  <c r="N19" i="67"/>
  <c r="M19" i="67"/>
  <c r="L19" i="67"/>
  <c r="K19" i="67"/>
  <c r="J19" i="67"/>
  <c r="I19" i="67"/>
  <c r="H19" i="67"/>
  <c r="G19" i="67"/>
  <c r="F19" i="67"/>
  <c r="E19" i="67"/>
  <c r="D19" i="67"/>
  <c r="C19" i="67"/>
  <c r="Z18" i="67"/>
  <c r="Y18" i="67"/>
  <c r="X18" i="67"/>
  <c r="W18" i="67"/>
  <c r="U18" i="67"/>
  <c r="T18" i="67"/>
  <c r="S18" i="67"/>
  <c r="R18" i="67"/>
  <c r="Q18" i="67"/>
  <c r="P18" i="67"/>
  <c r="O18" i="67"/>
  <c r="N18" i="67"/>
  <c r="M18" i="67"/>
  <c r="L18" i="67"/>
  <c r="K18" i="67"/>
  <c r="J18" i="67"/>
  <c r="I18" i="67"/>
  <c r="H18" i="67"/>
  <c r="G18" i="67"/>
  <c r="F18" i="67"/>
  <c r="E18" i="67"/>
  <c r="D18" i="67"/>
  <c r="C18" i="67"/>
  <c r="Z17" i="67"/>
  <c r="Y17" i="67"/>
  <c r="X17" i="67"/>
  <c r="W17" i="67"/>
  <c r="U17" i="67"/>
  <c r="T17" i="67"/>
  <c r="S17" i="67"/>
  <c r="R17" i="67"/>
  <c r="Q17" i="67"/>
  <c r="P17" i="67"/>
  <c r="O17" i="67"/>
  <c r="N17" i="67"/>
  <c r="M17" i="67"/>
  <c r="L17" i="67"/>
  <c r="K17" i="67"/>
  <c r="J17" i="67"/>
  <c r="I17" i="67"/>
  <c r="H17" i="67"/>
  <c r="G17" i="67"/>
  <c r="F17" i="67"/>
  <c r="E17" i="67"/>
  <c r="D17" i="67"/>
  <c r="C17" i="67"/>
  <c r="Z16" i="67"/>
  <c r="Y16" i="67"/>
  <c r="X16" i="67"/>
  <c r="W16" i="67"/>
  <c r="U16" i="67"/>
  <c r="T16" i="67"/>
  <c r="S16" i="67"/>
  <c r="R16" i="67"/>
  <c r="Q16" i="67"/>
  <c r="P16" i="67"/>
  <c r="O16" i="67"/>
  <c r="N16" i="67"/>
  <c r="M16" i="67"/>
  <c r="L16" i="67"/>
  <c r="K16" i="67"/>
  <c r="J16" i="67"/>
  <c r="I16" i="67"/>
  <c r="H16" i="67"/>
  <c r="G16" i="67"/>
  <c r="F16" i="67"/>
  <c r="E16" i="67"/>
  <c r="D16" i="67"/>
  <c r="C16" i="67"/>
  <c r="Z15" i="67"/>
  <c r="Y15" i="67"/>
  <c r="X15" i="67"/>
  <c r="W15" i="67"/>
  <c r="U15" i="67"/>
  <c r="T15" i="67"/>
  <c r="S15" i="67"/>
  <c r="R15" i="67"/>
  <c r="Q15" i="67"/>
  <c r="P15" i="67"/>
  <c r="O15" i="67"/>
  <c r="N15" i="67"/>
  <c r="M15" i="67"/>
  <c r="L15" i="67"/>
  <c r="K15" i="67"/>
  <c r="J15" i="67"/>
  <c r="I15" i="67"/>
  <c r="H15" i="67"/>
  <c r="G15" i="67"/>
  <c r="F15" i="67"/>
  <c r="E15" i="67"/>
  <c r="D15" i="67"/>
  <c r="C15" i="67"/>
  <c r="Z14" i="67"/>
  <c r="Y14" i="67"/>
  <c r="X14" i="67"/>
  <c r="W14" i="67"/>
  <c r="U14" i="67"/>
  <c r="T14" i="67"/>
  <c r="S14" i="67"/>
  <c r="R14" i="67"/>
  <c r="Q14" i="67"/>
  <c r="P14" i="67"/>
  <c r="O14" i="67"/>
  <c r="N14" i="67"/>
  <c r="M14" i="67"/>
  <c r="L14" i="67"/>
  <c r="K14" i="67"/>
  <c r="J14" i="67"/>
  <c r="I14" i="67"/>
  <c r="H14" i="67"/>
  <c r="G14" i="67"/>
  <c r="F14" i="67"/>
  <c r="E14" i="67"/>
  <c r="D14" i="67"/>
  <c r="C14" i="67"/>
  <c r="Z13" i="67"/>
  <c r="Y13" i="67"/>
  <c r="X13" i="67"/>
  <c r="W13" i="67"/>
  <c r="U13" i="67"/>
  <c r="T13" i="67"/>
  <c r="S13" i="67"/>
  <c r="R13" i="67"/>
  <c r="Q13" i="67"/>
  <c r="P13" i="67"/>
  <c r="O13" i="67"/>
  <c r="N13" i="67"/>
  <c r="M13" i="67"/>
  <c r="L13" i="67"/>
  <c r="K13" i="67"/>
  <c r="J13" i="67"/>
  <c r="I13" i="67"/>
  <c r="H13" i="67"/>
  <c r="G13" i="67"/>
  <c r="F13" i="67"/>
  <c r="E13" i="67"/>
  <c r="D13" i="67"/>
  <c r="C13" i="67"/>
  <c r="Z12" i="67"/>
  <c r="Y12" i="67"/>
  <c r="X12" i="67"/>
  <c r="W12" i="67"/>
  <c r="U12" i="67"/>
  <c r="T12" i="67"/>
  <c r="S12" i="67"/>
  <c r="R12" i="67"/>
  <c r="Q12" i="67"/>
  <c r="P12" i="67"/>
  <c r="O12" i="67"/>
  <c r="N12" i="67"/>
  <c r="M12" i="67"/>
  <c r="L12" i="67"/>
  <c r="K12" i="67"/>
  <c r="J12" i="67"/>
  <c r="I12" i="67"/>
  <c r="H12" i="67"/>
  <c r="G12" i="67"/>
  <c r="F12" i="67"/>
  <c r="E12" i="67"/>
  <c r="D12" i="67"/>
  <c r="C12" i="67"/>
  <c r="Z11" i="67"/>
  <c r="Y11" i="67"/>
  <c r="X11" i="67"/>
  <c r="W11" i="67"/>
  <c r="U11" i="67"/>
  <c r="T11" i="67"/>
  <c r="S11" i="67"/>
  <c r="R11" i="67"/>
  <c r="Q11" i="67"/>
  <c r="P11" i="67"/>
  <c r="O11" i="67"/>
  <c r="N11" i="67"/>
  <c r="M11" i="67"/>
  <c r="L11" i="67"/>
  <c r="K11" i="67"/>
  <c r="J11" i="67"/>
  <c r="I11" i="67"/>
  <c r="H11" i="67"/>
  <c r="G11" i="67"/>
  <c r="F11" i="67"/>
  <c r="E11" i="67"/>
  <c r="D11" i="67"/>
  <c r="C11" i="67"/>
  <c r="Z10" i="67"/>
  <c r="Y10" i="67"/>
  <c r="X10" i="67"/>
  <c r="W10" i="67"/>
  <c r="U10" i="67"/>
  <c r="T10" i="67"/>
  <c r="S10" i="67"/>
  <c r="R10" i="67"/>
  <c r="Q10" i="67"/>
  <c r="P10" i="67"/>
  <c r="O10" i="67"/>
  <c r="N10" i="67"/>
  <c r="M10" i="67"/>
  <c r="L10" i="67"/>
  <c r="K10" i="67"/>
  <c r="J10" i="67"/>
  <c r="I10" i="67"/>
  <c r="H10" i="67"/>
  <c r="G10" i="67"/>
  <c r="F10" i="67"/>
  <c r="E10" i="67"/>
  <c r="D10" i="67"/>
  <c r="C10" i="67"/>
  <c r="Z9" i="67"/>
  <c r="Y9" i="67"/>
  <c r="X9" i="67"/>
  <c r="W9" i="67"/>
  <c r="U9" i="67"/>
  <c r="T9" i="67"/>
  <c r="S9" i="67"/>
  <c r="R9" i="67"/>
  <c r="Q9" i="67"/>
  <c r="P9" i="67"/>
  <c r="O9" i="67"/>
  <c r="N9" i="67"/>
  <c r="M9" i="67"/>
  <c r="L9" i="67"/>
  <c r="K9" i="67"/>
  <c r="J9" i="67"/>
  <c r="I9" i="67"/>
  <c r="H9" i="67"/>
  <c r="G9" i="67"/>
  <c r="F9" i="67"/>
  <c r="E9" i="67"/>
  <c r="D9" i="67"/>
  <c r="C9" i="67"/>
  <c r="Z8" i="67"/>
  <c r="Y8" i="67"/>
  <c r="X8" i="67"/>
  <c r="W8" i="67"/>
  <c r="U8" i="67"/>
  <c r="T8" i="67"/>
  <c r="S8" i="67"/>
  <c r="R8" i="67"/>
  <c r="Q8" i="67"/>
  <c r="P8" i="67"/>
  <c r="O8" i="67"/>
  <c r="N8" i="67"/>
  <c r="M8" i="67"/>
  <c r="L8" i="67"/>
  <c r="K8" i="67"/>
  <c r="J8" i="67"/>
  <c r="I8" i="67"/>
  <c r="H8" i="67"/>
  <c r="G8" i="67"/>
  <c r="F8" i="67"/>
  <c r="E8" i="67"/>
  <c r="D8" i="67"/>
  <c r="C8" i="67"/>
  <c r="Z22" i="44"/>
  <c r="Y22" i="44"/>
  <c r="X22" i="44"/>
  <c r="W22" i="44"/>
  <c r="V22" i="44"/>
  <c r="U22" i="44"/>
  <c r="T22" i="44"/>
  <c r="S22" i="44"/>
  <c r="R22" i="44"/>
  <c r="Q22" i="44"/>
  <c r="P22" i="44"/>
  <c r="O22" i="44"/>
  <c r="N22" i="44"/>
  <c r="M22" i="44"/>
  <c r="L22" i="44"/>
  <c r="K22" i="44"/>
  <c r="J22" i="44"/>
  <c r="I22" i="44"/>
  <c r="H22" i="44"/>
  <c r="G22" i="44"/>
  <c r="F22" i="44"/>
  <c r="E22" i="44"/>
  <c r="D22" i="44"/>
  <c r="C22" i="44"/>
  <c r="B17" i="44"/>
  <c r="Z10" i="44"/>
  <c r="Y10" i="44"/>
  <c r="X10" i="44"/>
  <c r="W10" i="44"/>
  <c r="U10" i="44"/>
  <c r="T10" i="44"/>
  <c r="S10" i="44"/>
  <c r="R10" i="44"/>
  <c r="Q10" i="44"/>
  <c r="P10" i="44"/>
  <c r="O10" i="44"/>
  <c r="N10" i="44"/>
  <c r="M10" i="44"/>
  <c r="L10" i="44"/>
  <c r="K10" i="44"/>
  <c r="J10" i="44"/>
  <c r="I10" i="44"/>
  <c r="H10" i="44"/>
  <c r="G10" i="44"/>
  <c r="F10" i="44"/>
  <c r="E10" i="44"/>
  <c r="D10" i="44"/>
  <c r="C10" i="44"/>
  <c r="Z9" i="44"/>
  <c r="Y9" i="44"/>
  <c r="X9" i="44"/>
  <c r="W9" i="44"/>
  <c r="U9" i="44"/>
  <c r="T9" i="44"/>
  <c r="S9" i="44"/>
  <c r="R9" i="44"/>
  <c r="Q9" i="44"/>
  <c r="P9" i="44"/>
  <c r="O9" i="44"/>
  <c r="N9" i="44"/>
  <c r="M9" i="44"/>
  <c r="L9" i="44"/>
  <c r="K9" i="44"/>
  <c r="J9" i="44"/>
  <c r="I9" i="44"/>
  <c r="H9" i="44"/>
  <c r="G9" i="44"/>
  <c r="F9" i="44"/>
  <c r="E9" i="44"/>
  <c r="D9" i="44"/>
  <c r="C9" i="44"/>
  <c r="Z8" i="44"/>
  <c r="Y8" i="44"/>
  <c r="X8" i="44"/>
  <c r="W8" i="44"/>
  <c r="U8" i="44"/>
  <c r="T8" i="44"/>
  <c r="S8" i="44"/>
  <c r="R8" i="44"/>
  <c r="Q8" i="44"/>
  <c r="P8" i="44"/>
  <c r="O8" i="44"/>
  <c r="N8" i="44"/>
  <c r="M8" i="44"/>
  <c r="L8" i="44"/>
  <c r="K8" i="44"/>
  <c r="J8" i="44"/>
  <c r="I8" i="44"/>
  <c r="H8" i="44"/>
  <c r="G8" i="44"/>
  <c r="F8" i="44"/>
  <c r="E8" i="44"/>
  <c r="D8" i="44"/>
  <c r="Z31" i="58"/>
  <c r="Y31" i="58"/>
  <c r="X31" i="58"/>
  <c r="W31" i="58"/>
  <c r="V31" i="58"/>
  <c r="U31" i="58"/>
  <c r="T31" i="58"/>
  <c r="S31" i="58"/>
  <c r="R31" i="58"/>
  <c r="Q31" i="58"/>
  <c r="P31" i="58"/>
  <c r="O31" i="58"/>
  <c r="N31" i="58"/>
  <c r="M31" i="58"/>
  <c r="L31" i="58"/>
  <c r="K31" i="58"/>
  <c r="J31" i="58"/>
  <c r="I31" i="58"/>
  <c r="H31" i="58"/>
  <c r="G31" i="58"/>
  <c r="F31" i="58"/>
  <c r="E31" i="58"/>
  <c r="D31" i="58"/>
  <c r="C31" i="58"/>
  <c r="Z30" i="58"/>
  <c r="Y30" i="58"/>
  <c r="X30" i="58"/>
  <c r="W30" i="58"/>
  <c r="V30" i="58"/>
  <c r="U30" i="58"/>
  <c r="T30" i="58"/>
  <c r="S30" i="58"/>
  <c r="R30" i="58"/>
  <c r="Q30" i="58"/>
  <c r="P30" i="58"/>
  <c r="O30" i="58"/>
  <c r="N30" i="58"/>
  <c r="M30" i="58"/>
  <c r="L30" i="58"/>
  <c r="K30" i="58"/>
  <c r="J30" i="58"/>
  <c r="I30" i="58"/>
  <c r="H30" i="58"/>
  <c r="G30" i="58"/>
  <c r="F30" i="58"/>
  <c r="E30" i="58"/>
  <c r="D30" i="58"/>
  <c r="C30" i="58"/>
  <c r="Z29" i="58"/>
  <c r="Y29" i="58"/>
  <c r="X29" i="58"/>
  <c r="W29" i="58"/>
  <c r="V29" i="58"/>
  <c r="U29" i="58"/>
  <c r="T29" i="58"/>
  <c r="S29" i="58"/>
  <c r="R29" i="58"/>
  <c r="Q29" i="58"/>
  <c r="P29" i="58"/>
  <c r="O29" i="58"/>
  <c r="N29" i="58"/>
  <c r="M29" i="58"/>
  <c r="L29" i="58"/>
  <c r="K29" i="58"/>
  <c r="J29" i="58"/>
  <c r="I29" i="58"/>
  <c r="H29" i="58"/>
  <c r="G29" i="58"/>
  <c r="F29" i="58"/>
  <c r="E29" i="58"/>
  <c r="D29" i="58"/>
  <c r="C29" i="58"/>
  <c r="Z28" i="58"/>
  <c r="Y28" i="58"/>
  <c r="X28" i="58"/>
  <c r="W28" i="58"/>
  <c r="V28" i="58"/>
  <c r="U28" i="58"/>
  <c r="T28" i="58"/>
  <c r="S28" i="58"/>
  <c r="R28" i="58"/>
  <c r="Q28" i="58"/>
  <c r="P28" i="58"/>
  <c r="O28" i="58"/>
  <c r="N28" i="58"/>
  <c r="M28" i="58"/>
  <c r="L28" i="58"/>
  <c r="K28" i="58"/>
  <c r="J28" i="58"/>
  <c r="I28" i="58"/>
  <c r="H28" i="58"/>
  <c r="G28" i="58"/>
  <c r="F28" i="58"/>
  <c r="E28" i="58"/>
  <c r="D28" i="58"/>
  <c r="C28" i="58"/>
  <c r="Z25" i="58"/>
  <c r="Y25" i="58"/>
  <c r="X25" i="58"/>
  <c r="W25" i="58"/>
  <c r="V25" i="58"/>
  <c r="U25" i="58"/>
  <c r="T25" i="58"/>
  <c r="S25" i="58"/>
  <c r="R25" i="58"/>
  <c r="Q25" i="58"/>
  <c r="P25" i="58"/>
  <c r="O25" i="58"/>
  <c r="N25" i="58"/>
  <c r="M25" i="58"/>
  <c r="L25" i="58"/>
  <c r="K25" i="58"/>
  <c r="J25" i="58"/>
  <c r="I25" i="58"/>
  <c r="H25" i="58"/>
  <c r="G25" i="58"/>
  <c r="F25" i="58"/>
  <c r="E25" i="58"/>
  <c r="D25" i="58"/>
  <c r="C25" i="58"/>
  <c r="Z24" i="58"/>
  <c r="Y24" i="58"/>
  <c r="X24" i="58"/>
  <c r="W24" i="58"/>
  <c r="V24" i="58"/>
  <c r="U24" i="58"/>
  <c r="T24" i="58"/>
  <c r="S24" i="58"/>
  <c r="R24" i="58"/>
  <c r="Q24" i="58"/>
  <c r="P24" i="58"/>
  <c r="O24" i="58"/>
  <c r="N24" i="58"/>
  <c r="M24" i="58"/>
  <c r="L24" i="58"/>
  <c r="K24" i="58"/>
  <c r="J24" i="58"/>
  <c r="I24" i="58"/>
  <c r="H24" i="58"/>
  <c r="G24" i="58"/>
  <c r="F24" i="58"/>
  <c r="E24" i="58"/>
  <c r="D24" i="58"/>
  <c r="C24" i="58"/>
  <c r="Z23" i="58"/>
  <c r="Y23" i="58"/>
  <c r="X23" i="58"/>
  <c r="W23" i="58"/>
  <c r="V23" i="58"/>
  <c r="U23" i="58"/>
  <c r="T23" i="58"/>
  <c r="S23" i="58"/>
  <c r="R23" i="58"/>
  <c r="Q23" i="58"/>
  <c r="P23" i="58"/>
  <c r="O23" i="58"/>
  <c r="N23" i="58"/>
  <c r="M23" i="58"/>
  <c r="L23" i="58"/>
  <c r="K23" i="58"/>
  <c r="J23" i="58"/>
  <c r="I23" i="58"/>
  <c r="H23" i="58"/>
  <c r="G23" i="58"/>
  <c r="F23" i="58"/>
  <c r="E23" i="58"/>
  <c r="D23" i="58"/>
  <c r="C23" i="58"/>
  <c r="Z22" i="58"/>
  <c r="Y22" i="58"/>
  <c r="X22" i="58"/>
  <c r="W22" i="58"/>
  <c r="V22" i="58"/>
  <c r="U22" i="58"/>
  <c r="T22" i="58"/>
  <c r="S22" i="58"/>
  <c r="R22" i="58"/>
  <c r="Q22" i="58"/>
  <c r="P22" i="58"/>
  <c r="O22" i="58"/>
  <c r="N22" i="58"/>
  <c r="M22" i="58"/>
  <c r="L22" i="58"/>
  <c r="K22" i="58"/>
  <c r="J22" i="58"/>
  <c r="I22" i="58"/>
  <c r="H22" i="58"/>
  <c r="G22" i="58"/>
  <c r="F22" i="58"/>
  <c r="E22" i="58"/>
  <c r="D22" i="58"/>
  <c r="C22" i="58"/>
  <c r="Z19" i="58"/>
  <c r="Y19" i="58"/>
  <c r="X19" i="58"/>
  <c r="W19" i="58"/>
  <c r="V19" i="58"/>
  <c r="U19" i="58"/>
  <c r="T19" i="58"/>
  <c r="S19" i="58"/>
  <c r="R19" i="58"/>
  <c r="Q19" i="58"/>
  <c r="P19" i="58"/>
  <c r="O19" i="58"/>
  <c r="N19" i="58"/>
  <c r="M19" i="58"/>
  <c r="L19" i="58"/>
  <c r="K19" i="58"/>
  <c r="J19" i="58"/>
  <c r="I19" i="58"/>
  <c r="H19" i="58"/>
  <c r="G19" i="58"/>
  <c r="F19" i="58"/>
  <c r="E19" i="58"/>
  <c r="D19" i="58"/>
  <c r="C19" i="58"/>
  <c r="Z18" i="58"/>
  <c r="Y18" i="58"/>
  <c r="X18" i="58"/>
  <c r="Z17" i="58"/>
  <c r="Y17" i="58"/>
  <c r="X17" i="58"/>
  <c r="Z16" i="58"/>
  <c r="Y16" i="58"/>
  <c r="X16" i="58"/>
  <c r="Z13" i="58"/>
  <c r="Y13" i="58"/>
  <c r="X13" i="58"/>
  <c r="Z12" i="58"/>
  <c r="Y12" i="58"/>
  <c r="X12" i="58"/>
  <c r="Z11" i="58"/>
  <c r="Y11" i="58"/>
  <c r="X11" i="58"/>
  <c r="Z10" i="58"/>
  <c r="Y10" i="58"/>
  <c r="X10" i="58"/>
  <c r="C137" i="61" l="1"/>
  <c r="C34" i="62"/>
  <c r="C166" i="61"/>
  <c r="C37" i="61" s="1"/>
  <c r="AF34" i="62"/>
  <c r="C167" i="61"/>
  <c r="AH34" i="62"/>
  <c r="C164" i="61"/>
  <c r="AD34" i="62"/>
  <c r="C165" i="61"/>
  <c r="AE34" i="62"/>
  <c r="Y32" i="61"/>
  <c r="Y9" i="61"/>
  <c r="X21" i="61"/>
  <c r="Y21" i="61"/>
  <c r="Y25" i="61"/>
  <c r="X29" i="61"/>
  <c r="X37" i="61"/>
  <c r="Y20" i="61"/>
  <c r="X14" i="61"/>
  <c r="Y14" i="61"/>
  <c r="Y18" i="61"/>
  <c r="X34" i="61"/>
  <c r="Y38" i="61"/>
  <c r="X12" i="61"/>
  <c r="X11" i="61"/>
  <c r="Y15" i="61"/>
  <c r="X27" i="61"/>
  <c r="Y27" i="61"/>
  <c r="Y31" i="61"/>
  <c r="X41" i="61"/>
  <c r="Z10" i="42"/>
  <c r="Z14" i="42"/>
  <c r="Z11" i="42"/>
  <c r="Z12" i="42"/>
  <c r="Z13" i="42"/>
  <c r="Z15" i="42"/>
  <c r="Y12" i="42"/>
  <c r="Y9" i="42"/>
  <c r="Y13" i="42"/>
  <c r="Y15" i="42"/>
  <c r="Y14" i="42"/>
  <c r="Y10" i="42"/>
  <c r="Y11" i="42"/>
  <c r="AA8" i="44"/>
  <c r="X10" i="42"/>
  <c r="X12" i="42"/>
  <c r="X11" i="42"/>
  <c r="X13" i="42"/>
  <c r="X15" i="42"/>
  <c r="X14" i="42"/>
  <c r="AJ25" i="42"/>
  <c r="V27" i="61"/>
  <c r="W27" i="61"/>
  <c r="V14" i="61"/>
  <c r="W14" i="61"/>
  <c r="W18" i="61"/>
  <c r="V26" i="61"/>
  <c r="W26" i="61"/>
  <c r="V34" i="61"/>
  <c r="W34" i="61"/>
  <c r="W38" i="61"/>
  <c r="V31" i="61"/>
  <c r="W31" i="61"/>
  <c r="V23" i="61"/>
  <c r="W23" i="61"/>
  <c r="W41" i="61"/>
  <c r="V12" i="61"/>
  <c r="W12" i="61"/>
  <c r="V20" i="61"/>
  <c r="W20" i="61"/>
  <c r="W24" i="61"/>
  <c r="V28" i="61"/>
  <c r="W28" i="61"/>
  <c r="V36" i="61"/>
  <c r="W36" i="61"/>
  <c r="W35" i="61"/>
  <c r="V42" i="61"/>
  <c r="V9" i="61"/>
  <c r="W13" i="61"/>
  <c r="V17" i="61"/>
  <c r="V25" i="61"/>
  <c r="W25" i="61"/>
  <c r="W29" i="61"/>
  <c r="V33" i="61"/>
  <c r="W33" i="61"/>
  <c r="AU25" i="42"/>
  <c r="AI25" i="42"/>
  <c r="W14" i="42"/>
  <c r="W9" i="42"/>
  <c r="W15" i="42"/>
  <c r="W10" i="42"/>
  <c r="W11" i="42"/>
  <c r="W12" i="42"/>
  <c r="W13" i="42"/>
  <c r="V10" i="42"/>
  <c r="V15" i="42"/>
  <c r="V11" i="42"/>
  <c r="V13" i="42"/>
  <c r="V12" i="42"/>
  <c r="V9" i="42"/>
  <c r="V14" i="42"/>
  <c r="AH31" i="42"/>
  <c r="J13" i="42" s="1"/>
  <c r="AT25" i="42"/>
  <c r="AH25" i="42"/>
  <c r="T41" i="61"/>
  <c r="U41" i="61"/>
  <c r="T42" i="61"/>
  <c r="U42" i="61"/>
  <c r="T9" i="61"/>
  <c r="U9" i="61"/>
  <c r="T10" i="61"/>
  <c r="U10" i="61"/>
  <c r="T11" i="61"/>
  <c r="U11" i="61"/>
  <c r="T12" i="61"/>
  <c r="U12" i="61"/>
  <c r="T13" i="61"/>
  <c r="U13" i="61"/>
  <c r="T14" i="61"/>
  <c r="U14" i="61"/>
  <c r="T15" i="61"/>
  <c r="U15" i="61"/>
  <c r="T16" i="61"/>
  <c r="U16" i="61"/>
  <c r="T17" i="61"/>
  <c r="U17" i="61"/>
  <c r="U18" i="61"/>
  <c r="T19" i="61"/>
  <c r="U19" i="61"/>
  <c r="T20" i="61"/>
  <c r="U20" i="61"/>
  <c r="T21" i="61"/>
  <c r="U21" i="61"/>
  <c r="T23" i="61"/>
  <c r="U23" i="61"/>
  <c r="T24" i="61"/>
  <c r="U24" i="61"/>
  <c r="T25" i="61"/>
  <c r="U25" i="61"/>
  <c r="T26" i="61"/>
  <c r="U26" i="61"/>
  <c r="T27" i="61"/>
  <c r="U27" i="61"/>
  <c r="T28" i="61"/>
  <c r="U28" i="61"/>
  <c r="T29" i="61"/>
  <c r="U29" i="61"/>
  <c r="T30" i="61"/>
  <c r="U30" i="61"/>
  <c r="U31" i="61"/>
  <c r="T32" i="61"/>
  <c r="U32" i="61"/>
  <c r="T33" i="61"/>
  <c r="U33" i="61"/>
  <c r="T34" i="61"/>
  <c r="U34" i="61"/>
  <c r="T35" i="61"/>
  <c r="U35" i="61"/>
  <c r="T36" i="61"/>
  <c r="U36" i="61"/>
  <c r="T37" i="61"/>
  <c r="U37" i="61"/>
  <c r="T38" i="61"/>
  <c r="U38" i="61"/>
  <c r="AG36" i="42"/>
  <c r="U10" i="42"/>
  <c r="U12" i="42"/>
  <c r="U15" i="42"/>
  <c r="U9" i="42"/>
  <c r="U11" i="42"/>
  <c r="U13" i="42"/>
  <c r="U14" i="42"/>
  <c r="AG25" i="42"/>
  <c r="AS25" i="42"/>
  <c r="AF26" i="42"/>
  <c r="H8" i="42" s="1"/>
  <c r="T9" i="42"/>
  <c r="T11" i="42"/>
  <c r="T13" i="42"/>
  <c r="T14" i="42"/>
  <c r="T10" i="42"/>
  <c r="T15" i="42"/>
  <c r="T12" i="42"/>
  <c r="AF25" i="42"/>
  <c r="AR25" i="42"/>
  <c r="AA41" i="61"/>
  <c r="AP25" i="42"/>
  <c r="B39" i="43"/>
  <c r="R41" i="61"/>
  <c r="S41" i="61"/>
  <c r="R42" i="61"/>
  <c r="S42" i="61"/>
  <c r="AE36" i="42"/>
  <c r="S9" i="42"/>
  <c r="S11" i="42"/>
  <c r="S13" i="42"/>
  <c r="S14" i="42"/>
  <c r="S10" i="42"/>
  <c r="S12" i="42"/>
  <c r="S15" i="42"/>
  <c r="AE25" i="42"/>
  <c r="AQ25" i="42"/>
  <c r="R9" i="61"/>
  <c r="S9" i="61"/>
  <c r="R10" i="61"/>
  <c r="S10" i="61"/>
  <c r="R11" i="61"/>
  <c r="S11" i="61"/>
  <c r="R12" i="61"/>
  <c r="S12" i="61"/>
  <c r="R13" i="61"/>
  <c r="S13" i="61"/>
  <c r="R14" i="61"/>
  <c r="S14" i="61"/>
  <c r="R15" i="61"/>
  <c r="S15" i="61"/>
  <c r="R16" i="61"/>
  <c r="S16" i="61"/>
  <c r="R17" i="61"/>
  <c r="S17" i="61"/>
  <c r="R18" i="61"/>
  <c r="S18" i="61"/>
  <c r="R19" i="61"/>
  <c r="S19" i="61"/>
  <c r="R20" i="61"/>
  <c r="S20" i="61"/>
  <c r="S21" i="61"/>
  <c r="R23" i="61"/>
  <c r="S23" i="61"/>
  <c r="R24" i="61"/>
  <c r="S24" i="61"/>
  <c r="R25" i="61"/>
  <c r="S25" i="61"/>
  <c r="R26" i="61"/>
  <c r="S26" i="61"/>
  <c r="R27" i="61"/>
  <c r="S27" i="61"/>
  <c r="R28" i="61"/>
  <c r="S28" i="61"/>
  <c r="R29" i="61"/>
  <c r="S29" i="61"/>
  <c r="R30" i="61"/>
  <c r="S30" i="61"/>
  <c r="R31" i="61"/>
  <c r="S31" i="61"/>
  <c r="R32" i="61"/>
  <c r="S32" i="61"/>
  <c r="R33" i="61"/>
  <c r="S33" i="61"/>
  <c r="R34" i="61"/>
  <c r="S34" i="61"/>
  <c r="R35" i="61"/>
  <c r="S35" i="61"/>
  <c r="R36" i="61"/>
  <c r="S36" i="61"/>
  <c r="R37" i="61"/>
  <c r="S37" i="61"/>
  <c r="R38" i="61"/>
  <c r="S38" i="61"/>
  <c r="P21" i="61"/>
  <c r="R21" i="61"/>
  <c r="Q21" i="61"/>
  <c r="AD37" i="42"/>
  <c r="C156" i="61"/>
  <c r="C27" i="61" s="1"/>
  <c r="E156" i="61"/>
  <c r="E27" i="61" s="1"/>
  <c r="G156" i="61"/>
  <c r="G27" i="61" s="1"/>
  <c r="I156" i="61"/>
  <c r="I27" i="61" s="1"/>
  <c r="K156" i="61"/>
  <c r="K27" i="61" s="1"/>
  <c r="M156" i="61"/>
  <c r="M27" i="61" s="1"/>
  <c r="D156" i="61"/>
  <c r="D27" i="61" s="1"/>
  <c r="F156" i="61"/>
  <c r="F27" i="61" s="1"/>
  <c r="H156" i="61"/>
  <c r="H27" i="61" s="1"/>
  <c r="J156" i="61"/>
  <c r="J27" i="61" s="1"/>
  <c r="L156" i="61"/>
  <c r="L27" i="61" s="1"/>
  <c r="N156" i="61"/>
  <c r="N27" i="61" s="1"/>
  <c r="R15" i="42"/>
  <c r="R12" i="42"/>
  <c r="R10" i="42"/>
  <c r="R14" i="42"/>
  <c r="R13" i="42"/>
  <c r="R11" i="42"/>
  <c r="R9" i="42"/>
  <c r="P41" i="61"/>
  <c r="Q41" i="61"/>
  <c r="P42" i="61"/>
  <c r="Q42" i="61"/>
  <c r="AA40" i="35"/>
  <c r="P9" i="61"/>
  <c r="Q9" i="61"/>
  <c r="P10" i="61"/>
  <c r="Q10" i="61"/>
  <c r="P11" i="61"/>
  <c r="Q11" i="61"/>
  <c r="P12" i="61"/>
  <c r="Q12" i="61"/>
  <c r="P13" i="61"/>
  <c r="Q13" i="61"/>
  <c r="P14" i="61"/>
  <c r="Q14" i="61"/>
  <c r="P15" i="61"/>
  <c r="Q15" i="61"/>
  <c r="P16" i="61"/>
  <c r="Q16" i="61"/>
  <c r="P17" i="61"/>
  <c r="Q17" i="61"/>
  <c r="P18" i="61"/>
  <c r="Q18" i="61"/>
  <c r="P19" i="61"/>
  <c r="Q19" i="61"/>
  <c r="P20" i="61"/>
  <c r="Q20" i="61"/>
  <c r="P23" i="61"/>
  <c r="Q23" i="61"/>
  <c r="P24" i="61"/>
  <c r="Q24" i="61"/>
  <c r="P25" i="61"/>
  <c r="Q25" i="61"/>
  <c r="P26" i="61"/>
  <c r="Q26" i="61"/>
  <c r="P27" i="61"/>
  <c r="Q27" i="61"/>
  <c r="P28" i="61"/>
  <c r="Q28" i="61"/>
  <c r="P29" i="61"/>
  <c r="Q29" i="61"/>
  <c r="P30" i="61"/>
  <c r="Q30" i="61"/>
  <c r="P31" i="61"/>
  <c r="Q31" i="61"/>
  <c r="P32" i="61"/>
  <c r="Q32" i="61"/>
  <c r="P33" i="61"/>
  <c r="Q33" i="61"/>
  <c r="P34" i="61"/>
  <c r="Q34" i="61"/>
  <c r="P35" i="61"/>
  <c r="Q35" i="61"/>
  <c r="P36" i="61"/>
  <c r="Q36" i="61"/>
  <c r="P37" i="61"/>
  <c r="Q37" i="61"/>
  <c r="P38" i="61"/>
  <c r="Q38" i="61"/>
  <c r="AC36" i="42"/>
  <c r="Q10" i="42"/>
  <c r="Q15" i="42"/>
  <c r="Q11" i="42"/>
  <c r="Q14" i="42"/>
  <c r="Q12" i="42"/>
  <c r="Q9" i="42"/>
  <c r="Q13" i="42"/>
  <c r="AC25" i="42"/>
  <c r="AO25" i="42"/>
  <c r="AB38" i="42"/>
  <c r="P15" i="42"/>
  <c r="P12" i="42"/>
  <c r="P10" i="42"/>
  <c r="P14" i="42"/>
  <c r="P11" i="42"/>
  <c r="P13" i="42"/>
  <c r="P9" i="42"/>
  <c r="AB25" i="42"/>
  <c r="AN25" i="42"/>
  <c r="AA46" i="38"/>
  <c r="AA43" i="31"/>
  <c r="AA40" i="46"/>
  <c r="AA33" i="42"/>
  <c r="C15" i="42" s="1"/>
  <c r="AM36" i="42"/>
  <c r="AA25" i="42"/>
  <c r="AM25" i="42"/>
  <c r="AA10" i="52"/>
  <c r="AA46" i="52"/>
  <c r="AL37" i="42"/>
  <c r="Z9" i="42"/>
  <c r="AL25" i="42"/>
  <c r="AX25" i="42"/>
  <c r="Y41" i="61"/>
  <c r="Z41" i="61"/>
  <c r="Y42" i="61"/>
  <c r="Z42" i="61"/>
  <c r="Z10" i="55"/>
  <c r="Z12" i="55"/>
  <c r="Z14" i="55"/>
  <c r="Z16" i="55"/>
  <c r="Z8" i="55"/>
  <c r="Z9" i="55"/>
  <c r="Z11" i="55"/>
  <c r="Z13" i="55"/>
  <c r="Z15" i="55"/>
  <c r="Y8" i="61"/>
  <c r="Z8" i="61"/>
  <c r="Z9" i="61"/>
  <c r="Y10" i="61"/>
  <c r="Z10" i="61"/>
  <c r="Y11" i="61"/>
  <c r="Z11" i="61"/>
  <c r="Y12" i="61"/>
  <c r="Z12" i="61"/>
  <c r="Y13" i="61"/>
  <c r="Z13" i="61"/>
  <c r="Z14" i="61"/>
  <c r="Z15" i="61"/>
  <c r="Y16" i="61"/>
  <c r="Z16" i="61"/>
  <c r="Y17" i="61"/>
  <c r="Z17" i="61"/>
  <c r="Z18" i="61"/>
  <c r="Y19" i="61"/>
  <c r="Z19" i="61"/>
  <c r="Z20" i="61"/>
  <c r="Z21" i="61"/>
  <c r="Y23" i="61"/>
  <c r="Z23" i="61"/>
  <c r="Y24" i="61"/>
  <c r="Z24" i="61"/>
  <c r="Z25" i="61"/>
  <c r="Y26" i="61"/>
  <c r="Z26" i="61"/>
  <c r="Z27" i="61"/>
  <c r="Y28" i="61"/>
  <c r="Z28" i="61"/>
  <c r="Y29" i="61"/>
  <c r="Z29" i="61"/>
  <c r="Y30" i="61"/>
  <c r="Z30" i="61"/>
  <c r="Z31" i="61"/>
  <c r="Z32" i="61"/>
  <c r="Y33" i="61"/>
  <c r="Z33" i="61"/>
  <c r="Y34" i="61"/>
  <c r="Z34" i="61"/>
  <c r="Y35" i="61"/>
  <c r="Z35" i="61"/>
  <c r="Y36" i="61"/>
  <c r="Z36" i="61"/>
  <c r="Y37" i="61"/>
  <c r="Z37" i="61"/>
  <c r="Z38" i="61"/>
  <c r="AK36" i="42"/>
  <c r="Y11" i="55"/>
  <c r="Y15" i="55"/>
  <c r="Y12" i="55"/>
  <c r="Y16" i="55"/>
  <c r="Y9" i="55"/>
  <c r="Y13" i="55"/>
  <c r="Y10" i="55"/>
  <c r="Y14" i="55"/>
  <c r="Y8" i="55"/>
  <c r="AV25" i="42"/>
  <c r="AK25" i="42"/>
  <c r="AW25" i="42"/>
  <c r="N138" i="61"/>
  <c r="N9" i="61" s="1"/>
  <c r="C138" i="61"/>
  <c r="C9" i="61" s="1"/>
  <c r="M139" i="61"/>
  <c r="M10" i="61" s="1"/>
  <c r="C139" i="61"/>
  <c r="C10" i="61" s="1"/>
  <c r="M140" i="61"/>
  <c r="M11" i="61" s="1"/>
  <c r="C140" i="61"/>
  <c r="C11" i="61" s="1"/>
  <c r="N141" i="61"/>
  <c r="N12" i="61" s="1"/>
  <c r="C141" i="61"/>
  <c r="C12" i="61" s="1"/>
  <c r="G142" i="61"/>
  <c r="G13" i="61" s="1"/>
  <c r="C142" i="61"/>
  <c r="C13" i="61" s="1"/>
  <c r="M143" i="61"/>
  <c r="M14" i="61" s="1"/>
  <c r="C143" i="61"/>
  <c r="C14" i="61" s="1"/>
  <c r="F144" i="61"/>
  <c r="F15" i="61" s="1"/>
  <c r="C144" i="61"/>
  <c r="C15" i="61" s="1"/>
  <c r="M145" i="61"/>
  <c r="M16" i="61" s="1"/>
  <c r="C145" i="61"/>
  <c r="C16" i="61" s="1"/>
  <c r="H146" i="61"/>
  <c r="H17" i="61" s="1"/>
  <c r="C146" i="61"/>
  <c r="C17" i="61" s="1"/>
  <c r="M147" i="61"/>
  <c r="M18" i="61" s="1"/>
  <c r="C147" i="61"/>
  <c r="C18" i="61" s="1"/>
  <c r="E148" i="61"/>
  <c r="E19" i="61" s="1"/>
  <c r="C148" i="61"/>
  <c r="C19" i="61" s="1"/>
  <c r="F149" i="61"/>
  <c r="F20" i="61" s="1"/>
  <c r="C149" i="61"/>
  <c r="C20" i="61" s="1"/>
  <c r="I150" i="61"/>
  <c r="I21" i="61" s="1"/>
  <c r="C150" i="61"/>
  <c r="C21" i="61" s="1"/>
  <c r="L152" i="61"/>
  <c r="L23" i="61" s="1"/>
  <c r="C152" i="61"/>
  <c r="C23" i="61" s="1"/>
  <c r="M153" i="61"/>
  <c r="M24" i="61" s="1"/>
  <c r="C153" i="61"/>
  <c r="C24" i="61" s="1"/>
  <c r="F154" i="61"/>
  <c r="F25" i="61" s="1"/>
  <c r="C154" i="61"/>
  <c r="C25" i="61" s="1"/>
  <c r="G155" i="61"/>
  <c r="G26" i="61" s="1"/>
  <c r="C155" i="61"/>
  <c r="C26" i="61" s="1"/>
  <c r="M157" i="61"/>
  <c r="M28" i="61" s="1"/>
  <c r="C157" i="61"/>
  <c r="C28" i="61" s="1"/>
  <c r="I158" i="61"/>
  <c r="I29" i="61" s="1"/>
  <c r="C158" i="61"/>
  <c r="C29" i="61" s="1"/>
  <c r="J159" i="61"/>
  <c r="J30" i="61" s="1"/>
  <c r="C159" i="61"/>
  <c r="C30" i="61" s="1"/>
  <c r="M160" i="61"/>
  <c r="M31" i="61" s="1"/>
  <c r="C160" i="61"/>
  <c r="C31" i="61" s="1"/>
  <c r="I161" i="61"/>
  <c r="I32" i="61" s="1"/>
  <c r="C161" i="61"/>
  <c r="C32" i="61" s="1"/>
  <c r="I162" i="61"/>
  <c r="I33" i="61" s="1"/>
  <c r="C162" i="61"/>
  <c r="C33" i="61" s="1"/>
  <c r="J163" i="61"/>
  <c r="J34" i="61" s="1"/>
  <c r="C163" i="61"/>
  <c r="C34" i="61" s="1"/>
  <c r="M166" i="61"/>
  <c r="M37" i="61" s="1"/>
  <c r="M167" i="61"/>
  <c r="M38" i="61" s="1"/>
  <c r="C38" i="61"/>
  <c r="AA31" i="58"/>
  <c r="AJ87" i="54"/>
  <c r="F46" i="72"/>
  <c r="X9" i="54"/>
  <c r="X11" i="54"/>
  <c r="X13" i="54"/>
  <c r="X15" i="54"/>
  <c r="X17" i="54"/>
  <c r="X12" i="54"/>
  <c r="X16" i="54"/>
  <c r="X10" i="54"/>
  <c r="X14" i="54"/>
  <c r="X8" i="54"/>
  <c r="X42" i="61"/>
  <c r="W42" i="61"/>
  <c r="AG44" i="54"/>
  <c r="AJ29" i="42"/>
  <c r="L11" i="42" s="1"/>
  <c r="B44" i="43"/>
  <c r="X8" i="61"/>
  <c r="W8" i="61"/>
  <c r="X9" i="61"/>
  <c r="W9" i="61"/>
  <c r="X10" i="61"/>
  <c r="W10" i="61"/>
  <c r="W11" i="61"/>
  <c r="X13" i="61"/>
  <c r="X15" i="61"/>
  <c r="W15" i="61"/>
  <c r="V16" i="61"/>
  <c r="X16" i="61"/>
  <c r="W16" i="61"/>
  <c r="X17" i="61"/>
  <c r="W17" i="61"/>
  <c r="X18" i="61"/>
  <c r="X19" i="61"/>
  <c r="W19" i="61"/>
  <c r="X20" i="61"/>
  <c r="W21" i="61"/>
  <c r="X23" i="61"/>
  <c r="X24" i="61"/>
  <c r="X25" i="61"/>
  <c r="X26" i="61"/>
  <c r="X28" i="61"/>
  <c r="X30" i="61"/>
  <c r="W30" i="61"/>
  <c r="X31" i="61"/>
  <c r="X32" i="61"/>
  <c r="W32" i="61"/>
  <c r="X33" i="61"/>
  <c r="X35" i="61"/>
  <c r="X36" i="61"/>
  <c r="W37" i="61"/>
  <c r="X38" i="61"/>
  <c r="X39" i="61"/>
  <c r="W39" i="61"/>
  <c r="X9" i="42"/>
  <c r="AC48" i="54"/>
  <c r="AI54" i="55"/>
  <c r="C46" i="73"/>
  <c r="W9" i="55"/>
  <c r="W13" i="55"/>
  <c r="W10" i="55"/>
  <c r="W14" i="55"/>
  <c r="W8" i="55"/>
  <c r="E46" i="73"/>
  <c r="W11" i="55"/>
  <c r="W15" i="55"/>
  <c r="W12" i="55"/>
  <c r="W16" i="55"/>
  <c r="AD53" i="55"/>
  <c r="B46" i="43"/>
  <c r="F140" i="61"/>
  <c r="F11" i="61" s="1"/>
  <c r="AA36" i="70"/>
  <c r="AI86" i="54"/>
  <c r="W9" i="54"/>
  <c r="W13" i="54"/>
  <c r="W17" i="54"/>
  <c r="W10" i="54"/>
  <c r="W14" i="54"/>
  <c r="W8" i="54"/>
  <c r="W11" i="54"/>
  <c r="W15" i="54"/>
  <c r="W12" i="54"/>
  <c r="W16" i="54"/>
  <c r="U14" i="54"/>
  <c r="AI33" i="42"/>
  <c r="K15" i="42" s="1"/>
  <c r="AA10" i="35"/>
  <c r="AA11" i="35"/>
  <c r="AA12" i="35"/>
  <c r="AA13" i="35"/>
  <c r="AA14" i="35"/>
  <c r="AA15" i="35"/>
  <c r="AA16" i="35"/>
  <c r="AA17" i="35"/>
  <c r="AA18" i="35"/>
  <c r="AA19" i="35"/>
  <c r="AA20" i="35"/>
  <c r="AA21" i="35"/>
  <c r="AA22" i="35"/>
  <c r="AA23" i="35"/>
  <c r="AA24" i="35"/>
  <c r="AA25" i="35"/>
  <c r="AA26" i="35"/>
  <c r="AA27" i="35"/>
  <c r="AA28" i="35"/>
  <c r="AA30" i="35"/>
  <c r="AA31" i="35"/>
  <c r="AA32" i="35"/>
  <c r="AA33" i="35"/>
  <c r="AA34" i="35"/>
  <c r="AA35" i="35"/>
  <c r="AA36" i="35"/>
  <c r="AA37" i="35"/>
  <c r="AA38" i="35"/>
  <c r="N142" i="61"/>
  <c r="N13" i="61" s="1"/>
  <c r="M144" i="61"/>
  <c r="M15" i="61" s="1"/>
  <c r="G138" i="61"/>
  <c r="G9" i="61" s="1"/>
  <c r="AC34" i="42"/>
  <c r="AC38" i="42"/>
  <c r="AB43" i="55"/>
  <c r="AH34" i="55"/>
  <c r="J15" i="55" s="1"/>
  <c r="AK40" i="54"/>
  <c r="D49" i="68"/>
  <c r="D46" i="59"/>
  <c r="AA22" i="58"/>
  <c r="AA23" i="58"/>
  <c r="AA24" i="58"/>
  <c r="B43" i="43"/>
  <c r="AD81" i="54"/>
  <c r="AD73" i="54"/>
  <c r="AD69" i="54"/>
  <c r="AH85" i="54"/>
  <c r="AH45" i="54"/>
  <c r="AH37" i="54"/>
  <c r="AL73" i="54"/>
  <c r="AL61" i="54"/>
  <c r="R15" i="54"/>
  <c r="V9" i="54"/>
  <c r="V13" i="54"/>
  <c r="V17" i="54"/>
  <c r="V15" i="54"/>
  <c r="V10" i="54"/>
  <c r="V14" i="54"/>
  <c r="V8" i="54"/>
  <c r="V12" i="54"/>
  <c r="V16" i="54"/>
  <c r="V11" i="54"/>
  <c r="AA10" i="58"/>
  <c r="AA11" i="58"/>
  <c r="AA13" i="58"/>
  <c r="AH29" i="54"/>
  <c r="J11" i="54" s="1"/>
  <c r="AA12" i="58"/>
  <c r="AA15" i="58"/>
  <c r="AA28" i="58"/>
  <c r="AA29" i="58"/>
  <c r="AA30" i="58"/>
  <c r="AA8" i="67"/>
  <c r="AA12" i="67"/>
  <c r="AA16" i="67"/>
  <c r="AA20" i="67"/>
  <c r="AA24" i="67"/>
  <c r="AA28" i="67"/>
  <c r="AA32" i="67"/>
  <c r="AA9" i="70"/>
  <c r="AA13" i="70"/>
  <c r="AA17" i="70"/>
  <c r="AA21" i="70"/>
  <c r="AA25" i="70"/>
  <c r="AA29" i="70"/>
  <c r="AA33" i="70"/>
  <c r="AA37" i="70"/>
  <c r="AA9" i="49"/>
  <c r="AA13" i="49"/>
  <c r="AA17" i="49"/>
  <c r="AA21" i="49"/>
  <c r="AA25" i="49"/>
  <c r="AA30" i="49"/>
  <c r="AA34" i="49"/>
  <c r="AA38" i="49"/>
  <c r="AA8" i="31"/>
  <c r="AA9" i="31"/>
  <c r="AA10" i="31"/>
  <c r="AA12" i="31"/>
  <c r="AA14" i="31"/>
  <c r="AA15" i="31"/>
  <c r="AA16" i="31"/>
  <c r="AA19" i="31"/>
  <c r="AA20" i="31"/>
  <c r="AA21" i="31"/>
  <c r="AA22" i="31"/>
  <c r="AA23" i="31"/>
  <c r="AA24" i="31"/>
  <c r="AA25" i="31"/>
  <c r="AA26" i="31"/>
  <c r="AA28" i="31"/>
  <c r="AA29" i="31"/>
  <c r="AA30" i="31"/>
  <c r="AA31" i="31"/>
  <c r="AA32" i="31"/>
  <c r="AA33" i="31"/>
  <c r="AA34" i="31"/>
  <c r="AA35" i="31"/>
  <c r="AA36" i="31"/>
  <c r="AA37" i="31"/>
  <c r="AA38" i="31"/>
  <c r="AA39" i="31"/>
  <c r="AA40" i="31"/>
  <c r="AA41" i="31"/>
  <c r="AH77" i="54"/>
  <c r="V8" i="61"/>
  <c r="T8" i="61"/>
  <c r="V10" i="61"/>
  <c r="O143" i="61"/>
  <c r="O14" i="61" s="1"/>
  <c r="V18" i="61"/>
  <c r="V24" i="61"/>
  <c r="V30" i="61"/>
  <c r="V32" i="61"/>
  <c r="V38" i="61"/>
  <c r="O141" i="61"/>
  <c r="O12" i="61" s="1"/>
  <c r="AG27" i="54"/>
  <c r="I9" i="54" s="1"/>
  <c r="AG31" i="54"/>
  <c r="I13" i="54" s="1"/>
  <c r="AK48" i="54"/>
  <c r="AG60" i="54"/>
  <c r="V12" i="55"/>
  <c r="V16" i="55"/>
  <c r="V10" i="55"/>
  <c r="V14" i="55"/>
  <c r="V9" i="55"/>
  <c r="V13" i="55"/>
  <c r="V8" i="55"/>
  <c r="V11" i="55"/>
  <c r="V15" i="55"/>
  <c r="AD37" i="55"/>
  <c r="AJ47" i="55"/>
  <c r="AH27" i="42"/>
  <c r="J9" i="42" s="1"/>
  <c r="AD35" i="42"/>
  <c r="H138" i="61"/>
  <c r="H9" i="61" s="1"/>
  <c r="G140" i="61"/>
  <c r="G11" i="61" s="1"/>
  <c r="AA11" i="46"/>
  <c r="AA12" i="46"/>
  <c r="AA13" i="46"/>
  <c r="AA14" i="46"/>
  <c r="AA15" i="46"/>
  <c r="AA16" i="46"/>
  <c r="AA17" i="46"/>
  <c r="AA18" i="46"/>
  <c r="AA19" i="46"/>
  <c r="AA20" i="46"/>
  <c r="AA21" i="46"/>
  <c r="AA22" i="46"/>
  <c r="AA23" i="46"/>
  <c r="AA24" i="46"/>
  <c r="AA25" i="46"/>
  <c r="AA26" i="46"/>
  <c r="AA27" i="46"/>
  <c r="AA28" i="46"/>
  <c r="AA29" i="46"/>
  <c r="AA30" i="46"/>
  <c r="AA31" i="46"/>
  <c r="AA32" i="46"/>
  <c r="AA33" i="46"/>
  <c r="AA34" i="46"/>
  <c r="AA35" i="46"/>
  <c r="AA36" i="46"/>
  <c r="AA37" i="46"/>
  <c r="AA38" i="46"/>
  <c r="AA39" i="46"/>
  <c r="AA9" i="35"/>
  <c r="AA9" i="60"/>
  <c r="AA10" i="60"/>
  <c r="AA11" i="60"/>
  <c r="AA12" i="60"/>
  <c r="AA13" i="60"/>
  <c r="AA17" i="60"/>
  <c r="AA23" i="60"/>
  <c r="AA29" i="60"/>
  <c r="AG28" i="54"/>
  <c r="I10" i="54" s="1"/>
  <c r="AC32" i="54"/>
  <c r="E14" i="54" s="1"/>
  <c r="Q17" i="54"/>
  <c r="AG39" i="54"/>
  <c r="AK55" i="54"/>
  <c r="AG84" i="54"/>
  <c r="P9" i="55"/>
  <c r="AI38" i="55"/>
  <c r="AH49" i="55"/>
  <c r="AE58" i="55"/>
  <c r="AH37" i="42"/>
  <c r="AL35" i="42"/>
  <c r="B42" i="43"/>
  <c r="V11" i="61"/>
  <c r="V13" i="61"/>
  <c r="V15" i="61"/>
  <c r="V19" i="61"/>
  <c r="O150" i="61"/>
  <c r="O21" i="61" s="1"/>
  <c r="V21" i="61"/>
  <c r="V29" i="61"/>
  <c r="V35" i="61"/>
  <c r="V37" i="61"/>
  <c r="V39" i="61"/>
  <c r="U39" i="61"/>
  <c r="T39" i="61"/>
  <c r="S39" i="61"/>
  <c r="L138" i="61"/>
  <c r="L9" i="61" s="1"/>
  <c r="J140" i="61"/>
  <c r="J11" i="61" s="1"/>
  <c r="H142" i="61"/>
  <c r="H13" i="61" s="1"/>
  <c r="H144" i="61"/>
  <c r="H15" i="61" s="1"/>
  <c r="AA8" i="35"/>
  <c r="AA41" i="35"/>
  <c r="AA44" i="31"/>
  <c r="AA9" i="34"/>
  <c r="AA10" i="34"/>
  <c r="AA12" i="34"/>
  <c r="AA13" i="34"/>
  <c r="AA14" i="34"/>
  <c r="AA15" i="34"/>
  <c r="AA16" i="34"/>
  <c r="AA17" i="34"/>
  <c r="AA18" i="34"/>
  <c r="AA19" i="34"/>
  <c r="AA20" i="34"/>
  <c r="AA21" i="34"/>
  <c r="AA22" i="34"/>
  <c r="AA23" i="34"/>
  <c r="AA24" i="34"/>
  <c r="AA25" i="34"/>
  <c r="AA26" i="34"/>
  <c r="AA27" i="34"/>
  <c r="AA28" i="34"/>
  <c r="AA29" i="34"/>
  <c r="AA30" i="34"/>
  <c r="AA31" i="34"/>
  <c r="AA32" i="34"/>
  <c r="AA33" i="34"/>
  <c r="AA34" i="34"/>
  <c r="AA35" i="34"/>
  <c r="AA36" i="34"/>
  <c r="AA37" i="34"/>
  <c r="AA38" i="34"/>
  <c r="AA42" i="34"/>
  <c r="Q10" i="54"/>
  <c r="AK32" i="54"/>
  <c r="M14" i="54" s="1"/>
  <c r="AG36" i="54"/>
  <c r="AC40" i="54"/>
  <c r="AG47" i="54"/>
  <c r="AK56" i="54"/>
  <c r="AC64" i="54"/>
  <c r="AG88" i="54"/>
  <c r="AB33" i="55"/>
  <c r="D14" i="55" s="1"/>
  <c r="AE70" i="55"/>
  <c r="AG26" i="42"/>
  <c r="AL28" i="42"/>
  <c r="N10" i="42" s="1"/>
  <c r="AL33" i="42"/>
  <c r="N15" i="42" s="1"/>
  <c r="AD36" i="42"/>
  <c r="V41" i="61"/>
  <c r="D138" i="61"/>
  <c r="D9" i="61" s="1"/>
  <c r="N140" i="61"/>
  <c r="N11" i="61" s="1"/>
  <c r="L142" i="61"/>
  <c r="L13" i="61" s="1"/>
  <c r="L144" i="61"/>
  <c r="L15" i="61" s="1"/>
  <c r="AA9" i="58"/>
  <c r="AA16" i="58"/>
  <c r="AA17" i="58"/>
  <c r="AA18" i="58"/>
  <c r="AA19" i="58"/>
  <c r="AA21" i="58"/>
  <c r="AA25" i="58"/>
  <c r="AA27" i="58"/>
  <c r="AA8" i="52"/>
  <c r="AA9" i="52"/>
  <c r="AA11" i="52"/>
  <c r="AA12" i="52"/>
  <c r="AA13" i="52"/>
  <c r="AA14" i="52"/>
  <c r="AA15" i="52"/>
  <c r="AA16" i="52"/>
  <c r="AA17" i="52"/>
  <c r="AA18" i="52"/>
  <c r="AA19" i="52"/>
  <c r="AA20" i="52"/>
  <c r="AA21" i="52"/>
  <c r="AA22" i="52"/>
  <c r="AA23" i="52"/>
  <c r="AA24" i="52"/>
  <c r="AA25" i="52"/>
  <c r="AA26" i="52"/>
  <c r="AA27" i="52"/>
  <c r="AA28" i="52"/>
  <c r="AA29" i="52"/>
  <c r="AA30" i="52"/>
  <c r="AA31" i="52"/>
  <c r="AA32" i="52"/>
  <c r="AA33" i="52"/>
  <c r="AA34" i="52"/>
  <c r="AA35" i="52"/>
  <c r="AA36" i="52"/>
  <c r="AA37" i="52"/>
  <c r="AA39" i="52"/>
  <c r="AA41" i="52"/>
  <c r="AA43" i="52"/>
  <c r="AA44" i="52"/>
  <c r="AA8" i="1"/>
  <c r="AA9" i="1"/>
  <c r="AA10" i="1"/>
  <c r="AA11" i="1"/>
  <c r="AA12" i="1"/>
  <c r="AA13" i="1"/>
  <c r="AA14" i="1"/>
  <c r="AA15" i="1"/>
  <c r="AA16" i="1"/>
  <c r="AA17" i="1"/>
  <c r="AA18" i="1"/>
  <c r="AA19" i="1"/>
  <c r="AA20" i="1"/>
  <c r="AA21" i="1"/>
  <c r="AA22" i="1"/>
  <c r="AA23" i="1"/>
  <c r="AA24" i="1"/>
  <c r="AA25" i="1"/>
  <c r="AA26" i="1"/>
  <c r="AA27" i="1"/>
  <c r="AA28" i="1"/>
  <c r="AA29" i="1"/>
  <c r="AA30" i="1"/>
  <c r="AA31" i="1"/>
  <c r="AA32" i="1"/>
  <c r="AA8" i="63"/>
  <c r="AA9" i="63"/>
  <c r="AA10" i="63"/>
  <c r="AA11" i="63"/>
  <c r="AA12" i="63"/>
  <c r="AA13" i="63"/>
  <c r="AA14" i="63"/>
  <c r="AA15" i="63"/>
  <c r="AA16" i="63"/>
  <c r="AA17" i="63"/>
  <c r="AA18" i="63"/>
  <c r="AA19" i="63"/>
  <c r="AA20" i="63"/>
  <c r="AA21" i="63"/>
  <c r="AA22" i="63"/>
  <c r="AA23" i="63"/>
  <c r="AA24" i="63"/>
  <c r="AA25" i="63"/>
  <c r="AA26" i="63"/>
  <c r="AA27" i="63"/>
  <c r="AA28" i="63"/>
  <c r="AA29" i="63"/>
  <c r="AA30" i="63"/>
  <c r="AA31" i="63"/>
  <c r="AA32" i="63"/>
  <c r="AA33" i="63"/>
  <c r="AA34" i="63"/>
  <c r="AA35" i="63"/>
  <c r="AA36" i="63"/>
  <c r="AA37" i="63"/>
  <c r="AA38" i="63"/>
  <c r="AA39" i="63"/>
  <c r="AA41" i="63"/>
  <c r="AA42" i="63"/>
  <c r="AA29" i="35"/>
  <c r="AA42" i="35"/>
  <c r="AA41" i="46"/>
  <c r="AA42" i="46"/>
  <c r="O138" i="61"/>
  <c r="O9" i="61" s="1"/>
  <c r="O140" i="61"/>
  <c r="O11" i="61" s="1"/>
  <c r="O148" i="61"/>
  <c r="O19" i="61" s="1"/>
  <c r="R8" i="61"/>
  <c r="K138" i="61"/>
  <c r="K9" i="61" s="1"/>
  <c r="K140" i="61"/>
  <c r="K11" i="61" s="1"/>
  <c r="T31" i="61"/>
  <c r="AA8" i="15"/>
  <c r="AA9" i="15"/>
  <c r="AA10" i="15"/>
  <c r="AA11" i="15"/>
  <c r="AA12" i="15"/>
  <c r="AJ30" i="42"/>
  <c r="L12" i="42" s="1"/>
  <c r="AB37" i="42"/>
  <c r="AK26" i="42"/>
  <c r="AC27" i="42"/>
  <c r="E9" i="42" s="1"/>
  <c r="AK27" i="42"/>
  <c r="M9" i="42" s="1"/>
  <c r="AB30" i="42"/>
  <c r="D12" i="42" s="1"/>
  <c r="AK30" i="42"/>
  <c r="M12" i="42" s="1"/>
  <c r="AC31" i="42"/>
  <c r="E13" i="42" s="1"/>
  <c r="AK31" i="42"/>
  <c r="M13" i="42" s="1"/>
  <c r="AF34" i="42"/>
  <c r="AG35" i="42"/>
  <c r="AH36" i="42"/>
  <c r="AJ37" i="42"/>
  <c r="AG38" i="42"/>
  <c r="AC26" i="42"/>
  <c r="AD27" i="42"/>
  <c r="F9" i="42" s="1"/>
  <c r="AL27" i="42"/>
  <c r="N9" i="42" s="1"/>
  <c r="AD28" i="42"/>
  <c r="F10" i="42" s="1"/>
  <c r="AB29" i="42"/>
  <c r="D11" i="42" s="1"/>
  <c r="AC30" i="42"/>
  <c r="E12" i="42" s="1"/>
  <c r="AD31" i="42"/>
  <c r="F13" i="42" s="1"/>
  <c r="AL31" i="42"/>
  <c r="N13" i="42" s="1"/>
  <c r="AD33" i="42"/>
  <c r="F15" i="42" s="1"/>
  <c r="AF32" i="42"/>
  <c r="H14" i="42" s="1"/>
  <c r="AG34" i="42"/>
  <c r="AH35" i="42"/>
  <c r="AL36" i="42"/>
  <c r="AJ38" i="42"/>
  <c r="AG27" i="42"/>
  <c r="I9" i="42" s="1"/>
  <c r="AH28" i="42"/>
  <c r="J10" i="42" s="1"/>
  <c r="AG30" i="42"/>
  <c r="I12" i="42" s="1"/>
  <c r="AG31" i="42"/>
  <c r="I13" i="42" s="1"/>
  <c r="AH33" i="42"/>
  <c r="J15" i="42" s="1"/>
  <c r="AK34" i="42"/>
  <c r="AC35" i="42"/>
  <c r="AK35" i="42"/>
  <c r="AK38" i="42"/>
  <c r="AK74" i="55"/>
  <c r="AK73" i="55"/>
  <c r="AK57" i="55"/>
  <c r="AK56" i="55"/>
  <c r="AK41" i="55"/>
  <c r="AK40" i="55"/>
  <c r="AK68" i="55"/>
  <c r="AK53" i="55"/>
  <c r="AK52" i="55"/>
  <c r="AK37" i="55"/>
  <c r="AK36" i="55"/>
  <c r="M17" i="55" s="1"/>
  <c r="AK69" i="55"/>
  <c r="AK64" i="55"/>
  <c r="AK49" i="55"/>
  <c r="AK48" i="55"/>
  <c r="AK34" i="55"/>
  <c r="M15" i="55" s="1"/>
  <c r="AK33" i="55"/>
  <c r="M14" i="55" s="1"/>
  <c r="AK30" i="55"/>
  <c r="M11" i="55" s="1"/>
  <c r="AG36" i="55"/>
  <c r="I17" i="55" s="1"/>
  <c r="AD58" i="55"/>
  <c r="AD42" i="55"/>
  <c r="AD27" i="55"/>
  <c r="F8" i="55" s="1"/>
  <c r="AD61" i="55"/>
  <c r="AD45" i="55"/>
  <c r="AD30" i="55"/>
  <c r="F11" i="55" s="1"/>
  <c r="AD50" i="55"/>
  <c r="AD35" i="55"/>
  <c r="F16" i="55" s="1"/>
  <c r="AH54" i="55"/>
  <c r="AH38" i="55"/>
  <c r="AH57" i="55"/>
  <c r="AH41" i="55"/>
  <c r="AH62" i="55"/>
  <c r="AH46" i="55"/>
  <c r="AH31" i="55"/>
  <c r="J12" i="55" s="1"/>
  <c r="AL53" i="55"/>
  <c r="AL50" i="55"/>
  <c r="AL37" i="55"/>
  <c r="AL35" i="55"/>
  <c r="N16" i="55" s="1"/>
  <c r="AL66" i="55"/>
  <c r="AL61" i="55"/>
  <c r="AL58" i="55"/>
  <c r="AL45" i="55"/>
  <c r="AL42" i="55"/>
  <c r="AL30" i="55"/>
  <c r="N11" i="55" s="1"/>
  <c r="AL27" i="55"/>
  <c r="N8" i="55" s="1"/>
  <c r="R15" i="55"/>
  <c r="R12" i="55"/>
  <c r="AC29" i="55"/>
  <c r="E10" i="55" s="1"/>
  <c r="AJ33" i="55"/>
  <c r="L14" i="55" s="1"/>
  <c r="AC41" i="55"/>
  <c r="AK45" i="55"/>
  <c r="AB48" i="55"/>
  <c r="AG52" i="55"/>
  <c r="AB59" i="55"/>
  <c r="AJ63" i="55"/>
  <c r="AK65" i="55"/>
  <c r="AJ71" i="55"/>
  <c r="AG74" i="55"/>
  <c r="AG65" i="55"/>
  <c r="AG64" i="55"/>
  <c r="AG61" i="55"/>
  <c r="AG49" i="55"/>
  <c r="AG48" i="55"/>
  <c r="AG45" i="55"/>
  <c r="AG34" i="55"/>
  <c r="I15" i="55" s="1"/>
  <c r="AG33" i="55"/>
  <c r="I14" i="55" s="1"/>
  <c r="AG30" i="55"/>
  <c r="I11" i="55" s="1"/>
  <c r="AG73" i="55"/>
  <c r="AG72" i="55"/>
  <c r="AG60" i="55"/>
  <c r="AG44" i="55"/>
  <c r="AG29" i="55"/>
  <c r="I10" i="55" s="1"/>
  <c r="AG57" i="55"/>
  <c r="AG56" i="55"/>
  <c r="AG53" i="55"/>
  <c r="AG41" i="55"/>
  <c r="AG40" i="55"/>
  <c r="AG37" i="55"/>
  <c r="Q14" i="55"/>
  <c r="Q15" i="55"/>
  <c r="Q11" i="55"/>
  <c r="Q10" i="55"/>
  <c r="AK60" i="55"/>
  <c r="AA63" i="55"/>
  <c r="AA59" i="55"/>
  <c r="AA43" i="55"/>
  <c r="AA28" i="55"/>
  <c r="C9" i="55" s="1"/>
  <c r="AA54" i="55"/>
  <c r="AA38" i="55"/>
  <c r="AA51" i="55"/>
  <c r="AA76" i="55"/>
  <c r="AE59" i="55"/>
  <c r="AE63" i="55"/>
  <c r="AE50" i="55"/>
  <c r="AE47" i="55"/>
  <c r="AE35" i="55"/>
  <c r="G16" i="55" s="1"/>
  <c r="AE32" i="55"/>
  <c r="G13" i="55" s="1"/>
  <c r="AE66" i="55"/>
  <c r="AI63" i="55"/>
  <c r="AI62" i="55"/>
  <c r="AI59" i="55"/>
  <c r="AI46" i="55"/>
  <c r="AI43" i="55"/>
  <c r="AI31" i="55"/>
  <c r="K12" i="55" s="1"/>
  <c r="AI28" i="55"/>
  <c r="K9" i="55" s="1"/>
  <c r="AI70" i="55"/>
  <c r="AM70" i="55"/>
  <c r="AM66" i="55"/>
  <c r="AM55" i="55"/>
  <c r="AM39" i="55"/>
  <c r="AM58" i="55"/>
  <c r="AM42" i="55"/>
  <c r="AM27" i="55"/>
  <c r="O8" i="55" s="1"/>
  <c r="AM63" i="55"/>
  <c r="AM47" i="55"/>
  <c r="AM32" i="55"/>
  <c r="O13" i="55" s="1"/>
  <c r="S9" i="55"/>
  <c r="AE27" i="55"/>
  <c r="G8" i="55" s="1"/>
  <c r="AK29" i="55"/>
  <c r="M10" i="55" s="1"/>
  <c r="S12" i="55"/>
  <c r="AI76" i="55"/>
  <c r="AC44" i="55"/>
  <c r="AA46" i="55"/>
  <c r="AJ48" i="55"/>
  <c r="AM50" i="55"/>
  <c r="AE55" i="55"/>
  <c r="AC57" i="55"/>
  <c r="AK61" i="55"/>
  <c r="AC74" i="55"/>
  <c r="AC69" i="55"/>
  <c r="AC56" i="55"/>
  <c r="AC53" i="55"/>
  <c r="AC40" i="55"/>
  <c r="AC37" i="55"/>
  <c r="AC68" i="55"/>
  <c r="AC65" i="55"/>
  <c r="AC52" i="55"/>
  <c r="AC49" i="55"/>
  <c r="AC36" i="55"/>
  <c r="E17" i="55" s="1"/>
  <c r="AC34" i="55"/>
  <c r="E15" i="55" s="1"/>
  <c r="AC73" i="55"/>
  <c r="AC64" i="55"/>
  <c r="AC61" i="55"/>
  <c r="AC48" i="55"/>
  <c r="AC45" i="55"/>
  <c r="AC33" i="55"/>
  <c r="E14" i="55" s="1"/>
  <c r="AC30" i="55"/>
  <c r="E11" i="55" s="1"/>
  <c r="U11" i="55"/>
  <c r="U14" i="55"/>
  <c r="U15" i="55"/>
  <c r="AB73" i="55"/>
  <c r="AB72" i="55"/>
  <c r="AB60" i="55"/>
  <c r="AB55" i="55"/>
  <c r="AB44" i="55"/>
  <c r="AB39" i="55"/>
  <c r="AB29" i="55"/>
  <c r="D10" i="55" s="1"/>
  <c r="AB75" i="55"/>
  <c r="AB71" i="55"/>
  <c r="AB56" i="55"/>
  <c r="AB51" i="55"/>
  <c r="AB40" i="55"/>
  <c r="AB76" i="55"/>
  <c r="AB68" i="55"/>
  <c r="AB63" i="55"/>
  <c r="AB52" i="55"/>
  <c r="AB47" i="55"/>
  <c r="AB36" i="55"/>
  <c r="D17" i="55" s="1"/>
  <c r="AB32" i="55"/>
  <c r="D13" i="55" s="1"/>
  <c r="AF73" i="55"/>
  <c r="AF75" i="55"/>
  <c r="AF71" i="55"/>
  <c r="AF68" i="55"/>
  <c r="AF63" i="55"/>
  <c r="AF52" i="55"/>
  <c r="AF51" i="55"/>
  <c r="AF47" i="55"/>
  <c r="AF36" i="55"/>
  <c r="H17" i="55" s="1"/>
  <c r="AF76" i="55"/>
  <c r="AF32" i="55"/>
  <c r="H13" i="55" s="1"/>
  <c r="AF64" i="55"/>
  <c r="AF48" i="55"/>
  <c r="AF33" i="55"/>
  <c r="H14" i="55" s="1"/>
  <c r="AF72" i="55"/>
  <c r="AF67" i="55"/>
  <c r="AF60" i="55"/>
  <c r="AF59" i="55"/>
  <c r="AF55" i="55"/>
  <c r="AF44" i="55"/>
  <c r="AF43" i="55"/>
  <c r="AF39" i="55"/>
  <c r="AF29" i="55"/>
  <c r="H10" i="55" s="1"/>
  <c r="AF28" i="55"/>
  <c r="H9" i="55" s="1"/>
  <c r="AJ73" i="55"/>
  <c r="AJ72" i="55"/>
  <c r="AJ60" i="55"/>
  <c r="AJ59" i="55"/>
  <c r="AJ44" i="55"/>
  <c r="AJ43" i="55"/>
  <c r="AJ29" i="55"/>
  <c r="L10" i="55" s="1"/>
  <c r="AJ28" i="55"/>
  <c r="L9" i="55" s="1"/>
  <c r="AJ67" i="55"/>
  <c r="AJ56" i="55"/>
  <c r="AJ55" i="55"/>
  <c r="AJ40" i="55"/>
  <c r="AJ39" i="55"/>
  <c r="AJ68" i="55"/>
  <c r="AJ52" i="55"/>
  <c r="AJ51" i="55"/>
  <c r="AJ36" i="55"/>
  <c r="L17" i="55" s="1"/>
  <c r="AJ76" i="55"/>
  <c r="P14" i="55"/>
  <c r="P13" i="55"/>
  <c r="P10" i="55"/>
  <c r="D46" i="73"/>
  <c r="T13" i="55"/>
  <c r="T10" i="55"/>
  <c r="T9" i="55"/>
  <c r="AB28" i="55"/>
  <c r="D9" i="55" s="1"/>
  <c r="U10" i="55"/>
  <c r="AJ32" i="55"/>
  <c r="L13" i="55" s="1"/>
  <c r="AF40" i="55"/>
  <c r="AE42" i="55"/>
  <c r="AK44" i="55"/>
  <c r="AI51" i="55"/>
  <c r="AC60" i="55"/>
  <c r="AA62" i="55"/>
  <c r="AJ64" i="55"/>
  <c r="AB67" i="55"/>
  <c r="AG69" i="55"/>
  <c r="AK72" i="55"/>
  <c r="AK27" i="54"/>
  <c r="M9" i="54" s="1"/>
  <c r="U9" i="54"/>
  <c r="AH28" i="54"/>
  <c r="J10" i="54" s="1"/>
  <c r="R10" i="54"/>
  <c r="AL29" i="54"/>
  <c r="N11" i="54" s="1"/>
  <c r="AK31" i="54"/>
  <c r="M13" i="54" s="1"/>
  <c r="AD32" i="54"/>
  <c r="F14" i="54" s="1"/>
  <c r="AL32" i="54"/>
  <c r="N14" i="54" s="1"/>
  <c r="AD33" i="54"/>
  <c r="F15" i="54" s="1"/>
  <c r="AC35" i="54"/>
  <c r="E17" i="54" s="1"/>
  <c r="U17" i="54"/>
  <c r="AH36" i="54"/>
  <c r="AL37" i="54"/>
  <c r="AK39" i="54"/>
  <c r="AD40" i="54"/>
  <c r="AL40" i="54"/>
  <c r="AD41" i="54"/>
  <c r="AC43" i="54"/>
  <c r="AH44" i="54"/>
  <c r="AL45" i="54"/>
  <c r="AK47" i="54"/>
  <c r="AD48" i="54"/>
  <c r="AL48" i="54"/>
  <c r="AD49" i="54"/>
  <c r="AC51" i="54"/>
  <c r="AD52" i="54"/>
  <c r="AD53" i="54"/>
  <c r="AG59" i="54"/>
  <c r="AL60" i="54"/>
  <c r="AC63" i="54"/>
  <c r="AH64" i="54"/>
  <c r="AH65" i="54"/>
  <c r="AD68" i="54"/>
  <c r="AH73" i="54"/>
  <c r="AL77" i="54"/>
  <c r="AL81" i="54"/>
  <c r="AK88" i="54"/>
  <c r="P9" i="54"/>
  <c r="AC28" i="54"/>
  <c r="E10" i="54" s="1"/>
  <c r="AK28" i="54"/>
  <c r="M10" i="54" s="1"/>
  <c r="U10" i="54"/>
  <c r="R11" i="54"/>
  <c r="Q13" i="54"/>
  <c r="AG32" i="54"/>
  <c r="I14" i="54" s="1"/>
  <c r="Q14" i="54"/>
  <c r="AH33" i="54"/>
  <c r="J15" i="54" s="1"/>
  <c r="AG35" i="54"/>
  <c r="I17" i="54" s="1"/>
  <c r="AC36" i="54"/>
  <c r="AK36" i="54"/>
  <c r="AG40" i="54"/>
  <c r="AH41" i="54"/>
  <c r="AG43" i="54"/>
  <c r="AC44" i="54"/>
  <c r="AK44" i="54"/>
  <c r="AG48" i="54"/>
  <c r="AH49" i="54"/>
  <c r="AG51" i="54"/>
  <c r="AG52" i="54"/>
  <c r="AL53" i="54"/>
  <c r="AC56" i="54"/>
  <c r="AK63" i="54"/>
  <c r="AK64" i="54"/>
  <c r="AG68" i="54"/>
  <c r="AG72" i="54"/>
  <c r="AK76" i="54"/>
  <c r="AC80" i="54"/>
  <c r="AD85" i="54"/>
  <c r="T9" i="54"/>
  <c r="AC27" i="54"/>
  <c r="E9" i="54" s="1"/>
  <c r="Q9" i="54"/>
  <c r="AD28" i="54"/>
  <c r="F10" i="54" s="1"/>
  <c r="AL28" i="54"/>
  <c r="N10" i="54" s="1"/>
  <c r="AD29" i="54"/>
  <c r="F11" i="54" s="1"/>
  <c r="AC31" i="54"/>
  <c r="E13" i="54" s="1"/>
  <c r="U13" i="54"/>
  <c r="AH32" i="54"/>
  <c r="J14" i="54" s="1"/>
  <c r="R14" i="54"/>
  <c r="AL33" i="54"/>
  <c r="N15" i="54" s="1"/>
  <c r="AK35" i="54"/>
  <c r="M17" i="54" s="1"/>
  <c r="AD36" i="54"/>
  <c r="AL36" i="54"/>
  <c r="AD37" i="54"/>
  <c r="AC39" i="54"/>
  <c r="AH40" i="54"/>
  <c r="AL41" i="54"/>
  <c r="AK43" i="54"/>
  <c r="AD44" i="54"/>
  <c r="AL44" i="54"/>
  <c r="AD45" i="54"/>
  <c r="AC47" i="54"/>
  <c r="AH48" i="54"/>
  <c r="AL49" i="54"/>
  <c r="AK51" i="54"/>
  <c r="AL52" i="54"/>
  <c r="AC55" i="54"/>
  <c r="AH56" i="54"/>
  <c r="AH57" i="54"/>
  <c r="AD60" i="54"/>
  <c r="AD61" i="54"/>
  <c r="AA8" i="34"/>
  <c r="AA8" i="33"/>
  <c r="AA9" i="33"/>
  <c r="AA10" i="33"/>
  <c r="AA11" i="33"/>
  <c r="AA12" i="33"/>
  <c r="AA13" i="33"/>
  <c r="AA14" i="33"/>
  <c r="AA15" i="33"/>
  <c r="AA16" i="33"/>
  <c r="AA17" i="33"/>
  <c r="AA18" i="33"/>
  <c r="AA19" i="33"/>
  <c r="AA20" i="33"/>
  <c r="AA21" i="33"/>
  <c r="AA22" i="33"/>
  <c r="AA23" i="33"/>
  <c r="AA24" i="33"/>
  <c r="AA25" i="33"/>
  <c r="AA26" i="33"/>
  <c r="AA27" i="33"/>
  <c r="AA28" i="33"/>
  <c r="AA29" i="33"/>
  <c r="AA30" i="33"/>
  <c r="AA31" i="33"/>
  <c r="AA32" i="33"/>
  <c r="AA33" i="33"/>
  <c r="AA34" i="33"/>
  <c r="AA35" i="33"/>
  <c r="AA36" i="33"/>
  <c r="AA37" i="33"/>
  <c r="AA38" i="33"/>
  <c r="AA42" i="33"/>
  <c r="E49" i="68"/>
  <c r="E46" i="59"/>
  <c r="F46" i="59"/>
  <c r="AA11" i="31"/>
  <c r="AA8" i="49"/>
  <c r="AA12" i="49"/>
  <c r="AA20" i="49"/>
  <c r="AA24" i="49"/>
  <c r="AA29" i="49"/>
  <c r="AA33" i="49"/>
  <c r="AA37" i="49"/>
  <c r="AA41" i="49"/>
  <c r="AA11" i="49"/>
  <c r="AA15" i="49"/>
  <c r="AA19" i="49"/>
  <c r="AA23" i="49"/>
  <c r="AA28" i="49"/>
  <c r="AA32" i="49"/>
  <c r="AA36" i="49"/>
  <c r="AA40" i="49"/>
  <c r="AA44" i="49"/>
  <c r="AA10" i="49"/>
  <c r="AA14" i="49"/>
  <c r="AA18" i="49"/>
  <c r="AA22" i="49"/>
  <c r="AA26" i="49"/>
  <c r="AA31" i="49"/>
  <c r="AA35" i="49"/>
  <c r="AA39" i="49"/>
  <c r="AA8" i="70"/>
  <c r="AA12" i="70"/>
  <c r="AA20" i="70"/>
  <c r="AA28" i="70"/>
  <c r="AA11" i="70"/>
  <c r="AA15" i="70"/>
  <c r="AA19" i="70"/>
  <c r="AA23" i="70"/>
  <c r="AA27" i="70"/>
  <c r="AA31" i="70"/>
  <c r="AA35" i="70"/>
  <c r="AA16" i="70"/>
  <c r="AA24" i="70"/>
  <c r="AA32" i="70"/>
  <c r="AA10" i="70"/>
  <c r="AA14" i="70"/>
  <c r="AA18" i="70"/>
  <c r="AA22" i="70"/>
  <c r="AA26" i="70"/>
  <c r="AA30" i="70"/>
  <c r="AA34" i="70"/>
  <c r="AA11" i="67"/>
  <c r="AA15" i="67"/>
  <c r="AA19" i="67"/>
  <c r="AA23" i="67"/>
  <c r="AA26" i="67"/>
  <c r="AA27" i="67"/>
  <c r="AA31" i="67"/>
  <c r="AA35" i="67"/>
  <c r="AA10" i="44"/>
  <c r="AA10" i="67"/>
  <c r="AA14" i="67"/>
  <c r="AA18" i="67"/>
  <c r="AA22" i="67"/>
  <c r="AA30" i="67"/>
  <c r="AA34" i="67"/>
  <c r="AA9" i="44"/>
  <c r="AA9" i="67"/>
  <c r="AA13" i="67"/>
  <c r="AA17" i="67"/>
  <c r="AA21" i="67"/>
  <c r="AA25" i="67"/>
  <c r="AA29" i="67"/>
  <c r="AA33" i="67"/>
  <c r="AA43" i="49"/>
  <c r="AA17" i="31"/>
  <c r="AA18" i="31"/>
  <c r="AA13" i="31"/>
  <c r="AC95" i="54"/>
  <c r="AC91" i="54"/>
  <c r="AC87" i="54"/>
  <c r="AC83" i="54"/>
  <c r="AC79" i="54"/>
  <c r="AC75" i="54"/>
  <c r="AC71" i="54"/>
  <c r="AC92" i="54"/>
  <c r="AC93" i="54"/>
  <c r="AC89" i="54"/>
  <c r="AC85" i="54"/>
  <c r="AC81" i="54"/>
  <c r="AC77" i="54"/>
  <c r="AC73" i="54"/>
  <c r="AC69" i="54"/>
  <c r="AC65" i="54"/>
  <c r="AC61" i="54"/>
  <c r="AC57" i="54"/>
  <c r="AC53" i="54"/>
  <c r="AC94" i="54"/>
  <c r="AC90" i="54"/>
  <c r="AC86" i="54"/>
  <c r="AC82" i="54"/>
  <c r="AC78" i="54"/>
  <c r="AC74" i="54"/>
  <c r="AC70" i="54"/>
  <c r="AC66" i="54"/>
  <c r="AC62" i="54"/>
  <c r="AC58" i="54"/>
  <c r="AC54" i="54"/>
  <c r="AG95" i="54"/>
  <c r="AG91" i="54"/>
  <c r="AG87" i="54"/>
  <c r="AG83" i="54"/>
  <c r="AG79" i="54"/>
  <c r="AG75" i="54"/>
  <c r="AG71" i="54"/>
  <c r="AG92" i="54"/>
  <c r="AG93" i="54"/>
  <c r="AG89" i="54"/>
  <c r="AG85" i="54"/>
  <c r="AG81" i="54"/>
  <c r="AG77" i="54"/>
  <c r="AG73" i="54"/>
  <c r="AG69" i="54"/>
  <c r="AG65" i="54"/>
  <c r="AG61" i="54"/>
  <c r="AG57" i="54"/>
  <c r="AG53" i="54"/>
  <c r="AG94" i="54"/>
  <c r="AG90" i="54"/>
  <c r="AG86" i="54"/>
  <c r="AG82" i="54"/>
  <c r="AG78" i="54"/>
  <c r="AG74" i="54"/>
  <c r="AG70" i="54"/>
  <c r="AG66" i="54"/>
  <c r="AG62" i="54"/>
  <c r="AG58" i="54"/>
  <c r="AG54" i="54"/>
  <c r="AK95" i="54"/>
  <c r="AK91" i="54"/>
  <c r="AK87" i="54"/>
  <c r="AK83" i="54"/>
  <c r="AK79" i="54"/>
  <c r="AK75" i="54"/>
  <c r="AK71" i="54"/>
  <c r="AK92" i="54"/>
  <c r="AK93" i="54"/>
  <c r="AK89" i="54"/>
  <c r="AK85" i="54"/>
  <c r="AK81" i="54"/>
  <c r="AK77" i="54"/>
  <c r="AK73" i="54"/>
  <c r="AK69" i="54"/>
  <c r="AK65" i="54"/>
  <c r="AK61" i="54"/>
  <c r="AK57" i="54"/>
  <c r="AK53" i="54"/>
  <c r="AK94" i="54"/>
  <c r="AK90" i="54"/>
  <c r="AK86" i="54"/>
  <c r="AK82" i="54"/>
  <c r="AK78" i="54"/>
  <c r="AK74" i="54"/>
  <c r="AK70" i="54"/>
  <c r="AK66" i="54"/>
  <c r="AK62" i="54"/>
  <c r="AK58" i="54"/>
  <c r="AK54" i="54"/>
  <c r="AC26" i="54"/>
  <c r="E8" i="54" s="1"/>
  <c r="AG26" i="54"/>
  <c r="I8" i="54" s="1"/>
  <c r="AK26" i="54"/>
  <c r="M8" i="54" s="1"/>
  <c r="Q8" i="54"/>
  <c r="U8" i="54"/>
  <c r="AD27" i="54"/>
  <c r="F9" i="54" s="1"/>
  <c r="AH27" i="54"/>
  <c r="J9" i="54" s="1"/>
  <c r="AL27" i="54"/>
  <c r="N9" i="54" s="1"/>
  <c r="R9" i="54"/>
  <c r="C10" i="54"/>
  <c r="AE28" i="54"/>
  <c r="G10" i="54" s="1"/>
  <c r="AI28" i="54"/>
  <c r="K10" i="54" s="1"/>
  <c r="AM28" i="54"/>
  <c r="O10" i="54" s="1"/>
  <c r="S10" i="54"/>
  <c r="AB29" i="54"/>
  <c r="D11" i="54" s="1"/>
  <c r="AF29" i="54"/>
  <c r="H11" i="54" s="1"/>
  <c r="AJ29" i="54"/>
  <c r="L11" i="54" s="1"/>
  <c r="P11" i="54"/>
  <c r="T11" i="54"/>
  <c r="AC30" i="54"/>
  <c r="E12" i="54" s="1"/>
  <c r="AG30" i="54"/>
  <c r="I12" i="54" s="1"/>
  <c r="AK30" i="54"/>
  <c r="M12" i="54" s="1"/>
  <c r="Q12" i="54"/>
  <c r="U12" i="54"/>
  <c r="AD31" i="54"/>
  <c r="F13" i="54" s="1"/>
  <c r="AH31" i="54"/>
  <c r="J13" i="54" s="1"/>
  <c r="AL31" i="54"/>
  <c r="N13" i="54" s="1"/>
  <c r="R13" i="54"/>
  <c r="C14" i="54"/>
  <c r="AE32" i="54"/>
  <c r="G14" i="54" s="1"/>
  <c r="AI32" i="54"/>
  <c r="K14" i="54" s="1"/>
  <c r="AM32" i="54"/>
  <c r="O14" i="54" s="1"/>
  <c r="S14" i="54"/>
  <c r="AB33" i="54"/>
  <c r="D15" i="54" s="1"/>
  <c r="AF33" i="54"/>
  <c r="H15" i="54" s="1"/>
  <c r="AJ33" i="54"/>
  <c r="L15" i="54" s="1"/>
  <c r="P15" i="54"/>
  <c r="T15" i="54"/>
  <c r="AC34" i="54"/>
  <c r="E16" i="54" s="1"/>
  <c r="AG34" i="54"/>
  <c r="I16" i="54" s="1"/>
  <c r="AK34" i="54"/>
  <c r="M16" i="54" s="1"/>
  <c r="Q16" i="54"/>
  <c r="U16" i="54"/>
  <c r="AD35" i="54"/>
  <c r="F17" i="54" s="1"/>
  <c r="AH35" i="54"/>
  <c r="J17" i="54" s="1"/>
  <c r="AL35" i="54"/>
  <c r="N17" i="54" s="1"/>
  <c r="R17" i="54"/>
  <c r="AE36" i="54"/>
  <c r="AI36" i="54"/>
  <c r="AM36" i="54"/>
  <c r="AB37" i="54"/>
  <c r="AF37" i="54"/>
  <c r="AJ37" i="54"/>
  <c r="AC38" i="54"/>
  <c r="AG38" i="54"/>
  <c r="AK38" i="54"/>
  <c r="AD39" i="54"/>
  <c r="AH39" i="54"/>
  <c r="AL39" i="54"/>
  <c r="AE40" i="54"/>
  <c r="AI40" i="54"/>
  <c r="AM40" i="54"/>
  <c r="AB41" i="54"/>
  <c r="AF41" i="54"/>
  <c r="AJ41" i="54"/>
  <c r="AC42" i="54"/>
  <c r="AG42" i="54"/>
  <c r="AK42" i="54"/>
  <c r="AD43" i="54"/>
  <c r="AH43" i="54"/>
  <c r="AL43" i="54"/>
  <c r="AE44" i="54"/>
  <c r="AI44" i="54"/>
  <c r="AM44" i="54"/>
  <c r="AB45" i="54"/>
  <c r="AF45" i="54"/>
  <c r="AJ45" i="54"/>
  <c r="AC46" i="54"/>
  <c r="AG46" i="54"/>
  <c r="AK46" i="54"/>
  <c r="AD47" i="54"/>
  <c r="AH47" i="54"/>
  <c r="AL47" i="54"/>
  <c r="AE48" i="54"/>
  <c r="AI48" i="54"/>
  <c r="AM48" i="54"/>
  <c r="AB49" i="54"/>
  <c r="AF49" i="54"/>
  <c r="AJ49" i="54"/>
  <c r="AC50" i="54"/>
  <c r="AG50" i="54"/>
  <c r="AK50" i="54"/>
  <c r="AD51" i="54"/>
  <c r="AH51" i="54"/>
  <c r="AL51" i="54"/>
  <c r="AH52" i="54"/>
  <c r="AE53" i="54"/>
  <c r="AM53" i="54"/>
  <c r="AB54" i="54"/>
  <c r="AJ54" i="54"/>
  <c r="AG55" i="54"/>
  <c r="AD56" i="54"/>
  <c r="AL56" i="54"/>
  <c r="AI57" i="54"/>
  <c r="AF58" i="54"/>
  <c r="AC59" i="54"/>
  <c r="AK59" i="54"/>
  <c r="AH60" i="54"/>
  <c r="AE61" i="54"/>
  <c r="AM61" i="54"/>
  <c r="AB62" i="54"/>
  <c r="AJ62" i="54"/>
  <c r="AG63" i="54"/>
  <c r="AD64" i="54"/>
  <c r="AL64" i="54"/>
  <c r="AI65" i="54"/>
  <c r="AF66" i="54"/>
  <c r="AC67" i="54"/>
  <c r="AK67" i="54"/>
  <c r="AK68" i="54"/>
  <c r="AH69" i="54"/>
  <c r="AE70" i="54"/>
  <c r="AB71" i="54"/>
  <c r="AI74" i="54"/>
  <c r="AF75" i="54"/>
  <c r="AC76" i="54"/>
  <c r="AM78" i="54"/>
  <c r="AJ79" i="54"/>
  <c r="AG80" i="54"/>
  <c r="AK84" i="54"/>
  <c r="AE86" i="54"/>
  <c r="AB87" i="54"/>
  <c r="AD92" i="54"/>
  <c r="AD88" i="54"/>
  <c r="AD84" i="54"/>
  <c r="AD80" i="54"/>
  <c r="AD76" i="54"/>
  <c r="AD72" i="54"/>
  <c r="AD93" i="54"/>
  <c r="AD89" i="54"/>
  <c r="AD94" i="54"/>
  <c r="AD90" i="54"/>
  <c r="AD86" i="54"/>
  <c r="AD82" i="54"/>
  <c r="AD78" i="54"/>
  <c r="AD74" i="54"/>
  <c r="AD70" i="54"/>
  <c r="AD66" i="54"/>
  <c r="AD62" i="54"/>
  <c r="AD58" i="54"/>
  <c r="AD54" i="54"/>
  <c r="AD95" i="54"/>
  <c r="AD91" i="54"/>
  <c r="AD87" i="54"/>
  <c r="AD83" i="54"/>
  <c r="AD79" i="54"/>
  <c r="AD75" i="54"/>
  <c r="AD71" i="54"/>
  <c r="AD67" i="54"/>
  <c r="AD63" i="54"/>
  <c r="AD59" i="54"/>
  <c r="AD55" i="54"/>
  <c r="AH92" i="54"/>
  <c r="AH88" i="54"/>
  <c r="AH84" i="54"/>
  <c r="AH80" i="54"/>
  <c r="AH76" i="54"/>
  <c r="AH72" i="54"/>
  <c r="AH68" i="54"/>
  <c r="AH93" i="54"/>
  <c r="AH89" i="54"/>
  <c r="AH94" i="54"/>
  <c r="AH90" i="54"/>
  <c r="AH86" i="54"/>
  <c r="AH82" i="54"/>
  <c r="AH78" i="54"/>
  <c r="AH74" i="54"/>
  <c r="AH70" i="54"/>
  <c r="AH66" i="54"/>
  <c r="AH62" i="54"/>
  <c r="AH58" i="54"/>
  <c r="AH54" i="54"/>
  <c r="AH95" i="54"/>
  <c r="AH91" i="54"/>
  <c r="AH87" i="54"/>
  <c r="AH83" i="54"/>
  <c r="AH79" i="54"/>
  <c r="AH75" i="54"/>
  <c r="AH71" i="54"/>
  <c r="AH67" i="54"/>
  <c r="AH63" i="54"/>
  <c r="AH59" i="54"/>
  <c r="AH55" i="54"/>
  <c r="AL92" i="54"/>
  <c r="AL88" i="54"/>
  <c r="AL84" i="54"/>
  <c r="AL80" i="54"/>
  <c r="AL76" i="54"/>
  <c r="AL72" i="54"/>
  <c r="AL68" i="54"/>
  <c r="AL93" i="54"/>
  <c r="AL89" i="54"/>
  <c r="AL94" i="54"/>
  <c r="AL90" i="54"/>
  <c r="AL86" i="54"/>
  <c r="AL82" i="54"/>
  <c r="AL78" i="54"/>
  <c r="AL74" i="54"/>
  <c r="AL70" i="54"/>
  <c r="AL66" i="54"/>
  <c r="AL62" i="54"/>
  <c r="AL58" i="54"/>
  <c r="AL54" i="54"/>
  <c r="AL95" i="54"/>
  <c r="AL91" i="54"/>
  <c r="AL87" i="54"/>
  <c r="AL83" i="54"/>
  <c r="AL79" i="54"/>
  <c r="AL75" i="54"/>
  <c r="AL71" i="54"/>
  <c r="AL67" i="54"/>
  <c r="AL63" i="54"/>
  <c r="AL59" i="54"/>
  <c r="AL55" i="54"/>
  <c r="AD26" i="54"/>
  <c r="F8" i="54" s="1"/>
  <c r="AH26" i="54"/>
  <c r="J8" i="54" s="1"/>
  <c r="AL26" i="54"/>
  <c r="N8" i="54" s="1"/>
  <c r="R8" i="54"/>
  <c r="C9" i="54"/>
  <c r="AE27" i="54"/>
  <c r="G9" i="54" s="1"/>
  <c r="AI27" i="54"/>
  <c r="K9" i="54" s="1"/>
  <c r="AM27" i="54"/>
  <c r="O9" i="54" s="1"/>
  <c r="S9" i="54"/>
  <c r="AB28" i="54"/>
  <c r="D10" i="54" s="1"/>
  <c r="AF28" i="54"/>
  <c r="H10" i="54" s="1"/>
  <c r="AJ28" i="54"/>
  <c r="L10" i="54" s="1"/>
  <c r="P10" i="54"/>
  <c r="T10" i="54"/>
  <c r="AC29" i="54"/>
  <c r="E11" i="54" s="1"/>
  <c r="AG29" i="54"/>
  <c r="I11" i="54" s="1"/>
  <c r="AK29" i="54"/>
  <c r="M11" i="54" s="1"/>
  <c r="Q11" i="54"/>
  <c r="U11" i="54"/>
  <c r="AD30" i="54"/>
  <c r="F12" i="54" s="1"/>
  <c r="AH30" i="54"/>
  <c r="J12" i="54" s="1"/>
  <c r="AL30" i="54"/>
  <c r="N12" i="54" s="1"/>
  <c r="R12" i="54"/>
  <c r="C13" i="54"/>
  <c r="AE31" i="54"/>
  <c r="G13" i="54" s="1"/>
  <c r="AI31" i="54"/>
  <c r="K13" i="54" s="1"/>
  <c r="AM31" i="54"/>
  <c r="O13" i="54" s="1"/>
  <c r="S13" i="54"/>
  <c r="AB32" i="54"/>
  <c r="D14" i="54" s="1"/>
  <c r="AF32" i="54"/>
  <c r="H14" i="54" s="1"/>
  <c r="AJ32" i="54"/>
  <c r="L14" i="54" s="1"/>
  <c r="P14" i="54"/>
  <c r="T14" i="54"/>
  <c r="AC33" i="54"/>
  <c r="E15" i="54" s="1"/>
  <c r="AG33" i="54"/>
  <c r="I15" i="54" s="1"/>
  <c r="AK33" i="54"/>
  <c r="M15" i="54" s="1"/>
  <c r="Q15" i="54"/>
  <c r="U15" i="54"/>
  <c r="AD34" i="54"/>
  <c r="F16" i="54" s="1"/>
  <c r="AH34" i="54"/>
  <c r="J16" i="54" s="1"/>
  <c r="AL34" i="54"/>
  <c r="N16" i="54" s="1"/>
  <c r="R16" i="54"/>
  <c r="C17" i="54"/>
  <c r="AE35" i="54"/>
  <c r="G17" i="54" s="1"/>
  <c r="AI35" i="54"/>
  <c r="K17" i="54" s="1"/>
  <c r="AM35" i="54"/>
  <c r="O17" i="54" s="1"/>
  <c r="S17" i="54"/>
  <c r="AB36" i="54"/>
  <c r="AF36" i="54"/>
  <c r="AJ36" i="54"/>
  <c r="AC37" i="54"/>
  <c r="AG37" i="54"/>
  <c r="AK37" i="54"/>
  <c r="AD38" i="54"/>
  <c r="AH38" i="54"/>
  <c r="AL38" i="54"/>
  <c r="AE39" i="54"/>
  <c r="AI39" i="54"/>
  <c r="AM39" i="54"/>
  <c r="AB40" i="54"/>
  <c r="AF40" i="54"/>
  <c r="AJ40" i="54"/>
  <c r="AC41" i="54"/>
  <c r="AG41" i="54"/>
  <c r="AK41" i="54"/>
  <c r="AD42" i="54"/>
  <c r="AH42" i="54"/>
  <c r="AL42" i="54"/>
  <c r="AE43" i="54"/>
  <c r="AI43" i="54"/>
  <c r="AM43" i="54"/>
  <c r="AB44" i="54"/>
  <c r="AF44" i="54"/>
  <c r="AJ44" i="54"/>
  <c r="AC45" i="54"/>
  <c r="AG45" i="54"/>
  <c r="AK45" i="54"/>
  <c r="AD46" i="54"/>
  <c r="AH46" i="54"/>
  <c r="AL46" i="54"/>
  <c r="AE47" i="54"/>
  <c r="AI47" i="54"/>
  <c r="AM47" i="54"/>
  <c r="AB48" i="54"/>
  <c r="AF48" i="54"/>
  <c r="AJ48" i="54"/>
  <c r="AC49" i="54"/>
  <c r="AG49" i="54"/>
  <c r="AK49" i="54"/>
  <c r="AD50" i="54"/>
  <c r="AH50" i="54"/>
  <c r="AL50" i="54"/>
  <c r="AE51" i="54"/>
  <c r="AI51" i="54"/>
  <c r="AC52" i="54"/>
  <c r="AK52" i="54"/>
  <c r="AH53" i="54"/>
  <c r="AE54" i="54"/>
  <c r="AM54" i="54"/>
  <c r="AB55" i="54"/>
  <c r="AJ55" i="54"/>
  <c r="AG56" i="54"/>
  <c r="AD57" i="54"/>
  <c r="AL57" i="54"/>
  <c r="AI58" i="54"/>
  <c r="AF59" i="54"/>
  <c r="AC60" i="54"/>
  <c r="AK60" i="54"/>
  <c r="AH61" i="54"/>
  <c r="AE62" i="54"/>
  <c r="AM62" i="54"/>
  <c r="AB63" i="54"/>
  <c r="AJ63" i="54"/>
  <c r="AG64" i="54"/>
  <c r="AD65" i="54"/>
  <c r="AL65" i="54"/>
  <c r="AI66" i="54"/>
  <c r="AF67" i="54"/>
  <c r="AC68" i="54"/>
  <c r="AL69" i="54"/>
  <c r="AI70" i="54"/>
  <c r="AF71" i="54"/>
  <c r="AC72" i="54"/>
  <c r="AJ75" i="54"/>
  <c r="AG76" i="54"/>
  <c r="AD77" i="54"/>
  <c r="AK80" i="54"/>
  <c r="AH81" i="54"/>
  <c r="AB83" i="54"/>
  <c r="AL85" i="54"/>
  <c r="AF87" i="54"/>
  <c r="AC88" i="54"/>
  <c r="AE93" i="54"/>
  <c r="AE89" i="54"/>
  <c r="AE85" i="54"/>
  <c r="AE81" i="54"/>
  <c r="AE77" i="54"/>
  <c r="AE73" i="54"/>
  <c r="AE69" i="54"/>
  <c r="AE90" i="54"/>
  <c r="AE91" i="54"/>
  <c r="AE87" i="54"/>
  <c r="AE83" i="54"/>
  <c r="AE79" i="54"/>
  <c r="AE75" i="54"/>
  <c r="AE71" i="54"/>
  <c r="AE67" i="54"/>
  <c r="AE63" i="54"/>
  <c r="AE59" i="54"/>
  <c r="AE55" i="54"/>
  <c r="AE92" i="54"/>
  <c r="AE88" i="54"/>
  <c r="AE84" i="54"/>
  <c r="AE80" i="54"/>
  <c r="AE76" i="54"/>
  <c r="AE72" i="54"/>
  <c r="AE68" i="54"/>
  <c r="AE64" i="54"/>
  <c r="AE60" i="54"/>
  <c r="AE56" i="54"/>
  <c r="AE52" i="54"/>
  <c r="AI93" i="54"/>
  <c r="AI89" i="54"/>
  <c r="AI85" i="54"/>
  <c r="AI81" i="54"/>
  <c r="AI77" i="54"/>
  <c r="AI73" i="54"/>
  <c r="AI69" i="54"/>
  <c r="AI94" i="54"/>
  <c r="AI90" i="54"/>
  <c r="AI95" i="54"/>
  <c r="AI91" i="54"/>
  <c r="AI87" i="54"/>
  <c r="AI83" i="54"/>
  <c r="AI79" i="54"/>
  <c r="AI75" i="54"/>
  <c r="AI71" i="54"/>
  <c r="AI67" i="54"/>
  <c r="AI63" i="54"/>
  <c r="AI59" i="54"/>
  <c r="AI55" i="54"/>
  <c r="AI92" i="54"/>
  <c r="AI88" i="54"/>
  <c r="AI84" i="54"/>
  <c r="AI80" i="54"/>
  <c r="AI76" i="54"/>
  <c r="AI72" i="54"/>
  <c r="AI68" i="54"/>
  <c r="AI64" i="54"/>
  <c r="AI60" i="54"/>
  <c r="AI56" i="54"/>
  <c r="AI52" i="54"/>
  <c r="AM93" i="54"/>
  <c r="AM89" i="54"/>
  <c r="AM85" i="54"/>
  <c r="AM81" i="54"/>
  <c r="AM77" i="54"/>
  <c r="AM73" i="54"/>
  <c r="AM69" i="54"/>
  <c r="AM94" i="54"/>
  <c r="AM90" i="54"/>
  <c r="AM95" i="54"/>
  <c r="AM91" i="54"/>
  <c r="AM87" i="54"/>
  <c r="AM83" i="54"/>
  <c r="AM79" i="54"/>
  <c r="AM75" i="54"/>
  <c r="AM71" i="54"/>
  <c r="AM67" i="54"/>
  <c r="AM63" i="54"/>
  <c r="AM59" i="54"/>
  <c r="AM55" i="54"/>
  <c r="AM51" i="54"/>
  <c r="AM92" i="54"/>
  <c r="AM88" i="54"/>
  <c r="AM84" i="54"/>
  <c r="AM80" i="54"/>
  <c r="AM76" i="54"/>
  <c r="AM72" i="54"/>
  <c r="AM68" i="54"/>
  <c r="AM64" i="54"/>
  <c r="AM60" i="54"/>
  <c r="AM56" i="54"/>
  <c r="AM52" i="54"/>
  <c r="C8" i="54"/>
  <c r="AE26" i="54"/>
  <c r="G8" i="54" s="1"/>
  <c r="AI26" i="54"/>
  <c r="K8" i="54" s="1"/>
  <c r="AM26" i="54"/>
  <c r="O8" i="54" s="1"/>
  <c r="S8" i="54"/>
  <c r="AB27" i="54"/>
  <c r="D9" i="54" s="1"/>
  <c r="AF27" i="54"/>
  <c r="H9" i="54" s="1"/>
  <c r="AJ27" i="54"/>
  <c r="L9" i="54" s="1"/>
  <c r="C12" i="54"/>
  <c r="AE30" i="54"/>
  <c r="G12" i="54" s="1"/>
  <c r="AI30" i="54"/>
  <c r="K12" i="54" s="1"/>
  <c r="AM30" i="54"/>
  <c r="O12" i="54" s="1"/>
  <c r="S12" i="54"/>
  <c r="AB31" i="54"/>
  <c r="D13" i="54" s="1"/>
  <c r="AF31" i="54"/>
  <c r="H13" i="54" s="1"/>
  <c r="AJ31" i="54"/>
  <c r="L13" i="54" s="1"/>
  <c r="P13" i="54"/>
  <c r="T13" i="54"/>
  <c r="C16" i="54"/>
  <c r="AE34" i="54"/>
  <c r="G16" i="54" s="1"/>
  <c r="AI34" i="54"/>
  <c r="K16" i="54" s="1"/>
  <c r="AM34" i="54"/>
  <c r="O16" i="54" s="1"/>
  <c r="S16" i="54"/>
  <c r="AB35" i="54"/>
  <c r="D17" i="54" s="1"/>
  <c r="AF35" i="54"/>
  <c r="H17" i="54" s="1"/>
  <c r="AJ35" i="54"/>
  <c r="L17" i="54" s="1"/>
  <c r="P17" i="54"/>
  <c r="T17" i="54"/>
  <c r="AE38" i="54"/>
  <c r="AI38" i="54"/>
  <c r="AM38" i="54"/>
  <c r="AB39" i="54"/>
  <c r="AF39" i="54"/>
  <c r="AJ39" i="54"/>
  <c r="AE42" i="54"/>
  <c r="AI42" i="54"/>
  <c r="AM42" i="54"/>
  <c r="AB43" i="54"/>
  <c r="AF43" i="54"/>
  <c r="AJ43" i="54"/>
  <c r="AE46" i="54"/>
  <c r="AI46" i="54"/>
  <c r="AM46" i="54"/>
  <c r="AB47" i="54"/>
  <c r="AF47" i="54"/>
  <c r="AJ47" i="54"/>
  <c r="AE50" i="54"/>
  <c r="AI50" i="54"/>
  <c r="AM50" i="54"/>
  <c r="AB51" i="54"/>
  <c r="AF51" i="54"/>
  <c r="AJ51" i="54"/>
  <c r="AI53" i="54"/>
  <c r="AF54" i="54"/>
  <c r="AE57" i="54"/>
  <c r="AM57" i="54"/>
  <c r="AB58" i="54"/>
  <c r="AJ58" i="54"/>
  <c r="AI61" i="54"/>
  <c r="AF62" i="54"/>
  <c r="AE65" i="54"/>
  <c r="AM65" i="54"/>
  <c r="AB66" i="54"/>
  <c r="AJ66" i="54"/>
  <c r="AM70" i="54"/>
  <c r="AJ71" i="54"/>
  <c r="AE78" i="54"/>
  <c r="AI82" i="54"/>
  <c r="AM86" i="54"/>
  <c r="AB94" i="54"/>
  <c r="AB90" i="54"/>
  <c r="AB86" i="54"/>
  <c r="AB82" i="54"/>
  <c r="AB78" i="54"/>
  <c r="AB74" i="54"/>
  <c r="AB70" i="54"/>
  <c r="AB95" i="54"/>
  <c r="AB91" i="54"/>
  <c r="AB92" i="54"/>
  <c r="AB88" i="54"/>
  <c r="AB84" i="54"/>
  <c r="AB80" i="54"/>
  <c r="AB76" i="54"/>
  <c r="AB72" i="54"/>
  <c r="AB68" i="54"/>
  <c r="AB64" i="54"/>
  <c r="AB60" i="54"/>
  <c r="AB56" i="54"/>
  <c r="AB52" i="54"/>
  <c r="AB93" i="54"/>
  <c r="AB89" i="54"/>
  <c r="AB85" i="54"/>
  <c r="AB81" i="54"/>
  <c r="AB77" i="54"/>
  <c r="AB73" i="54"/>
  <c r="AB69" i="54"/>
  <c r="AB65" i="54"/>
  <c r="AB61" i="54"/>
  <c r="AB57" i="54"/>
  <c r="AB53" i="54"/>
  <c r="AF94" i="54"/>
  <c r="AF90" i="54"/>
  <c r="AF86" i="54"/>
  <c r="AF82" i="54"/>
  <c r="AF78" i="54"/>
  <c r="AF74" i="54"/>
  <c r="AF70" i="54"/>
  <c r="AF95" i="54"/>
  <c r="AF91" i="54"/>
  <c r="AF92" i="54"/>
  <c r="AF88" i="54"/>
  <c r="AF84" i="54"/>
  <c r="AF80" i="54"/>
  <c r="AF76" i="54"/>
  <c r="AF72" i="54"/>
  <c r="AF68" i="54"/>
  <c r="AF64" i="54"/>
  <c r="AF60" i="54"/>
  <c r="AF56" i="54"/>
  <c r="AF52" i="54"/>
  <c r="AF93" i="54"/>
  <c r="AF89" i="54"/>
  <c r="AF85" i="54"/>
  <c r="AF81" i="54"/>
  <c r="AF77" i="54"/>
  <c r="AF73" i="54"/>
  <c r="AF69" i="54"/>
  <c r="AF65" i="54"/>
  <c r="AF61" i="54"/>
  <c r="AF57" i="54"/>
  <c r="AF53" i="54"/>
  <c r="AJ94" i="54"/>
  <c r="AJ90" i="54"/>
  <c r="AJ86" i="54"/>
  <c r="AJ82" i="54"/>
  <c r="AJ78" i="54"/>
  <c r="AJ74" i="54"/>
  <c r="AJ70" i="54"/>
  <c r="AJ95" i="54"/>
  <c r="AJ91" i="54"/>
  <c r="AJ92" i="54"/>
  <c r="AJ88" i="54"/>
  <c r="AJ84" i="54"/>
  <c r="AJ80" i="54"/>
  <c r="AJ76" i="54"/>
  <c r="AJ72" i="54"/>
  <c r="AJ68" i="54"/>
  <c r="AJ64" i="54"/>
  <c r="AJ60" i="54"/>
  <c r="AJ56" i="54"/>
  <c r="AJ52" i="54"/>
  <c r="AJ93" i="54"/>
  <c r="AJ89" i="54"/>
  <c r="AJ85" i="54"/>
  <c r="AJ81" i="54"/>
  <c r="AJ77" i="54"/>
  <c r="AJ73" i="54"/>
  <c r="AJ69" i="54"/>
  <c r="AJ65" i="54"/>
  <c r="AJ61" i="54"/>
  <c r="AJ57" i="54"/>
  <c r="AJ53" i="54"/>
  <c r="E46" i="72"/>
  <c r="AB26" i="54"/>
  <c r="D8" i="54" s="1"/>
  <c r="AF26" i="54"/>
  <c r="H8" i="54" s="1"/>
  <c r="AJ26" i="54"/>
  <c r="L8" i="54" s="1"/>
  <c r="P8" i="54"/>
  <c r="T8" i="54"/>
  <c r="C11" i="54"/>
  <c r="AE29" i="54"/>
  <c r="G11" i="54" s="1"/>
  <c r="AI29" i="54"/>
  <c r="K11" i="54" s="1"/>
  <c r="AM29" i="54"/>
  <c r="O11" i="54" s="1"/>
  <c r="S11" i="54"/>
  <c r="AB30" i="54"/>
  <c r="D12" i="54" s="1"/>
  <c r="AF30" i="54"/>
  <c r="H12" i="54" s="1"/>
  <c r="AJ30" i="54"/>
  <c r="L12" i="54" s="1"/>
  <c r="P12" i="54"/>
  <c r="T12" i="54"/>
  <c r="C15" i="54"/>
  <c r="AE33" i="54"/>
  <c r="G15" i="54" s="1"/>
  <c r="AI33" i="54"/>
  <c r="K15" i="54" s="1"/>
  <c r="AM33" i="54"/>
  <c r="O15" i="54" s="1"/>
  <c r="S15" i="54"/>
  <c r="AB34" i="54"/>
  <c r="D16" i="54" s="1"/>
  <c r="AF34" i="54"/>
  <c r="H16" i="54" s="1"/>
  <c r="AJ34" i="54"/>
  <c r="L16" i="54" s="1"/>
  <c r="P16" i="54"/>
  <c r="T16" i="54"/>
  <c r="AE37" i="54"/>
  <c r="AI37" i="54"/>
  <c r="AM37" i="54"/>
  <c r="AB38" i="54"/>
  <c r="AF38" i="54"/>
  <c r="AJ38" i="54"/>
  <c r="AE41" i="54"/>
  <c r="AI41" i="54"/>
  <c r="AM41" i="54"/>
  <c r="AB42" i="54"/>
  <c r="AF42" i="54"/>
  <c r="AJ42" i="54"/>
  <c r="AE45" i="54"/>
  <c r="AI45" i="54"/>
  <c r="AM45" i="54"/>
  <c r="AB46" i="54"/>
  <c r="AF46" i="54"/>
  <c r="AJ46" i="54"/>
  <c r="AE49" i="54"/>
  <c r="AI49" i="54"/>
  <c r="AM49" i="54"/>
  <c r="AB50" i="54"/>
  <c r="AF50" i="54"/>
  <c r="AJ50" i="54"/>
  <c r="AI54" i="54"/>
  <c r="AF55" i="54"/>
  <c r="AE58" i="54"/>
  <c r="AM58" i="54"/>
  <c r="AB59" i="54"/>
  <c r="AJ59" i="54"/>
  <c r="AI62" i="54"/>
  <c r="AF63" i="54"/>
  <c r="AE66" i="54"/>
  <c r="AM66" i="54"/>
  <c r="AB67" i="54"/>
  <c r="AJ67" i="54"/>
  <c r="AE74" i="54"/>
  <c r="AB75" i="54"/>
  <c r="AI78" i="54"/>
  <c r="AF79" i="54"/>
  <c r="AM82" i="54"/>
  <c r="AJ83" i="54"/>
  <c r="AD73" i="55"/>
  <c r="AD74" i="55"/>
  <c r="AD70" i="55"/>
  <c r="AD75" i="55"/>
  <c r="AD71" i="55"/>
  <c r="AD67" i="55"/>
  <c r="AD63" i="55"/>
  <c r="AD59" i="55"/>
  <c r="AD55" i="55"/>
  <c r="AD51" i="55"/>
  <c r="AD47" i="55"/>
  <c r="AD43" i="55"/>
  <c r="AD39" i="55"/>
  <c r="AD76" i="55"/>
  <c r="AD32" i="55"/>
  <c r="F13" i="55" s="1"/>
  <c r="AD28" i="55"/>
  <c r="F9" i="55" s="1"/>
  <c r="AD72" i="55"/>
  <c r="AD68" i="55"/>
  <c r="AD64" i="55"/>
  <c r="AD60" i="55"/>
  <c r="AD56" i="55"/>
  <c r="AD52" i="55"/>
  <c r="AD48" i="55"/>
  <c r="AD44" i="55"/>
  <c r="AD40" i="55"/>
  <c r="AD36" i="55"/>
  <c r="F17" i="55" s="1"/>
  <c r="AD33" i="55"/>
  <c r="F14" i="55" s="1"/>
  <c r="AD29" i="55"/>
  <c r="F10" i="55" s="1"/>
  <c r="AH73" i="55"/>
  <c r="AH74" i="55"/>
  <c r="AH70" i="55"/>
  <c r="AH75" i="55"/>
  <c r="AH71" i="55"/>
  <c r="AH67" i="55"/>
  <c r="AH63" i="55"/>
  <c r="AH59" i="55"/>
  <c r="AH55" i="55"/>
  <c r="AH51" i="55"/>
  <c r="AH47" i="55"/>
  <c r="AH43" i="55"/>
  <c r="AH39" i="55"/>
  <c r="AH76" i="55"/>
  <c r="AH32" i="55"/>
  <c r="J13" i="55" s="1"/>
  <c r="AH28" i="55"/>
  <c r="J9" i="55" s="1"/>
  <c r="AH72" i="55"/>
  <c r="AH68" i="55"/>
  <c r="AH64" i="55"/>
  <c r="AH60" i="55"/>
  <c r="AH56" i="55"/>
  <c r="AH52" i="55"/>
  <c r="AH48" i="55"/>
  <c r="AH44" i="55"/>
  <c r="AH40" i="55"/>
  <c r="AH36" i="55"/>
  <c r="J17" i="55" s="1"/>
  <c r="AH33" i="55"/>
  <c r="J14" i="55" s="1"/>
  <c r="AH29" i="55"/>
  <c r="J10" i="55" s="1"/>
  <c r="AL73" i="55"/>
  <c r="AL74" i="55"/>
  <c r="AL70" i="55"/>
  <c r="AL75" i="55"/>
  <c r="AL71" i="55"/>
  <c r="AL67" i="55"/>
  <c r="AL63" i="55"/>
  <c r="AL59" i="55"/>
  <c r="AL55" i="55"/>
  <c r="AL51" i="55"/>
  <c r="AL47" i="55"/>
  <c r="AL43" i="55"/>
  <c r="AL39" i="55"/>
  <c r="AL76" i="55"/>
  <c r="AL32" i="55"/>
  <c r="N13" i="55" s="1"/>
  <c r="AL28" i="55"/>
  <c r="N9" i="55" s="1"/>
  <c r="AL72" i="55"/>
  <c r="AL68" i="55"/>
  <c r="AL64" i="55"/>
  <c r="AL60" i="55"/>
  <c r="AL56" i="55"/>
  <c r="AL52" i="55"/>
  <c r="AL48" i="55"/>
  <c r="AL44" i="55"/>
  <c r="AL40" i="55"/>
  <c r="AL36" i="55"/>
  <c r="N17" i="55" s="1"/>
  <c r="AL33" i="55"/>
  <c r="N14" i="55" s="1"/>
  <c r="AL29" i="55"/>
  <c r="N10" i="55" s="1"/>
  <c r="R13" i="55"/>
  <c r="R9" i="55"/>
  <c r="R14" i="55"/>
  <c r="R10" i="55"/>
  <c r="AH27" i="55"/>
  <c r="J8" i="55" s="1"/>
  <c r="R8" i="55"/>
  <c r="AE28" i="55"/>
  <c r="G9" i="55" s="1"/>
  <c r="AM28" i="55"/>
  <c r="O9" i="55" s="1"/>
  <c r="AD31" i="55"/>
  <c r="F12" i="55" s="1"/>
  <c r="AL31" i="55"/>
  <c r="N12" i="55" s="1"/>
  <c r="AA32" i="55"/>
  <c r="C13" i="55" s="1"/>
  <c r="AI32" i="55"/>
  <c r="K13" i="55" s="1"/>
  <c r="S13" i="55"/>
  <c r="AH35" i="55"/>
  <c r="J16" i="55" s="1"/>
  <c r="R16" i="55"/>
  <c r="AE76" i="55"/>
  <c r="AM76" i="55"/>
  <c r="AD38" i="55"/>
  <c r="AL38" i="55"/>
  <c r="AA39" i="55"/>
  <c r="AI39" i="55"/>
  <c r="AH42" i="55"/>
  <c r="AE43" i="55"/>
  <c r="AM43" i="55"/>
  <c r="AD46" i="55"/>
  <c r="AL46" i="55"/>
  <c r="AA47" i="55"/>
  <c r="AI47" i="55"/>
  <c r="AH50" i="55"/>
  <c r="AE51" i="55"/>
  <c r="AM51" i="55"/>
  <c r="AD54" i="55"/>
  <c r="AL54" i="55"/>
  <c r="AA55" i="55"/>
  <c r="AI55" i="55"/>
  <c r="AH58" i="55"/>
  <c r="AM59" i="55"/>
  <c r="AD62" i="55"/>
  <c r="AL62" i="55"/>
  <c r="AH66" i="55"/>
  <c r="AA74" i="55"/>
  <c r="AA75" i="55"/>
  <c r="AA71" i="55"/>
  <c r="AA67" i="55"/>
  <c r="AA72" i="55"/>
  <c r="AA68" i="55"/>
  <c r="AA64" i="55"/>
  <c r="AA60" i="55"/>
  <c r="AA56" i="55"/>
  <c r="AA52" i="55"/>
  <c r="AA48" i="55"/>
  <c r="AA44" i="55"/>
  <c r="AA40" i="55"/>
  <c r="AA36" i="55"/>
  <c r="C17" i="55" s="1"/>
  <c r="AA33" i="55"/>
  <c r="C14" i="55" s="1"/>
  <c r="AA29" i="55"/>
  <c r="C10" i="55" s="1"/>
  <c r="AA73" i="55"/>
  <c r="AA69" i="55"/>
  <c r="AA65" i="55"/>
  <c r="AA61" i="55"/>
  <c r="AA57" i="55"/>
  <c r="AA53" i="55"/>
  <c r="AA49" i="55"/>
  <c r="AA45" i="55"/>
  <c r="AA41" i="55"/>
  <c r="AA37" i="55"/>
  <c r="AA34" i="55"/>
  <c r="C15" i="55" s="1"/>
  <c r="AA30" i="55"/>
  <c r="C11" i="55" s="1"/>
  <c r="AE74" i="55"/>
  <c r="AE75" i="55"/>
  <c r="AE71" i="55"/>
  <c r="AE67" i="55"/>
  <c r="AE72" i="55"/>
  <c r="AE68" i="55"/>
  <c r="AE64" i="55"/>
  <c r="AE60" i="55"/>
  <c r="AE56" i="55"/>
  <c r="AE52" i="55"/>
  <c r="AE48" i="55"/>
  <c r="AE44" i="55"/>
  <c r="AE40" i="55"/>
  <c r="AE36" i="55"/>
  <c r="G17" i="55" s="1"/>
  <c r="AE33" i="55"/>
  <c r="G14" i="55" s="1"/>
  <c r="AE29" i="55"/>
  <c r="G10" i="55" s="1"/>
  <c r="AE73" i="55"/>
  <c r="AE69" i="55"/>
  <c r="AE65" i="55"/>
  <c r="AE61" i="55"/>
  <c r="AE57" i="55"/>
  <c r="AE53" i="55"/>
  <c r="AE49" i="55"/>
  <c r="AE45" i="55"/>
  <c r="AE41" i="55"/>
  <c r="AE37" i="55"/>
  <c r="AE34" i="55"/>
  <c r="G15" i="55" s="1"/>
  <c r="AE30" i="55"/>
  <c r="G11" i="55" s="1"/>
  <c r="AI74" i="55"/>
  <c r="AI75" i="55"/>
  <c r="AI71" i="55"/>
  <c r="AI67" i="55"/>
  <c r="AI72" i="55"/>
  <c r="AI68" i="55"/>
  <c r="AI64" i="55"/>
  <c r="AI60" i="55"/>
  <c r="AI56" i="55"/>
  <c r="AI52" i="55"/>
  <c r="AI48" i="55"/>
  <c r="AI44" i="55"/>
  <c r="AI40" i="55"/>
  <c r="AI36" i="55"/>
  <c r="K17" i="55" s="1"/>
  <c r="AI33" i="55"/>
  <c r="K14" i="55" s="1"/>
  <c r="AI29" i="55"/>
  <c r="K10" i="55" s="1"/>
  <c r="AI73" i="55"/>
  <c r="AI69" i="55"/>
  <c r="AI65" i="55"/>
  <c r="AI61" i="55"/>
  <c r="AI57" i="55"/>
  <c r="AI53" i="55"/>
  <c r="AI49" i="55"/>
  <c r="AI45" i="55"/>
  <c r="AI41" i="55"/>
  <c r="AI37" i="55"/>
  <c r="AI34" i="55"/>
  <c r="K15" i="55" s="1"/>
  <c r="AI30" i="55"/>
  <c r="K11" i="55" s="1"/>
  <c r="AM74" i="55"/>
  <c r="AM75" i="55"/>
  <c r="AM71" i="55"/>
  <c r="AM67" i="55"/>
  <c r="AM72" i="55"/>
  <c r="AM68" i="55"/>
  <c r="AM64" i="55"/>
  <c r="AM60" i="55"/>
  <c r="AM56" i="55"/>
  <c r="AM52" i="55"/>
  <c r="AM48" i="55"/>
  <c r="AM44" i="55"/>
  <c r="AM40" i="55"/>
  <c r="AM36" i="55"/>
  <c r="O17" i="55" s="1"/>
  <c r="AM33" i="55"/>
  <c r="O14" i="55" s="1"/>
  <c r="AM29" i="55"/>
  <c r="O10" i="55" s="1"/>
  <c r="AM73" i="55"/>
  <c r="AM69" i="55"/>
  <c r="AM65" i="55"/>
  <c r="AM61" i="55"/>
  <c r="AM57" i="55"/>
  <c r="AM53" i="55"/>
  <c r="AM49" i="55"/>
  <c r="AM45" i="55"/>
  <c r="AM41" i="55"/>
  <c r="AM37" i="55"/>
  <c r="AM34" i="55"/>
  <c r="O15" i="55" s="1"/>
  <c r="AM30" i="55"/>
  <c r="O11" i="55" s="1"/>
  <c r="S14" i="55"/>
  <c r="S10" i="55"/>
  <c r="S15" i="55"/>
  <c r="S11" i="55"/>
  <c r="AA27" i="55"/>
  <c r="C8" i="55" s="1"/>
  <c r="AI27" i="55"/>
  <c r="K8" i="55" s="1"/>
  <c r="S8" i="55"/>
  <c r="AH30" i="55"/>
  <c r="J11" i="55" s="1"/>
  <c r="R11" i="55"/>
  <c r="AE31" i="55"/>
  <c r="G12" i="55" s="1"/>
  <c r="AM31" i="55"/>
  <c r="O12" i="55" s="1"/>
  <c r="AD34" i="55"/>
  <c r="F15" i="55" s="1"/>
  <c r="AL34" i="55"/>
  <c r="N15" i="55" s="1"/>
  <c r="AA35" i="55"/>
  <c r="C16" i="55" s="1"/>
  <c r="AI35" i="55"/>
  <c r="K16" i="55" s="1"/>
  <c r="S16" i="55"/>
  <c r="AH37" i="55"/>
  <c r="AE38" i="55"/>
  <c r="AM38" i="55"/>
  <c r="AD41" i="55"/>
  <c r="AL41" i="55"/>
  <c r="AA42" i="55"/>
  <c r="AI42" i="55"/>
  <c r="AH45" i="55"/>
  <c r="AE46" i="55"/>
  <c r="AM46" i="55"/>
  <c r="AD49" i="55"/>
  <c r="AL49" i="55"/>
  <c r="AA50" i="55"/>
  <c r="AI50" i="55"/>
  <c r="AH53" i="55"/>
  <c r="AE54" i="55"/>
  <c r="AM54" i="55"/>
  <c r="AD57" i="55"/>
  <c r="AL57" i="55"/>
  <c r="AA58" i="55"/>
  <c r="AI58" i="55"/>
  <c r="AH61" i="55"/>
  <c r="AE62" i="55"/>
  <c r="AM62" i="55"/>
  <c r="AD65" i="55"/>
  <c r="AL65" i="55"/>
  <c r="AA66" i="55"/>
  <c r="AI66" i="55"/>
  <c r="AD69" i="55"/>
  <c r="AL69" i="55"/>
  <c r="AA70" i="55"/>
  <c r="AH65" i="55"/>
  <c r="AH69" i="55"/>
  <c r="AB27" i="55"/>
  <c r="D8" i="55" s="1"/>
  <c r="AF27" i="55"/>
  <c r="H8" i="55" s="1"/>
  <c r="AJ27" i="55"/>
  <c r="L8" i="55" s="1"/>
  <c r="P8" i="55"/>
  <c r="T8" i="55"/>
  <c r="AC28" i="55"/>
  <c r="E9" i="55" s="1"/>
  <c r="AG28" i="55"/>
  <c r="I9" i="55" s="1"/>
  <c r="AK28" i="55"/>
  <c r="M9" i="55" s="1"/>
  <c r="Q9" i="55"/>
  <c r="U9" i="55"/>
  <c r="AB31" i="55"/>
  <c r="D12" i="55" s="1"/>
  <c r="AF31" i="55"/>
  <c r="H12" i="55" s="1"/>
  <c r="AJ31" i="55"/>
  <c r="L12" i="55" s="1"/>
  <c r="P12" i="55"/>
  <c r="T12" i="55"/>
  <c r="AC32" i="55"/>
  <c r="E13" i="55" s="1"/>
  <c r="AG32" i="55"/>
  <c r="I13" i="55" s="1"/>
  <c r="AK32" i="55"/>
  <c r="M13" i="55" s="1"/>
  <c r="Q13" i="55"/>
  <c r="U13" i="55"/>
  <c r="AB35" i="55"/>
  <c r="D16" i="55" s="1"/>
  <c r="AF35" i="55"/>
  <c r="H16" i="55" s="1"/>
  <c r="AJ35" i="55"/>
  <c r="L16" i="55" s="1"/>
  <c r="P16" i="55"/>
  <c r="T16" i="55"/>
  <c r="AC76" i="55"/>
  <c r="AG76" i="55"/>
  <c r="AK76" i="55"/>
  <c r="AB38" i="55"/>
  <c r="AF38" i="55"/>
  <c r="AJ38" i="55"/>
  <c r="AC39" i="55"/>
  <c r="AG39" i="55"/>
  <c r="AK39" i="55"/>
  <c r="AB42" i="55"/>
  <c r="AF42" i="55"/>
  <c r="AJ42" i="55"/>
  <c r="AC43" i="55"/>
  <c r="AG43" i="55"/>
  <c r="AK43" i="55"/>
  <c r="AB46" i="55"/>
  <c r="AF46" i="55"/>
  <c r="AJ46" i="55"/>
  <c r="AC47" i="55"/>
  <c r="AG47" i="55"/>
  <c r="AK47" i="55"/>
  <c r="AB50" i="55"/>
  <c r="AF50" i="55"/>
  <c r="AJ50" i="55"/>
  <c r="AC51" i="55"/>
  <c r="AG51" i="55"/>
  <c r="AK51" i="55"/>
  <c r="AB54" i="55"/>
  <c r="AF54" i="55"/>
  <c r="AJ54" i="55"/>
  <c r="AC55" i="55"/>
  <c r="AG55" i="55"/>
  <c r="AK55" i="55"/>
  <c r="AB58" i="55"/>
  <c r="AF58" i="55"/>
  <c r="AJ58" i="55"/>
  <c r="AC59" i="55"/>
  <c r="AG59" i="55"/>
  <c r="AK59" i="55"/>
  <c r="AB62" i="55"/>
  <c r="AF62" i="55"/>
  <c r="AJ62" i="55"/>
  <c r="AC63" i="55"/>
  <c r="AG63" i="55"/>
  <c r="AK63" i="55"/>
  <c r="AB66" i="55"/>
  <c r="AF66" i="55"/>
  <c r="AJ66" i="55"/>
  <c r="AC67" i="55"/>
  <c r="AG67" i="55"/>
  <c r="AK67" i="55"/>
  <c r="AB70" i="55"/>
  <c r="AF70" i="55"/>
  <c r="AJ70" i="55"/>
  <c r="AC71" i="55"/>
  <c r="AG71" i="55"/>
  <c r="AK71" i="55"/>
  <c r="AB74" i="55"/>
  <c r="AF74" i="55"/>
  <c r="AJ74" i="55"/>
  <c r="AC75" i="55"/>
  <c r="AG75" i="55"/>
  <c r="AK75" i="55"/>
  <c r="AB35" i="42"/>
  <c r="AB31" i="42"/>
  <c r="D13" i="42" s="1"/>
  <c r="AB27" i="42"/>
  <c r="D9" i="42" s="1"/>
  <c r="AB36" i="42"/>
  <c r="AB33" i="42"/>
  <c r="D15" i="42" s="1"/>
  <c r="AB28" i="42"/>
  <c r="D10" i="42" s="1"/>
  <c r="AF35" i="42"/>
  <c r="AF31" i="42"/>
  <c r="H13" i="42" s="1"/>
  <c r="AF27" i="42"/>
  <c r="H9" i="42" s="1"/>
  <c r="AF36" i="42"/>
  <c r="AF33" i="42"/>
  <c r="H15" i="42" s="1"/>
  <c r="AF28" i="42"/>
  <c r="H10" i="42" s="1"/>
  <c r="AJ35" i="42"/>
  <c r="AJ31" i="42"/>
  <c r="L13" i="42" s="1"/>
  <c r="AJ27" i="42"/>
  <c r="L9" i="42" s="1"/>
  <c r="AJ36" i="42"/>
  <c r="AJ33" i="42"/>
  <c r="L15" i="42" s="1"/>
  <c r="AJ28" i="42"/>
  <c r="L10" i="42" s="1"/>
  <c r="AA28" i="42"/>
  <c r="C10" i="42" s="1"/>
  <c r="AI28" i="42"/>
  <c r="K10" i="42" s="1"/>
  <c r="AF29" i="42"/>
  <c r="H11" i="42" s="1"/>
  <c r="AE33" i="42"/>
  <c r="G15" i="42" s="1"/>
  <c r="AM33" i="42"/>
  <c r="O15" i="42" s="1"/>
  <c r="AB32" i="42"/>
  <c r="D14" i="42" s="1"/>
  <c r="AJ32" i="42"/>
  <c r="L14" i="42" s="1"/>
  <c r="AA36" i="42"/>
  <c r="AI36" i="42"/>
  <c r="AF37" i="42"/>
  <c r="B40" i="43"/>
  <c r="AC27" i="55"/>
  <c r="E8" i="55" s="1"/>
  <c r="AG27" i="55"/>
  <c r="I8" i="55" s="1"/>
  <c r="AK27" i="55"/>
  <c r="M8" i="55" s="1"/>
  <c r="Q8" i="55"/>
  <c r="U8" i="55"/>
  <c r="AB30" i="55"/>
  <c r="D11" i="55" s="1"/>
  <c r="AF30" i="55"/>
  <c r="H11" i="55" s="1"/>
  <c r="AJ30" i="55"/>
  <c r="L11" i="55" s="1"/>
  <c r="P11" i="55"/>
  <c r="T11" i="55"/>
  <c r="AC31" i="55"/>
  <c r="E12" i="55" s="1"/>
  <c r="AG31" i="55"/>
  <c r="I12" i="55" s="1"/>
  <c r="AK31" i="55"/>
  <c r="M12" i="55" s="1"/>
  <c r="Q12" i="55"/>
  <c r="U12" i="55"/>
  <c r="AB34" i="55"/>
  <c r="D15" i="55" s="1"/>
  <c r="AF34" i="55"/>
  <c r="H15" i="55" s="1"/>
  <c r="AJ34" i="55"/>
  <c r="L15" i="55" s="1"/>
  <c r="P15" i="55"/>
  <c r="T15" i="55"/>
  <c r="AC35" i="55"/>
  <c r="E16" i="55" s="1"/>
  <c r="AG35" i="55"/>
  <c r="I16" i="55" s="1"/>
  <c r="AK35" i="55"/>
  <c r="M16" i="55" s="1"/>
  <c r="Q16" i="55"/>
  <c r="U16" i="55"/>
  <c r="AB37" i="55"/>
  <c r="AF37" i="55"/>
  <c r="AJ37" i="55"/>
  <c r="AC38" i="55"/>
  <c r="AG38" i="55"/>
  <c r="AK38" i="55"/>
  <c r="AB41" i="55"/>
  <c r="AF41" i="55"/>
  <c r="AJ41" i="55"/>
  <c r="AC42" i="55"/>
  <c r="AG42" i="55"/>
  <c r="AK42" i="55"/>
  <c r="AB45" i="55"/>
  <c r="AF45" i="55"/>
  <c r="AJ45" i="55"/>
  <c r="AC46" i="55"/>
  <c r="AG46" i="55"/>
  <c r="AK46" i="55"/>
  <c r="AB49" i="55"/>
  <c r="AF49" i="55"/>
  <c r="AJ49" i="55"/>
  <c r="AC50" i="55"/>
  <c r="AG50" i="55"/>
  <c r="AK50" i="55"/>
  <c r="AB53" i="55"/>
  <c r="AF53" i="55"/>
  <c r="AJ53" i="55"/>
  <c r="AC54" i="55"/>
  <c r="AG54" i="55"/>
  <c r="AK54" i="55"/>
  <c r="AB57" i="55"/>
  <c r="AF57" i="55"/>
  <c r="AJ57" i="55"/>
  <c r="AC58" i="55"/>
  <c r="AG58" i="55"/>
  <c r="AK58" i="55"/>
  <c r="AB61" i="55"/>
  <c r="AF61" i="55"/>
  <c r="AJ61" i="55"/>
  <c r="AC62" i="55"/>
  <c r="AG62" i="55"/>
  <c r="AK62" i="55"/>
  <c r="AB65" i="55"/>
  <c r="AF65" i="55"/>
  <c r="AJ65" i="55"/>
  <c r="AC66" i="55"/>
  <c r="AG66" i="55"/>
  <c r="AK66" i="55"/>
  <c r="AB69" i="55"/>
  <c r="AF69" i="55"/>
  <c r="AJ69" i="55"/>
  <c r="AC70" i="55"/>
  <c r="AG70" i="55"/>
  <c r="AK70" i="55"/>
  <c r="AB26" i="42"/>
  <c r="AJ26" i="42"/>
  <c r="AA29" i="42"/>
  <c r="C11" i="42" s="1"/>
  <c r="AI29" i="42"/>
  <c r="K11" i="42" s="1"/>
  <c r="AF30" i="42"/>
  <c r="H12" i="42" s="1"/>
  <c r="AE32" i="42"/>
  <c r="G14" i="42" s="1"/>
  <c r="AM32" i="42"/>
  <c r="O14" i="42" s="1"/>
  <c r="AB34" i="42"/>
  <c r="AJ34" i="42"/>
  <c r="AA37" i="42"/>
  <c r="AI37" i="42"/>
  <c r="AF38" i="42"/>
  <c r="B45" i="43"/>
  <c r="AE28" i="42"/>
  <c r="G10" i="42" s="1"/>
  <c r="AM28" i="42"/>
  <c r="O10" i="42" s="1"/>
  <c r="AA38" i="42"/>
  <c r="AA34" i="42"/>
  <c r="AA30" i="42"/>
  <c r="C12" i="42" s="1"/>
  <c r="AA26" i="42"/>
  <c r="AA35" i="42"/>
  <c r="AA31" i="42"/>
  <c r="C13" i="42" s="1"/>
  <c r="AA27" i="42"/>
  <c r="C9" i="42" s="1"/>
  <c r="AE38" i="42"/>
  <c r="AE34" i="42"/>
  <c r="AE30" i="42"/>
  <c r="G12" i="42" s="1"/>
  <c r="AE26" i="42"/>
  <c r="AE35" i="42"/>
  <c r="AE31" i="42"/>
  <c r="G13" i="42" s="1"/>
  <c r="AE27" i="42"/>
  <c r="G9" i="42" s="1"/>
  <c r="AI38" i="42"/>
  <c r="AI34" i="42"/>
  <c r="AI30" i="42"/>
  <c r="K12" i="42" s="1"/>
  <c r="AI26" i="42"/>
  <c r="AI35" i="42"/>
  <c r="AI31" i="42"/>
  <c r="K13" i="42" s="1"/>
  <c r="AI27" i="42"/>
  <c r="K9" i="42" s="1"/>
  <c r="AM38" i="42"/>
  <c r="AM34" i="42"/>
  <c r="AM30" i="42"/>
  <c r="O12" i="42" s="1"/>
  <c r="AM26" i="42"/>
  <c r="AM35" i="42"/>
  <c r="AM31" i="42"/>
  <c r="O13" i="42" s="1"/>
  <c r="AM27" i="42"/>
  <c r="O9" i="42" s="1"/>
  <c r="AE29" i="42"/>
  <c r="G11" i="42" s="1"/>
  <c r="AM29" i="42"/>
  <c r="O11" i="42" s="1"/>
  <c r="AA32" i="42"/>
  <c r="C14" i="42" s="1"/>
  <c r="AI32" i="42"/>
  <c r="K14" i="42" s="1"/>
  <c r="AE37" i="42"/>
  <c r="AM37" i="42"/>
  <c r="AD26" i="42"/>
  <c r="AH26" i="42"/>
  <c r="AL26" i="42"/>
  <c r="AC29" i="42"/>
  <c r="E11" i="42" s="1"/>
  <c r="AG29" i="42"/>
  <c r="I11" i="42" s="1"/>
  <c r="AK29" i="42"/>
  <c r="M11" i="42" s="1"/>
  <c r="AD30" i="42"/>
  <c r="F12" i="42" s="1"/>
  <c r="AH30" i="42"/>
  <c r="J12" i="42" s="1"/>
  <c r="AL30" i="42"/>
  <c r="N12" i="42" s="1"/>
  <c r="AC32" i="42"/>
  <c r="E14" i="42" s="1"/>
  <c r="AG32" i="42"/>
  <c r="I14" i="42" s="1"/>
  <c r="AK32" i="42"/>
  <c r="M14" i="42" s="1"/>
  <c r="AD34" i="42"/>
  <c r="AH34" i="42"/>
  <c r="AL34" i="42"/>
  <c r="AC37" i="42"/>
  <c r="AG37" i="42"/>
  <c r="AK37" i="42"/>
  <c r="AD38" i="42"/>
  <c r="AH38" i="42"/>
  <c r="AL38" i="42"/>
  <c r="AC28" i="42"/>
  <c r="E10" i="42" s="1"/>
  <c r="AG28" i="42"/>
  <c r="I10" i="42" s="1"/>
  <c r="AK28" i="42"/>
  <c r="M10" i="42" s="1"/>
  <c r="AD29" i="42"/>
  <c r="F11" i="42" s="1"/>
  <c r="AH29" i="42"/>
  <c r="J11" i="42" s="1"/>
  <c r="AL29" i="42"/>
  <c r="N11" i="42" s="1"/>
  <c r="AC33" i="42"/>
  <c r="E15" i="42" s="1"/>
  <c r="AG33" i="42"/>
  <c r="I15" i="42" s="1"/>
  <c r="AK33" i="42"/>
  <c r="M15" i="42" s="1"/>
  <c r="AD32" i="42"/>
  <c r="F14" i="42" s="1"/>
  <c r="AH32" i="42"/>
  <c r="J14" i="42" s="1"/>
  <c r="AL32" i="42"/>
  <c r="N14" i="42" s="1"/>
  <c r="K137" i="61"/>
  <c r="K8" i="61" s="1"/>
  <c r="G137" i="61"/>
  <c r="G8" i="61" s="1"/>
  <c r="C8" i="61"/>
  <c r="N137" i="61"/>
  <c r="N8" i="61" s="1"/>
  <c r="J137" i="61"/>
  <c r="J8" i="61" s="1"/>
  <c r="F137" i="61"/>
  <c r="F8" i="61" s="1"/>
  <c r="M137" i="61"/>
  <c r="M8" i="61" s="1"/>
  <c r="I137" i="61"/>
  <c r="I8" i="61" s="1"/>
  <c r="E137" i="61"/>
  <c r="E8" i="61" s="1"/>
  <c r="L137" i="61"/>
  <c r="L8" i="61" s="1"/>
  <c r="H137" i="61"/>
  <c r="H8" i="61" s="1"/>
  <c r="D137" i="61"/>
  <c r="D8" i="61" s="1"/>
  <c r="M142" i="61"/>
  <c r="M13" i="61" s="1"/>
  <c r="I142" i="61"/>
  <c r="I13" i="61" s="1"/>
  <c r="E142" i="61"/>
  <c r="E13" i="61" s="1"/>
  <c r="K144" i="61"/>
  <c r="K15" i="61" s="1"/>
  <c r="G144" i="61"/>
  <c r="G15" i="61" s="1"/>
  <c r="N146" i="61"/>
  <c r="N17" i="61" s="1"/>
  <c r="J146" i="61"/>
  <c r="J17" i="61" s="1"/>
  <c r="F146" i="61"/>
  <c r="F17" i="61" s="1"/>
  <c r="M146" i="61"/>
  <c r="M17" i="61" s="1"/>
  <c r="I146" i="61"/>
  <c r="I17" i="61" s="1"/>
  <c r="E146" i="61"/>
  <c r="E17" i="61" s="1"/>
  <c r="L148" i="61"/>
  <c r="L19" i="61" s="1"/>
  <c r="H148" i="61"/>
  <c r="H19" i="61" s="1"/>
  <c r="D148" i="61"/>
  <c r="D19" i="61" s="1"/>
  <c r="M148" i="61"/>
  <c r="M19" i="61" s="1"/>
  <c r="G148" i="61"/>
  <c r="G19" i="61" s="1"/>
  <c r="K148" i="61"/>
  <c r="K19" i="61" s="1"/>
  <c r="F148" i="61"/>
  <c r="F19" i="61" s="1"/>
  <c r="N150" i="61"/>
  <c r="N21" i="61" s="1"/>
  <c r="J150" i="61"/>
  <c r="J21" i="61" s="1"/>
  <c r="F150" i="61"/>
  <c r="F21" i="61" s="1"/>
  <c r="L150" i="61"/>
  <c r="L21" i="61" s="1"/>
  <c r="G150" i="61"/>
  <c r="G21" i="61" s="1"/>
  <c r="K150" i="61"/>
  <c r="K21" i="61" s="1"/>
  <c r="E150" i="61"/>
  <c r="E21" i="61" s="1"/>
  <c r="K152" i="61"/>
  <c r="K23" i="61" s="1"/>
  <c r="G152" i="61"/>
  <c r="G23" i="61" s="1"/>
  <c r="N152" i="61"/>
  <c r="N23" i="61" s="1"/>
  <c r="I152" i="61"/>
  <c r="I23" i="61" s="1"/>
  <c r="D152" i="61"/>
  <c r="D23" i="61" s="1"/>
  <c r="M152" i="61"/>
  <c r="M23" i="61" s="1"/>
  <c r="H152" i="61"/>
  <c r="H23" i="61" s="1"/>
  <c r="M154" i="61"/>
  <c r="M25" i="61" s="1"/>
  <c r="I154" i="61"/>
  <c r="I25" i="61" s="1"/>
  <c r="E154" i="61"/>
  <c r="E25" i="61" s="1"/>
  <c r="N154" i="61"/>
  <c r="N25" i="61" s="1"/>
  <c r="H154" i="61"/>
  <c r="H25" i="61" s="1"/>
  <c r="L154" i="61"/>
  <c r="L25" i="61" s="1"/>
  <c r="G154" i="61"/>
  <c r="G25" i="61" s="1"/>
  <c r="L158" i="61"/>
  <c r="L29" i="61" s="1"/>
  <c r="H158" i="61"/>
  <c r="H29" i="61" s="1"/>
  <c r="D158" i="61"/>
  <c r="D29" i="61" s="1"/>
  <c r="K158" i="61"/>
  <c r="K29" i="61" s="1"/>
  <c r="F158" i="61"/>
  <c r="F29" i="61" s="1"/>
  <c r="J158" i="61"/>
  <c r="J29" i="61" s="1"/>
  <c r="E158" i="61"/>
  <c r="E29" i="61" s="1"/>
  <c r="N160" i="61"/>
  <c r="N31" i="61" s="1"/>
  <c r="J160" i="61"/>
  <c r="J31" i="61" s="1"/>
  <c r="F160" i="61"/>
  <c r="F31" i="61" s="1"/>
  <c r="K160" i="61"/>
  <c r="K31" i="61" s="1"/>
  <c r="E160" i="61"/>
  <c r="E31" i="61" s="1"/>
  <c r="I160" i="61"/>
  <c r="I31" i="61" s="1"/>
  <c r="D160" i="61"/>
  <c r="D31" i="61" s="1"/>
  <c r="L162" i="61"/>
  <c r="L33" i="61" s="1"/>
  <c r="H162" i="61"/>
  <c r="H33" i="61" s="1"/>
  <c r="D162" i="61"/>
  <c r="D33" i="61" s="1"/>
  <c r="K162" i="61"/>
  <c r="K33" i="61" s="1"/>
  <c r="F162" i="61"/>
  <c r="F33" i="61" s="1"/>
  <c r="J162" i="61"/>
  <c r="J33" i="61" s="1"/>
  <c r="E162" i="61"/>
  <c r="E33" i="61" s="1"/>
  <c r="N162" i="61"/>
  <c r="N33" i="61" s="1"/>
  <c r="M162" i="61"/>
  <c r="M33" i="61" s="1"/>
  <c r="N164" i="61"/>
  <c r="N35" i="61" s="1"/>
  <c r="J164" i="61"/>
  <c r="J35" i="61" s="1"/>
  <c r="F164" i="61"/>
  <c r="F35" i="61" s="1"/>
  <c r="M164" i="61"/>
  <c r="M35" i="61" s="1"/>
  <c r="I164" i="61"/>
  <c r="I35" i="61" s="1"/>
  <c r="E164" i="61"/>
  <c r="E35" i="61" s="1"/>
  <c r="G164" i="61"/>
  <c r="G35" i="61" s="1"/>
  <c r="L164" i="61"/>
  <c r="L35" i="61" s="1"/>
  <c r="D164" i="61"/>
  <c r="D35" i="61" s="1"/>
  <c r="K164" i="61"/>
  <c r="K35" i="61" s="1"/>
  <c r="H164" i="61"/>
  <c r="H35" i="61" s="1"/>
  <c r="L166" i="61"/>
  <c r="L37" i="61" s="1"/>
  <c r="H166" i="61"/>
  <c r="H37" i="61" s="1"/>
  <c r="D166" i="61"/>
  <c r="D37" i="61" s="1"/>
  <c r="K166" i="61"/>
  <c r="K37" i="61" s="1"/>
  <c r="G166" i="61"/>
  <c r="G37" i="61" s="1"/>
  <c r="I166" i="61"/>
  <c r="I37" i="61" s="1"/>
  <c r="N166" i="61"/>
  <c r="N37" i="61" s="1"/>
  <c r="F166" i="61"/>
  <c r="F37" i="61" s="1"/>
  <c r="E166" i="61"/>
  <c r="E37" i="61" s="1"/>
  <c r="N39" i="61"/>
  <c r="J39" i="61"/>
  <c r="F39" i="61"/>
  <c r="M39" i="61"/>
  <c r="I39" i="61"/>
  <c r="E39" i="61"/>
  <c r="K39" i="61"/>
  <c r="G39" i="61"/>
  <c r="L39" i="61"/>
  <c r="D39" i="61"/>
  <c r="H39" i="61"/>
  <c r="O172" i="61"/>
  <c r="O42" i="61" s="1"/>
  <c r="P8" i="61"/>
  <c r="E138" i="61"/>
  <c r="E9" i="61" s="1"/>
  <c r="I138" i="61"/>
  <c r="I9" i="61" s="1"/>
  <c r="M138" i="61"/>
  <c r="M9" i="61" s="1"/>
  <c r="F139" i="61"/>
  <c r="F10" i="61" s="1"/>
  <c r="J139" i="61"/>
  <c r="J10" i="61" s="1"/>
  <c r="N139" i="61"/>
  <c r="N10" i="61" s="1"/>
  <c r="D140" i="61"/>
  <c r="D11" i="61" s="1"/>
  <c r="H140" i="61"/>
  <c r="H11" i="61" s="1"/>
  <c r="L140" i="61"/>
  <c r="L11" i="61" s="1"/>
  <c r="G141" i="61"/>
  <c r="G12" i="61" s="1"/>
  <c r="M141" i="61"/>
  <c r="M12" i="61" s="1"/>
  <c r="D142" i="61"/>
  <c r="D13" i="61" s="1"/>
  <c r="J142" i="61"/>
  <c r="J13" i="61" s="1"/>
  <c r="O142" i="61"/>
  <c r="O13" i="61" s="1"/>
  <c r="G143" i="61"/>
  <c r="G14" i="61" s="1"/>
  <c r="L143" i="61"/>
  <c r="L14" i="61" s="1"/>
  <c r="D144" i="61"/>
  <c r="D15" i="61" s="1"/>
  <c r="I144" i="61"/>
  <c r="I15" i="61" s="1"/>
  <c r="N144" i="61"/>
  <c r="N15" i="61" s="1"/>
  <c r="F145" i="61"/>
  <c r="F16" i="61" s="1"/>
  <c r="K145" i="61"/>
  <c r="K16" i="61" s="1"/>
  <c r="D146" i="61"/>
  <c r="D17" i="61" s="1"/>
  <c r="L146" i="61"/>
  <c r="L17" i="61" s="1"/>
  <c r="J147" i="61"/>
  <c r="J18" i="61" s="1"/>
  <c r="J148" i="61"/>
  <c r="J19" i="61" s="1"/>
  <c r="L149" i="61"/>
  <c r="L20" i="61" s="1"/>
  <c r="D150" i="61"/>
  <c r="D21" i="61" s="1"/>
  <c r="F152" i="61"/>
  <c r="F23" i="61" s="1"/>
  <c r="I153" i="61"/>
  <c r="I24" i="61" s="1"/>
  <c r="K154" i="61"/>
  <c r="K25" i="61" s="1"/>
  <c r="M155" i="61"/>
  <c r="M26" i="61" s="1"/>
  <c r="I157" i="61"/>
  <c r="I28" i="61" s="1"/>
  <c r="N158" i="61"/>
  <c r="N29" i="61" s="1"/>
  <c r="F159" i="61"/>
  <c r="F30" i="61" s="1"/>
  <c r="H160" i="61"/>
  <c r="H31" i="61" s="1"/>
  <c r="C35" i="61"/>
  <c r="O144" i="61"/>
  <c r="O15" i="61" s="1"/>
  <c r="O152" i="61"/>
  <c r="O23" i="61" s="1"/>
  <c r="O156" i="61"/>
  <c r="O27" i="61" s="1"/>
  <c r="O29" i="61"/>
  <c r="O160" i="61"/>
  <c r="O31" i="61" s="1"/>
  <c r="O162" i="61"/>
  <c r="O33" i="61" s="1"/>
  <c r="O164" i="61"/>
  <c r="O35" i="61" s="1"/>
  <c r="O166" i="61"/>
  <c r="O37" i="61" s="1"/>
  <c r="R39" i="61"/>
  <c r="Q39" i="61"/>
  <c r="Q8" i="61"/>
  <c r="U8" i="61"/>
  <c r="F138" i="61"/>
  <c r="F9" i="61" s="1"/>
  <c r="J138" i="61"/>
  <c r="J9" i="61" s="1"/>
  <c r="G139" i="61"/>
  <c r="G10" i="61" s="1"/>
  <c r="K139" i="61"/>
  <c r="K10" i="61" s="1"/>
  <c r="O139" i="61"/>
  <c r="O10" i="61" s="1"/>
  <c r="E140" i="61"/>
  <c r="E11" i="61" s="1"/>
  <c r="I140" i="61"/>
  <c r="I11" i="61" s="1"/>
  <c r="I141" i="61"/>
  <c r="I12" i="61" s="1"/>
  <c r="F142" i="61"/>
  <c r="F13" i="61" s="1"/>
  <c r="K142" i="61"/>
  <c r="K13" i="61" s="1"/>
  <c r="H143" i="61"/>
  <c r="H14" i="61" s="1"/>
  <c r="E144" i="61"/>
  <c r="E15" i="61" s="1"/>
  <c r="J144" i="61"/>
  <c r="J15" i="61" s="1"/>
  <c r="G145" i="61"/>
  <c r="G16" i="61" s="1"/>
  <c r="G146" i="61"/>
  <c r="G17" i="61" s="1"/>
  <c r="O146" i="61"/>
  <c r="O17" i="61" s="1"/>
  <c r="E147" i="61"/>
  <c r="E18" i="61" s="1"/>
  <c r="N148" i="61"/>
  <c r="N19" i="61" s="1"/>
  <c r="H150" i="61"/>
  <c r="H21" i="61" s="1"/>
  <c r="J152" i="61"/>
  <c r="J23" i="61" s="1"/>
  <c r="D154" i="61"/>
  <c r="D25" i="61" s="1"/>
  <c r="O154" i="61"/>
  <c r="O25" i="61" s="1"/>
  <c r="G158" i="61"/>
  <c r="G29" i="61" s="1"/>
  <c r="L160" i="61"/>
  <c r="L31" i="61" s="1"/>
  <c r="G162" i="61"/>
  <c r="G33" i="61" s="1"/>
  <c r="J166" i="61"/>
  <c r="J37" i="61" s="1"/>
  <c r="P39" i="61"/>
  <c r="L141" i="61"/>
  <c r="L12" i="61" s="1"/>
  <c r="H141" i="61"/>
  <c r="H12" i="61" s="1"/>
  <c r="D141" i="61"/>
  <c r="D12" i="61" s="1"/>
  <c r="N143" i="61"/>
  <c r="N14" i="61" s="1"/>
  <c r="J143" i="61"/>
  <c r="J14" i="61" s="1"/>
  <c r="F143" i="61"/>
  <c r="F14" i="61" s="1"/>
  <c r="L145" i="61"/>
  <c r="L16" i="61" s="1"/>
  <c r="H145" i="61"/>
  <c r="H16" i="61" s="1"/>
  <c r="D145" i="61"/>
  <c r="D16" i="61" s="1"/>
  <c r="L147" i="61"/>
  <c r="L18" i="61" s="1"/>
  <c r="H147" i="61"/>
  <c r="H18" i="61" s="1"/>
  <c r="D147" i="61"/>
  <c r="D18" i="61" s="1"/>
  <c r="K147" i="61"/>
  <c r="K18" i="61" s="1"/>
  <c r="G147" i="61"/>
  <c r="G18" i="61" s="1"/>
  <c r="M149" i="61"/>
  <c r="M20" i="61" s="1"/>
  <c r="I149" i="61"/>
  <c r="I20" i="61" s="1"/>
  <c r="E149" i="61"/>
  <c r="E20" i="61" s="1"/>
  <c r="J149" i="61"/>
  <c r="J20" i="61" s="1"/>
  <c r="D149" i="61"/>
  <c r="D20" i="61" s="1"/>
  <c r="N149" i="61"/>
  <c r="N20" i="61" s="1"/>
  <c r="H149" i="61"/>
  <c r="H20" i="61" s="1"/>
  <c r="L153" i="61"/>
  <c r="L24" i="61" s="1"/>
  <c r="H153" i="61"/>
  <c r="H24" i="61" s="1"/>
  <c r="D153" i="61"/>
  <c r="D24" i="61" s="1"/>
  <c r="K153" i="61"/>
  <c r="K24" i="61" s="1"/>
  <c r="F153" i="61"/>
  <c r="F24" i="61" s="1"/>
  <c r="J153" i="61"/>
  <c r="J24" i="61" s="1"/>
  <c r="E153" i="61"/>
  <c r="E24" i="61" s="1"/>
  <c r="N155" i="61"/>
  <c r="N26" i="61" s="1"/>
  <c r="J155" i="61"/>
  <c r="J26" i="61" s="1"/>
  <c r="F155" i="61"/>
  <c r="F26" i="61" s="1"/>
  <c r="K155" i="61"/>
  <c r="K26" i="61" s="1"/>
  <c r="E155" i="61"/>
  <c r="E26" i="61" s="1"/>
  <c r="I155" i="61"/>
  <c r="I26" i="61" s="1"/>
  <c r="D155" i="61"/>
  <c r="D26" i="61" s="1"/>
  <c r="L157" i="61"/>
  <c r="L28" i="61" s="1"/>
  <c r="H157" i="61"/>
  <c r="H28" i="61" s="1"/>
  <c r="D157" i="61"/>
  <c r="D28" i="61" s="1"/>
  <c r="K157" i="61"/>
  <c r="K28" i="61" s="1"/>
  <c r="F157" i="61"/>
  <c r="F28" i="61" s="1"/>
  <c r="J157" i="61"/>
  <c r="J28" i="61" s="1"/>
  <c r="E157" i="61"/>
  <c r="E28" i="61" s="1"/>
  <c r="M159" i="61"/>
  <c r="M30" i="61" s="1"/>
  <c r="I159" i="61"/>
  <c r="I30" i="61" s="1"/>
  <c r="E159" i="61"/>
  <c r="E30" i="61" s="1"/>
  <c r="N159" i="61"/>
  <c r="N30" i="61" s="1"/>
  <c r="H159" i="61"/>
  <c r="H30" i="61" s="1"/>
  <c r="L159" i="61"/>
  <c r="L30" i="61" s="1"/>
  <c r="G159" i="61"/>
  <c r="G30" i="61" s="1"/>
  <c r="L161" i="61"/>
  <c r="L32" i="61" s="1"/>
  <c r="H161" i="61"/>
  <c r="H32" i="61" s="1"/>
  <c r="D161" i="61"/>
  <c r="D32" i="61" s="1"/>
  <c r="K161" i="61"/>
  <c r="K32" i="61" s="1"/>
  <c r="G161" i="61"/>
  <c r="G32" i="61" s="1"/>
  <c r="N161" i="61"/>
  <c r="N32" i="61" s="1"/>
  <c r="F161" i="61"/>
  <c r="F32" i="61" s="1"/>
  <c r="M161" i="61"/>
  <c r="M32" i="61" s="1"/>
  <c r="E161" i="61"/>
  <c r="E32" i="61" s="1"/>
  <c r="M163" i="61"/>
  <c r="M34" i="61" s="1"/>
  <c r="I163" i="61"/>
  <c r="I34" i="61" s="1"/>
  <c r="E163" i="61"/>
  <c r="E34" i="61" s="1"/>
  <c r="N163" i="61"/>
  <c r="N34" i="61" s="1"/>
  <c r="H163" i="61"/>
  <c r="H34" i="61" s="1"/>
  <c r="L163" i="61"/>
  <c r="L34" i="61" s="1"/>
  <c r="G163" i="61"/>
  <c r="G34" i="61" s="1"/>
  <c r="F163" i="61"/>
  <c r="F34" i="61" s="1"/>
  <c r="D163" i="61"/>
  <c r="D34" i="61" s="1"/>
  <c r="K165" i="61"/>
  <c r="K36" i="61" s="1"/>
  <c r="G165" i="61"/>
  <c r="G36" i="61" s="1"/>
  <c r="C36" i="61"/>
  <c r="N165" i="61"/>
  <c r="N36" i="61" s="1"/>
  <c r="J165" i="61"/>
  <c r="J36" i="61" s="1"/>
  <c r="F165" i="61"/>
  <c r="F36" i="61" s="1"/>
  <c r="L165" i="61"/>
  <c r="L36" i="61" s="1"/>
  <c r="D165" i="61"/>
  <c r="D36" i="61" s="1"/>
  <c r="I165" i="61"/>
  <c r="I36" i="61" s="1"/>
  <c r="H165" i="61"/>
  <c r="H36" i="61" s="1"/>
  <c r="E165" i="61"/>
  <c r="E36" i="61" s="1"/>
  <c r="L167" i="61"/>
  <c r="L38" i="61" s="1"/>
  <c r="H167" i="61"/>
  <c r="H38" i="61" s="1"/>
  <c r="D167" i="61"/>
  <c r="D38" i="61" s="1"/>
  <c r="K167" i="61"/>
  <c r="K38" i="61" s="1"/>
  <c r="G167" i="61"/>
  <c r="G38" i="61" s="1"/>
  <c r="I167" i="61"/>
  <c r="I38" i="61" s="1"/>
  <c r="N167" i="61"/>
  <c r="N38" i="61" s="1"/>
  <c r="F167" i="61"/>
  <c r="F38" i="61" s="1"/>
  <c r="E167" i="61"/>
  <c r="E38" i="61" s="1"/>
  <c r="O171" i="61"/>
  <c r="O41" i="61" s="1"/>
  <c r="D139" i="61"/>
  <c r="D10" i="61" s="1"/>
  <c r="H139" i="61"/>
  <c r="H10" i="61" s="1"/>
  <c r="L139" i="61"/>
  <c r="L10" i="61" s="1"/>
  <c r="E141" i="61"/>
  <c r="E12" i="61" s="1"/>
  <c r="J141" i="61"/>
  <c r="J12" i="61" s="1"/>
  <c r="D143" i="61"/>
  <c r="D14" i="61" s="1"/>
  <c r="I143" i="61"/>
  <c r="I14" i="61" s="1"/>
  <c r="I145" i="61"/>
  <c r="I16" i="61" s="1"/>
  <c r="N145" i="61"/>
  <c r="N16" i="61" s="1"/>
  <c r="F147" i="61"/>
  <c r="F18" i="61" s="1"/>
  <c r="N147" i="61"/>
  <c r="N18" i="61" s="1"/>
  <c r="G149" i="61"/>
  <c r="G20" i="61" s="1"/>
  <c r="N153" i="61"/>
  <c r="N24" i="61" s="1"/>
  <c r="H155" i="61"/>
  <c r="H26" i="61" s="1"/>
  <c r="N157" i="61"/>
  <c r="N28" i="61" s="1"/>
  <c r="K159" i="61"/>
  <c r="K30" i="61" s="1"/>
  <c r="J161" i="61"/>
  <c r="J32" i="61" s="1"/>
  <c r="K163" i="61"/>
  <c r="K34" i="61" s="1"/>
  <c r="T18" i="61"/>
  <c r="O147" i="61"/>
  <c r="O18" i="61" s="1"/>
  <c r="O149" i="61"/>
  <c r="O20" i="61" s="1"/>
  <c r="O153" i="61"/>
  <c r="O24" i="61" s="1"/>
  <c r="O155" i="61"/>
  <c r="O26" i="61" s="1"/>
  <c r="O157" i="61"/>
  <c r="O28" i="61" s="1"/>
  <c r="O161" i="61"/>
  <c r="O32" i="61" s="1"/>
  <c r="O163" i="61"/>
  <c r="O34" i="61" s="1"/>
  <c r="O36" i="61"/>
  <c r="O167" i="61"/>
  <c r="O38" i="61" s="1"/>
  <c r="L172" i="61"/>
  <c r="L42" i="61" s="1"/>
  <c r="H172" i="61"/>
  <c r="H42" i="61" s="1"/>
  <c r="D172" i="61"/>
  <c r="D42" i="61" s="1"/>
  <c r="K172" i="61"/>
  <c r="K42" i="61" s="1"/>
  <c r="G172" i="61"/>
  <c r="G42" i="61" s="1"/>
  <c r="C42" i="61"/>
  <c r="I172" i="61"/>
  <c r="I42" i="61" s="1"/>
  <c r="M172" i="61"/>
  <c r="M42" i="61" s="1"/>
  <c r="E172" i="61"/>
  <c r="E42" i="61" s="1"/>
  <c r="J172" i="61"/>
  <c r="J42" i="61" s="1"/>
  <c r="N172" i="61"/>
  <c r="N42" i="61" s="1"/>
  <c r="F172" i="61"/>
  <c r="F42" i="61" s="1"/>
  <c r="O137" i="61"/>
  <c r="O8" i="61" s="1"/>
  <c r="S8" i="61"/>
  <c r="E139" i="61"/>
  <c r="E10" i="61" s="1"/>
  <c r="I139" i="61"/>
  <c r="I10" i="61" s="1"/>
  <c r="F141" i="61"/>
  <c r="F12" i="61" s="1"/>
  <c r="K141" i="61"/>
  <c r="K12" i="61" s="1"/>
  <c r="E143" i="61"/>
  <c r="E14" i="61" s="1"/>
  <c r="K143" i="61"/>
  <c r="K14" i="61" s="1"/>
  <c r="E145" i="61"/>
  <c r="E16" i="61" s="1"/>
  <c r="J145" i="61"/>
  <c r="J16" i="61" s="1"/>
  <c r="O145" i="61"/>
  <c r="O16" i="61" s="1"/>
  <c r="K146" i="61"/>
  <c r="K17" i="61" s="1"/>
  <c r="I147" i="61"/>
  <c r="I18" i="61" s="1"/>
  <c r="I148" i="61"/>
  <c r="I19" i="61" s="1"/>
  <c r="K149" i="61"/>
  <c r="K20" i="61" s="1"/>
  <c r="M150" i="61"/>
  <c r="M21" i="61" s="1"/>
  <c r="E152" i="61"/>
  <c r="E23" i="61" s="1"/>
  <c r="G153" i="61"/>
  <c r="G24" i="61" s="1"/>
  <c r="J154" i="61"/>
  <c r="J25" i="61" s="1"/>
  <c r="L155" i="61"/>
  <c r="L26" i="61" s="1"/>
  <c r="G157" i="61"/>
  <c r="G28" i="61" s="1"/>
  <c r="M158" i="61"/>
  <c r="M29" i="61" s="1"/>
  <c r="D159" i="61"/>
  <c r="D30" i="61" s="1"/>
  <c r="O159" i="61"/>
  <c r="O30" i="61" s="1"/>
  <c r="G160" i="61"/>
  <c r="G31" i="61" s="1"/>
  <c r="M165" i="61"/>
  <c r="M36" i="61" s="1"/>
  <c r="J167" i="61"/>
  <c r="J38" i="61" s="1"/>
  <c r="AA8" i="46"/>
  <c r="AA9" i="46"/>
  <c r="AA10" i="46"/>
  <c r="AA8" i="38"/>
  <c r="AA9" i="38"/>
  <c r="AA10" i="38"/>
  <c r="AA11" i="38"/>
  <c r="AA12" i="38"/>
  <c r="AA13" i="38"/>
  <c r="AA14" i="38"/>
  <c r="AA15" i="38"/>
  <c r="AA16" i="38"/>
  <c r="AA17" i="38"/>
  <c r="AA18" i="38"/>
  <c r="AA19" i="38"/>
  <c r="AA20" i="38"/>
  <c r="AA21" i="38"/>
  <c r="AA22" i="38"/>
  <c r="AA23" i="38"/>
  <c r="AA24" i="38"/>
  <c r="AA25" i="38"/>
  <c r="AA26" i="38"/>
  <c r="AA27" i="38"/>
  <c r="AA28" i="38"/>
  <c r="AA29" i="38"/>
  <c r="AA30" i="38"/>
  <c r="AA31" i="38"/>
  <c r="AA32" i="38"/>
  <c r="AA33" i="38"/>
  <c r="AA34" i="38"/>
  <c r="AA35" i="38"/>
  <c r="AA36" i="38"/>
  <c r="AA37" i="38"/>
  <c r="AA39" i="38"/>
  <c r="AA41" i="38"/>
  <c r="AA43" i="38"/>
  <c r="AA44" i="38"/>
  <c r="Y16" i="42" l="1"/>
  <c r="AL24" i="54"/>
  <c r="N18" i="54" s="1"/>
  <c r="AK24" i="54"/>
  <c r="M18" i="54" s="1"/>
  <c r="AG24" i="54"/>
  <c r="I18" i="54" s="1"/>
  <c r="AJ24" i="54"/>
  <c r="L18" i="54" s="1"/>
  <c r="AM24" i="54"/>
  <c r="O18" i="54" s="1"/>
  <c r="AF24" i="54"/>
  <c r="H18" i="54" s="1"/>
  <c r="AI24" i="54"/>
  <c r="K18" i="54" s="1"/>
  <c r="AD24" i="54"/>
  <c r="F18" i="54" s="1"/>
  <c r="AC24" i="54"/>
  <c r="E18" i="54" s="1"/>
  <c r="AB24" i="54"/>
  <c r="D18" i="54" s="1"/>
  <c r="AE24" i="54"/>
  <c r="G18" i="54" s="1"/>
  <c r="AH24" i="54"/>
  <c r="J18" i="54" s="1"/>
  <c r="V16" i="42"/>
  <c r="U16" i="42"/>
  <c r="T16" i="42"/>
  <c r="AC24" i="42"/>
  <c r="E16" i="42" s="1"/>
  <c r="S16" i="42"/>
  <c r="AD24" i="42"/>
  <c r="F16" i="42" s="1"/>
  <c r="AA24" i="42"/>
  <c r="C16" i="42" s="1"/>
  <c r="AK24" i="42"/>
  <c r="M16" i="42" s="1"/>
  <c r="AF24" i="42"/>
  <c r="H16" i="42" s="1"/>
  <c r="Q16" i="42"/>
  <c r="AA39" i="61"/>
  <c r="AA27" i="61"/>
  <c r="P16" i="42"/>
  <c r="AE24" i="42"/>
  <c r="G16" i="42" s="1"/>
  <c r="AJ24" i="42"/>
  <c r="L16" i="42" s="1"/>
  <c r="AL24" i="42"/>
  <c r="N16" i="42" s="1"/>
  <c r="AI24" i="42"/>
  <c r="K16" i="42" s="1"/>
  <c r="AB24" i="42"/>
  <c r="D16" i="42" s="1"/>
  <c r="AG24" i="42"/>
  <c r="I16" i="42" s="1"/>
  <c r="AH24" i="42"/>
  <c r="J16" i="42" s="1"/>
  <c r="AM24" i="42"/>
  <c r="O16" i="42" s="1"/>
  <c r="R16" i="42"/>
  <c r="AF25" i="55"/>
  <c r="H18" i="55" s="1"/>
  <c r="AK25" i="55"/>
  <c r="M18" i="55" s="1"/>
  <c r="AB25" i="55"/>
  <c r="D18" i="55" s="1"/>
  <c r="AM25" i="55"/>
  <c r="O18" i="55" s="1"/>
  <c r="AI25" i="55"/>
  <c r="K18" i="55" s="1"/>
  <c r="AE25" i="55"/>
  <c r="G18" i="55" s="1"/>
  <c r="AA25" i="55"/>
  <c r="C18" i="55" s="1"/>
  <c r="AL25" i="55"/>
  <c r="N18" i="55" s="1"/>
  <c r="AJ25" i="55"/>
  <c r="L18" i="55" s="1"/>
  <c r="AD25" i="55"/>
  <c r="F18" i="55" s="1"/>
  <c r="AC25" i="55"/>
  <c r="E18" i="55" s="1"/>
  <c r="AG25" i="55"/>
  <c r="I18" i="55" s="1"/>
  <c r="AH25" i="55"/>
  <c r="J18" i="55" s="1"/>
  <c r="Z18" i="55"/>
  <c r="Z8" i="42"/>
  <c r="Z16" i="42"/>
  <c r="Y8" i="42"/>
  <c r="Y18" i="55"/>
  <c r="T18" i="54"/>
  <c r="S18" i="54"/>
  <c r="R18" i="54"/>
  <c r="V18" i="54"/>
  <c r="W18" i="54"/>
  <c r="P18" i="54"/>
  <c r="Q18" i="54"/>
  <c r="X18" i="54"/>
  <c r="X8" i="42"/>
  <c r="X16" i="42"/>
  <c r="W8" i="42"/>
  <c r="W18" i="55"/>
  <c r="W16" i="42"/>
  <c r="R8" i="42"/>
  <c r="I8" i="42"/>
  <c r="AG39" i="42"/>
  <c r="AF39" i="42"/>
  <c r="N8" i="42"/>
  <c r="AL39" i="42"/>
  <c r="K8" i="42"/>
  <c r="AI39" i="42"/>
  <c r="T8" i="42"/>
  <c r="P8" i="42"/>
  <c r="G8" i="42"/>
  <c r="AE39" i="42"/>
  <c r="J8" i="42"/>
  <c r="AH39" i="42"/>
  <c r="O8" i="42"/>
  <c r="AM39" i="42"/>
  <c r="L8" i="42"/>
  <c r="AJ39" i="42"/>
  <c r="Q8" i="42"/>
  <c r="E8" i="42"/>
  <c r="AC39" i="42"/>
  <c r="V8" i="42"/>
  <c r="M8" i="42"/>
  <c r="AK39" i="42"/>
  <c r="U8" i="42"/>
  <c r="F8" i="42"/>
  <c r="AD39" i="42"/>
  <c r="S8" i="42"/>
  <c r="AA39" i="42"/>
  <c r="C8" i="42"/>
  <c r="D8" i="42"/>
  <c r="AB39" i="42"/>
  <c r="V18" i="55"/>
  <c r="AA28" i="61"/>
  <c r="AA31" i="61"/>
  <c r="AA9" i="61"/>
  <c r="AA42" i="61"/>
  <c r="AA11" i="61"/>
  <c r="AA13" i="61"/>
  <c r="P18" i="55"/>
  <c r="U18" i="55"/>
  <c r="Q18" i="55"/>
  <c r="T18" i="55"/>
  <c r="U18" i="54"/>
  <c r="AA16" i="61"/>
  <c r="AA34" i="61"/>
  <c r="AA14" i="61"/>
  <c r="AA36" i="61"/>
  <c r="AA20" i="61"/>
  <c r="AA18" i="61"/>
  <c r="AA19" i="61"/>
  <c r="AA12" i="61"/>
  <c r="AA10" i="61"/>
  <c r="AA35" i="61"/>
  <c r="AA26" i="61"/>
  <c r="AA15" i="61"/>
  <c r="AA8" i="61"/>
  <c r="AA17" i="61"/>
  <c r="AA24" i="61"/>
  <c r="AA32" i="61"/>
  <c r="AA30" i="61"/>
  <c r="AA29" i="61"/>
  <c r="AA33" i="61"/>
  <c r="AA23" i="61"/>
  <c r="S18" i="55"/>
  <c r="AA38" i="61"/>
  <c r="AA25" i="61"/>
  <c r="AA21" i="61"/>
  <c r="AA37" i="61"/>
  <c r="R18" i="55"/>
  <c r="Z9" i="49"/>
  <c r="F50" i="68"/>
  <c r="F49" i="68" s="1"/>
</calcChain>
</file>

<file path=xl/sharedStrings.xml><?xml version="1.0" encoding="utf-8"?>
<sst xmlns="http://schemas.openxmlformats.org/spreadsheetml/2006/main" count="12703" uniqueCount="547">
  <si>
    <t>Geothermal</t>
  </si>
  <si>
    <t>Imports</t>
  </si>
  <si>
    <t>Exports</t>
  </si>
  <si>
    <t>Primary production</t>
  </si>
  <si>
    <t>Crude oil</t>
  </si>
  <si>
    <t>May</t>
  </si>
  <si>
    <t>June</t>
  </si>
  <si>
    <t>July</t>
  </si>
  <si>
    <t>Hydro</t>
  </si>
  <si>
    <t>Wind</t>
  </si>
  <si>
    <t>April</t>
  </si>
  <si>
    <t>March</t>
  </si>
  <si>
    <t>:</t>
  </si>
  <si>
    <t>Hard Coal</t>
  </si>
  <si>
    <t>Belgium</t>
  </si>
  <si>
    <t>Bulgaria</t>
  </si>
  <si>
    <t>Czech Republic</t>
  </si>
  <si>
    <t>Denmark</t>
  </si>
  <si>
    <t>Estonia</t>
  </si>
  <si>
    <t>Ireland</t>
  </si>
  <si>
    <t>Greece</t>
  </si>
  <si>
    <t>Spain</t>
  </si>
  <si>
    <t>France</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</si>
  <si>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</si>
  <si>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</si>
  <si>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</si>
  <si>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</si>
  <si>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</si>
  <si>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</si>
  <si>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</si>
  <si>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</si>
  <si>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</si>
  <si>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</si>
  <si>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</si>
  <si>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</si>
  <si>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</si>
  <si>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</si>
  <si>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</si>
  <si>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</si>
  <si>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</si>
  <si>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Euro area</t>
  </si>
  <si>
    <t>European Union</t>
  </si>
  <si>
    <t>Germany</t>
  </si>
  <si>
    <t>Norway</t>
  </si>
  <si>
    <t>Croatia</t>
  </si>
  <si>
    <t>Turkey</t>
  </si>
  <si>
    <t>Peat</t>
  </si>
  <si>
    <t>Stock change</t>
  </si>
  <si>
    <t>-</t>
  </si>
  <si>
    <t>Others</t>
  </si>
  <si>
    <t>Ukraine</t>
  </si>
  <si>
    <t>Aug</t>
  </si>
  <si>
    <t>Sept</t>
  </si>
  <si>
    <t>Oct</t>
  </si>
  <si>
    <t>Nov</t>
  </si>
  <si>
    <t>Dec</t>
  </si>
  <si>
    <t>Jan</t>
  </si>
  <si>
    <t>Feb</t>
  </si>
  <si>
    <t>Switzerland</t>
  </si>
  <si>
    <t>Iceland</t>
  </si>
  <si>
    <t>Liechtenstein</t>
  </si>
  <si>
    <t>Montenegro</t>
  </si>
  <si>
    <t>Serbia</t>
  </si>
  <si>
    <t>GEO/TIME</t>
  </si>
  <si>
    <t>European Union (28 countries)</t>
  </si>
  <si>
    <t>Euro area (EA11-2000, EA12-2006, EA13-2007, EA15-2008, EA16-2010, EA17-2013, EA18-2014, EA19)</t>
  </si>
  <si>
    <t>Germany (until 1990 former territory of the FRG)</t>
  </si>
  <si>
    <t>Not specified</t>
  </si>
  <si>
    <t>INDIC_NRG/TIME</t>
  </si>
  <si>
    <t>Total fuel oil</t>
  </si>
  <si>
    <t>Total kerosene type jet fuel (blended with bio components)</t>
  </si>
  <si>
    <t>Liquified petroleum gas (LPG)</t>
  </si>
  <si>
    <t>Other kerosene</t>
  </si>
  <si>
    <t>Refinery gas</t>
  </si>
  <si>
    <t>PRODUCT/TIME</t>
  </si>
  <si>
    <t>Naphtha</t>
  </si>
  <si>
    <t>Petroleum coke</t>
  </si>
  <si>
    <t>Other products</t>
  </si>
  <si>
    <t>Ethane</t>
  </si>
  <si>
    <t>Aviation gasoline</t>
  </si>
  <si>
    <t>Gasoline type jet fuel</t>
  </si>
  <si>
    <t>Total</t>
  </si>
  <si>
    <t>Code product</t>
  </si>
  <si>
    <t>3247A</t>
  </si>
  <si>
    <t>3270A</t>
  </si>
  <si>
    <t>Electrical energy - 6000</t>
  </si>
  <si>
    <t/>
  </si>
  <si>
    <t>Other oil products</t>
  </si>
  <si>
    <t>EU28</t>
  </si>
  <si>
    <t>BE</t>
  </si>
  <si>
    <t>BG</t>
  </si>
  <si>
    <t>CZ</t>
  </si>
  <si>
    <t>DK</t>
  </si>
  <si>
    <t>DE</t>
  </si>
  <si>
    <t>IE</t>
  </si>
  <si>
    <t>EE</t>
  </si>
  <si>
    <t>EL</t>
  </si>
  <si>
    <t>ES</t>
  </si>
  <si>
    <t>FR</t>
  </si>
  <si>
    <t>HR</t>
  </si>
  <si>
    <t>IT</t>
  </si>
  <si>
    <t>CY</t>
  </si>
  <si>
    <t>LV</t>
  </si>
  <si>
    <t>LT</t>
  </si>
  <si>
    <t>LU</t>
  </si>
  <si>
    <t>HU</t>
  </si>
  <si>
    <t>MT</t>
  </si>
  <si>
    <t>NL</t>
  </si>
  <si>
    <t>AT</t>
  </si>
  <si>
    <t>PL</t>
  </si>
  <si>
    <t>PT</t>
  </si>
  <si>
    <t>RO</t>
  </si>
  <si>
    <t>SI</t>
  </si>
  <si>
    <t>SK</t>
  </si>
  <si>
    <t>FI</t>
  </si>
  <si>
    <t>SE</t>
  </si>
  <si>
    <t>UK</t>
  </si>
  <si>
    <t>IS</t>
  </si>
  <si>
    <t>NO</t>
  </si>
  <si>
    <t>ME</t>
  </si>
  <si>
    <t>MK</t>
  </si>
  <si>
    <t>RS</t>
  </si>
  <si>
    <t>TR</t>
  </si>
  <si>
    <t>EA</t>
  </si>
  <si>
    <t>Natural gas</t>
  </si>
  <si>
    <t>Oil shale and oil sands</t>
  </si>
  <si>
    <t>BA</t>
  </si>
  <si>
    <t>Bosnia and Herzegovina</t>
  </si>
  <si>
    <t>UA</t>
  </si>
  <si>
    <t>MD</t>
  </si>
  <si>
    <t>Moldova</t>
  </si>
  <si>
    <t>Bosnia</t>
  </si>
  <si>
    <t>Lignite/Brown Coal</t>
  </si>
  <si>
    <t>Other</t>
  </si>
  <si>
    <t>Brown Coal</t>
  </si>
  <si>
    <t>Solar</t>
  </si>
  <si>
    <t>Hard coal</t>
  </si>
  <si>
    <t>(-) Not applicable</t>
  </si>
  <si>
    <t>(:) Not available</t>
  </si>
  <si>
    <t>(in days equivalent)</t>
  </si>
  <si>
    <t>(in %)</t>
  </si>
  <si>
    <t>(in TJ (GCV))</t>
  </si>
  <si>
    <t>(in % based on TJ (GCV))</t>
  </si>
  <si>
    <t>(in GWh)</t>
  </si>
  <si>
    <t>These two flows are displayed as negative values</t>
  </si>
  <si>
    <t>Total gas/diesel oil (blended with bio components)</t>
  </si>
  <si>
    <t>3260A</t>
  </si>
  <si>
    <t>Code flow</t>
  </si>
  <si>
    <t>This flow is displayed as negative value</t>
  </si>
  <si>
    <t xml:space="preserve"> B_105200: Gross inland deliveries (Observed)</t>
  </si>
  <si>
    <t>3234A</t>
  </si>
  <si>
    <t>Total motor gasoline (blended with bio components)</t>
  </si>
  <si>
    <t>Others and not specified</t>
  </si>
  <si>
    <t>Closing stocks versus gross inland deliveries (observed) of natural gas</t>
  </si>
  <si>
    <t>Finished products</t>
  </si>
  <si>
    <t>2018M01</t>
  </si>
  <si>
    <t>2018M02</t>
  </si>
  <si>
    <t>2018M03</t>
  </si>
  <si>
    <t>2018M04</t>
  </si>
  <si>
    <t>2018M05</t>
  </si>
  <si>
    <t>2018M06</t>
  </si>
  <si>
    <t>2018M07</t>
  </si>
  <si>
    <t>2018M08</t>
  </si>
  <si>
    <t>2018M09</t>
  </si>
  <si>
    <t>2018M10</t>
  </si>
  <si>
    <t>2018M11</t>
  </si>
  <si>
    <t>2018M12</t>
  </si>
  <si>
    <t>Average monthly Gross Inland Deliveries 2017</t>
  </si>
  <si>
    <t>reported as an entry by another EU Member State.</t>
  </si>
  <si>
    <t>(:c) Confidential</t>
  </si>
  <si>
    <t>Crude oil (Without NGL)</t>
  </si>
  <si>
    <t>Stock changes: A negative sign means a decrease in stocks while a positive sign means an increase in stocks</t>
  </si>
  <si>
    <t>Table 3a: Emergency stocks of oil, by country</t>
  </si>
  <si>
    <t>Table 3b: Stock levels / Closing / (EU-l) Emergency Stocks held in accordance with the Directive 2009/119/EC of oil, by country</t>
  </si>
  <si>
    <t>Table 4: Gross inland deliveries (Calculated) of hard coal, lignite/brown coal, peat and oil shale and oil sands, by country</t>
  </si>
  <si>
    <t>Table 5: Production of hard coal, lignite, peat and oil shale and oil sands, by country</t>
  </si>
  <si>
    <t>Table 7: Gross inland consumption of crude oil (without NGL), by country</t>
  </si>
  <si>
    <t>Table 8: Primary production of crude oil (without NGL), by country</t>
  </si>
  <si>
    <t>Table 12: Closing stocks compared to gross inland deliveries (observed) of natural gas, by country</t>
  </si>
  <si>
    <t>Figure 6: Closing stocks versus average monthly gross inland deliveries (observed) of natural gas, by country</t>
  </si>
  <si>
    <t>Table 13: Gross inland deliveries (observed) of natural gas, by country</t>
  </si>
  <si>
    <t>Table 14: Primary production of natural gas, by country</t>
  </si>
  <si>
    <t>Table 15: Natural gas deliveries to power generation, by country</t>
  </si>
  <si>
    <t>Table 17: Electricity available for internal market, by country</t>
  </si>
  <si>
    <t>Table 18: Net electricity generation, by country</t>
  </si>
  <si>
    <t>Stock changes: A negative sign means an increase in stocks while a positive sign means a decrease in stocks</t>
  </si>
  <si>
    <t>(¹) 'Monthly Energy Questionnaires</t>
  </si>
  <si>
    <t>(²) Energy Statistics Regulation</t>
  </si>
  <si>
    <t>Czechia</t>
  </si>
  <si>
    <t>AL</t>
  </si>
  <si>
    <t>Albania</t>
  </si>
  <si>
    <t>(in % based on GWh)</t>
  </si>
  <si>
    <t>Back to Cover page</t>
  </si>
  <si>
    <t>Other sources</t>
  </si>
  <si>
    <t>=SUM(U95,U99,U100,U101,U102,U103,U104,U106,U107,U108,U109,U110,U112,U113,U114,U116,U118,U119,U120)</t>
  </si>
  <si>
    <t>Note: This table represents the entries of natural gas from non-EU countries in the EU; Switzerland is nevertheless excluded from the list of origins as the gas transiting Switzerland (and entering to the EU from this country which is enclaved into the EU) has been by definition already</t>
  </si>
  <si>
    <t xml:space="preserve"> the EU) has been by definition already reported as an entry by another EU Member State.</t>
  </si>
  <si>
    <t xml:space="preserve">North Macedonia </t>
  </si>
  <si>
    <t>North Macedonia , the</t>
  </si>
  <si>
    <t>* not in Eurobase</t>
  </si>
  <si>
    <t>Note: Crude oil production data for Bulgaria are confidential; therefore, they are not included in the EU aggregate</t>
  </si>
  <si>
    <t>Production and gross inland deliveries of primary coals and crude oil (without NGL), EU</t>
  </si>
  <si>
    <t>Main producers of hard coal in EU</t>
  </si>
  <si>
    <t>Main origin of natural gas imports (entries) from non-EU countries (excluding Switzerland), EU</t>
  </si>
  <si>
    <t>Note: This table represents the entries of natural gas from non-EU countries in the EU; Switzerland is nevertheless excluded from the list of origins as the gas transiting Switzerland (and entering to the EU from this country which is enclaved into</t>
  </si>
  <si>
    <t>Gross inland deliveries (Observed), by main petroleum products, EU</t>
  </si>
  <si>
    <t>EU</t>
  </si>
  <si>
    <t>North Macedonia</t>
  </si>
  <si>
    <t>Table 1: Supply of solid fossil fuels, EU</t>
  </si>
  <si>
    <t>Table 2: Supply of crude oil, EU</t>
  </si>
  <si>
    <t>Figure 1: Production and gross inland deliveries of primary coals and crude oil (without NGL), EU</t>
  </si>
  <si>
    <t>Figure 2a: Main producers of hard coal in EU</t>
  </si>
  <si>
    <t>Figure 2b: Main producers of lignite/brown coal in EU</t>
  </si>
  <si>
    <t>Table 6: Deliveries of primary coals, by consumption sector, EU</t>
  </si>
  <si>
    <t>Table 9a: Main origin of crude oil (without NGL) imports, EU</t>
  </si>
  <si>
    <t>Table 9b: Main origin of natural gas imports (entries) from non-EU countries (excluding Switzerland), EU</t>
  </si>
  <si>
    <t>Figure 3a: Main origin of crude oil (without NGL) imports, EU</t>
  </si>
  <si>
    <t>Figure 3b: Main origin of natural gas imports (entries) from non-EU countries (excluding Switzerland), EU</t>
  </si>
  <si>
    <t>Table 10: Gross inland deliveries (Observed), by main petroleum products, EU</t>
  </si>
  <si>
    <t>Figure 4: Gross inland deliveries (Observed), by main petroleum products, EU</t>
  </si>
  <si>
    <t>Table 11: Supply of natural gas, EU</t>
  </si>
  <si>
    <t>Figure 5: Natural gas supply, EU</t>
  </si>
  <si>
    <t>Table 16: Supply of electricity, EU</t>
  </si>
  <si>
    <t>Figure 7a: Supply of electricity, EU</t>
  </si>
  <si>
    <t>Figure 7b: Generation of electricity by type of fuel, EU</t>
  </si>
  <si>
    <t>Figure 7c: Composition of supply of primary coals, crude oil (without NGL) and of natural gas, EU</t>
  </si>
  <si>
    <t>2019M01</t>
  </si>
  <si>
    <t>2019M02</t>
  </si>
  <si>
    <t>2019M03</t>
  </si>
  <si>
    <t>2019M04</t>
  </si>
  <si>
    <t>2019M05</t>
  </si>
  <si>
    <t>2019M06</t>
  </si>
  <si>
    <t>2019M07</t>
  </si>
  <si>
    <t>2019M08</t>
  </si>
  <si>
    <t>2019M09</t>
  </si>
  <si>
    <t>2019M10</t>
  </si>
  <si>
    <t>2019M11</t>
  </si>
  <si>
    <t>2019M12</t>
  </si>
  <si>
    <t>Average monthly Gross Inland Deliveries 2018</t>
  </si>
  <si>
    <t>Stock changes: a stock build is shown as a positive number and a stock draw is shown as a negative number</t>
  </si>
  <si>
    <t>(in % of extra EU imports based on TJ (GCV))</t>
  </si>
  <si>
    <t>(in thousand tonnes)</t>
  </si>
  <si>
    <t>(in % of extra EU imports based on thousand tonnes)</t>
  </si>
  <si>
    <t>(in % of all petroleum products based on thousand tonnes)</t>
  </si>
  <si>
    <t>Note: 'Others' equals to the sum of 'Ethane', 'Aviation Gasoline', Refinery gas', 'Gasoline Type Jet Fuel' and 'Other oil products'</t>
  </si>
  <si>
    <t>Note: The table represents the percentage of closing stocks as compared to an average monthly Gross Inland Deliveries of the January to December period of the previous year</t>
  </si>
  <si>
    <t>Note: The graph represents the closing stocks of each month versus the average monthly Gross Inland Deliveries of the January to December period of the previous year</t>
  </si>
  <si>
    <t>Note: Data for the Netherlands are not available for May 2019; therefore, they are not included in the EU/EA aggregates for the respective month</t>
  </si>
  <si>
    <t>Note: Crude oil production data for Bulgaria are confidential; therefore, they are not included in the EU/EA aggregates for the respective months</t>
  </si>
  <si>
    <t>LI</t>
  </si>
  <si>
    <t>Saudi Arabia</t>
  </si>
  <si>
    <t>CH</t>
  </si>
  <si>
    <t>Note: Primary coal data on Exports and Stock changes for Ireland are confidential for June and July 2019; therefore, they are not included in the EU aggregate for the respective months</t>
  </si>
  <si>
    <t>Note: Exports and Stock changes for Ireland are confidential for June and July 2019; therefore, they are not included in the EU/EA aggregates for the respective months</t>
  </si>
  <si>
    <t>Note: Exports and Stock changes for Ireland are confidential for June and July 2019; therefore, they are not included in the EU aggregate for the respective months</t>
  </si>
  <si>
    <t>C0100</t>
  </si>
  <si>
    <t>IPRD</t>
  </si>
  <si>
    <t>RCV_RCY</t>
  </si>
  <si>
    <t>IMP</t>
  </si>
  <si>
    <t>EXP</t>
  </si>
  <si>
    <t>STK_CHG</t>
  </si>
  <si>
    <t>C0200</t>
  </si>
  <si>
    <t>P1100</t>
  </si>
  <si>
    <t>S2000</t>
  </si>
  <si>
    <t>Indigenous production</t>
  </si>
  <si>
    <t>Recovered and recycled products</t>
  </si>
  <si>
    <t>Change in stock</t>
  </si>
  <si>
    <t>Brown coal</t>
  </si>
  <si>
    <t>Recovered and recycled products*</t>
  </si>
  <si>
    <r>
      <t>Source:</t>
    </r>
    <r>
      <rPr>
        <sz val="9"/>
        <color indexed="8"/>
        <rFont val="Arial"/>
        <family val="2"/>
      </rPr>
      <t xml:space="preserve"> Eurostat (online data code: nrg_cb_sffm)</t>
    </r>
  </si>
  <si>
    <t>Code siec / nrg_bal</t>
  </si>
  <si>
    <t>O4100_TOT</t>
  </si>
  <si>
    <t>RI_OBS</t>
  </si>
  <si>
    <t>Refinery intake - observed</t>
  </si>
  <si>
    <r>
      <t>Source:</t>
    </r>
    <r>
      <rPr>
        <sz val="9"/>
        <color indexed="8"/>
        <rFont val="Arial"/>
        <family val="2"/>
      </rPr>
      <t xml:space="preserve"> Eurostat (online data code: nrg_cb_oilm)</t>
    </r>
  </si>
  <si>
    <r>
      <t>Source:</t>
    </r>
    <r>
      <rPr>
        <sz val="9"/>
        <color indexed="8"/>
        <rFont val="Arial"/>
        <family val="2"/>
      </rPr>
      <t xml:space="preserve"> Eurostat (online data code: nrg_stk_oem)</t>
    </r>
  </si>
  <si>
    <t>stk_flow code: STK_EUE_DIR</t>
  </si>
  <si>
    <t>siec: O4000 / stk_flow: STKCL_EUE</t>
  </si>
  <si>
    <r>
      <t>Source:</t>
    </r>
    <r>
      <rPr>
        <sz val="9"/>
        <color indexed="8"/>
        <rFont val="Arial"/>
        <family val="2"/>
      </rPr>
      <t xml:space="preserve"> Eurostat (online data code: nrg_stk_oilm)</t>
    </r>
  </si>
  <si>
    <t>Gross inland deliveries - calculated</t>
  </si>
  <si>
    <r>
      <t>Source:</t>
    </r>
    <r>
      <rPr>
        <sz val="9"/>
        <color indexed="8"/>
        <rFont val="Arial"/>
        <family val="2"/>
      </rPr>
      <t xml:space="preserve"> Eurostat (online data codes: nrg_cb_sffm and nrg_cb_oilm)</t>
    </r>
  </si>
  <si>
    <t>siec/nrg_bal</t>
  </si>
  <si>
    <t>:c</t>
  </si>
  <si>
    <t>Hard coal - C0100+ Brown Coal - C0200 + Peat - P1100 + Oil shale and oil sands - S2000 // Gross inland deliveries (calculated) - GID_CAL</t>
  </si>
  <si>
    <t>Indigenous production code nrg_bal: IPRD</t>
  </si>
  <si>
    <t>Hard coal - C0100 + Brown Coal - C0200 + Peat - P1100 + Oil shale and oil sands - S2000 //  Indigenous production - IPRD</t>
  </si>
  <si>
    <t>Hard coal - C0100</t>
  </si>
  <si>
    <t>Indigenous production - IPRD</t>
  </si>
  <si>
    <t>siec</t>
  </si>
  <si>
    <t>nrg_bal</t>
  </si>
  <si>
    <t>brown coal</t>
  </si>
  <si>
    <t>brown coal - C0200</t>
  </si>
  <si>
    <t>Main producers of brown coal in EU</t>
  </si>
  <si>
    <t>FC_IND</t>
  </si>
  <si>
    <t>Final consumption - industry sector</t>
  </si>
  <si>
    <t>FC_IND_IS</t>
  </si>
  <si>
    <t>Final consumption - industry sector - iron and steel</t>
  </si>
  <si>
    <t>FC_OTH</t>
  </si>
  <si>
    <t>Final consumption - other sectors</t>
  </si>
  <si>
    <t>TI_CO</t>
  </si>
  <si>
    <t>Transformation input - coke ovens</t>
  </si>
  <si>
    <t>TI_EHG_MAP</t>
  </si>
  <si>
    <t>Transformation input - electricity and heat generation - main activity producers</t>
  </si>
  <si>
    <t>Transformation input - coke ovens*</t>
  </si>
  <si>
    <t>Final consumption - industry sector*</t>
  </si>
  <si>
    <t>Final consumption - industry sector - iron and steel*</t>
  </si>
  <si>
    <t>Final consumption - other sectors*</t>
  </si>
  <si>
    <t>Crude oil - O4100_TOT // Refinery intake - observed - RI_OBS</t>
  </si>
  <si>
    <t>Crude oil - O4100_TOT // Indigenous production - IPRD</t>
  </si>
  <si>
    <t>Russia</t>
  </si>
  <si>
    <t>United States</t>
  </si>
  <si>
    <t>Libya</t>
  </si>
  <si>
    <t>Nigeria</t>
  </si>
  <si>
    <t>Iraq</t>
  </si>
  <si>
    <t>Kazakhstan</t>
  </si>
  <si>
    <t>Azerbaijan</t>
  </si>
  <si>
    <t>Algeria</t>
  </si>
  <si>
    <t>Mexico</t>
  </si>
  <si>
    <t>Brazil</t>
  </si>
  <si>
    <t>Angola</t>
  </si>
  <si>
    <t>Canada</t>
  </si>
  <si>
    <t>Venezuela</t>
  </si>
  <si>
    <t>Kuwait</t>
  </si>
  <si>
    <t>Egypt</t>
  </si>
  <si>
    <t>Cameroon</t>
  </si>
  <si>
    <t>Equatorial Guinea</t>
  </si>
  <si>
    <t>Tunisia</t>
  </si>
  <si>
    <t>Colombia</t>
  </si>
  <si>
    <t>Gabon</t>
  </si>
  <si>
    <t>Congo</t>
  </si>
  <si>
    <t>Iran</t>
  </si>
  <si>
    <t>United Arab Emirates</t>
  </si>
  <si>
    <t>Trinidad and Tobago</t>
  </si>
  <si>
    <t>Democratic Republic of the Congo</t>
  </si>
  <si>
    <t>Turkmenistan</t>
  </si>
  <si>
    <t>Armenia</t>
  </si>
  <si>
    <t>Former Netherlands Antilles</t>
  </si>
  <si>
    <t>Argentina</t>
  </si>
  <si>
    <t>Australia</t>
  </si>
  <si>
    <t>Bahrain</t>
  </si>
  <si>
    <t>Brunei Darussalam</t>
  </si>
  <si>
    <t>Bahamas</t>
  </si>
  <si>
    <t>Belarus</t>
  </si>
  <si>
    <t>Chile</t>
  </si>
  <si>
    <t>China except Hong Kong</t>
  </si>
  <si>
    <t>Ecuador</t>
  </si>
  <si>
    <t>Georgia</t>
  </si>
  <si>
    <t>Gibraltar (UK)</t>
  </si>
  <si>
    <t>Hong Kong</t>
  </si>
  <si>
    <t>Indonesia</t>
  </si>
  <si>
    <t>Israel</t>
  </si>
  <si>
    <t>India</t>
  </si>
  <si>
    <t>Japan</t>
  </si>
  <si>
    <t>Kyrgyzstan</t>
  </si>
  <si>
    <t>North Korea</t>
  </si>
  <si>
    <t>South Korea</t>
  </si>
  <si>
    <t>Liberia</t>
  </si>
  <si>
    <t>Malaysia</t>
  </si>
  <si>
    <t>New Zealand</t>
  </si>
  <si>
    <t>Oman</t>
  </si>
  <si>
    <t>Peru</t>
  </si>
  <si>
    <t>Papua New Guinea</t>
  </si>
  <si>
    <t>Qatar</t>
  </si>
  <si>
    <t>Singapore</t>
  </si>
  <si>
    <t>Syria</t>
  </si>
  <si>
    <t>Thailand</t>
  </si>
  <si>
    <t>Tajikistan</t>
  </si>
  <si>
    <t>Uzbekistan</t>
  </si>
  <si>
    <t>Vietnam</t>
  </si>
  <si>
    <t>Kosovo (under United Nations Security Council Reso</t>
  </si>
  <si>
    <t>Yemen</t>
  </si>
  <si>
    <r>
      <t>Source:</t>
    </r>
    <r>
      <rPr>
        <sz val="9"/>
        <color indexed="8"/>
        <rFont val="Arial"/>
        <family val="2"/>
      </rPr>
      <t xml:space="preserve"> Eurostat (online data code: nrg_ti_oilm)</t>
    </r>
  </si>
  <si>
    <t>Crude oil- 3O4100_TOT</t>
  </si>
  <si>
    <r>
      <t>Source:</t>
    </r>
    <r>
      <rPr>
        <sz val="9"/>
        <color indexed="8"/>
        <rFont val="Arial"/>
        <family val="2"/>
      </rPr>
      <t xml:space="preserve"> Eurostat (online data code: nrg_ti_gas)</t>
    </r>
  </si>
  <si>
    <t>Gas - G3000</t>
  </si>
  <si>
    <t>Morocco</t>
  </si>
  <si>
    <t>Jordan</t>
  </si>
  <si>
    <t>Lebanon</t>
  </si>
  <si>
    <t>Crude oi - 3O4100_TOT</t>
  </si>
  <si>
    <t>Main origin of crude oil imports, EU</t>
  </si>
  <si>
    <t>O4671</t>
  </si>
  <si>
    <t>Gas oil and diesel oil</t>
  </si>
  <si>
    <t>O4652</t>
  </si>
  <si>
    <t>Motor gasoline</t>
  </si>
  <si>
    <t>O4661</t>
  </si>
  <si>
    <t>Kerosene-type jet fuel</t>
  </si>
  <si>
    <t>O4640</t>
  </si>
  <si>
    <t>O4630</t>
  </si>
  <si>
    <t>Liquefied petroleum gases</t>
  </si>
  <si>
    <t>O4680</t>
  </si>
  <si>
    <t>Fuel oil</t>
  </si>
  <si>
    <t>O4694</t>
  </si>
  <si>
    <t>O4669</t>
  </si>
  <si>
    <t>O4690</t>
  </si>
  <si>
    <t>O4610</t>
  </si>
  <si>
    <t>O4620</t>
  </si>
  <si>
    <t>O4651</t>
  </si>
  <si>
    <t>O4653</t>
  </si>
  <si>
    <t>Gasoline-type jet fuel</t>
  </si>
  <si>
    <t>SIEC</t>
  </si>
  <si>
    <t>GID_OBS: Gross inland deliveries (Observed)</t>
  </si>
  <si>
    <t>STK_CHG_MG</t>
  </si>
  <si>
    <t>Stock changes - as defined in MOS GAS</t>
  </si>
  <si>
    <t>IC_CAL_MG</t>
  </si>
  <si>
    <t>Inland consumption - calculated as defined in MOS GAS</t>
  </si>
  <si>
    <t>NRG_BAL</t>
  </si>
  <si>
    <t>Stock changes</t>
  </si>
  <si>
    <t>Inland consumption</t>
  </si>
  <si>
    <r>
      <t>Source:</t>
    </r>
    <r>
      <rPr>
        <sz val="9"/>
        <color indexed="8"/>
        <rFont val="Arial"/>
        <family val="2"/>
      </rPr>
      <t xml:space="preserve"> Eurostat (online data code: nrg_cb_gasm)</t>
    </r>
  </si>
  <si>
    <t>NGR_BAL</t>
  </si>
  <si>
    <t>Natural gas - G3000</t>
  </si>
  <si>
    <r>
      <t>Source:</t>
    </r>
    <r>
      <rPr>
        <sz val="9"/>
        <color indexed="8"/>
        <rFont val="Arial"/>
        <family val="2"/>
      </rPr>
      <t xml:space="preserve"> Eurostat (online data code: nrg_stk_gasm)</t>
    </r>
  </si>
  <si>
    <t>Inland consumption - observed - IC_OBS</t>
  </si>
  <si>
    <t>Closing stock - national territory - STKCL_NAT</t>
  </si>
  <si>
    <t>STKCL_NAT</t>
  </si>
  <si>
    <t>Inland consumption - observed</t>
  </si>
  <si>
    <t>Closing stock - national territory</t>
  </si>
  <si>
    <t>Natural Gas - G3000 // Inland consumption - observed - IC_OBS</t>
  </si>
  <si>
    <t>Natural Gas - G3000 // Indigenous production - IPRD</t>
  </si>
  <si>
    <t>Natural Gas - G3000 // Transformation input - electricity and heat generation - main activity producers - TI_EHG_MAP</t>
  </si>
  <si>
    <r>
      <t>Source:</t>
    </r>
    <r>
      <rPr>
        <sz val="9"/>
        <color indexed="8"/>
        <rFont val="Arial"/>
        <family val="2"/>
      </rPr>
      <t xml:space="preserve"> Eurostat (online data code: nrg_cb_em and nrg_cb_pem)</t>
    </r>
  </si>
  <si>
    <t>TOTAL</t>
  </si>
  <si>
    <t>N9000</t>
  </si>
  <si>
    <t>Nuclear fuels and other fuels n.e.c.</t>
  </si>
  <si>
    <t>CF</t>
  </si>
  <si>
    <t>Combustible fuels</t>
  </si>
  <si>
    <t>C0000</t>
  </si>
  <si>
    <t>Coal and manufactured gases</t>
  </si>
  <si>
    <t>O4000XBIO</t>
  </si>
  <si>
    <t>Oil and petroleum products (excluding biofuel portion)</t>
  </si>
  <si>
    <t>G3000</t>
  </si>
  <si>
    <t>CF_R</t>
  </si>
  <si>
    <t>Combustible fuels - renewable</t>
  </si>
  <si>
    <t>CF_NR</t>
  </si>
  <si>
    <t>Combustible fuels - non-renewable</t>
  </si>
  <si>
    <t>RA100</t>
  </si>
  <si>
    <t>RA110</t>
  </si>
  <si>
    <t>Pure hydro power</t>
  </si>
  <si>
    <t>RA120</t>
  </si>
  <si>
    <t>Mixed hydro power</t>
  </si>
  <si>
    <t>RA130</t>
  </si>
  <si>
    <t>Pumped hydro power</t>
  </si>
  <si>
    <t>RA300</t>
  </si>
  <si>
    <t>RA310</t>
  </si>
  <si>
    <t>Wind on shore</t>
  </si>
  <si>
    <t>RA320</t>
  </si>
  <si>
    <t>Wind off shore</t>
  </si>
  <si>
    <t>RA400</t>
  </si>
  <si>
    <t>RA420</t>
  </si>
  <si>
    <t>Solar photovoltaic</t>
  </si>
  <si>
    <t>RA410</t>
  </si>
  <si>
    <t>Solar thermal</t>
  </si>
  <si>
    <t>RA200</t>
  </si>
  <si>
    <t>RA500_5160</t>
  </si>
  <si>
    <t>Other renewable energies</t>
  </si>
  <si>
    <t>X9900</t>
  </si>
  <si>
    <t>Other fuels n.e.c.</t>
  </si>
  <si>
    <t>TI_EHG_EPS</t>
  </si>
  <si>
    <t>Transformation input - electricity and heat generation - electricity for pumped storage</t>
  </si>
  <si>
    <t>AIM</t>
  </si>
  <si>
    <t>Available to internal market</t>
  </si>
  <si>
    <t>Note: 'Other sources' equals to the sum of 'Geothermal', 'Other renewable energies' and 'Other fuels n.e.c.'</t>
  </si>
  <si>
    <r>
      <t>Source:</t>
    </r>
    <r>
      <rPr>
        <sz val="9"/>
        <color indexed="8"/>
        <rFont val="Arial"/>
        <family val="2"/>
      </rPr>
      <t xml:space="preserve"> Eurostat (online data code: nrg_cb_pem)</t>
    </r>
  </si>
  <si>
    <t>Note: The figures used for this graph do not always equal to the sum of the more disaggregated data available for each of the electricity generation sources. This is due to data not being systematically reported with the necessary level of detail by all countries, due to confidentiality or for other reasons. For more information about which countries are concerned, please refer to the relevant dataset in Eurostat's dissemination database (i.e. nrg_cb_pem).</t>
  </si>
  <si>
    <t>Note: The figures mentioned in this table as Total net generation for the electricity generation sources that are further disaggregated (namely Combustible fuels, Hydro, Wind and respectively Solar) do not always equal to the sum of their components ('of which'). This is due to data not being systematically reported with the necessary level of detail by all countries, due to confidentiality or for other reasons. For more information about which countries are concerned, please refer to the relevant dataset in Eurostat's dissemination database (i.e. nrg_cb_pem).</t>
  </si>
  <si>
    <t>RA500_5160+X9900</t>
  </si>
  <si>
    <t>Electricity - E7000</t>
  </si>
  <si>
    <t>nrg_cb_em</t>
  </si>
  <si>
    <t>nrg_cb_pem</t>
  </si>
  <si>
    <r>
      <t>Source:</t>
    </r>
    <r>
      <rPr>
        <sz val="9"/>
        <color indexed="8"/>
        <rFont val="Arial"/>
        <family val="2"/>
      </rPr>
      <t xml:space="preserve"> Eurostat (online data code: nrg_cb_em)</t>
    </r>
  </si>
  <si>
    <t>Electrical energy - E7000 // Available for the internal market - AIM</t>
  </si>
  <si>
    <t>Note: Data for Montenegro are not available from March 2019</t>
  </si>
  <si>
    <t>Total - TOTAL</t>
  </si>
  <si>
    <t>Note: This energy flow ('Deliveries to power generation') was optional until reference month December 2019, and therefore not reported on a regular monthly basis by all countries. The countries which were generally not reporting it are Ireland, Luxembourg, Romania, Slovakia and Sweden. Since January 2020, reporting this data is mandatory</t>
  </si>
  <si>
    <t>Total net generation</t>
  </si>
  <si>
    <t>Note: 'Other sources' equals to the sum of 'Other renewable energies' and 'Other fuels n.e.c.'</t>
  </si>
  <si>
    <t>Transformation input - electricity and
 heat generation - electricity for pumped storage</t>
  </si>
  <si>
    <t>Note: Gross inland deliveries - calculated (GID_CAL) for Hard coal, Brown coal, Peat and Oil shales and oil sand; Refinery intake - observed (RI_OBS) for Crude oil</t>
  </si>
  <si>
    <t>Imports (entries)</t>
  </si>
  <si>
    <t>Exports (exists)</t>
  </si>
  <si>
    <t>Net imports (entries)</t>
  </si>
  <si>
    <t>IMP - EXP</t>
  </si>
  <si>
    <t>Monthly energy data – Update to January 2020</t>
  </si>
  <si>
    <r>
      <t xml:space="preserve">Tthe following tables and graphs are built based on the data transmitted to EUROSTAT by reporting countries via the monthly energy questionnaires(¹) according to the reporting obligations covered by the Energy Statistics Regulation(²) and other relevant guidelines and reflect the figures published in EUROBASE as of </t>
    </r>
    <r>
      <rPr>
        <b/>
        <sz val="11"/>
        <color rgb="FFFF0000"/>
        <rFont val="Calibri"/>
        <family val="2"/>
        <scheme val="minor"/>
      </rPr>
      <t>05/05/2020.</t>
    </r>
  </si>
  <si>
    <t>2020M01</t>
  </si>
  <si>
    <t>2020M02</t>
  </si>
  <si>
    <t>2020M03</t>
  </si>
  <si>
    <t>2020M04</t>
  </si>
  <si>
    <t>2020M05</t>
  </si>
  <si>
    <t>2020M06</t>
  </si>
  <si>
    <t>2020M07</t>
  </si>
  <si>
    <t>2020M08</t>
  </si>
  <si>
    <t>2020M09</t>
  </si>
  <si>
    <t>2020M10</t>
  </si>
  <si>
    <t>2020M11</t>
  </si>
  <si>
    <t>2020M12</t>
  </si>
  <si>
    <t>Extraction date: 05/05/2020</t>
  </si>
  <si>
    <t>Supply of solid fossil fuels, EU, January 2019 to January 2020</t>
  </si>
  <si>
    <t>Supply of crude oil, EU, January 2019 to January 2020</t>
  </si>
  <si>
    <t>2019 Cumulative data</t>
  </si>
  <si>
    <t>Emergency stocks of oil, by country, January 2019 to January 2020</t>
  </si>
  <si>
    <t>2019 Average data</t>
  </si>
  <si>
    <t>Stock levels / Closing / (EU-l) Emergency Stocks held in accordance with the Directive 2009/119/EC of oil, by country, January 2019 to January 2020</t>
  </si>
  <si>
    <t>Note: Primary coal data on Gross inland deliveries for Ireland are confidential from January to May 2019 and from August onwards; therefore, they are not included in the EU aggregate for the respective months</t>
  </si>
  <si>
    <t>Note: Data for Ireland are confidential from January to May 2019 and from August onwards; therefore, they are not included in the EU aggregate for the respective months</t>
  </si>
  <si>
    <t>Gross inland deliveries (Calculated) of hard coal, brown coal, peat and oil shale and oil sands, by country, January 2019 to January 2020</t>
  </si>
  <si>
    <t>Note: Gross inland deliveries for Ireland are confidential from January to May 2019 and from August onwards; therefore, they are not included in the EU/EA aggregates for the respective months</t>
  </si>
  <si>
    <t>Production of hard coal, brown coal, peat and oil shale and oil sands, by country, January 2019 to January 2020</t>
  </si>
  <si>
    <t>Deliveries of primary coals, by consumption sector, EU, January 2019 to January 2020</t>
  </si>
  <si>
    <t>Note: Deliveries to total industry data for Ireland are confidential from January 2019; therefore, they are not included in the EU aggregate for the respective months</t>
  </si>
  <si>
    <t>Refinery intake (observed) of crude oil, by country, January 2019 to January 2020</t>
  </si>
  <si>
    <t>Indigenous production of crude oil, by country, January 2019 to January 2020</t>
  </si>
  <si>
    <t>Main origin of crude oil imports, EU, January 2019 to January 2020</t>
  </si>
  <si>
    <t>Main origin of natural gas imports (entries) from non-EU countries (excluding Switzerland), EU, January 2019 to January 2020</t>
  </si>
  <si>
    <t>Gross inland deliveries (Observed), by main petroleum products, EU, January 2019 to January 2020</t>
  </si>
  <si>
    <t>Supply of natural gas, EU, January 2019 to January 2020</t>
  </si>
  <si>
    <t>Natural gas supply, EU, January 2019 to January 2020</t>
  </si>
  <si>
    <t>Closing stocks compared to gross inland deliveries (observed) of natural gas, by country, January 2019 to January 2020</t>
  </si>
  <si>
    <t>Closing stocks versus average monthly inland consumption (observed) of natural gas, by country, January 2020</t>
  </si>
  <si>
    <t>Inland consumption (observed) of natural gas, by country, January 2019 to January 2020</t>
  </si>
  <si>
    <t>Indigenous production of natural gas, by country, January 2019 to January 2020</t>
  </si>
  <si>
    <t>Natural gas deliveries to power generation, by country, January 2019 to January 2020</t>
  </si>
  <si>
    <t>Supply of electricity, EU, January 2019 to January 2020</t>
  </si>
  <si>
    <t>Generation (net) of electricity by type of fuel, EU, January 2019 to January 2020</t>
  </si>
  <si>
    <t>Composition of supply of hard coal, EU, January 2019 to January 2020</t>
  </si>
  <si>
    <t>Composition of supply of crude oil, EU, January 2019 to January 2020</t>
  </si>
  <si>
    <t>Composition of supply of natural gas, EU, January 2019 to January 2020</t>
  </si>
  <si>
    <t>Electricity available for the internal market, by country, January 2019 to January 2020</t>
  </si>
  <si>
    <t>Note: Data for Iceland are not available from January 2019</t>
  </si>
  <si>
    <t>Net electricity generation, by country, January 2019 to January 2020</t>
  </si>
  <si>
    <t>Note: Data for Estonia, Greece, the Netherlands and Slovakia are not available for January 2020</t>
  </si>
  <si>
    <t>Note: Data for Estonia, Greece, the Netherlands and Slovakia are not available for January 2020; therefore, they are not included in the EU/EA aggregates for the respective month</t>
  </si>
  <si>
    <t>Note: Data for Estonia, Greece, the Netherlands and Slovakia are not available for January 2020; therefore, they are not included in the EU aggregate for the respective month</t>
  </si>
  <si>
    <t>Note: Crude oil data for Estonia, Greece, the Netherlands and Slovakia are not available for January 2020; therefore, they are not included in the EU aggregate for the respective month</t>
  </si>
  <si>
    <t>Note: Data for Italy are not available for January 2020; therefore, they are not included in the EU/EA aggregates for the respective month</t>
  </si>
  <si>
    <t>Note: Data for Norway, Montenegro, Turkey, Bosnia and Herzegovina and Ukraine are not available January 2020</t>
  </si>
  <si>
    <t>Note: Data for Italy are not available for January 2020; therefore, they are not included in the EU aggregate for the respective month</t>
  </si>
  <si>
    <t>Note: Primary coal data for Italy are not available for January 2020; therefore, they are not included in the EU aggregate for the respective month</t>
  </si>
  <si>
    <t>Note: Data for Albania are not available for January 2020</t>
  </si>
  <si>
    <t>Note: Data for Austria and Sweden are not available for January 2020; therefore, they are not included in the EU aggregate for the respective month</t>
  </si>
  <si>
    <t>Other oil products + Other oil products n.e.c.</t>
  </si>
  <si>
    <t>O4690 + O4699</t>
  </si>
  <si>
    <t>Note: Data for Austria and Sweden are not available for January 2020; therefore, they are not included in the EU/EA aggregates for the respective month</t>
  </si>
  <si>
    <t>Note: Data for North Macedonia are not available for December 2019 and January 2020</t>
  </si>
  <si>
    <t>Note: Data for the Netherlands are not available for January 2020; therefore, they are not included in the EU/EA aggregates for the respective month</t>
  </si>
  <si>
    <t>Note: Data for Bosnia and Herzegovina are not available for January 2020</t>
  </si>
  <si>
    <t>Note: In the monthly natural gas statistics, the definition of ‘Indigenous production’ also included the ‘Receipts from other sources’ (e.g. biogas blended with natural gas and the blend injected into the grid); starting from January 2020, reporting countries can report the ‘receipts’ separately (both in the newly submitted data as when revising historical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</si>
</sst>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00"/>
    <numFmt numFmtId="167" formatCode="###0"/>
    <numFmt numFmtId="168" formatCode="#,##0.0_i"/>
    <numFmt numFmtId="169" formatCode="#,##0_i"/>
    <numFmt numFmtId="170" formatCode="#\ ###\ ###\ ##0"/>
    <numFmt numFmtId="171" formatCode="0.0"/>
  </numFmts>
  <fonts count="26" x14ac:knownFonts="1">
    <font>
      <sz val="11"/>
      <color theme="1"/>
      <name val="Calibri"/>
      <family val="2"/>
      <scheme val="minor"/>
    </font>
    <font>
      <sz val="11"/>
      <color indexed="8"/>
      <name val="Calibri"/>
      <family val="2"/>
    </font>
    <font>
      <sz val="8"/>
      <name val="Calibri"/>
      <family val="2"/>
    </font>
    <font>
      <b/>
      <sz val="9"/>
      <color rgb="FFFF0000"/>
      <name val="Arial"/>
      <family val="2"/>
    </font>
    <font>
      <b/>
      <sz val="9"/>
      <color indexed="8"/>
      <name val="Arial"/>
      <family val="2"/>
    </font>
    <font>
      <sz val="9"/>
      <color indexed="8"/>
      <name val="Arial"/>
      <family val="2"/>
    </font>
    <font>
      <sz val="9"/>
      <name val="Arial"/>
      <family val="2"/>
    </font>
    <font>
      <sz val="9"/>
      <color theme="1"/>
      <name val="Arial"/>
      <family val="2"/>
    </font>
    <font>
      <b/>
      <sz val="9"/>
      <color theme="1"/>
      <name val="Arial"/>
      <family val="2"/>
    </font>
    <font>
      <b/>
      <sz val="9"/>
      <name val="Arial"/>
      <family val="2"/>
    </font>
    <font>
      <sz val="9"/>
      <color rgb="FFFF0000"/>
      <name val="Arial"/>
      <family val="2"/>
    </font>
    <font>
      <i/>
      <sz val="9"/>
      <color indexed="8"/>
      <name val="Arial"/>
      <family val="2"/>
    </font>
    <font>
      <b/>
      <sz val="11"/>
      <color indexed="8"/>
      <name val="Arial"/>
      <family val="2"/>
    </font>
    <font>
      <sz val="11"/>
      <color rgb="FFFF0000"/>
      <name val="Calibri"/>
      <family val="2"/>
      <scheme val="minor"/>
    </font>
    <font>
      <sz val="11"/>
      <name val="Calibri"/>
      <family val="2"/>
      <scheme val="minor"/>
    </font>
    <font>
      <u/>
      <sz val="11"/>
      <color theme="10"/>
      <name val="Calibri"/>
      <family val="2"/>
      <scheme val="minor"/>
    </font>
    <font>
      <b/>
      <sz val="11"/>
      <color theme="1"/>
      <name val="Calibri"/>
      <family val="2"/>
      <scheme val="minor"/>
    </font>
    <font>
      <b/>
      <sz val="12"/>
      <color indexed="8"/>
      <name val="Arial"/>
      <family val="2"/>
    </font>
    <font>
      <sz val="10"/>
      <color indexed="8"/>
      <name val="Arial"/>
      <family val="2"/>
    </font>
    <font>
      <b/>
      <sz val="12"/>
      <color theme="1"/>
      <name val="Arial"/>
      <family val="2"/>
    </font>
    <font>
      <sz val="10"/>
      <color theme="1"/>
      <name val="Arial"/>
      <family val="2"/>
    </font>
    <font>
      <u/>
      <sz val="9"/>
      <color theme="10"/>
      <name val="Arial"/>
      <family val="2"/>
    </font>
    <font>
      <b/>
      <sz val="14"/>
      <color theme="1"/>
      <name val="Calibri"/>
      <family val="2"/>
      <scheme val="minor"/>
    </font>
    <font>
      <b/>
      <sz val="11"/>
      <color rgb="FFFF0000"/>
      <name val="Calibri"/>
      <family val="2"/>
      <scheme val="minor"/>
    </font>
    <font>
      <sz val="9"/>
      <color rgb="FF000000"/>
      <name val="Arial"/>
      <family val="2"/>
    </font>
    <font>
      <sz val="8"/>
      <name val="Calibri"/>
      <family val="2"/>
      <scheme val="minor"/>
    </font>
  </fonts>
  <fills count="12">
    <fill>
      <patternFill patternType="none"/>
    </fill>
    <fill>
      <patternFill patternType="gray125"/>
    </fill>
    <fill>
      <patternFill patternType="solid">
        <fgColor indexed="4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indexed="65"/>
        <bgColor indexed="8"/>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8"/>
      </patternFill>
    </fill>
  </fills>
  <borders count="73">
    <border>
      <left/>
      <right/>
      <top/>
      <bottom/>
      <diagonal/>
    </border>
    <border>
      <left/>
      <right/>
      <top style="thin">
        <color indexed="64"/>
      </top>
      <bottom/>
      <diagonal/>
    </border>
    <border>
      <left/>
      <right/>
      <top style="hair">
        <color indexed="22"/>
      </top>
      <bottom style="thin">
        <color indexed="64"/>
      </bottom>
      <diagonal/>
    </border>
    <border>
      <left/>
      <right/>
      <top style="hair">
        <color indexed="22"/>
      </top>
      <bottom style="hair">
        <color indexed="22"/>
      </bottom>
      <diagonal/>
    </border>
    <border>
      <left/>
      <right/>
      <top style="thin">
        <color indexed="64"/>
      </top>
      <bottom style="hair">
        <color indexed="22"/>
      </bottom>
      <diagonal/>
    </border>
    <border>
      <left/>
      <right/>
      <top/>
      <bottom style="hair">
        <color indexed="22"/>
      </bottom>
      <diagonal/>
    </border>
    <border>
      <left/>
      <right/>
      <top style="hair">
        <color indexed="22"/>
      </top>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top/>
      <bottom/>
      <diagonal/>
    </border>
    <border>
      <left/>
      <right/>
      <top style="hair">
        <color indexed="22"/>
      </top>
      <bottom style="thin">
        <color rgb="FF000000"/>
      </bottom>
      <diagonal/>
    </border>
    <border>
      <left/>
      <right/>
      <top style="thin">
        <color rgb="FF000000"/>
      </top>
      <bottom/>
      <diagonal/>
    </border>
    <border>
      <left/>
      <right/>
      <top style="thin">
        <color rgb="FF000000"/>
      </top>
      <bottom style="hair">
        <color indexed="22"/>
      </bottom>
      <diagonal/>
    </border>
    <border>
      <left/>
      <right style="thin">
        <color rgb="FF000000"/>
      </right>
      <top style="hair">
        <color indexed="22"/>
      </top>
      <bottom style="hair">
        <color indexed="22"/>
      </bottom>
      <diagonal/>
    </border>
    <border>
      <left/>
      <right/>
      <top style="thin">
        <color rgb="FF000000"/>
      </top>
      <bottom style="hair">
        <color rgb="FFC0C0C0"/>
      </bottom>
      <diagonal/>
    </border>
    <border>
      <left/>
      <right/>
      <top/>
      <bottom style="thin">
        <color rgb="FF000000"/>
      </bottom>
      <diagonal/>
    </border>
    <border>
      <left style="hair">
        <color rgb="FFA6A6A6"/>
      </left>
      <right/>
      <top style="hair">
        <color indexed="22"/>
      </top>
      <bottom style="hair">
        <color indexed="22"/>
      </bottom>
      <diagonal/>
    </border>
    <border>
      <left style="hair">
        <color rgb="FFA6A6A6"/>
      </left>
      <right/>
      <top style="hair">
        <color indexed="22"/>
      </top>
      <bottom style="thin">
        <color indexed="64"/>
      </bottom>
      <diagonal/>
    </border>
    <border>
      <left style="hair">
        <color rgb="FFA6A6A6"/>
      </left>
      <right/>
      <top style="thin">
        <color indexed="64"/>
      </top>
      <bottom style="thin">
        <color indexed="64"/>
      </bottom>
      <diagonal/>
    </border>
    <border>
      <left/>
      <right/>
      <top/>
      <bottom style="thin">
        <color indexed="64"/>
      </bottom>
      <diagonal/>
    </border>
    <border>
      <left style="hair">
        <color rgb="FFA6A6A6"/>
      </left>
      <right/>
      <top style="thin">
        <color rgb="FF000000"/>
      </top>
      <bottom style="hair">
        <color indexed="22"/>
      </bottom>
      <diagonal/>
    </border>
    <border>
      <left style="hair">
        <color rgb="FFA6A6A6"/>
      </left>
      <right/>
      <top style="hair">
        <color indexed="22"/>
      </top>
      <bottom style="thin">
        <color rgb="FF000000"/>
      </bottom>
      <diagonal/>
    </border>
    <border>
      <left style="hair">
        <color rgb="FFA6A6A6"/>
      </left>
      <right/>
      <top/>
      <bottom style="hair">
        <color indexed="22"/>
      </bottom>
      <diagonal/>
    </border>
    <border>
      <left style="hair">
        <color rgb="FFA6A6A6"/>
      </left>
      <right/>
      <top/>
      <bottom style="thin">
        <color rgb="FF000000"/>
      </bottom>
      <diagonal/>
    </border>
    <border>
      <left style="thin">
        <color indexed="9"/>
      </left>
      <right style="thin">
        <color indexed="9"/>
      </right>
      <top style="thin">
        <color indexed="9"/>
      </top>
      <bottom style="thin">
        <color indexed="9"/>
      </bottom>
      <diagonal/>
    </border>
    <border>
      <left/>
      <right/>
      <top style="thin">
        <color indexed="64"/>
      </top>
      <bottom style="hair">
        <color rgb="FFC0C0C0"/>
      </bottom>
      <diagonal/>
    </border>
    <border>
      <left/>
      <right/>
      <top/>
      <bottom style="hair">
        <color rgb="FFC0C0C0"/>
      </bottom>
      <diagonal/>
    </border>
    <border>
      <left style="hair">
        <color rgb="FFA6A6A6"/>
      </left>
      <right/>
      <top style="hair">
        <color indexed="22"/>
      </top>
      <bottom/>
      <diagonal/>
    </border>
    <border>
      <left style="hair">
        <color rgb="FFA6A6A6"/>
      </left>
      <right/>
      <top/>
      <bottom/>
      <diagonal/>
    </border>
    <border>
      <left style="hair">
        <color rgb="FFA6A6A6"/>
      </left>
      <right/>
      <top style="hair">
        <color rgb="FFC0C0C0"/>
      </top>
      <bottom style="thin">
        <color indexed="64"/>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thin">
        <color indexed="9"/>
      </bottom>
      <diagonal/>
    </border>
    <border>
      <left style="hair">
        <color rgb="FFA6A6A6"/>
      </left>
      <right/>
      <top/>
      <bottom style="thin">
        <color indexed="64"/>
      </bottom>
      <diagonal/>
    </border>
    <border>
      <left style="hair">
        <color rgb="FFA6A6A6"/>
      </left>
      <right/>
      <top style="hair">
        <color rgb="FFC0C0C0"/>
      </top>
      <bottom/>
      <diagonal/>
    </border>
    <border>
      <left style="thin">
        <color indexed="64"/>
      </left>
      <right style="thin">
        <color indexed="64"/>
      </right>
      <top style="thin">
        <color indexed="64"/>
      </top>
      <bottom style="thin">
        <color indexed="64"/>
      </bottom>
      <diagonal/>
    </border>
    <border>
      <left/>
      <right/>
      <top style="hair">
        <color rgb="FFC0C0C0"/>
      </top>
      <bottom style="thin">
        <color indexed="64"/>
      </bottom>
      <diagonal/>
    </border>
    <border>
      <left style="hair">
        <color rgb="FFA6A6A6"/>
      </left>
      <right/>
      <top style="thin">
        <color indexed="64"/>
      </top>
      <bottom style="hair">
        <color rgb="FFC0C0C0"/>
      </bottom>
      <diagonal/>
    </border>
    <border>
      <left style="thin">
        <color indexed="8"/>
      </left>
      <right/>
      <top style="thin">
        <color indexed="8"/>
      </top>
      <bottom style="thin">
        <color indexed="8"/>
      </bottom>
      <diagonal/>
    </border>
    <border>
      <left style="hair">
        <color rgb="FFA6A6A6"/>
      </left>
      <right/>
      <top/>
      <bottom style="hair">
        <color rgb="FFC0C0C0"/>
      </bottom>
      <diagonal/>
    </border>
    <border>
      <left/>
      <right/>
      <top style="hair">
        <color rgb="FFC0C0C0"/>
      </top>
      <bottom style="hair">
        <color rgb="FFC0C0C0"/>
      </bottom>
      <diagonal/>
    </border>
    <border>
      <left style="hair">
        <color rgb="FFA6A6A6"/>
      </left>
      <right/>
      <top style="hair">
        <color rgb="FFC0C0C0"/>
      </top>
      <bottom style="hair">
        <color rgb="FFC0C0C0"/>
      </bottom>
      <diagonal/>
    </border>
    <border>
      <left style="hair">
        <color rgb="FFA6A6A6"/>
      </left>
      <right/>
      <top style="thin">
        <color rgb="FF000000"/>
      </top>
      <bottom style="hair">
        <color rgb="FFC0C0C0"/>
      </bottom>
      <diagonal/>
    </border>
    <border>
      <left style="hair">
        <color rgb="FFA6A6A6"/>
      </left>
      <right/>
      <top style="hair">
        <color rgb="FFC0C0C0"/>
      </top>
      <bottom style="thin">
        <color rgb="FF000000"/>
      </bottom>
      <diagonal/>
    </border>
    <border>
      <left/>
      <right style="hair">
        <color rgb="FFA6A6A6"/>
      </right>
      <top style="thin">
        <color rgb="FF000000"/>
      </top>
      <bottom style="hair">
        <color rgb="FFC0C0C0"/>
      </bottom>
      <diagonal/>
    </border>
    <border>
      <left/>
      <right style="hair">
        <color rgb="FFA6A6A6"/>
      </right>
      <top/>
      <bottom style="thin">
        <color rgb="FF000000"/>
      </bottom>
      <diagonal/>
    </border>
    <border>
      <left/>
      <right style="hair">
        <color rgb="FFA6A6A6"/>
      </right>
      <top style="hair">
        <color indexed="22"/>
      </top>
      <bottom style="hair">
        <color indexed="22"/>
      </bottom>
      <diagonal/>
    </border>
    <border>
      <left/>
      <right style="hair">
        <color rgb="FFA6A6A6"/>
      </right>
      <top style="hair">
        <color indexed="22"/>
      </top>
      <bottom style="thin">
        <color indexed="64"/>
      </bottom>
      <diagonal/>
    </border>
    <border>
      <left/>
      <right style="hair">
        <color rgb="FFA6A6A6"/>
      </right>
      <top style="thin">
        <color rgb="FF000000"/>
      </top>
      <bottom/>
      <diagonal/>
    </border>
    <border>
      <left/>
      <right style="hair">
        <color rgb="FFA6A6A6"/>
      </right>
      <top/>
      <bottom style="hair">
        <color indexed="22"/>
      </bottom>
      <diagonal/>
    </border>
    <border>
      <left/>
      <right/>
      <top style="hair">
        <color rgb="FFC0C0C0"/>
      </top>
      <bottom/>
      <diagonal/>
    </border>
    <border>
      <left/>
      <right style="hair">
        <color rgb="FFA6A6A6"/>
      </right>
      <top style="hair">
        <color rgb="FFC0C0C0"/>
      </top>
      <bottom/>
      <diagonal/>
    </border>
    <border>
      <left/>
      <right style="hair">
        <color rgb="FFA6A6A6"/>
      </right>
      <top style="hair">
        <color indexed="22"/>
      </top>
      <bottom/>
      <diagonal/>
    </border>
    <border>
      <left style="hair">
        <color rgb="FFA6A6A6"/>
      </left>
      <right/>
      <top style="thin">
        <color rgb="FF000000"/>
      </top>
      <bottom/>
      <diagonal/>
    </border>
    <border>
      <left/>
      <right/>
      <top style="thin">
        <color rgb="FF000000"/>
      </top>
      <bottom style="thin">
        <color rgb="FF000000"/>
      </bottom>
      <diagonal/>
    </border>
    <border>
      <left style="hair">
        <color rgb="FFA6A6A6"/>
      </left>
      <right/>
      <top style="thin">
        <color rgb="FF000000"/>
      </top>
      <bottom style="thin">
        <color rgb="FF000000"/>
      </bottom>
      <diagonal/>
    </border>
    <border>
      <left/>
      <right/>
      <top style="hair">
        <color indexed="22"/>
      </top>
      <bottom style="hair">
        <color rgb="FFC0C0C0"/>
      </bottom>
      <diagonal/>
    </border>
    <border>
      <left/>
      <right style="hair">
        <color rgb="FFA6A6A6"/>
      </right>
      <top style="hair">
        <color rgb="FFC0C0C0"/>
      </top>
      <bottom style="hair">
        <color rgb="FFC0C0C0"/>
      </bottom>
      <diagonal/>
    </border>
    <border>
      <left/>
      <right style="hair">
        <color rgb="FFA6A6A6"/>
      </right>
      <top style="hair">
        <color rgb="FFC0C0C0"/>
      </top>
      <bottom style="thin">
        <color indexed="64"/>
      </bottom>
      <diagonal/>
    </border>
    <border>
      <left style="hair">
        <color rgb="FFA6A6A6"/>
      </left>
      <right/>
      <top style="thin">
        <color indexed="64"/>
      </top>
      <bottom style="hair">
        <color indexed="22"/>
      </bottom>
      <diagonal/>
    </border>
    <border>
      <left style="hair">
        <color rgb="FFA6A6A6"/>
      </left>
      <right/>
      <top style="hair">
        <color rgb="FFC0C0C0"/>
      </top>
      <bottom style="hair">
        <color indexed="22"/>
      </bottom>
      <diagonal/>
    </border>
    <border>
      <left/>
      <right style="hair">
        <color rgb="FFA6A6A6"/>
      </right>
      <top style="thin">
        <color indexed="64"/>
      </top>
      <bottom style="hair">
        <color rgb="FFC0C0C0"/>
      </bottom>
      <diagonal/>
    </border>
    <border>
      <left/>
      <right style="thin">
        <color indexed="64"/>
      </right>
      <top style="thin">
        <color indexed="64"/>
      </top>
      <bottom style="thin">
        <color indexed="64"/>
      </bottom>
      <diagonal/>
    </border>
    <border>
      <left/>
      <right style="hair">
        <color rgb="FFA6A6A6"/>
      </right>
      <top style="thin">
        <color indexed="64"/>
      </top>
      <bottom style="thin">
        <color indexed="64"/>
      </bottom>
      <diagonal/>
    </border>
    <border>
      <left/>
      <right style="hair">
        <color rgb="FFA6A6A6"/>
      </right>
      <top/>
      <bottom style="hair">
        <color rgb="FFC0C0C0"/>
      </bottom>
      <diagonal/>
    </border>
    <border>
      <left/>
      <right style="thin">
        <color indexed="8"/>
      </right>
      <top style="thin">
        <color indexed="8"/>
      </top>
      <bottom style="thin">
        <color indexed="8"/>
      </bottom>
      <diagonal/>
    </border>
    <border>
      <left style="thin">
        <color indexed="64"/>
      </left>
      <right style="thin">
        <color indexed="64"/>
      </right>
      <top/>
      <bottom/>
      <diagonal/>
    </border>
    <border>
      <left style="hair">
        <color rgb="FFA6A6A6"/>
      </left>
      <right/>
      <top style="thin">
        <color indexed="64"/>
      </top>
      <bottom/>
      <diagonal/>
    </border>
    <border>
      <left/>
      <right/>
      <top style="hair">
        <color rgb="FFC0C0C0"/>
      </top>
      <bottom style="thin">
        <color rgb="FF000000"/>
      </bottom>
      <diagonal/>
    </border>
    <border>
      <left style="thin">
        <color indexed="8"/>
      </left>
      <right style="thin">
        <color indexed="8"/>
      </right>
      <top style="thin">
        <color indexed="8"/>
      </top>
      <bottom/>
      <diagonal/>
    </border>
    <border>
      <left style="hair">
        <color rgb="FFA6A6A6"/>
      </left>
      <right/>
      <top style="hair">
        <color indexed="22"/>
      </top>
      <bottom style="hair">
        <color rgb="FFC0C0C0"/>
      </bottom>
      <diagonal/>
    </border>
    <border>
      <left/>
      <right/>
      <top/>
      <bottom style="thin">
        <color indexed="8"/>
      </bottom>
      <diagonal/>
    </border>
  </borders>
  <cellStyleXfs count="4">
    <xf numFmtId="0" fontId="0" fillId="0" borderId="0"/>
    <xf numFmtId="9" fontId="1" fillId="0" borderId="0" applyFont="0" applyFill="0" applyBorder="0" applyAlignment="0" applyProtection="0"/>
    <xf numFmtId="168" fontId="7" fillId="0" borderId="0" applyFill="0" applyBorder="0" applyProtection="0">
      <alignment horizontal="right"/>
    </xf>
    <xf numFmtId="0" fontId="15" fillId="0" borderId="0" applyNumberFormat="0" applyFill="0" applyBorder="0" applyAlignment="0" applyProtection="0"/>
  </cellStyleXfs>
  <cellXfs count="362">
    <xf numFmtId="0" fontId="0" fillId="0" borderId="0" xfId="0"/>
    <xf numFmtId="0" fontId="3" fillId="0" borderId="0" xfId="0" applyFont="1" applyAlignment="1">
      <alignment horizontal="center"/>
    </xf>
    <xf numFmtId="0" fontId="5" fillId="0" borderId="0" xfId="0" applyFont="1"/>
    <xf numFmtId="3" fontId="5" fillId="0" borderId="0" xfId="0" applyNumberFormat="1" applyFont="1"/>
    <xf numFmtId="0" fontId="5" fillId="0" borderId="0" xfId="0" applyFont="1" applyAlignment="1">
      <alignment vertical="center"/>
    </xf>
    <xf numFmtId="0" fontId="5" fillId="0" borderId="5" xfId="0" applyFont="1" applyBorder="1" applyAlignment="1">
      <alignment vertical="center"/>
    </xf>
    <xf numFmtId="0" fontId="5" fillId="0" borderId="14" xfId="0" applyFont="1" applyBorder="1" applyAlignment="1">
      <alignment horizontal="left" vertical="center" indent="1"/>
    </xf>
    <xf numFmtId="9" fontId="5" fillId="0" borderId="0" xfId="1" applyFont="1" applyAlignment="1">
      <alignment vertical="center"/>
    </xf>
    <xf numFmtId="0" fontId="4" fillId="0" borderId="4" xfId="0" applyFont="1" applyBorder="1" applyAlignment="1">
      <alignment vertical="center"/>
    </xf>
    <xf numFmtId="0" fontId="5" fillId="0" borderId="3" xfId="0" applyFont="1" applyBorder="1" applyAlignment="1">
      <alignment horizontal="left" vertical="center" indent="1"/>
    </xf>
    <xf numFmtId="165" fontId="7" fillId="0" borderId="8" xfId="0" applyNumberFormat="1" applyFont="1" applyBorder="1"/>
    <xf numFmtId="165" fontId="7" fillId="0" borderId="10" xfId="0" applyNumberFormat="1" applyFont="1" applyBorder="1"/>
    <xf numFmtId="165" fontId="7" fillId="0" borderId="0" xfId="0" applyNumberFormat="1" applyFont="1"/>
    <xf numFmtId="0" fontId="4" fillId="0" borderId="3" xfId="0" applyFont="1" applyBorder="1" applyAlignment="1">
      <alignment vertical="center"/>
    </xf>
    <xf numFmtId="167" fontId="7" fillId="0" borderId="8" xfId="0" applyNumberFormat="1" applyFont="1" applyBorder="1"/>
    <xf numFmtId="166" fontId="5" fillId="0" borderId="0" xfId="0" applyNumberFormat="1" applyFont="1"/>
    <xf numFmtId="0" fontId="6" fillId="0" borderId="0" xfId="0" applyFont="1"/>
    <xf numFmtId="0" fontId="4" fillId="0" borderId="5" xfId="0" applyFont="1" applyBorder="1" applyAlignment="1">
      <alignment horizontal="left" vertical="center" indent="1"/>
    </xf>
    <xf numFmtId="0" fontId="4" fillId="0" borderId="3" xfId="0" applyFont="1" applyBorder="1" applyAlignment="1">
      <alignment horizontal="left" vertical="center" indent="1"/>
    </xf>
    <xf numFmtId="0" fontId="4" fillId="0" borderId="2" xfId="0" applyFont="1" applyBorder="1" applyAlignment="1">
      <alignment horizontal="left" vertical="center" indent="1"/>
    </xf>
    <xf numFmtId="169" fontId="7" fillId="0" borderId="3" xfId="2" applyNumberFormat="1" applyBorder="1">
      <alignment horizontal="right"/>
    </xf>
    <xf numFmtId="169" fontId="7" fillId="0" borderId="2" xfId="2" applyNumberFormat="1" applyBorder="1">
      <alignment horizontal="right"/>
    </xf>
    <xf numFmtId="169" fontId="7" fillId="0" borderId="5" xfId="2" applyNumberFormat="1" applyBorder="1">
      <alignment horizontal="right"/>
    </xf>
    <xf numFmtId="169" fontId="7" fillId="0" borderId="6" xfId="2" applyNumberFormat="1" applyBorder="1">
      <alignment horizontal="right"/>
    </xf>
    <xf numFmtId="0" fontId="4" fillId="4" borderId="13" xfId="0" applyFont="1" applyFill="1" applyBorder="1" applyAlignment="1">
      <alignment horizontal="left" vertical="center"/>
    </xf>
    <xf numFmtId="0" fontId="4" fillId="4" borderId="11" xfId="0" applyFont="1" applyFill="1" applyBorder="1" applyAlignment="1">
      <alignment horizontal="left" vertical="center"/>
    </xf>
    <xf numFmtId="0" fontId="4" fillId="0" borderId="5" xfId="0" applyFont="1" applyBorder="1" applyAlignment="1">
      <alignment horizontal="left" vertical="center"/>
    </xf>
    <xf numFmtId="0" fontId="4" fillId="0" borderId="3" xfId="0" applyFont="1" applyBorder="1" applyAlignment="1">
      <alignment horizontal="left" vertical="center"/>
    </xf>
    <xf numFmtId="0" fontId="4" fillId="0" borderId="2" xfId="0" applyFont="1" applyBorder="1" applyAlignment="1">
      <alignment horizontal="left" vertical="center"/>
    </xf>
    <xf numFmtId="165" fontId="7" fillId="5" borderId="8" xfId="0" applyNumberFormat="1" applyFont="1" applyFill="1" applyBorder="1"/>
    <xf numFmtId="169" fontId="8" fillId="4" borderId="13" xfId="2" applyNumberFormat="1" applyFont="1" applyFill="1" applyBorder="1">
      <alignment horizontal="right"/>
    </xf>
    <xf numFmtId="169" fontId="8" fillId="4" borderId="11" xfId="2" applyNumberFormat="1" applyFont="1" applyFill="1" applyBorder="1">
      <alignment horizontal="right"/>
    </xf>
    <xf numFmtId="0" fontId="6" fillId="0" borderId="0" xfId="0" applyFont="1" applyAlignment="1">
      <alignment vertical="center"/>
    </xf>
    <xf numFmtId="0" fontId="6" fillId="6" borderId="0" xfId="0" applyFont="1" applyFill="1" applyAlignment="1">
      <alignment vertical="center"/>
    </xf>
    <xf numFmtId="0" fontId="4" fillId="0" borderId="7" xfId="0" applyFont="1" applyBorder="1" applyAlignment="1">
      <alignment horizontal="left" vertical="center"/>
    </xf>
    <xf numFmtId="164" fontId="5" fillId="0" borderId="0" xfId="0" applyNumberFormat="1" applyFont="1"/>
    <xf numFmtId="0" fontId="7" fillId="2" borderId="8" xfId="0" applyFont="1" applyFill="1" applyBorder="1" applyAlignment="1">
      <alignment horizontal="right"/>
    </xf>
    <xf numFmtId="164" fontId="5" fillId="0" borderId="0" xfId="1" applyNumberFormat="1" applyFont="1"/>
    <xf numFmtId="0" fontId="4" fillId="0" borderId="6" xfId="0" applyFont="1" applyBorder="1" applyAlignment="1">
      <alignment horizontal="left" vertical="center"/>
    </xf>
    <xf numFmtId="0" fontId="4" fillId="0" borderId="5" xfId="0" applyFont="1" applyBorder="1" applyAlignment="1">
      <alignment vertical="center"/>
    </xf>
    <xf numFmtId="0" fontId="4" fillId="0" borderId="2" xfId="0" applyFont="1" applyBorder="1" applyAlignment="1">
      <alignment vertical="center"/>
    </xf>
    <xf numFmtId="0" fontId="5" fillId="0" borderId="0" xfId="0" applyFont="1" applyAlignment="1">
      <alignment horizontal="left"/>
    </xf>
    <xf numFmtId="0" fontId="11" fillId="0" borderId="0" xfId="0" applyFont="1"/>
    <xf numFmtId="0" fontId="4" fillId="0" borderId="14" xfId="0" applyFont="1" applyBorder="1" applyAlignment="1">
      <alignment horizontal="left" vertical="center"/>
    </xf>
    <xf numFmtId="49" fontId="4" fillId="3" borderId="16" xfId="0" applyNumberFormat="1" applyFont="1" applyFill="1" applyBorder="1" applyAlignment="1">
      <alignment horizontal="center" vertical="center"/>
    </xf>
    <xf numFmtId="0" fontId="7" fillId="2" borderId="8" xfId="0" applyFont="1" applyFill="1" applyBorder="1" applyAlignment="1">
      <alignment horizontal="left" shrinkToFit="1"/>
    </xf>
    <xf numFmtId="169" fontId="7" fillId="0" borderId="18" xfId="2" applyNumberFormat="1" applyBorder="1">
      <alignment horizontal="right"/>
    </xf>
    <xf numFmtId="164" fontId="7" fillId="0" borderId="20" xfId="2" applyNumberFormat="1" applyBorder="1">
      <alignment horizontal="right"/>
    </xf>
    <xf numFmtId="164" fontId="7" fillId="0" borderId="0" xfId="2" applyNumberFormat="1">
      <alignment horizontal="right"/>
    </xf>
    <xf numFmtId="0" fontId="10" fillId="0" borderId="0" xfId="0" applyFont="1" applyAlignment="1">
      <alignment vertical="top" wrapText="1"/>
    </xf>
    <xf numFmtId="0" fontId="6" fillId="0" borderId="0" xfId="0" applyFont="1" applyAlignment="1">
      <alignment vertical="top" wrapText="1"/>
    </xf>
    <xf numFmtId="0" fontId="5" fillId="0" borderId="0" xfId="0" applyFont="1" applyAlignment="1">
      <alignment wrapText="1"/>
    </xf>
    <xf numFmtId="0" fontId="5" fillId="0" borderId="0" xfId="0" applyFont="1" applyAlignment="1">
      <alignment vertical="center" wrapText="1"/>
    </xf>
    <xf numFmtId="169" fontId="8" fillId="4" borderId="21" xfId="2" applyNumberFormat="1" applyFont="1" applyFill="1" applyBorder="1">
      <alignment horizontal="right"/>
    </xf>
    <xf numFmtId="169" fontId="8" fillId="4" borderId="22" xfId="2" applyNumberFormat="1" applyFont="1" applyFill="1" applyBorder="1">
      <alignment horizontal="right"/>
    </xf>
    <xf numFmtId="169" fontId="7" fillId="0" borderId="17" xfId="2" applyNumberFormat="1" applyBorder="1">
      <alignment horizontal="right"/>
    </xf>
    <xf numFmtId="49" fontId="4" fillId="3" borderId="24" xfId="0" applyNumberFormat="1" applyFont="1" applyFill="1" applyBorder="1" applyAlignment="1">
      <alignment horizontal="center" vertical="center"/>
    </xf>
    <xf numFmtId="0" fontId="5" fillId="0" borderId="0" xfId="0" quotePrefix="1" applyFont="1" applyAlignment="1">
      <alignment horizontal="left"/>
    </xf>
    <xf numFmtId="0" fontId="4" fillId="0" borderId="0" xfId="0" applyFont="1" applyAlignment="1">
      <alignment horizontal="left" vertical="center"/>
    </xf>
    <xf numFmtId="3" fontId="6" fillId="0" borderId="8" xfId="0" applyNumberFormat="1" applyFont="1" applyBorder="1"/>
    <xf numFmtId="170" fontId="6" fillId="0" borderId="25" xfId="0" applyNumberFormat="1" applyFont="1" applyBorder="1" applyAlignment="1">
      <alignment horizontal="right" vertical="center"/>
    </xf>
    <xf numFmtId="3" fontId="6" fillId="0" borderId="0" xfId="0" applyNumberFormat="1" applyFont="1"/>
    <xf numFmtId="169" fontId="7" fillId="0" borderId="28" xfId="2" applyNumberFormat="1" applyBorder="1">
      <alignment horizontal="right"/>
    </xf>
    <xf numFmtId="0" fontId="7" fillId="0" borderId="0" xfId="0" applyFont="1" applyAlignment="1">
      <alignment horizontal="center" shrinkToFit="1"/>
    </xf>
    <xf numFmtId="169" fontId="7" fillId="0" borderId="23" xfId="2" applyNumberFormat="1" applyBorder="1">
      <alignment horizontal="right"/>
    </xf>
    <xf numFmtId="49" fontId="4" fillId="3" borderId="29" xfId="0" applyNumberFormat="1" applyFont="1" applyFill="1" applyBorder="1" applyAlignment="1">
      <alignment horizontal="center" vertical="center"/>
    </xf>
    <xf numFmtId="49" fontId="4" fillId="3" borderId="30" xfId="0" applyNumberFormat="1" applyFont="1" applyFill="1" applyBorder="1" applyAlignment="1">
      <alignment horizontal="center" vertical="center"/>
    </xf>
    <xf numFmtId="169" fontId="7" fillId="0" borderId="7" xfId="2" applyNumberFormat="1" applyBorder="1">
      <alignment horizontal="right"/>
    </xf>
    <xf numFmtId="170" fontId="6" fillId="7" borderId="25" xfId="0" applyNumberFormat="1" applyFont="1" applyFill="1" applyBorder="1" applyAlignment="1">
      <alignment horizontal="right" vertical="center"/>
    </xf>
    <xf numFmtId="0" fontId="4" fillId="0" borderId="0" xfId="0" applyFont="1" applyAlignment="1">
      <alignment horizontal="left"/>
    </xf>
    <xf numFmtId="0" fontId="6" fillId="2" borderId="8" xfId="0" applyFont="1" applyFill="1" applyBorder="1"/>
    <xf numFmtId="0" fontId="6" fillId="0" borderId="8" xfId="0" applyFont="1" applyBorder="1"/>
    <xf numFmtId="169" fontId="7" fillId="0" borderId="19" xfId="2" applyNumberFormat="1" applyBorder="1">
      <alignment horizontal="right"/>
    </xf>
    <xf numFmtId="3" fontId="7" fillId="0" borderId="0" xfId="0" applyNumberFormat="1" applyFont="1"/>
    <xf numFmtId="3" fontId="7" fillId="5" borderId="0" xfId="0" applyNumberFormat="1" applyFont="1" applyFill="1"/>
    <xf numFmtId="0" fontId="9" fillId="7" borderId="32" xfId="0" applyFont="1" applyFill="1" applyBorder="1" applyAlignment="1">
      <alignment vertical="center"/>
    </xf>
    <xf numFmtId="0" fontId="4" fillId="7" borderId="31" xfId="0" applyFont="1" applyFill="1" applyBorder="1" applyAlignment="1">
      <alignment vertical="center"/>
    </xf>
    <xf numFmtId="0" fontId="9" fillId="0" borderId="33" xfId="0" applyFont="1" applyBorder="1" applyAlignment="1">
      <alignment vertical="center"/>
    </xf>
    <xf numFmtId="0" fontId="9" fillId="0" borderId="0" xfId="0" applyFont="1" applyAlignment="1">
      <alignment horizontal="center" vertical="center"/>
    </xf>
    <xf numFmtId="0" fontId="7" fillId="0" borderId="0" xfId="0" applyFont="1"/>
    <xf numFmtId="0" fontId="6" fillId="5" borderId="8" xfId="0" applyFont="1" applyFill="1" applyBorder="1"/>
    <xf numFmtId="3" fontId="6" fillId="5" borderId="8" xfId="0" applyNumberFormat="1" applyFont="1" applyFill="1" applyBorder="1"/>
    <xf numFmtId="0" fontId="5" fillId="0" borderId="20" xfId="0" applyFont="1" applyBorder="1" applyAlignment="1">
      <alignment horizontal="left" vertical="center"/>
    </xf>
    <xf numFmtId="0" fontId="10" fillId="0" borderId="0" xfId="0" applyFont="1"/>
    <xf numFmtId="1" fontId="5" fillId="0" borderId="0" xfId="0" applyNumberFormat="1" applyFont="1"/>
    <xf numFmtId="0" fontId="4" fillId="0" borderId="20" xfId="0" applyFont="1" applyBorder="1" applyAlignment="1">
      <alignment horizontal="left" vertical="center"/>
    </xf>
    <xf numFmtId="169" fontId="7" fillId="0" borderId="20" xfId="2" applyNumberFormat="1" applyBorder="1">
      <alignment horizontal="right"/>
    </xf>
    <xf numFmtId="169" fontId="7" fillId="0" borderId="34" xfId="2" applyNumberFormat="1" applyBorder="1">
      <alignment horizontal="right"/>
    </xf>
    <xf numFmtId="49" fontId="4" fillId="3" borderId="35" xfId="0" applyNumberFormat="1" applyFont="1" applyFill="1" applyBorder="1" applyAlignment="1">
      <alignment horizontal="center" vertical="center"/>
    </xf>
    <xf numFmtId="49" fontId="4" fillId="3" borderId="0" xfId="0" applyNumberFormat="1" applyFont="1" applyFill="1" applyAlignment="1">
      <alignment horizontal="center" vertical="center"/>
    </xf>
    <xf numFmtId="49" fontId="4" fillId="3" borderId="37" xfId="0" applyNumberFormat="1" applyFont="1" applyFill="1" applyBorder="1" applyAlignment="1">
      <alignment horizontal="center" vertical="center"/>
    </xf>
    <xf numFmtId="164" fontId="5" fillId="5" borderId="0" xfId="1" applyNumberFormat="1" applyFont="1" applyFill="1"/>
    <xf numFmtId="0" fontId="6" fillId="2" borderId="39" xfId="0" applyFont="1" applyFill="1" applyBorder="1"/>
    <xf numFmtId="0" fontId="5" fillId="0" borderId="36" xfId="0" applyFont="1" applyBorder="1"/>
    <xf numFmtId="3" fontId="8" fillId="4" borderId="13" xfId="1" applyNumberFormat="1" applyFont="1" applyFill="1" applyBorder="1" applyAlignment="1">
      <alignment horizontal="right"/>
    </xf>
    <xf numFmtId="3" fontId="8" fillId="4" borderId="21" xfId="1" applyNumberFormat="1" applyFont="1" applyFill="1" applyBorder="1" applyAlignment="1">
      <alignment horizontal="right"/>
    </xf>
    <xf numFmtId="3" fontId="8" fillId="4" borderId="11" xfId="1" applyNumberFormat="1" applyFont="1" applyFill="1" applyBorder="1" applyAlignment="1">
      <alignment horizontal="right"/>
    </xf>
    <xf numFmtId="3" fontId="8" fillId="4" borderId="22" xfId="1" applyNumberFormat="1" applyFont="1" applyFill="1" applyBorder="1" applyAlignment="1">
      <alignment horizontal="right"/>
    </xf>
    <xf numFmtId="3" fontId="7" fillId="0" borderId="5" xfId="1" applyNumberFormat="1" applyFont="1" applyBorder="1" applyAlignment="1">
      <alignment horizontal="right"/>
    </xf>
    <xf numFmtId="3" fontId="7" fillId="0" borderId="23" xfId="1" applyNumberFormat="1" applyFont="1" applyBorder="1" applyAlignment="1">
      <alignment horizontal="right"/>
    </xf>
    <xf numFmtId="3" fontId="7" fillId="0" borderId="3" xfId="1" applyNumberFormat="1" applyFont="1" applyBorder="1" applyAlignment="1">
      <alignment horizontal="right"/>
    </xf>
    <xf numFmtId="3" fontId="7" fillId="0" borderId="17" xfId="1" applyNumberFormat="1" applyFont="1" applyBorder="1" applyAlignment="1">
      <alignment horizontal="right"/>
    </xf>
    <xf numFmtId="3" fontId="7" fillId="0" borderId="2" xfId="1" applyNumberFormat="1" applyFont="1" applyBorder="1" applyAlignment="1">
      <alignment horizontal="right"/>
    </xf>
    <xf numFmtId="3" fontId="7" fillId="0" borderId="18" xfId="1" applyNumberFormat="1" applyFont="1" applyBorder="1" applyAlignment="1">
      <alignment horizontal="right"/>
    </xf>
    <xf numFmtId="3" fontId="7" fillId="0" borderId="40" xfId="1" applyNumberFormat="1" applyFont="1" applyBorder="1" applyAlignment="1">
      <alignment horizontal="right"/>
    </xf>
    <xf numFmtId="3" fontId="7" fillId="0" borderId="6" xfId="1" applyNumberFormat="1" applyFont="1" applyBorder="1" applyAlignment="1">
      <alignment horizontal="right"/>
    </xf>
    <xf numFmtId="3" fontId="7" fillId="0" borderId="28" xfId="1" applyNumberFormat="1" applyFont="1" applyBorder="1" applyAlignment="1">
      <alignment horizontal="right"/>
    </xf>
    <xf numFmtId="3" fontId="7" fillId="0" borderId="20" xfId="1" applyNumberFormat="1" applyFont="1" applyBorder="1" applyAlignment="1">
      <alignment horizontal="right"/>
    </xf>
    <xf numFmtId="3" fontId="7" fillId="0" borderId="34" xfId="1" applyNumberFormat="1" applyFont="1" applyBorder="1" applyAlignment="1">
      <alignment horizontal="right"/>
    </xf>
    <xf numFmtId="3" fontId="7" fillId="0" borderId="41" xfId="1" applyNumberFormat="1" applyFont="1" applyBorder="1" applyAlignment="1">
      <alignment horizontal="right"/>
    </xf>
    <xf numFmtId="3" fontId="7" fillId="0" borderId="41" xfId="2" applyNumberFormat="1" applyBorder="1">
      <alignment horizontal="right"/>
    </xf>
    <xf numFmtId="3" fontId="7" fillId="0" borderId="29" xfId="1" applyNumberFormat="1" applyFont="1" applyBorder="1" applyAlignment="1">
      <alignment horizontal="right"/>
    </xf>
    <xf numFmtId="3" fontId="7" fillId="0" borderId="42" xfId="2" applyNumberFormat="1" applyBorder="1">
      <alignment horizontal="right"/>
    </xf>
    <xf numFmtId="49" fontId="4" fillId="3" borderId="20" xfId="0" applyNumberFormat="1" applyFont="1" applyFill="1" applyBorder="1" applyAlignment="1">
      <alignment horizontal="center" vertical="center"/>
    </xf>
    <xf numFmtId="0" fontId="4" fillId="3" borderId="12" xfId="0" applyFont="1" applyFill="1" applyBorder="1" applyAlignment="1">
      <alignment horizontal="left" vertical="center"/>
    </xf>
    <xf numFmtId="0" fontId="5" fillId="0" borderId="9" xfId="0" applyFont="1" applyBorder="1"/>
    <xf numFmtId="3" fontId="5" fillId="0" borderId="36" xfId="0" applyNumberFormat="1" applyFont="1" applyBorder="1"/>
    <xf numFmtId="0" fontId="4" fillId="0" borderId="6" xfId="0" applyFont="1" applyBorder="1" applyAlignment="1">
      <alignment horizontal="left" vertical="center" indent="1"/>
    </xf>
    <xf numFmtId="0" fontId="5" fillId="0" borderId="23" xfId="0" applyFont="1" applyBorder="1" applyAlignment="1">
      <alignment vertical="center"/>
    </xf>
    <xf numFmtId="169" fontId="8" fillId="0" borderId="17" xfId="2" applyNumberFormat="1" applyFont="1" applyBorder="1">
      <alignment horizontal="right"/>
    </xf>
    <xf numFmtId="169" fontId="8" fillId="0" borderId="18" xfId="2" applyNumberFormat="1" applyFont="1" applyBorder="1">
      <alignment horizontal="right"/>
    </xf>
    <xf numFmtId="49" fontId="4" fillId="3" borderId="46" xfId="0" applyNumberFormat="1" applyFont="1" applyFill="1" applyBorder="1" applyAlignment="1">
      <alignment horizontal="center" vertical="center"/>
    </xf>
    <xf numFmtId="169" fontId="7" fillId="0" borderId="47" xfId="2" applyNumberFormat="1" applyBorder="1">
      <alignment horizontal="right"/>
    </xf>
    <xf numFmtId="169" fontId="7" fillId="0" borderId="48" xfId="2" applyNumberFormat="1" applyBorder="1">
      <alignment horizontal="right"/>
    </xf>
    <xf numFmtId="169" fontId="7" fillId="0" borderId="50" xfId="2" applyNumberFormat="1" applyBorder="1">
      <alignment horizontal="right"/>
    </xf>
    <xf numFmtId="49" fontId="4" fillId="3" borderId="51" xfId="0" applyNumberFormat="1" applyFont="1" applyFill="1" applyBorder="1" applyAlignment="1">
      <alignment horizontal="center" vertical="center"/>
    </xf>
    <xf numFmtId="49" fontId="4" fillId="3" borderId="52" xfId="0" applyNumberFormat="1" applyFont="1" applyFill="1" applyBorder="1" applyAlignment="1">
      <alignment horizontal="center" vertical="center"/>
    </xf>
    <xf numFmtId="169" fontId="7" fillId="0" borderId="12" xfId="2" applyNumberFormat="1" applyBorder="1">
      <alignment horizontal="right"/>
    </xf>
    <xf numFmtId="169" fontId="7" fillId="0" borderId="49" xfId="2" applyNumberFormat="1" applyBorder="1">
      <alignment horizontal="right"/>
    </xf>
    <xf numFmtId="169" fontId="7" fillId="0" borderId="53" xfId="2" applyNumberFormat="1" applyBorder="1">
      <alignment horizontal="right"/>
    </xf>
    <xf numFmtId="169" fontId="7" fillId="0" borderId="54" xfId="2" applyNumberFormat="1" applyBorder="1">
      <alignment horizontal="right"/>
    </xf>
    <xf numFmtId="0" fontId="4" fillId="3" borderId="16" xfId="0" applyFont="1" applyFill="1" applyBorder="1" applyAlignment="1">
      <alignment horizontal="left" vertical="center"/>
    </xf>
    <xf numFmtId="169" fontId="8" fillId="0" borderId="23" xfId="2" applyNumberFormat="1" applyFont="1" applyBorder="1">
      <alignment horizontal="right"/>
    </xf>
    <xf numFmtId="0" fontId="12" fillId="0" borderId="0" xfId="0" applyFont="1" applyAlignment="1">
      <alignment horizontal="left"/>
    </xf>
    <xf numFmtId="169" fontId="8" fillId="0" borderId="19" xfId="2" applyNumberFormat="1" applyFont="1" applyBorder="1">
      <alignment horizontal="right"/>
    </xf>
    <xf numFmtId="169" fontId="8" fillId="0" borderId="28" xfId="2" applyNumberFormat="1" applyFont="1" applyBorder="1">
      <alignment horizontal="right"/>
    </xf>
    <xf numFmtId="169" fontId="8" fillId="0" borderId="34" xfId="2" applyNumberFormat="1" applyFont="1" applyBorder="1">
      <alignment horizontal="right"/>
    </xf>
    <xf numFmtId="0" fontId="4" fillId="0" borderId="6" xfId="0" applyFont="1" applyBorder="1" applyAlignment="1">
      <alignment horizontal="left" vertical="center" wrapText="1"/>
    </xf>
    <xf numFmtId="169" fontId="7" fillId="0" borderId="28" xfId="2" applyNumberFormat="1" applyBorder="1" applyAlignment="1">
      <alignment horizontal="right" vertical="center"/>
    </xf>
    <xf numFmtId="169" fontId="7" fillId="0" borderId="6" xfId="2" applyNumberFormat="1" applyBorder="1" applyAlignment="1">
      <alignment horizontal="right" vertical="center"/>
    </xf>
    <xf numFmtId="169" fontId="8" fillId="0" borderId="28" xfId="2" applyNumberFormat="1" applyFont="1" applyBorder="1" applyAlignment="1">
      <alignment horizontal="right" vertical="center"/>
    </xf>
    <xf numFmtId="0" fontId="4" fillId="0" borderId="55" xfId="0" applyFont="1" applyBorder="1" applyAlignment="1">
      <alignment horizontal="left" vertical="center"/>
    </xf>
    <xf numFmtId="169" fontId="7" fillId="0" borderId="56" xfId="2" applyNumberFormat="1" applyBorder="1">
      <alignment horizontal="right"/>
    </xf>
    <xf numFmtId="169" fontId="7" fillId="0" borderId="55" xfId="2" applyNumberFormat="1" applyBorder="1">
      <alignment horizontal="right"/>
    </xf>
    <xf numFmtId="0" fontId="4" fillId="0" borderId="15" xfId="0" applyFont="1" applyBorder="1" applyAlignment="1">
      <alignment horizontal="left" vertical="center"/>
    </xf>
    <xf numFmtId="169" fontId="7" fillId="0" borderId="43" xfId="2" applyNumberFormat="1" applyBorder="1">
      <alignment horizontal="right"/>
    </xf>
    <xf numFmtId="169" fontId="7" fillId="0" borderId="15" xfId="2" applyNumberFormat="1" applyBorder="1">
      <alignment horizontal="right"/>
    </xf>
    <xf numFmtId="0" fontId="4" fillId="0" borderId="37" xfId="0" applyFont="1" applyBorder="1" applyAlignment="1">
      <alignment horizontal="left" vertical="center"/>
    </xf>
    <xf numFmtId="169" fontId="7" fillId="0" borderId="30" xfId="2" applyNumberFormat="1" applyBorder="1">
      <alignment horizontal="right"/>
    </xf>
    <xf numFmtId="169" fontId="7" fillId="0" borderId="37" xfId="2" applyNumberFormat="1" applyBorder="1">
      <alignment horizontal="right"/>
    </xf>
    <xf numFmtId="0" fontId="4" fillId="0" borderId="3" xfId="0" applyFont="1" applyBorder="1" applyAlignment="1">
      <alignment horizontal="left" vertical="center" wrapText="1"/>
    </xf>
    <xf numFmtId="0" fontId="4" fillId="0" borderId="57" xfId="0" applyFont="1" applyBorder="1" applyAlignment="1">
      <alignment horizontal="left" vertical="center"/>
    </xf>
    <xf numFmtId="0" fontId="4" fillId="0" borderId="41" xfId="0" applyFont="1" applyBorder="1" applyAlignment="1">
      <alignment horizontal="left" vertical="center"/>
    </xf>
    <xf numFmtId="169" fontId="8" fillId="0" borderId="29" xfId="2" applyNumberFormat="1" applyFont="1" applyBorder="1" applyAlignment="1">
      <alignment horizontal="right" vertical="center"/>
    </xf>
    <xf numFmtId="0" fontId="5" fillId="0" borderId="29" xfId="0" applyFont="1" applyBorder="1" applyAlignment="1">
      <alignment vertical="center"/>
    </xf>
    <xf numFmtId="171" fontId="7" fillId="0" borderId="34" xfId="2" applyNumberFormat="1" applyBorder="1">
      <alignment horizontal="right"/>
    </xf>
    <xf numFmtId="171" fontId="7" fillId="0" borderId="43" xfId="2" applyNumberFormat="1" applyBorder="1">
      <alignment horizontal="right"/>
    </xf>
    <xf numFmtId="171" fontId="7" fillId="0" borderId="42" xfId="2" applyNumberFormat="1" applyBorder="1">
      <alignment horizontal="right"/>
    </xf>
    <xf numFmtId="171" fontId="7" fillId="0" borderId="30" xfId="2" applyNumberFormat="1" applyBorder="1">
      <alignment horizontal="right"/>
    </xf>
    <xf numFmtId="171" fontId="7" fillId="0" borderId="15" xfId="2" applyNumberFormat="1" applyBorder="1">
      <alignment horizontal="right"/>
    </xf>
    <xf numFmtId="171" fontId="7" fillId="0" borderId="45" xfId="2" applyNumberFormat="1" applyBorder="1">
      <alignment horizontal="right"/>
    </xf>
    <xf numFmtId="171" fontId="7" fillId="0" borderId="41" xfId="2" applyNumberFormat="1" applyBorder="1">
      <alignment horizontal="right"/>
    </xf>
    <xf numFmtId="171" fontId="7" fillId="0" borderId="58" xfId="2" applyNumberFormat="1" applyBorder="1">
      <alignment horizontal="right"/>
    </xf>
    <xf numFmtId="171" fontId="7" fillId="0" borderId="37" xfId="2" applyNumberFormat="1" applyBorder="1">
      <alignment horizontal="right"/>
    </xf>
    <xf numFmtId="171" fontId="7" fillId="0" borderId="59" xfId="2" applyNumberFormat="1" applyBorder="1">
      <alignment horizontal="right"/>
    </xf>
    <xf numFmtId="171" fontId="7" fillId="0" borderId="20" xfId="2" applyNumberFormat="1" applyBorder="1">
      <alignment horizontal="right"/>
    </xf>
    <xf numFmtId="0" fontId="4" fillId="0" borderId="13" xfId="0" applyFont="1" applyBorder="1" applyAlignment="1">
      <alignment horizontal="left" vertical="center" wrapText="1"/>
    </xf>
    <xf numFmtId="0" fontId="4" fillId="0" borderId="5" xfId="0" applyFont="1" applyBorder="1" applyAlignment="1">
      <alignment horizontal="left" vertical="center" wrapText="1"/>
    </xf>
    <xf numFmtId="0" fontId="9" fillId="0" borderId="3" xfId="0" applyFont="1" applyBorder="1" applyAlignment="1">
      <alignment horizontal="left" vertical="center"/>
    </xf>
    <xf numFmtId="0" fontId="4" fillId="0" borderId="5" xfId="0" applyFont="1" applyBorder="1"/>
    <xf numFmtId="171" fontId="8" fillId="4" borderId="21" xfId="1" applyNumberFormat="1" applyFont="1" applyFill="1" applyBorder="1" applyAlignment="1">
      <alignment horizontal="right"/>
    </xf>
    <xf numFmtId="171" fontId="8" fillId="4" borderId="22" xfId="1" applyNumberFormat="1" applyFont="1" applyFill="1" applyBorder="1" applyAlignment="1">
      <alignment horizontal="right"/>
    </xf>
    <xf numFmtId="171" fontId="7" fillId="0" borderId="23" xfId="1" applyNumberFormat="1" applyFont="1" applyBorder="1" applyAlignment="1">
      <alignment horizontal="right"/>
    </xf>
    <xf numFmtId="171" fontId="8" fillId="4" borderId="13" xfId="1" applyNumberFormat="1" applyFont="1" applyFill="1" applyBorder="1" applyAlignment="1">
      <alignment horizontal="right"/>
    </xf>
    <xf numFmtId="171" fontId="8" fillId="4" borderId="11" xfId="1" applyNumberFormat="1" applyFont="1" applyFill="1" applyBorder="1" applyAlignment="1">
      <alignment horizontal="right"/>
    </xf>
    <xf numFmtId="171" fontId="7" fillId="0" borderId="5" xfId="1" applyNumberFormat="1" applyFont="1" applyBorder="1" applyAlignment="1">
      <alignment horizontal="right"/>
    </xf>
    <xf numFmtId="171" fontId="8" fillId="0" borderId="23" xfId="1" applyNumberFormat="1" applyFont="1" applyBorder="1" applyAlignment="1">
      <alignment horizontal="right"/>
    </xf>
    <xf numFmtId="171" fontId="8" fillId="0" borderId="17" xfId="1" applyNumberFormat="1" applyFont="1" applyBorder="1" applyAlignment="1">
      <alignment horizontal="right"/>
    </xf>
    <xf numFmtId="171" fontId="8" fillId="0" borderId="18" xfId="1" applyNumberFormat="1" applyFont="1" applyBorder="1" applyAlignment="1">
      <alignment horizontal="right"/>
    </xf>
    <xf numFmtId="3" fontId="8" fillId="0" borderId="23" xfId="1" applyNumberFormat="1" applyFont="1" applyBorder="1" applyAlignment="1">
      <alignment horizontal="right"/>
    </xf>
    <xf numFmtId="3" fontId="8" fillId="0" borderId="29" xfId="1" applyNumberFormat="1" applyFont="1" applyBorder="1" applyAlignment="1">
      <alignment horizontal="right"/>
    </xf>
    <xf numFmtId="3" fontId="8" fillId="0" borderId="18" xfId="1" applyNumberFormat="1" applyFont="1" applyBorder="1" applyAlignment="1">
      <alignment horizontal="right"/>
    </xf>
    <xf numFmtId="3" fontId="8" fillId="0" borderId="34" xfId="1" applyNumberFormat="1" applyFont="1" applyBorder="1" applyAlignment="1">
      <alignment horizontal="right"/>
    </xf>
    <xf numFmtId="3" fontId="8" fillId="0" borderId="42" xfId="1" applyNumberFormat="1" applyFont="1" applyBorder="1" applyAlignment="1">
      <alignment horizontal="right"/>
    </xf>
    <xf numFmtId="0" fontId="4" fillId="0" borderId="26" xfId="0" applyFont="1" applyBorder="1" applyAlignment="1">
      <alignment horizontal="left" vertical="center" wrapText="1"/>
    </xf>
    <xf numFmtId="3" fontId="7" fillId="0" borderId="40" xfId="2" applyNumberFormat="1" applyBorder="1" applyAlignment="1">
      <alignment horizontal="right" vertical="center"/>
    </xf>
    <xf numFmtId="3" fontId="7" fillId="0" borderId="27" xfId="1" applyNumberFormat="1" applyFont="1" applyBorder="1" applyAlignment="1">
      <alignment horizontal="right" vertical="center"/>
    </xf>
    <xf numFmtId="3" fontId="7" fillId="0" borderId="38" xfId="1" applyNumberFormat="1" applyFont="1" applyBorder="1" applyAlignment="1">
      <alignment horizontal="right" vertical="center"/>
    </xf>
    <xf numFmtId="3" fontId="8" fillId="0" borderId="40" xfId="1" applyNumberFormat="1" applyFont="1" applyBorder="1" applyAlignment="1">
      <alignment horizontal="right" vertical="center"/>
    </xf>
    <xf numFmtId="0" fontId="4" fillId="0" borderId="3" xfId="0" applyFont="1" applyBorder="1" applyAlignment="1">
      <alignment horizontal="left" vertical="center" indent="2"/>
    </xf>
    <xf numFmtId="3" fontId="8" fillId="0" borderId="60" xfId="1" applyNumberFormat="1" applyFont="1" applyBorder="1" applyAlignment="1">
      <alignment horizontal="right"/>
    </xf>
    <xf numFmtId="3" fontId="8" fillId="0" borderId="17" xfId="1" applyNumberFormat="1" applyFont="1" applyBorder="1" applyAlignment="1">
      <alignment horizontal="right"/>
    </xf>
    <xf numFmtId="3" fontId="7" fillId="0" borderId="61" xfId="1" applyNumberFormat="1" applyFont="1" applyBorder="1" applyAlignment="1">
      <alignment horizontal="right"/>
    </xf>
    <xf numFmtId="3" fontId="7" fillId="0" borderId="0" xfId="1" applyNumberFormat="1" applyFont="1" applyAlignment="1">
      <alignment horizontal="right" vertical="center"/>
    </xf>
    <xf numFmtId="3" fontId="8" fillId="0" borderId="29" xfId="1" applyNumberFormat="1" applyFont="1" applyBorder="1" applyAlignment="1">
      <alignment horizontal="right" vertical="center"/>
    </xf>
    <xf numFmtId="0" fontId="4" fillId="0" borderId="1" xfId="0" applyFont="1" applyBorder="1" applyAlignment="1">
      <alignment horizontal="left" vertical="center"/>
    </xf>
    <xf numFmtId="0" fontId="4" fillId="0" borderId="62" xfId="0" applyFont="1" applyBorder="1" applyAlignment="1">
      <alignment horizontal="left" vertical="center" wrapText="1"/>
    </xf>
    <xf numFmtId="0" fontId="4" fillId="0" borderId="58" xfId="0" applyFont="1" applyBorder="1" applyAlignment="1">
      <alignment horizontal="left" vertical="center"/>
    </xf>
    <xf numFmtId="3" fontId="7" fillId="0" borderId="61" xfId="1" applyNumberFormat="1" applyFont="1" applyBorder="1" applyAlignment="1">
      <alignment horizontal="right" vertical="center"/>
    </xf>
    <xf numFmtId="3" fontId="7" fillId="0" borderId="3" xfId="1" applyNumberFormat="1" applyFont="1" applyBorder="1" applyAlignment="1">
      <alignment horizontal="right" vertical="center"/>
    </xf>
    <xf numFmtId="3" fontId="7" fillId="0" borderId="17" xfId="1" applyNumberFormat="1" applyFont="1" applyBorder="1" applyAlignment="1">
      <alignment horizontal="right" vertical="center"/>
    </xf>
    <xf numFmtId="3" fontId="8" fillId="0" borderId="23" xfId="1" applyNumberFormat="1" applyFont="1" applyBorder="1" applyAlignment="1">
      <alignment horizontal="right" vertical="center"/>
    </xf>
    <xf numFmtId="3" fontId="8" fillId="0" borderId="28" xfId="1" applyNumberFormat="1" applyFont="1" applyBorder="1" applyAlignment="1">
      <alignment horizontal="right"/>
    </xf>
    <xf numFmtId="3" fontId="7" fillId="0" borderId="56" xfId="1" applyNumberFormat="1" applyFont="1" applyBorder="1" applyAlignment="1">
      <alignment horizontal="right"/>
    </xf>
    <xf numFmtId="3" fontId="7" fillId="0" borderId="55" xfId="1" applyNumberFormat="1" applyFont="1" applyBorder="1" applyAlignment="1">
      <alignment horizontal="right"/>
    </xf>
    <xf numFmtId="3" fontId="8" fillId="0" borderId="56" xfId="1" applyNumberFormat="1" applyFont="1" applyBorder="1" applyAlignment="1">
      <alignment horizontal="right"/>
    </xf>
    <xf numFmtId="0" fontId="9" fillId="0" borderId="0" xfId="0" applyFont="1"/>
    <xf numFmtId="0" fontId="9" fillId="0" borderId="25" xfId="0" applyFont="1" applyBorder="1" applyAlignment="1">
      <alignment horizontal="left" vertical="center"/>
    </xf>
    <xf numFmtId="0" fontId="9" fillId="0" borderId="32" xfId="0" applyFont="1" applyBorder="1" applyAlignment="1">
      <alignment vertical="center"/>
    </xf>
    <xf numFmtId="169" fontId="8" fillId="0" borderId="56" xfId="2" applyNumberFormat="1" applyFont="1" applyBorder="1">
      <alignment horizontal="right"/>
    </xf>
    <xf numFmtId="0" fontId="4" fillId="0" borderId="12" xfId="0" applyFont="1" applyBorder="1" applyAlignment="1">
      <alignment horizontal="left" vertical="center"/>
    </xf>
    <xf numFmtId="169" fontId="8" fillId="0" borderId="54" xfId="2" applyNumberFormat="1" applyFont="1" applyBorder="1">
      <alignment horizontal="right"/>
    </xf>
    <xf numFmtId="169" fontId="8" fillId="0" borderId="43" xfId="2" applyNumberFormat="1" applyFont="1" applyBorder="1">
      <alignment horizontal="right"/>
    </xf>
    <xf numFmtId="169" fontId="8" fillId="0" borderId="30" xfId="2" applyNumberFormat="1" applyFont="1" applyBorder="1">
      <alignment horizontal="right"/>
    </xf>
    <xf numFmtId="0" fontId="4" fillId="0" borderId="25" xfId="0" applyFont="1" applyBorder="1" applyAlignment="1">
      <alignment horizontal="left" vertical="center"/>
    </xf>
    <xf numFmtId="0" fontId="13" fillId="0" borderId="0" xfId="0" applyFont="1"/>
    <xf numFmtId="3" fontId="0" fillId="0" borderId="0" xfId="0" applyNumberFormat="1"/>
    <xf numFmtId="169" fontId="8" fillId="0" borderId="21" xfId="2" applyNumberFormat="1" applyFont="1" applyBorder="1">
      <alignment horizontal="right"/>
    </xf>
    <xf numFmtId="0" fontId="6" fillId="2" borderId="36" xfId="0" applyFont="1" applyFill="1" applyBorder="1"/>
    <xf numFmtId="0" fontId="5" fillId="8" borderId="0" xfId="0" applyFont="1" applyFill="1"/>
    <xf numFmtId="0" fontId="0" fillId="8" borderId="0" xfId="0" applyFill="1"/>
    <xf numFmtId="3" fontId="5" fillId="0" borderId="0" xfId="0" applyNumberFormat="1" applyFont="1" applyAlignment="1">
      <alignment vertical="center"/>
    </xf>
    <xf numFmtId="0" fontId="14" fillId="0" borderId="0" xfId="0" applyFont="1"/>
    <xf numFmtId="167" fontId="7" fillId="6" borderId="8" xfId="0" applyNumberFormat="1" applyFont="1" applyFill="1" applyBorder="1"/>
    <xf numFmtId="167" fontId="5" fillId="0" borderId="0" xfId="0" applyNumberFormat="1" applyFont="1"/>
    <xf numFmtId="0" fontId="5" fillId="0" borderId="21" xfId="0" applyFont="1" applyBorder="1" applyAlignment="1">
      <alignment vertical="center"/>
    </xf>
    <xf numFmtId="171" fontId="7" fillId="0" borderId="34" xfId="1" applyNumberFormat="1" applyFont="1" applyBorder="1" applyAlignment="1">
      <alignment horizontal="right"/>
    </xf>
    <xf numFmtId="171" fontId="7" fillId="0" borderId="20" xfId="1" applyNumberFormat="1" applyFont="1" applyBorder="1" applyAlignment="1">
      <alignment horizontal="right"/>
    </xf>
    <xf numFmtId="171" fontId="8" fillId="0" borderId="34" xfId="1" applyNumberFormat="1" applyFont="1" applyBorder="1" applyAlignment="1">
      <alignment horizontal="right"/>
    </xf>
    <xf numFmtId="171" fontId="8" fillId="0" borderId="42" xfId="1" applyNumberFormat="1" applyFont="1" applyBorder="1" applyAlignment="1">
      <alignment horizontal="right"/>
    </xf>
    <xf numFmtId="0" fontId="4" fillId="0" borderId="59" xfId="0" applyFont="1" applyBorder="1" applyAlignment="1">
      <alignment horizontal="left" vertical="center"/>
    </xf>
    <xf numFmtId="171" fontId="7" fillId="0" borderId="19" xfId="1" applyNumberFormat="1" applyFont="1" applyBorder="1" applyAlignment="1">
      <alignment horizontal="right"/>
    </xf>
    <xf numFmtId="171" fontId="7" fillId="0" borderId="7" xfId="1" applyNumberFormat="1" applyFont="1" applyBorder="1" applyAlignment="1">
      <alignment horizontal="right"/>
    </xf>
    <xf numFmtId="171" fontId="8" fillId="0" borderId="19" xfId="1" applyNumberFormat="1" applyFont="1" applyBorder="1" applyAlignment="1">
      <alignment horizontal="right"/>
    </xf>
    <xf numFmtId="0" fontId="4" fillId="0" borderId="65" xfId="0" applyFont="1" applyBorder="1" applyAlignment="1">
      <alignment horizontal="left" vertical="center"/>
    </xf>
    <xf numFmtId="0" fontId="4" fillId="0" borderId="64" xfId="0" applyFont="1" applyBorder="1" applyAlignment="1">
      <alignment horizontal="left" vertical="center"/>
    </xf>
    <xf numFmtId="0" fontId="5" fillId="5" borderId="0" xfId="0" applyFont="1" applyFill="1"/>
    <xf numFmtId="0" fontId="6" fillId="2" borderId="8" xfId="0" applyFont="1" applyFill="1" applyBorder="1" applyAlignment="1">
      <alignment vertical="center"/>
    </xf>
    <xf numFmtId="0" fontId="6" fillId="2" borderId="39" xfId="0" applyFont="1" applyFill="1" applyBorder="1" applyAlignment="1">
      <alignment vertical="center"/>
    </xf>
    <xf numFmtId="0" fontId="6" fillId="2" borderId="66" xfId="0" applyFont="1" applyFill="1" applyBorder="1" applyAlignment="1">
      <alignment vertical="center"/>
    </xf>
    <xf numFmtId="0" fontId="5" fillId="5" borderId="36" xfId="0" applyFont="1" applyFill="1" applyBorder="1" applyAlignment="1">
      <alignment horizontal="center" vertical="center" wrapText="1"/>
    </xf>
    <xf numFmtId="0" fontId="0" fillId="9" borderId="0" xfId="0" applyFill="1"/>
    <xf numFmtId="0" fontId="15" fillId="0" borderId="0" xfId="3"/>
    <xf numFmtId="0" fontId="5" fillId="0" borderId="0" xfId="0" quotePrefix="1" applyFont="1"/>
    <xf numFmtId="0" fontId="6" fillId="0" borderId="32" xfId="0" applyFont="1" applyBorder="1"/>
    <xf numFmtId="0" fontId="9" fillId="0" borderId="0" xfId="0" applyFont="1" applyAlignment="1">
      <alignment vertical="center"/>
    </xf>
    <xf numFmtId="0" fontId="8" fillId="0" borderId="32" xfId="0" applyFont="1" applyBorder="1"/>
    <xf numFmtId="0" fontId="8" fillId="0" borderId="0" xfId="0" applyFont="1"/>
    <xf numFmtId="0" fontId="10" fillId="0" borderId="0" xfId="0" applyFont="1" applyAlignment="1">
      <alignment vertical="top"/>
    </xf>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3" fontId="18" fillId="0" borderId="0" xfId="0" applyNumberFormat="1" applyFont="1" applyAlignment="1">
      <alignment horizontal="left"/>
    </xf>
    <xf numFmtId="0" fontId="16" fillId="0" borderId="0" xfId="0" applyFont="1" applyAlignment="1">
      <alignment horizontal="center"/>
    </xf>
    <xf numFmtId="0" fontId="16" fillId="0" borderId="0" xfId="0" quotePrefix="1" applyFont="1" applyAlignment="1">
      <alignment horizontal="left" wrapText="1"/>
    </xf>
    <xf numFmtId="0" fontId="21" fillId="0" borderId="0" xfId="3" quotePrefix="1" applyFont="1" applyAlignment="1">
      <alignment horizontal="left" wrapText="1"/>
    </xf>
    <xf numFmtId="0" fontId="21" fillId="0" borderId="0" xfId="3" applyFont="1" applyAlignment="1">
      <alignment horizontal="left"/>
    </xf>
    <xf numFmtId="0" fontId="22" fillId="0" borderId="0" xfId="0" applyFont="1" applyAlignment="1">
      <alignment horizontal="center"/>
    </xf>
    <xf numFmtId="3" fontId="6" fillId="6" borderId="8" xfId="0" applyNumberFormat="1" applyFont="1" applyFill="1" applyBorder="1"/>
    <xf numFmtId="0" fontId="4" fillId="0" borderId="27" xfId="0" applyFont="1" applyBorder="1" applyAlignment="1">
      <alignment horizontal="left" vertical="center" wrapText="1"/>
    </xf>
    <xf numFmtId="3" fontId="7" fillId="0" borderId="0" xfId="1" applyNumberFormat="1" applyFont="1" applyAlignment="1">
      <alignment horizontal="right"/>
    </xf>
    <xf numFmtId="3" fontId="7" fillId="0" borderId="40" xfId="2" applyNumberFormat="1" applyBorder="1">
      <alignment horizontal="right"/>
    </xf>
    <xf numFmtId="3" fontId="7" fillId="0" borderId="19" xfId="1" applyNumberFormat="1" applyFont="1" applyBorder="1" applyAlignment="1">
      <alignment horizontal="right"/>
    </xf>
    <xf numFmtId="0" fontId="15" fillId="0" borderId="0" xfId="3" applyAlignment="1">
      <alignment horizontal="left" vertical="center"/>
    </xf>
    <xf numFmtId="0" fontId="24" fillId="0" borderId="0" xfId="0" applyFont="1" applyAlignment="1">
      <alignment vertical="center"/>
    </xf>
    <xf numFmtId="0" fontId="10" fillId="0" borderId="0" xfId="0" applyFont="1" applyAlignment="1">
      <alignment vertical="center"/>
    </xf>
    <xf numFmtId="171" fontId="7" fillId="0" borderId="42" xfId="2" applyNumberFormat="1" applyBorder="1" applyAlignment="1">
      <alignment horizontal="right" vertical="center"/>
    </xf>
    <xf numFmtId="171" fontId="7" fillId="0" borderId="41" xfId="2" applyNumberFormat="1" applyBorder="1" applyAlignment="1">
      <alignment horizontal="right" vertical="center"/>
    </xf>
    <xf numFmtId="0" fontId="6" fillId="2" borderId="67" xfId="0" applyFont="1" applyFill="1" applyBorder="1"/>
    <xf numFmtId="0" fontId="10" fillId="0" borderId="14" xfId="0" applyFont="1" applyBorder="1" applyAlignment="1">
      <alignment horizontal="left" vertical="center" indent="1"/>
    </xf>
    <xf numFmtId="0" fontId="10" fillId="2" borderId="8" xfId="0" applyFont="1" applyFill="1" applyBorder="1"/>
    <xf numFmtId="3" fontId="8" fillId="0" borderId="41" xfId="1" applyNumberFormat="1" applyFont="1" applyBorder="1" applyAlignment="1">
      <alignment horizontal="right"/>
    </xf>
    <xf numFmtId="3" fontId="7" fillId="0" borderId="26" xfId="2" applyNumberFormat="1" applyBorder="1">
      <alignment horizontal="right"/>
    </xf>
    <xf numFmtId="3" fontId="7" fillId="0" borderId="62" xfId="1" applyNumberFormat="1" applyFont="1" applyBorder="1" applyAlignment="1">
      <alignment horizontal="right"/>
    </xf>
    <xf numFmtId="3" fontId="7" fillId="0" borderId="58" xfId="1" applyNumberFormat="1" applyFont="1" applyBorder="1" applyAlignment="1">
      <alignment horizontal="right"/>
    </xf>
    <xf numFmtId="3" fontId="7" fillId="0" borderId="58" xfId="2" applyNumberFormat="1" applyBorder="1">
      <alignment horizontal="right"/>
    </xf>
    <xf numFmtId="169" fontId="7" fillId="0" borderId="68" xfId="2" applyNumberFormat="1" applyBorder="1">
      <alignment horizontal="right"/>
    </xf>
    <xf numFmtId="169" fontId="7" fillId="0" borderId="1" xfId="2" applyNumberFormat="1" applyBorder="1">
      <alignment horizontal="right"/>
    </xf>
    <xf numFmtId="169" fontId="8" fillId="0" borderId="68" xfId="2" applyNumberFormat="1" applyFont="1" applyBorder="1">
      <alignment horizontal="right"/>
    </xf>
    <xf numFmtId="0" fontId="4" fillId="0" borderId="26" xfId="0" applyFont="1" applyBorder="1" applyAlignment="1">
      <alignment horizontal="left" vertical="center"/>
    </xf>
    <xf numFmtId="169" fontId="7" fillId="0" borderId="38" xfId="2" applyNumberFormat="1" applyBorder="1">
      <alignment horizontal="right"/>
    </xf>
    <xf numFmtId="169" fontId="7" fillId="0" borderId="26" xfId="2" applyNumberFormat="1" applyBorder="1">
      <alignment horizontal="right"/>
    </xf>
    <xf numFmtId="169" fontId="8" fillId="0" borderId="38" xfId="2" applyNumberFormat="1" applyFont="1" applyBorder="1">
      <alignment horizontal="right"/>
    </xf>
    <xf numFmtId="169" fontId="7" fillId="0" borderId="42" xfId="2" applyNumberFormat="1" applyBorder="1">
      <alignment horizontal="right"/>
    </xf>
    <xf numFmtId="169" fontId="7" fillId="0" borderId="41" xfId="2" applyNumberFormat="1" applyBorder="1">
      <alignment horizontal="right"/>
    </xf>
    <xf numFmtId="169" fontId="8" fillId="0" borderId="42" xfId="2" applyNumberFormat="1" applyFont="1" applyBorder="1">
      <alignment horizontal="right"/>
    </xf>
    <xf numFmtId="0" fontId="4" fillId="0" borderId="51" xfId="0" applyFont="1" applyBorder="1" applyAlignment="1">
      <alignment horizontal="left" vertical="center"/>
    </xf>
    <xf numFmtId="169" fontId="7" fillId="0" borderId="35" xfId="2" applyNumberFormat="1" applyBorder="1">
      <alignment horizontal="right"/>
    </xf>
    <xf numFmtId="169" fontId="7" fillId="0" borderId="51" xfId="2" applyNumberFormat="1" applyBorder="1">
      <alignment horizontal="right"/>
    </xf>
    <xf numFmtId="169" fontId="8" fillId="0" borderId="35" xfId="2" applyNumberFormat="1" applyFont="1" applyBorder="1">
      <alignment horizontal="right"/>
    </xf>
    <xf numFmtId="3" fontId="6" fillId="0" borderId="8" xfId="0" applyNumberFormat="1" applyFont="1" applyFill="1" applyBorder="1"/>
    <xf numFmtId="3" fontId="0" fillId="0" borderId="0" xfId="0" applyNumberFormat="1" applyAlignment="1">
      <alignment vertical="center"/>
    </xf>
    <xf numFmtId="3" fontId="7" fillId="0" borderId="28" xfId="1" applyNumberFormat="1" applyFont="1" applyFill="1" applyBorder="1" applyAlignment="1">
      <alignment horizontal="right"/>
    </xf>
    <xf numFmtId="3" fontId="7" fillId="0" borderId="6" xfId="1" applyNumberFormat="1" applyFont="1" applyFill="1" applyBorder="1" applyAlignment="1">
      <alignment horizontal="right"/>
    </xf>
    <xf numFmtId="0" fontId="6" fillId="0" borderId="8" xfId="0" applyFont="1" applyFill="1" applyBorder="1"/>
    <xf numFmtId="165" fontId="7" fillId="0" borderId="8" xfId="0" applyNumberFormat="1" applyFont="1" applyFill="1" applyBorder="1"/>
    <xf numFmtId="3" fontId="7" fillId="0" borderId="3" xfId="1" applyNumberFormat="1" applyFont="1" applyFill="1" applyBorder="1" applyAlignment="1">
      <alignment horizontal="right"/>
    </xf>
    <xf numFmtId="171" fontId="7" fillId="0" borderId="69" xfId="2" applyNumberFormat="1" applyBorder="1">
      <alignment horizontal="right"/>
    </xf>
    <xf numFmtId="0" fontId="5" fillId="0" borderId="0" xfId="0" applyFont="1" applyFill="1" applyAlignment="1">
      <alignment horizontal="left"/>
    </xf>
    <xf numFmtId="0" fontId="11" fillId="0" borderId="0" xfId="0" applyFont="1" applyAlignment="1"/>
    <xf numFmtId="0" fontId="9" fillId="0" borderId="0" xfId="0" applyFont="1" applyBorder="1" applyAlignment="1">
      <alignment vertical="center"/>
    </xf>
    <xf numFmtId="1" fontId="0" fillId="9" borderId="0" xfId="0" applyNumberFormat="1" applyFill="1"/>
    <xf numFmtId="0" fontId="5" fillId="0" borderId="0" xfId="0" applyFont="1" applyAlignment="1">
      <alignment horizontal="right"/>
    </xf>
    <xf numFmtId="0" fontId="5" fillId="0" borderId="0" xfId="0" applyFont="1" applyAlignment="1">
      <alignment horizontal="right" wrapText="1"/>
    </xf>
    <xf numFmtId="0" fontId="5" fillId="10" borderId="0" xfId="0" applyFont="1" applyFill="1"/>
    <xf numFmtId="0" fontId="5" fillId="10" borderId="2" xfId="0" applyFont="1" applyFill="1" applyBorder="1" applyAlignment="1">
      <alignment horizontal="left" vertical="center" indent="1"/>
    </xf>
    <xf numFmtId="0" fontId="9" fillId="2" borderId="8" xfId="0" applyFont="1" applyFill="1" applyBorder="1"/>
    <xf numFmtId="0" fontId="4" fillId="0" borderId="48" xfId="0" applyFont="1" applyBorder="1" applyAlignment="1">
      <alignment horizontal="left" vertical="center" indent="1"/>
    </xf>
    <xf numFmtId="0" fontId="6" fillId="2" borderId="70" xfId="0" applyFont="1" applyFill="1" applyBorder="1"/>
    <xf numFmtId="0" fontId="14" fillId="8" borderId="0" xfId="0" applyFont="1" applyFill="1"/>
    <xf numFmtId="0" fontId="4" fillId="0" borderId="0" xfId="0" applyFont="1"/>
    <xf numFmtId="3" fontId="0" fillId="8" borderId="0" xfId="0" applyNumberFormat="1" applyFill="1"/>
    <xf numFmtId="0" fontId="0" fillId="0" borderId="0" xfId="0" applyFont="1"/>
    <xf numFmtId="169" fontId="7" fillId="0" borderId="0" xfId="2" applyNumberFormat="1">
      <alignment horizontal="right"/>
    </xf>
    <xf numFmtId="0" fontId="5" fillId="0" borderId="36" xfId="0" applyFont="1" applyBorder="1" applyAlignment="1">
      <alignment wrapText="1"/>
    </xf>
    <xf numFmtId="0" fontId="4" fillId="0" borderId="69" xfId="0" applyFont="1" applyBorder="1" applyAlignment="1">
      <alignment horizontal="left" vertical="center" wrapText="1"/>
    </xf>
    <xf numFmtId="171" fontId="7" fillId="0" borderId="44" xfId="2" applyNumberFormat="1" applyBorder="1">
      <alignment horizontal="right"/>
    </xf>
    <xf numFmtId="169" fontId="7" fillId="0" borderId="71" xfId="2" applyNumberFormat="1" applyBorder="1">
      <alignment horizontal="right"/>
    </xf>
    <xf numFmtId="169" fontId="7" fillId="0" borderId="57" xfId="2" applyNumberFormat="1" applyBorder="1">
      <alignment horizontal="right"/>
    </xf>
    <xf numFmtId="169" fontId="8" fillId="0" borderId="71" xfId="2" applyNumberFormat="1" applyFont="1" applyBorder="1">
      <alignment horizontal="right"/>
    </xf>
    <xf numFmtId="169" fontId="7" fillId="0" borderId="44" xfId="2" applyNumberFormat="1" applyBorder="1">
      <alignment horizontal="right"/>
    </xf>
    <xf numFmtId="169" fontId="7" fillId="0" borderId="69" xfId="2" applyNumberFormat="1" applyBorder="1">
      <alignment horizontal="right"/>
    </xf>
    <xf numFmtId="169" fontId="8" fillId="0" borderId="44" xfId="2" applyNumberFormat="1" applyFont="1" applyBorder="1">
      <alignment horizontal="right"/>
    </xf>
    <xf numFmtId="3" fontId="7" fillId="0" borderId="8" xfId="0" applyNumberFormat="1" applyFont="1" applyBorder="1"/>
    <xf numFmtId="3" fontId="7" fillId="0" borderId="8" xfId="0" applyNumberFormat="1" applyFont="1" applyFill="1" applyBorder="1"/>
    <xf numFmtId="3" fontId="7" fillId="5" borderId="8" xfId="0" applyNumberFormat="1" applyFont="1" applyFill="1" applyBorder="1"/>
    <xf numFmtId="170" fontId="6" fillId="7" borderId="8" xfId="0" applyNumberFormat="1" applyFont="1" applyFill="1" applyBorder="1" applyAlignment="1">
      <alignment horizontal="right" vertical="center"/>
    </xf>
    <xf numFmtId="170" fontId="6" fillId="0" borderId="8" xfId="0" applyNumberFormat="1" applyFont="1" applyBorder="1" applyAlignment="1">
      <alignment horizontal="right" vertical="center"/>
    </xf>
    <xf numFmtId="169" fontId="7" fillId="0" borderId="3" xfId="2" applyNumberFormat="1" applyFill="1" applyBorder="1">
      <alignment horizontal="right"/>
    </xf>
    <xf numFmtId="0" fontId="5" fillId="5" borderId="8" xfId="0" applyFont="1" applyFill="1" applyBorder="1"/>
    <xf numFmtId="0" fontId="6" fillId="0" borderId="14" xfId="0" applyFont="1" applyBorder="1" applyAlignment="1">
      <alignment horizontal="left" vertical="center" indent="1"/>
    </xf>
    <xf numFmtId="170" fontId="6" fillId="5" borderId="8" xfId="0" applyNumberFormat="1" applyFont="1" applyFill="1" applyBorder="1" applyAlignment="1">
      <alignment horizontal="right" vertical="center"/>
    </xf>
    <xf numFmtId="170" fontId="6" fillId="11" borderId="8" xfId="0" applyNumberFormat="1" applyFont="1" applyFill="1" applyBorder="1" applyAlignment="1">
      <alignment horizontal="right" vertical="center"/>
    </xf>
    <xf numFmtId="0" fontId="5" fillId="0" borderId="0" xfId="0" applyFont="1" applyBorder="1"/>
    <xf numFmtId="3" fontId="6" fillId="0" borderId="72" xfId="0" applyNumberFormat="1" applyFont="1" applyBorder="1"/>
    <xf numFmtId="171" fontId="7" fillId="0" borderId="0" xfId="2" applyNumberFormat="1" applyBorder="1">
      <alignment horizontal="right"/>
    </xf>
    <xf numFmtId="1" fontId="5" fillId="5" borderId="0" xfId="0" applyNumberFormat="1" applyFont="1" applyFill="1"/>
    <xf numFmtId="3" fontId="6" fillId="5" borderId="0" xfId="0" applyNumberFormat="1" applyFont="1" applyFill="1" applyBorder="1"/>
    <xf numFmtId="0" fontId="5" fillId="0" borderId="0" xfId="0" applyFont="1" applyFill="1"/>
    <xf numFmtId="0" fontId="5" fillId="0" borderId="0" xfId="0" applyFont="1" applyAlignment="1">
      <alignment horizontal="left" wrapText="1"/>
    </xf>
    <xf numFmtId="1" fontId="6" fillId="5" borderId="8" xfId="0" applyNumberFormat="1" applyFont="1" applyFill="1" applyBorder="1"/>
    <xf numFmtId="0" fontId="4" fillId="3" borderId="43" xfId="0" applyFont="1" applyFill="1" applyBorder="1" applyAlignment="1">
      <alignment horizontal="center" vertical="center" wrapText="1"/>
    </xf>
    <xf numFmtId="0" fontId="4" fillId="3" borderId="44" xfId="0" applyFont="1" applyFill="1" applyBorder="1" applyAlignment="1">
      <alignment horizontal="center" vertical="center" wrapText="1"/>
    </xf>
    <xf numFmtId="0" fontId="4" fillId="3" borderId="43"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6" xfId="0" applyFont="1" applyFill="1" applyBorder="1" applyAlignment="1">
      <alignment horizontal="left" vertical="center"/>
    </xf>
    <xf numFmtId="0" fontId="4" fillId="3" borderId="54"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49" xfId="0" applyFont="1" applyFill="1" applyBorder="1" applyAlignment="1">
      <alignment horizontal="center" vertical="center"/>
    </xf>
    <xf numFmtId="0" fontId="4" fillId="3" borderId="45" xfId="0" applyFont="1" applyFill="1" applyBorder="1" applyAlignment="1">
      <alignment horizontal="center" vertical="center"/>
    </xf>
    <xf numFmtId="0" fontId="5" fillId="0" borderId="9" xfId="0" applyFont="1" applyBorder="1" applyAlignment="1">
      <alignment horizontal="center"/>
    </xf>
    <xf numFmtId="0" fontId="5" fillId="0" borderId="63" xfId="0" applyFont="1" applyBorder="1" applyAlignment="1">
      <alignment horizontal="center"/>
    </xf>
    <xf numFmtId="0" fontId="4" fillId="3" borderId="35" xfId="0" applyFont="1" applyFill="1" applyBorder="1" applyAlignment="1">
      <alignment horizontal="center" vertical="center" wrapText="1"/>
    </xf>
    <xf numFmtId="0" fontId="4" fillId="3" borderId="16" xfId="0" applyFont="1" applyFill="1" applyBorder="1" applyAlignment="1">
      <alignment horizontal="center" vertical="center"/>
    </xf>
    <xf numFmtId="0" fontId="4" fillId="3" borderId="38" xfId="0" applyFont="1" applyFill="1" applyBorder="1" applyAlignment="1">
      <alignment horizontal="center" vertical="center"/>
    </xf>
    <xf numFmtId="0" fontId="4" fillId="3" borderId="26" xfId="0" applyFont="1" applyFill="1" applyBorder="1" applyAlignment="1">
      <alignment horizontal="center" vertical="center"/>
    </xf>
    <xf numFmtId="0" fontId="10" fillId="0" borderId="0" xfId="0" applyFont="1" applyAlignment="1">
      <alignment horizontal="center" vertical="top" wrapText="1"/>
    </xf>
    <xf numFmtId="0" fontId="4" fillId="3" borderId="30" xfId="0" applyFont="1" applyFill="1" applyBorder="1" applyAlignment="1">
      <alignment horizontal="center" vertical="center" wrapText="1"/>
    </xf>
    <xf numFmtId="0" fontId="5" fillId="0" borderId="0" xfId="0" applyFont="1" applyAlignment="1">
      <alignment horizontal="left" wrapText="1"/>
    </xf>
    <xf numFmtId="0" fontId="0" fillId="8" borderId="0" xfId="0" applyFill="1" applyAlignment="1">
      <alignment horizontal="center"/>
    </xf>
  </cellXfs>
  <cellStyles count="4">
    <cellStyle name="Hyperlink" xfId="3" builtinId="8"/>
    <cellStyle name="Normal" xfId="0" builtinId="0"/>
    <cellStyle name="NumberCellStyle" xfId="2" xr:uid="{00000000-0005-0000-0000-00000200000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AFAC"/>
      <rgbColor rgb="006A2E91"/>
      <rgbColor rgb="004E72B8"/>
      <rgbColor rgb="00E1D921"/>
      <rgbColor rgb="00B9D981"/>
      <rgbColor rgb="00B7E2E1"/>
      <rgbColor rgb="00CEEBE9"/>
      <rgbColor rgb="00A387BE"/>
      <rgbColor rgb="0000AFAC"/>
      <rgbColor rgb="006A2E91"/>
      <rgbColor rgb="004E72B8"/>
      <rgbColor rgb="00E1D921"/>
      <rgbColor rgb="00B9D981"/>
      <rgbColor rgb="00B7E2E1"/>
      <rgbColor rgb="00CEEBE9"/>
      <rgbColor rgb="00A387BE"/>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91970"/>
      <color rgb="FFD2B48C"/>
      <color rgb="FFA050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'F1-Prod cons fuels oil'!$C$54</c:f>
              <c:strCache>
                <c:ptCount val="1"/>
                <c:pt idx="0">
                  <c:v>Hard coal</c:v>
                </c:pt>
              </c:strCache>
            </c:strRef>
          </c:tx>
          <c:spPr>
            <a:solidFill>
              <a:srgbClr val="32AFAF">
                <a:lumMod val="100000"/>
              </a:srgbClr>
            </a:solidFill>
            <a:ln>
              <a:noFill/>
              <a:round/>
            </a:ln>
            <a:effectLst/>
            <a:extLst>
              <a:ext uri="{91240B29-F687-4F45-9708-019B960494DF}">
                <a14:hiddenLine xmlns:a14="http://schemas.microsoft.com/office/drawing/2010/main">
                  <a:noFill/>
                  <a:round/>
                </a14:hiddenLine>
              </a:ext>
            </a:extLst>
          </c:spPr>
          <c:invertIfNegative val="0"/>
          <c:cat>
            <c:multiLvlStrRef>
              <c:f>'F1-Prod cons fuels oil'!$D$52:$I$53</c:f>
              <c:multiLvlStrCache>
                <c:ptCount val="6"/>
                <c:lvl>
                  <c:pt idx="0">
                    <c:v>Indigenous production</c:v>
                  </c:pt>
                  <c:pt idx="1">
                    <c:v>Gross inland deliveries - calculated</c:v>
                  </c:pt>
                  <c:pt idx="2">
                    <c:v>Indigenous production</c:v>
                  </c:pt>
                  <c:pt idx="3">
                    <c:v>Gross inland deliveries - calculated</c:v>
                  </c:pt>
                  <c:pt idx="4">
                    <c:v>Indigenous production</c:v>
                  </c:pt>
                  <c:pt idx="5">
                    <c:v>Gross inland deliveries - calculated</c:v>
                  </c:pt>
                </c:lvl>
                <c:lvl>
                  <c:pt idx="0">
                    <c:v>2019M01</c:v>
                  </c:pt>
                  <c:pt idx="2">
                    <c:v>2019M12</c:v>
                  </c:pt>
                  <c:pt idx="4">
                    <c:v>2020M01</c:v>
                  </c:pt>
                </c:lvl>
              </c:multiLvlStrCache>
            </c:multiLvlStrRef>
          </c:cat>
          <c:val>
            <c:numRef>
              <c:f>'F1-Prod cons fuels oil'!$D$54:$I$54</c:f>
              <c:numCache>
                <c:formatCode>#,##0</c:formatCode>
                <c:ptCount val="6"/>
                <c:pt idx="0">
                  <c:v>5629.7649999999994</c:v>
                </c:pt>
                <c:pt idx="1">
                  <c:v>21261.072999999997</c:v>
                </c:pt>
                <c:pt idx="2">
                  <c:v>5417.9549999999999</c:v>
                </c:pt>
                <c:pt idx="3">
                  <c:v>14728.069000000001</c:v>
                </c:pt>
                <c:pt idx="4">
                  <c:v>5634.7170000000015</c:v>
                </c:pt>
                <c:pt idx="5">
                  <c:v>14296.561999999996</c:v>
                </c:pt>
              </c:numCache>
            </c:numRef>
          </c:val>
          <c:extLst>
            <c:ext xmlns:c16="http://schemas.microsoft.com/office/drawing/2014/chart" uri="{C3380CC4-5D6E-409C-BE32-E72D297353CC}">
              <c16:uniqueId val="{00000000-3D93-45E5-902E-63B4994EA449}"/>
            </c:ext>
          </c:extLst>
        </c:ser>
        <c:ser>
          <c:idx val="1"/>
          <c:order val="1"/>
          <c:tx>
            <c:strRef>
              <c:f>'F1-Prod cons fuels oil'!$C$55</c:f>
              <c:strCache>
                <c:ptCount val="1"/>
                <c:pt idx="0">
                  <c:v>Brown coal</c:v>
                </c:pt>
              </c:strCache>
            </c:strRef>
          </c:tx>
          <c:spPr>
            <a:solidFill>
              <a:srgbClr val="32AFAF">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multiLvlStrRef>
              <c:f>'F1-Prod cons fuels oil'!$D$52:$I$53</c:f>
              <c:multiLvlStrCache>
                <c:ptCount val="6"/>
                <c:lvl>
                  <c:pt idx="0">
                    <c:v>Indigenous production</c:v>
                  </c:pt>
                  <c:pt idx="1">
                    <c:v>Gross inland deliveries - calculated</c:v>
                  </c:pt>
                  <c:pt idx="2">
                    <c:v>Indigenous production</c:v>
                  </c:pt>
                  <c:pt idx="3">
                    <c:v>Gross inland deliveries - calculated</c:v>
                  </c:pt>
                  <c:pt idx="4">
                    <c:v>Indigenous production</c:v>
                  </c:pt>
                  <c:pt idx="5">
                    <c:v>Gross inland deliveries - calculated</c:v>
                  </c:pt>
                </c:lvl>
                <c:lvl>
                  <c:pt idx="0">
                    <c:v>2019M01</c:v>
                  </c:pt>
                  <c:pt idx="2">
                    <c:v>2019M12</c:v>
                  </c:pt>
                  <c:pt idx="4">
                    <c:v>2020M01</c:v>
                  </c:pt>
                </c:lvl>
              </c:multiLvlStrCache>
            </c:multiLvlStrRef>
          </c:cat>
          <c:val>
            <c:numRef>
              <c:f>'F1-Prod cons fuels oil'!$D$55:$I$55</c:f>
              <c:numCache>
                <c:formatCode>#,##0</c:formatCode>
                <c:ptCount val="6"/>
                <c:pt idx="0">
                  <c:v>29506.679</c:v>
                </c:pt>
                <c:pt idx="1">
                  <c:v>31767.727999999999</c:v>
                </c:pt>
                <c:pt idx="2">
                  <c:v>24310.680000000004</c:v>
                </c:pt>
                <c:pt idx="3">
                  <c:v>25048.967000000001</c:v>
                </c:pt>
                <c:pt idx="4">
                  <c:v>25111.009000000002</c:v>
                </c:pt>
                <c:pt idx="5">
                  <c:v>25539.482999999997</c:v>
                </c:pt>
              </c:numCache>
            </c:numRef>
          </c:val>
          <c:extLst>
            <c:ext xmlns:c16="http://schemas.microsoft.com/office/drawing/2014/chart" uri="{C3380CC4-5D6E-409C-BE32-E72D297353CC}">
              <c16:uniqueId val="{00000001-3D93-45E5-902E-63B4994EA449}"/>
            </c:ext>
          </c:extLst>
        </c:ser>
        <c:ser>
          <c:idx val="2"/>
          <c:order val="2"/>
          <c:tx>
            <c:strRef>
              <c:f>'F1-Prod cons fuels oil'!$C$56</c:f>
              <c:strCache>
                <c:ptCount val="1"/>
                <c:pt idx="0">
                  <c:v>Peat</c:v>
                </c:pt>
              </c:strCache>
            </c:strRef>
          </c:tx>
          <c:spPr>
            <a:solidFill>
              <a:srgbClr val="C84B96">
                <a:lumMod val="100000"/>
              </a:srgbClr>
            </a:solidFill>
            <a:ln>
              <a:noFill/>
              <a:round/>
            </a:ln>
            <a:effectLst/>
            <a:extLst>
              <a:ext uri="{91240B29-F687-4F45-9708-019B960494DF}">
                <a14:hiddenLine xmlns:a14="http://schemas.microsoft.com/office/drawing/2010/main">
                  <a:noFill/>
                  <a:round/>
                </a14:hiddenLine>
              </a:ext>
            </a:extLst>
          </c:spPr>
          <c:invertIfNegative val="0"/>
          <c:cat>
            <c:multiLvlStrRef>
              <c:f>'F1-Prod cons fuels oil'!$D$52:$I$53</c:f>
              <c:multiLvlStrCache>
                <c:ptCount val="6"/>
                <c:lvl>
                  <c:pt idx="0">
                    <c:v>Indigenous production</c:v>
                  </c:pt>
                  <c:pt idx="1">
                    <c:v>Gross inland deliveries - calculated</c:v>
                  </c:pt>
                  <c:pt idx="2">
                    <c:v>Indigenous production</c:v>
                  </c:pt>
                  <c:pt idx="3">
                    <c:v>Gross inland deliveries - calculated</c:v>
                  </c:pt>
                  <c:pt idx="4">
                    <c:v>Indigenous production</c:v>
                  </c:pt>
                  <c:pt idx="5">
                    <c:v>Gross inland deliveries - calculated</c:v>
                  </c:pt>
                </c:lvl>
                <c:lvl>
                  <c:pt idx="0">
                    <c:v>2019M01</c:v>
                  </c:pt>
                  <c:pt idx="2">
                    <c:v>2019M12</c:v>
                  </c:pt>
                  <c:pt idx="4">
                    <c:v>2020M01</c:v>
                  </c:pt>
                </c:lvl>
              </c:multiLvlStrCache>
            </c:multiLvlStrRef>
          </c:cat>
          <c:val>
            <c:numRef>
              <c:f>'F1-Prod cons fuels oil'!$D$56:$I$56</c:f>
              <c:numCache>
                <c:formatCode>#,##0</c:formatCode>
                <c:ptCount val="6"/>
                <c:pt idx="0">
                  <c:v>55.067</c:v>
                </c:pt>
                <c:pt idx="1">
                  <c:v>861.91599999999994</c:v>
                </c:pt>
                <c:pt idx="2">
                  <c:v>59.122</c:v>
                </c:pt>
                <c:pt idx="3">
                  <c:v>661.85699999999997</c:v>
                </c:pt>
                <c:pt idx="4">
                  <c:v>68.091999999999999</c:v>
                </c:pt>
                <c:pt idx="5">
                  <c:v>719.54499999999996</c:v>
                </c:pt>
              </c:numCache>
            </c:numRef>
          </c:val>
          <c:extLst>
            <c:ext xmlns:c16="http://schemas.microsoft.com/office/drawing/2014/chart" uri="{C3380CC4-5D6E-409C-BE32-E72D297353CC}">
              <c16:uniqueId val="{00000002-3D93-45E5-902E-63B4994EA449}"/>
            </c:ext>
          </c:extLst>
        </c:ser>
        <c:ser>
          <c:idx val="3"/>
          <c:order val="3"/>
          <c:tx>
            <c:strRef>
              <c:f>'F1-Prod cons fuels oil'!$C$57</c:f>
              <c:strCache>
                <c:ptCount val="1"/>
                <c:pt idx="0">
                  <c:v>Oil shale and oil sands</c:v>
                </c:pt>
              </c:strCache>
            </c:strRef>
          </c:tx>
          <c:spPr>
            <a:solidFill>
              <a:srgbClr val="C84B96">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multiLvlStrRef>
              <c:f>'F1-Prod cons fuels oil'!$D$52:$I$53</c:f>
              <c:multiLvlStrCache>
                <c:ptCount val="6"/>
                <c:lvl>
                  <c:pt idx="0">
                    <c:v>Indigenous production</c:v>
                  </c:pt>
                  <c:pt idx="1">
                    <c:v>Gross inland deliveries - calculated</c:v>
                  </c:pt>
                  <c:pt idx="2">
                    <c:v>Indigenous production</c:v>
                  </c:pt>
                  <c:pt idx="3">
                    <c:v>Gross inland deliveries - calculated</c:v>
                  </c:pt>
                  <c:pt idx="4">
                    <c:v>Indigenous production</c:v>
                  </c:pt>
                  <c:pt idx="5">
                    <c:v>Gross inland deliveries - calculated</c:v>
                  </c:pt>
                </c:lvl>
                <c:lvl>
                  <c:pt idx="0">
                    <c:v>2019M01</c:v>
                  </c:pt>
                  <c:pt idx="2">
                    <c:v>2019M12</c:v>
                  </c:pt>
                  <c:pt idx="4">
                    <c:v>2020M01</c:v>
                  </c:pt>
                </c:lvl>
              </c:multiLvlStrCache>
            </c:multiLvlStrRef>
          </c:cat>
          <c:val>
            <c:numRef>
              <c:f>'F1-Prod cons fuels oil'!$D$57:$I$57</c:f>
              <c:numCache>
                <c:formatCode>#,##0</c:formatCode>
                <c:ptCount val="6"/>
                <c:pt idx="0">
                  <c:v>1996</c:v>
                </c:pt>
                <c:pt idx="1">
                  <c:v>1931.4370000000001</c:v>
                </c:pt>
                <c:pt idx="2">
                  <c:v>1022.423</c:v>
                </c:pt>
                <c:pt idx="3">
                  <c:v>1139.434</c:v>
                </c:pt>
                <c:pt idx="4">
                  <c:v>1194.473</c:v>
                </c:pt>
                <c:pt idx="5">
                  <c:v>1076.6510000000001</c:v>
                </c:pt>
              </c:numCache>
            </c:numRef>
          </c:val>
          <c:extLst>
            <c:ext xmlns:c16="http://schemas.microsoft.com/office/drawing/2014/chart" uri="{C3380CC4-5D6E-409C-BE32-E72D297353CC}">
              <c16:uniqueId val="{00000003-3D93-45E5-902E-63B4994EA449}"/>
            </c:ext>
          </c:extLst>
        </c:ser>
        <c:ser>
          <c:idx val="4"/>
          <c:order val="4"/>
          <c:tx>
            <c:strRef>
              <c:f>'F1-Prod cons fuels oil'!$C$58</c:f>
              <c:strCache>
                <c:ptCount val="1"/>
                <c:pt idx="0">
                  <c:v>Crude oil</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multiLvlStrRef>
              <c:f>'F1-Prod cons fuels oil'!$D$52:$I$53</c:f>
              <c:multiLvlStrCache>
                <c:ptCount val="6"/>
                <c:lvl>
                  <c:pt idx="0">
                    <c:v>Indigenous production</c:v>
                  </c:pt>
                  <c:pt idx="1">
                    <c:v>Gross inland deliveries - calculated</c:v>
                  </c:pt>
                  <c:pt idx="2">
                    <c:v>Indigenous production</c:v>
                  </c:pt>
                  <c:pt idx="3">
                    <c:v>Gross inland deliveries - calculated</c:v>
                  </c:pt>
                  <c:pt idx="4">
                    <c:v>Indigenous production</c:v>
                  </c:pt>
                  <c:pt idx="5">
                    <c:v>Gross inland deliveries - calculated</c:v>
                  </c:pt>
                </c:lvl>
                <c:lvl>
                  <c:pt idx="0">
                    <c:v>2019M01</c:v>
                  </c:pt>
                  <c:pt idx="2">
                    <c:v>2019M12</c:v>
                  </c:pt>
                  <c:pt idx="4">
                    <c:v>2020M01</c:v>
                  </c:pt>
                </c:lvl>
              </c:multiLvlStrCache>
            </c:multiLvlStrRef>
          </c:cat>
          <c:val>
            <c:numRef>
              <c:f>'F1-Prod cons fuels oil'!$D$58:$I$58</c:f>
              <c:numCache>
                <c:formatCode>#,##0</c:formatCode>
                <c:ptCount val="6"/>
                <c:pt idx="0">
                  <c:v>6012.4809999999998</c:v>
                </c:pt>
                <c:pt idx="1">
                  <c:v>50187.171000000002</c:v>
                </c:pt>
                <c:pt idx="2">
                  <c:v>5680.8729999999996</c:v>
                </c:pt>
                <c:pt idx="3">
                  <c:v>48195.517999999996</c:v>
                </c:pt>
                <c:pt idx="4">
                  <c:v>5812.1559999999999</c:v>
                </c:pt>
                <c:pt idx="5">
                  <c:v>40695.761000000006</c:v>
                </c:pt>
              </c:numCache>
            </c:numRef>
          </c:val>
          <c:extLst>
            <c:ext xmlns:c16="http://schemas.microsoft.com/office/drawing/2014/chart" uri="{C3380CC4-5D6E-409C-BE32-E72D297353CC}">
              <c16:uniqueId val="{00000004-3D93-45E5-902E-63B4994EA449}"/>
            </c:ext>
          </c:extLst>
        </c:ser>
        <c:dLbls>
          <c:showLegendKey val="0"/>
          <c:showVal val="0"/>
          <c:showCatName val="0"/>
          <c:showSerName val="0"/>
          <c:showPercent val="0"/>
          <c:showBubbleSize val="0"/>
        </c:dLbls>
        <c:gapWidth val="150"/>
        <c:overlap val="100"/>
        <c:axId val="362550280"/>
        <c:axId val="362550672"/>
      </c:barChart>
      <c:catAx>
        <c:axId val="362550280"/>
        <c:scaling>
          <c:orientation val="minMax"/>
        </c:scaling>
        <c:delete val="0"/>
        <c:axPos val="b"/>
        <c:numFmt formatCode="General" sourceLinked="0"/>
        <c:majorTickMark val="out"/>
        <c:minorTickMark val="none"/>
        <c:tickLblPos val="nextTo"/>
        <c:spPr>
          <a:ln>
            <a:solidFill>
              <a:srgbClr val="000000"/>
            </a:solidFill>
            <a:prstDash val="solid"/>
          </a:ln>
        </c:spPr>
        <c:crossAx val="362550672"/>
        <c:crosses val="autoZero"/>
        <c:auto val="1"/>
        <c:lblAlgn val="ctr"/>
        <c:lblOffset val="100"/>
        <c:noMultiLvlLbl val="0"/>
      </c:catAx>
      <c:valAx>
        <c:axId val="362550672"/>
        <c:scaling>
          <c:orientation val="minMax"/>
        </c:scaling>
        <c:delete val="0"/>
        <c:axPos val="l"/>
        <c:majorGridlines>
          <c:spPr>
            <a:ln w="3175">
              <a:solidFill>
                <a:srgbClr val="C0C0C0"/>
              </a:solidFill>
              <a:prstDash val="sysDash"/>
            </a:ln>
          </c:spPr>
        </c:majorGridlines>
        <c:numFmt formatCode="#,##0" sourceLinked="1"/>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362550280"/>
        <c:crosses val="autoZero"/>
        <c:crossBetween val="between"/>
      </c:valAx>
    </c:plotArea>
    <c:legend>
      <c:legendPos val="b"/>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December 2019</a:t>
            </a:r>
          </a:p>
        </c:rich>
      </c:tx>
      <c:layout>
        <c:manualLayout>
          <c:xMode val="edge"/>
          <c:yMode val="edge"/>
          <c:x val="0.37070830521340264"/>
          <c:y val="2.6165960024227739E-3"/>
        </c:manualLayout>
      </c:layout>
      <c:overlay val="0"/>
    </c:title>
    <c:autoTitleDeleted val="0"/>
    <c:plotArea>
      <c:layout>
        <c:manualLayout>
          <c:layoutTarget val="inner"/>
          <c:xMode val="edge"/>
          <c:yMode val="edge"/>
          <c:x val="0.11818216791598138"/>
          <c:y val="0.19075171427885579"/>
          <c:w val="0.75757799946140969"/>
          <c:h val="0.72254437226842261"/>
        </c:manualLayout>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4597-4591-A727-4D3DEF8CE952}"/>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4597-4591-A727-4D3DEF8CE952}"/>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4597-4591-A727-4D3DEF8CE952}"/>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4597-4591-A727-4D3DEF8CE952}"/>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4597-4591-A727-4D3DEF8CE952}"/>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4597-4591-A727-4D3DEF8CE952}"/>
              </c:ext>
            </c:extLst>
          </c:dPt>
          <c:dLbls>
            <c:dLbl>
              <c:idx val="0"/>
              <c:layout>
                <c:manualLayout>
                  <c:x val="7.1648800909850027E-2"/>
                  <c:y val="-1.69835743825790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97-4591-A727-4D3DEF8CE952}"/>
                </c:ext>
              </c:extLst>
            </c:dLbl>
            <c:dLbl>
              <c:idx val="1"/>
              <c:layout>
                <c:manualLayout>
                  <c:x val="-1.8436122384977327E-3"/>
                  <c:y val="1.02556913323520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597-4591-A727-4D3DEF8CE952}"/>
                </c:ext>
              </c:extLst>
            </c:dLbl>
            <c:dLbl>
              <c:idx val="2"/>
              <c:layout>
                <c:manualLayout>
                  <c:x val="1.1696992302223941E-3"/>
                  <c:y val="8.245052454496601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597-4591-A727-4D3DEF8CE952}"/>
                </c:ext>
              </c:extLst>
            </c:dLbl>
            <c:dLbl>
              <c:idx val="3"/>
              <c:layout>
                <c:manualLayout>
                  <c:x val="-4.4491213221541683E-3"/>
                  <c:y val="-2.380117915526896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597-4591-A727-4D3DEF8CE952}"/>
                </c:ext>
              </c:extLst>
            </c:dLbl>
            <c:dLbl>
              <c:idx val="4"/>
              <c:layout>
                <c:manualLayout>
                  <c:x val="-6.8430643636852376E-2"/>
                  <c:y val="6.138149645240932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597-4591-A727-4D3DEF8CE952}"/>
                </c:ext>
              </c:extLst>
            </c:dLbl>
            <c:dLbl>
              <c:idx val="5"/>
              <c:layout>
                <c:manualLayout>
                  <c:x val="-3.784573464614574E-2"/>
                  <c:y val="1.53311993270870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597-4591-A727-4D3DEF8CE952}"/>
                </c:ext>
              </c:extLst>
            </c:dLbl>
            <c:dLbl>
              <c:idx val="6"/>
              <c:layout>
                <c:manualLayout>
                  <c:x val="-6.0081583097740937E-4"/>
                  <c:y val="6.616968736896053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4597-4591-A727-4D3DEF8CE952}"/>
                </c:ext>
              </c:extLst>
            </c:dLbl>
            <c:dLbl>
              <c:idx val="7"/>
              <c:layout>
                <c:manualLayout>
                  <c:x val="0.13731422330131149"/>
                  <c:y val="-3.430554908447094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597-4591-A727-4D3DEF8CE952}"/>
                </c:ext>
              </c:extLst>
            </c:dLbl>
            <c:dLbl>
              <c:idx val="8"/>
              <c:layout>
                <c:manualLayout>
                  <c:x val="8.5371459844738887E-2"/>
                  <c:y val="5.46239264470639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4597-4591-A727-4D3DEF8CE952}"/>
                </c:ext>
              </c:extLst>
            </c:dLbl>
            <c:dLbl>
              <c:idx val="9"/>
              <c:layout>
                <c:manualLayout>
                  <c:x val="0.10037366482844395"/>
                  <c:y val="0.142439547127614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597-4591-A727-4D3DEF8CE952}"/>
                </c:ext>
              </c:extLst>
            </c:dLbl>
            <c:dLbl>
              <c:idx val="10"/>
              <c:layout>
                <c:manualLayout>
                  <c:x val="3.178970614336786E-2"/>
                  <c:y val="0.125219214462097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4597-4591-A727-4D3DEF8CE952}"/>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'F3a-Main origin Crude oil'!$B$36:$B$46</c:f>
              <c:strCache>
                <c:ptCount val="11"/>
                <c:pt idx="0">
                  <c:v>Russia</c:v>
                </c:pt>
                <c:pt idx="1">
                  <c:v>United States</c:v>
                </c:pt>
                <c:pt idx="2">
                  <c:v>Norway</c:v>
                </c:pt>
                <c:pt idx="3">
                  <c:v>Kazakhstan</c:v>
                </c:pt>
                <c:pt idx="4">
                  <c:v>Nigeria</c:v>
                </c:pt>
                <c:pt idx="5">
                  <c:v>Saudi Arabia</c:v>
                </c:pt>
                <c:pt idx="6">
                  <c:v>Libya</c:v>
                </c:pt>
                <c:pt idx="7">
                  <c:v>Azerbaijan</c:v>
                </c:pt>
                <c:pt idx="8">
                  <c:v>Iraq</c:v>
                </c:pt>
                <c:pt idx="9">
                  <c:v>Angola</c:v>
                </c:pt>
                <c:pt idx="10">
                  <c:v>Others</c:v>
                </c:pt>
              </c:strCache>
            </c:strRef>
          </c:cat>
          <c:val>
            <c:numRef>
              <c:f>'F3a-Main origin Crude oil'!$E$36:$E$46</c:f>
              <c:numCache>
                <c:formatCode>#,##0</c:formatCode>
                <c:ptCount val="11"/>
                <c:pt idx="0">
                  <c:v>11266.252</c:v>
                </c:pt>
                <c:pt idx="1">
                  <c:v>4001.625</c:v>
                </c:pt>
                <c:pt idx="2">
                  <c:v>5289.8379999999997</c:v>
                </c:pt>
                <c:pt idx="3">
                  <c:v>2663.9970000000003</c:v>
                </c:pt>
                <c:pt idx="4">
                  <c:v>3066.8580000000002</c:v>
                </c:pt>
                <c:pt idx="5">
                  <c:v>2586.386</c:v>
                </c:pt>
                <c:pt idx="6">
                  <c:v>3026.7889999999998</c:v>
                </c:pt>
                <c:pt idx="7">
                  <c:v>1721.335</c:v>
                </c:pt>
                <c:pt idx="8">
                  <c:v>2689.0149999999999</c:v>
                </c:pt>
                <c:pt idx="9">
                  <c:v>603</c:v>
                </c:pt>
                <c:pt idx="10">
                  <c:v>5575.9170000000013</c:v>
                </c:pt>
              </c:numCache>
            </c:numRef>
          </c:val>
          <c:extLst>
            <c:ext xmlns:c16="http://schemas.microsoft.com/office/drawing/2014/chart" uri="{C3380CC4-5D6E-409C-BE32-E72D297353CC}">
              <c16:uniqueId val="{00000011-4597-4591-A727-4D3DEF8CE952}"/>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January 2019</a:t>
            </a:r>
          </a:p>
        </c:rich>
      </c:tx>
      <c:layout>
        <c:manualLayout>
          <c:xMode val="edge"/>
          <c:yMode val="edge"/>
          <c:x val="0.37070834327527241"/>
          <c:y val="1.4450915529049993E-2"/>
        </c:manualLayout>
      </c:layout>
      <c:overlay val="0"/>
    </c:title>
    <c:autoTitleDeleted val="0"/>
    <c:plotArea>
      <c:layout>
        <c:manualLayout>
          <c:layoutTarget val="inner"/>
          <c:xMode val="edge"/>
          <c:yMode val="edge"/>
          <c:x val="0.11818216791598138"/>
          <c:y val="0.19075171427885579"/>
          <c:w val="0.75757799946140969"/>
          <c:h val="0.72254437226842261"/>
        </c:manualLayout>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CDC1-43FC-930C-DEB4CD955839}"/>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CDC1-43FC-930C-DEB4CD955839}"/>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CDC1-43FC-930C-DEB4CD955839}"/>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CDC1-43FC-930C-DEB4CD955839}"/>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CDC1-43FC-930C-DEB4CD955839}"/>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CDC1-43FC-930C-DEB4CD955839}"/>
              </c:ext>
            </c:extLst>
          </c:dPt>
          <c:dLbls>
            <c:dLbl>
              <c:idx val="0"/>
              <c:layout>
                <c:manualLayout>
                  <c:x val="2.7090115420759758E-2"/>
                  <c:y val="-4.07224467861398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DC1-43FC-930C-DEB4CD955839}"/>
                </c:ext>
              </c:extLst>
            </c:dLbl>
            <c:dLbl>
              <c:idx val="1"/>
              <c:layout>
                <c:manualLayout>
                  <c:x val="-1.8981298306769936E-2"/>
                  <c:y val="2.2125127534132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C1-43FC-930C-DEB4CD955839}"/>
                </c:ext>
              </c:extLst>
            </c:dLbl>
            <c:dLbl>
              <c:idx val="2"/>
              <c:layout>
                <c:manualLayout>
                  <c:x val="-5.6854831527145709E-3"/>
                  <c:y val="-4.31891710865518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DC1-43FC-930C-DEB4CD955839}"/>
                </c:ext>
              </c:extLst>
            </c:dLbl>
            <c:dLbl>
              <c:idx val="3"/>
              <c:layout>
                <c:manualLayout>
                  <c:x val="-3.5297442045370511E-2"/>
                  <c:y val="-4.194490525479567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DC1-43FC-930C-DEB4CD955839}"/>
                </c:ext>
              </c:extLst>
            </c:dLbl>
            <c:dLbl>
              <c:idx val="4"/>
              <c:layout>
                <c:manualLayout>
                  <c:x val="-7.4157323057849792E-2"/>
                  <c:y val="-1.198545833944669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DC1-43FC-930C-DEB4CD955839}"/>
                </c:ext>
              </c:extLst>
            </c:dLbl>
            <c:dLbl>
              <c:idx val="5"/>
              <c:layout>
                <c:manualLayout>
                  <c:x val="-5.7665342452714478E-2"/>
                  <c:y val="-5.145661140183582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DC1-43FC-930C-DEB4CD955839}"/>
                </c:ext>
              </c:extLst>
            </c:dLbl>
            <c:dLbl>
              <c:idx val="6"/>
              <c:layout>
                <c:manualLayout>
                  <c:x val="7.3659854912622238E-2"/>
                  <c:y val="-8.4445965993381269E-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CDC1-43FC-930C-DEB4CD955839}"/>
                </c:ext>
              </c:extLst>
            </c:dLbl>
            <c:dLbl>
              <c:idx val="7"/>
              <c:layout>
                <c:manualLayout>
                  <c:x val="9.5592730572104948E-2"/>
                  <c:y val="4.31473239758073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DC1-43FC-930C-DEB4CD955839}"/>
                </c:ext>
              </c:extLst>
            </c:dLbl>
            <c:dLbl>
              <c:idx val="8"/>
              <c:layout>
                <c:manualLayout>
                  <c:x val="5.8649387008433626E-2"/>
                  <c:y val="6.99453872613749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DC1-43FC-930C-DEB4CD955839}"/>
                </c:ext>
              </c:extLst>
            </c:dLbl>
            <c:dLbl>
              <c:idx val="9"/>
              <c:layout>
                <c:manualLayout>
                  <c:x val="5.9158389433656693E-2"/>
                  <c:y val="0.121846588703039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DC1-43FC-930C-DEB4CD955839}"/>
                </c:ext>
              </c:extLst>
            </c:dLbl>
            <c:dLbl>
              <c:idx val="10"/>
              <c:layout>
                <c:manualLayout>
                  <c:x val="2.1235777866292927E-2"/>
                  <c:y val="0.1544238922797372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DC1-43FC-930C-DEB4CD955839}"/>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'F3b-Main origin Gas'!$B$36:$B$46</c:f>
              <c:strCache>
                <c:ptCount val="11"/>
                <c:pt idx="0">
                  <c:v>Norway</c:v>
                </c:pt>
                <c:pt idx="1">
                  <c:v>Russia</c:v>
                </c:pt>
                <c:pt idx="2">
                  <c:v>Belarus</c:v>
                </c:pt>
                <c:pt idx="3">
                  <c:v>United States</c:v>
                </c:pt>
                <c:pt idx="4">
                  <c:v>Ukraine</c:v>
                </c:pt>
                <c:pt idx="5">
                  <c:v>Qatar</c:v>
                </c:pt>
                <c:pt idx="6">
                  <c:v>Algeria</c:v>
                </c:pt>
                <c:pt idx="7">
                  <c:v>Nigeria</c:v>
                </c:pt>
                <c:pt idx="8">
                  <c:v>Tunisia</c:v>
                </c:pt>
                <c:pt idx="9">
                  <c:v>Trinidad and Tobago</c:v>
                </c:pt>
                <c:pt idx="10">
                  <c:v>Others</c:v>
                </c:pt>
              </c:strCache>
            </c:strRef>
          </c:cat>
          <c:val>
            <c:numRef>
              <c:f>'F3b-Main origin Gas'!$C$36:$C$46</c:f>
              <c:numCache>
                <c:formatCode>General</c:formatCode>
                <c:ptCount val="11"/>
                <c:pt idx="0">
                  <c:v>443961</c:v>
                </c:pt>
                <c:pt idx="1">
                  <c:v>280498</c:v>
                </c:pt>
                <c:pt idx="2">
                  <c:v>141822</c:v>
                </c:pt>
                <c:pt idx="3">
                  <c:v>40893</c:v>
                </c:pt>
                <c:pt idx="4">
                  <c:v>226327</c:v>
                </c:pt>
                <c:pt idx="5">
                  <c:v>74074</c:v>
                </c:pt>
                <c:pt idx="6">
                  <c:v>72377</c:v>
                </c:pt>
                <c:pt idx="7">
                  <c:v>66166</c:v>
                </c:pt>
                <c:pt idx="8">
                  <c:v>65989</c:v>
                </c:pt>
                <c:pt idx="9">
                  <c:v>22753</c:v>
                </c:pt>
                <c:pt idx="10">
                  <c:v>54632</c:v>
                </c:pt>
              </c:numCache>
            </c:numRef>
          </c:val>
          <c:extLst>
            <c:ext xmlns:c16="http://schemas.microsoft.com/office/drawing/2014/chart" uri="{C3380CC4-5D6E-409C-BE32-E72D297353CC}">
              <c16:uniqueId val="{00000011-CDC1-43FC-930C-DEB4CD955839}"/>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80" b="1" i="0" u="none" strike="noStrike" baseline="0">
                <a:effectLst/>
              </a:rPr>
              <a:t>December </a:t>
            </a:r>
            <a:r>
              <a:rPr lang="en-US" baseline="0"/>
              <a:t>2019</a:t>
            </a:r>
          </a:p>
        </c:rich>
      </c:tx>
      <c:layout>
        <c:manualLayout>
          <c:xMode val="edge"/>
          <c:yMode val="edge"/>
          <c:x val="0.37070834327527241"/>
          <c:y val="1.4450915529049993E-2"/>
        </c:manualLayout>
      </c:layout>
      <c:overlay val="0"/>
    </c:title>
    <c:autoTitleDeleted val="0"/>
    <c:plotArea>
      <c:layout>
        <c:manualLayout>
          <c:layoutTarget val="inner"/>
          <c:xMode val="edge"/>
          <c:yMode val="edge"/>
          <c:x val="0.11818216791598138"/>
          <c:y val="0.19075171427885579"/>
          <c:w val="0.75757799946140969"/>
          <c:h val="0.72254437226842261"/>
        </c:manualLayout>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3170-4701-A401-C2ED576BC17C}"/>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3170-4701-A401-C2ED576BC17C}"/>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3170-4701-A401-C2ED576BC17C}"/>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3170-4701-A401-C2ED576BC17C}"/>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3170-4701-A401-C2ED576BC17C}"/>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3170-4701-A401-C2ED576BC17C}"/>
              </c:ext>
            </c:extLst>
          </c:dPt>
          <c:dLbls>
            <c:dLbl>
              <c:idx val="0"/>
              <c:layout>
                <c:manualLayout>
                  <c:x val="2.7090115420759758E-2"/>
                  <c:y val="-4.07224467861398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70-4701-A401-C2ED576BC17C}"/>
                </c:ext>
              </c:extLst>
            </c:dLbl>
            <c:dLbl>
              <c:idx val="1"/>
              <c:layout>
                <c:manualLayout>
                  <c:x val="-1.8981298306769936E-2"/>
                  <c:y val="2.2125127534132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70-4701-A401-C2ED576BC17C}"/>
                </c:ext>
              </c:extLst>
            </c:dLbl>
            <c:dLbl>
              <c:idx val="2"/>
              <c:layout>
                <c:manualLayout>
                  <c:x val="-5.6854831527145709E-3"/>
                  <c:y val="-4.31891710865518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70-4701-A401-C2ED576BC17C}"/>
                </c:ext>
              </c:extLst>
            </c:dLbl>
            <c:dLbl>
              <c:idx val="3"/>
              <c:layout>
                <c:manualLayout>
                  <c:x val="-3.5297442045370511E-2"/>
                  <c:y val="-4.194490525479567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170-4701-A401-C2ED576BC17C}"/>
                </c:ext>
              </c:extLst>
            </c:dLbl>
            <c:dLbl>
              <c:idx val="4"/>
              <c:layout>
                <c:manualLayout>
                  <c:x val="-9.275515389444107E-2"/>
                  <c:y val="-2.1510506452965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170-4701-A401-C2ED576BC17C}"/>
                </c:ext>
              </c:extLst>
            </c:dLbl>
            <c:dLbl>
              <c:idx val="5"/>
              <c:layout>
                <c:manualLayout>
                  <c:x val="3.5652973759706115E-2"/>
                  <c:y val="-3.49153094993560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170-4701-A401-C2ED576BC17C}"/>
                </c:ext>
              </c:extLst>
            </c:dLbl>
            <c:dLbl>
              <c:idx val="6"/>
              <c:layout>
                <c:manualLayout>
                  <c:x val="3.4886018181079018E-2"/>
                  <c:y val="2.0124875694885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3170-4701-A401-C2ED576BC17C}"/>
                </c:ext>
              </c:extLst>
            </c:dLbl>
            <c:dLbl>
              <c:idx val="7"/>
              <c:layout>
                <c:manualLayout>
                  <c:x val="7.6078141979976782E-2"/>
                  <c:y val="3.42775631306956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170-4701-A401-C2ED576BC17C}"/>
                </c:ext>
              </c:extLst>
            </c:dLbl>
            <c:dLbl>
              <c:idx val="8"/>
              <c:layout>
                <c:manualLayout>
                  <c:x val="2.2247248408853795E-2"/>
                  <c:y val="1.98639519172528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3170-4701-A401-C2ED576BC17C}"/>
                </c:ext>
              </c:extLst>
            </c:dLbl>
            <c:dLbl>
              <c:idx val="9"/>
              <c:layout>
                <c:manualLayout>
                  <c:x val="7.4590484448701158E-2"/>
                  <c:y val="9.81779496497849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170-4701-A401-C2ED576BC17C}"/>
                </c:ext>
              </c:extLst>
            </c:dLbl>
            <c:dLbl>
              <c:idx val="10"/>
              <c:layout>
                <c:manualLayout>
                  <c:x val="1.8149358863283921E-2"/>
                  <c:y val="0.126810480050940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3170-4701-A401-C2ED576BC17C}"/>
                </c:ext>
              </c:extLst>
            </c:dLbl>
            <c:numFmt formatCode="0.0%" sourceLinked="0"/>
            <c:spPr>
              <a:noFill/>
              <a:ln>
                <a:noFill/>
              </a:ln>
              <a:effectLst>
                <a:softEdge rad="12700"/>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'F3b-Main origin Gas'!$B$36:$B$46</c:f>
              <c:strCache>
                <c:ptCount val="11"/>
                <c:pt idx="0">
                  <c:v>Norway</c:v>
                </c:pt>
                <c:pt idx="1">
                  <c:v>Russia</c:v>
                </c:pt>
                <c:pt idx="2">
                  <c:v>Belarus</c:v>
                </c:pt>
                <c:pt idx="3">
                  <c:v>United States</c:v>
                </c:pt>
                <c:pt idx="4">
                  <c:v>Ukraine</c:v>
                </c:pt>
                <c:pt idx="5">
                  <c:v>Qatar</c:v>
                </c:pt>
                <c:pt idx="6">
                  <c:v>Algeria</c:v>
                </c:pt>
                <c:pt idx="7">
                  <c:v>Nigeria</c:v>
                </c:pt>
                <c:pt idx="8">
                  <c:v>Tunisia</c:v>
                </c:pt>
                <c:pt idx="9">
                  <c:v>Trinidad and Tobago</c:v>
                </c:pt>
                <c:pt idx="10">
                  <c:v>Others</c:v>
                </c:pt>
              </c:strCache>
            </c:strRef>
          </c:cat>
          <c:val>
            <c:numRef>
              <c:f>'F3b-Main origin Gas'!$D$36:$D$46</c:f>
              <c:numCache>
                <c:formatCode>General</c:formatCode>
                <c:ptCount val="11"/>
                <c:pt idx="0">
                  <c:v>435077</c:v>
                </c:pt>
                <c:pt idx="1">
                  <c:v>271463</c:v>
                </c:pt>
                <c:pt idx="2">
                  <c:v>137437</c:v>
                </c:pt>
                <c:pt idx="3">
                  <c:v>82183</c:v>
                </c:pt>
                <c:pt idx="4">
                  <c:v>264981</c:v>
                </c:pt>
                <c:pt idx="5">
                  <c:v>123752</c:v>
                </c:pt>
                <c:pt idx="6">
                  <c:v>53515</c:v>
                </c:pt>
                <c:pt idx="7">
                  <c:v>75812</c:v>
                </c:pt>
                <c:pt idx="8">
                  <c:v>43929</c:v>
                </c:pt>
                <c:pt idx="9">
                  <c:v>34523</c:v>
                </c:pt>
                <c:pt idx="10">
                  <c:v>75414</c:v>
                </c:pt>
              </c:numCache>
            </c:numRef>
          </c:val>
          <c:extLst>
            <c:ext xmlns:c16="http://schemas.microsoft.com/office/drawing/2014/chart" uri="{C3380CC4-5D6E-409C-BE32-E72D297353CC}">
              <c16:uniqueId val="{00000011-3170-4701-A401-C2ED576BC17C}"/>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January 2020</a:t>
            </a:r>
          </a:p>
        </c:rich>
      </c:tx>
      <c:layout>
        <c:manualLayout>
          <c:xMode val="edge"/>
          <c:yMode val="edge"/>
          <c:x val="0.37070834327527241"/>
          <c:y val="1.4450915529049993E-2"/>
        </c:manualLayout>
      </c:layout>
      <c:overlay val="0"/>
    </c:title>
    <c:autoTitleDeleted val="0"/>
    <c:plotArea>
      <c:layout>
        <c:manualLayout>
          <c:layoutTarget val="inner"/>
          <c:xMode val="edge"/>
          <c:yMode val="edge"/>
          <c:x val="0.11818216791598138"/>
          <c:y val="0.19075171427885579"/>
          <c:w val="0.75757799946140969"/>
          <c:h val="0.72254437226842261"/>
        </c:manualLayout>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20C4-4FBC-86C9-E86F2CB9FC2D}"/>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20C4-4FBC-86C9-E86F2CB9FC2D}"/>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20C4-4FBC-86C9-E86F2CB9FC2D}"/>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20C4-4FBC-86C9-E86F2CB9FC2D}"/>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20C4-4FBC-86C9-E86F2CB9FC2D}"/>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20C4-4FBC-86C9-E86F2CB9FC2D}"/>
              </c:ext>
            </c:extLst>
          </c:dPt>
          <c:dLbls>
            <c:dLbl>
              <c:idx val="0"/>
              <c:layout>
                <c:manualLayout>
                  <c:x val="2.7090115420759758E-2"/>
                  <c:y val="-4.07224467861398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0C4-4FBC-86C9-E86F2CB9FC2D}"/>
                </c:ext>
              </c:extLst>
            </c:dLbl>
            <c:dLbl>
              <c:idx val="1"/>
              <c:layout>
                <c:manualLayout>
                  <c:x val="-1.8981298306769936E-2"/>
                  <c:y val="2.2125127534132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0C4-4FBC-86C9-E86F2CB9FC2D}"/>
                </c:ext>
              </c:extLst>
            </c:dLbl>
            <c:dLbl>
              <c:idx val="2"/>
              <c:layout>
                <c:manualLayout>
                  <c:x val="-5.6854831527145709E-3"/>
                  <c:y val="-4.31891710865518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0C4-4FBC-86C9-E86F2CB9FC2D}"/>
                </c:ext>
              </c:extLst>
            </c:dLbl>
            <c:dLbl>
              <c:idx val="3"/>
              <c:layout>
                <c:manualLayout>
                  <c:x val="-3.5297442045370511E-2"/>
                  <c:y val="-4.194490525479567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0C4-4FBC-86C9-E86F2CB9FC2D}"/>
                </c:ext>
              </c:extLst>
            </c:dLbl>
            <c:dLbl>
              <c:idx val="4"/>
              <c:layout>
                <c:manualLayout>
                  <c:x val="-5.2631607356744228E-2"/>
                  <c:y val="-5.731286556539483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0C4-4FBC-86C9-E86F2CB9FC2D}"/>
                </c:ext>
              </c:extLst>
            </c:dLbl>
            <c:dLbl>
              <c:idx val="5"/>
              <c:layout>
                <c:manualLayout>
                  <c:x val="-5.4424264849231824E-2"/>
                  <c:y val="-3.15583378164685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0C4-4FBC-86C9-E86F2CB9FC2D}"/>
                </c:ext>
              </c:extLst>
            </c:dLbl>
            <c:dLbl>
              <c:idx val="6"/>
              <c:layout>
                <c:manualLayout>
                  <c:x val="3.15019776234928E-2"/>
                  <c:y val="-5.46052395624459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20C4-4FBC-86C9-E86F2CB9FC2D}"/>
                </c:ext>
              </c:extLst>
            </c:dLbl>
            <c:dLbl>
              <c:idx val="7"/>
              <c:layout>
                <c:manualLayout>
                  <c:x val="6.1888469946921362E-2"/>
                  <c:y val="-3.86883161343962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0C4-4FBC-86C9-E86F2CB9FC2D}"/>
                </c:ext>
              </c:extLst>
            </c:dLbl>
            <c:dLbl>
              <c:idx val="8"/>
              <c:layout>
                <c:manualLayout>
                  <c:x val="2.8420086414871697E-2"/>
                  <c:y val="8.02963239062572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20C4-4FBC-86C9-E86F2CB9FC2D}"/>
                </c:ext>
              </c:extLst>
            </c:dLbl>
            <c:dLbl>
              <c:idx val="9"/>
              <c:layout>
                <c:manualLayout>
                  <c:x val="7.7133013236849013E-2"/>
                  <c:y val="9.02884032987000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20C4-4FBC-86C9-E86F2CB9FC2D}"/>
                </c:ext>
              </c:extLst>
            </c:dLbl>
            <c:dLbl>
              <c:idx val="10"/>
              <c:layout>
                <c:manualLayout>
                  <c:x val="2.1235777866292927E-2"/>
                  <c:y val="0.150479119104194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20C4-4FBC-86C9-E86F2CB9FC2D}"/>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'F3b-Main origin Gas'!$B$36:$B$46</c:f>
              <c:strCache>
                <c:ptCount val="11"/>
                <c:pt idx="0">
                  <c:v>Norway</c:v>
                </c:pt>
                <c:pt idx="1">
                  <c:v>Russia</c:v>
                </c:pt>
                <c:pt idx="2">
                  <c:v>Belarus</c:v>
                </c:pt>
                <c:pt idx="3">
                  <c:v>United States</c:v>
                </c:pt>
                <c:pt idx="4">
                  <c:v>Ukraine</c:v>
                </c:pt>
                <c:pt idx="5">
                  <c:v>Qatar</c:v>
                </c:pt>
                <c:pt idx="6">
                  <c:v>Algeria</c:v>
                </c:pt>
                <c:pt idx="7">
                  <c:v>Nigeria</c:v>
                </c:pt>
                <c:pt idx="8">
                  <c:v>Tunisia</c:v>
                </c:pt>
                <c:pt idx="9">
                  <c:v>Trinidad and Tobago</c:v>
                </c:pt>
                <c:pt idx="10">
                  <c:v>Others</c:v>
                </c:pt>
              </c:strCache>
            </c:strRef>
          </c:cat>
          <c:val>
            <c:numRef>
              <c:f>'F3b-Main origin Gas'!$E$36:$E$46</c:f>
              <c:numCache>
                <c:formatCode>General</c:formatCode>
                <c:ptCount val="11"/>
                <c:pt idx="0">
                  <c:v>406858.38300000003</c:v>
                </c:pt>
                <c:pt idx="1">
                  <c:v>268586.02799999999</c:v>
                </c:pt>
                <c:pt idx="2">
                  <c:v>112007.93</c:v>
                </c:pt>
                <c:pt idx="3">
                  <c:v>86948.801000000007</c:v>
                </c:pt>
                <c:pt idx="4">
                  <c:v>81087.191000000006</c:v>
                </c:pt>
                <c:pt idx="5">
                  <c:v>77104.095000000001</c:v>
                </c:pt>
                <c:pt idx="6">
                  <c:v>59519.887000000002</c:v>
                </c:pt>
                <c:pt idx="7">
                  <c:v>55159.289999999994</c:v>
                </c:pt>
                <c:pt idx="8">
                  <c:v>49759</c:v>
                </c:pt>
                <c:pt idx="9">
                  <c:v>27335.287</c:v>
                </c:pt>
                <c:pt idx="10" formatCode="#,##0">
                  <c:v>42909.61400000006</c:v>
                </c:pt>
              </c:numCache>
            </c:numRef>
          </c:val>
          <c:extLst>
            <c:ext xmlns:c16="http://schemas.microsoft.com/office/drawing/2014/chart" uri="{C3380CC4-5D6E-409C-BE32-E72D297353CC}">
              <c16:uniqueId val="{00000011-20C4-4FBC-86C9-E86F2CB9FC2D}"/>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January </a:t>
            </a:r>
            <a:r>
              <a:rPr lang="en-US"/>
              <a:t>2019</a:t>
            </a:r>
          </a:p>
        </c:rich>
      </c:tx>
      <c:layout>
        <c:manualLayout>
          <c:xMode val="edge"/>
          <c:yMode val="edge"/>
          <c:x val="0.43254253623312616"/>
          <c:y val="2.0999924389032737E-3"/>
        </c:manualLayout>
      </c:layout>
      <c:overlay val="0"/>
    </c:title>
    <c:autoTitleDeleted val="0"/>
    <c:plotArea>
      <c:layout>
        <c:manualLayout>
          <c:layoutTarget val="inner"/>
          <c:xMode val="edge"/>
          <c:yMode val="edge"/>
          <c:x val="0.17039750695815567"/>
          <c:y val="0.203488372093026"/>
          <c:w val="0.72477280668486355"/>
          <c:h val="0.68895348837209303"/>
        </c:manualLayout>
      </c:layout>
      <c:pieChart>
        <c:varyColors val="1"/>
        <c:ser>
          <c:idx val="0"/>
          <c:order val="0"/>
          <c:spPr>
            <a:ln>
              <a:solidFill>
                <a:srgbClr val="FFFFFF"/>
              </a:solidFill>
            </a:ln>
          </c:spPr>
          <c:dPt>
            <c:idx val="0"/>
            <c:bubble3D val="0"/>
            <c:spPr>
              <a:solidFill>
                <a:srgbClr val="32AFAF">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1-3CBE-4D03-A7E5-B8105B0343BE}"/>
              </c:ext>
            </c:extLst>
          </c:dPt>
          <c:dPt>
            <c:idx val="1"/>
            <c:bubble3D val="0"/>
            <c:spPr>
              <a:solidFill>
                <a:srgbClr val="32AFAF">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3-3CBE-4D03-A7E5-B8105B0343BE}"/>
              </c:ext>
            </c:extLst>
          </c:dPt>
          <c:dPt>
            <c:idx val="2"/>
            <c:bubble3D val="0"/>
            <c:spPr>
              <a:solidFill>
                <a:srgbClr val="C84B96">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5-3CBE-4D03-A7E5-B8105B0343BE}"/>
              </c:ext>
            </c:extLst>
          </c:dPt>
          <c:dPt>
            <c:idx val="3"/>
            <c:bubble3D val="0"/>
            <c:spPr>
              <a:solidFill>
                <a:srgbClr val="C84B96">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7-3CBE-4D03-A7E5-B8105B0343BE}"/>
              </c:ext>
            </c:extLst>
          </c:dPt>
          <c:dPt>
            <c:idx val="4"/>
            <c:bubble3D val="0"/>
            <c:spPr>
              <a:solidFill>
                <a:srgbClr val="286EB4">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9-3CBE-4D03-A7E5-B8105B0343BE}"/>
              </c:ext>
            </c:extLst>
          </c:dPt>
          <c:dPt>
            <c:idx val="5"/>
            <c:bubble3D val="0"/>
            <c:spPr>
              <a:solidFill>
                <a:srgbClr val="286EB4">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B-3CBE-4D03-A7E5-B8105B0343BE}"/>
              </c:ext>
            </c:extLst>
          </c:dPt>
          <c:dLbls>
            <c:dLbl>
              <c:idx val="0"/>
              <c:layout>
                <c:manualLayout>
                  <c:x val="3.0416971173999382E-3"/>
                  <c:y val="-5.9829732275869683E-3"/>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BE-4D03-A7E5-B8105B0343BE}"/>
                </c:ext>
              </c:extLst>
            </c:dLbl>
            <c:dLbl>
              <c:idx val="1"/>
              <c:layout>
                <c:manualLayout>
                  <c:x val="-1.2368581387992465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CBE-4D03-A7E5-B8105B0343BE}"/>
                </c:ext>
              </c:extLst>
            </c:dLbl>
            <c:dLbl>
              <c:idx val="2"/>
              <c:layout>
                <c:manualLayout>
                  <c:x val="-6.2297540856580812E-2"/>
                  <c:y val="5.50562790821237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CBE-4D03-A7E5-B8105B0343BE}"/>
                </c:ext>
              </c:extLst>
            </c:dLbl>
            <c:dLbl>
              <c:idx val="3"/>
              <c:layout>
                <c:manualLayout>
                  <c:x val="-8.6511871523878431E-2"/>
                  <c:y val="3.711936519484129E-2"/>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CBE-4D03-A7E5-B8105B0343BE}"/>
                </c:ext>
              </c:extLst>
            </c:dLbl>
            <c:dLbl>
              <c:idx val="4"/>
              <c:layout>
                <c:manualLayout>
                  <c:x val="-8.0699961266797751E-2"/>
                  <c:y val="3.2126997815456033E-3"/>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CBE-4D03-A7E5-B8105B0343BE}"/>
                </c:ext>
              </c:extLst>
            </c:dLbl>
            <c:dLbl>
              <c:idx val="5"/>
              <c:layout>
                <c:manualLayout>
                  <c:x val="1.472865239913301E-2"/>
                  <c:y val="-5.85504764512707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CBE-4D03-A7E5-B8105B0343BE}"/>
                </c:ext>
              </c:extLst>
            </c:dLbl>
            <c:dLbl>
              <c:idx val="6"/>
              <c:layout>
                <c:manualLayout>
                  <c:x val="0.16791702024142721"/>
                  <c:y val="-6.16382648713489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3CBE-4D03-A7E5-B8105B0343BE}"/>
                </c:ext>
              </c:extLst>
            </c:dLbl>
            <c:dLbl>
              <c:idx val="7"/>
              <c:layout>
                <c:manualLayout>
                  <c:x val="0.12606837153227343"/>
                  <c:y val="3.24411920375520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CBE-4D03-A7E5-B8105B0343BE}"/>
                </c:ext>
              </c:extLst>
            </c:dLbl>
            <c:dLbl>
              <c:idx val="8"/>
              <c:layout>
                <c:manualLayout>
                  <c:x val="7.457521333657291E-2"/>
                  <c:y val="8.75912185013906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3CBE-4D03-A7E5-B8105B0343BE}"/>
                </c:ext>
              </c:extLst>
            </c:dLbl>
            <c:dLbl>
              <c:idx val="9"/>
              <c:layout>
                <c:manualLayout>
                  <c:x val="8.6579874935137996E-2"/>
                  <c:y val="0.1038118145201666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CBE-4D03-A7E5-B8105B0343BE}"/>
                </c:ext>
              </c:extLst>
            </c:dLbl>
            <c:numFmt formatCode="0.0%" sourceLinked="0"/>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'F4-GID Main petroleum products'!$B$39:$B$47</c:f>
              <c:strCache>
                <c:ptCount val="9"/>
                <c:pt idx="0">
                  <c:v>Gas oil and diesel oil</c:v>
                </c:pt>
                <c:pt idx="1">
                  <c:v>Motor gasoline</c:v>
                </c:pt>
                <c:pt idx="2">
                  <c:v>Kerosene-type jet fuel</c:v>
                </c:pt>
                <c:pt idx="3">
                  <c:v>Naphtha</c:v>
                </c:pt>
                <c:pt idx="4">
                  <c:v>Liquefied petroleum gases</c:v>
                </c:pt>
                <c:pt idx="5">
                  <c:v>Fuel oil</c:v>
                </c:pt>
                <c:pt idx="6">
                  <c:v>Petroleum coke</c:v>
                </c:pt>
                <c:pt idx="7">
                  <c:v>Other kerosene</c:v>
                </c:pt>
                <c:pt idx="8">
                  <c:v>Others</c:v>
                </c:pt>
              </c:strCache>
            </c:strRef>
          </c:cat>
          <c:val>
            <c:numRef>
              <c:f>'F4-GID Main petroleum products'!$C$39:$C$47</c:f>
              <c:numCache>
                <c:formatCode>0</c:formatCode>
                <c:ptCount val="9"/>
                <c:pt idx="0">
                  <c:v>24241.688999999998</c:v>
                </c:pt>
                <c:pt idx="1">
                  <c:v>6516.2690000000002</c:v>
                </c:pt>
                <c:pt idx="2">
                  <c:v>4300.2880000000005</c:v>
                </c:pt>
                <c:pt idx="3">
                  <c:v>3935.5410000000002</c:v>
                </c:pt>
                <c:pt idx="4">
                  <c:v>2756.21</c:v>
                </c:pt>
                <c:pt idx="5">
                  <c:v>1149.1779999999999</c:v>
                </c:pt>
                <c:pt idx="6">
                  <c:v>821.38200000000006</c:v>
                </c:pt>
                <c:pt idx="7">
                  <c:v>639.803</c:v>
                </c:pt>
                <c:pt idx="8" formatCode="#\ ##0_i">
                  <c:v>2290.741</c:v>
                </c:pt>
              </c:numCache>
            </c:numRef>
          </c:val>
          <c:extLst>
            <c:ext xmlns:c16="http://schemas.microsoft.com/office/drawing/2014/chart" uri="{C3380CC4-5D6E-409C-BE32-E72D297353CC}">
              <c16:uniqueId val="{00000010-3CBE-4D03-A7E5-B8105B0343BE}"/>
            </c:ext>
          </c:extLst>
        </c:ser>
        <c:dLbls>
          <c:showLegendKey val="0"/>
          <c:showVal val="0"/>
          <c:showCatName val="0"/>
          <c:showSerName val="0"/>
          <c:showPercent val="0"/>
          <c:showBubbleSize val="0"/>
          <c:showLeaderLines val="1"/>
        </c:dLbls>
        <c:firstSliceAng val="5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33" r="0.75000000000000933"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80" b="1" i="0" u="none" strike="noStrike" baseline="0">
                <a:effectLst/>
              </a:rPr>
              <a:t>December</a:t>
            </a:r>
            <a:r>
              <a:rPr lang="en-US" baseline="0"/>
              <a:t> 2019</a:t>
            </a:r>
            <a:endParaRPr lang="en-US"/>
          </a:p>
        </c:rich>
      </c:tx>
      <c:layout>
        <c:manualLayout>
          <c:xMode val="edge"/>
          <c:yMode val="edge"/>
          <c:x val="0.43746249430998246"/>
          <c:y val="2.0603034376800462E-3"/>
        </c:manualLayout>
      </c:layout>
      <c:overlay val="0"/>
    </c:title>
    <c:autoTitleDeleted val="0"/>
    <c:plotArea>
      <c:layout>
        <c:manualLayout>
          <c:layoutTarget val="inner"/>
          <c:xMode val="edge"/>
          <c:yMode val="edge"/>
          <c:x val="0.17039750695815567"/>
          <c:y val="0.203488372093026"/>
          <c:w val="0.72477280668486355"/>
          <c:h val="0.68895348837209303"/>
        </c:manualLayout>
      </c:layout>
      <c:pieChart>
        <c:varyColors val="1"/>
        <c:ser>
          <c:idx val="0"/>
          <c:order val="0"/>
          <c:spPr>
            <a:ln>
              <a:solidFill>
                <a:srgbClr val="FFFFFF"/>
              </a:solidFill>
            </a:ln>
          </c:spPr>
          <c:dPt>
            <c:idx val="0"/>
            <c:bubble3D val="0"/>
            <c:spPr>
              <a:solidFill>
                <a:srgbClr val="32AFAF">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1-6406-4F35-83C1-8E42B3615407}"/>
              </c:ext>
            </c:extLst>
          </c:dPt>
          <c:dPt>
            <c:idx val="1"/>
            <c:bubble3D val="0"/>
            <c:spPr>
              <a:solidFill>
                <a:srgbClr val="32AFAF">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3-6406-4F35-83C1-8E42B3615407}"/>
              </c:ext>
            </c:extLst>
          </c:dPt>
          <c:dPt>
            <c:idx val="2"/>
            <c:bubble3D val="0"/>
            <c:spPr>
              <a:solidFill>
                <a:srgbClr val="C84B96">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5-6406-4F35-83C1-8E42B3615407}"/>
              </c:ext>
            </c:extLst>
          </c:dPt>
          <c:dPt>
            <c:idx val="3"/>
            <c:bubble3D val="0"/>
            <c:spPr>
              <a:solidFill>
                <a:srgbClr val="C84B96">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7-6406-4F35-83C1-8E42B3615407}"/>
              </c:ext>
            </c:extLst>
          </c:dPt>
          <c:dPt>
            <c:idx val="4"/>
            <c:bubble3D val="0"/>
            <c:spPr>
              <a:solidFill>
                <a:srgbClr val="286EB4">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9-6406-4F35-83C1-8E42B3615407}"/>
              </c:ext>
            </c:extLst>
          </c:dPt>
          <c:dPt>
            <c:idx val="5"/>
            <c:bubble3D val="0"/>
            <c:spPr>
              <a:solidFill>
                <a:srgbClr val="286EB4">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B-6406-4F35-83C1-8E42B3615407}"/>
              </c:ext>
            </c:extLst>
          </c:dPt>
          <c:dLbls>
            <c:dLbl>
              <c:idx val="0"/>
              <c:layout>
                <c:manualLayout>
                  <c:x val="3.2947859129549104E-2"/>
                  <c:y val="-2.1892324435055375E-2"/>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06-4F35-83C1-8E42B3615407}"/>
                </c:ext>
              </c:extLst>
            </c:dLbl>
            <c:dLbl>
              <c:idx val="1"/>
              <c:layout>
                <c:manualLayout>
                  <c:x val="-1.9900497512437811E-2"/>
                  <c:y val="-5.9619907471703387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06-4F35-83C1-8E42B3615407}"/>
                </c:ext>
              </c:extLst>
            </c:dLbl>
            <c:dLbl>
              <c:idx val="2"/>
              <c:layout>
                <c:manualLayout>
                  <c:x val="-2.7570807380420732E-2"/>
                  <c:y val="3.85611676589206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406-4F35-83C1-8E42B3615407}"/>
                </c:ext>
              </c:extLst>
            </c:dLbl>
            <c:dLbl>
              <c:idx val="3"/>
              <c:layout>
                <c:manualLayout>
                  <c:x val="-4.6547733193867374E-2"/>
                  <c:y val="4.3718071826387553E-2"/>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406-4F35-83C1-8E42B3615407}"/>
                </c:ext>
              </c:extLst>
            </c:dLbl>
            <c:dLbl>
              <c:idx val="4"/>
              <c:layout>
                <c:manualLayout>
                  <c:x val="-6.8351299261024151E-2"/>
                  <c:y val="9.669547404135467E-3"/>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406-4F35-83C1-8E42B3615407}"/>
                </c:ext>
              </c:extLst>
            </c:dLbl>
            <c:dLbl>
              <c:idx val="5"/>
              <c:layout>
                <c:manualLayout>
                  <c:x val="1.7275183775459804E-2"/>
                  <c:y val="-5.22366045707701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406-4F35-83C1-8E42B3615407}"/>
                </c:ext>
              </c:extLst>
            </c:dLbl>
            <c:dLbl>
              <c:idx val="6"/>
              <c:layout>
                <c:manualLayout>
                  <c:x val="0.14760147601476006"/>
                  <c:y val="-4.227642276422764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6406-4F35-83C1-8E42B3615407}"/>
                </c:ext>
              </c:extLst>
            </c:dLbl>
            <c:dLbl>
              <c:idx val="7"/>
              <c:layout>
                <c:manualLayout>
                  <c:x val="0.10824108241082411"/>
                  <c:y val="3.25203252032520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406-4F35-83C1-8E42B3615407}"/>
                </c:ext>
              </c:extLst>
            </c:dLbl>
            <c:dLbl>
              <c:idx val="8"/>
              <c:layout>
                <c:manualLayout>
                  <c:x val="7.380073800737999E-2"/>
                  <c:y val="7.47964919019268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406-4F35-83C1-8E42B3615407}"/>
                </c:ext>
              </c:extLst>
            </c:dLbl>
            <c:dLbl>
              <c:idx val="9"/>
              <c:layout>
                <c:manualLayout>
                  <c:x val="7.6260568904901641E-2"/>
                  <c:y val="0.107317073170731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406-4F35-83C1-8E42B3615407}"/>
                </c:ext>
              </c:extLst>
            </c:dLbl>
            <c:numFmt formatCode="0.0%" sourceLinked="0"/>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'F4-GID Main petroleum products'!$E$39:$E$47</c:f>
              <c:strCache>
                <c:ptCount val="9"/>
                <c:pt idx="0">
                  <c:v>Gas oil and diesel oil</c:v>
                </c:pt>
                <c:pt idx="1">
                  <c:v>Motor gasoline</c:v>
                </c:pt>
                <c:pt idx="2">
                  <c:v>Kerosene-type jet fuel</c:v>
                </c:pt>
                <c:pt idx="3">
                  <c:v>Naphtha</c:v>
                </c:pt>
                <c:pt idx="4">
                  <c:v>Liquefied petroleum gases</c:v>
                </c:pt>
                <c:pt idx="5">
                  <c:v>Fuel oil</c:v>
                </c:pt>
                <c:pt idx="6">
                  <c:v>Petroleum coke</c:v>
                </c:pt>
                <c:pt idx="7">
                  <c:v>Other kerosene</c:v>
                </c:pt>
                <c:pt idx="8">
                  <c:v>Others</c:v>
                </c:pt>
              </c:strCache>
            </c:strRef>
          </c:cat>
          <c:val>
            <c:numRef>
              <c:f>'F4-GID Main petroleum products'!$F$39:$F$47</c:f>
              <c:numCache>
                <c:formatCode>0</c:formatCode>
                <c:ptCount val="9"/>
                <c:pt idx="0">
                  <c:v>23260.181</c:v>
                </c:pt>
                <c:pt idx="1">
                  <c:v>7142.69</c:v>
                </c:pt>
                <c:pt idx="2">
                  <c:v>4416.1779999999999</c:v>
                </c:pt>
                <c:pt idx="3">
                  <c:v>3429.7570000000005</c:v>
                </c:pt>
                <c:pt idx="4">
                  <c:v>2642.0839999999998</c:v>
                </c:pt>
                <c:pt idx="5">
                  <c:v>1023.35</c:v>
                </c:pt>
                <c:pt idx="6">
                  <c:v>618.33199999999999</c:v>
                </c:pt>
                <c:pt idx="7">
                  <c:v>661.41</c:v>
                </c:pt>
                <c:pt idx="8" formatCode="#\ ##0_i">
                  <c:v>2354.654</c:v>
                </c:pt>
              </c:numCache>
            </c:numRef>
          </c:val>
          <c:extLst>
            <c:ext xmlns:c16="http://schemas.microsoft.com/office/drawing/2014/chart" uri="{C3380CC4-5D6E-409C-BE32-E72D297353CC}">
              <c16:uniqueId val="{00000010-6406-4F35-83C1-8E42B3615407}"/>
            </c:ext>
          </c:extLst>
        </c:ser>
        <c:dLbls>
          <c:showLegendKey val="0"/>
          <c:showVal val="0"/>
          <c:showCatName val="0"/>
          <c:showSerName val="0"/>
          <c:showPercent val="0"/>
          <c:showBubbleSize val="0"/>
          <c:showLeaderLines val="1"/>
        </c:dLbls>
        <c:firstSliceAng val="5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33" r="0.7500000000000093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January 2020</a:t>
            </a:r>
          </a:p>
        </c:rich>
      </c:tx>
      <c:layout>
        <c:manualLayout>
          <c:xMode val="edge"/>
          <c:yMode val="edge"/>
          <c:x val="0.43996368506592159"/>
          <c:y val="1.818819677243315E-3"/>
        </c:manualLayout>
      </c:layout>
      <c:overlay val="0"/>
    </c:title>
    <c:autoTitleDeleted val="0"/>
    <c:plotArea>
      <c:layout>
        <c:manualLayout>
          <c:layoutTarget val="inner"/>
          <c:xMode val="edge"/>
          <c:yMode val="edge"/>
          <c:x val="0.17039750695815567"/>
          <c:y val="0.203488372093026"/>
          <c:w val="0.72477280668486355"/>
          <c:h val="0.68895348837209303"/>
        </c:manualLayout>
      </c:layout>
      <c:pieChart>
        <c:varyColors val="1"/>
        <c:ser>
          <c:idx val="0"/>
          <c:order val="0"/>
          <c:spPr>
            <a:ln>
              <a:solidFill>
                <a:srgbClr val="FFFFFF"/>
              </a:solidFill>
            </a:ln>
          </c:spPr>
          <c:dPt>
            <c:idx val="0"/>
            <c:bubble3D val="0"/>
            <c:spPr>
              <a:solidFill>
                <a:srgbClr val="32AFAF">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1-C824-4E63-AC51-4E9B77BDA14E}"/>
              </c:ext>
            </c:extLst>
          </c:dPt>
          <c:dPt>
            <c:idx val="1"/>
            <c:bubble3D val="0"/>
            <c:spPr>
              <a:solidFill>
                <a:srgbClr val="32AFAF">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3-C824-4E63-AC51-4E9B77BDA14E}"/>
              </c:ext>
            </c:extLst>
          </c:dPt>
          <c:dPt>
            <c:idx val="2"/>
            <c:bubble3D val="0"/>
            <c:spPr>
              <a:solidFill>
                <a:srgbClr val="C84B96">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5-C824-4E63-AC51-4E9B77BDA14E}"/>
              </c:ext>
            </c:extLst>
          </c:dPt>
          <c:dPt>
            <c:idx val="3"/>
            <c:bubble3D val="0"/>
            <c:spPr>
              <a:solidFill>
                <a:srgbClr val="C84B96">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7-C824-4E63-AC51-4E9B77BDA14E}"/>
              </c:ext>
            </c:extLst>
          </c:dPt>
          <c:dPt>
            <c:idx val="4"/>
            <c:bubble3D val="0"/>
            <c:spPr>
              <a:solidFill>
                <a:srgbClr val="286EB4">
                  <a:lumMod val="10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9-C824-4E63-AC51-4E9B77BDA14E}"/>
              </c:ext>
            </c:extLst>
          </c:dPt>
          <c:dPt>
            <c:idx val="5"/>
            <c:bubble3D val="0"/>
            <c:spPr>
              <a:solidFill>
                <a:srgbClr val="286EB4">
                  <a:lumMod val="60000"/>
                  <a:lumOff val="40000"/>
                </a:srgbClr>
              </a:solidFill>
              <a:ln>
                <a:noFill/>
                <a:round/>
              </a:ln>
              <a:effectLst/>
              <a:extLst>
                <a:ext uri="{91240B29-F687-4F45-9708-019B960494DF}">
                  <a14:hiddenLine xmlns:a14="http://schemas.microsoft.com/office/drawing/2010/main">
                    <a:solidFill>
                      <a:srgbClr val="FFFFFF"/>
                    </a:solidFill>
                    <a:round/>
                  </a14:hiddenLine>
                </a:ext>
              </a:extLst>
            </c:spPr>
            <c:extLst>
              <c:ext xmlns:c16="http://schemas.microsoft.com/office/drawing/2014/chart" uri="{C3380CC4-5D6E-409C-BE32-E72D297353CC}">
                <c16:uniqueId val="{0000000B-C824-4E63-AC51-4E9B77BDA14E}"/>
              </c:ext>
            </c:extLst>
          </c:dPt>
          <c:dLbls>
            <c:dLbl>
              <c:idx val="0"/>
              <c:layout>
                <c:manualLayout>
                  <c:x val="3.7673530222969487E-2"/>
                  <c:y val="-4.1647566331436292E-2"/>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24-4E63-AC51-4E9B77BDA14E}"/>
                </c:ext>
              </c:extLst>
            </c:dLbl>
            <c:dLbl>
              <c:idx val="1"/>
              <c:layout>
                <c:manualLayout>
                  <c:x val="-1.7316013943189452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24-4E63-AC51-4E9B77BDA14E}"/>
                </c:ext>
              </c:extLst>
            </c:dLbl>
            <c:dLbl>
              <c:idx val="2"/>
              <c:layout>
                <c:manualLayout>
                  <c:x val="-1.7316013943189452E-2"/>
                  <c:y val="-1.67641173566175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824-4E63-AC51-4E9B77BDA14E}"/>
                </c:ext>
              </c:extLst>
            </c:dLbl>
            <c:dLbl>
              <c:idx val="3"/>
              <c:layout>
                <c:manualLayout>
                  <c:x val="-4.6327425302927674E-2"/>
                  <c:y val="-2.3643159972814656E-2"/>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824-4E63-AC51-4E9B77BDA14E}"/>
                </c:ext>
              </c:extLst>
            </c:dLbl>
            <c:dLbl>
              <c:idx val="4"/>
              <c:layout>
                <c:manualLayout>
                  <c:x val="-8.9218597125009402E-2"/>
                  <c:y val="-2.3958164773401514E-2"/>
                </c:manualLayout>
              </c:layout>
              <c:numFmt formatCode="0.0%" sourceLinked="0"/>
              <c:spPr/>
              <c:txPr>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824-4E63-AC51-4E9B77BDA14E}"/>
                </c:ext>
              </c:extLst>
            </c:dLbl>
            <c:dLbl>
              <c:idx val="5"/>
              <c:layout>
                <c:manualLayout>
                  <c:x val="3.8821780687890328E-2"/>
                  <c:y val="-7.58085482809583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824-4E63-AC51-4E9B77BDA14E}"/>
                </c:ext>
              </c:extLst>
            </c:dLbl>
            <c:dLbl>
              <c:idx val="6"/>
              <c:layout>
                <c:manualLayout>
                  <c:x val="0.12620041066170765"/>
                  <c:y val="-4.0582437275985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C824-4E63-AC51-4E9B77BDA14E}"/>
                </c:ext>
              </c:extLst>
            </c:dLbl>
            <c:dLbl>
              <c:idx val="7"/>
              <c:layout>
                <c:manualLayout>
                  <c:x val="8.91354796218813E-2"/>
                  <c:y val="4.5079365079365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824-4E63-AC51-4E9B77BDA14E}"/>
                </c:ext>
              </c:extLst>
            </c:dLbl>
            <c:dLbl>
              <c:idx val="8"/>
              <c:layout>
                <c:manualLayout>
                  <c:x val="7.6916744150007654E-2"/>
                  <c:y val="0.1016254480286737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824-4E63-AC51-4E9B77BDA14E}"/>
                </c:ext>
              </c:extLst>
            </c:dLbl>
            <c:dLbl>
              <c:idx val="9"/>
              <c:layout>
                <c:manualLayout>
                  <c:x val="0.10884351621433369"/>
                  <c:y val="0.108910631220602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824-4E63-AC51-4E9B77BDA14E}"/>
                </c:ext>
              </c:extLst>
            </c:dLbl>
            <c:numFmt formatCode="0.0%" sourceLinked="0"/>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'F4-GID Main petroleum products'!$H$39:$H$47</c:f>
              <c:strCache>
                <c:ptCount val="9"/>
                <c:pt idx="0">
                  <c:v>Gas oil and diesel oil</c:v>
                </c:pt>
                <c:pt idx="1">
                  <c:v>Motor gasoline</c:v>
                </c:pt>
                <c:pt idx="2">
                  <c:v>Kerosene-type jet fuel</c:v>
                </c:pt>
                <c:pt idx="3">
                  <c:v>Naphtha</c:v>
                </c:pt>
                <c:pt idx="4">
                  <c:v>Liquefied petroleum gases</c:v>
                </c:pt>
                <c:pt idx="5">
                  <c:v>Fuel oil</c:v>
                </c:pt>
                <c:pt idx="6">
                  <c:v>Petroleum coke</c:v>
                </c:pt>
                <c:pt idx="7">
                  <c:v>Other kerosene</c:v>
                </c:pt>
                <c:pt idx="8">
                  <c:v>Others</c:v>
                </c:pt>
              </c:strCache>
            </c:strRef>
          </c:cat>
          <c:val>
            <c:numRef>
              <c:f>'F4-GID Main petroleum products'!$I$39:$I$47</c:f>
              <c:numCache>
                <c:formatCode>0</c:formatCode>
                <c:ptCount val="9"/>
                <c:pt idx="0">
                  <c:v>21640.311000000002</c:v>
                </c:pt>
                <c:pt idx="1">
                  <c:v>6195.3890000000001</c:v>
                </c:pt>
                <c:pt idx="2">
                  <c:v>3882.8759999999997</c:v>
                </c:pt>
                <c:pt idx="3">
                  <c:v>2720.489</c:v>
                </c:pt>
                <c:pt idx="4">
                  <c:v>2410.529</c:v>
                </c:pt>
                <c:pt idx="5">
                  <c:v>740.74400000000003</c:v>
                </c:pt>
                <c:pt idx="6">
                  <c:v>607.19999999999993</c:v>
                </c:pt>
                <c:pt idx="7">
                  <c:v>590.98399999999992</c:v>
                </c:pt>
                <c:pt idx="8" formatCode="#\ ##0_i">
                  <c:v>2068.0219999999999</c:v>
                </c:pt>
              </c:numCache>
            </c:numRef>
          </c:val>
          <c:extLst>
            <c:ext xmlns:c16="http://schemas.microsoft.com/office/drawing/2014/chart" uri="{C3380CC4-5D6E-409C-BE32-E72D297353CC}">
              <c16:uniqueId val="{00000010-C824-4E63-AC51-4E9B77BDA14E}"/>
            </c:ext>
          </c:extLst>
        </c:ser>
        <c:dLbls>
          <c:showLegendKey val="0"/>
          <c:showVal val="0"/>
          <c:showCatName val="0"/>
          <c:showSerName val="0"/>
          <c:showPercent val="0"/>
          <c:showBubbleSize val="0"/>
          <c:showLeaderLines val="1"/>
        </c:dLbls>
        <c:firstSliceAng val="55"/>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33" r="0.7500000000000093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362494937224801E-2"/>
          <c:y val="6.4516207201129425E-2"/>
          <c:w val="0.94410743614520864"/>
          <c:h val="0.72300851282480261"/>
        </c:manualLayout>
      </c:layout>
      <c:lineChart>
        <c:grouping val="standard"/>
        <c:varyColors val="0"/>
        <c:ser>
          <c:idx val="0"/>
          <c:order val="0"/>
          <c:tx>
            <c:strRef>
              <c:f>'F5-Evolution of Gas supply EU'!$B$40</c:f>
              <c:strCache>
                <c:ptCount val="1"/>
                <c:pt idx="0">
                  <c:v>Indigenous production</c:v>
                </c:pt>
              </c:strCache>
            </c:strRef>
          </c:tx>
          <c:spPr>
            <a:ln w="25400">
              <a:solidFill>
                <a:schemeClr val="accent1"/>
              </a:solidFill>
              <a:prstDash val="solid"/>
            </a:ln>
          </c:spPr>
          <c:marker>
            <c:symbol val="diamond"/>
            <c:size val="7"/>
            <c:spPr>
              <a:solidFill>
                <a:sysClr val="window" lastClr="FFFFFF"/>
              </a:solidFill>
              <a:ln>
                <a:solidFill>
                  <a:schemeClr val="accent1"/>
                </a:solidFill>
                <a:prstDash val="solid"/>
              </a:ln>
            </c:spPr>
          </c:marker>
          <c:cat>
            <c:multiLvlStrRef>
              <c:f>'F5-Evolution of Gas supply EU'!$C$38:$O$39</c:f>
              <c:multiLvlStrCache>
                <c:ptCount val="13"/>
                <c:lvl>
                  <c:pt idx="0">
                    <c:v>Jan</c:v>
                  </c:pt>
                  <c:pt idx="1">
                    <c:v>Feb</c:v>
                  </c:pt>
                  <c:pt idx="2">
                    <c:v>March</c:v>
                  </c:pt>
                  <c:pt idx="3">
                    <c:v>April</c:v>
                  </c:pt>
                  <c:pt idx="4">
                    <c:v>May</c:v>
                  </c:pt>
                  <c:pt idx="5">
                    <c:v>June</c:v>
                  </c:pt>
                  <c:pt idx="6">
                    <c:v>July</c:v>
                  </c:pt>
                  <c:pt idx="7">
                    <c:v>Aug</c:v>
                  </c:pt>
                  <c:pt idx="8">
                    <c:v>Sept</c:v>
                  </c:pt>
                  <c:pt idx="9">
                    <c:v>Oct</c:v>
                  </c:pt>
                  <c:pt idx="10">
                    <c:v>Nov</c:v>
                  </c:pt>
                  <c:pt idx="11">
                    <c:v>Dec</c:v>
                  </c:pt>
                  <c:pt idx="12">
                    <c:v>Jan</c:v>
                  </c:pt>
                </c:lvl>
                <c:lvl>
                  <c:pt idx="0">
                    <c:v>2019</c:v>
                  </c:pt>
                  <c:pt idx="12">
                    <c:v>2020</c:v>
                  </c:pt>
                </c:lvl>
              </c:multiLvlStrCache>
            </c:multiLvlStrRef>
          </c:cat>
          <c:val>
            <c:numRef>
              <c:f>'F5-Evolution of Gas supply EU'!$C$40:$O$40</c:f>
              <c:numCache>
                <c:formatCode>#\ ##0_i</c:formatCode>
                <c:ptCount val="13"/>
                <c:pt idx="0">
                  <c:v>415878</c:v>
                </c:pt>
                <c:pt idx="1">
                  <c:v>344394</c:v>
                </c:pt>
                <c:pt idx="2">
                  <c:v>368947</c:v>
                </c:pt>
                <c:pt idx="3">
                  <c:v>332840</c:v>
                </c:pt>
                <c:pt idx="4">
                  <c:v>342820</c:v>
                </c:pt>
                <c:pt idx="5">
                  <c:v>311464</c:v>
                </c:pt>
                <c:pt idx="6">
                  <c:v>320887</c:v>
                </c:pt>
                <c:pt idx="7">
                  <c:v>312034</c:v>
                </c:pt>
                <c:pt idx="8">
                  <c:v>302864</c:v>
                </c:pt>
                <c:pt idx="9">
                  <c:v>306667</c:v>
                </c:pt>
                <c:pt idx="10">
                  <c:v>339392</c:v>
                </c:pt>
                <c:pt idx="11">
                  <c:v>349484</c:v>
                </c:pt>
                <c:pt idx="12">
                  <c:v>342622.97000000009</c:v>
                </c:pt>
              </c:numCache>
            </c:numRef>
          </c:val>
          <c:smooth val="0"/>
          <c:extLst>
            <c:ext xmlns:c16="http://schemas.microsoft.com/office/drawing/2014/chart" uri="{C3380CC4-5D6E-409C-BE32-E72D297353CC}">
              <c16:uniqueId val="{00000000-5E38-4BFB-A488-5ABF65924EB5}"/>
            </c:ext>
          </c:extLst>
        </c:ser>
        <c:ser>
          <c:idx val="1"/>
          <c:order val="1"/>
          <c:tx>
            <c:strRef>
              <c:f>'F5-Evolution of Gas supply EU'!$B$41</c:f>
              <c:strCache>
                <c:ptCount val="1"/>
                <c:pt idx="0">
                  <c:v>Net imports (entries)</c:v>
                </c:pt>
              </c:strCache>
            </c:strRef>
          </c:tx>
          <c:spPr>
            <a:ln w="25400">
              <a:solidFill>
                <a:schemeClr val="accent2"/>
              </a:solidFill>
              <a:prstDash val="solid"/>
            </a:ln>
          </c:spPr>
          <c:marker>
            <c:symbol val="circle"/>
            <c:size val="7"/>
            <c:spPr>
              <a:solidFill>
                <a:sysClr val="window" lastClr="FFFFFF"/>
              </a:solidFill>
              <a:ln>
                <a:solidFill>
                  <a:schemeClr val="accent2"/>
                </a:solidFill>
                <a:prstDash val="solid"/>
              </a:ln>
            </c:spPr>
          </c:marker>
          <c:cat>
            <c:multiLvlStrRef>
              <c:f>'F5-Evolution of Gas supply EU'!$C$38:$O$39</c:f>
              <c:multiLvlStrCache>
                <c:ptCount val="13"/>
                <c:lvl>
                  <c:pt idx="0">
                    <c:v>Jan</c:v>
                  </c:pt>
                  <c:pt idx="1">
                    <c:v>Feb</c:v>
                  </c:pt>
                  <c:pt idx="2">
                    <c:v>March</c:v>
                  </c:pt>
                  <c:pt idx="3">
                    <c:v>April</c:v>
                  </c:pt>
                  <c:pt idx="4">
                    <c:v>May</c:v>
                  </c:pt>
                  <c:pt idx="5">
                    <c:v>June</c:v>
                  </c:pt>
                  <c:pt idx="6">
                    <c:v>July</c:v>
                  </c:pt>
                  <c:pt idx="7">
                    <c:v>Aug</c:v>
                  </c:pt>
                  <c:pt idx="8">
                    <c:v>Sept</c:v>
                  </c:pt>
                  <c:pt idx="9">
                    <c:v>Oct</c:v>
                  </c:pt>
                  <c:pt idx="10">
                    <c:v>Nov</c:v>
                  </c:pt>
                  <c:pt idx="11">
                    <c:v>Dec</c:v>
                  </c:pt>
                  <c:pt idx="12">
                    <c:v>Jan</c:v>
                  </c:pt>
                </c:lvl>
                <c:lvl>
                  <c:pt idx="0">
                    <c:v>2019</c:v>
                  </c:pt>
                  <c:pt idx="12">
                    <c:v>2020</c:v>
                  </c:pt>
                </c:lvl>
              </c:multiLvlStrCache>
            </c:multiLvlStrRef>
          </c:cat>
          <c:val>
            <c:numRef>
              <c:f>'F5-Evolution of Gas supply EU'!$C$41:$O$41</c:f>
              <c:numCache>
                <c:formatCode>#\ ##0_i</c:formatCode>
                <c:ptCount val="13"/>
                <c:pt idx="0">
                  <c:v>1413378</c:v>
                </c:pt>
                <c:pt idx="1">
                  <c:v>1179980</c:v>
                </c:pt>
                <c:pt idx="2">
                  <c:v>1390546</c:v>
                </c:pt>
                <c:pt idx="3">
                  <c:v>1405244</c:v>
                </c:pt>
                <c:pt idx="4">
                  <c:v>1393370</c:v>
                </c:pt>
                <c:pt idx="5">
                  <c:v>1232156</c:v>
                </c:pt>
                <c:pt idx="6">
                  <c:v>1209015</c:v>
                </c:pt>
                <c:pt idx="7">
                  <c:v>1068655</c:v>
                </c:pt>
                <c:pt idx="8">
                  <c:v>1046630</c:v>
                </c:pt>
                <c:pt idx="9">
                  <c:v>1232020</c:v>
                </c:pt>
                <c:pt idx="10">
                  <c:v>1428498</c:v>
                </c:pt>
                <c:pt idx="11">
                  <c:v>1506682</c:v>
                </c:pt>
                <c:pt idx="12">
                  <c:v>1184985.5169999998</c:v>
                </c:pt>
              </c:numCache>
            </c:numRef>
          </c:val>
          <c:smooth val="0"/>
          <c:extLst>
            <c:ext xmlns:c16="http://schemas.microsoft.com/office/drawing/2014/chart" uri="{C3380CC4-5D6E-409C-BE32-E72D297353CC}">
              <c16:uniqueId val="{00000001-5E38-4BFB-A488-5ABF65924EB5}"/>
            </c:ext>
          </c:extLst>
        </c:ser>
        <c:ser>
          <c:idx val="2"/>
          <c:order val="2"/>
          <c:tx>
            <c:strRef>
              <c:f>'F5-Evolution of Gas supply EU'!$B$42</c:f>
              <c:strCache>
                <c:ptCount val="1"/>
                <c:pt idx="0">
                  <c:v>Stock change</c:v>
                </c:pt>
              </c:strCache>
            </c:strRef>
          </c:tx>
          <c:cat>
            <c:multiLvlStrRef>
              <c:f>'F5-Evolution of Gas supply EU'!$C$38:$O$39</c:f>
              <c:multiLvlStrCache>
                <c:ptCount val="13"/>
                <c:lvl>
                  <c:pt idx="0">
                    <c:v>Jan</c:v>
                  </c:pt>
                  <c:pt idx="1">
                    <c:v>Feb</c:v>
                  </c:pt>
                  <c:pt idx="2">
                    <c:v>March</c:v>
                  </c:pt>
                  <c:pt idx="3">
                    <c:v>April</c:v>
                  </c:pt>
                  <c:pt idx="4">
                    <c:v>May</c:v>
                  </c:pt>
                  <c:pt idx="5">
                    <c:v>June</c:v>
                  </c:pt>
                  <c:pt idx="6">
                    <c:v>July</c:v>
                  </c:pt>
                  <c:pt idx="7">
                    <c:v>Aug</c:v>
                  </c:pt>
                  <c:pt idx="8">
                    <c:v>Sept</c:v>
                  </c:pt>
                  <c:pt idx="9">
                    <c:v>Oct</c:v>
                  </c:pt>
                  <c:pt idx="10">
                    <c:v>Nov</c:v>
                  </c:pt>
                  <c:pt idx="11">
                    <c:v>Dec</c:v>
                  </c:pt>
                  <c:pt idx="12">
                    <c:v>Jan</c:v>
                  </c:pt>
                </c:lvl>
                <c:lvl>
                  <c:pt idx="0">
                    <c:v>2019</c:v>
                  </c:pt>
                  <c:pt idx="12">
                    <c:v>2020</c:v>
                  </c:pt>
                </c:lvl>
              </c:multiLvlStrCache>
            </c:multiLvlStrRef>
          </c:cat>
          <c:val>
            <c:numRef>
              <c:f>'F5-Evolution of Gas supply EU'!$C$42:$O$42</c:f>
              <c:numCache>
                <c:formatCode>#\ ##0_i</c:formatCode>
                <c:ptCount val="13"/>
                <c:pt idx="0">
                  <c:v>-699287</c:v>
                </c:pt>
                <c:pt idx="1">
                  <c:v>-427224</c:v>
                </c:pt>
                <c:pt idx="2">
                  <c:v>-49192</c:v>
                </c:pt>
                <c:pt idx="3">
                  <c:v>319150</c:v>
                </c:pt>
                <c:pt idx="4">
                  <c:v>460213</c:v>
                </c:pt>
                <c:pt idx="5">
                  <c:v>540196</c:v>
                </c:pt>
                <c:pt idx="6">
                  <c:v>411889</c:v>
                </c:pt>
                <c:pt idx="7">
                  <c:v>381623</c:v>
                </c:pt>
                <c:pt idx="8">
                  <c:v>224990</c:v>
                </c:pt>
                <c:pt idx="9">
                  <c:v>40883</c:v>
                </c:pt>
                <c:pt idx="10">
                  <c:v>-145934</c:v>
                </c:pt>
                <c:pt idx="11">
                  <c:v>-231578</c:v>
                </c:pt>
                <c:pt idx="12">
                  <c:v>-688908.25499999989</c:v>
                </c:pt>
              </c:numCache>
            </c:numRef>
          </c:val>
          <c:smooth val="0"/>
          <c:extLst>
            <c:ext xmlns:c16="http://schemas.microsoft.com/office/drawing/2014/chart" uri="{C3380CC4-5D6E-409C-BE32-E72D297353CC}">
              <c16:uniqueId val="{00000002-5E38-4BFB-A488-5ABF65924EB5}"/>
            </c:ext>
          </c:extLst>
        </c:ser>
        <c:dLbls>
          <c:showLegendKey val="0"/>
          <c:showVal val="0"/>
          <c:showCatName val="0"/>
          <c:showSerName val="0"/>
          <c:showPercent val="0"/>
          <c:showBubbleSize val="0"/>
        </c:dLbls>
        <c:marker val="1"/>
        <c:smooth val="0"/>
        <c:axId val="365215824"/>
        <c:axId val="365208376"/>
      </c:lineChart>
      <c:catAx>
        <c:axId val="36521582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a:pPr>
            <a:endParaRPr lang="en-US"/>
          </a:p>
        </c:txPr>
        <c:crossAx val="365208376"/>
        <c:crosses val="autoZero"/>
        <c:auto val="1"/>
        <c:lblAlgn val="ctr"/>
        <c:lblOffset val="100"/>
        <c:tickLblSkip val="1"/>
        <c:tickMarkSkip val="1"/>
        <c:noMultiLvlLbl val="0"/>
      </c:catAx>
      <c:valAx>
        <c:axId val="365208376"/>
        <c:scaling>
          <c:orientation val="minMax"/>
        </c:scaling>
        <c:delete val="0"/>
        <c:axPos val="l"/>
        <c:majorGridlines>
          <c:spPr>
            <a:ln w="3175">
              <a:solidFill>
                <a:srgbClr val="C0C0C0"/>
              </a:solidFill>
              <a:prstDash val="sysDash"/>
            </a:ln>
          </c:spPr>
        </c:majorGridlines>
        <c:numFmt formatCode="#\ ##0_i" sourceLinked="1"/>
        <c:majorTickMark val="out"/>
        <c:minorTickMark val="none"/>
        <c:tickLblPos val="nextTo"/>
        <c:spPr>
          <a:ln w="9525">
            <a:noFill/>
          </a:ln>
        </c:spPr>
        <c:txPr>
          <a:bodyPr rot="0" vert="horz"/>
          <a:lstStyle/>
          <a:p>
            <a:pPr>
              <a:defRPr/>
            </a:pPr>
            <a:endParaRPr lang="en-US"/>
          </a:p>
        </c:txPr>
        <c:crossAx val="365215824"/>
        <c:crosses val="autoZero"/>
        <c:crossBetween val="between"/>
      </c:valAx>
      <c:spPr>
        <a:noFill/>
        <a:ln w="25400">
          <a:noFill/>
        </a:ln>
      </c:spPr>
    </c:plotArea>
    <c:legend>
      <c:legendPos val="b"/>
      <c:overlay val="0"/>
      <c:spPr>
        <a:noFill/>
        <a:ln w="25400">
          <a:noFill/>
        </a:ln>
      </c:spPr>
      <c:txPr>
        <a:bodyPr/>
        <a:lstStyle/>
        <a:p>
          <a:pPr>
            <a:defRPr b="1"/>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166" r="0.75000000000001166"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'F6-Stocks vs deliv Gas'!$B$34</c:f>
              <c:strCache>
                <c:ptCount val="1"/>
                <c:pt idx="0">
                  <c:v>Inland consumption - observed</c:v>
                </c:pt>
              </c:strCache>
            </c:strRef>
          </c:tx>
          <c:spPr>
            <a:solidFill>
              <a:srgbClr val="32AFAF">
                <a:lumMod val="100000"/>
              </a:srgbClr>
            </a:solidFill>
            <a:ln>
              <a:noFill/>
              <a:round/>
            </a:ln>
            <a:effectLst/>
            <a:extLst>
              <a:ext uri="{91240B29-F687-4F45-9708-019B960494DF}">
                <a14:hiddenLine xmlns:a14="http://schemas.microsoft.com/office/drawing/2010/main">
                  <a:noFill/>
                  <a:round/>
                </a14:hiddenLine>
              </a:ext>
            </a:extLst>
          </c:spPr>
          <c:invertIfNegative val="0"/>
          <c:cat>
            <c:strRef>
              <c:f>'F6-Stocks vs deliv Gas'!$C$33:$AK$33</c:f>
              <c:strCache>
                <c:ptCount val="35"/>
                <c:pt idx="0">
                  <c:v>EU</c:v>
                </c:pt>
                <c:pt idx="1">
                  <c:v>EA</c:v>
                </c:pt>
                <c:pt idx="3">
                  <c:v>Belgium</c:v>
                </c:pt>
                <c:pt idx="4">
                  <c:v>Bulgaria</c:v>
                </c:pt>
                <c:pt idx="5">
                  <c:v>Czechia</c:v>
                </c:pt>
                <c:pt idx="6">
                  <c:v>Denmark</c:v>
                </c:pt>
                <c:pt idx="7">
                  <c:v>Germany</c:v>
                </c:pt>
                <c:pt idx="8">
                  <c:v>Estonia</c:v>
                </c:pt>
                <c:pt idx="9">
                  <c:v>Ireland</c:v>
                </c:pt>
                <c:pt idx="10">
                  <c:v>Greece</c:v>
                </c:pt>
                <c:pt idx="11">
                  <c:v>Spain</c:v>
                </c:pt>
                <c:pt idx="12">
                  <c:v>France</c:v>
                </c:pt>
                <c:pt idx="13">
                  <c:v>Croatia</c:v>
                </c:pt>
                <c:pt idx="14">
                  <c:v>Italy</c:v>
                </c:pt>
                <c:pt idx="15">
                  <c:v>Latvia</c:v>
                </c:pt>
                <c:pt idx="16">
                  <c:v>Lithuania</c:v>
                </c:pt>
                <c:pt idx="17">
                  <c:v>Luxembourg</c:v>
                </c:pt>
                <c:pt idx="18">
                  <c:v>Hungary</c:v>
                </c:pt>
                <c:pt idx="19">
                  <c:v>Malta</c:v>
                </c:pt>
                <c:pt idx="20">
                  <c:v>Netherlands</c:v>
                </c:pt>
                <c:pt idx="21">
                  <c:v>Austria</c:v>
                </c:pt>
                <c:pt idx="22">
                  <c:v>Poland</c:v>
                </c:pt>
                <c:pt idx="23">
                  <c:v>Portugal</c:v>
                </c:pt>
                <c:pt idx="24">
                  <c:v>Romania</c:v>
                </c:pt>
                <c:pt idx="25">
                  <c:v>Slovenia</c:v>
                </c:pt>
                <c:pt idx="26">
                  <c:v>Slovakia</c:v>
                </c:pt>
                <c:pt idx="27">
                  <c:v>Finland</c:v>
                </c:pt>
                <c:pt idx="28">
                  <c:v>Sweden</c:v>
                </c:pt>
                <c:pt idx="29">
                  <c:v>United Kingdom</c:v>
                </c:pt>
                <c:pt idx="31">
                  <c:v>Norway</c:v>
                </c:pt>
                <c:pt idx="33">
                  <c:v>Serbia</c:v>
                </c:pt>
                <c:pt idx="34">
                  <c:v>Turkey</c:v>
                </c:pt>
              </c:strCache>
            </c:strRef>
          </c:cat>
          <c:val>
            <c:numRef>
              <c:f>'F6-Stocks vs deliv Gas'!$C$34:$AK$34</c:f>
              <c:numCache>
                <c:formatCode>General</c:formatCode>
                <c:ptCount val="35"/>
                <c:pt idx="0">
                  <c:v>1511167.0833333333</c:v>
                </c:pt>
                <c:pt idx="1">
                  <c:v>1050974.25</c:v>
                </c:pt>
                <c:pt idx="3" formatCode="0">
                  <c:v>56131.833333333336</c:v>
                </c:pt>
                <c:pt idx="4" formatCode="0">
                  <c:v>10073.166666666666</c:v>
                </c:pt>
                <c:pt idx="5" formatCode="0">
                  <c:v>26432.333333333332</c:v>
                </c:pt>
                <c:pt idx="6" formatCode="0">
                  <c:v>10467.333333333334</c:v>
                </c:pt>
                <c:pt idx="7" formatCode="0">
                  <c:v>275344.25</c:v>
                </c:pt>
                <c:pt idx="8" formatCode="0">
                  <c:v>1603.4166666666667</c:v>
                </c:pt>
                <c:pt idx="9" formatCode="0">
                  <c:v>15910</c:v>
                </c:pt>
                <c:pt idx="10" formatCode="0">
                  <c:v>15837.833333333334</c:v>
                </c:pt>
                <c:pt idx="11" formatCode="0">
                  <c:v>104305.25</c:v>
                </c:pt>
                <c:pt idx="12" formatCode="0">
                  <c:v>142198.58333333334</c:v>
                </c:pt>
                <c:pt idx="13" formatCode="0">
                  <c:v>9297.4166666666661</c:v>
                </c:pt>
                <c:pt idx="14" formatCode="0">
                  <c:v>230717.75</c:v>
                </c:pt>
                <c:pt idx="15" formatCode="0">
                  <c:v>4647.666666666667</c:v>
                </c:pt>
                <c:pt idx="16" formatCode="0">
                  <c:v>7462.25</c:v>
                </c:pt>
                <c:pt idx="17" formatCode="0">
                  <c:v>2650</c:v>
                </c:pt>
                <c:pt idx="18" formatCode="0">
                  <c:v>32015.833333333332</c:v>
                </c:pt>
                <c:pt idx="19" formatCode="0">
                  <c:v>1134.5</c:v>
                </c:pt>
                <c:pt idx="20" formatCode="0">
                  <c:v>119602.66666666667</c:v>
                </c:pt>
                <c:pt idx="21" formatCode="0">
                  <c:v>28326.083333333332</c:v>
                </c:pt>
                <c:pt idx="22" formatCode="0">
                  <c:v>62176.166666666664</c:v>
                </c:pt>
                <c:pt idx="23" formatCode="0">
                  <c:v>19228.583333333332</c:v>
                </c:pt>
                <c:pt idx="24" formatCode="0">
                  <c:v>38516.833333333336</c:v>
                </c:pt>
                <c:pt idx="25" formatCode="0">
                  <c:v>2870.1666666666665</c:v>
                </c:pt>
                <c:pt idx="26" formatCode="0">
                  <c:v>14734.833333333334</c:v>
                </c:pt>
                <c:pt idx="27" formatCode="0">
                  <c:v>8268.5833333333339</c:v>
                </c:pt>
                <c:pt idx="28" formatCode="0">
                  <c:v>3868.4166666666665</c:v>
                </c:pt>
                <c:pt idx="29" formatCode="0">
                  <c:v>267345.33333333331</c:v>
                </c:pt>
                <c:pt idx="31" formatCode="0">
                  <c:v>15458.666666666666</c:v>
                </c:pt>
                <c:pt idx="33" formatCode="0">
                  <c:v>9035.4166666666661</c:v>
                </c:pt>
                <c:pt idx="34" formatCode="0">
                  <c:v>158457.58333333334</c:v>
                </c:pt>
              </c:numCache>
            </c:numRef>
          </c:val>
          <c:extLst>
            <c:ext xmlns:c16="http://schemas.microsoft.com/office/drawing/2014/chart" uri="{C3380CC4-5D6E-409C-BE32-E72D297353CC}">
              <c16:uniqueId val="{00000000-1E90-43FE-996A-78EDA82B52D0}"/>
            </c:ext>
          </c:extLst>
        </c:ser>
        <c:ser>
          <c:idx val="1"/>
          <c:order val="1"/>
          <c:tx>
            <c:strRef>
              <c:f>'F6-Stocks vs deliv Gas'!$B$35</c:f>
              <c:strCache>
                <c:ptCount val="1"/>
                <c:pt idx="0">
                  <c:v>Closing stock - national territory</c:v>
                </c:pt>
              </c:strCache>
            </c:strRef>
          </c:tx>
          <c:spPr>
            <a:solidFill>
              <a:srgbClr val="C84B96">
                <a:lumMod val="100000"/>
              </a:srgbClr>
            </a:solidFill>
            <a:ln>
              <a:noFill/>
              <a:round/>
            </a:ln>
            <a:effectLst/>
            <a:extLst>
              <a:ext uri="{91240B29-F687-4F45-9708-019B960494DF}">
                <a14:hiddenLine xmlns:a14="http://schemas.microsoft.com/office/drawing/2010/main">
                  <a:noFill/>
                  <a:round/>
                </a14:hiddenLine>
              </a:ext>
            </a:extLst>
          </c:spPr>
          <c:invertIfNegative val="0"/>
          <c:cat>
            <c:strRef>
              <c:f>'F6-Stocks vs deliv Gas'!$C$33:$AK$33</c:f>
              <c:strCache>
                <c:ptCount val="35"/>
                <c:pt idx="0">
                  <c:v>EU</c:v>
                </c:pt>
                <c:pt idx="1">
                  <c:v>EA</c:v>
                </c:pt>
                <c:pt idx="3">
                  <c:v>Belgium</c:v>
                </c:pt>
                <c:pt idx="4">
                  <c:v>Bulgaria</c:v>
                </c:pt>
                <c:pt idx="5">
                  <c:v>Czechia</c:v>
                </c:pt>
                <c:pt idx="6">
                  <c:v>Denmark</c:v>
                </c:pt>
                <c:pt idx="7">
                  <c:v>Germany</c:v>
                </c:pt>
                <c:pt idx="8">
                  <c:v>Estonia</c:v>
                </c:pt>
                <c:pt idx="9">
                  <c:v>Ireland</c:v>
                </c:pt>
                <c:pt idx="10">
                  <c:v>Greece</c:v>
                </c:pt>
                <c:pt idx="11">
                  <c:v>Spain</c:v>
                </c:pt>
                <c:pt idx="12">
                  <c:v>France</c:v>
                </c:pt>
                <c:pt idx="13">
                  <c:v>Croatia</c:v>
                </c:pt>
                <c:pt idx="14">
                  <c:v>Italy</c:v>
                </c:pt>
                <c:pt idx="15">
                  <c:v>Latvia</c:v>
                </c:pt>
                <c:pt idx="16">
                  <c:v>Lithuania</c:v>
                </c:pt>
                <c:pt idx="17">
                  <c:v>Luxembourg</c:v>
                </c:pt>
                <c:pt idx="18">
                  <c:v>Hungary</c:v>
                </c:pt>
                <c:pt idx="19">
                  <c:v>Malta</c:v>
                </c:pt>
                <c:pt idx="20">
                  <c:v>Netherlands</c:v>
                </c:pt>
                <c:pt idx="21">
                  <c:v>Austria</c:v>
                </c:pt>
                <c:pt idx="22">
                  <c:v>Poland</c:v>
                </c:pt>
                <c:pt idx="23">
                  <c:v>Portugal</c:v>
                </c:pt>
                <c:pt idx="24">
                  <c:v>Romania</c:v>
                </c:pt>
                <c:pt idx="25">
                  <c:v>Slovenia</c:v>
                </c:pt>
                <c:pt idx="26">
                  <c:v>Slovakia</c:v>
                </c:pt>
                <c:pt idx="27">
                  <c:v>Finland</c:v>
                </c:pt>
                <c:pt idx="28">
                  <c:v>Sweden</c:v>
                </c:pt>
                <c:pt idx="29">
                  <c:v>United Kingdom</c:v>
                </c:pt>
                <c:pt idx="31">
                  <c:v>Norway</c:v>
                </c:pt>
                <c:pt idx="33">
                  <c:v>Serbia</c:v>
                </c:pt>
                <c:pt idx="34">
                  <c:v>Turkey</c:v>
                </c:pt>
              </c:strCache>
            </c:strRef>
          </c:cat>
          <c:val>
            <c:numRef>
              <c:f>'F6-Stocks vs deliv Gas'!$C$35:$AK$35</c:f>
              <c:numCache>
                <c:formatCode>#,##0</c:formatCode>
                <c:ptCount val="35"/>
                <c:pt idx="0" formatCode="General">
                  <c:v>3108081.8119999999</c:v>
                </c:pt>
                <c:pt idx="1">
                  <c:v>2456192.3250000002</c:v>
                </c:pt>
                <c:pt idx="3" formatCode="General">
                  <c:v>26726</c:v>
                </c:pt>
                <c:pt idx="4" formatCode="General">
                  <c:v>11500.954</c:v>
                </c:pt>
                <c:pt idx="5" formatCode="General">
                  <c:v>96598.733000000007</c:v>
                </c:pt>
                <c:pt idx="6" formatCode="General">
                  <c:v>86924.077999999994</c:v>
                </c:pt>
                <c:pt idx="7" formatCode="General">
                  <c:v>819993.59999999998</c:v>
                </c:pt>
                <c:pt idx="8" formatCode="General">
                  <c:v>0</c:v>
                </c:pt>
                <c:pt idx="9" formatCode="General">
                  <c:v>0</c:v>
                </c:pt>
                <c:pt idx="10" formatCode="General">
                  <c:v>3994.78</c:v>
                </c:pt>
                <c:pt idx="11" formatCode="General">
                  <c:v>107305</c:v>
                </c:pt>
                <c:pt idx="12" formatCode="General">
                  <c:v>289804.94400000002</c:v>
                </c:pt>
                <c:pt idx="13" formatCode="General">
                  <c:v>9917.2800000000007</c:v>
                </c:pt>
                <c:pt idx="14" formatCode="General">
                  <c:v>468669</c:v>
                </c:pt>
                <c:pt idx="15" formatCode="General">
                  <c:v>41258.33</c:v>
                </c:pt>
                <c:pt idx="16" formatCode="General">
                  <c:v>1237</c:v>
                </c:pt>
                <c:pt idx="17" formatCode="General">
                  <c:v>0</c:v>
                </c:pt>
                <c:pt idx="18" formatCode="General">
                  <c:v>205907</c:v>
                </c:pt>
                <c:pt idx="19" formatCode="General">
                  <c:v>924.65100000000007</c:v>
                </c:pt>
                <c:pt idx="20" formatCode="General">
                  <c:v>550390.46799999999</c:v>
                </c:pt>
                <c:pt idx="21" formatCode="General">
                  <c:v>0</c:v>
                </c:pt>
                <c:pt idx="22" formatCode="General">
                  <c:v>93344.679000000004</c:v>
                </c:pt>
                <c:pt idx="23" formatCode="General">
                  <c:v>14153.365</c:v>
                </c:pt>
                <c:pt idx="24" formatCode="General">
                  <c:v>84083</c:v>
                </c:pt>
                <c:pt idx="25" formatCode="General">
                  <c:v>0</c:v>
                </c:pt>
                <c:pt idx="26" formatCode="General">
                  <c:v>130470.18700000001</c:v>
                </c:pt>
                <c:pt idx="27" formatCode="General">
                  <c:v>1265</c:v>
                </c:pt>
                <c:pt idx="28" formatCode="General">
                  <c:v>0</c:v>
                </c:pt>
                <c:pt idx="29" formatCode="General">
                  <c:v>63613.762999999999</c:v>
                </c:pt>
                <c:pt idx="31" formatCode="General">
                  <c:v>2069.4499999999998</c:v>
                </c:pt>
                <c:pt idx="33" formatCode="General">
                  <c:v>18743</c:v>
                </c:pt>
                <c:pt idx="34" formatCode="General">
                  <c:v>85710.56</c:v>
                </c:pt>
              </c:numCache>
            </c:numRef>
          </c:val>
          <c:extLst>
            <c:ext xmlns:c16="http://schemas.microsoft.com/office/drawing/2014/chart" uri="{C3380CC4-5D6E-409C-BE32-E72D297353CC}">
              <c16:uniqueId val="{00000001-1E90-43FE-996A-78EDA82B52D0}"/>
            </c:ext>
          </c:extLst>
        </c:ser>
        <c:dLbls>
          <c:showLegendKey val="0"/>
          <c:showVal val="0"/>
          <c:showCatName val="0"/>
          <c:showSerName val="0"/>
          <c:showPercent val="0"/>
          <c:showBubbleSize val="0"/>
        </c:dLbls>
        <c:gapWidth val="150"/>
        <c:overlap val="100"/>
        <c:axId val="365209552"/>
        <c:axId val="365211512"/>
      </c:barChart>
      <c:catAx>
        <c:axId val="365209552"/>
        <c:scaling>
          <c:orientation val="minMax"/>
        </c:scaling>
        <c:delete val="0"/>
        <c:axPos val="b"/>
        <c:numFmt formatCode="General" sourceLinked="0"/>
        <c:majorTickMark val="out"/>
        <c:minorTickMark val="none"/>
        <c:tickLblPos val="nextTo"/>
        <c:spPr>
          <a:ln>
            <a:solidFill>
              <a:srgbClr val="000000"/>
            </a:solidFill>
            <a:prstDash val="solid"/>
          </a:ln>
        </c:spPr>
        <c:txPr>
          <a:bodyPr rot="-5400000" vert="horz"/>
          <a:lstStyle/>
          <a:p>
            <a:pPr>
              <a:defRPr/>
            </a:pPr>
            <a:endParaRPr lang="en-US"/>
          </a:p>
        </c:txPr>
        <c:crossAx val="365211512"/>
        <c:crosses val="autoZero"/>
        <c:auto val="1"/>
        <c:lblAlgn val="ctr"/>
        <c:lblOffset val="100"/>
        <c:noMultiLvlLbl val="0"/>
      </c:catAx>
      <c:valAx>
        <c:axId val="365211512"/>
        <c:scaling>
          <c:orientation val="minMax"/>
        </c:scaling>
        <c:delete val="0"/>
        <c:axPos val="l"/>
        <c:majorGridlines>
          <c:spPr>
            <a:ln w="3175">
              <a:solidFill>
                <a:srgbClr val="C0C0C0"/>
              </a:solidFill>
              <a:prstDash val="sysDash"/>
            </a:ln>
          </c:spPr>
        </c:majorGridlines>
        <c:numFmt formatCode="0%" sourceLinked="1"/>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365209552"/>
        <c:crosses val="autoZero"/>
        <c:crossBetween val="between"/>
      </c:valAx>
    </c:plotArea>
    <c:legend>
      <c:legendPos val="b"/>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a:ea typeface="Arial"/>
          <a:cs typeface="Aria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85007463321857E-2"/>
          <c:y val="2.1039970974780199E-2"/>
          <c:w val="0.89725868321919033"/>
          <c:h val="0.46672028033098784"/>
        </c:manualLayout>
      </c:layout>
      <c:barChart>
        <c:barDir val="col"/>
        <c:grouping val="stacked"/>
        <c:varyColors val="0"/>
        <c:ser>
          <c:idx val="0"/>
          <c:order val="0"/>
          <c:tx>
            <c:strRef>
              <c:f>'F7a-Evolution of elec supply'!$B$39</c:f>
              <c:strCache>
                <c:ptCount val="1"/>
                <c:pt idx="0">
                  <c:v>Imports</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supply'!$C$39:$O$39</c:f>
              <c:numCache>
                <c:formatCode>General</c:formatCode>
                <c:ptCount val="13"/>
                <c:pt idx="0">
                  <c:v>34976.968000000001</c:v>
                </c:pt>
                <c:pt idx="1">
                  <c:v>31879.252000000004</c:v>
                </c:pt>
                <c:pt idx="2">
                  <c:v>34490.983999999997</c:v>
                </c:pt>
                <c:pt idx="3">
                  <c:v>30178.198000000004</c:v>
                </c:pt>
                <c:pt idx="4">
                  <c:v>32184.019000000004</c:v>
                </c:pt>
                <c:pt idx="5">
                  <c:v>31781.430999999997</c:v>
                </c:pt>
                <c:pt idx="6">
                  <c:v>34201.164000000004</c:v>
                </c:pt>
                <c:pt idx="7">
                  <c:v>32882.267</c:v>
                </c:pt>
                <c:pt idx="8">
                  <c:v>32318.145999999997</c:v>
                </c:pt>
                <c:pt idx="9">
                  <c:v>32830.028999999995</c:v>
                </c:pt>
                <c:pt idx="10">
                  <c:v>31341.218000000004</c:v>
                </c:pt>
                <c:pt idx="11">
                  <c:v>34934.900999999998</c:v>
                </c:pt>
                <c:pt idx="12">
                  <c:v>35729.813999999998</c:v>
                </c:pt>
              </c:numCache>
            </c:numRef>
          </c:val>
          <c:extLst>
            <c:ext xmlns:c16="http://schemas.microsoft.com/office/drawing/2014/chart" uri="{C3380CC4-5D6E-409C-BE32-E72D297353CC}">
              <c16:uniqueId val="{00000000-F42E-4F50-BD3C-861D73C374DB}"/>
            </c:ext>
          </c:extLst>
        </c:ser>
        <c:ser>
          <c:idx val="1"/>
          <c:order val="1"/>
          <c:tx>
            <c:strRef>
              <c:f>'F7a-Evolution of elec supply'!$B$40</c:f>
              <c:strCache>
                <c:ptCount val="1"/>
                <c:pt idx="0">
                  <c:v>Exports</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supply'!$C$40:$O$40</c:f>
              <c:numCache>
                <c:formatCode>General</c:formatCode>
                <c:ptCount val="13"/>
                <c:pt idx="0">
                  <c:v>-34569.412000000004</c:v>
                </c:pt>
                <c:pt idx="1">
                  <c:v>-31486.907000000003</c:v>
                </c:pt>
                <c:pt idx="2">
                  <c:v>-34377.362999999998</c:v>
                </c:pt>
                <c:pt idx="3">
                  <c:v>-29271.302000000003</c:v>
                </c:pt>
                <c:pt idx="4">
                  <c:v>-29808.149000000012</c:v>
                </c:pt>
                <c:pt idx="5">
                  <c:v>-29226.313000000002</c:v>
                </c:pt>
                <c:pt idx="6">
                  <c:v>-29596.161999999997</c:v>
                </c:pt>
                <c:pt idx="7">
                  <c:v>-27674.331000000002</c:v>
                </c:pt>
                <c:pt idx="8">
                  <c:v>-29006.292000000001</c:v>
                </c:pt>
                <c:pt idx="9">
                  <c:v>-31130.062000000002</c:v>
                </c:pt>
                <c:pt idx="10">
                  <c:v>-29627.608000000004</c:v>
                </c:pt>
                <c:pt idx="11">
                  <c:v>-34549.845999999998</c:v>
                </c:pt>
                <c:pt idx="12">
                  <c:v>-34809.745999999999</c:v>
                </c:pt>
              </c:numCache>
            </c:numRef>
          </c:val>
          <c:extLst>
            <c:ext xmlns:c16="http://schemas.microsoft.com/office/drawing/2014/chart" uri="{C3380CC4-5D6E-409C-BE32-E72D297353CC}">
              <c16:uniqueId val="{00000001-F42E-4F50-BD3C-861D73C374DB}"/>
            </c:ext>
          </c:extLst>
        </c:ser>
        <c:ser>
          <c:idx val="2"/>
          <c:order val="2"/>
          <c:tx>
            <c:strRef>
              <c:f>'F7a-Evolution of elec supply'!$B$41</c:f>
              <c:strCache>
                <c:ptCount val="1"/>
                <c:pt idx="0">
                  <c:v>Transformation input - electricity and
 heat generation - electricity for pumped storage</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supply'!$C$41:$O$41</c:f>
              <c:numCache>
                <c:formatCode>General</c:formatCode>
                <c:ptCount val="13"/>
                <c:pt idx="0">
                  <c:v>-3406.4440000000004</c:v>
                </c:pt>
                <c:pt idx="1">
                  <c:v>-2868.085</c:v>
                </c:pt>
                <c:pt idx="2">
                  <c:v>-3400.4209999999989</c:v>
                </c:pt>
                <c:pt idx="3">
                  <c:v>-2826.0440000000003</c:v>
                </c:pt>
                <c:pt idx="4">
                  <c:v>-2822.2949999999996</c:v>
                </c:pt>
                <c:pt idx="5">
                  <c:v>-2815.4780000000005</c:v>
                </c:pt>
                <c:pt idx="6">
                  <c:v>-2222.4969999999998</c:v>
                </c:pt>
                <c:pt idx="7">
                  <c:v>-2570.5320000000002</c:v>
                </c:pt>
                <c:pt idx="8">
                  <c:v>-2964.88</c:v>
                </c:pt>
                <c:pt idx="9">
                  <c:v>-3242.4459999999995</c:v>
                </c:pt>
                <c:pt idx="10">
                  <c:v>-3328.4129999999996</c:v>
                </c:pt>
                <c:pt idx="11">
                  <c:v>-4241.6690000000008</c:v>
                </c:pt>
                <c:pt idx="12">
                  <c:v>-3395.8449999999998</c:v>
                </c:pt>
              </c:numCache>
            </c:numRef>
          </c:val>
          <c:extLst>
            <c:ext xmlns:c16="http://schemas.microsoft.com/office/drawing/2014/chart" uri="{C3380CC4-5D6E-409C-BE32-E72D297353CC}">
              <c16:uniqueId val="{00000002-F42E-4F50-BD3C-861D73C374DB}"/>
            </c:ext>
          </c:extLst>
        </c:ser>
        <c:ser>
          <c:idx val="5"/>
          <c:order val="4"/>
          <c:tx>
            <c:strRef>
              <c:f>'F7a-Evolution of elec supply'!$B$43</c:f>
              <c:strCache>
                <c:ptCount val="1"/>
                <c:pt idx="0">
                  <c:v>Hydro</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supply'!$C$43:$O$43</c:f>
              <c:numCache>
                <c:formatCode>General</c:formatCode>
                <c:ptCount val="13"/>
                <c:pt idx="0">
                  <c:v>28073.809000000005</c:v>
                </c:pt>
                <c:pt idx="1">
                  <c:v>26642.931000000004</c:v>
                </c:pt>
                <c:pt idx="2">
                  <c:v>28650.585999999999</c:v>
                </c:pt>
                <c:pt idx="3">
                  <c:v>27806.976999999999</c:v>
                </c:pt>
                <c:pt idx="4">
                  <c:v>32048.671000000006</c:v>
                </c:pt>
                <c:pt idx="5">
                  <c:v>32882.909</c:v>
                </c:pt>
                <c:pt idx="6">
                  <c:v>27684.686000000002</c:v>
                </c:pt>
                <c:pt idx="7">
                  <c:v>24077.657000000003</c:v>
                </c:pt>
                <c:pt idx="8">
                  <c:v>21577.601999999999</c:v>
                </c:pt>
                <c:pt idx="9">
                  <c:v>23293.088</c:v>
                </c:pt>
                <c:pt idx="10">
                  <c:v>31877.439000000002</c:v>
                </c:pt>
                <c:pt idx="11">
                  <c:v>37221.313999999998</c:v>
                </c:pt>
                <c:pt idx="12">
                  <c:v>32386.514000000006</c:v>
                </c:pt>
              </c:numCache>
            </c:numRef>
          </c:val>
          <c:extLst>
            <c:ext xmlns:c16="http://schemas.microsoft.com/office/drawing/2014/chart" uri="{C3380CC4-5D6E-409C-BE32-E72D297353CC}">
              <c16:uniqueId val="{00000003-F42E-4F50-BD3C-861D73C374DB}"/>
            </c:ext>
          </c:extLst>
        </c:ser>
        <c:ser>
          <c:idx val="6"/>
          <c:order val="5"/>
          <c:tx>
            <c:strRef>
              <c:f>'F7a-Evolution of elec supply'!$B$44</c:f>
              <c:strCache>
                <c:ptCount val="1"/>
                <c:pt idx="0">
                  <c:v>Geothermal</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supply'!$C$44:$O$44</c:f>
              <c:numCache>
                <c:formatCode>General</c:formatCode>
                <c:ptCount val="13"/>
                <c:pt idx="0">
                  <c:v>540.93399999999997</c:v>
                </c:pt>
                <c:pt idx="1">
                  <c:v>480.161</c:v>
                </c:pt>
                <c:pt idx="2">
                  <c:v>546.17200000000003</c:v>
                </c:pt>
                <c:pt idx="3">
                  <c:v>524.82799999999997</c:v>
                </c:pt>
                <c:pt idx="4">
                  <c:v>542.84199999999998</c:v>
                </c:pt>
                <c:pt idx="5">
                  <c:v>515.87800000000004</c:v>
                </c:pt>
                <c:pt idx="6">
                  <c:v>524.78300000000002</c:v>
                </c:pt>
                <c:pt idx="7">
                  <c:v>528.16499999999996</c:v>
                </c:pt>
                <c:pt idx="8">
                  <c:v>511.64100000000002</c:v>
                </c:pt>
                <c:pt idx="9">
                  <c:v>530.90899999999999</c:v>
                </c:pt>
                <c:pt idx="10">
                  <c:v>509.11900000000003</c:v>
                </c:pt>
                <c:pt idx="11">
                  <c:v>508.80799999999999</c:v>
                </c:pt>
                <c:pt idx="12">
                  <c:v>543.98</c:v>
                </c:pt>
              </c:numCache>
            </c:numRef>
          </c:val>
          <c:extLst>
            <c:ext xmlns:c16="http://schemas.microsoft.com/office/drawing/2014/chart" uri="{C3380CC4-5D6E-409C-BE32-E72D297353CC}">
              <c16:uniqueId val="{00000004-F42E-4F50-BD3C-861D73C374DB}"/>
            </c:ext>
          </c:extLst>
        </c:ser>
        <c:ser>
          <c:idx val="7"/>
          <c:order val="6"/>
          <c:tx>
            <c:strRef>
              <c:f>'F7a-Evolution of elec supply'!$B$45</c:f>
              <c:strCache>
                <c:ptCount val="1"/>
                <c:pt idx="0">
                  <c:v>Nuclear fuels and other fuels n.e.c.</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supply'!$C$45:$O$45</c:f>
              <c:numCache>
                <c:formatCode>General</c:formatCode>
                <c:ptCount val="13"/>
                <c:pt idx="0">
                  <c:v>76146.46100000001</c:v>
                </c:pt>
                <c:pt idx="1">
                  <c:v>68956.132999999987</c:v>
                </c:pt>
                <c:pt idx="2">
                  <c:v>70712.203000000009</c:v>
                </c:pt>
                <c:pt idx="3">
                  <c:v>64905.025999999998</c:v>
                </c:pt>
                <c:pt idx="4">
                  <c:v>62034.737000000001</c:v>
                </c:pt>
                <c:pt idx="5">
                  <c:v>58140.134000000013</c:v>
                </c:pt>
                <c:pt idx="6">
                  <c:v>61524.217000000004</c:v>
                </c:pt>
                <c:pt idx="7">
                  <c:v>61227.535000000003</c:v>
                </c:pt>
                <c:pt idx="8">
                  <c:v>60210.415000000001</c:v>
                </c:pt>
                <c:pt idx="9">
                  <c:v>63670.607000000004</c:v>
                </c:pt>
                <c:pt idx="10">
                  <c:v>63160.05</c:v>
                </c:pt>
                <c:pt idx="11">
                  <c:v>68881.381999999998</c:v>
                </c:pt>
                <c:pt idx="12">
                  <c:v>72409.314999999988</c:v>
                </c:pt>
              </c:numCache>
            </c:numRef>
          </c:val>
          <c:extLst>
            <c:ext xmlns:c16="http://schemas.microsoft.com/office/drawing/2014/chart" uri="{C3380CC4-5D6E-409C-BE32-E72D297353CC}">
              <c16:uniqueId val="{00000005-F42E-4F50-BD3C-861D73C374DB}"/>
            </c:ext>
          </c:extLst>
        </c:ser>
        <c:ser>
          <c:idx val="8"/>
          <c:order val="7"/>
          <c:tx>
            <c:strRef>
              <c:f>'F7a-Evolution of elec supply'!$B$46</c:f>
              <c:strCache>
                <c:ptCount val="1"/>
                <c:pt idx="0">
                  <c:v>Combustible fuels</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supply'!$C$46:$O$46</c:f>
              <c:numCache>
                <c:formatCode>General</c:formatCode>
                <c:ptCount val="13"/>
                <c:pt idx="0">
                  <c:v>146802.62899999999</c:v>
                </c:pt>
                <c:pt idx="1">
                  <c:v>117925.34300000001</c:v>
                </c:pt>
                <c:pt idx="2">
                  <c:v>107785.73299999999</c:v>
                </c:pt>
                <c:pt idx="3">
                  <c:v>101248.34299999998</c:v>
                </c:pt>
                <c:pt idx="4">
                  <c:v>99830.908999999985</c:v>
                </c:pt>
                <c:pt idx="5">
                  <c:v>96237.890000000029</c:v>
                </c:pt>
                <c:pt idx="6">
                  <c:v>111373.62299999996</c:v>
                </c:pt>
                <c:pt idx="7">
                  <c:v>104502.43700000002</c:v>
                </c:pt>
                <c:pt idx="8">
                  <c:v>103331.72199999999</c:v>
                </c:pt>
                <c:pt idx="9">
                  <c:v>117729.20299999999</c:v>
                </c:pt>
                <c:pt idx="10">
                  <c:v>122669.296</c:v>
                </c:pt>
                <c:pt idx="11">
                  <c:v>110461.35100000004</c:v>
                </c:pt>
                <c:pt idx="12">
                  <c:v>114167.71400000001</c:v>
                </c:pt>
              </c:numCache>
            </c:numRef>
          </c:val>
          <c:extLst>
            <c:ext xmlns:c16="http://schemas.microsoft.com/office/drawing/2014/chart" uri="{C3380CC4-5D6E-409C-BE32-E72D297353CC}">
              <c16:uniqueId val="{00000006-F42E-4F50-BD3C-861D73C374DB}"/>
            </c:ext>
          </c:extLst>
        </c:ser>
        <c:ser>
          <c:idx val="9"/>
          <c:order val="8"/>
          <c:tx>
            <c:strRef>
              <c:f>'F7a-Evolution of elec supply'!$B$47</c:f>
              <c:strCache>
                <c:ptCount val="1"/>
                <c:pt idx="0">
                  <c:v>Wind</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supply'!$C$47:$O$47</c:f>
              <c:numCache>
                <c:formatCode>General</c:formatCode>
                <c:ptCount val="13"/>
                <c:pt idx="0">
                  <c:v>44022.788999999997</c:v>
                </c:pt>
                <c:pt idx="1">
                  <c:v>37701.584000000003</c:v>
                </c:pt>
                <c:pt idx="2">
                  <c:v>49660.259000000005</c:v>
                </c:pt>
                <c:pt idx="3">
                  <c:v>32230.945999999996</c:v>
                </c:pt>
                <c:pt idx="4">
                  <c:v>29705.769000000004</c:v>
                </c:pt>
                <c:pt idx="5">
                  <c:v>25130.619000000002</c:v>
                </c:pt>
                <c:pt idx="6">
                  <c:v>23650.740999999998</c:v>
                </c:pt>
                <c:pt idx="7">
                  <c:v>24455.730000000003</c:v>
                </c:pt>
                <c:pt idx="8">
                  <c:v>32362.435000000005</c:v>
                </c:pt>
                <c:pt idx="9">
                  <c:v>36779.079999999994</c:v>
                </c:pt>
                <c:pt idx="10">
                  <c:v>40596.246999999996</c:v>
                </c:pt>
                <c:pt idx="11">
                  <c:v>50981.336000000003</c:v>
                </c:pt>
                <c:pt idx="12">
                  <c:v>50099.29099999999</c:v>
                </c:pt>
              </c:numCache>
            </c:numRef>
          </c:val>
          <c:extLst>
            <c:ext xmlns:c16="http://schemas.microsoft.com/office/drawing/2014/chart" uri="{C3380CC4-5D6E-409C-BE32-E72D297353CC}">
              <c16:uniqueId val="{00000007-F42E-4F50-BD3C-861D73C374DB}"/>
            </c:ext>
          </c:extLst>
        </c:ser>
        <c:ser>
          <c:idx val="4"/>
          <c:order val="9"/>
          <c:tx>
            <c:strRef>
              <c:f>'F7a-Evolution of elec supply'!$B$48</c:f>
              <c:strCache>
                <c:ptCount val="1"/>
                <c:pt idx="0">
                  <c:v>Solar</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supply'!$C$48:$O$48</c:f>
              <c:numCache>
                <c:formatCode>General</c:formatCode>
                <c:ptCount val="13"/>
                <c:pt idx="0">
                  <c:v>4074.3469999999998</c:v>
                </c:pt>
                <c:pt idx="1">
                  <c:v>7231.5259999999998</c:v>
                </c:pt>
                <c:pt idx="2">
                  <c:v>10741.884</c:v>
                </c:pt>
                <c:pt idx="3">
                  <c:v>13857.506000000001</c:v>
                </c:pt>
                <c:pt idx="4">
                  <c:v>15023.094999999996</c:v>
                </c:pt>
                <c:pt idx="5">
                  <c:v>17711.370999999999</c:v>
                </c:pt>
                <c:pt idx="6">
                  <c:v>16959.521000000001</c:v>
                </c:pt>
                <c:pt idx="7">
                  <c:v>16204.161000000002</c:v>
                </c:pt>
                <c:pt idx="8">
                  <c:v>12669.179000000002</c:v>
                </c:pt>
                <c:pt idx="9">
                  <c:v>8551.6970000000001</c:v>
                </c:pt>
                <c:pt idx="10">
                  <c:v>4112.8880000000008</c:v>
                </c:pt>
                <c:pt idx="11">
                  <c:v>3990.4250000000006</c:v>
                </c:pt>
                <c:pt idx="12">
                  <c:v>4833.6269999999995</c:v>
                </c:pt>
              </c:numCache>
            </c:numRef>
          </c:val>
          <c:extLst>
            <c:ext xmlns:c16="http://schemas.microsoft.com/office/drawing/2014/chart" uri="{C3380CC4-5D6E-409C-BE32-E72D297353CC}">
              <c16:uniqueId val="{00000008-F42E-4F50-BD3C-861D73C374DB}"/>
            </c:ext>
          </c:extLst>
        </c:ser>
        <c:ser>
          <c:idx val="10"/>
          <c:order val="10"/>
          <c:tx>
            <c:strRef>
              <c:f>'F7a-Evolution of elec supply'!$B$49</c:f>
              <c:strCache>
                <c:ptCount val="1"/>
                <c:pt idx="0">
                  <c:v>Other sources</c:v>
                </c:pt>
              </c:strCache>
            </c:strRef>
          </c:tx>
          <c:invertIfNegative val="0"/>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supply'!$C$49:$O$49</c:f>
              <c:numCache>
                <c:formatCode>General</c:formatCode>
                <c:ptCount val="13"/>
                <c:pt idx="0">
                  <c:v>581.40099999999995</c:v>
                </c:pt>
                <c:pt idx="1">
                  <c:v>534.33100000000002</c:v>
                </c:pt>
                <c:pt idx="2">
                  <c:v>654.947</c:v>
                </c:pt>
                <c:pt idx="3">
                  <c:v>767.13600000000008</c:v>
                </c:pt>
                <c:pt idx="4">
                  <c:v>802.20899999999995</c:v>
                </c:pt>
                <c:pt idx="5">
                  <c:v>769.68200000000013</c:v>
                </c:pt>
                <c:pt idx="6">
                  <c:v>667.96</c:v>
                </c:pt>
                <c:pt idx="7">
                  <c:v>570.05499999999995</c:v>
                </c:pt>
                <c:pt idx="8">
                  <c:v>585.6629999999999</c:v>
                </c:pt>
                <c:pt idx="9">
                  <c:v>580.08600000000001</c:v>
                </c:pt>
                <c:pt idx="10">
                  <c:v>608.09499999999991</c:v>
                </c:pt>
                <c:pt idx="11">
                  <c:v>575.06600000000003</c:v>
                </c:pt>
                <c:pt idx="12">
                  <c:v>494.94300000000004</c:v>
                </c:pt>
              </c:numCache>
            </c:numRef>
          </c:val>
          <c:extLst>
            <c:ext xmlns:c16="http://schemas.microsoft.com/office/drawing/2014/chart" uri="{C3380CC4-5D6E-409C-BE32-E72D297353CC}">
              <c16:uniqueId val="{00000009-F42E-4F50-BD3C-861D73C374DB}"/>
            </c:ext>
          </c:extLst>
        </c:ser>
        <c:dLbls>
          <c:showLegendKey val="0"/>
          <c:showVal val="0"/>
          <c:showCatName val="0"/>
          <c:showSerName val="0"/>
          <c:showPercent val="0"/>
          <c:showBubbleSize val="0"/>
        </c:dLbls>
        <c:gapWidth val="150"/>
        <c:overlap val="100"/>
        <c:axId val="365215040"/>
        <c:axId val="365208768"/>
      </c:barChart>
      <c:lineChart>
        <c:grouping val="standard"/>
        <c:varyColors val="0"/>
        <c:ser>
          <c:idx val="3"/>
          <c:order val="3"/>
          <c:tx>
            <c:strRef>
              <c:f>'F7a-Evolution of elec supply'!$B$42</c:f>
              <c:strCache>
                <c:ptCount val="1"/>
                <c:pt idx="0">
                  <c:v>Available to internal market</c:v>
                </c:pt>
              </c:strCache>
            </c:strRef>
          </c:tx>
          <c:marker>
            <c:symbol val="none"/>
          </c:marker>
          <c:cat>
            <c:strRef>
              <c:f>'F7a-Evolution of elec supply'!$C$38:$O$38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'F7a-Evolution of elec supply'!$C$42:$O$42</c:f>
              <c:numCache>
                <c:formatCode>General</c:formatCode>
                <c:ptCount val="13"/>
                <c:pt idx="0">
                  <c:v>277851.11699999997</c:v>
                </c:pt>
                <c:pt idx="1">
                  <c:v>241069.70399999997</c:v>
                </c:pt>
                <c:pt idx="2">
                  <c:v>249289.56399999998</c:v>
                </c:pt>
                <c:pt idx="3">
                  <c:v>225676.571</c:v>
                </c:pt>
                <c:pt idx="4">
                  <c:v>226120.76300000004</c:v>
                </c:pt>
                <c:pt idx="5">
                  <c:v>218141.86099999998</c:v>
                </c:pt>
                <c:pt idx="6">
                  <c:v>231263.57400000002</c:v>
                </c:pt>
                <c:pt idx="7">
                  <c:v>221311.38200000001</c:v>
                </c:pt>
                <c:pt idx="8">
                  <c:v>218723.717</c:v>
                </c:pt>
                <c:pt idx="9">
                  <c:v>234253.95400000003</c:v>
                </c:pt>
                <c:pt idx="10">
                  <c:v>245751.489</c:v>
                </c:pt>
                <c:pt idx="11">
                  <c:v>250633.90000000002</c:v>
                </c:pt>
                <c:pt idx="12">
                  <c:v>253973.747</c:v>
                </c:pt>
              </c:numCache>
            </c:numRef>
          </c:val>
          <c:smooth val="0"/>
          <c:extLst>
            <c:ext xmlns:c16="http://schemas.microsoft.com/office/drawing/2014/chart" uri="{C3380CC4-5D6E-409C-BE32-E72D297353CC}">
              <c16:uniqueId val="{0000000A-F42E-4F50-BD3C-861D73C374DB}"/>
            </c:ext>
          </c:extLst>
        </c:ser>
        <c:dLbls>
          <c:showLegendKey val="0"/>
          <c:showVal val="0"/>
          <c:showCatName val="0"/>
          <c:showSerName val="0"/>
          <c:showPercent val="0"/>
          <c:showBubbleSize val="0"/>
        </c:dLbls>
        <c:marker val="1"/>
        <c:smooth val="0"/>
        <c:axId val="365215040"/>
        <c:axId val="365208768"/>
      </c:lineChart>
      <c:catAx>
        <c:axId val="365215040"/>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365208768"/>
        <c:crosses val="autoZero"/>
        <c:auto val="1"/>
        <c:lblAlgn val="ctr"/>
        <c:lblOffset val="500"/>
        <c:noMultiLvlLbl val="0"/>
      </c:catAx>
      <c:valAx>
        <c:axId val="365208768"/>
        <c:scaling>
          <c:orientation val="minMax"/>
          <c:max val="350000"/>
          <c:min val="-5000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365215040"/>
        <c:crosses val="autoZero"/>
        <c:crossBetween val="between"/>
      </c:valAx>
    </c:plotArea>
    <c:legend>
      <c:legendPos val="b"/>
      <c:layout>
        <c:manualLayout>
          <c:xMode val="edge"/>
          <c:yMode val="edge"/>
          <c:x val="2.7770835404673205E-2"/>
          <c:y val="0.67178994298854211"/>
          <c:w val="0.93785590492696225"/>
          <c:h val="0.32821005701145789"/>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January 2020</a:t>
            </a:r>
          </a:p>
        </c:rich>
      </c:tx>
      <c:layout>
        <c:manualLayout>
          <c:xMode val="edge"/>
          <c:yMode val="edge"/>
          <c:x val="0.42025485049662908"/>
          <c:y val="0"/>
        </c:manualLayout>
      </c:layout>
      <c:overlay val="0"/>
    </c:title>
    <c:autoTitleDeleted val="0"/>
    <c:plotArea>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90B1-47F9-B58F-B40FF48947D7}"/>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90B1-47F9-B58F-B40FF48947D7}"/>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90B1-47F9-B58F-B40FF48947D7}"/>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90B1-47F9-B58F-B40FF48947D7}"/>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90B1-47F9-B58F-B40FF48947D7}"/>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90B1-47F9-B58F-B40FF48947D7}"/>
              </c:ext>
            </c:extLst>
          </c:dPt>
          <c:dLbls>
            <c:dLbl>
              <c:idx val="0"/>
              <c:layout>
                <c:manualLayout>
                  <c:x val="2.7222067829756575E-2"/>
                  <c:y val="5.5905128647240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B1-47F9-B58F-B40FF48947D7}"/>
                </c:ext>
              </c:extLst>
            </c:dLbl>
            <c:dLbl>
              <c:idx val="1"/>
              <c:layout>
                <c:manualLayout>
                  <c:x val="-3.9771705007462493E-2"/>
                  <c:y val="-7.106564234215248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B1-47F9-B58F-B40FF48947D7}"/>
                </c:ext>
              </c:extLst>
            </c:dLbl>
            <c:dLbl>
              <c:idx val="2"/>
              <c:layout>
                <c:manualLayout>
                  <c:x val="-8.7734033245845233E-3"/>
                  <c:y val="-8.90168655925308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B1-47F9-B58F-B40FF48947D7}"/>
                </c:ext>
              </c:extLst>
            </c:dLbl>
            <c:dLbl>
              <c:idx val="3"/>
              <c:layout>
                <c:manualLayout>
                  <c:x val="4.442529977870413E-2"/>
                  <c:y val="-3.70177085528543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B1-47F9-B58F-B40FF48947D7}"/>
                </c:ext>
              </c:extLst>
            </c:dLbl>
            <c:dLbl>
              <c:idx val="4"/>
              <c:layout>
                <c:manualLayout>
                  <c:x val="5.2470794091914789E-2"/>
                  <c:y val="4.08051548300987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0B1-47F9-B58F-B40FF48947D7}"/>
                </c:ext>
              </c:extLst>
            </c:dLbl>
            <c:dLbl>
              <c:idx val="5"/>
              <c:layout>
                <c:manualLayout>
                  <c:x val="-9.9449333539189952E-4"/>
                  <c:y val="0.12776644934125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0B1-47F9-B58F-B40FF48947D7}"/>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'F2a-Main producers Hard coal'!$C$43:$C$46</c:f>
              <c:strCache>
                <c:ptCount val="4"/>
                <c:pt idx="0">
                  <c:v>Poland</c:v>
                </c:pt>
                <c:pt idx="1">
                  <c:v>Czechia</c:v>
                </c:pt>
                <c:pt idx="2">
                  <c:v>United Kingdom</c:v>
                </c:pt>
                <c:pt idx="3">
                  <c:v>Other</c:v>
                </c:pt>
              </c:strCache>
            </c:strRef>
          </c:cat>
          <c:val>
            <c:numRef>
              <c:f>'F2a-Main producers Hard coal'!$F$43:$F$46</c:f>
              <c:numCache>
                <c:formatCode>#\ ###\ ###\ ##0</c:formatCode>
                <c:ptCount val="4"/>
                <c:pt idx="0">
                  <c:v>5230.6150000000007</c:v>
                </c:pt>
                <c:pt idx="1">
                  <c:v>246.828</c:v>
                </c:pt>
                <c:pt idx="2">
                  <c:v>157.274</c:v>
                </c:pt>
                <c:pt idx="3">
                  <c:v>0</c:v>
                </c:pt>
              </c:numCache>
            </c:numRef>
          </c:val>
          <c:extLst>
            <c:ext xmlns:c16="http://schemas.microsoft.com/office/drawing/2014/chart" uri="{C3380CC4-5D6E-409C-BE32-E72D297353CC}">
              <c16:uniqueId val="{0000000C-90B1-47F9-B58F-B40FF48947D7}"/>
            </c:ext>
          </c:extLst>
        </c:ser>
        <c:dLbls>
          <c:showLegendKey val="0"/>
          <c:showVal val="0"/>
          <c:showCatName val="1"/>
          <c:showSerName val="0"/>
          <c:showPercent val="1"/>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288372991491249E-2"/>
          <c:y val="3.1814887910023765E-2"/>
          <c:w val="0.91451477247223611"/>
          <c:h val="0.57529719853485672"/>
        </c:manualLayout>
      </c:layout>
      <c:barChart>
        <c:barDir val="col"/>
        <c:grouping val="percentStacked"/>
        <c:varyColors val="0"/>
        <c:ser>
          <c:idx val="5"/>
          <c:order val="1"/>
          <c:tx>
            <c:strRef>
              <c:f>'F7b-Evolution of elec supply'!$B$54</c:f>
              <c:strCache>
                <c:ptCount val="1"/>
                <c:pt idx="0">
                  <c:v>Nuclear fuels and other fuels n.e.c.</c:v>
                </c:pt>
              </c:strCache>
            </c:strRef>
          </c:tx>
          <c:spPr>
            <a:solidFill>
              <a:srgbClr val="C84B96">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supply'!$C$54:$O$54</c:f>
              <c:numCache>
                <c:formatCode>General</c:formatCode>
                <c:ptCount val="13"/>
                <c:pt idx="0">
                  <c:v>76146.46100000001</c:v>
                </c:pt>
                <c:pt idx="1">
                  <c:v>68956.132999999987</c:v>
                </c:pt>
                <c:pt idx="2">
                  <c:v>70712.203000000009</c:v>
                </c:pt>
                <c:pt idx="3">
                  <c:v>64905.025999999998</c:v>
                </c:pt>
                <c:pt idx="4">
                  <c:v>62034.737000000001</c:v>
                </c:pt>
                <c:pt idx="5">
                  <c:v>58140.134000000013</c:v>
                </c:pt>
                <c:pt idx="6">
                  <c:v>61524.217000000004</c:v>
                </c:pt>
                <c:pt idx="7">
                  <c:v>61227.535000000003</c:v>
                </c:pt>
                <c:pt idx="8">
                  <c:v>60210.415000000001</c:v>
                </c:pt>
                <c:pt idx="9">
                  <c:v>63670.607000000004</c:v>
                </c:pt>
                <c:pt idx="10">
                  <c:v>63160.05</c:v>
                </c:pt>
                <c:pt idx="11">
                  <c:v>68881.381999999998</c:v>
                </c:pt>
                <c:pt idx="12">
                  <c:v>72409.314999999988</c:v>
                </c:pt>
              </c:numCache>
            </c:numRef>
          </c:val>
          <c:extLst>
            <c:ext xmlns:c16="http://schemas.microsoft.com/office/drawing/2014/chart" uri="{C3380CC4-5D6E-409C-BE32-E72D297353CC}">
              <c16:uniqueId val="{00000000-D013-46A7-B033-BDFA7630CA58}"/>
            </c:ext>
          </c:extLst>
        </c:ser>
        <c:ser>
          <c:idx val="7"/>
          <c:order val="2"/>
          <c:tx>
            <c:strRef>
              <c:f>'F7b-Evolution of elec supply'!$B$55</c:f>
              <c:strCache>
                <c:ptCount val="1"/>
                <c:pt idx="0">
                  <c:v>Coal and manufactured gases</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supply'!$C$55:$O$55</c:f>
              <c:numCache>
                <c:formatCode>General</c:formatCode>
                <c:ptCount val="13"/>
                <c:pt idx="0">
                  <c:v>51255.189000000006</c:v>
                </c:pt>
                <c:pt idx="1">
                  <c:v>41767.517999999996</c:v>
                </c:pt>
                <c:pt idx="2">
                  <c:v>34842.19000000001</c:v>
                </c:pt>
                <c:pt idx="3">
                  <c:v>33113.445999999996</c:v>
                </c:pt>
                <c:pt idx="4">
                  <c:v>31364.208000000002</c:v>
                </c:pt>
                <c:pt idx="5">
                  <c:v>27357.149000000001</c:v>
                </c:pt>
                <c:pt idx="6">
                  <c:v>30579.233</c:v>
                </c:pt>
                <c:pt idx="7">
                  <c:v>28995.904000000002</c:v>
                </c:pt>
                <c:pt idx="8">
                  <c:v>28165.746000000003</c:v>
                </c:pt>
                <c:pt idx="9">
                  <c:v>34020.431000000004</c:v>
                </c:pt>
                <c:pt idx="10">
                  <c:v>39501.06400000002</c:v>
                </c:pt>
                <c:pt idx="11">
                  <c:v>34591.47</c:v>
                </c:pt>
                <c:pt idx="12">
                  <c:v>34615.642</c:v>
                </c:pt>
              </c:numCache>
            </c:numRef>
          </c:val>
          <c:extLst>
            <c:ext xmlns:c16="http://schemas.microsoft.com/office/drawing/2014/chart" uri="{C3380CC4-5D6E-409C-BE32-E72D297353CC}">
              <c16:uniqueId val="{00000001-D013-46A7-B033-BDFA7630CA58}"/>
            </c:ext>
          </c:extLst>
        </c:ser>
        <c:ser>
          <c:idx val="8"/>
          <c:order val="3"/>
          <c:tx>
            <c:strRef>
              <c:f>'F7b-Evolution of elec supply'!$B$56</c:f>
              <c:strCache>
                <c:ptCount val="1"/>
                <c:pt idx="0">
                  <c:v>Oil and petroleum products (excluding biofuel portion)</c:v>
                </c:pt>
              </c:strCache>
            </c:strRef>
          </c:tx>
          <c:spPr>
            <a:solidFill>
              <a:srgbClr val="286EB4">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supply'!$C$56:$O$56</c:f>
              <c:numCache>
                <c:formatCode>General</c:formatCode>
                <c:ptCount val="13"/>
                <c:pt idx="0">
                  <c:v>3220.3049999999998</c:v>
                </c:pt>
                <c:pt idx="1">
                  <c:v>2690.0239999999999</c:v>
                </c:pt>
                <c:pt idx="2">
                  <c:v>2724.8940000000002</c:v>
                </c:pt>
                <c:pt idx="3">
                  <c:v>2640.6880000000006</c:v>
                </c:pt>
                <c:pt idx="4">
                  <c:v>2778.9689999999996</c:v>
                </c:pt>
                <c:pt idx="5">
                  <c:v>2936.1720000000009</c:v>
                </c:pt>
                <c:pt idx="6">
                  <c:v>3122.9260000000004</c:v>
                </c:pt>
                <c:pt idx="7">
                  <c:v>3182.6129999999998</c:v>
                </c:pt>
                <c:pt idx="8">
                  <c:v>2962.797</c:v>
                </c:pt>
                <c:pt idx="9">
                  <c:v>3030.748</c:v>
                </c:pt>
                <c:pt idx="10">
                  <c:v>2748.9840000000004</c:v>
                </c:pt>
                <c:pt idx="11">
                  <c:v>2881.9410000000003</c:v>
                </c:pt>
                <c:pt idx="12">
                  <c:v>2858.7380000000007</c:v>
                </c:pt>
              </c:numCache>
            </c:numRef>
          </c:val>
          <c:extLst>
            <c:ext xmlns:c16="http://schemas.microsoft.com/office/drawing/2014/chart" uri="{C3380CC4-5D6E-409C-BE32-E72D297353CC}">
              <c16:uniqueId val="{00000002-D013-46A7-B033-BDFA7630CA58}"/>
            </c:ext>
          </c:extLst>
        </c:ser>
        <c:ser>
          <c:idx val="4"/>
          <c:order val="4"/>
          <c:tx>
            <c:strRef>
              <c:f>'F7b-Evolution of elec supply'!$B$57</c:f>
              <c:strCache>
                <c:ptCount val="1"/>
                <c:pt idx="0">
                  <c:v>Natural gas</c:v>
                </c:pt>
              </c:strCache>
            </c:strRef>
          </c:tx>
          <c:spPr>
            <a:solidFill>
              <a:srgbClr val="286EB4">
                <a:lumMod val="40000"/>
                <a:lumOff val="6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supply'!$C$57:$O$57</c:f>
              <c:numCache>
                <c:formatCode>General</c:formatCode>
                <c:ptCount val="13"/>
                <c:pt idx="0">
                  <c:v>57501.439000000013</c:v>
                </c:pt>
                <c:pt idx="1">
                  <c:v>45038.832999999999</c:v>
                </c:pt>
                <c:pt idx="2">
                  <c:v>40197.745999999992</c:v>
                </c:pt>
                <c:pt idx="3">
                  <c:v>38052.180999999997</c:v>
                </c:pt>
                <c:pt idx="4">
                  <c:v>39690.094999999994</c:v>
                </c:pt>
                <c:pt idx="5">
                  <c:v>39792.146000000001</c:v>
                </c:pt>
                <c:pt idx="6">
                  <c:v>47536.283000000003</c:v>
                </c:pt>
                <c:pt idx="7">
                  <c:v>43806.448999999993</c:v>
                </c:pt>
                <c:pt idx="8">
                  <c:v>43845.623</c:v>
                </c:pt>
                <c:pt idx="9">
                  <c:v>50788.055999999997</c:v>
                </c:pt>
                <c:pt idx="10">
                  <c:v>51091.057999999997</c:v>
                </c:pt>
                <c:pt idx="11">
                  <c:v>43557.833000000006</c:v>
                </c:pt>
                <c:pt idx="12">
                  <c:v>45099.481999999996</c:v>
                </c:pt>
              </c:numCache>
            </c:numRef>
          </c:val>
          <c:extLst>
            <c:ext xmlns:c16="http://schemas.microsoft.com/office/drawing/2014/chart" uri="{C3380CC4-5D6E-409C-BE32-E72D297353CC}">
              <c16:uniqueId val="{00000003-D013-46A7-B033-BDFA7630CA58}"/>
            </c:ext>
          </c:extLst>
        </c:ser>
        <c:ser>
          <c:idx val="9"/>
          <c:order val="5"/>
          <c:tx>
            <c:strRef>
              <c:f>'F7b-Evolution of elec supply'!$B$58</c:f>
              <c:strCache>
                <c:ptCount val="1"/>
                <c:pt idx="0">
                  <c:v>Combustible fuels - renewable</c:v>
                </c:pt>
              </c:strCache>
            </c:strRef>
          </c:tx>
          <c:spPr>
            <a:solidFill>
              <a:srgbClr val="D73C41">
                <a:lumMod val="10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supply'!$C$58:$O$58</c:f>
              <c:numCache>
                <c:formatCode>General</c:formatCode>
                <c:ptCount val="13"/>
                <c:pt idx="0">
                  <c:v>11139.502</c:v>
                </c:pt>
                <c:pt idx="1">
                  <c:v>9870.2369999999974</c:v>
                </c:pt>
                <c:pt idx="2">
                  <c:v>10749.057999999999</c:v>
                </c:pt>
                <c:pt idx="3">
                  <c:v>9428.3549999999996</c:v>
                </c:pt>
                <c:pt idx="4">
                  <c:v>9251.632999999998</c:v>
                </c:pt>
                <c:pt idx="5">
                  <c:v>8729.7329999999984</c:v>
                </c:pt>
                <c:pt idx="6">
                  <c:v>9068.3819999999978</c:v>
                </c:pt>
                <c:pt idx="7">
                  <c:v>9286.4080000000013</c:v>
                </c:pt>
                <c:pt idx="8">
                  <c:v>8632.7990000000009</c:v>
                </c:pt>
                <c:pt idx="9">
                  <c:v>9564.6269999999986</c:v>
                </c:pt>
                <c:pt idx="10">
                  <c:v>11005.564</c:v>
                </c:pt>
                <c:pt idx="11">
                  <c:v>11696.255000000001</c:v>
                </c:pt>
                <c:pt idx="12">
                  <c:v>10944.681999999999</c:v>
                </c:pt>
              </c:numCache>
            </c:numRef>
          </c:val>
          <c:extLst>
            <c:ext xmlns:c16="http://schemas.microsoft.com/office/drawing/2014/chart" uri="{C3380CC4-5D6E-409C-BE32-E72D297353CC}">
              <c16:uniqueId val="{00000004-D013-46A7-B033-BDFA7630CA58}"/>
            </c:ext>
          </c:extLst>
        </c:ser>
        <c:ser>
          <c:idx val="10"/>
          <c:order val="6"/>
          <c:tx>
            <c:strRef>
              <c:f>'F7b-Evolution of elec supply'!$B$59</c:f>
              <c:strCache>
                <c:ptCount val="1"/>
                <c:pt idx="0">
                  <c:v>Combustible fuels - non-renewable</c:v>
                </c:pt>
              </c:strCache>
            </c:strRef>
          </c:tx>
          <c:spPr>
            <a:solidFill>
              <a:srgbClr val="D73C41">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supply'!$C$59:$O$59</c:f>
              <c:numCache>
                <c:formatCode>General</c:formatCode>
                <c:ptCount val="13"/>
                <c:pt idx="0">
                  <c:v>3373.2960000000003</c:v>
                </c:pt>
                <c:pt idx="1">
                  <c:v>3059.0270000000005</c:v>
                </c:pt>
                <c:pt idx="2">
                  <c:v>3260.9470000000006</c:v>
                </c:pt>
                <c:pt idx="3">
                  <c:v>3131.4710000000005</c:v>
                </c:pt>
                <c:pt idx="4">
                  <c:v>3086.9239999999995</c:v>
                </c:pt>
                <c:pt idx="5">
                  <c:v>2970.3270000000002</c:v>
                </c:pt>
                <c:pt idx="6">
                  <c:v>3076.5959999999995</c:v>
                </c:pt>
                <c:pt idx="7">
                  <c:v>3115.462</c:v>
                </c:pt>
                <c:pt idx="8">
                  <c:v>2917.7550000000001</c:v>
                </c:pt>
                <c:pt idx="9">
                  <c:v>3282.8820000000005</c:v>
                </c:pt>
                <c:pt idx="10">
                  <c:v>3094.6290000000004</c:v>
                </c:pt>
                <c:pt idx="11">
                  <c:v>3191.8510000000001</c:v>
                </c:pt>
                <c:pt idx="12">
                  <c:v>3025.7780000000002</c:v>
                </c:pt>
              </c:numCache>
            </c:numRef>
          </c:val>
          <c:extLst>
            <c:ext xmlns:c16="http://schemas.microsoft.com/office/drawing/2014/chart" uri="{C3380CC4-5D6E-409C-BE32-E72D297353CC}">
              <c16:uniqueId val="{00000005-D013-46A7-B033-BDFA7630CA58}"/>
            </c:ext>
          </c:extLst>
        </c:ser>
        <c:ser>
          <c:idx val="11"/>
          <c:order val="7"/>
          <c:tx>
            <c:strRef>
              <c:f>'F7b-Evolution of elec supply'!$B$60</c:f>
              <c:strCache>
                <c:ptCount val="1"/>
                <c:pt idx="0">
                  <c:v>Wind</c:v>
                </c:pt>
              </c:strCache>
            </c:strRef>
          </c:tx>
          <c:spPr>
            <a:solidFill>
              <a:srgbClr val="D73C41">
                <a:lumMod val="40000"/>
                <a:lumOff val="6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supply'!$C$60:$O$60</c:f>
              <c:numCache>
                <c:formatCode>General</c:formatCode>
                <c:ptCount val="13"/>
                <c:pt idx="0">
                  <c:v>44022.788999999997</c:v>
                </c:pt>
                <c:pt idx="1">
                  <c:v>37701.584000000003</c:v>
                </c:pt>
                <c:pt idx="2">
                  <c:v>49660.259000000005</c:v>
                </c:pt>
                <c:pt idx="3">
                  <c:v>32230.945999999996</c:v>
                </c:pt>
                <c:pt idx="4">
                  <c:v>29705.769000000004</c:v>
                </c:pt>
                <c:pt idx="5">
                  <c:v>25130.619000000002</c:v>
                </c:pt>
                <c:pt idx="6">
                  <c:v>23650.740999999998</c:v>
                </c:pt>
                <c:pt idx="7">
                  <c:v>24455.730000000003</c:v>
                </c:pt>
                <c:pt idx="8">
                  <c:v>32362.435000000005</c:v>
                </c:pt>
                <c:pt idx="9">
                  <c:v>36779.079999999994</c:v>
                </c:pt>
                <c:pt idx="10">
                  <c:v>40596.246999999996</c:v>
                </c:pt>
                <c:pt idx="11">
                  <c:v>50981.336000000003</c:v>
                </c:pt>
                <c:pt idx="12">
                  <c:v>50099.29099999999</c:v>
                </c:pt>
              </c:numCache>
            </c:numRef>
          </c:val>
          <c:extLst>
            <c:ext xmlns:c16="http://schemas.microsoft.com/office/drawing/2014/chart" uri="{C3380CC4-5D6E-409C-BE32-E72D297353CC}">
              <c16:uniqueId val="{00000006-D013-46A7-B033-BDFA7630CA58}"/>
            </c:ext>
          </c:extLst>
        </c:ser>
        <c:ser>
          <c:idx val="12"/>
          <c:order val="8"/>
          <c:tx>
            <c:strRef>
              <c:f>'F7b-Evolution of elec supply'!$B$61</c:f>
              <c:strCache>
                <c:ptCount val="1"/>
                <c:pt idx="0">
                  <c:v>Solar</c:v>
                </c:pt>
              </c:strCache>
            </c:strRef>
          </c:tx>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supply'!$C$61:$O$61</c:f>
              <c:numCache>
                <c:formatCode>General</c:formatCode>
                <c:ptCount val="13"/>
                <c:pt idx="0">
                  <c:v>4074.3469999999998</c:v>
                </c:pt>
                <c:pt idx="1">
                  <c:v>7231.5259999999998</c:v>
                </c:pt>
                <c:pt idx="2">
                  <c:v>10741.884</c:v>
                </c:pt>
                <c:pt idx="3">
                  <c:v>13857.506000000001</c:v>
                </c:pt>
                <c:pt idx="4">
                  <c:v>15023.094999999996</c:v>
                </c:pt>
                <c:pt idx="5">
                  <c:v>17711.370999999999</c:v>
                </c:pt>
                <c:pt idx="6">
                  <c:v>16959.521000000001</c:v>
                </c:pt>
                <c:pt idx="7">
                  <c:v>16204.161000000002</c:v>
                </c:pt>
                <c:pt idx="8">
                  <c:v>12669.179000000002</c:v>
                </c:pt>
                <c:pt idx="9">
                  <c:v>8551.6970000000001</c:v>
                </c:pt>
                <c:pt idx="10">
                  <c:v>4112.8880000000008</c:v>
                </c:pt>
                <c:pt idx="11">
                  <c:v>3990.4250000000006</c:v>
                </c:pt>
                <c:pt idx="12">
                  <c:v>4833.6269999999995</c:v>
                </c:pt>
              </c:numCache>
            </c:numRef>
          </c:val>
          <c:extLst>
            <c:ext xmlns:c16="http://schemas.microsoft.com/office/drawing/2014/chart" uri="{C3380CC4-5D6E-409C-BE32-E72D297353CC}">
              <c16:uniqueId val="{00000007-D013-46A7-B033-BDFA7630CA58}"/>
            </c:ext>
          </c:extLst>
        </c:ser>
        <c:ser>
          <c:idx val="13"/>
          <c:order val="9"/>
          <c:tx>
            <c:strRef>
              <c:f>'F7b-Evolution of elec supply'!$B$62</c:f>
              <c:strCache>
                <c:ptCount val="1"/>
                <c:pt idx="0">
                  <c:v>Other sources</c:v>
                </c:pt>
              </c:strCache>
            </c:strRef>
          </c:tx>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supply'!$C$62:$O$62</c:f>
              <c:numCache>
                <c:formatCode>General</c:formatCode>
                <c:ptCount val="13"/>
                <c:pt idx="0">
                  <c:v>1122.335</c:v>
                </c:pt>
                <c:pt idx="1">
                  <c:v>1014.492</c:v>
                </c:pt>
                <c:pt idx="2">
                  <c:v>1201.1190000000001</c:v>
                </c:pt>
                <c:pt idx="3">
                  <c:v>1291.9639999999999</c:v>
                </c:pt>
                <c:pt idx="4">
                  <c:v>1345.0509999999999</c:v>
                </c:pt>
                <c:pt idx="5">
                  <c:v>1285.5600000000002</c:v>
                </c:pt>
                <c:pt idx="6">
                  <c:v>1192.7429999999999</c:v>
                </c:pt>
                <c:pt idx="7">
                  <c:v>1098.2199999999998</c:v>
                </c:pt>
                <c:pt idx="8">
                  <c:v>1097.3039999999999</c:v>
                </c:pt>
                <c:pt idx="9">
                  <c:v>1110.9949999999999</c:v>
                </c:pt>
                <c:pt idx="10">
                  <c:v>1117.2139999999999</c:v>
                </c:pt>
                <c:pt idx="11">
                  <c:v>1083.874</c:v>
                </c:pt>
                <c:pt idx="12">
                  <c:v>1038.923</c:v>
                </c:pt>
              </c:numCache>
            </c:numRef>
          </c:val>
          <c:extLst>
            <c:ext xmlns:c16="http://schemas.microsoft.com/office/drawing/2014/chart" uri="{C3380CC4-5D6E-409C-BE32-E72D297353CC}">
              <c16:uniqueId val="{00000008-D013-46A7-B033-BDFA7630CA58}"/>
            </c:ext>
          </c:extLst>
        </c:ser>
        <c:ser>
          <c:idx val="3"/>
          <c:order val="0"/>
          <c:tx>
            <c:strRef>
              <c:f>'F7b-Evolution of elec supply'!$B$53</c:f>
              <c:strCache>
                <c:ptCount val="1"/>
                <c:pt idx="0">
                  <c:v>Hydro</c:v>
                </c:pt>
              </c:strCache>
            </c:strRef>
          </c:tx>
          <c:spPr>
            <a:solidFill>
              <a:srgbClr val="C84B96">
                <a:lumMod val="100000"/>
              </a:srgbClr>
            </a:solidFill>
            <a:ln>
              <a:noFill/>
              <a:round/>
            </a:ln>
            <a:effectLst/>
            <a:extLst>
              <a:ext uri="{91240B29-F687-4F45-9708-019B960494DF}">
                <a14:hiddenLine xmlns:a14="http://schemas.microsoft.com/office/drawing/2010/main">
                  <a:noFill/>
                  <a:round/>
                </a14:hiddenLine>
              </a:ext>
            </a:extLst>
          </c:spPr>
          <c:invertIfNegative val="0"/>
          <c:cat>
            <c:strRef>
              <c:f>'F7b-Evolution of elec supply'!$C$52:$O$52</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'F7b-Evolution of elec supply'!$C$53:$O$53</c:f>
              <c:numCache>
                <c:formatCode>General</c:formatCode>
                <c:ptCount val="13"/>
                <c:pt idx="0">
                  <c:v>28073.809000000005</c:v>
                </c:pt>
                <c:pt idx="1">
                  <c:v>26642.931000000004</c:v>
                </c:pt>
                <c:pt idx="2">
                  <c:v>28650.585999999999</c:v>
                </c:pt>
                <c:pt idx="3">
                  <c:v>27806.976999999999</c:v>
                </c:pt>
                <c:pt idx="4">
                  <c:v>32048.671000000006</c:v>
                </c:pt>
                <c:pt idx="5">
                  <c:v>32882.909</c:v>
                </c:pt>
                <c:pt idx="6">
                  <c:v>27684.686000000002</c:v>
                </c:pt>
                <c:pt idx="7">
                  <c:v>24077.657000000003</c:v>
                </c:pt>
                <c:pt idx="8">
                  <c:v>21577.601999999999</c:v>
                </c:pt>
                <c:pt idx="9">
                  <c:v>23293.088</c:v>
                </c:pt>
                <c:pt idx="10">
                  <c:v>31877.439000000002</c:v>
                </c:pt>
                <c:pt idx="11">
                  <c:v>37221.313999999998</c:v>
                </c:pt>
                <c:pt idx="12">
                  <c:v>32386.514000000006</c:v>
                </c:pt>
              </c:numCache>
            </c:numRef>
          </c:val>
          <c:extLst>
            <c:ext xmlns:c16="http://schemas.microsoft.com/office/drawing/2014/chart" uri="{C3380CC4-5D6E-409C-BE32-E72D297353CC}">
              <c16:uniqueId val="{00000009-D013-46A7-B033-BDFA7630CA58}"/>
            </c:ext>
          </c:extLst>
        </c:ser>
        <c:dLbls>
          <c:showLegendKey val="0"/>
          <c:showVal val="0"/>
          <c:showCatName val="0"/>
          <c:showSerName val="0"/>
          <c:showPercent val="0"/>
          <c:showBubbleSize val="0"/>
        </c:dLbls>
        <c:gapWidth val="150"/>
        <c:overlap val="100"/>
        <c:axId val="365211120"/>
        <c:axId val="369183688"/>
      </c:barChart>
      <c:catAx>
        <c:axId val="365211120"/>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369183688"/>
        <c:crosses val="autoZero"/>
        <c:auto val="1"/>
        <c:lblAlgn val="ctr"/>
        <c:lblOffset val="900"/>
        <c:noMultiLvlLbl val="0"/>
      </c:catAx>
      <c:valAx>
        <c:axId val="369183688"/>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365211120"/>
        <c:crosses val="autoZero"/>
        <c:crossBetween val="between"/>
      </c:valAx>
    </c:plotArea>
    <c:legend>
      <c:legendPos val="b"/>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a:ea typeface="Arial"/>
          <a:cs typeface="Aria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'F7c-Composition supply'!$B$41</c:f>
              <c:strCache>
                <c:ptCount val="1"/>
                <c:pt idx="0">
                  <c:v>Primary production</c:v>
                </c:pt>
              </c:strCache>
            </c:strRef>
          </c:tx>
          <c:spPr>
            <a:solidFill>
              <a:srgbClr val="32AFAF">
                <a:lumMod val="10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supply'!$C$40:$O$40</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supply'!$C$41:$O$41</c:f>
              <c:numCache>
                <c:formatCode>#,##0</c:formatCode>
                <c:ptCount val="13"/>
                <c:pt idx="0">
                  <c:v>5716.36</c:v>
                </c:pt>
                <c:pt idx="1">
                  <c:v>5326.44</c:v>
                </c:pt>
                <c:pt idx="2">
                  <c:v>6095.5700000000006</c:v>
                </c:pt>
                <c:pt idx="3">
                  <c:v>5776.5870000000004</c:v>
                </c:pt>
                <c:pt idx="4">
                  <c:v>5777.6080000000002</c:v>
                </c:pt>
                <c:pt idx="5">
                  <c:v>5205.6620000000003</c:v>
                </c:pt>
                <c:pt idx="6">
                  <c:v>5808.7649999999994</c:v>
                </c:pt>
                <c:pt idx="7">
                  <c:v>5618.2530000000006</c:v>
                </c:pt>
                <c:pt idx="8">
                  <c:v>5619.9090000000006</c:v>
                </c:pt>
                <c:pt idx="9">
                  <c:v>5977.4620000000014</c:v>
                </c:pt>
                <c:pt idx="10">
                  <c:v>5686.95</c:v>
                </c:pt>
                <c:pt idx="11">
                  <c:v>5460.3440000000001</c:v>
                </c:pt>
                <c:pt idx="12">
                  <c:v>5686.4050000000016</c:v>
                </c:pt>
              </c:numCache>
            </c:numRef>
          </c:val>
          <c:extLst>
            <c:ext xmlns:c16="http://schemas.microsoft.com/office/drawing/2014/chart" uri="{C3380CC4-5D6E-409C-BE32-E72D297353CC}">
              <c16:uniqueId val="{00000000-B7F4-4CEF-B2B4-3468DD845D9A}"/>
            </c:ext>
          </c:extLst>
        </c:ser>
        <c:ser>
          <c:idx val="1"/>
          <c:order val="1"/>
          <c:tx>
            <c:strRef>
              <c:f>'F7c-Composition supply'!$B$42</c:f>
              <c:strCache>
                <c:ptCount val="1"/>
                <c:pt idx="0">
                  <c:v>Imports</c:v>
                </c:pt>
              </c:strCache>
            </c:strRef>
          </c:tx>
          <c:spPr>
            <a:solidFill>
              <a:srgbClr val="32AFAF">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supply'!$C$40:$O$40</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supply'!$C$42:$O$42</c:f>
              <c:numCache>
                <c:formatCode>#,##0</c:formatCode>
                <c:ptCount val="13"/>
                <c:pt idx="0">
                  <c:v>14811.543000000001</c:v>
                </c:pt>
                <c:pt idx="1">
                  <c:v>12719.049000000001</c:v>
                </c:pt>
                <c:pt idx="2">
                  <c:v>12466.862999999999</c:v>
                </c:pt>
                <c:pt idx="3">
                  <c:v>10973.69</c:v>
                </c:pt>
                <c:pt idx="4">
                  <c:v>9769.3350000000009</c:v>
                </c:pt>
                <c:pt idx="5">
                  <c:v>9791.18</c:v>
                </c:pt>
                <c:pt idx="6">
                  <c:v>9433.32</c:v>
                </c:pt>
                <c:pt idx="7">
                  <c:v>9723.4189999999999</c:v>
                </c:pt>
                <c:pt idx="8">
                  <c:v>9318.4249999999993</c:v>
                </c:pt>
                <c:pt idx="9">
                  <c:v>9928.9650000000001</c:v>
                </c:pt>
                <c:pt idx="10">
                  <c:v>10003.533000000001</c:v>
                </c:pt>
                <c:pt idx="11">
                  <c:v>9659.9040000000023</c:v>
                </c:pt>
                <c:pt idx="12">
                  <c:v>8769.7420000000002</c:v>
                </c:pt>
              </c:numCache>
            </c:numRef>
          </c:val>
          <c:extLst>
            <c:ext xmlns:c16="http://schemas.microsoft.com/office/drawing/2014/chart" uri="{C3380CC4-5D6E-409C-BE32-E72D297353CC}">
              <c16:uniqueId val="{00000001-B7F4-4CEF-B2B4-3468DD845D9A}"/>
            </c:ext>
          </c:extLst>
        </c:ser>
        <c:ser>
          <c:idx val="2"/>
          <c:order val="2"/>
          <c:tx>
            <c:strRef>
              <c:f>'F7c-Composition supply'!$B$43</c:f>
              <c:strCache>
                <c:ptCount val="1"/>
                <c:pt idx="0">
                  <c:v>Exports</c:v>
                </c:pt>
              </c:strCache>
            </c:strRef>
          </c:tx>
          <c:spPr>
            <a:solidFill>
              <a:srgbClr val="C84B96">
                <a:lumMod val="10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supply'!$C$40:$O$40</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supply'!$C$43:$O$43</c:f>
              <c:numCache>
                <c:formatCode>#,##0</c:formatCode>
                <c:ptCount val="13"/>
                <c:pt idx="0">
                  <c:v>-666.50000000000011</c:v>
                </c:pt>
                <c:pt idx="1">
                  <c:v>-705.62000000000012</c:v>
                </c:pt>
                <c:pt idx="2">
                  <c:v>-712.596</c:v>
                </c:pt>
                <c:pt idx="3">
                  <c:v>-647.81499999999994</c:v>
                </c:pt>
                <c:pt idx="4">
                  <c:v>-784.12900000000002</c:v>
                </c:pt>
                <c:pt idx="5">
                  <c:v>-847.47099999999989</c:v>
                </c:pt>
                <c:pt idx="6">
                  <c:v>-738.74600000000009</c:v>
                </c:pt>
                <c:pt idx="7">
                  <c:v>-719.1930000000001</c:v>
                </c:pt>
                <c:pt idx="8">
                  <c:v>-719.029</c:v>
                </c:pt>
                <c:pt idx="9">
                  <c:v>-682.48400000000004</c:v>
                </c:pt>
                <c:pt idx="10">
                  <c:v>-763.83400000000006</c:v>
                </c:pt>
                <c:pt idx="11">
                  <c:v>-792.65599999999995</c:v>
                </c:pt>
                <c:pt idx="12">
                  <c:v>-760.30799999999999</c:v>
                </c:pt>
              </c:numCache>
            </c:numRef>
          </c:val>
          <c:extLst>
            <c:ext xmlns:c16="http://schemas.microsoft.com/office/drawing/2014/chart" uri="{C3380CC4-5D6E-409C-BE32-E72D297353CC}">
              <c16:uniqueId val="{00000002-B7F4-4CEF-B2B4-3468DD845D9A}"/>
            </c:ext>
          </c:extLst>
        </c:ser>
        <c:ser>
          <c:idx val="3"/>
          <c:order val="3"/>
          <c:tx>
            <c:strRef>
              <c:f>'F7c-Composition supply'!$B$44</c:f>
              <c:strCache>
                <c:ptCount val="1"/>
                <c:pt idx="0">
                  <c:v>Stock change</c:v>
                </c:pt>
              </c:strCache>
            </c:strRef>
          </c:tx>
          <c:spPr>
            <a:solidFill>
              <a:srgbClr val="C84B96">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supply'!$C$40:$O$40</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supply'!$C$44:$O$44</c:f>
              <c:numCache>
                <c:formatCode>#,##0</c:formatCode>
                <c:ptCount val="13"/>
                <c:pt idx="0">
                  <c:v>1399.6720000000003</c:v>
                </c:pt>
                <c:pt idx="1">
                  <c:v>333.26</c:v>
                </c:pt>
                <c:pt idx="2">
                  <c:v>-1230.4739999999999</c:v>
                </c:pt>
                <c:pt idx="3">
                  <c:v>-1421.002</c:v>
                </c:pt>
                <c:pt idx="4">
                  <c:v>-1427.2209999999998</c:v>
                </c:pt>
                <c:pt idx="5">
                  <c:v>-1088.6220000000001</c:v>
                </c:pt>
                <c:pt idx="6">
                  <c:v>-356.7480000000001</c:v>
                </c:pt>
                <c:pt idx="7">
                  <c:v>-1427.7430000000002</c:v>
                </c:pt>
                <c:pt idx="8">
                  <c:v>336.19599999999997</c:v>
                </c:pt>
                <c:pt idx="9">
                  <c:v>164.72800000000001</c:v>
                </c:pt>
                <c:pt idx="10">
                  <c:v>232.41699999999992</c:v>
                </c:pt>
                <c:pt idx="11">
                  <c:v>400.47700000000009</c:v>
                </c:pt>
                <c:pt idx="12">
                  <c:v>600.72199999999998</c:v>
                </c:pt>
              </c:numCache>
            </c:numRef>
          </c:val>
          <c:extLst>
            <c:ext xmlns:c16="http://schemas.microsoft.com/office/drawing/2014/chart" uri="{C3380CC4-5D6E-409C-BE32-E72D297353CC}">
              <c16:uniqueId val="{00000003-B7F4-4CEF-B2B4-3468DD845D9A}"/>
            </c:ext>
          </c:extLst>
        </c:ser>
        <c:dLbls>
          <c:showLegendKey val="0"/>
          <c:showVal val="0"/>
          <c:showCatName val="0"/>
          <c:showSerName val="0"/>
          <c:showPercent val="0"/>
          <c:showBubbleSize val="0"/>
        </c:dLbls>
        <c:gapWidth val="150"/>
        <c:overlap val="100"/>
        <c:axId val="369186432"/>
        <c:axId val="369182512"/>
      </c:barChart>
      <c:catAx>
        <c:axId val="369186432"/>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369182512"/>
        <c:crosses val="autoZero"/>
        <c:auto val="1"/>
        <c:lblAlgn val="ctr"/>
        <c:lblOffset val="900"/>
        <c:noMultiLvlLbl val="0"/>
      </c:catAx>
      <c:valAx>
        <c:axId val="369182512"/>
        <c:scaling>
          <c:orientation val="minMax"/>
          <c:max val="25000"/>
        </c:scaling>
        <c:delete val="0"/>
        <c:axPos val="l"/>
        <c:majorGridlines>
          <c:spPr>
            <a:ln w="3175">
              <a:solidFill>
                <a:srgbClr val="C0C0C0"/>
              </a:solidFill>
              <a:prstDash val="sysDash"/>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369186432"/>
        <c:crosses val="autoZero"/>
        <c:crossBetween val="between"/>
      </c:valAx>
    </c:plotArea>
    <c:legend>
      <c:legendPos val="b"/>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a:ea typeface="Arial"/>
          <a:cs typeface="Aria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'F7c-Composition supply'!$B$49</c:f>
              <c:strCache>
                <c:ptCount val="1"/>
                <c:pt idx="0">
                  <c:v>Indigenous production</c:v>
                </c:pt>
              </c:strCache>
            </c:strRef>
          </c:tx>
          <c:spPr>
            <a:solidFill>
              <a:srgbClr val="32AFAF">
                <a:lumMod val="10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supply'!$C$48:$O$48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supply'!$C$49:$O$49</c:f>
              <c:numCache>
                <c:formatCode>#,##0</c:formatCode>
                <c:ptCount val="13"/>
                <c:pt idx="0">
                  <c:v>6012.4809999999998</c:v>
                </c:pt>
                <c:pt idx="1">
                  <c:v>5731.7820000000002</c:v>
                </c:pt>
                <c:pt idx="2">
                  <c:v>6238.21</c:v>
                </c:pt>
                <c:pt idx="3">
                  <c:v>5730.741</c:v>
                </c:pt>
                <c:pt idx="4">
                  <c:v>5909.9160000000002</c:v>
                </c:pt>
                <c:pt idx="5">
                  <c:v>5513.3890000000001</c:v>
                </c:pt>
                <c:pt idx="6">
                  <c:v>5588.3559999999998</c:v>
                </c:pt>
                <c:pt idx="7">
                  <c:v>5164.6319999999996</c:v>
                </c:pt>
                <c:pt idx="8">
                  <c:v>5455.1610000000001</c:v>
                </c:pt>
                <c:pt idx="9">
                  <c:v>5503.2479999999996</c:v>
                </c:pt>
                <c:pt idx="10">
                  <c:v>5577.1980000000003</c:v>
                </c:pt>
                <c:pt idx="11">
                  <c:v>5680.8729999999996</c:v>
                </c:pt>
                <c:pt idx="12">
                  <c:v>5812.1559999999999</c:v>
                </c:pt>
              </c:numCache>
            </c:numRef>
          </c:val>
          <c:extLst>
            <c:ext xmlns:c16="http://schemas.microsoft.com/office/drawing/2014/chart" uri="{C3380CC4-5D6E-409C-BE32-E72D297353CC}">
              <c16:uniqueId val="{00000000-6F6B-4F39-8314-7B29DA99D4CD}"/>
            </c:ext>
          </c:extLst>
        </c:ser>
        <c:ser>
          <c:idx val="1"/>
          <c:order val="1"/>
          <c:tx>
            <c:strRef>
              <c:f>'F7c-Composition supply'!$B$50</c:f>
              <c:strCache>
                <c:ptCount val="1"/>
                <c:pt idx="0">
                  <c:v>Imports</c:v>
                </c:pt>
              </c:strCache>
            </c:strRef>
          </c:tx>
          <c:spPr>
            <a:solidFill>
              <a:srgbClr val="32AFAF">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supply'!$C$48:$O$48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supply'!$C$50:$O$50</c:f>
              <c:numCache>
                <c:formatCode>#,##0</c:formatCode>
                <c:ptCount val="13"/>
                <c:pt idx="0">
                  <c:v>49292.714999999997</c:v>
                </c:pt>
                <c:pt idx="1">
                  <c:v>43548.718999999997</c:v>
                </c:pt>
                <c:pt idx="2">
                  <c:v>46005.069000000003</c:v>
                </c:pt>
                <c:pt idx="3">
                  <c:v>45659.68</c:v>
                </c:pt>
                <c:pt idx="4">
                  <c:v>44025.671999999999</c:v>
                </c:pt>
                <c:pt idx="5">
                  <c:v>43890.695</c:v>
                </c:pt>
                <c:pt idx="6">
                  <c:v>48428.800000000003</c:v>
                </c:pt>
                <c:pt idx="7">
                  <c:v>48828.453000000001</c:v>
                </c:pt>
                <c:pt idx="8">
                  <c:v>45081.786</c:v>
                </c:pt>
                <c:pt idx="9">
                  <c:v>46881.555</c:v>
                </c:pt>
                <c:pt idx="10">
                  <c:v>44798.312999999995</c:v>
                </c:pt>
                <c:pt idx="11">
                  <c:v>46096.870999999999</c:v>
                </c:pt>
                <c:pt idx="12">
                  <c:v>38258.361999999994</c:v>
                </c:pt>
              </c:numCache>
            </c:numRef>
          </c:val>
          <c:extLst>
            <c:ext xmlns:c16="http://schemas.microsoft.com/office/drawing/2014/chart" uri="{C3380CC4-5D6E-409C-BE32-E72D297353CC}">
              <c16:uniqueId val="{00000001-6F6B-4F39-8314-7B29DA99D4CD}"/>
            </c:ext>
          </c:extLst>
        </c:ser>
        <c:ser>
          <c:idx val="2"/>
          <c:order val="2"/>
          <c:tx>
            <c:strRef>
              <c:f>'F7c-Composition supply'!$B$51</c:f>
              <c:strCache>
                <c:ptCount val="1"/>
                <c:pt idx="0">
                  <c:v>Exports</c:v>
                </c:pt>
              </c:strCache>
            </c:strRef>
          </c:tx>
          <c:spPr>
            <a:solidFill>
              <a:srgbClr val="C84B96">
                <a:lumMod val="10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supply'!$C$48:$O$48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supply'!$C$51:$O$51</c:f>
              <c:numCache>
                <c:formatCode>#,##0</c:formatCode>
                <c:ptCount val="13"/>
                <c:pt idx="0">
                  <c:v>-3850</c:v>
                </c:pt>
                <c:pt idx="1">
                  <c:v>-3686</c:v>
                </c:pt>
                <c:pt idx="2">
                  <c:v>-3760</c:v>
                </c:pt>
                <c:pt idx="3">
                  <c:v>-3916</c:v>
                </c:pt>
                <c:pt idx="4">
                  <c:v>-4216.9610000000002</c:v>
                </c:pt>
                <c:pt idx="5">
                  <c:v>-3910</c:v>
                </c:pt>
                <c:pt idx="6">
                  <c:v>-3641</c:v>
                </c:pt>
                <c:pt idx="7">
                  <c:v>-3113</c:v>
                </c:pt>
                <c:pt idx="8">
                  <c:v>-3832</c:v>
                </c:pt>
                <c:pt idx="9">
                  <c:v>-3507</c:v>
                </c:pt>
                <c:pt idx="10">
                  <c:v>-3969</c:v>
                </c:pt>
                <c:pt idx="11">
                  <c:v>-3874</c:v>
                </c:pt>
                <c:pt idx="12">
                  <c:v>-3665.038</c:v>
                </c:pt>
              </c:numCache>
            </c:numRef>
          </c:val>
          <c:extLst>
            <c:ext xmlns:c16="http://schemas.microsoft.com/office/drawing/2014/chart" uri="{C3380CC4-5D6E-409C-BE32-E72D297353CC}">
              <c16:uniqueId val="{00000002-6F6B-4F39-8314-7B29DA99D4CD}"/>
            </c:ext>
          </c:extLst>
        </c:ser>
        <c:ser>
          <c:idx val="3"/>
          <c:order val="3"/>
          <c:tx>
            <c:strRef>
              <c:f>'F7c-Composition supply'!$B$52</c:f>
              <c:strCache>
                <c:ptCount val="1"/>
                <c:pt idx="0">
                  <c:v>Change in stock</c:v>
                </c:pt>
              </c:strCache>
            </c:strRef>
          </c:tx>
          <c:spPr>
            <a:solidFill>
              <a:srgbClr val="C84B96">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supply'!$C$48:$O$48</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supply'!$C$52:$O$52</c:f>
              <c:numCache>
                <c:formatCode>#,##0</c:formatCode>
                <c:ptCount val="13"/>
                <c:pt idx="0">
                  <c:v>118.16800000000001</c:v>
                </c:pt>
                <c:pt idx="1">
                  <c:v>2202.578</c:v>
                </c:pt>
                <c:pt idx="2">
                  <c:v>819.44100000000003</c:v>
                </c:pt>
                <c:pt idx="3">
                  <c:v>368.721</c:v>
                </c:pt>
                <c:pt idx="4">
                  <c:v>-521.05999999999995</c:v>
                </c:pt>
                <c:pt idx="5">
                  <c:v>528.77300000000002</c:v>
                </c:pt>
                <c:pt idx="6">
                  <c:v>-1189.4780000000001</c:v>
                </c:pt>
                <c:pt idx="7">
                  <c:v>-120.83</c:v>
                </c:pt>
                <c:pt idx="8">
                  <c:v>7.59699999999998</c:v>
                </c:pt>
                <c:pt idx="9">
                  <c:v>1041.8440000000001</c:v>
                </c:pt>
                <c:pt idx="10">
                  <c:v>-268.87600000000003</c:v>
                </c:pt>
                <c:pt idx="11">
                  <c:v>-889.58</c:v>
                </c:pt>
                <c:pt idx="12">
                  <c:v>-409.71600000000001</c:v>
                </c:pt>
              </c:numCache>
            </c:numRef>
          </c:val>
          <c:extLst>
            <c:ext xmlns:c16="http://schemas.microsoft.com/office/drawing/2014/chart" uri="{C3380CC4-5D6E-409C-BE32-E72D297353CC}">
              <c16:uniqueId val="{00000003-6F6B-4F39-8314-7B29DA99D4CD}"/>
            </c:ext>
          </c:extLst>
        </c:ser>
        <c:dLbls>
          <c:showLegendKey val="0"/>
          <c:showVal val="0"/>
          <c:showCatName val="0"/>
          <c:showSerName val="0"/>
          <c:showPercent val="0"/>
          <c:showBubbleSize val="0"/>
        </c:dLbls>
        <c:gapWidth val="150"/>
        <c:overlap val="100"/>
        <c:axId val="369180552"/>
        <c:axId val="369187216"/>
      </c:barChart>
      <c:catAx>
        <c:axId val="369180552"/>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369187216"/>
        <c:crosses val="autoZero"/>
        <c:auto val="1"/>
        <c:lblAlgn val="ctr"/>
        <c:lblOffset val="900"/>
        <c:noMultiLvlLbl val="0"/>
      </c:catAx>
      <c:valAx>
        <c:axId val="369187216"/>
        <c:scaling>
          <c:orientation val="minMax"/>
          <c:max val="60000"/>
        </c:scaling>
        <c:delete val="0"/>
        <c:axPos val="l"/>
        <c:majorGridlines>
          <c:spPr>
            <a:ln w="3175">
              <a:solidFill>
                <a:srgbClr val="C0C0C0"/>
              </a:solidFill>
              <a:prstDash val="sysDash"/>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369180552"/>
        <c:crosses val="autoZero"/>
        <c:crossBetween val="between"/>
      </c:valAx>
    </c:plotArea>
    <c:legend>
      <c:legendPos val="b"/>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a:ea typeface="Arial"/>
          <a:cs typeface="Aria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'F7c-Composition supply'!$B$56</c:f>
              <c:strCache>
                <c:ptCount val="1"/>
                <c:pt idx="0">
                  <c:v>Indigenous production</c:v>
                </c:pt>
              </c:strCache>
            </c:strRef>
          </c:tx>
          <c:spPr>
            <a:solidFill>
              <a:srgbClr val="32AFAF">
                <a:lumMod val="10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supply'!$C$55:$O$55</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supply'!$C$56:$O$56</c:f>
              <c:numCache>
                <c:formatCode>#,##0</c:formatCode>
                <c:ptCount val="13"/>
                <c:pt idx="0">
                  <c:v>415878</c:v>
                </c:pt>
                <c:pt idx="1">
                  <c:v>344394</c:v>
                </c:pt>
                <c:pt idx="2">
                  <c:v>368947</c:v>
                </c:pt>
                <c:pt idx="3">
                  <c:v>332840</c:v>
                </c:pt>
                <c:pt idx="4">
                  <c:v>342820</c:v>
                </c:pt>
                <c:pt idx="5">
                  <c:v>311464</c:v>
                </c:pt>
                <c:pt idx="6">
                  <c:v>320887</c:v>
                </c:pt>
                <c:pt idx="7">
                  <c:v>312034</c:v>
                </c:pt>
                <c:pt idx="8">
                  <c:v>302864</c:v>
                </c:pt>
                <c:pt idx="9">
                  <c:v>306667</c:v>
                </c:pt>
                <c:pt idx="10">
                  <c:v>339392</c:v>
                </c:pt>
                <c:pt idx="11">
                  <c:v>349484</c:v>
                </c:pt>
                <c:pt idx="12">
                  <c:v>342622.97000000009</c:v>
                </c:pt>
              </c:numCache>
            </c:numRef>
          </c:val>
          <c:extLst>
            <c:ext xmlns:c16="http://schemas.microsoft.com/office/drawing/2014/chart" uri="{C3380CC4-5D6E-409C-BE32-E72D297353CC}">
              <c16:uniqueId val="{00000000-1101-4B9D-838A-3905EEE2D193}"/>
            </c:ext>
          </c:extLst>
        </c:ser>
        <c:ser>
          <c:idx val="1"/>
          <c:order val="1"/>
          <c:tx>
            <c:strRef>
              <c:f>'F7c-Composition supply'!$B$57</c:f>
              <c:strCache>
                <c:ptCount val="1"/>
                <c:pt idx="0">
                  <c:v>Imports</c:v>
                </c:pt>
              </c:strCache>
            </c:strRef>
          </c:tx>
          <c:spPr>
            <a:solidFill>
              <a:srgbClr val="32AFAF">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supply'!$C$55:$O$55</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supply'!$C$57:$O$57</c:f>
              <c:numCache>
                <c:formatCode>#,##0</c:formatCode>
                <c:ptCount val="13"/>
                <c:pt idx="0">
                  <c:v>2596078</c:v>
                </c:pt>
                <c:pt idx="1">
                  <c:v>2301587</c:v>
                </c:pt>
                <c:pt idx="2">
                  <c:v>2608095</c:v>
                </c:pt>
                <c:pt idx="3">
                  <c:v>2622830</c:v>
                </c:pt>
                <c:pt idx="4">
                  <c:v>2581127</c:v>
                </c:pt>
                <c:pt idx="5">
                  <c:v>2313313</c:v>
                </c:pt>
                <c:pt idx="6">
                  <c:v>2232972</c:v>
                </c:pt>
                <c:pt idx="7">
                  <c:v>2073886</c:v>
                </c:pt>
                <c:pt idx="8">
                  <c:v>2043767</c:v>
                </c:pt>
                <c:pt idx="9">
                  <c:v>2227377</c:v>
                </c:pt>
                <c:pt idx="10">
                  <c:v>2452462</c:v>
                </c:pt>
                <c:pt idx="11">
                  <c:v>2546011</c:v>
                </c:pt>
                <c:pt idx="12">
                  <c:v>2110821.13</c:v>
                </c:pt>
              </c:numCache>
            </c:numRef>
          </c:val>
          <c:extLst>
            <c:ext xmlns:c16="http://schemas.microsoft.com/office/drawing/2014/chart" uri="{C3380CC4-5D6E-409C-BE32-E72D297353CC}">
              <c16:uniqueId val="{00000001-1101-4B9D-838A-3905EEE2D193}"/>
            </c:ext>
          </c:extLst>
        </c:ser>
        <c:ser>
          <c:idx val="2"/>
          <c:order val="2"/>
          <c:tx>
            <c:strRef>
              <c:f>'F7c-Composition supply'!$B$58</c:f>
              <c:strCache>
                <c:ptCount val="1"/>
                <c:pt idx="0">
                  <c:v>Exports</c:v>
                </c:pt>
              </c:strCache>
            </c:strRef>
          </c:tx>
          <c:spPr>
            <a:solidFill>
              <a:srgbClr val="C84B96">
                <a:lumMod val="10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supply'!$C$55:$O$55</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supply'!$C$58:$O$58</c:f>
              <c:numCache>
                <c:formatCode>#,##0</c:formatCode>
                <c:ptCount val="13"/>
                <c:pt idx="0">
                  <c:v>-1182700</c:v>
                </c:pt>
                <c:pt idx="1">
                  <c:v>-1121607</c:v>
                </c:pt>
                <c:pt idx="2">
                  <c:v>-1217549</c:v>
                </c:pt>
                <c:pt idx="3">
                  <c:v>-1217586</c:v>
                </c:pt>
                <c:pt idx="4">
                  <c:v>-1187757</c:v>
                </c:pt>
                <c:pt idx="5">
                  <c:v>-1081157</c:v>
                </c:pt>
                <c:pt idx="6">
                  <c:v>-1023957</c:v>
                </c:pt>
                <c:pt idx="7">
                  <c:v>-1005231</c:v>
                </c:pt>
                <c:pt idx="8">
                  <c:v>-997137</c:v>
                </c:pt>
                <c:pt idx="9">
                  <c:v>-995357</c:v>
                </c:pt>
                <c:pt idx="10">
                  <c:v>-1023964</c:v>
                </c:pt>
                <c:pt idx="11">
                  <c:v>-1039329</c:v>
                </c:pt>
                <c:pt idx="12">
                  <c:v>-925835.61300000013</c:v>
                </c:pt>
              </c:numCache>
            </c:numRef>
          </c:val>
          <c:extLst>
            <c:ext xmlns:c16="http://schemas.microsoft.com/office/drawing/2014/chart" uri="{C3380CC4-5D6E-409C-BE32-E72D297353CC}">
              <c16:uniqueId val="{00000002-1101-4B9D-838A-3905EEE2D193}"/>
            </c:ext>
          </c:extLst>
        </c:ser>
        <c:ser>
          <c:idx val="3"/>
          <c:order val="3"/>
          <c:tx>
            <c:strRef>
              <c:f>'F7c-Composition supply'!$B$59</c:f>
              <c:strCache>
                <c:ptCount val="1"/>
                <c:pt idx="0">
                  <c:v>Stock changes</c:v>
                </c:pt>
              </c:strCache>
            </c:strRef>
          </c:tx>
          <c:spPr>
            <a:solidFill>
              <a:srgbClr val="C84B96">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strRef>
              <c:f>'F7c-Composition supply'!$C$55:$O$55</c:f>
              <c:strCache>
                <c:ptCount val="13"/>
                <c:pt idx="0">
                  <c:v>2019M01</c:v>
                </c:pt>
                <c:pt idx="1">
                  <c:v>2019M02</c:v>
                </c:pt>
                <c:pt idx="2">
                  <c:v>2019M03</c:v>
                </c:pt>
                <c:pt idx="3">
                  <c:v>2019M04</c:v>
                </c:pt>
                <c:pt idx="4">
                  <c:v>2019M05</c:v>
                </c:pt>
                <c:pt idx="5">
                  <c:v>2019M06</c:v>
                </c:pt>
                <c:pt idx="6">
                  <c:v>2019M07</c:v>
                </c:pt>
                <c:pt idx="7">
                  <c:v>2019M08</c:v>
                </c:pt>
                <c:pt idx="8">
                  <c:v>2019M09</c:v>
                </c:pt>
                <c:pt idx="9">
                  <c:v>2019M10</c:v>
                </c:pt>
                <c:pt idx="10">
                  <c:v>2019M11</c:v>
                </c:pt>
                <c:pt idx="11">
                  <c:v>2019M12</c:v>
                </c:pt>
                <c:pt idx="12">
                  <c:v>2020M01</c:v>
                </c:pt>
              </c:strCache>
            </c:strRef>
          </c:cat>
          <c:val>
            <c:numRef>
              <c:f>'F7c-Composition supply'!$C$59:$O$59</c:f>
              <c:numCache>
                <c:formatCode>#,##0</c:formatCode>
                <c:ptCount val="13"/>
                <c:pt idx="0">
                  <c:v>-699287</c:v>
                </c:pt>
                <c:pt idx="1">
                  <c:v>-427224</c:v>
                </c:pt>
                <c:pt idx="2">
                  <c:v>-49192</c:v>
                </c:pt>
                <c:pt idx="3">
                  <c:v>319150</c:v>
                </c:pt>
                <c:pt idx="4">
                  <c:v>460213</c:v>
                </c:pt>
                <c:pt idx="5">
                  <c:v>540196</c:v>
                </c:pt>
                <c:pt idx="6">
                  <c:v>411889</c:v>
                </c:pt>
                <c:pt idx="7">
                  <c:v>381623</c:v>
                </c:pt>
                <c:pt idx="8">
                  <c:v>224990</c:v>
                </c:pt>
                <c:pt idx="9">
                  <c:v>40883</c:v>
                </c:pt>
                <c:pt idx="10">
                  <c:v>-145934</c:v>
                </c:pt>
                <c:pt idx="11">
                  <c:v>-231578</c:v>
                </c:pt>
                <c:pt idx="12">
                  <c:v>-688908.25499999989</c:v>
                </c:pt>
              </c:numCache>
            </c:numRef>
          </c:val>
          <c:extLst>
            <c:ext xmlns:c16="http://schemas.microsoft.com/office/drawing/2014/chart" uri="{C3380CC4-5D6E-409C-BE32-E72D297353CC}">
              <c16:uniqueId val="{00000003-1101-4B9D-838A-3905EEE2D193}"/>
            </c:ext>
          </c:extLst>
        </c:ser>
        <c:dLbls>
          <c:showLegendKey val="0"/>
          <c:showVal val="0"/>
          <c:showCatName val="0"/>
          <c:showSerName val="0"/>
          <c:showPercent val="0"/>
          <c:showBubbleSize val="0"/>
        </c:dLbls>
        <c:gapWidth val="150"/>
        <c:overlap val="100"/>
        <c:axId val="369180944"/>
        <c:axId val="369187608"/>
      </c:barChart>
      <c:catAx>
        <c:axId val="369180944"/>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369187608"/>
        <c:crosses val="autoZero"/>
        <c:auto val="1"/>
        <c:lblAlgn val="ctr"/>
        <c:lblOffset val="900"/>
        <c:noMultiLvlLbl val="0"/>
      </c:catAx>
      <c:valAx>
        <c:axId val="369187608"/>
        <c:scaling>
          <c:orientation val="minMax"/>
        </c:scaling>
        <c:delete val="0"/>
        <c:axPos val="l"/>
        <c:majorGridlines>
          <c:spPr>
            <a:ln w="3175">
              <a:solidFill>
                <a:srgbClr val="C0C0C0"/>
              </a:solidFill>
              <a:prstDash val="sysDash"/>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369180944"/>
        <c:crosses val="autoZero"/>
        <c:crossBetween val="between"/>
      </c:valAx>
    </c:plotArea>
    <c:legend>
      <c:legendPos val="b"/>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December 2019</a:t>
            </a:r>
            <a:endParaRPr lang="en-US"/>
          </a:p>
        </c:rich>
      </c:tx>
      <c:layout>
        <c:manualLayout>
          <c:xMode val="edge"/>
          <c:yMode val="edge"/>
          <c:x val="0.42025485049662908"/>
          <c:y val="0"/>
        </c:manualLayout>
      </c:layout>
      <c:overlay val="0"/>
    </c:title>
    <c:autoTitleDeleted val="0"/>
    <c:plotArea>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7874-4B9F-A56F-8A42E3FE30CA}"/>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7874-4B9F-A56F-8A42E3FE30CA}"/>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7874-4B9F-A56F-8A42E3FE30CA}"/>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7874-4B9F-A56F-8A42E3FE30CA}"/>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7874-4B9F-A56F-8A42E3FE30CA}"/>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7874-4B9F-A56F-8A42E3FE30CA}"/>
              </c:ext>
            </c:extLst>
          </c:dPt>
          <c:dLbls>
            <c:dLbl>
              <c:idx val="0"/>
              <c:layout>
                <c:manualLayout>
                  <c:x val="-6.764860274818589E-3"/>
                  <c:y val="1.69756298890157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74-4B9F-A56F-8A42E3FE30CA}"/>
                </c:ext>
              </c:extLst>
            </c:dLbl>
            <c:dLbl>
              <c:idx val="1"/>
              <c:layout>
                <c:manualLayout>
                  <c:x val="-8.3991559878544599E-3"/>
                  <c:y val="-8.07981066248782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74-4B9F-A56F-8A42E3FE30CA}"/>
                </c:ext>
              </c:extLst>
            </c:dLbl>
            <c:dLbl>
              <c:idx val="2"/>
              <c:layout>
                <c:manualLayout>
                  <c:x val="1.9869281045750676E-3"/>
                  <c:y val="-6.30639053330012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74-4B9F-A56F-8A42E3FE30CA}"/>
                </c:ext>
              </c:extLst>
            </c:dLbl>
            <c:dLbl>
              <c:idx val="3"/>
              <c:layout>
                <c:manualLayout>
                  <c:x val="5.2096135041943287E-3"/>
                  <c:y val="-3.05295130491980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74-4B9F-A56F-8A42E3FE30CA}"/>
                </c:ext>
              </c:extLst>
            </c:dLbl>
            <c:dLbl>
              <c:idx val="4"/>
              <c:layout>
                <c:manualLayout>
                  <c:x val="6.5542689516751393E-2"/>
                  <c:y val="3.75610347976575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874-4B9F-A56F-8A42E3FE30CA}"/>
                </c:ext>
              </c:extLst>
            </c:dLbl>
            <c:dLbl>
              <c:idx val="5"/>
              <c:layout>
                <c:manualLayout>
                  <c:x val="-9.9449333539189952E-4"/>
                  <c:y val="0.12776644934125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74-4B9F-A56F-8A42E3FE30CA}"/>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'F2a-Main producers Hard coal'!$C$43:$C$46</c:f>
              <c:strCache>
                <c:ptCount val="4"/>
                <c:pt idx="0">
                  <c:v>Poland</c:v>
                </c:pt>
                <c:pt idx="1">
                  <c:v>Czechia</c:v>
                </c:pt>
                <c:pt idx="2">
                  <c:v>United Kingdom</c:v>
                </c:pt>
                <c:pt idx="3">
                  <c:v>Other</c:v>
                </c:pt>
              </c:strCache>
            </c:strRef>
          </c:cat>
          <c:val>
            <c:numRef>
              <c:f>'F2a-Main producers Hard coal'!$E$43:$E$46</c:f>
              <c:numCache>
                <c:formatCode>#\ ###\ ###\ ##0</c:formatCode>
                <c:ptCount val="4"/>
                <c:pt idx="0">
                  <c:v>4935.9380000000001</c:v>
                </c:pt>
                <c:pt idx="1">
                  <c:v>323.99600000000004</c:v>
                </c:pt>
                <c:pt idx="2">
                  <c:v>158.02100000000002</c:v>
                </c:pt>
                <c:pt idx="3">
                  <c:v>0</c:v>
                </c:pt>
              </c:numCache>
            </c:numRef>
          </c:val>
          <c:extLst>
            <c:ext xmlns:c16="http://schemas.microsoft.com/office/drawing/2014/chart" uri="{C3380CC4-5D6E-409C-BE32-E72D297353CC}">
              <c16:uniqueId val="{0000000C-7874-4B9F-A56F-8A42E3FE30CA}"/>
            </c:ext>
          </c:extLst>
        </c:ser>
        <c:dLbls>
          <c:showLegendKey val="0"/>
          <c:showVal val="0"/>
          <c:showCatName val="1"/>
          <c:showSerName val="0"/>
          <c:showPercent val="1"/>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January 2019</a:t>
            </a:r>
          </a:p>
        </c:rich>
      </c:tx>
      <c:layout>
        <c:manualLayout>
          <c:xMode val="edge"/>
          <c:yMode val="edge"/>
          <c:x val="0.42025485049662908"/>
          <c:y val="0"/>
        </c:manualLayout>
      </c:layout>
      <c:overlay val="0"/>
    </c:title>
    <c:autoTitleDeleted val="0"/>
    <c:plotArea>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0564-4447-97C2-8439B60183F4}"/>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0564-4447-97C2-8439B60183F4}"/>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0564-4447-97C2-8439B60183F4}"/>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0564-4447-97C2-8439B60183F4}"/>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0564-4447-97C2-8439B60183F4}"/>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0564-4447-97C2-8439B60183F4}"/>
              </c:ext>
            </c:extLst>
          </c:dPt>
          <c:dLbls>
            <c:dLbl>
              <c:idx val="0"/>
              <c:layout>
                <c:manualLayout>
                  <c:x val="-6.764860274818589E-3"/>
                  <c:y val="1.69756298890157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564-4447-97C2-8439B60183F4}"/>
                </c:ext>
              </c:extLst>
            </c:dLbl>
            <c:dLbl>
              <c:idx val="1"/>
              <c:layout>
                <c:manualLayout>
                  <c:x val="-8.3991559878544599E-3"/>
                  <c:y val="-8.07981066248782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64-4447-97C2-8439B60183F4}"/>
                </c:ext>
              </c:extLst>
            </c:dLbl>
            <c:dLbl>
              <c:idx val="2"/>
              <c:layout>
                <c:manualLayout>
                  <c:x val="-4.6410375173693442E-3"/>
                  <c:y val="-8.577274556008972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564-4447-97C2-8439B60183F4}"/>
                </c:ext>
              </c:extLst>
            </c:dLbl>
            <c:dLbl>
              <c:idx val="3"/>
              <c:layout>
                <c:manualLayout>
                  <c:x val="5.2096135041943287E-3"/>
                  <c:y val="-3.05295130491980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564-4447-97C2-8439B60183F4}"/>
                </c:ext>
              </c:extLst>
            </c:dLbl>
            <c:dLbl>
              <c:idx val="4"/>
              <c:layout>
                <c:manualLayout>
                  <c:x val="5.5085173176882302E-2"/>
                  <c:y val="5.37816349598635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564-4447-97C2-8439B60183F4}"/>
                </c:ext>
              </c:extLst>
            </c:dLbl>
            <c:dLbl>
              <c:idx val="5"/>
              <c:layout>
                <c:manualLayout>
                  <c:x val="-9.9449333539189952E-4"/>
                  <c:y val="0.12776644934125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564-4447-97C2-8439B60183F4}"/>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'F2a-Main producers Hard coal'!$C$43:$C$46</c:f>
              <c:strCache>
                <c:ptCount val="4"/>
                <c:pt idx="0">
                  <c:v>Poland</c:v>
                </c:pt>
                <c:pt idx="1">
                  <c:v>Czechia</c:v>
                </c:pt>
                <c:pt idx="2">
                  <c:v>United Kingdom</c:v>
                </c:pt>
                <c:pt idx="3">
                  <c:v>Other</c:v>
                </c:pt>
              </c:strCache>
            </c:strRef>
          </c:cat>
          <c:val>
            <c:numRef>
              <c:f>'F2a-Main producers Hard coal'!$D$43:$D$46</c:f>
              <c:numCache>
                <c:formatCode>#\ ###\ ###\ ##0</c:formatCode>
                <c:ptCount val="4"/>
                <c:pt idx="0">
                  <c:v>5271.34</c:v>
                </c:pt>
                <c:pt idx="1">
                  <c:v>187.047</c:v>
                </c:pt>
                <c:pt idx="2">
                  <c:v>171.37800000000001</c:v>
                </c:pt>
                <c:pt idx="3">
                  <c:v>0</c:v>
                </c:pt>
              </c:numCache>
            </c:numRef>
          </c:val>
          <c:extLst>
            <c:ext xmlns:c16="http://schemas.microsoft.com/office/drawing/2014/chart" uri="{C3380CC4-5D6E-409C-BE32-E72D297353CC}">
              <c16:uniqueId val="{0000000C-0564-4447-97C2-8439B60183F4}"/>
            </c:ext>
          </c:extLst>
        </c:ser>
        <c:dLbls>
          <c:showLegendKey val="0"/>
          <c:showVal val="0"/>
          <c:showCatName val="1"/>
          <c:showSerName val="0"/>
          <c:showPercent val="1"/>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January 2020</a:t>
            </a:r>
          </a:p>
        </c:rich>
      </c:tx>
      <c:overlay val="0"/>
    </c:title>
    <c:autoTitleDeleted val="0"/>
    <c:plotArea>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C082-4163-9845-9FF28549C05B}"/>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C082-4163-9845-9FF28549C05B}"/>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C082-4163-9845-9FF28549C05B}"/>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C082-4163-9845-9FF28549C05B}"/>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C082-4163-9845-9FF28549C05B}"/>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C082-4163-9845-9FF28549C05B}"/>
              </c:ext>
            </c:extLst>
          </c:dPt>
          <c:dLbls>
            <c:dLbl>
              <c:idx val="0"/>
              <c:layout>
                <c:manualLayout>
                  <c:x val="8.9967165868972257E-2"/>
                  <c:y val="-2.88884159750302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82-4163-9845-9FF28549C05B}"/>
                </c:ext>
              </c:extLst>
            </c:dLbl>
            <c:dLbl>
              <c:idx val="1"/>
              <c:layout>
                <c:manualLayout>
                  <c:x val="-3.1706036745406826E-3"/>
                  <c:y val="1.09299851032133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082-4163-9845-9FF28549C05B}"/>
                </c:ext>
              </c:extLst>
            </c:dLbl>
            <c:dLbl>
              <c:idx val="2"/>
              <c:layout>
                <c:manualLayout>
                  <c:x val="2.9442849055632728E-2"/>
                  <c:y val="-1.07615417851638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082-4163-9845-9FF28549C05B}"/>
                </c:ext>
              </c:extLst>
            </c:dLbl>
            <c:dLbl>
              <c:idx val="3"/>
              <c:layout>
                <c:manualLayout>
                  <c:x val="-3.935978590911382E-3"/>
                  <c:y val="2.758549530203073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082-4163-9845-9FF28549C05B}"/>
                </c:ext>
              </c:extLst>
            </c:dLbl>
            <c:dLbl>
              <c:idx val="4"/>
              <c:layout>
                <c:manualLayout>
                  <c:x val="-2.8574957542071948E-2"/>
                  <c:y val="1.78039170165155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082-4163-9845-9FF28549C05B}"/>
                </c:ext>
              </c:extLst>
            </c:dLbl>
            <c:dLbl>
              <c:idx val="5"/>
              <c:layout>
                <c:manualLayout>
                  <c:x val="-9.9449333539180368E-4"/>
                  <c:y val="6.554328129131278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082-4163-9845-9FF28549C05B}"/>
                </c:ext>
              </c:extLst>
            </c:dLbl>
            <c:numFmt formatCode="0.0%" sourceLinked="0"/>
            <c:spPr>
              <a:noFill/>
              <a:ln>
                <a:noFill/>
              </a:ln>
              <a:effectLst/>
            </c:spPr>
            <c:showLegendKey val="0"/>
            <c:showVal val="0"/>
            <c:showCatName val="1"/>
            <c:showSerName val="0"/>
            <c:showPercent val="1"/>
            <c:showBubbleSize val="0"/>
            <c:showLeaderLines val="0"/>
            <c:extLst>
              <c:ext xmlns:c15="http://schemas.microsoft.com/office/drawing/2012/chart" uri="{CE6537A1-D6FC-4f65-9D91-7224C49458BB}"/>
            </c:extLst>
          </c:dLbls>
          <c:cat>
            <c:strRef>
              <c:f>'F2b-Main producers Brown coal'!$C$44:$C$49</c:f>
              <c:strCache>
                <c:ptCount val="6"/>
                <c:pt idx="0">
                  <c:v>Germany</c:v>
                </c:pt>
                <c:pt idx="1">
                  <c:v>Poland</c:v>
                </c:pt>
                <c:pt idx="2">
                  <c:v>Czechia</c:v>
                </c:pt>
                <c:pt idx="3">
                  <c:v>Greece</c:v>
                </c:pt>
                <c:pt idx="4">
                  <c:v>Bulgaria</c:v>
                </c:pt>
                <c:pt idx="5">
                  <c:v>Other</c:v>
                </c:pt>
              </c:strCache>
            </c:strRef>
          </c:cat>
          <c:val>
            <c:numRef>
              <c:f>'F2b-Main producers Brown coal'!$F$44:$F$49</c:f>
              <c:numCache>
                <c:formatCode>#\ ###\ ###\ ##0</c:formatCode>
                <c:ptCount val="6"/>
                <c:pt idx="0">
                  <c:v>10245.052</c:v>
                </c:pt>
                <c:pt idx="1">
                  <c:v>4098.0690000000004</c:v>
                </c:pt>
                <c:pt idx="2">
                  <c:v>3343.9450000000002</c:v>
                </c:pt>
                <c:pt idx="3">
                  <c:v>2660.922</c:v>
                </c:pt>
                <c:pt idx="4">
                  <c:v>2363.5860000000002</c:v>
                </c:pt>
                <c:pt idx="5">
                  <c:v>2399.4350000000013</c:v>
                </c:pt>
              </c:numCache>
            </c:numRef>
          </c:val>
          <c:extLst>
            <c:ext xmlns:c16="http://schemas.microsoft.com/office/drawing/2014/chart" uri="{C3380CC4-5D6E-409C-BE32-E72D297353CC}">
              <c16:uniqueId val="{0000000C-C082-4163-9845-9FF28549C05B}"/>
            </c:ext>
          </c:extLst>
        </c:ser>
        <c:dLbls>
          <c:showLegendKey val="0"/>
          <c:showVal val="0"/>
          <c:showCatName val="1"/>
          <c:showSerName val="0"/>
          <c:showPercent val="1"/>
          <c:showBubbleSize val="0"/>
          <c:showLeaderLines val="0"/>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January 2019</a:t>
            </a:r>
          </a:p>
        </c:rich>
      </c:tx>
      <c:overlay val="0"/>
    </c:title>
    <c:autoTitleDeleted val="0"/>
    <c:plotArea>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0FC5-47B9-A65E-2245734B4B87}"/>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0FC5-47B9-A65E-2245734B4B87}"/>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0FC5-47B9-A65E-2245734B4B87}"/>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0FC5-47B9-A65E-2245734B4B87}"/>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0FC5-47B9-A65E-2245734B4B87}"/>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0FC5-47B9-A65E-2245734B4B87}"/>
              </c:ext>
            </c:extLst>
          </c:dPt>
          <c:dLbls>
            <c:dLbl>
              <c:idx val="0"/>
              <c:layout>
                <c:manualLayout>
                  <c:x val="2.7354845350213479E-2"/>
                  <c:y val="-1.90604061470204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C5-47B9-A65E-2245734B4B87}"/>
                </c:ext>
              </c:extLst>
            </c:dLbl>
            <c:dLbl>
              <c:idx val="1"/>
              <c:layout>
                <c:manualLayout>
                  <c:x val="-3.1706036745406826E-3"/>
                  <c:y val="4.04140145872429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FC5-47B9-A65E-2245734B4B87}"/>
                </c:ext>
              </c:extLst>
            </c:dLbl>
            <c:dLbl>
              <c:idx val="2"/>
              <c:layout>
                <c:manualLayout>
                  <c:x val="4.2683248630759174E-2"/>
                  <c:y val="-8.33194300324862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FC5-47B9-A65E-2245734B4B87}"/>
                </c:ext>
              </c:extLst>
            </c:dLbl>
            <c:dLbl>
              <c:idx val="3"/>
              <c:layout>
                <c:manualLayout>
                  <c:x val="-3.935978590911382E-3"/>
                  <c:y val="2.758549530203073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FC5-47B9-A65E-2245734B4B87}"/>
                </c:ext>
              </c:extLst>
            </c:dLbl>
            <c:dLbl>
              <c:idx val="4"/>
              <c:layout>
                <c:manualLayout>
                  <c:x val="-2.8574957542071948E-2"/>
                  <c:y val="1.78039170165155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FC5-47B9-A65E-2245734B4B87}"/>
                </c:ext>
              </c:extLst>
            </c:dLbl>
            <c:dLbl>
              <c:idx val="5"/>
              <c:layout>
                <c:manualLayout>
                  <c:x val="-9.9449333539180368E-4"/>
                  <c:y val="6.554328129131278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FC5-47B9-A65E-2245734B4B87}"/>
                </c:ext>
              </c:extLst>
            </c:dLbl>
            <c:numFmt formatCode="0.0%" sourceLinked="0"/>
            <c:spPr>
              <a:noFill/>
              <a:ln>
                <a:noFill/>
              </a:ln>
              <a:effectLst/>
            </c:spPr>
            <c:showLegendKey val="0"/>
            <c:showVal val="0"/>
            <c:showCatName val="1"/>
            <c:showSerName val="0"/>
            <c:showPercent val="1"/>
            <c:showBubbleSize val="0"/>
            <c:showLeaderLines val="0"/>
            <c:extLst>
              <c:ext xmlns:c15="http://schemas.microsoft.com/office/drawing/2012/chart" uri="{CE6537A1-D6FC-4f65-9D91-7224C49458BB}"/>
            </c:extLst>
          </c:dLbls>
          <c:cat>
            <c:strRef>
              <c:f>'F2b-Main producers Brown coal'!$C$44:$C$49</c:f>
              <c:strCache>
                <c:ptCount val="6"/>
                <c:pt idx="0">
                  <c:v>Germany</c:v>
                </c:pt>
                <c:pt idx="1">
                  <c:v>Poland</c:v>
                </c:pt>
                <c:pt idx="2">
                  <c:v>Czechia</c:v>
                </c:pt>
                <c:pt idx="3">
                  <c:v>Greece</c:v>
                </c:pt>
                <c:pt idx="4">
                  <c:v>Bulgaria</c:v>
                </c:pt>
                <c:pt idx="5">
                  <c:v>Other</c:v>
                </c:pt>
              </c:strCache>
            </c:strRef>
          </c:cat>
          <c:val>
            <c:numRef>
              <c:f>'F2b-Main producers Brown coal'!$D$44:$D$49</c:f>
              <c:numCache>
                <c:formatCode>#\ ###\ ###\ ##0</c:formatCode>
                <c:ptCount val="6"/>
                <c:pt idx="0">
                  <c:v>12437.025</c:v>
                </c:pt>
                <c:pt idx="1">
                  <c:v>5061.13</c:v>
                </c:pt>
                <c:pt idx="2">
                  <c:v>3506.9450000000002</c:v>
                </c:pt>
                <c:pt idx="3">
                  <c:v>2251.002</c:v>
                </c:pt>
                <c:pt idx="4">
                  <c:v>3560.2960000000003</c:v>
                </c:pt>
                <c:pt idx="5">
                  <c:v>2690.280999999999</c:v>
                </c:pt>
              </c:numCache>
            </c:numRef>
          </c:val>
          <c:extLst>
            <c:ext xmlns:c16="http://schemas.microsoft.com/office/drawing/2014/chart" uri="{C3380CC4-5D6E-409C-BE32-E72D297353CC}">
              <c16:uniqueId val="{0000000C-0FC5-47B9-A65E-2245734B4B87}"/>
            </c:ext>
          </c:extLst>
        </c:ser>
        <c:dLbls>
          <c:showLegendKey val="0"/>
          <c:showVal val="0"/>
          <c:showCatName val="1"/>
          <c:showSerName val="0"/>
          <c:showPercent val="1"/>
          <c:showBubbleSize val="0"/>
          <c:showLeaderLines val="0"/>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December 2019</a:t>
            </a:r>
          </a:p>
        </c:rich>
      </c:tx>
      <c:overlay val="0"/>
    </c:title>
    <c:autoTitleDeleted val="0"/>
    <c:plotArea>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09F8-403D-B917-E17F449F236E}"/>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09F8-403D-B917-E17F449F236E}"/>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09F8-403D-B917-E17F449F236E}"/>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09F8-403D-B917-E17F449F236E}"/>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09F8-403D-B917-E17F449F236E}"/>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09F8-403D-B917-E17F449F236E}"/>
              </c:ext>
            </c:extLst>
          </c:dPt>
          <c:dLbls>
            <c:dLbl>
              <c:idx val="0"/>
              <c:layout>
                <c:manualLayout>
                  <c:x val="5.0508157068601719E-2"/>
                  <c:y val="-9.2323963190104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F8-403D-B917-E17F449F236E}"/>
                </c:ext>
              </c:extLst>
            </c:dLbl>
            <c:dLbl>
              <c:idx val="1"/>
              <c:layout>
                <c:manualLayout>
                  <c:x val="-3.1706036745406826E-3"/>
                  <c:y val="4.04140145872429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F8-403D-B917-E17F449F236E}"/>
                </c:ext>
              </c:extLst>
            </c:dLbl>
            <c:dLbl>
              <c:idx val="2"/>
              <c:layout>
                <c:manualLayout>
                  <c:x val="4.2514744480469352E-2"/>
                  <c:y val="2.342471318849241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9F8-403D-B917-E17F449F236E}"/>
                </c:ext>
              </c:extLst>
            </c:dLbl>
            <c:dLbl>
              <c:idx val="3"/>
              <c:layout>
                <c:manualLayout>
                  <c:x val="-3.935978590911382E-3"/>
                  <c:y val="2.758549530203073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9F8-403D-B917-E17F449F236E}"/>
                </c:ext>
              </c:extLst>
            </c:dLbl>
            <c:dLbl>
              <c:idx val="4"/>
              <c:layout>
                <c:manualLayout>
                  <c:x val="-2.8574957542071948E-2"/>
                  <c:y val="1.78039170165155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9F8-403D-B917-E17F449F236E}"/>
                </c:ext>
              </c:extLst>
            </c:dLbl>
            <c:dLbl>
              <c:idx val="5"/>
              <c:layout>
                <c:manualLayout>
                  <c:x val="-9.9449333539180368E-4"/>
                  <c:y val="6.554328129131278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9F8-403D-B917-E17F449F236E}"/>
                </c:ext>
              </c:extLst>
            </c:dLbl>
            <c:numFmt formatCode="0.0%" sourceLinked="0"/>
            <c:spPr>
              <a:noFill/>
              <a:ln>
                <a:noFill/>
              </a:ln>
              <a:effectLst/>
            </c:spPr>
            <c:showLegendKey val="0"/>
            <c:showVal val="0"/>
            <c:showCatName val="1"/>
            <c:showSerName val="0"/>
            <c:showPercent val="1"/>
            <c:showBubbleSize val="0"/>
            <c:showLeaderLines val="0"/>
            <c:extLst>
              <c:ext xmlns:c15="http://schemas.microsoft.com/office/drawing/2012/chart" uri="{CE6537A1-D6FC-4f65-9D91-7224C49458BB}"/>
            </c:extLst>
          </c:dLbls>
          <c:cat>
            <c:strRef>
              <c:f>'F2b-Main producers Brown coal'!$C$44:$C$49</c:f>
              <c:strCache>
                <c:ptCount val="6"/>
                <c:pt idx="0">
                  <c:v>Germany</c:v>
                </c:pt>
                <c:pt idx="1">
                  <c:v>Poland</c:v>
                </c:pt>
                <c:pt idx="2">
                  <c:v>Czechia</c:v>
                </c:pt>
                <c:pt idx="3">
                  <c:v>Greece</c:v>
                </c:pt>
                <c:pt idx="4">
                  <c:v>Bulgaria</c:v>
                </c:pt>
                <c:pt idx="5">
                  <c:v>Other</c:v>
                </c:pt>
              </c:strCache>
            </c:strRef>
          </c:cat>
          <c:val>
            <c:numRef>
              <c:f>'F2b-Main producers Brown coal'!$E$44:$E$49</c:f>
              <c:numCache>
                <c:formatCode>#\ ###\ ###\ ##0</c:formatCode>
                <c:ptCount val="6"/>
                <c:pt idx="0">
                  <c:v>9792.9369999999999</c:v>
                </c:pt>
                <c:pt idx="1">
                  <c:v>3948.54</c:v>
                </c:pt>
                <c:pt idx="2">
                  <c:v>3367.547</c:v>
                </c:pt>
                <c:pt idx="3">
                  <c:v>2177.9180000000001</c:v>
                </c:pt>
                <c:pt idx="4">
                  <c:v>2599.69</c:v>
                </c:pt>
                <c:pt idx="5">
                  <c:v>2424.0480000000025</c:v>
                </c:pt>
              </c:numCache>
            </c:numRef>
          </c:val>
          <c:extLst>
            <c:ext xmlns:c16="http://schemas.microsoft.com/office/drawing/2014/chart" uri="{C3380CC4-5D6E-409C-BE32-E72D297353CC}">
              <c16:uniqueId val="{0000000C-09F8-403D-B917-E17F449F236E}"/>
            </c:ext>
          </c:extLst>
        </c:ser>
        <c:dLbls>
          <c:showLegendKey val="0"/>
          <c:showVal val="0"/>
          <c:showCatName val="1"/>
          <c:showSerName val="0"/>
          <c:showPercent val="1"/>
          <c:showBubbleSize val="0"/>
          <c:showLeaderLines val="0"/>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January 2020</a:t>
            </a:r>
          </a:p>
        </c:rich>
      </c:tx>
      <c:layout>
        <c:manualLayout>
          <c:xMode val="edge"/>
          <c:yMode val="edge"/>
          <c:x val="0.37070834327527241"/>
          <c:y val="1.4450915529049993E-2"/>
        </c:manualLayout>
      </c:layout>
      <c:overlay val="0"/>
    </c:title>
    <c:autoTitleDeleted val="0"/>
    <c:plotArea>
      <c:layout>
        <c:manualLayout>
          <c:layoutTarget val="inner"/>
          <c:xMode val="edge"/>
          <c:yMode val="edge"/>
          <c:x val="0.11818216791598138"/>
          <c:y val="0.19075171427885579"/>
          <c:w val="0.75757799946140969"/>
          <c:h val="0.72254437226842261"/>
        </c:manualLayout>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4222-4C55-AB8D-734D470A9E27}"/>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4222-4C55-AB8D-734D470A9E27}"/>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4222-4C55-AB8D-734D470A9E27}"/>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4222-4C55-AB8D-734D470A9E27}"/>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4222-4C55-AB8D-734D470A9E27}"/>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4222-4C55-AB8D-734D470A9E27}"/>
              </c:ext>
            </c:extLst>
          </c:dPt>
          <c:dLbls>
            <c:dLbl>
              <c:idx val="0"/>
              <c:layout>
                <c:manualLayout>
                  <c:x val="7.1648800909850027E-2"/>
                  <c:y val="-1.69835743825790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222-4C55-AB8D-734D470A9E27}"/>
                </c:ext>
              </c:extLst>
            </c:dLbl>
            <c:dLbl>
              <c:idx val="1"/>
              <c:layout>
                <c:manualLayout>
                  <c:x val="-1.8436122384977327E-3"/>
                  <c:y val="1.02556913323520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22-4C55-AB8D-734D470A9E27}"/>
                </c:ext>
              </c:extLst>
            </c:dLbl>
            <c:dLbl>
              <c:idx val="2"/>
              <c:layout>
                <c:manualLayout>
                  <c:x val="1.1696992302223941E-3"/>
                  <c:y val="8.245052454496601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22-4C55-AB8D-734D470A9E27}"/>
                </c:ext>
              </c:extLst>
            </c:dLbl>
            <c:dLbl>
              <c:idx val="3"/>
              <c:layout>
                <c:manualLayout>
                  <c:x val="-4.4491213221541683E-3"/>
                  <c:y val="-2.380117915526896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222-4C55-AB8D-734D470A9E27}"/>
                </c:ext>
              </c:extLst>
            </c:dLbl>
            <c:dLbl>
              <c:idx val="4"/>
              <c:layout>
                <c:manualLayout>
                  <c:x val="-5.5229319604656935E-2"/>
                  <c:y val="4.56677382782773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222-4C55-AB8D-734D470A9E27}"/>
                </c:ext>
              </c:extLst>
            </c:dLbl>
            <c:dLbl>
              <c:idx val="5"/>
              <c:layout>
                <c:manualLayout>
                  <c:x val="-6.4248313648732194E-2"/>
                  <c:y val="5.08341486899936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222-4C55-AB8D-734D470A9E27}"/>
                </c:ext>
              </c:extLst>
            </c:dLbl>
            <c:dLbl>
              <c:idx val="6"/>
              <c:layout>
                <c:manualLayout>
                  <c:x val="-7.6508386864066191E-2"/>
                  <c:y val="2.63408346146080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4222-4C55-AB8D-734D470A9E27}"/>
                </c:ext>
              </c:extLst>
            </c:dLbl>
            <c:dLbl>
              <c:idx val="7"/>
              <c:layout>
                <c:manualLayout>
                  <c:x val="0.10761126072314629"/>
                  <c:y val="1.232508658311202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222-4C55-AB8D-734D470A9E27}"/>
                </c:ext>
              </c:extLst>
            </c:dLbl>
            <c:dLbl>
              <c:idx val="8"/>
              <c:layout>
                <c:manualLayout>
                  <c:x val="9.1972118195442251E-2"/>
                  <c:y val="6.25134727981487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4222-4C55-AB8D-734D470A9E27}"/>
                </c:ext>
              </c:extLst>
            </c:dLbl>
            <c:dLbl>
              <c:idx val="9"/>
              <c:layout>
                <c:manualLayout>
                  <c:x val="7.3971031425630454E-2"/>
                  <c:y val="0.106597089564987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222-4C55-AB8D-734D470A9E27}"/>
                </c:ext>
              </c:extLst>
            </c:dLbl>
            <c:dLbl>
              <c:idx val="10"/>
              <c:layout>
                <c:manualLayout>
                  <c:x val="4.169057434013472E-2"/>
                  <c:y val="6.99922895394752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4222-4C55-AB8D-734D470A9E27}"/>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'F3a-Main origin Crude oil'!$B$36:$B$46</c:f>
              <c:strCache>
                <c:ptCount val="11"/>
                <c:pt idx="0">
                  <c:v>Russia</c:v>
                </c:pt>
                <c:pt idx="1">
                  <c:v>United States</c:v>
                </c:pt>
                <c:pt idx="2">
                  <c:v>Norway</c:v>
                </c:pt>
                <c:pt idx="3">
                  <c:v>Kazakhstan</c:v>
                </c:pt>
                <c:pt idx="4">
                  <c:v>Nigeria</c:v>
                </c:pt>
                <c:pt idx="5">
                  <c:v>Saudi Arabia</c:v>
                </c:pt>
                <c:pt idx="6">
                  <c:v>Libya</c:v>
                </c:pt>
                <c:pt idx="7">
                  <c:v>Azerbaijan</c:v>
                </c:pt>
                <c:pt idx="8">
                  <c:v>Iraq</c:v>
                </c:pt>
                <c:pt idx="9">
                  <c:v>Angola</c:v>
                </c:pt>
                <c:pt idx="10">
                  <c:v>Others</c:v>
                </c:pt>
              </c:strCache>
            </c:strRef>
          </c:cat>
          <c:val>
            <c:numRef>
              <c:f>'F3a-Main origin Crude oil'!$F$36:$F$46</c:f>
              <c:numCache>
                <c:formatCode>#,##0</c:formatCode>
                <c:ptCount val="11"/>
                <c:pt idx="0">
                  <c:v>9534.9010000000017</c:v>
                </c:pt>
                <c:pt idx="1">
                  <c:v>4079.4940000000001</c:v>
                </c:pt>
                <c:pt idx="2">
                  <c:v>3909.32</c:v>
                </c:pt>
                <c:pt idx="3">
                  <c:v>3251.7359999999999</c:v>
                </c:pt>
                <c:pt idx="4">
                  <c:v>2729.3480000000004</c:v>
                </c:pt>
                <c:pt idx="5">
                  <c:v>2213.6530000000002</c:v>
                </c:pt>
                <c:pt idx="6">
                  <c:v>2008.7130000000002</c:v>
                </c:pt>
                <c:pt idx="7">
                  <c:v>1884.202</c:v>
                </c:pt>
                <c:pt idx="8">
                  <c:v>1500.354</c:v>
                </c:pt>
                <c:pt idx="9">
                  <c:v>934.75099999999998</c:v>
                </c:pt>
                <c:pt idx="10">
                  <c:v>4169.5479999999989</c:v>
                </c:pt>
              </c:numCache>
            </c:numRef>
          </c:val>
          <c:extLst>
            <c:ext xmlns:c16="http://schemas.microsoft.com/office/drawing/2014/chart" uri="{C3380CC4-5D6E-409C-BE32-E72D297353CC}">
              <c16:uniqueId val="{00000011-4222-4C55-AB8D-734D470A9E27}"/>
            </c:ext>
          </c:extLst>
        </c:ser>
        <c:ser>
          <c:idx val="1"/>
          <c:order val="1"/>
          <c:tx>
            <c:strRef>
              <c:f>'F3a-Main origin Crude oil'!$B$36:$B$46</c:f>
              <c:strCache>
                <c:ptCount val="11"/>
                <c:pt idx="0">
                  <c:v>Russia</c:v>
                </c:pt>
                <c:pt idx="1">
                  <c:v>United States</c:v>
                </c:pt>
                <c:pt idx="2">
                  <c:v>Norway</c:v>
                </c:pt>
                <c:pt idx="3">
                  <c:v>Kazakhstan</c:v>
                </c:pt>
                <c:pt idx="4">
                  <c:v>Nigeria</c:v>
                </c:pt>
                <c:pt idx="5">
                  <c:v>Saudi Arabia</c:v>
                </c:pt>
                <c:pt idx="6">
                  <c:v>Libya</c:v>
                </c:pt>
                <c:pt idx="7">
                  <c:v>Azerbaijan</c:v>
                </c:pt>
                <c:pt idx="8">
                  <c:v>Iraq</c:v>
                </c:pt>
                <c:pt idx="9">
                  <c:v>Angola</c:v>
                </c:pt>
                <c:pt idx="10">
                  <c:v>Others</c:v>
                </c:pt>
              </c:strCache>
            </c:strRef>
          </c:tx>
          <c:val>
            <c:numLit>
              <c:formatCode>General</c:formatCode>
              <c:ptCount val="1"/>
              <c:pt idx="0">
                <c:v>1</c:v>
              </c:pt>
            </c:numLit>
          </c:val>
          <c:extLst>
            <c:ext xmlns:c16="http://schemas.microsoft.com/office/drawing/2014/chart" uri="{C3380CC4-5D6E-409C-BE32-E72D297353CC}">
              <c16:uniqueId val="{00000012-4222-4C55-AB8D-734D470A9E27}"/>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January 2019</a:t>
            </a:r>
          </a:p>
        </c:rich>
      </c:tx>
      <c:layout>
        <c:manualLayout>
          <c:xMode val="edge"/>
          <c:yMode val="edge"/>
          <c:x val="0.37070834327527241"/>
          <c:y val="1.4450915529049993E-2"/>
        </c:manualLayout>
      </c:layout>
      <c:overlay val="0"/>
    </c:title>
    <c:autoTitleDeleted val="0"/>
    <c:plotArea>
      <c:layout>
        <c:manualLayout>
          <c:layoutTarget val="inner"/>
          <c:xMode val="edge"/>
          <c:yMode val="edge"/>
          <c:x val="0.11818216791598138"/>
          <c:y val="0.19075171427885579"/>
          <c:w val="0.75757799946140969"/>
          <c:h val="0.72254437226842261"/>
        </c:manualLayout>
      </c:layout>
      <c:pieChart>
        <c:varyColors val="1"/>
        <c:ser>
          <c:idx val="0"/>
          <c:order val="0"/>
          <c:spPr>
            <a:ln>
              <a:solidFill>
                <a:srgbClr val="FFFFFF"/>
              </a:solidFill>
            </a:ln>
          </c:spPr>
          <c:dPt>
            <c:idx val="0"/>
            <c:bubble3D val="0"/>
            <c:spPr>
              <a:solidFill>
                <a:srgbClr val="32AFAF">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1-A020-4783-9BE6-FE65F0704037}"/>
              </c:ext>
            </c:extLst>
          </c:dPt>
          <c:dPt>
            <c:idx val="1"/>
            <c:bubble3D val="0"/>
            <c:spPr>
              <a:solidFill>
                <a:srgbClr val="32AFAF">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3-A020-4783-9BE6-FE65F0704037}"/>
              </c:ext>
            </c:extLst>
          </c:dPt>
          <c:dPt>
            <c:idx val="2"/>
            <c:bubble3D val="0"/>
            <c:spPr>
              <a:solidFill>
                <a:srgbClr val="C84B96">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5-A020-4783-9BE6-FE65F0704037}"/>
              </c:ext>
            </c:extLst>
          </c:dPt>
          <c:dPt>
            <c:idx val="3"/>
            <c:bubble3D val="0"/>
            <c:spPr>
              <a:solidFill>
                <a:srgbClr val="C84B96">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7-A020-4783-9BE6-FE65F0704037}"/>
              </c:ext>
            </c:extLst>
          </c:dPt>
          <c:dPt>
            <c:idx val="4"/>
            <c:bubble3D val="0"/>
            <c:spPr>
              <a:solidFill>
                <a:srgbClr val="286EB4">
                  <a:lumMod val="10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9-A020-4783-9BE6-FE65F0704037}"/>
              </c:ext>
            </c:extLst>
          </c:dPt>
          <c:dPt>
            <c:idx val="5"/>
            <c:bubble3D val="0"/>
            <c:spPr>
              <a:solidFill>
                <a:srgbClr val="286EB4">
                  <a:lumMod val="60000"/>
                  <a:lumOff val="40000"/>
                </a:srgbClr>
              </a:solidFill>
              <a:ln>
                <a:noFill/>
              </a:ln>
              <a:effectLst/>
              <a:extLst>
                <a:ext uri="{91240B29-F687-4F45-9708-019B960494DF}">
                  <a14:hiddenLine xmlns:a14="http://schemas.microsoft.com/office/drawing/2010/main">
                    <a:solidFill>
                      <a:srgbClr val="FFFFFF"/>
                    </a:solidFill>
                  </a14:hiddenLine>
                </a:ext>
              </a:extLst>
            </c:spPr>
            <c:extLst>
              <c:ext xmlns:c16="http://schemas.microsoft.com/office/drawing/2014/chart" uri="{C3380CC4-5D6E-409C-BE32-E72D297353CC}">
                <c16:uniqueId val="{0000000B-A020-4783-9BE6-FE65F0704037}"/>
              </c:ext>
            </c:extLst>
          </c:dPt>
          <c:dLbls>
            <c:dLbl>
              <c:idx val="0"/>
              <c:layout>
                <c:manualLayout>
                  <c:x val="7.1648800909850027E-2"/>
                  <c:y val="-1.69835743825790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020-4783-9BE6-FE65F0704037}"/>
                </c:ext>
              </c:extLst>
            </c:dLbl>
            <c:dLbl>
              <c:idx val="1"/>
              <c:layout>
                <c:manualLayout>
                  <c:x val="-1.8436122384977327E-3"/>
                  <c:y val="1.02556913323520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020-4783-9BE6-FE65F0704037}"/>
                </c:ext>
              </c:extLst>
            </c:dLbl>
            <c:dLbl>
              <c:idx val="2"/>
              <c:layout>
                <c:manualLayout>
                  <c:x val="1.1696992302223941E-3"/>
                  <c:y val="8.245052454496601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020-4783-9BE6-FE65F0704037}"/>
                </c:ext>
              </c:extLst>
            </c:dLbl>
            <c:dLbl>
              <c:idx val="3"/>
              <c:layout>
                <c:manualLayout>
                  <c:x val="-4.4053157648408919E-2"/>
                  <c:y val="3.93267755477152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020-4783-9BE6-FE65F0704037}"/>
                </c:ext>
              </c:extLst>
            </c:dLbl>
            <c:dLbl>
              <c:idx val="4"/>
              <c:layout>
                <c:manualLayout>
                  <c:x val="-1.6501645876758418E-2"/>
                  <c:y val="6.102905775831239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020-4783-9BE6-FE65F0704037}"/>
                </c:ext>
              </c:extLst>
            </c:dLbl>
            <c:dLbl>
              <c:idx val="5"/>
              <c:layout>
                <c:manualLayout>
                  <c:x val="-9.8711286424134917E-2"/>
                  <c:y val="3.100498532358009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020-4783-9BE6-FE65F0704037}"/>
                </c:ext>
              </c:extLst>
            </c:dLbl>
            <c:dLbl>
              <c:idx val="6"/>
              <c:layout>
                <c:manualLayout>
                  <c:x val="5.9998425197259637E-3"/>
                  <c:y val="2.672195561353647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A020-4783-9BE6-FE65F0704037}"/>
                </c:ext>
              </c:extLst>
            </c:dLbl>
            <c:dLbl>
              <c:idx val="7"/>
              <c:layout>
                <c:manualLayout>
                  <c:x val="0.12411290659990473"/>
                  <c:y val="9.086955846495520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020-4783-9BE6-FE65F0704037}"/>
                </c:ext>
              </c:extLst>
            </c:dLbl>
            <c:dLbl>
              <c:idx val="8"/>
              <c:layout>
                <c:manualLayout>
                  <c:x val="0.13817672665036598"/>
                  <c:y val="8.6182111851403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A020-4783-9BE6-FE65F0704037}"/>
                </c:ext>
              </c:extLst>
            </c:dLbl>
            <c:dLbl>
              <c:idx val="9"/>
              <c:layout>
                <c:manualLayout>
                  <c:x val="0.11687531070520238"/>
                  <c:y val="0.146384320303157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A020-4783-9BE6-FE65F0704037}"/>
                </c:ext>
              </c:extLst>
            </c:dLbl>
            <c:dLbl>
              <c:idx val="10"/>
              <c:layout>
                <c:manualLayout>
                  <c:x val="3.178970614336786E-2"/>
                  <c:y val="9.36610290577583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A020-4783-9BE6-FE65F0704037}"/>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'F3a-Main origin Crude oil'!$B$36:$B$46</c:f>
              <c:strCache>
                <c:ptCount val="11"/>
                <c:pt idx="0">
                  <c:v>Russia</c:v>
                </c:pt>
                <c:pt idx="1">
                  <c:v>United States</c:v>
                </c:pt>
                <c:pt idx="2">
                  <c:v>Norway</c:v>
                </c:pt>
                <c:pt idx="3">
                  <c:v>Kazakhstan</c:v>
                </c:pt>
                <c:pt idx="4">
                  <c:v>Nigeria</c:v>
                </c:pt>
                <c:pt idx="5">
                  <c:v>Saudi Arabia</c:v>
                </c:pt>
                <c:pt idx="6">
                  <c:v>Libya</c:v>
                </c:pt>
                <c:pt idx="7">
                  <c:v>Azerbaijan</c:v>
                </c:pt>
                <c:pt idx="8">
                  <c:v>Iraq</c:v>
                </c:pt>
                <c:pt idx="9">
                  <c:v>Angola</c:v>
                </c:pt>
                <c:pt idx="10">
                  <c:v>Others</c:v>
                </c:pt>
              </c:strCache>
            </c:strRef>
          </c:cat>
          <c:val>
            <c:numRef>
              <c:f>'F3a-Main origin Crude oil'!$D$36:$D$46</c:f>
              <c:numCache>
                <c:formatCode>#,##0</c:formatCode>
                <c:ptCount val="11"/>
                <c:pt idx="0">
                  <c:v>13210.376</c:v>
                </c:pt>
                <c:pt idx="1">
                  <c:v>2335.8959999999997</c:v>
                </c:pt>
                <c:pt idx="2">
                  <c:v>5478.5540000000001</c:v>
                </c:pt>
                <c:pt idx="3">
                  <c:v>3009.2219999999998</c:v>
                </c:pt>
                <c:pt idx="4">
                  <c:v>3066.0630000000001</c:v>
                </c:pt>
                <c:pt idx="5">
                  <c:v>3470.1210000000001</c:v>
                </c:pt>
                <c:pt idx="6">
                  <c:v>2266.038</c:v>
                </c:pt>
                <c:pt idx="7">
                  <c:v>2803.8820000000001</c:v>
                </c:pt>
                <c:pt idx="8">
                  <c:v>4118.9889999999996</c:v>
                </c:pt>
                <c:pt idx="9">
                  <c:v>676</c:v>
                </c:pt>
                <c:pt idx="10">
                  <c:v>5582.1839999999938</c:v>
                </c:pt>
              </c:numCache>
            </c:numRef>
          </c:val>
          <c:extLst>
            <c:ext xmlns:c16="http://schemas.microsoft.com/office/drawing/2014/chart" uri="{C3380CC4-5D6E-409C-BE32-E72D297353CC}">
              <c16:uniqueId val="{00000011-A020-4783-9BE6-FE65F0704037}"/>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ea typeface="Arial"/>
          <a:cs typeface="Arial"/>
        </a:defRPr>
      </a:pPr>
      <a:endParaRPr lang="en-US"/>
    </a:p>
  </c:txPr>
  <c:printSettings>
    <c:headerFooter alignWithMargins="0"/>
    <c:pageMargins b="1" l="0.75000000000000988" r="0.75000000000000988"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28575</xdr:colOff>
      <xdr:row>4</xdr:row>
      <xdr:rowOff>100012</xdr:rowOff>
    </xdr:from>
    <xdr:to>
      <xdr:col>11</xdr:col>
      <xdr:colOff>238125</xdr:colOff>
      <xdr:row>34</xdr:row>
      <xdr:rowOff>100012</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47623</xdr:colOff>
      <xdr:row>4</xdr:row>
      <xdr:rowOff>38098</xdr:rowOff>
    </xdr:from>
    <xdr:to>
      <xdr:col>14</xdr:col>
      <xdr:colOff>523875</xdr:colOff>
      <xdr:row>38</xdr:row>
      <xdr:rowOff>152399</xdr:rowOff>
    </xdr:to>
    <xdr:graphicFrame macro="">
      <xdr:nvGraphicFramePr>
        <xdr:cNvPr id="3" name="Chart 2">
          <a:extLst>
            <a:ext uri="{FF2B5EF4-FFF2-40B4-BE49-F238E27FC236}">
              <a16:creationId xmlns:a16="http://schemas.microsoft.com/office/drawing/2014/main" id="{00000000-0008-0000-1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28574</xdr:colOff>
      <xdr:row>4</xdr:row>
      <xdr:rowOff>38099</xdr:rowOff>
    </xdr:from>
    <xdr:to>
      <xdr:col>10</xdr:col>
      <xdr:colOff>133349</xdr:colOff>
      <xdr:row>27</xdr:row>
      <xdr:rowOff>53011</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425824</xdr:colOff>
      <xdr:row>4</xdr:row>
      <xdr:rowOff>67236</xdr:rowOff>
    </xdr:from>
    <xdr:to>
      <xdr:col>24</xdr:col>
      <xdr:colOff>121024</xdr:colOff>
      <xdr:row>27</xdr:row>
      <xdr:rowOff>72150</xdr:rowOff>
    </xdr:to>
    <xdr:graphicFrame macro="">
      <xdr:nvGraphicFramePr>
        <xdr:cNvPr id="3" name="Chart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168088</xdr:colOff>
      <xdr:row>4</xdr:row>
      <xdr:rowOff>78442</xdr:rowOff>
    </xdr:from>
    <xdr:to>
      <xdr:col>38</xdr:col>
      <xdr:colOff>472888</xdr:colOff>
      <xdr:row>27</xdr:row>
      <xdr:rowOff>85931</xdr:rowOff>
    </xdr:to>
    <xdr:graphicFrame macro="">
      <xdr:nvGraphicFramePr>
        <xdr:cNvPr id="4" name="Chart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352425</xdr:colOff>
      <xdr:row>4</xdr:row>
      <xdr:rowOff>0</xdr:rowOff>
    </xdr:from>
    <xdr:to>
      <xdr:col>24</xdr:col>
      <xdr:colOff>333375</xdr:colOff>
      <xdr:row>29</xdr:row>
      <xdr:rowOff>66675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4</xdr:row>
      <xdr:rowOff>0</xdr:rowOff>
    </xdr:from>
    <xdr:to>
      <xdr:col>16</xdr:col>
      <xdr:colOff>238125</xdr:colOff>
      <xdr:row>29</xdr:row>
      <xdr:rowOff>66675</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4</xdr:row>
      <xdr:rowOff>0</xdr:rowOff>
    </xdr:from>
    <xdr:to>
      <xdr:col>8</xdr:col>
      <xdr:colOff>600075</xdr:colOff>
      <xdr:row>29</xdr:row>
      <xdr:rowOff>66675</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314325</xdr:colOff>
      <xdr:row>4</xdr:row>
      <xdr:rowOff>0</xdr:rowOff>
    </xdr:from>
    <xdr:to>
      <xdr:col>24</xdr:col>
      <xdr:colOff>295275</xdr:colOff>
      <xdr:row>29</xdr:row>
      <xdr:rowOff>66675</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0</xdr:rowOff>
    </xdr:from>
    <xdr:to>
      <xdr:col>8</xdr:col>
      <xdr:colOff>590550</xdr:colOff>
      <xdr:row>29</xdr:row>
      <xdr:rowOff>66675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4</xdr:row>
      <xdr:rowOff>0</xdr:rowOff>
    </xdr:from>
    <xdr:to>
      <xdr:col>16</xdr:col>
      <xdr:colOff>295275</xdr:colOff>
      <xdr:row>29</xdr:row>
      <xdr:rowOff>66675</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542925</xdr:colOff>
      <xdr:row>4</xdr:row>
      <xdr:rowOff>57150</xdr:rowOff>
    </xdr:from>
    <xdr:to>
      <xdr:col>24</xdr:col>
      <xdr:colOff>19051</xdr:colOff>
      <xdr:row>26</xdr:row>
      <xdr:rowOff>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4</xdr:row>
      <xdr:rowOff>57150</xdr:rowOff>
    </xdr:from>
    <xdr:to>
      <xdr:col>7</xdr:col>
      <xdr:colOff>247651</xdr:colOff>
      <xdr:row>26</xdr:row>
      <xdr:rowOff>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4</xdr:row>
      <xdr:rowOff>57150</xdr:rowOff>
    </xdr:from>
    <xdr:to>
      <xdr:col>15</xdr:col>
      <xdr:colOff>438151</xdr:colOff>
      <xdr:row>26</xdr:row>
      <xdr:rowOff>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xdr:colOff>
      <xdr:row>4</xdr:row>
      <xdr:rowOff>85725</xdr:rowOff>
    </xdr:from>
    <xdr:to>
      <xdr:col>7</xdr:col>
      <xdr:colOff>266701</xdr:colOff>
      <xdr:row>26</xdr:row>
      <xdr:rowOff>28575</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4</xdr:row>
      <xdr:rowOff>85725</xdr:rowOff>
    </xdr:from>
    <xdr:to>
      <xdr:col>15</xdr:col>
      <xdr:colOff>542926</xdr:colOff>
      <xdr:row>26</xdr:row>
      <xdr:rowOff>28575</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57150</xdr:colOff>
      <xdr:row>4</xdr:row>
      <xdr:rowOff>85725</xdr:rowOff>
    </xdr:from>
    <xdr:to>
      <xdr:col>24</xdr:col>
      <xdr:colOff>400051</xdr:colOff>
      <xdr:row>26</xdr:row>
      <xdr:rowOff>28575</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4</xdr:row>
      <xdr:rowOff>66675</xdr:rowOff>
    </xdr:from>
    <xdr:to>
      <xdr:col>10</xdr:col>
      <xdr:colOff>304801</xdr:colOff>
      <xdr:row>30</xdr:row>
      <xdr:rowOff>19051</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4</xdr:row>
      <xdr:rowOff>66675</xdr:rowOff>
    </xdr:from>
    <xdr:to>
      <xdr:col>20</xdr:col>
      <xdr:colOff>295275</xdr:colOff>
      <xdr:row>30</xdr:row>
      <xdr:rowOff>9525</xdr:rowOff>
    </xdr:to>
    <xdr:graphicFrame macro="">
      <xdr:nvGraphicFramePr>
        <xdr:cNvPr id="3" name="Chart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390525</xdr:colOff>
      <xdr:row>4</xdr:row>
      <xdr:rowOff>66675</xdr:rowOff>
    </xdr:from>
    <xdr:to>
      <xdr:col>29</xdr:col>
      <xdr:colOff>142725</xdr:colOff>
      <xdr:row>30</xdr:row>
      <xdr:rowOff>10275</xdr:rowOff>
    </xdr:to>
    <xdr:graphicFrame macro="">
      <xdr:nvGraphicFramePr>
        <xdr:cNvPr id="4" name="Chart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47627</xdr:colOff>
      <xdr:row>3</xdr:row>
      <xdr:rowOff>104775</xdr:rowOff>
    </xdr:from>
    <xdr:to>
      <xdr:col>13</xdr:col>
      <xdr:colOff>304802</xdr:colOff>
      <xdr:row>29</xdr:row>
      <xdr:rowOff>104775</xdr:rowOff>
    </xdr:to>
    <xdr:graphicFrame macro="">
      <xdr:nvGraphicFramePr>
        <xdr:cNvPr id="10309" name="Chart 2">
          <a:extLst>
            <a:ext uri="{FF2B5EF4-FFF2-40B4-BE49-F238E27FC236}">
              <a16:creationId xmlns:a16="http://schemas.microsoft.com/office/drawing/2014/main" id="{00000000-0008-0000-1400-000045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38099</xdr:colOff>
      <xdr:row>4</xdr:row>
      <xdr:rowOff>47625</xdr:rowOff>
    </xdr:from>
    <xdr:to>
      <xdr:col>12</xdr:col>
      <xdr:colOff>152399</xdr:colOff>
      <xdr:row>23</xdr:row>
      <xdr:rowOff>183361</xdr:rowOff>
    </xdr:to>
    <xdr:graphicFrame macro="">
      <xdr:nvGraphicFramePr>
        <xdr:cNvPr id="7" name="Chart 6">
          <a:extLst>
            <a:ext uri="{FF2B5EF4-FFF2-40B4-BE49-F238E27FC236}">
              <a16:creationId xmlns:a16="http://schemas.microsoft.com/office/drawing/2014/main" id="{00000000-0008-0000-1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38099</xdr:colOff>
      <xdr:row>3</xdr:row>
      <xdr:rowOff>190499</xdr:rowOff>
    </xdr:from>
    <xdr:to>
      <xdr:col>10</xdr:col>
      <xdr:colOff>142874</xdr:colOff>
      <xdr:row>27</xdr:row>
      <xdr:rowOff>19050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8 Environment and energy">
      <a:dk1>
        <a:sysClr val="windowText" lastClr="000000"/>
      </a:dk1>
      <a:lt1>
        <a:sysClr val="window" lastClr="FFFFFF"/>
      </a:lt1>
      <a:dk2>
        <a:srgbClr val="1F497D"/>
      </a:dk2>
      <a:lt2>
        <a:srgbClr val="EEECE1"/>
      </a:lt2>
      <a:accent1>
        <a:srgbClr val="32AFAF"/>
      </a:accent1>
      <a:accent2>
        <a:srgbClr val="C84B96"/>
      </a:accent2>
      <a:accent3>
        <a:srgbClr val="286EB4"/>
      </a:accent3>
      <a:accent4>
        <a:srgbClr val="D73C41"/>
      </a:accent4>
      <a:accent5>
        <a:srgbClr val="00A5E6"/>
      </a:accent5>
      <a:accent6>
        <a:srgbClr val="B9C31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eur-lex.europa.eu/legal-content/EN/ALL/?uri=CELEX:32008R1099" TargetMode="External"/><Relationship Id="rId1" Type="http://schemas.openxmlformats.org/officeDocument/2006/relationships/hyperlink" Target="https://ec.europa.eu/eurostat/web/energy/methodology/monthly"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42"/>
  <sheetViews>
    <sheetView tabSelected="1" workbookViewId="0">
      <selection activeCell="B2" sqref="B2"/>
    </sheetView>
  </sheetViews>
  <sheetFormatPr defaultRowHeight="14.4" x14ac:dyDescent="0.3"/>
  <cols>
    <col min="1" max="1" width="5.109375" customWidth="1"/>
    <col min="2" max="2" width="114.109375" bestFit="1" customWidth="1"/>
  </cols>
  <sheetData>
    <row r="2" spans="2:2" ht="18" x14ac:dyDescent="0.35">
      <c r="B2" s="258" t="s">
        <v>482</v>
      </c>
    </row>
    <row r="3" spans="2:2" x14ac:dyDescent="0.3">
      <c r="B3" s="254"/>
    </row>
    <row r="4" spans="2:2" ht="43.2" x14ac:dyDescent="0.3">
      <c r="B4" s="255" t="s">
        <v>483</v>
      </c>
    </row>
    <row r="5" spans="2:2" ht="18" customHeight="1" x14ac:dyDescent="0.3">
      <c r="B5" s="256" t="s">
        <v>186</v>
      </c>
    </row>
    <row r="6" spans="2:2" x14ac:dyDescent="0.3">
      <c r="B6" s="257" t="s">
        <v>187</v>
      </c>
    </row>
    <row r="7" spans="2:2" x14ac:dyDescent="0.3">
      <c r="B7" s="242"/>
    </row>
    <row r="8" spans="2:2" x14ac:dyDescent="0.3">
      <c r="B8" s="242"/>
    </row>
    <row r="10" spans="2:2" x14ac:dyDescent="0.3">
      <c r="B10" s="242" t="s">
        <v>208</v>
      </c>
    </row>
    <row r="11" spans="2:2" x14ac:dyDescent="0.3">
      <c r="B11" s="242" t="s">
        <v>209</v>
      </c>
    </row>
    <row r="12" spans="2:2" x14ac:dyDescent="0.3">
      <c r="B12" s="242" t="s">
        <v>172</v>
      </c>
    </row>
    <row r="13" spans="2:2" x14ac:dyDescent="0.3">
      <c r="B13" s="242" t="s">
        <v>173</v>
      </c>
    </row>
    <row r="14" spans="2:2" x14ac:dyDescent="0.3">
      <c r="B14" s="242" t="s">
        <v>210</v>
      </c>
    </row>
    <row r="15" spans="2:2" x14ac:dyDescent="0.3">
      <c r="B15" s="242" t="s">
        <v>174</v>
      </c>
    </row>
    <row r="16" spans="2:2" x14ac:dyDescent="0.3">
      <c r="B16" s="242" t="s">
        <v>175</v>
      </c>
    </row>
    <row r="17" spans="2:2" x14ac:dyDescent="0.3">
      <c r="B17" s="242" t="s">
        <v>211</v>
      </c>
    </row>
    <row r="18" spans="2:2" x14ac:dyDescent="0.3">
      <c r="B18" s="242" t="s">
        <v>212</v>
      </c>
    </row>
    <row r="19" spans="2:2" x14ac:dyDescent="0.3">
      <c r="B19" s="242" t="s">
        <v>213</v>
      </c>
    </row>
    <row r="20" spans="2:2" x14ac:dyDescent="0.3">
      <c r="B20" s="242" t="s">
        <v>176</v>
      </c>
    </row>
    <row r="21" spans="2:2" x14ac:dyDescent="0.3">
      <c r="B21" s="242" t="s">
        <v>177</v>
      </c>
    </row>
    <row r="22" spans="2:2" x14ac:dyDescent="0.3">
      <c r="B22" s="242" t="s">
        <v>214</v>
      </c>
    </row>
    <row r="23" spans="2:2" x14ac:dyDescent="0.3">
      <c r="B23" s="242" t="s">
        <v>215</v>
      </c>
    </row>
    <row r="24" spans="2:2" x14ac:dyDescent="0.3">
      <c r="B24" s="242" t="s">
        <v>216</v>
      </c>
    </row>
    <row r="25" spans="2:2" x14ac:dyDescent="0.3">
      <c r="B25" s="242" t="s">
        <v>217</v>
      </c>
    </row>
    <row r="26" spans="2:2" x14ac:dyDescent="0.3">
      <c r="B26" s="242" t="s">
        <v>218</v>
      </c>
    </row>
    <row r="27" spans="2:2" x14ac:dyDescent="0.3">
      <c r="B27" s="242" t="s">
        <v>219</v>
      </c>
    </row>
    <row r="28" spans="2:2" x14ac:dyDescent="0.3">
      <c r="B28" s="242" t="s">
        <v>220</v>
      </c>
    </row>
    <row r="29" spans="2:2" x14ac:dyDescent="0.3">
      <c r="B29" s="242" t="s">
        <v>221</v>
      </c>
    </row>
    <row r="30" spans="2:2" x14ac:dyDescent="0.3">
      <c r="B30" s="242" t="s">
        <v>178</v>
      </c>
    </row>
    <row r="31" spans="2:2" x14ac:dyDescent="0.3">
      <c r="B31" s="242" t="s">
        <v>179</v>
      </c>
    </row>
    <row r="32" spans="2:2" x14ac:dyDescent="0.3">
      <c r="B32" s="242" t="s">
        <v>180</v>
      </c>
    </row>
    <row r="33" spans="2:2" x14ac:dyDescent="0.3">
      <c r="B33" s="242" t="s">
        <v>181</v>
      </c>
    </row>
    <row r="34" spans="2:2" x14ac:dyDescent="0.3">
      <c r="B34" s="242" t="s">
        <v>182</v>
      </c>
    </row>
    <row r="35" spans="2:2" x14ac:dyDescent="0.3">
      <c r="B35" s="242" t="s">
        <v>222</v>
      </c>
    </row>
    <row r="36" spans="2:2" x14ac:dyDescent="0.3">
      <c r="B36" s="242" t="s">
        <v>223</v>
      </c>
    </row>
    <row r="37" spans="2:2" x14ac:dyDescent="0.3">
      <c r="B37" s="242" t="s">
        <v>224</v>
      </c>
    </row>
    <row r="38" spans="2:2" x14ac:dyDescent="0.3">
      <c r="B38" s="242" t="s">
        <v>225</v>
      </c>
    </row>
    <row r="39" spans="2:2" x14ac:dyDescent="0.3">
      <c r="B39" s="242" t="s">
        <v>183</v>
      </c>
    </row>
    <row r="40" spans="2:2" x14ac:dyDescent="0.3">
      <c r="B40" s="242" t="s">
        <v>184</v>
      </c>
    </row>
    <row r="42" spans="2:2" x14ac:dyDescent="0.3">
      <c r="B42" s="313"/>
    </row>
  </sheetData>
  <hyperlinks>
    <hyperlink ref="B10" location="'T1-Solid fuels supply EU'!A1" display="Table 1: Supply of solid fuels, EU-28, January 2017 to March 2018" xr:uid="{00000000-0004-0000-0000-000000000000}"/>
    <hyperlink ref="B11" location="'T2-Oil supply EU'!A1" display="Table 2: Supply of oil, EU-28" xr:uid="{00000000-0004-0000-0000-000001000000}"/>
    <hyperlink ref="B12" location="'T3a-Emergency stocks of oil'!A1" display="Table 3: Emergency stocks of oil, by country" xr:uid="{00000000-0004-0000-0000-000002000000}"/>
    <hyperlink ref="B13" location="'T3b-Quantities of stocks held'!A1" display="Table 3b: Stock levels / Closing / (EU-l) Emergency Stocks held in accordance with the Directive 2009/119/EC of oil, by country" xr:uid="{00000000-0004-0000-0000-000003000000}"/>
    <hyperlink ref="B14" location="'F1-Prod cons fuels oil'!A1" display="Figure 1: Production and gross inland deliveries of primary coals and crude oil (without NGL), EU-28" xr:uid="{00000000-0004-0000-0000-000004000000}"/>
    <hyperlink ref="B15" location="'T4-GID Fuels countries'!A1" display="Table 4: Gross inland deliveries (Calculated) of hard coal, lignite/brown coal, peat and oil shale and oil sands, by country" xr:uid="{00000000-0004-0000-0000-000005000000}"/>
    <hyperlink ref="B16" location="'T5-Primary prod Fuels countries'!A1" display="Table 5: Production of hard coal, lignite, peat and oil shale and oil sands, by country" xr:uid="{00000000-0004-0000-0000-000006000000}"/>
    <hyperlink ref="B17" location="'F2a-Main producers Hard coal'!A1" display="Figure 2a: Main producers of hard coal in EU-28" xr:uid="{00000000-0004-0000-0000-000007000000}"/>
    <hyperlink ref="B18" location="'F2b-Main producers Brown coal'!A1" display="Figure 2b: Main producers of brown coal in EU-28" xr:uid="{00000000-0004-0000-0000-000008000000}"/>
    <hyperlink ref="B19" location="'T6-Deliv of primary coal by sec'!A1" display="Table 6: Deliveries of primary coals, by consumption sector, EU-28" xr:uid="{00000000-0004-0000-0000-000009000000}"/>
    <hyperlink ref="B20" location="'T7-GIC Oil countries'!A1" display="Table 7: Gross inland consumption of crude oil (without NGL), by country" xr:uid="{00000000-0004-0000-0000-00000A000000}"/>
    <hyperlink ref="B21" location="'T8-Primary prod Oil countries'!A1" display="Table 8: Primary production of crude oil (without NGL), by country" xr:uid="{00000000-0004-0000-0000-00000B000000}"/>
    <hyperlink ref="B22" location="'T9a-Main origin Crude oil'!A1" display="Table 9a: Main origin of crude oil (without NGL) imports, EU-28" xr:uid="{00000000-0004-0000-0000-00000C000000}"/>
    <hyperlink ref="B23" location="'T9b-Main origin Natural gas'!A1" display="Table 9b: Main origin of natural gas imports (entries) from non-EU countries (excluding Switzerland), EU-28" xr:uid="{00000000-0004-0000-0000-00000D000000}"/>
    <hyperlink ref="B24" location="'F3a-Main origin Crude oil'!A1" display="Figure 3a: Main origin of crude oil (without NGL) imports, EU-28" xr:uid="{00000000-0004-0000-0000-00000E000000}"/>
    <hyperlink ref="B25" location="'F3b-Main origin Gas'!A1" display="Figure 3b: Main origin of natural gas imports (entries) from non-EU countries (excluding Switzerland), EU-28" xr:uid="{00000000-0004-0000-0000-00000F000000}"/>
    <hyperlink ref="B26" location="'T10-GID Main petroleum products'!A1" display="Table 10: Gross inland deliveries (Observed), by main petroleum products, EU-28" xr:uid="{00000000-0004-0000-0000-000010000000}"/>
    <hyperlink ref="B27" location="'F4-GID Main petroleum products'!A1" display="Figure 4: Gross inland deliveries (Observed), by main petroleum products, EU-28" xr:uid="{00000000-0004-0000-0000-000011000000}"/>
    <hyperlink ref="B28" location="'T11-Gas supply EU'!A1" display="Table 11: Supply of natural gas, EU-28" xr:uid="{00000000-0004-0000-0000-000012000000}"/>
    <hyperlink ref="B29" location="'F5-Evolution of Gas supply EU'!A1" display="Figure 5: Natural gas supply, EU-28" xr:uid="{00000000-0004-0000-0000-000013000000}"/>
    <hyperlink ref="B30" location="'T12-Stocks vs deliv Gas'!A1" display="Table 12: Closing stocks compared to gross inland deliveries (observed) of natural gas, by country" xr:uid="{00000000-0004-0000-0000-000014000000}"/>
    <hyperlink ref="B31" location="'F6-Stocks vs deliv Gas'!A1" display="Figure 6: Closing stocks versus average monthly gross inland deliveries (observed) of natural gas, by country" xr:uid="{00000000-0004-0000-0000-000015000000}"/>
    <hyperlink ref="B32" location="'T13-GID of Gas countries'!A1" display="Table 13: Gross inland deliveries (observed) of natural gas, by country" xr:uid="{00000000-0004-0000-0000-000016000000}"/>
    <hyperlink ref="B33" location="'T14-Primary prod Gas countries'!A1" display="Table 14: Primary production of natural gas, by country" xr:uid="{00000000-0004-0000-0000-000017000000}"/>
    <hyperlink ref="B34" location="'T15-NG deliv to power gen'!A1" display="Table 15: Natural gas deliveries to power generation, by country" xr:uid="{00000000-0004-0000-0000-000018000000}"/>
    <hyperlink ref="B35" location="'T16-Electricity supply EU'!A1" display="Table 16: Supply of electricity, EU-28" xr:uid="{00000000-0004-0000-0000-000019000000}"/>
    <hyperlink ref="B36" location="'F7a-Evolution of elec supply'!A1" display="Figure 7a: Supply of electricity, EU-28" xr:uid="{00000000-0004-0000-0000-00001A000000}"/>
    <hyperlink ref="B37" location="'F7b-Evolution of elec supply'!A1" display="Figure 7b: Generation of electricity by type of fuel, EU-28" xr:uid="{00000000-0004-0000-0000-00001B000000}"/>
    <hyperlink ref="B38" location="'F7c-Composition supply'!A1" display="Figure 7c: Composition of supply of primary coals, crude oil (without NGL) and of natural gas, EU-28" xr:uid="{00000000-0004-0000-0000-00001C000000}"/>
    <hyperlink ref="B39" location="'T17-Elec available'!A1" display="Table 17: Electricity available for internal market, by country" xr:uid="{00000000-0004-0000-0000-00001D000000}"/>
    <hyperlink ref="B40" location="'T18-Net Elec gen countries'!A1" display="Table 18: Net electricity generation, by country" xr:uid="{00000000-0004-0000-0000-00001E000000}"/>
    <hyperlink ref="B5" r:id="rId1" display="Monthly Energy Questionnaires" xr:uid="{00000000-0004-0000-0000-00001F000000}"/>
    <hyperlink ref="B6" r:id="rId2" display="Energy Statistics Regulation" xr:uid="{00000000-0004-0000-0000-000020000000}"/>
  </hyperlinks>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78"/>
  <sheetViews>
    <sheetView showGridLines="0" workbookViewId="0">
      <selection activeCell="B3" sqref="B3"/>
    </sheetView>
  </sheetViews>
  <sheetFormatPr defaultColWidth="9.109375" defaultRowHeight="11.4" x14ac:dyDescent="0.2"/>
  <cols>
    <col min="1" max="12" width="9.109375" style="79"/>
    <col min="13" max="13" width="14.44140625" style="79" bestFit="1" customWidth="1"/>
    <col min="14" max="16384" width="9.109375" style="79"/>
  </cols>
  <sheetData>
    <row r="1" spans="1:2" s="2" customFormat="1" ht="18" customHeight="1" x14ac:dyDescent="0.2">
      <c r="A1" s="264" t="s">
        <v>192</v>
      </c>
    </row>
    <row r="3" spans="1:2" ht="15.6" x14ac:dyDescent="0.3">
      <c r="B3" s="251" t="s">
        <v>292</v>
      </c>
    </row>
    <row r="4" spans="1:2" ht="13.2" x14ac:dyDescent="0.25">
      <c r="B4" s="252" t="s">
        <v>140</v>
      </c>
    </row>
    <row r="32" spans="2:2" ht="14.4" customHeight="1" x14ac:dyDescent="0.2">
      <c r="B32" s="41" t="s">
        <v>534</v>
      </c>
    </row>
    <row r="33" spans="2:17" x14ac:dyDescent="0.2">
      <c r="B33" s="2" t="str">
        <f>'T1-Solid fuels supply EU'!B37</f>
        <v>Extraction date: 05/05/2020</v>
      </c>
    </row>
    <row r="34" spans="2:17" x14ac:dyDescent="0.2">
      <c r="B34" s="42" t="s">
        <v>269</v>
      </c>
    </row>
    <row r="41" spans="2:17" ht="12" x14ac:dyDescent="0.2">
      <c r="E41" s="75" t="s">
        <v>290</v>
      </c>
      <c r="F41" s="76"/>
    </row>
    <row r="42" spans="2:17" ht="12" x14ac:dyDescent="0.2">
      <c r="H42" s="78" t="s">
        <v>86</v>
      </c>
      <c r="I42" s="79" t="s">
        <v>226</v>
      </c>
      <c r="J42" s="79" t="s">
        <v>237</v>
      </c>
      <c r="K42" s="207" t="s">
        <v>484</v>
      </c>
    </row>
    <row r="43" spans="2:17" ht="12" x14ac:dyDescent="0.2">
      <c r="D43" s="79" t="str">
        <f>I42</f>
        <v>2019M01</v>
      </c>
      <c r="E43" s="79" t="str">
        <f>J42</f>
        <v>2019M12</v>
      </c>
      <c r="F43" s="79" t="str">
        <f>K42</f>
        <v>2020M01</v>
      </c>
      <c r="H43" s="214" t="s">
        <v>41</v>
      </c>
      <c r="I43" s="60">
        <v>29506.679</v>
      </c>
      <c r="J43" s="60">
        <v>24310.68</v>
      </c>
      <c r="K43" s="60">
        <v>25111.008999999998</v>
      </c>
    </row>
    <row r="44" spans="2:17" ht="12" x14ac:dyDescent="0.2">
      <c r="B44" s="79">
        <v>1</v>
      </c>
      <c r="C44" s="79" t="str">
        <f>H44</f>
        <v>Germany</v>
      </c>
      <c r="D44" s="60">
        <f>I44</f>
        <v>12437.025</v>
      </c>
      <c r="E44" s="60">
        <f t="shared" ref="D44:E48" si="0">J44</f>
        <v>9792.9369999999999</v>
      </c>
      <c r="F44" s="60">
        <f>K44</f>
        <v>10245.052</v>
      </c>
      <c r="H44" s="214" t="s">
        <v>42</v>
      </c>
      <c r="I44" s="60">
        <v>12437.025</v>
      </c>
      <c r="J44" s="60">
        <v>9792.9369999999999</v>
      </c>
      <c r="K44" s="60">
        <v>10245.052</v>
      </c>
    </row>
    <row r="45" spans="2:17" ht="12" x14ac:dyDescent="0.2">
      <c r="B45" s="79">
        <v>2</v>
      </c>
      <c r="C45" s="79" t="str">
        <f t="shared" ref="C45:C48" si="1">H45</f>
        <v>Poland</v>
      </c>
      <c r="D45" s="60">
        <f t="shared" si="0"/>
        <v>5061.13</v>
      </c>
      <c r="E45" s="60">
        <f t="shared" si="0"/>
        <v>3948.54</v>
      </c>
      <c r="F45" s="60">
        <f>K45</f>
        <v>4098.0690000000004</v>
      </c>
      <c r="H45" s="214" t="s">
        <v>32</v>
      </c>
      <c r="I45" s="60">
        <v>5061.13</v>
      </c>
      <c r="J45" s="60">
        <v>3948.54</v>
      </c>
      <c r="K45" s="60">
        <v>4098.0690000000004</v>
      </c>
    </row>
    <row r="46" spans="2:17" ht="12" x14ac:dyDescent="0.2">
      <c r="B46" s="79">
        <v>3</v>
      </c>
      <c r="C46" s="79" t="str">
        <f t="shared" si="1"/>
        <v>Czechia</v>
      </c>
      <c r="D46" s="60">
        <f t="shared" si="0"/>
        <v>3506.9450000000002</v>
      </c>
      <c r="E46" s="60">
        <f t="shared" si="0"/>
        <v>3367.547</v>
      </c>
      <c r="F46" s="60">
        <f>K46</f>
        <v>3343.9450000000002</v>
      </c>
      <c r="H46" s="214" t="s">
        <v>188</v>
      </c>
      <c r="I46" s="60">
        <v>3506.9450000000002</v>
      </c>
      <c r="J46" s="60">
        <v>3367.547</v>
      </c>
      <c r="K46" s="60">
        <v>3343.9450000000002</v>
      </c>
    </row>
    <row r="47" spans="2:17" ht="12" x14ac:dyDescent="0.2">
      <c r="B47" s="79">
        <v>4</v>
      </c>
      <c r="C47" s="79" t="str">
        <f t="shared" si="1"/>
        <v>Greece</v>
      </c>
      <c r="D47" s="60">
        <f t="shared" si="0"/>
        <v>2251.002</v>
      </c>
      <c r="E47" s="60">
        <f t="shared" si="0"/>
        <v>2177.9180000000001</v>
      </c>
      <c r="F47" s="60">
        <f>K47</f>
        <v>2660.922</v>
      </c>
      <c r="H47" s="214" t="s">
        <v>20</v>
      </c>
      <c r="I47" s="60">
        <v>2251.002</v>
      </c>
      <c r="J47" s="60">
        <v>2177.9180000000001</v>
      </c>
      <c r="K47" s="60">
        <v>2660.922</v>
      </c>
    </row>
    <row r="48" spans="2:17" ht="12" x14ac:dyDescent="0.2">
      <c r="B48" s="79">
        <v>5</v>
      </c>
      <c r="C48" s="79" t="str">
        <f t="shared" si="1"/>
        <v>Bulgaria</v>
      </c>
      <c r="D48" s="60">
        <f t="shared" si="0"/>
        <v>3560.2960000000003</v>
      </c>
      <c r="E48" s="60">
        <f t="shared" si="0"/>
        <v>2599.69</v>
      </c>
      <c r="F48" s="60">
        <f>K48</f>
        <v>2363.5860000000002</v>
      </c>
      <c r="H48" s="214" t="s">
        <v>15</v>
      </c>
      <c r="I48" s="60">
        <v>3560.2960000000003</v>
      </c>
      <c r="J48" s="60">
        <v>2599.69</v>
      </c>
      <c r="K48" s="60">
        <v>2363.5860000000002</v>
      </c>
      <c r="Q48" s="68"/>
    </row>
    <row r="49" spans="2:17" ht="12" x14ac:dyDescent="0.2">
      <c r="C49" s="79" t="s">
        <v>133</v>
      </c>
      <c r="D49" s="60">
        <f>D50-SUM(D44:D48)</f>
        <v>2690.280999999999</v>
      </c>
      <c r="E49" s="60">
        <f>E50-SUM(E44:E48)</f>
        <v>2424.0480000000025</v>
      </c>
      <c r="F49" s="60">
        <f>F50-SUM(F44:F48)</f>
        <v>2399.4350000000013</v>
      </c>
      <c r="H49" s="214" t="s">
        <v>34</v>
      </c>
      <c r="I49" s="60">
        <v>1629</v>
      </c>
      <c r="J49" s="60">
        <v>1671</v>
      </c>
      <c r="K49" s="60">
        <v>1568</v>
      </c>
      <c r="Q49" s="68"/>
    </row>
    <row r="50" spans="2:17" ht="12" x14ac:dyDescent="0.2">
      <c r="C50" s="79" t="s">
        <v>81</v>
      </c>
      <c r="D50" s="60">
        <f>I43</f>
        <v>29506.679</v>
      </c>
      <c r="E50" s="60">
        <f>J43</f>
        <v>24310.68</v>
      </c>
      <c r="F50" s="60">
        <f>K43</f>
        <v>25111.008999999998</v>
      </c>
      <c r="H50" s="214" t="s">
        <v>28</v>
      </c>
      <c r="I50" s="60">
        <v>711.12200000000007</v>
      </c>
      <c r="J50" s="60">
        <v>523.47</v>
      </c>
      <c r="K50" s="60">
        <v>555.61300000000006</v>
      </c>
      <c r="Q50" s="68"/>
    </row>
    <row r="51" spans="2:17" ht="12" x14ac:dyDescent="0.2">
      <c r="H51" s="214" t="s">
        <v>35</v>
      </c>
      <c r="I51" s="60">
        <v>209.15900000000002</v>
      </c>
      <c r="J51" s="60">
        <v>118.578</v>
      </c>
      <c r="K51" s="60">
        <v>168.822</v>
      </c>
      <c r="Q51" s="68"/>
    </row>
    <row r="52" spans="2:17" ht="12" x14ac:dyDescent="0.2">
      <c r="H52" s="214" t="s">
        <v>36</v>
      </c>
      <c r="I52" s="60">
        <v>141</v>
      </c>
      <c r="J52" s="60">
        <v>111</v>
      </c>
      <c r="K52" s="60">
        <v>107</v>
      </c>
      <c r="Q52" s="68"/>
    </row>
    <row r="53" spans="2:17" ht="12" x14ac:dyDescent="0.2">
      <c r="H53" s="214" t="s">
        <v>14</v>
      </c>
      <c r="I53" s="60">
        <v>0</v>
      </c>
      <c r="J53" s="60">
        <v>0</v>
      </c>
      <c r="K53" s="60">
        <v>0</v>
      </c>
      <c r="Q53" s="68"/>
    </row>
    <row r="54" spans="2:17" ht="12" x14ac:dyDescent="0.2">
      <c r="H54" s="214" t="s">
        <v>23</v>
      </c>
      <c r="I54" s="60">
        <v>0</v>
      </c>
      <c r="J54" s="60">
        <v>0</v>
      </c>
      <c r="K54" s="60" t="s">
        <v>12</v>
      </c>
      <c r="Q54" s="68"/>
    </row>
    <row r="55" spans="2:17" ht="12" x14ac:dyDescent="0.2">
      <c r="B55" s="79" t="s">
        <v>288</v>
      </c>
      <c r="C55" s="79" t="s">
        <v>291</v>
      </c>
      <c r="H55" s="214" t="s">
        <v>17</v>
      </c>
      <c r="I55" s="60">
        <v>0</v>
      </c>
      <c r="J55" s="60">
        <v>0</v>
      </c>
      <c r="K55" s="60">
        <v>0</v>
      </c>
      <c r="Q55" s="68"/>
    </row>
    <row r="56" spans="2:17" ht="12" x14ac:dyDescent="0.2">
      <c r="B56" s="79" t="s">
        <v>289</v>
      </c>
      <c r="C56" s="79" t="s">
        <v>287</v>
      </c>
      <c r="H56" s="214" t="s">
        <v>18</v>
      </c>
      <c r="I56" s="60">
        <v>0</v>
      </c>
      <c r="J56" s="60">
        <v>0</v>
      </c>
      <c r="K56" s="60">
        <v>0</v>
      </c>
      <c r="Q56" s="68"/>
    </row>
    <row r="57" spans="2:17" ht="12" x14ac:dyDescent="0.2">
      <c r="H57" s="214" t="s">
        <v>19</v>
      </c>
      <c r="I57" s="60">
        <v>0</v>
      </c>
      <c r="J57" s="60">
        <v>0</v>
      </c>
      <c r="K57" s="60">
        <v>0</v>
      </c>
      <c r="Q57" s="68"/>
    </row>
    <row r="58" spans="2:17" ht="12" x14ac:dyDescent="0.2">
      <c r="H58" s="214" t="s">
        <v>21</v>
      </c>
      <c r="I58" s="60">
        <v>0</v>
      </c>
      <c r="J58" s="60">
        <v>0</v>
      </c>
      <c r="K58" s="60">
        <v>0</v>
      </c>
      <c r="Q58" s="68"/>
    </row>
    <row r="59" spans="2:17" ht="12" x14ac:dyDescent="0.2">
      <c r="H59" s="214" t="s">
        <v>22</v>
      </c>
      <c r="I59" s="60">
        <v>0</v>
      </c>
      <c r="J59" s="60">
        <v>0</v>
      </c>
      <c r="K59" s="60">
        <v>0</v>
      </c>
      <c r="Q59" s="68"/>
    </row>
    <row r="60" spans="2:17" ht="12" x14ac:dyDescent="0.2">
      <c r="H60" s="214" t="s">
        <v>44</v>
      </c>
      <c r="I60" s="60">
        <v>0</v>
      </c>
      <c r="J60" s="60">
        <v>0</v>
      </c>
      <c r="K60" s="60">
        <v>0</v>
      </c>
      <c r="Q60" s="68"/>
    </row>
    <row r="61" spans="2:17" ht="12" x14ac:dyDescent="0.2">
      <c r="H61" s="214" t="s">
        <v>24</v>
      </c>
      <c r="I61" s="60">
        <v>0</v>
      </c>
      <c r="J61" s="60">
        <v>0</v>
      </c>
      <c r="K61" s="60">
        <v>0</v>
      </c>
      <c r="Q61" s="68"/>
    </row>
    <row r="62" spans="2:17" ht="12" x14ac:dyDescent="0.2">
      <c r="H62" s="214" t="s">
        <v>25</v>
      </c>
      <c r="I62" s="60">
        <v>0</v>
      </c>
      <c r="J62" s="60">
        <v>0</v>
      </c>
      <c r="K62" s="60">
        <v>0</v>
      </c>
      <c r="Q62" s="68"/>
    </row>
    <row r="63" spans="2:17" ht="12" x14ac:dyDescent="0.2">
      <c r="H63" s="214" t="s">
        <v>26</v>
      </c>
      <c r="I63" s="60">
        <v>0</v>
      </c>
      <c r="J63" s="60">
        <v>0</v>
      </c>
      <c r="K63" s="60">
        <v>0</v>
      </c>
      <c r="Q63" s="68"/>
    </row>
    <row r="64" spans="2:17" ht="12" x14ac:dyDescent="0.2">
      <c r="H64" s="214" t="s">
        <v>27</v>
      </c>
      <c r="I64" s="60">
        <v>0</v>
      </c>
      <c r="J64" s="60">
        <v>0</v>
      </c>
      <c r="K64" s="60">
        <v>0</v>
      </c>
      <c r="Q64" s="68"/>
    </row>
    <row r="65" spans="8:17" ht="12" x14ac:dyDescent="0.2">
      <c r="H65" s="214" t="s">
        <v>30</v>
      </c>
      <c r="I65" s="60">
        <v>0</v>
      </c>
      <c r="J65" s="60">
        <v>0</v>
      </c>
      <c r="K65" s="60">
        <v>0</v>
      </c>
      <c r="Q65" s="68"/>
    </row>
    <row r="66" spans="8:17" ht="12" x14ac:dyDescent="0.2">
      <c r="H66" s="214" t="s">
        <v>31</v>
      </c>
      <c r="I66" s="60">
        <v>0</v>
      </c>
      <c r="J66" s="60">
        <v>0</v>
      </c>
      <c r="K66" s="60">
        <v>0</v>
      </c>
      <c r="Q66" s="68"/>
    </row>
    <row r="67" spans="8:17" ht="12" x14ac:dyDescent="0.2">
      <c r="H67" s="214" t="s">
        <v>33</v>
      </c>
      <c r="I67" s="60">
        <v>0</v>
      </c>
      <c r="J67" s="60">
        <v>0</v>
      </c>
      <c r="K67" s="60">
        <v>0</v>
      </c>
      <c r="Q67" s="68"/>
    </row>
    <row r="68" spans="8:17" ht="12" x14ac:dyDescent="0.2">
      <c r="H68" s="214" t="s">
        <v>37</v>
      </c>
      <c r="I68" s="60">
        <v>0</v>
      </c>
      <c r="J68" s="60">
        <v>0</v>
      </c>
      <c r="K68" s="60">
        <v>0</v>
      </c>
      <c r="Q68" s="68"/>
    </row>
    <row r="69" spans="8:17" ht="12" x14ac:dyDescent="0.2">
      <c r="H69" s="214" t="s">
        <v>38</v>
      </c>
      <c r="I69" s="60">
        <v>0</v>
      </c>
      <c r="J69" s="60">
        <v>0</v>
      </c>
      <c r="K69" s="60">
        <v>0</v>
      </c>
      <c r="Q69" s="68"/>
    </row>
    <row r="70" spans="8:17" ht="12" x14ac:dyDescent="0.2">
      <c r="H70" s="214" t="s">
        <v>39</v>
      </c>
      <c r="I70" s="60">
        <v>0</v>
      </c>
      <c r="J70" s="60">
        <v>0</v>
      </c>
      <c r="K70" s="60">
        <v>0</v>
      </c>
      <c r="Q70" s="68"/>
    </row>
    <row r="71" spans="8:17" ht="12" x14ac:dyDescent="0.2">
      <c r="H71" s="214"/>
      <c r="K71" s="68"/>
      <c r="Q71" s="68"/>
    </row>
    <row r="72" spans="8:17" ht="12" x14ac:dyDescent="0.2">
      <c r="H72" s="214"/>
      <c r="K72" s="68"/>
      <c r="Q72" s="68"/>
    </row>
    <row r="73" spans="8:17" ht="12" x14ac:dyDescent="0.2">
      <c r="H73" s="214"/>
      <c r="K73" s="68"/>
      <c r="Q73" s="68"/>
    </row>
    <row r="74" spans="8:17" ht="12" x14ac:dyDescent="0.2">
      <c r="H74" s="214"/>
      <c r="K74" s="68"/>
      <c r="Q74" s="68"/>
    </row>
    <row r="75" spans="8:17" ht="12" x14ac:dyDescent="0.2">
      <c r="H75" s="214"/>
      <c r="K75" s="68"/>
      <c r="Q75" s="68"/>
    </row>
    <row r="76" spans="8:17" ht="12" x14ac:dyDescent="0.2">
      <c r="H76" s="214"/>
      <c r="K76" s="68"/>
      <c r="Q76" s="68"/>
    </row>
    <row r="77" spans="8:17" ht="12" x14ac:dyDescent="0.25">
      <c r="H77" s="247"/>
      <c r="K77" s="68"/>
      <c r="Q77" s="68"/>
    </row>
    <row r="78" spans="8:17" ht="12" x14ac:dyDescent="0.25">
      <c r="H78" s="247"/>
      <c r="K78" s="68"/>
    </row>
  </sheetData>
  <sortState xmlns:xlrd2="http://schemas.microsoft.com/office/spreadsheetml/2017/richdata2" ref="H43:K78">
    <sortCondition descending="1" ref="K43:K78"/>
    <sortCondition descending="1" ref="J43:J78"/>
    <sortCondition descending="1" ref="I43:I78"/>
  </sortState>
  <hyperlinks>
    <hyperlink ref="A1" location="Cover!A1" display="Back to Cover page" xr:uid="{00000000-0004-0000-0900-000000000000}"/>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67"/>
  <sheetViews>
    <sheetView showGridLines="0" zoomScaleNormal="100" workbookViewId="0">
      <selection activeCell="B3" sqref="B3"/>
    </sheetView>
  </sheetViews>
  <sheetFormatPr defaultColWidth="9" defaultRowHeight="11.4" x14ac:dyDescent="0.2"/>
  <cols>
    <col min="1" max="1" width="11.5546875" style="2" customWidth="1"/>
    <col min="2" max="2" width="64" style="2" customWidth="1"/>
    <col min="3" max="26" width="8.33203125" style="2" customWidth="1"/>
    <col min="27" max="27" width="9.6640625" style="2" customWidth="1"/>
    <col min="28" max="28" width="9" style="2"/>
    <col min="29" max="30" width="9.109375" style="2" bestFit="1" customWidth="1"/>
    <col min="31" max="16384" width="9" style="2"/>
  </cols>
  <sheetData>
    <row r="1" spans="1:27" ht="18" customHeight="1" x14ac:dyDescent="0.2">
      <c r="A1" s="264" t="s">
        <v>192</v>
      </c>
    </row>
    <row r="3" spans="1:27" ht="15.6" x14ac:dyDescent="0.3">
      <c r="A3" s="1"/>
      <c r="B3" s="249" t="s">
        <v>508</v>
      </c>
    </row>
    <row r="4" spans="1:27" ht="13.2" x14ac:dyDescent="0.25">
      <c r="A4" s="1"/>
      <c r="B4" s="250" t="s">
        <v>241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56" t="s">
        <v>56</v>
      </c>
      <c r="D7" s="44" t="s">
        <v>57</v>
      </c>
      <c r="E7" s="44" t="s">
        <v>11</v>
      </c>
      <c r="F7" s="44" t="s">
        <v>10</v>
      </c>
      <c r="G7" s="44" t="s">
        <v>5</v>
      </c>
      <c r="H7" s="44" t="s">
        <v>6</v>
      </c>
      <c r="I7" s="44" t="s">
        <v>7</v>
      </c>
      <c r="J7" s="44" t="s">
        <v>51</v>
      </c>
      <c r="K7" s="44" t="s">
        <v>52</v>
      </c>
      <c r="L7" s="44" t="s">
        <v>53</v>
      </c>
      <c r="M7" s="44" t="s">
        <v>54</v>
      </c>
      <c r="N7" s="44" t="s">
        <v>55</v>
      </c>
      <c r="O7" s="66" t="s">
        <v>56</v>
      </c>
      <c r="P7" s="44" t="s">
        <v>57</v>
      </c>
      <c r="Q7" s="44" t="s">
        <v>11</v>
      </c>
      <c r="R7" s="44" t="s">
        <v>10</v>
      </c>
      <c r="S7" s="44" t="s">
        <v>5</v>
      </c>
      <c r="T7" s="44" t="s">
        <v>6</v>
      </c>
      <c r="U7" s="44" t="s">
        <v>7</v>
      </c>
      <c r="V7" s="44" t="s">
        <v>51</v>
      </c>
      <c r="W7" s="44" t="s">
        <v>52</v>
      </c>
      <c r="X7" s="44" t="s">
        <v>53</v>
      </c>
      <c r="Y7" s="44" t="s">
        <v>54</v>
      </c>
      <c r="Z7" s="44" t="s">
        <v>55</v>
      </c>
      <c r="AA7" s="343"/>
    </row>
    <row r="8" spans="1:27" s="4" customFormat="1" ht="12" x14ac:dyDescent="0.25">
      <c r="B8" s="27" t="s">
        <v>13</v>
      </c>
      <c r="C8" s="55"/>
      <c r="D8" s="20"/>
      <c r="E8" s="20"/>
      <c r="F8" s="20"/>
      <c r="G8" s="20"/>
      <c r="H8" s="20"/>
      <c r="I8" s="20"/>
      <c r="J8" s="20"/>
      <c r="K8" s="20"/>
      <c r="L8" s="20"/>
      <c r="M8" s="20"/>
      <c r="N8" s="20"/>
      <c r="O8" s="154"/>
      <c r="P8" s="20"/>
      <c r="Q8" s="20"/>
      <c r="R8" s="20"/>
      <c r="S8" s="20"/>
      <c r="T8" s="20"/>
      <c r="U8" s="20"/>
      <c r="V8" s="20"/>
      <c r="W8" s="20"/>
      <c r="X8" s="20"/>
      <c r="Y8" s="20"/>
      <c r="Z8" s="20"/>
      <c r="AA8" s="132"/>
    </row>
    <row r="9" spans="1:27" s="4" customFormat="1" ht="12" x14ac:dyDescent="0.25">
      <c r="B9" s="18" t="s">
        <v>300</v>
      </c>
      <c r="C9" s="55">
        <f t="shared" ref="C9:Z9" si="0">C43</f>
        <v>3804.7510000000002</v>
      </c>
      <c r="D9" s="20">
        <f t="shared" si="0"/>
        <v>3529.3770000000004</v>
      </c>
      <c r="E9" s="20">
        <f t="shared" si="0"/>
        <v>3952.3359999999998</v>
      </c>
      <c r="F9" s="20">
        <f t="shared" si="0"/>
        <v>3969.7650000000003</v>
      </c>
      <c r="G9" s="20">
        <f t="shared" si="0"/>
        <v>4064.549</v>
      </c>
      <c r="H9" s="20">
        <f t="shared" si="0"/>
        <v>3948.6410000000005</v>
      </c>
      <c r="I9" s="20">
        <f t="shared" si="0"/>
        <v>4048.884</v>
      </c>
      <c r="J9" s="20">
        <f t="shared" si="0"/>
        <v>4014.95</v>
      </c>
      <c r="K9" s="20">
        <f t="shared" si="0"/>
        <v>3856.7150000000001</v>
      </c>
      <c r="L9" s="20">
        <f t="shared" si="0"/>
        <v>3667.1210000000001</v>
      </c>
      <c r="M9" s="20">
        <f t="shared" si="0"/>
        <v>3627.2869999999998</v>
      </c>
      <c r="N9" s="20">
        <f t="shared" si="0"/>
        <v>3580.9230000000007</v>
      </c>
      <c r="O9" s="55">
        <f t="shared" si="0"/>
        <v>3570.1620000000003</v>
      </c>
      <c r="P9" s="20" t="str">
        <f t="shared" si="0"/>
        <v>:</v>
      </c>
      <c r="Q9" s="20" t="str">
        <f t="shared" si="0"/>
        <v>:</v>
      </c>
      <c r="R9" s="20" t="str">
        <f t="shared" si="0"/>
        <v>:</v>
      </c>
      <c r="S9" s="20" t="str">
        <f t="shared" si="0"/>
        <v>:</v>
      </c>
      <c r="T9" s="20" t="str">
        <f t="shared" si="0"/>
        <v>:</v>
      </c>
      <c r="U9" s="20" t="str">
        <f t="shared" si="0"/>
        <v>:</v>
      </c>
      <c r="V9" s="20" t="str">
        <f t="shared" si="0"/>
        <v>:</v>
      </c>
      <c r="W9" s="20" t="str">
        <f t="shared" si="0"/>
        <v>:</v>
      </c>
      <c r="X9" s="20" t="str">
        <f t="shared" si="0"/>
        <v>:</v>
      </c>
      <c r="Y9" s="20" t="str">
        <f t="shared" si="0"/>
        <v>:</v>
      </c>
      <c r="Z9" s="20" t="str">
        <f t="shared" si="0"/>
        <v>:</v>
      </c>
      <c r="AA9" s="132">
        <f>SUM(C9:N9)</f>
        <v>46065.298999999999</v>
      </c>
    </row>
    <row r="10" spans="1:27" s="4" customFormat="1" ht="12" x14ac:dyDescent="0.25">
      <c r="B10" s="18" t="s">
        <v>294</v>
      </c>
      <c r="C10" s="55">
        <f>C44</f>
        <v>3216.9950000000003</v>
      </c>
      <c r="D10" s="20">
        <f t="shared" ref="D10:R10" si="1">D44</f>
        <v>3239.3770000000009</v>
      </c>
      <c r="E10" s="20">
        <f t="shared" si="1"/>
        <v>3360.6930000000002</v>
      </c>
      <c r="F10" s="20">
        <f t="shared" si="1"/>
        <v>3093.5820000000003</v>
      </c>
      <c r="G10" s="20">
        <f t="shared" si="1"/>
        <v>2726.12</v>
      </c>
      <c r="H10" s="20">
        <f t="shared" si="1"/>
        <v>2628.6469999999999</v>
      </c>
      <c r="I10" s="20">
        <f t="shared" si="1"/>
        <v>2579.41</v>
      </c>
      <c r="J10" s="20">
        <f t="shared" si="1"/>
        <v>2628.1190000000001</v>
      </c>
      <c r="K10" s="20">
        <f t="shared" si="1"/>
        <v>2701.0729999999999</v>
      </c>
      <c r="L10" s="20">
        <f t="shared" si="1"/>
        <v>2723.3040000000001</v>
      </c>
      <c r="M10" s="20">
        <f t="shared" si="1"/>
        <v>2326.1390000000001</v>
      </c>
      <c r="N10" s="20">
        <f t="shared" si="1"/>
        <v>2341.3700000000003</v>
      </c>
      <c r="O10" s="55">
        <f t="shared" si="1"/>
        <v>2636.1150000000002</v>
      </c>
      <c r="P10" s="20" t="str">
        <f t="shared" si="1"/>
        <v>:</v>
      </c>
      <c r="Q10" s="20" t="str">
        <f t="shared" si="1"/>
        <v>:</v>
      </c>
      <c r="R10" s="20" t="str">
        <f t="shared" si="1"/>
        <v>:</v>
      </c>
      <c r="S10" s="20" t="str">
        <f t="shared" ref="S10:Z13" si="2">S44</f>
        <v>:</v>
      </c>
      <c r="T10" s="20" t="str">
        <f t="shared" si="2"/>
        <v>:</v>
      </c>
      <c r="U10" s="20" t="str">
        <f t="shared" si="2"/>
        <v>:</v>
      </c>
      <c r="V10" s="20" t="str">
        <f t="shared" si="2"/>
        <v>:</v>
      </c>
      <c r="W10" s="20" t="str">
        <f t="shared" si="2"/>
        <v>:</v>
      </c>
      <c r="X10" s="20" t="str">
        <f t="shared" si="2"/>
        <v>:</v>
      </c>
      <c r="Y10" s="20" t="str">
        <f t="shared" si="2"/>
        <v>:</v>
      </c>
      <c r="Z10" s="20" t="str">
        <f t="shared" si="2"/>
        <v>:</v>
      </c>
      <c r="AA10" s="132">
        <f>SUM(C10:N10)</f>
        <v>33564.829000000005</v>
      </c>
    </row>
    <row r="11" spans="1:27" s="4" customFormat="1" ht="12" x14ac:dyDescent="0.25">
      <c r="B11" s="18" t="s">
        <v>302</v>
      </c>
      <c r="C11" s="55">
        <f>C45</f>
        <v>10479.195999999998</v>
      </c>
      <c r="D11" s="20">
        <f t="shared" ref="D11:R11" si="3">D45</f>
        <v>9312.6720000000005</v>
      </c>
      <c r="E11" s="20">
        <f t="shared" si="3"/>
        <v>8024.3450000000003</v>
      </c>
      <c r="F11" s="20">
        <f t="shared" si="3"/>
        <v>6720.2869999999994</v>
      </c>
      <c r="G11" s="20">
        <f t="shared" si="3"/>
        <v>5130.7620000000006</v>
      </c>
      <c r="H11" s="20">
        <f t="shared" si="3"/>
        <v>5227.7430000000013</v>
      </c>
      <c r="I11" s="20">
        <f t="shared" si="3"/>
        <v>5843.0030000000006</v>
      </c>
      <c r="J11" s="20">
        <f t="shared" si="3"/>
        <v>5186.1280000000006</v>
      </c>
      <c r="K11" s="20">
        <f t="shared" si="3"/>
        <v>6421.7850000000008</v>
      </c>
      <c r="L11" s="20">
        <f t="shared" si="3"/>
        <v>7047.1789999999992</v>
      </c>
      <c r="M11" s="20">
        <f t="shared" si="3"/>
        <v>7852.0370000000003</v>
      </c>
      <c r="N11" s="20">
        <f t="shared" si="3"/>
        <v>7700.2930000000006</v>
      </c>
      <c r="O11" s="55">
        <f t="shared" si="3"/>
        <v>7043.8529999999992</v>
      </c>
      <c r="P11" s="20" t="str">
        <f t="shared" si="3"/>
        <v>:</v>
      </c>
      <c r="Q11" s="20" t="str">
        <f t="shared" si="3"/>
        <v>:</v>
      </c>
      <c r="R11" s="20" t="str">
        <f t="shared" si="3"/>
        <v>:</v>
      </c>
      <c r="S11" s="20" t="str">
        <f t="shared" si="2"/>
        <v>:</v>
      </c>
      <c r="T11" s="20" t="str">
        <f t="shared" si="2"/>
        <v>:</v>
      </c>
      <c r="U11" s="20" t="str">
        <f t="shared" si="2"/>
        <v>:</v>
      </c>
      <c r="V11" s="20" t="str">
        <f t="shared" si="2"/>
        <v>:</v>
      </c>
      <c r="W11" s="20" t="str">
        <f t="shared" si="2"/>
        <v>:</v>
      </c>
      <c r="X11" s="20" t="str">
        <f t="shared" si="2"/>
        <v>:</v>
      </c>
      <c r="Y11" s="20" t="str">
        <f t="shared" si="2"/>
        <v>:</v>
      </c>
      <c r="Z11" s="20" t="str">
        <f t="shared" si="2"/>
        <v>:</v>
      </c>
      <c r="AA11" s="132">
        <f>SUM(C11:N11)</f>
        <v>84945.430000000008</v>
      </c>
    </row>
    <row r="12" spans="1:27" s="4" customFormat="1" ht="12" x14ac:dyDescent="0.25">
      <c r="B12" s="18" t="s">
        <v>296</v>
      </c>
      <c r="C12" s="55">
        <f>C46</f>
        <v>1851.0229999999999</v>
      </c>
      <c r="D12" s="20">
        <f t="shared" ref="D12:R12" si="4">D46</f>
        <v>1743.8719999999998</v>
      </c>
      <c r="E12" s="20">
        <f t="shared" si="4"/>
        <v>1926.4659999999999</v>
      </c>
      <c r="F12" s="20">
        <f t="shared" si="4"/>
        <v>1814.6580000000001</v>
      </c>
      <c r="G12" s="20">
        <f t="shared" si="4"/>
        <v>1520.7280000000003</v>
      </c>
      <c r="H12" s="20">
        <f t="shared" si="4"/>
        <v>1496.999</v>
      </c>
      <c r="I12" s="20">
        <f t="shared" si="4"/>
        <v>1566.8989999999999</v>
      </c>
      <c r="J12" s="20">
        <f t="shared" si="4"/>
        <v>1513.7250000000001</v>
      </c>
      <c r="K12" s="20">
        <f t="shared" si="4"/>
        <v>1472.6279999999999</v>
      </c>
      <c r="L12" s="20">
        <f t="shared" si="4"/>
        <v>1424.8040000000001</v>
      </c>
      <c r="M12" s="20">
        <f t="shared" si="4"/>
        <v>1075.7590000000002</v>
      </c>
      <c r="N12" s="20">
        <f t="shared" si="4"/>
        <v>1026.336</v>
      </c>
      <c r="O12" s="55">
        <f t="shared" si="4"/>
        <v>1435.2670000000001</v>
      </c>
      <c r="P12" s="20" t="str">
        <f t="shared" si="4"/>
        <v>:</v>
      </c>
      <c r="Q12" s="20" t="str">
        <f t="shared" si="4"/>
        <v>:</v>
      </c>
      <c r="R12" s="20" t="str">
        <f t="shared" si="4"/>
        <v>:</v>
      </c>
      <c r="S12" s="20" t="str">
        <f t="shared" si="2"/>
        <v>:</v>
      </c>
      <c r="T12" s="20" t="str">
        <f t="shared" si="2"/>
        <v>:</v>
      </c>
      <c r="U12" s="20" t="str">
        <f t="shared" si="2"/>
        <v>:</v>
      </c>
      <c r="V12" s="20" t="str">
        <f t="shared" si="2"/>
        <v>:</v>
      </c>
      <c r="W12" s="20" t="str">
        <f t="shared" si="2"/>
        <v>:</v>
      </c>
      <c r="X12" s="20" t="str">
        <f t="shared" si="2"/>
        <v>:</v>
      </c>
      <c r="Y12" s="20" t="str">
        <f t="shared" si="2"/>
        <v>:</v>
      </c>
      <c r="Z12" s="20" t="str">
        <f t="shared" si="2"/>
        <v>:</v>
      </c>
      <c r="AA12" s="132">
        <f>SUM(C12:N12)</f>
        <v>18433.897000000001</v>
      </c>
    </row>
    <row r="13" spans="1:27" s="4" customFormat="1" ht="12" x14ac:dyDescent="0.25">
      <c r="B13" s="18" t="s">
        <v>298</v>
      </c>
      <c r="C13" s="55">
        <f>C47</f>
        <v>938.851</v>
      </c>
      <c r="D13" s="20">
        <f t="shared" ref="D13:R13" si="5">D47</f>
        <v>883.96799999999996</v>
      </c>
      <c r="E13" s="20">
        <f t="shared" si="5"/>
        <v>963.99900000000014</v>
      </c>
      <c r="F13" s="20">
        <f t="shared" si="5"/>
        <v>861.86700000000008</v>
      </c>
      <c r="G13" s="20">
        <f t="shared" si="5"/>
        <v>813.31900000000007</v>
      </c>
      <c r="H13" s="20">
        <f t="shared" si="5"/>
        <v>838.34799999999984</v>
      </c>
      <c r="I13" s="20">
        <f t="shared" si="5"/>
        <v>894.87099999999987</v>
      </c>
      <c r="J13" s="20">
        <f t="shared" si="5"/>
        <v>848.62699999999995</v>
      </c>
      <c r="K13" s="20">
        <f t="shared" si="5"/>
        <v>905.12</v>
      </c>
      <c r="L13" s="20">
        <f t="shared" si="5"/>
        <v>970.28700000000003</v>
      </c>
      <c r="M13" s="20">
        <f t="shared" si="5"/>
        <v>1058.9310000000003</v>
      </c>
      <c r="N13" s="20">
        <f t="shared" si="5"/>
        <v>1137.4539999999997</v>
      </c>
      <c r="O13" s="55">
        <f t="shared" si="5"/>
        <v>964.57700000000011</v>
      </c>
      <c r="P13" s="20" t="str">
        <f t="shared" si="5"/>
        <v>:</v>
      </c>
      <c r="Q13" s="20" t="str">
        <f t="shared" si="5"/>
        <v>:</v>
      </c>
      <c r="R13" s="20" t="str">
        <f t="shared" si="5"/>
        <v>:</v>
      </c>
      <c r="S13" s="20" t="str">
        <f t="shared" si="2"/>
        <v>:</v>
      </c>
      <c r="T13" s="20" t="str">
        <f t="shared" si="2"/>
        <v>:</v>
      </c>
      <c r="U13" s="20" t="str">
        <f t="shared" si="2"/>
        <v>:</v>
      </c>
      <c r="V13" s="20" t="str">
        <f t="shared" si="2"/>
        <v>:</v>
      </c>
      <c r="W13" s="20" t="str">
        <f t="shared" si="2"/>
        <v>:</v>
      </c>
      <c r="X13" s="20" t="str">
        <f t="shared" si="2"/>
        <v>:</v>
      </c>
      <c r="Y13" s="20" t="str">
        <f t="shared" si="2"/>
        <v>:</v>
      </c>
      <c r="Z13" s="20" t="str">
        <f t="shared" si="2"/>
        <v>:</v>
      </c>
      <c r="AA13" s="132">
        <f>SUM(C13:N13)</f>
        <v>11115.642</v>
      </c>
    </row>
    <row r="14" spans="1:27" s="4" customFormat="1" ht="12" x14ac:dyDescent="0.25">
      <c r="B14" s="27" t="s">
        <v>132</v>
      </c>
      <c r="C14" s="55"/>
      <c r="D14" s="20"/>
      <c r="E14" s="20"/>
      <c r="F14" s="20"/>
      <c r="G14" s="20"/>
      <c r="H14" s="20"/>
      <c r="I14" s="20"/>
      <c r="J14" s="20"/>
      <c r="K14" s="20"/>
      <c r="L14" s="20"/>
      <c r="M14" s="20"/>
      <c r="N14" s="20"/>
      <c r="O14" s="55"/>
      <c r="P14" s="20"/>
      <c r="Q14" s="20"/>
      <c r="R14" s="20"/>
      <c r="S14" s="20"/>
      <c r="T14" s="20"/>
      <c r="U14" s="20"/>
      <c r="V14" s="20"/>
      <c r="W14" s="20"/>
      <c r="X14" s="20"/>
      <c r="Y14" s="20"/>
      <c r="Z14" s="20"/>
      <c r="AA14" s="132"/>
    </row>
    <row r="15" spans="1:27" s="4" customFormat="1" ht="12" x14ac:dyDescent="0.25">
      <c r="B15" s="18" t="s">
        <v>300</v>
      </c>
      <c r="C15" s="55" t="str">
        <f t="shared" ref="C15:Z15" si="6">C49</f>
        <v>:</v>
      </c>
      <c r="D15" s="20" t="str">
        <f t="shared" si="6"/>
        <v>:</v>
      </c>
      <c r="E15" s="20" t="str">
        <f t="shared" si="6"/>
        <v>:</v>
      </c>
      <c r="F15" s="20" t="str">
        <f t="shared" si="6"/>
        <v>:</v>
      </c>
      <c r="G15" s="20" t="str">
        <f t="shared" si="6"/>
        <v>:</v>
      </c>
      <c r="H15" s="20" t="str">
        <f t="shared" si="6"/>
        <v>:</v>
      </c>
      <c r="I15" s="20" t="str">
        <f t="shared" si="6"/>
        <v>:</v>
      </c>
      <c r="J15" s="20" t="str">
        <f t="shared" si="6"/>
        <v>:</v>
      </c>
      <c r="K15" s="20" t="str">
        <f t="shared" si="6"/>
        <v>:</v>
      </c>
      <c r="L15" s="20" t="str">
        <f t="shared" si="6"/>
        <v>:</v>
      </c>
      <c r="M15" s="20" t="str">
        <f t="shared" si="6"/>
        <v>:</v>
      </c>
      <c r="N15" s="20" t="str">
        <f t="shared" si="6"/>
        <v>:</v>
      </c>
      <c r="O15" s="55" t="str">
        <f t="shared" si="6"/>
        <v>:</v>
      </c>
      <c r="P15" s="20" t="str">
        <f t="shared" si="6"/>
        <v>:</v>
      </c>
      <c r="Q15" s="20" t="str">
        <f t="shared" si="6"/>
        <v>:</v>
      </c>
      <c r="R15" s="20" t="str">
        <f t="shared" si="6"/>
        <v>:</v>
      </c>
      <c r="S15" s="20" t="str">
        <f t="shared" si="6"/>
        <v>:</v>
      </c>
      <c r="T15" s="20" t="str">
        <f t="shared" si="6"/>
        <v>:</v>
      </c>
      <c r="U15" s="20" t="str">
        <f t="shared" si="6"/>
        <v>:</v>
      </c>
      <c r="V15" s="20" t="str">
        <f t="shared" si="6"/>
        <v>:</v>
      </c>
      <c r="W15" s="20" t="str">
        <f t="shared" si="6"/>
        <v>:</v>
      </c>
      <c r="X15" s="20" t="str">
        <f t="shared" si="6"/>
        <v>:</v>
      </c>
      <c r="Y15" s="20" t="str">
        <f t="shared" si="6"/>
        <v>:</v>
      </c>
      <c r="Z15" s="20" t="str">
        <f t="shared" si="6"/>
        <v>:</v>
      </c>
      <c r="AA15" s="132" t="s">
        <v>12</v>
      </c>
    </row>
    <row r="16" spans="1:27" s="4" customFormat="1" ht="12" x14ac:dyDescent="0.25">
      <c r="B16" s="18" t="s">
        <v>294</v>
      </c>
      <c r="C16" s="55" t="str">
        <f>C50</f>
        <v>:</v>
      </c>
      <c r="D16" s="20" t="str">
        <f t="shared" ref="D16:R16" si="7">D50</f>
        <v>:</v>
      </c>
      <c r="E16" s="20" t="str">
        <f t="shared" si="7"/>
        <v>:</v>
      </c>
      <c r="F16" s="20" t="str">
        <f t="shared" si="7"/>
        <v>:</v>
      </c>
      <c r="G16" s="20" t="str">
        <f t="shared" si="7"/>
        <v>:</v>
      </c>
      <c r="H16" s="20" t="str">
        <f t="shared" si="7"/>
        <v>:</v>
      </c>
      <c r="I16" s="20" t="str">
        <f t="shared" si="7"/>
        <v>:</v>
      </c>
      <c r="J16" s="20" t="str">
        <f t="shared" si="7"/>
        <v>:</v>
      </c>
      <c r="K16" s="20" t="str">
        <f t="shared" si="7"/>
        <v>:</v>
      </c>
      <c r="L16" s="20" t="str">
        <f t="shared" si="7"/>
        <v>:</v>
      </c>
      <c r="M16" s="20" t="str">
        <f t="shared" si="7"/>
        <v>:</v>
      </c>
      <c r="N16" s="20" t="str">
        <f t="shared" si="7"/>
        <v>:</v>
      </c>
      <c r="O16" s="55" t="str">
        <f t="shared" si="7"/>
        <v>:</v>
      </c>
      <c r="P16" s="20" t="str">
        <f t="shared" si="7"/>
        <v>:</v>
      </c>
      <c r="Q16" s="20" t="str">
        <f t="shared" si="7"/>
        <v>:</v>
      </c>
      <c r="R16" s="20" t="str">
        <f t="shared" si="7"/>
        <v>:</v>
      </c>
      <c r="S16" s="20" t="str">
        <f t="shared" ref="S16:Z19" si="8">S50</f>
        <v>:</v>
      </c>
      <c r="T16" s="20" t="str">
        <f t="shared" si="8"/>
        <v>:</v>
      </c>
      <c r="U16" s="20" t="str">
        <f t="shared" si="8"/>
        <v>:</v>
      </c>
      <c r="V16" s="20" t="str">
        <f t="shared" si="8"/>
        <v>:</v>
      </c>
      <c r="W16" s="20" t="str">
        <f t="shared" si="8"/>
        <v>:</v>
      </c>
      <c r="X16" s="20" t="str">
        <f t="shared" si="8"/>
        <v>:</v>
      </c>
      <c r="Y16" s="20" t="str">
        <f t="shared" si="8"/>
        <v>:</v>
      </c>
      <c r="Z16" s="20" t="str">
        <f t="shared" si="8"/>
        <v>:</v>
      </c>
      <c r="AA16" s="132" t="s">
        <v>12</v>
      </c>
    </row>
    <row r="17" spans="2:27" s="4" customFormat="1" ht="12" x14ac:dyDescent="0.25">
      <c r="B17" s="18" t="s">
        <v>302</v>
      </c>
      <c r="C17" s="55">
        <f>C51</f>
        <v>25749.724000000002</v>
      </c>
      <c r="D17" s="20">
        <f t="shared" ref="D17:R17" si="9">D51</f>
        <v>23763.414000000001</v>
      </c>
      <c r="E17" s="20">
        <f t="shared" si="9"/>
        <v>21848.451000000001</v>
      </c>
      <c r="F17" s="20">
        <f t="shared" si="9"/>
        <v>20882</v>
      </c>
      <c r="G17" s="20">
        <f t="shared" si="9"/>
        <v>21264.421999999999</v>
      </c>
      <c r="H17" s="20">
        <f t="shared" si="9"/>
        <v>17854.956000000002</v>
      </c>
      <c r="I17" s="20">
        <f t="shared" si="9"/>
        <v>20098.669000000002</v>
      </c>
      <c r="J17" s="20">
        <f t="shared" si="9"/>
        <v>20275.537</v>
      </c>
      <c r="K17" s="20">
        <f t="shared" si="9"/>
        <v>20036.703999999998</v>
      </c>
      <c r="L17" s="20">
        <f t="shared" si="9"/>
        <v>21575.613000000001</v>
      </c>
      <c r="M17" s="20">
        <f t="shared" si="9"/>
        <v>22647.34</v>
      </c>
      <c r="N17" s="20">
        <f t="shared" si="9"/>
        <v>20333.131000000001</v>
      </c>
      <c r="O17" s="55">
        <f t="shared" si="9"/>
        <v>21005.688999999998</v>
      </c>
      <c r="P17" s="20" t="str">
        <f t="shared" si="9"/>
        <v>:</v>
      </c>
      <c r="Q17" s="20" t="str">
        <f t="shared" si="9"/>
        <v>:</v>
      </c>
      <c r="R17" s="20" t="str">
        <f t="shared" si="9"/>
        <v>:</v>
      </c>
      <c r="S17" s="20" t="str">
        <f t="shared" si="8"/>
        <v>:</v>
      </c>
      <c r="T17" s="20" t="str">
        <f t="shared" si="8"/>
        <v>:</v>
      </c>
      <c r="U17" s="20" t="str">
        <f t="shared" si="8"/>
        <v>:</v>
      </c>
      <c r="V17" s="20" t="str">
        <f t="shared" si="8"/>
        <v>:</v>
      </c>
      <c r="W17" s="20" t="str">
        <f t="shared" si="8"/>
        <v>:</v>
      </c>
      <c r="X17" s="20" t="str">
        <f t="shared" si="8"/>
        <v>:</v>
      </c>
      <c r="Y17" s="20" t="str">
        <f t="shared" si="8"/>
        <v>:</v>
      </c>
      <c r="Z17" s="20" t="str">
        <f t="shared" si="8"/>
        <v>:</v>
      </c>
      <c r="AA17" s="132">
        <f>SUM(C17:N17)</f>
        <v>256329.96100000001</v>
      </c>
    </row>
    <row r="18" spans="2:27" s="4" customFormat="1" ht="12" x14ac:dyDescent="0.25">
      <c r="B18" s="18" t="s">
        <v>296</v>
      </c>
      <c r="C18" s="55" t="str">
        <f>C52</f>
        <v>:</v>
      </c>
      <c r="D18" s="20" t="str">
        <f t="shared" ref="D18:R18" si="10">D52</f>
        <v>:</v>
      </c>
      <c r="E18" s="20" t="str">
        <f t="shared" si="10"/>
        <v>:</v>
      </c>
      <c r="F18" s="20" t="str">
        <f t="shared" si="10"/>
        <v>:</v>
      </c>
      <c r="G18" s="20" t="str">
        <f t="shared" si="10"/>
        <v>:</v>
      </c>
      <c r="H18" s="20" t="str">
        <f t="shared" si="10"/>
        <v>:</v>
      </c>
      <c r="I18" s="20" t="str">
        <f t="shared" si="10"/>
        <v>:</v>
      </c>
      <c r="J18" s="20" t="str">
        <f t="shared" si="10"/>
        <v>:</v>
      </c>
      <c r="K18" s="20" t="str">
        <f t="shared" si="10"/>
        <v>:</v>
      </c>
      <c r="L18" s="20" t="str">
        <f t="shared" si="10"/>
        <v>:</v>
      </c>
      <c r="M18" s="20" t="str">
        <f t="shared" si="10"/>
        <v>:</v>
      </c>
      <c r="N18" s="20" t="str">
        <f t="shared" si="10"/>
        <v>:</v>
      </c>
      <c r="O18" s="55" t="str">
        <f t="shared" si="10"/>
        <v>:</v>
      </c>
      <c r="P18" s="20" t="str">
        <f t="shared" si="10"/>
        <v>:</v>
      </c>
      <c r="Q18" s="20" t="str">
        <f t="shared" si="10"/>
        <v>:</v>
      </c>
      <c r="R18" s="20" t="str">
        <f t="shared" si="10"/>
        <v>:</v>
      </c>
      <c r="S18" s="20" t="str">
        <f t="shared" si="8"/>
        <v>:</v>
      </c>
      <c r="T18" s="20" t="str">
        <f t="shared" si="8"/>
        <v>:</v>
      </c>
      <c r="U18" s="20" t="str">
        <f t="shared" si="8"/>
        <v>:</v>
      </c>
      <c r="V18" s="20" t="str">
        <f t="shared" si="8"/>
        <v>:</v>
      </c>
      <c r="W18" s="20" t="str">
        <f t="shared" si="8"/>
        <v>:</v>
      </c>
      <c r="X18" s="20" t="str">
        <f t="shared" si="8"/>
        <v>:</v>
      </c>
      <c r="Y18" s="20" t="str">
        <f t="shared" si="8"/>
        <v>:</v>
      </c>
      <c r="Z18" s="20" t="str">
        <f t="shared" si="8"/>
        <v>:</v>
      </c>
      <c r="AA18" s="132" t="s">
        <v>12</v>
      </c>
    </row>
    <row r="19" spans="2:27" s="4" customFormat="1" ht="12" x14ac:dyDescent="0.25">
      <c r="B19" s="18" t="s">
        <v>298</v>
      </c>
      <c r="C19" s="55" t="str">
        <f>C53</f>
        <v>:</v>
      </c>
      <c r="D19" s="20" t="str">
        <f t="shared" ref="D19:R19" si="11">D53</f>
        <v>:</v>
      </c>
      <c r="E19" s="20" t="str">
        <f t="shared" si="11"/>
        <v>:</v>
      </c>
      <c r="F19" s="20" t="str">
        <f t="shared" si="11"/>
        <v>:</v>
      </c>
      <c r="G19" s="20" t="str">
        <f t="shared" si="11"/>
        <v>:</v>
      </c>
      <c r="H19" s="20" t="str">
        <f t="shared" si="11"/>
        <v>:</v>
      </c>
      <c r="I19" s="20" t="str">
        <f t="shared" si="11"/>
        <v>:</v>
      </c>
      <c r="J19" s="20" t="str">
        <f t="shared" si="11"/>
        <v>:</v>
      </c>
      <c r="K19" s="20" t="str">
        <f t="shared" si="11"/>
        <v>:</v>
      </c>
      <c r="L19" s="20" t="str">
        <f t="shared" si="11"/>
        <v>:</v>
      </c>
      <c r="M19" s="20" t="str">
        <f t="shared" si="11"/>
        <v>:</v>
      </c>
      <c r="N19" s="20" t="str">
        <f t="shared" si="11"/>
        <v>:</v>
      </c>
      <c r="O19" s="55" t="str">
        <f t="shared" si="11"/>
        <v>:</v>
      </c>
      <c r="P19" s="20" t="str">
        <f t="shared" si="11"/>
        <v>:</v>
      </c>
      <c r="Q19" s="20" t="str">
        <f t="shared" si="11"/>
        <v>:</v>
      </c>
      <c r="R19" s="20" t="str">
        <f t="shared" si="11"/>
        <v>:</v>
      </c>
      <c r="S19" s="20" t="str">
        <f t="shared" si="8"/>
        <v>:</v>
      </c>
      <c r="T19" s="20" t="str">
        <f t="shared" si="8"/>
        <v>:</v>
      </c>
      <c r="U19" s="20" t="str">
        <f t="shared" si="8"/>
        <v>:</v>
      </c>
      <c r="V19" s="20" t="str">
        <f t="shared" si="8"/>
        <v>:</v>
      </c>
      <c r="W19" s="20" t="str">
        <f t="shared" si="8"/>
        <v>:</v>
      </c>
      <c r="X19" s="20" t="str">
        <f t="shared" si="8"/>
        <v>:</v>
      </c>
      <c r="Y19" s="20" t="str">
        <f t="shared" si="8"/>
        <v>:</v>
      </c>
      <c r="Z19" s="20" t="str">
        <f t="shared" si="8"/>
        <v>:</v>
      </c>
      <c r="AA19" s="132" t="s">
        <v>12</v>
      </c>
    </row>
    <row r="20" spans="2:27" s="4" customFormat="1" ht="12" x14ac:dyDescent="0.25">
      <c r="B20" s="27" t="s">
        <v>46</v>
      </c>
      <c r="C20" s="55"/>
      <c r="D20" s="20"/>
      <c r="E20" s="20"/>
      <c r="F20" s="20"/>
      <c r="G20" s="20"/>
      <c r="H20" s="20"/>
      <c r="I20" s="20"/>
      <c r="J20" s="20"/>
      <c r="K20" s="20"/>
      <c r="L20" s="20"/>
      <c r="M20" s="20"/>
      <c r="N20" s="20"/>
      <c r="O20" s="55"/>
      <c r="P20" s="20"/>
      <c r="Q20" s="20"/>
      <c r="R20" s="20"/>
      <c r="S20" s="20"/>
      <c r="T20" s="20"/>
      <c r="U20" s="20"/>
      <c r="V20" s="20"/>
      <c r="W20" s="20"/>
      <c r="X20" s="20"/>
      <c r="Y20" s="20"/>
      <c r="Z20" s="20"/>
      <c r="AA20" s="132"/>
    </row>
    <row r="21" spans="2:27" s="4" customFormat="1" ht="12" x14ac:dyDescent="0.25">
      <c r="B21" s="18" t="s">
        <v>300</v>
      </c>
      <c r="C21" s="55" t="str">
        <f t="shared" ref="C21:Z21" si="12">C55</f>
        <v>:</v>
      </c>
      <c r="D21" s="20" t="str">
        <f t="shared" si="12"/>
        <v>:</v>
      </c>
      <c r="E21" s="20" t="str">
        <f t="shared" si="12"/>
        <v>:</v>
      </c>
      <c r="F21" s="20" t="str">
        <f t="shared" si="12"/>
        <v>:</v>
      </c>
      <c r="G21" s="20" t="str">
        <f t="shared" si="12"/>
        <v>:</v>
      </c>
      <c r="H21" s="20" t="str">
        <f t="shared" si="12"/>
        <v>:</v>
      </c>
      <c r="I21" s="20" t="str">
        <f t="shared" si="12"/>
        <v>:</v>
      </c>
      <c r="J21" s="20" t="str">
        <f t="shared" si="12"/>
        <v>:</v>
      </c>
      <c r="K21" s="20" t="str">
        <f t="shared" si="12"/>
        <v>:</v>
      </c>
      <c r="L21" s="20" t="str">
        <f t="shared" si="12"/>
        <v>:</v>
      </c>
      <c r="M21" s="20" t="str">
        <f t="shared" si="12"/>
        <v>:</v>
      </c>
      <c r="N21" s="20" t="str">
        <f t="shared" si="12"/>
        <v>:</v>
      </c>
      <c r="O21" s="55" t="str">
        <f t="shared" si="12"/>
        <v>:</v>
      </c>
      <c r="P21" s="20" t="str">
        <f t="shared" si="12"/>
        <v>:</v>
      </c>
      <c r="Q21" s="20" t="str">
        <f t="shared" si="12"/>
        <v>:</v>
      </c>
      <c r="R21" s="20" t="str">
        <f t="shared" si="12"/>
        <v>:</v>
      </c>
      <c r="S21" s="20" t="str">
        <f t="shared" si="12"/>
        <v>:</v>
      </c>
      <c r="T21" s="20" t="str">
        <f t="shared" si="12"/>
        <v>:</v>
      </c>
      <c r="U21" s="20" t="str">
        <f t="shared" si="12"/>
        <v>:</v>
      </c>
      <c r="V21" s="20" t="str">
        <f t="shared" si="12"/>
        <v>:</v>
      </c>
      <c r="W21" s="20" t="str">
        <f t="shared" si="12"/>
        <v>:</v>
      </c>
      <c r="X21" s="20" t="str">
        <f t="shared" si="12"/>
        <v>:</v>
      </c>
      <c r="Y21" s="20" t="str">
        <f t="shared" si="12"/>
        <v>:</v>
      </c>
      <c r="Z21" s="20" t="str">
        <f t="shared" si="12"/>
        <v>:</v>
      </c>
      <c r="AA21" s="132" t="s">
        <v>12</v>
      </c>
    </row>
    <row r="22" spans="2:27" s="4" customFormat="1" ht="12" x14ac:dyDescent="0.25">
      <c r="B22" s="18" t="s">
        <v>294</v>
      </c>
      <c r="C22" s="55" t="str">
        <f>C56</f>
        <v>:</v>
      </c>
      <c r="D22" s="20" t="str">
        <f t="shared" ref="D22:R22" si="13">D56</f>
        <v>:</v>
      </c>
      <c r="E22" s="20" t="str">
        <f t="shared" si="13"/>
        <v>:</v>
      </c>
      <c r="F22" s="20" t="str">
        <f t="shared" si="13"/>
        <v>:</v>
      </c>
      <c r="G22" s="20" t="str">
        <f t="shared" si="13"/>
        <v>:</v>
      </c>
      <c r="H22" s="20" t="str">
        <f t="shared" si="13"/>
        <v>:</v>
      </c>
      <c r="I22" s="20" t="str">
        <f t="shared" si="13"/>
        <v>:</v>
      </c>
      <c r="J22" s="20" t="str">
        <f t="shared" si="13"/>
        <v>:</v>
      </c>
      <c r="K22" s="20" t="str">
        <f t="shared" si="13"/>
        <v>:</v>
      </c>
      <c r="L22" s="20" t="str">
        <f t="shared" si="13"/>
        <v>:</v>
      </c>
      <c r="M22" s="20" t="str">
        <f t="shared" si="13"/>
        <v>:</v>
      </c>
      <c r="N22" s="20" t="str">
        <f t="shared" si="13"/>
        <v>:</v>
      </c>
      <c r="O22" s="55" t="str">
        <f t="shared" si="13"/>
        <v>:</v>
      </c>
      <c r="P22" s="20" t="str">
        <f t="shared" si="13"/>
        <v>:</v>
      </c>
      <c r="Q22" s="20" t="str">
        <f t="shared" si="13"/>
        <v>:</v>
      </c>
      <c r="R22" s="20" t="str">
        <f t="shared" si="13"/>
        <v>:</v>
      </c>
      <c r="S22" s="20" t="str">
        <f t="shared" ref="S22:Z25" si="14">S56</f>
        <v>:</v>
      </c>
      <c r="T22" s="20" t="str">
        <f t="shared" si="14"/>
        <v>:</v>
      </c>
      <c r="U22" s="20" t="str">
        <f t="shared" si="14"/>
        <v>:</v>
      </c>
      <c r="V22" s="20" t="str">
        <f t="shared" si="14"/>
        <v>:</v>
      </c>
      <c r="W22" s="20" t="str">
        <f t="shared" si="14"/>
        <v>:</v>
      </c>
      <c r="X22" s="20" t="str">
        <f t="shared" si="14"/>
        <v>:</v>
      </c>
      <c r="Y22" s="20" t="str">
        <f t="shared" si="14"/>
        <v>:</v>
      </c>
      <c r="Z22" s="20" t="str">
        <f t="shared" si="14"/>
        <v>:</v>
      </c>
      <c r="AA22" s="132" t="s">
        <v>12</v>
      </c>
    </row>
    <row r="23" spans="2:27" s="4" customFormat="1" ht="12" x14ac:dyDescent="0.25">
      <c r="B23" s="18" t="s">
        <v>302</v>
      </c>
      <c r="C23" s="55">
        <f>C57</f>
        <v>340.33100000000002</v>
      </c>
      <c r="D23" s="20">
        <f t="shared" ref="D23:R23" si="15">D57</f>
        <v>290.97400000000005</v>
      </c>
      <c r="E23" s="20">
        <f t="shared" si="15"/>
        <v>271.685</v>
      </c>
      <c r="F23" s="20">
        <f t="shared" si="15"/>
        <v>571.62900000000002</v>
      </c>
      <c r="G23" s="20">
        <f t="shared" si="15"/>
        <v>408.79899999999998</v>
      </c>
      <c r="H23" s="20">
        <f t="shared" si="15"/>
        <v>333.83199999999999</v>
      </c>
      <c r="I23" s="20">
        <f t="shared" si="15"/>
        <v>126.434</v>
      </c>
      <c r="J23" s="20">
        <f t="shared" si="15"/>
        <v>289.09000000000003</v>
      </c>
      <c r="K23" s="20">
        <f t="shared" si="15"/>
        <v>425.61199999999997</v>
      </c>
      <c r="L23" s="20">
        <f t="shared" si="15"/>
        <v>596.62</v>
      </c>
      <c r="M23" s="20">
        <f t="shared" si="15"/>
        <v>751.37099999999998</v>
      </c>
      <c r="N23" s="20">
        <f t="shared" si="15"/>
        <v>765.37099999999998</v>
      </c>
      <c r="O23" s="55">
        <f t="shared" si="15"/>
        <v>783.75800000000004</v>
      </c>
      <c r="P23" s="20" t="str">
        <f t="shared" si="15"/>
        <v>:</v>
      </c>
      <c r="Q23" s="20" t="str">
        <f t="shared" si="15"/>
        <v>:</v>
      </c>
      <c r="R23" s="20" t="str">
        <f t="shared" si="15"/>
        <v>:</v>
      </c>
      <c r="S23" s="20" t="str">
        <f t="shared" si="14"/>
        <v>:</v>
      </c>
      <c r="T23" s="20" t="str">
        <f t="shared" si="14"/>
        <v>:</v>
      </c>
      <c r="U23" s="20" t="str">
        <f t="shared" si="14"/>
        <v>:</v>
      </c>
      <c r="V23" s="20" t="str">
        <f t="shared" si="14"/>
        <v>:</v>
      </c>
      <c r="W23" s="20" t="str">
        <f t="shared" si="14"/>
        <v>:</v>
      </c>
      <c r="X23" s="20" t="str">
        <f t="shared" si="14"/>
        <v>:</v>
      </c>
      <c r="Y23" s="20" t="str">
        <f t="shared" si="14"/>
        <v>:</v>
      </c>
      <c r="Z23" s="20" t="str">
        <f t="shared" si="14"/>
        <v>:</v>
      </c>
      <c r="AA23" s="132">
        <f>SUM(C23:N23)</f>
        <v>5171.7480000000005</v>
      </c>
    </row>
    <row r="24" spans="2:27" s="4" customFormat="1" ht="12" x14ac:dyDescent="0.25">
      <c r="B24" s="18" t="s">
        <v>296</v>
      </c>
      <c r="C24" s="55" t="str">
        <f>C58</f>
        <v>:</v>
      </c>
      <c r="D24" s="20" t="str">
        <f t="shared" ref="D24:R24" si="16">D58</f>
        <v>:</v>
      </c>
      <c r="E24" s="20" t="str">
        <f t="shared" si="16"/>
        <v>:</v>
      </c>
      <c r="F24" s="20" t="str">
        <f t="shared" si="16"/>
        <v>:</v>
      </c>
      <c r="G24" s="20" t="str">
        <f t="shared" si="16"/>
        <v>:</v>
      </c>
      <c r="H24" s="20" t="str">
        <f t="shared" si="16"/>
        <v>:</v>
      </c>
      <c r="I24" s="20" t="str">
        <f t="shared" si="16"/>
        <v>:</v>
      </c>
      <c r="J24" s="20" t="str">
        <f t="shared" si="16"/>
        <v>:</v>
      </c>
      <c r="K24" s="20" t="str">
        <f t="shared" si="16"/>
        <v>:</v>
      </c>
      <c r="L24" s="20" t="str">
        <f t="shared" si="16"/>
        <v>:</v>
      </c>
      <c r="M24" s="20" t="str">
        <f t="shared" si="16"/>
        <v>:</v>
      </c>
      <c r="N24" s="20" t="str">
        <f t="shared" si="16"/>
        <v>:</v>
      </c>
      <c r="O24" s="55" t="str">
        <f t="shared" si="16"/>
        <v>:</v>
      </c>
      <c r="P24" s="20" t="str">
        <f t="shared" si="16"/>
        <v>:</v>
      </c>
      <c r="Q24" s="20" t="str">
        <f t="shared" si="16"/>
        <v>:</v>
      </c>
      <c r="R24" s="20" t="str">
        <f t="shared" si="16"/>
        <v>:</v>
      </c>
      <c r="S24" s="20" t="str">
        <f t="shared" si="14"/>
        <v>:</v>
      </c>
      <c r="T24" s="20" t="str">
        <f t="shared" si="14"/>
        <v>:</v>
      </c>
      <c r="U24" s="20" t="str">
        <f t="shared" si="14"/>
        <v>:</v>
      </c>
      <c r="V24" s="20" t="str">
        <f t="shared" si="14"/>
        <v>:</v>
      </c>
      <c r="W24" s="20" t="str">
        <f t="shared" si="14"/>
        <v>:</v>
      </c>
      <c r="X24" s="20" t="str">
        <f t="shared" si="14"/>
        <v>:</v>
      </c>
      <c r="Y24" s="20" t="str">
        <f t="shared" si="14"/>
        <v>:</v>
      </c>
      <c r="Z24" s="20" t="str">
        <f t="shared" si="14"/>
        <v>:</v>
      </c>
      <c r="AA24" s="132" t="s">
        <v>12</v>
      </c>
    </row>
    <row r="25" spans="2:27" s="4" customFormat="1" ht="12" x14ac:dyDescent="0.25">
      <c r="B25" s="18" t="s">
        <v>298</v>
      </c>
      <c r="C25" s="55" t="str">
        <f>C59</f>
        <v>:</v>
      </c>
      <c r="D25" s="20" t="str">
        <f t="shared" ref="D25:R25" si="17">D59</f>
        <v>:</v>
      </c>
      <c r="E25" s="20" t="str">
        <f t="shared" si="17"/>
        <v>:</v>
      </c>
      <c r="F25" s="20" t="str">
        <f t="shared" si="17"/>
        <v>:</v>
      </c>
      <c r="G25" s="20" t="str">
        <f t="shared" si="17"/>
        <v>:</v>
      </c>
      <c r="H25" s="20" t="str">
        <f t="shared" si="17"/>
        <v>:</v>
      </c>
      <c r="I25" s="20" t="str">
        <f t="shared" si="17"/>
        <v>:</v>
      </c>
      <c r="J25" s="20" t="str">
        <f t="shared" si="17"/>
        <v>:</v>
      </c>
      <c r="K25" s="20" t="str">
        <f t="shared" si="17"/>
        <v>:</v>
      </c>
      <c r="L25" s="20" t="str">
        <f t="shared" si="17"/>
        <v>:</v>
      </c>
      <c r="M25" s="20" t="str">
        <f t="shared" si="17"/>
        <v>:</v>
      </c>
      <c r="N25" s="20" t="str">
        <f t="shared" si="17"/>
        <v>:</v>
      </c>
      <c r="O25" s="55" t="str">
        <f t="shared" si="17"/>
        <v>:</v>
      </c>
      <c r="P25" s="20" t="str">
        <f t="shared" si="17"/>
        <v>:</v>
      </c>
      <c r="Q25" s="20" t="str">
        <f t="shared" si="17"/>
        <v>:</v>
      </c>
      <c r="R25" s="20" t="str">
        <f t="shared" si="17"/>
        <v>:</v>
      </c>
      <c r="S25" s="20" t="str">
        <f t="shared" si="14"/>
        <v>:</v>
      </c>
      <c r="T25" s="20" t="str">
        <f t="shared" si="14"/>
        <v>:</v>
      </c>
      <c r="U25" s="20" t="str">
        <f t="shared" si="14"/>
        <v>:</v>
      </c>
      <c r="V25" s="20" t="str">
        <f t="shared" si="14"/>
        <v>:</v>
      </c>
      <c r="W25" s="20" t="str">
        <f t="shared" si="14"/>
        <v>:</v>
      </c>
      <c r="X25" s="20" t="str">
        <f t="shared" si="14"/>
        <v>:</v>
      </c>
      <c r="Y25" s="20" t="str">
        <f t="shared" si="14"/>
        <v>:</v>
      </c>
      <c r="Z25" s="20" t="str">
        <f t="shared" si="14"/>
        <v>:</v>
      </c>
      <c r="AA25" s="132" t="s">
        <v>12</v>
      </c>
    </row>
    <row r="26" spans="2:27" s="4" customFormat="1" ht="12" x14ac:dyDescent="0.25">
      <c r="B26" s="27" t="s">
        <v>125</v>
      </c>
      <c r="C26" s="55"/>
      <c r="D26" s="20"/>
      <c r="E26" s="20"/>
      <c r="F26" s="20"/>
      <c r="G26" s="20"/>
      <c r="H26" s="20"/>
      <c r="I26" s="20"/>
      <c r="J26" s="20"/>
      <c r="K26" s="20"/>
      <c r="L26" s="20"/>
      <c r="M26" s="20"/>
      <c r="N26" s="20"/>
      <c r="O26" s="55"/>
      <c r="P26" s="20"/>
      <c r="Q26" s="20"/>
      <c r="R26" s="20"/>
      <c r="S26" s="20"/>
      <c r="T26" s="20"/>
      <c r="U26" s="20"/>
      <c r="V26" s="20"/>
      <c r="W26" s="20"/>
      <c r="X26" s="20"/>
      <c r="Y26" s="20"/>
      <c r="Z26" s="20"/>
      <c r="AA26" s="132"/>
    </row>
    <row r="27" spans="2:27" s="4" customFormat="1" ht="12" x14ac:dyDescent="0.25">
      <c r="B27" s="18" t="s">
        <v>300</v>
      </c>
      <c r="C27" s="55" t="str">
        <f t="shared" ref="C27:Z27" si="18">C61</f>
        <v>:</v>
      </c>
      <c r="D27" s="20" t="str">
        <f t="shared" si="18"/>
        <v>:</v>
      </c>
      <c r="E27" s="20" t="str">
        <f t="shared" si="18"/>
        <v>:</v>
      </c>
      <c r="F27" s="20" t="str">
        <f t="shared" si="18"/>
        <v>:</v>
      </c>
      <c r="G27" s="20" t="str">
        <f t="shared" si="18"/>
        <v>:</v>
      </c>
      <c r="H27" s="20" t="str">
        <f t="shared" si="18"/>
        <v>:</v>
      </c>
      <c r="I27" s="20" t="str">
        <f t="shared" si="18"/>
        <v>:</v>
      </c>
      <c r="J27" s="20" t="str">
        <f t="shared" si="18"/>
        <v>:</v>
      </c>
      <c r="K27" s="20" t="str">
        <f t="shared" si="18"/>
        <v>:</v>
      </c>
      <c r="L27" s="20" t="str">
        <f t="shared" si="18"/>
        <v>:</v>
      </c>
      <c r="M27" s="20" t="str">
        <f t="shared" si="18"/>
        <v>:</v>
      </c>
      <c r="N27" s="20" t="str">
        <f t="shared" si="18"/>
        <v>:</v>
      </c>
      <c r="O27" s="55" t="str">
        <f t="shared" si="18"/>
        <v>:</v>
      </c>
      <c r="P27" s="20" t="str">
        <f t="shared" si="18"/>
        <v>:</v>
      </c>
      <c r="Q27" s="20" t="str">
        <f t="shared" si="18"/>
        <v>:</v>
      </c>
      <c r="R27" s="20" t="str">
        <f t="shared" si="18"/>
        <v>:</v>
      </c>
      <c r="S27" s="20" t="str">
        <f t="shared" si="18"/>
        <v>:</v>
      </c>
      <c r="T27" s="20" t="str">
        <f t="shared" si="18"/>
        <v>:</v>
      </c>
      <c r="U27" s="20" t="str">
        <f t="shared" si="18"/>
        <v>:</v>
      </c>
      <c r="V27" s="20" t="str">
        <f t="shared" si="18"/>
        <v>:</v>
      </c>
      <c r="W27" s="20" t="str">
        <f t="shared" si="18"/>
        <v>:</v>
      </c>
      <c r="X27" s="20" t="str">
        <f t="shared" si="18"/>
        <v>:</v>
      </c>
      <c r="Y27" s="20" t="str">
        <f t="shared" si="18"/>
        <v>:</v>
      </c>
      <c r="Z27" s="20" t="str">
        <f t="shared" si="18"/>
        <v>:</v>
      </c>
      <c r="AA27" s="132" t="s">
        <v>12</v>
      </c>
    </row>
    <row r="28" spans="2:27" s="4" customFormat="1" ht="12" x14ac:dyDescent="0.25">
      <c r="B28" s="18" t="s">
        <v>294</v>
      </c>
      <c r="C28" s="55" t="str">
        <f>C62</f>
        <v>:</v>
      </c>
      <c r="D28" s="20" t="str">
        <f t="shared" ref="D28:R28" si="19">D62</f>
        <v>:</v>
      </c>
      <c r="E28" s="20" t="str">
        <f t="shared" si="19"/>
        <v>:</v>
      </c>
      <c r="F28" s="20" t="str">
        <f t="shared" si="19"/>
        <v>:</v>
      </c>
      <c r="G28" s="20" t="str">
        <f t="shared" si="19"/>
        <v>:</v>
      </c>
      <c r="H28" s="20" t="str">
        <f t="shared" si="19"/>
        <v>:</v>
      </c>
      <c r="I28" s="20" t="str">
        <f t="shared" si="19"/>
        <v>:</v>
      </c>
      <c r="J28" s="20" t="str">
        <f t="shared" si="19"/>
        <v>:</v>
      </c>
      <c r="K28" s="20" t="str">
        <f t="shared" si="19"/>
        <v>:</v>
      </c>
      <c r="L28" s="20" t="str">
        <f t="shared" si="19"/>
        <v>:</v>
      </c>
      <c r="M28" s="20" t="str">
        <f t="shared" si="19"/>
        <v>:</v>
      </c>
      <c r="N28" s="20" t="str">
        <f t="shared" si="19"/>
        <v>:</v>
      </c>
      <c r="O28" s="55" t="str">
        <f t="shared" si="19"/>
        <v>:</v>
      </c>
      <c r="P28" s="20" t="str">
        <f t="shared" si="19"/>
        <v>:</v>
      </c>
      <c r="Q28" s="20" t="str">
        <f t="shared" si="19"/>
        <v>:</v>
      </c>
      <c r="R28" s="20" t="str">
        <f t="shared" si="19"/>
        <v>:</v>
      </c>
      <c r="S28" s="20" t="str">
        <f t="shared" ref="S28:Z31" si="20">S62</f>
        <v>:</v>
      </c>
      <c r="T28" s="20" t="str">
        <f t="shared" si="20"/>
        <v>:</v>
      </c>
      <c r="U28" s="20" t="str">
        <f t="shared" si="20"/>
        <v>:</v>
      </c>
      <c r="V28" s="20" t="str">
        <f t="shared" si="20"/>
        <v>:</v>
      </c>
      <c r="W28" s="20" t="str">
        <f t="shared" si="20"/>
        <v>:</v>
      </c>
      <c r="X28" s="20" t="str">
        <f t="shared" si="20"/>
        <v>:</v>
      </c>
      <c r="Y28" s="20" t="str">
        <f t="shared" si="20"/>
        <v>:</v>
      </c>
      <c r="Z28" s="20" t="str">
        <f t="shared" si="20"/>
        <v>:</v>
      </c>
      <c r="AA28" s="132" t="s">
        <v>12</v>
      </c>
    </row>
    <row r="29" spans="2:27" s="4" customFormat="1" ht="12" x14ac:dyDescent="0.25">
      <c r="B29" s="18" t="s">
        <v>302</v>
      </c>
      <c r="C29" s="55">
        <f>C63</f>
        <v>1713.5840000000001</v>
      </c>
      <c r="D29" s="20">
        <f t="shared" ref="D29:R29" si="21">D63</f>
        <v>1117.6880000000001</v>
      </c>
      <c r="E29" s="20">
        <f t="shared" si="21"/>
        <v>1018.004</v>
      </c>
      <c r="F29" s="20">
        <f t="shared" si="21"/>
        <v>999.22800000000007</v>
      </c>
      <c r="G29" s="20">
        <f t="shared" si="21"/>
        <v>855.97300000000007</v>
      </c>
      <c r="H29" s="20">
        <f t="shared" si="21"/>
        <v>578.26100000000008</v>
      </c>
      <c r="I29" s="20">
        <f t="shared" si="21"/>
        <v>660.029</v>
      </c>
      <c r="J29" s="20">
        <f t="shared" si="21"/>
        <v>740.63100000000009</v>
      </c>
      <c r="K29" s="20">
        <f t="shared" si="21"/>
        <v>787</v>
      </c>
      <c r="L29" s="20">
        <f t="shared" si="21"/>
        <v>746.38400000000001</v>
      </c>
      <c r="M29" s="20">
        <f t="shared" si="21"/>
        <v>942.45100000000014</v>
      </c>
      <c r="N29" s="20">
        <f t="shared" si="21"/>
        <v>773.77599999999995</v>
      </c>
      <c r="O29" s="55">
        <f t="shared" si="21"/>
        <v>641.4140000000001</v>
      </c>
      <c r="P29" s="20" t="str">
        <f t="shared" si="21"/>
        <v>:</v>
      </c>
      <c r="Q29" s="20" t="str">
        <f t="shared" si="21"/>
        <v>:</v>
      </c>
      <c r="R29" s="20" t="str">
        <f t="shared" si="21"/>
        <v>:</v>
      </c>
      <c r="S29" s="20" t="str">
        <f t="shared" si="20"/>
        <v>:</v>
      </c>
      <c r="T29" s="20" t="str">
        <f t="shared" si="20"/>
        <v>:</v>
      </c>
      <c r="U29" s="20" t="str">
        <f t="shared" si="20"/>
        <v>:</v>
      </c>
      <c r="V29" s="20" t="str">
        <f t="shared" si="20"/>
        <v>:</v>
      </c>
      <c r="W29" s="20" t="str">
        <f t="shared" si="20"/>
        <v>:</v>
      </c>
      <c r="X29" s="20" t="str">
        <f t="shared" si="20"/>
        <v>:</v>
      </c>
      <c r="Y29" s="20" t="str">
        <f t="shared" si="20"/>
        <v>:</v>
      </c>
      <c r="Z29" s="20" t="str">
        <f t="shared" si="20"/>
        <v>:</v>
      </c>
      <c r="AA29" s="132">
        <f>SUM(C29:N29)</f>
        <v>10933.009000000002</v>
      </c>
    </row>
    <row r="30" spans="2:27" s="4" customFormat="1" ht="12" x14ac:dyDescent="0.25">
      <c r="B30" s="18" t="s">
        <v>296</v>
      </c>
      <c r="C30" s="55" t="str">
        <f>C64</f>
        <v>:</v>
      </c>
      <c r="D30" s="20" t="str">
        <f t="shared" ref="D30:R30" si="22">D64</f>
        <v>:</v>
      </c>
      <c r="E30" s="20" t="str">
        <f t="shared" si="22"/>
        <v>:</v>
      </c>
      <c r="F30" s="20" t="str">
        <f t="shared" si="22"/>
        <v>:</v>
      </c>
      <c r="G30" s="20" t="str">
        <f t="shared" si="22"/>
        <v>:</v>
      </c>
      <c r="H30" s="20" t="str">
        <f t="shared" si="22"/>
        <v>:</v>
      </c>
      <c r="I30" s="20" t="str">
        <f t="shared" si="22"/>
        <v>:</v>
      </c>
      <c r="J30" s="20" t="str">
        <f t="shared" si="22"/>
        <v>:</v>
      </c>
      <c r="K30" s="20" t="str">
        <f t="shared" si="22"/>
        <v>:</v>
      </c>
      <c r="L30" s="20" t="str">
        <f t="shared" si="22"/>
        <v>:</v>
      </c>
      <c r="M30" s="20" t="str">
        <f t="shared" si="22"/>
        <v>:</v>
      </c>
      <c r="N30" s="20" t="str">
        <f t="shared" si="22"/>
        <v>:</v>
      </c>
      <c r="O30" s="55" t="str">
        <f t="shared" si="22"/>
        <v>:</v>
      </c>
      <c r="P30" s="20" t="str">
        <f t="shared" si="22"/>
        <v>:</v>
      </c>
      <c r="Q30" s="20" t="str">
        <f t="shared" si="22"/>
        <v>:</v>
      </c>
      <c r="R30" s="20" t="str">
        <f t="shared" si="22"/>
        <v>:</v>
      </c>
      <c r="S30" s="20" t="str">
        <f t="shared" si="20"/>
        <v>:</v>
      </c>
      <c r="T30" s="20" t="str">
        <f t="shared" si="20"/>
        <v>:</v>
      </c>
      <c r="U30" s="20" t="str">
        <f t="shared" si="20"/>
        <v>:</v>
      </c>
      <c r="V30" s="20" t="str">
        <f t="shared" si="20"/>
        <v>:</v>
      </c>
      <c r="W30" s="20" t="str">
        <f t="shared" si="20"/>
        <v>:</v>
      </c>
      <c r="X30" s="20" t="str">
        <f t="shared" si="20"/>
        <v>:</v>
      </c>
      <c r="Y30" s="20" t="str">
        <f t="shared" si="20"/>
        <v>:</v>
      </c>
      <c r="Z30" s="20" t="str">
        <f t="shared" si="20"/>
        <v>:</v>
      </c>
      <c r="AA30" s="132" t="s">
        <v>12</v>
      </c>
    </row>
    <row r="31" spans="2:27" s="4" customFormat="1" ht="12" x14ac:dyDescent="0.25">
      <c r="B31" s="308" t="s">
        <v>298</v>
      </c>
      <c r="C31" s="46" t="str">
        <f>C65</f>
        <v>:</v>
      </c>
      <c r="D31" s="21" t="str">
        <f t="shared" ref="D31:R31" si="23">D65</f>
        <v>:</v>
      </c>
      <c r="E31" s="21" t="str">
        <f t="shared" si="23"/>
        <v>:</v>
      </c>
      <c r="F31" s="21" t="str">
        <f t="shared" si="23"/>
        <v>:</v>
      </c>
      <c r="G31" s="21" t="str">
        <f t="shared" si="23"/>
        <v>:</v>
      </c>
      <c r="H31" s="21" t="str">
        <f t="shared" si="23"/>
        <v>:</v>
      </c>
      <c r="I31" s="21" t="str">
        <f t="shared" si="23"/>
        <v>:</v>
      </c>
      <c r="J31" s="21" t="str">
        <f t="shared" si="23"/>
        <v>:</v>
      </c>
      <c r="K31" s="21" t="str">
        <f t="shared" si="23"/>
        <v>:</v>
      </c>
      <c r="L31" s="21" t="str">
        <f t="shared" si="23"/>
        <v>:</v>
      </c>
      <c r="M31" s="21" t="str">
        <f t="shared" si="23"/>
        <v>:</v>
      </c>
      <c r="N31" s="21" t="str">
        <f t="shared" si="23"/>
        <v>:</v>
      </c>
      <c r="O31" s="46" t="str">
        <f t="shared" si="23"/>
        <v>:</v>
      </c>
      <c r="P31" s="21" t="str">
        <f t="shared" si="23"/>
        <v>:</v>
      </c>
      <c r="Q31" s="21" t="str">
        <f t="shared" si="23"/>
        <v>:</v>
      </c>
      <c r="R31" s="21" t="str">
        <f t="shared" si="23"/>
        <v>:</v>
      </c>
      <c r="S31" s="21" t="str">
        <f t="shared" si="20"/>
        <v>:</v>
      </c>
      <c r="T31" s="21" t="str">
        <f t="shared" si="20"/>
        <v>:</v>
      </c>
      <c r="U31" s="21" t="str">
        <f t="shared" si="20"/>
        <v>:</v>
      </c>
      <c r="V31" s="21" t="str">
        <f t="shared" si="20"/>
        <v>:</v>
      </c>
      <c r="W31" s="21" t="str">
        <f t="shared" si="20"/>
        <v>:</v>
      </c>
      <c r="X31" s="21" t="str">
        <f t="shared" si="20"/>
        <v>:</v>
      </c>
      <c r="Y31" s="21" t="str">
        <f t="shared" si="20"/>
        <v>:</v>
      </c>
      <c r="Z31" s="21" t="str">
        <f t="shared" si="20"/>
        <v>:</v>
      </c>
      <c r="AA31" s="120" t="s">
        <v>12</v>
      </c>
    </row>
    <row r="32" spans="2:27" x14ac:dyDescent="0.2">
      <c r="B32" s="57" t="s">
        <v>138</v>
      </c>
      <c r="P32" s="7"/>
    </row>
    <row r="33" spans="1:26" ht="15" customHeight="1" x14ac:dyDescent="0.2">
      <c r="B33" s="41" t="s">
        <v>509</v>
      </c>
      <c r="P33" s="7"/>
    </row>
    <row r="34" spans="1:26" ht="15" customHeight="1" x14ac:dyDescent="0.2">
      <c r="B34" s="41" t="s">
        <v>534</v>
      </c>
      <c r="P34" s="7"/>
    </row>
    <row r="35" spans="1:26" ht="15" customHeight="1" x14ac:dyDescent="0.2">
      <c r="B35" s="41" t="str">
        <f>'T1-Solid fuels supply EU'!B37</f>
        <v>Extraction date: 05/05/2020</v>
      </c>
    </row>
    <row r="36" spans="1:26" ht="15" customHeight="1" x14ac:dyDescent="0.2">
      <c r="B36" s="42" t="s">
        <v>269</v>
      </c>
    </row>
    <row r="41" spans="1:26" ht="22.8" x14ac:dyDescent="0.2">
      <c r="A41" s="51" t="s">
        <v>270</v>
      </c>
      <c r="C41" s="70" t="str">
        <f>'T1-Solid fuels supply EU'!C41</f>
        <v>2019M01</v>
      </c>
      <c r="D41" s="70" t="str">
        <f>'T1-Solid fuels supply EU'!D41</f>
        <v>2019M02</v>
      </c>
      <c r="E41" s="70" t="str">
        <f>'T1-Solid fuels supply EU'!E41</f>
        <v>2019M03</v>
      </c>
      <c r="F41" s="70" t="str">
        <f>'T1-Solid fuels supply EU'!F41</f>
        <v>2019M04</v>
      </c>
      <c r="G41" s="70" t="str">
        <f>'T1-Solid fuels supply EU'!G41</f>
        <v>2019M05</v>
      </c>
      <c r="H41" s="70" t="str">
        <f>'T1-Solid fuels supply EU'!H41</f>
        <v>2019M06</v>
      </c>
      <c r="I41" s="70" t="str">
        <f>'T1-Solid fuels supply EU'!I41</f>
        <v>2019M07</v>
      </c>
      <c r="J41" s="70" t="str">
        <f>'T1-Solid fuels supply EU'!J41</f>
        <v>2019M08</v>
      </c>
      <c r="K41" s="70" t="str">
        <f>'T1-Solid fuels supply EU'!K41</f>
        <v>2019M09</v>
      </c>
      <c r="L41" s="70" t="str">
        <f>'T1-Solid fuels supply EU'!L41</f>
        <v>2019M10</v>
      </c>
      <c r="M41" s="70" t="str">
        <f>'T1-Solid fuels supply EU'!M41</f>
        <v>2019M11</v>
      </c>
      <c r="N41" s="70" t="str">
        <f>'T1-Solid fuels supply EU'!N41</f>
        <v>2019M12</v>
      </c>
      <c r="O41" s="70" t="str">
        <f>'T1-Solid fuels supply EU'!O41</f>
        <v>2020M01</v>
      </c>
      <c r="P41" s="70" t="str">
        <f>'T1-Solid fuels supply EU'!P41</f>
        <v>2020M02</v>
      </c>
      <c r="Q41" s="70" t="str">
        <f>'T1-Solid fuels supply EU'!Q41</f>
        <v>2020M03</v>
      </c>
      <c r="R41" s="70" t="str">
        <f>'T1-Solid fuels supply EU'!R41</f>
        <v>2020M04</v>
      </c>
      <c r="S41" s="70" t="str">
        <f>'T1-Solid fuels supply EU'!S41</f>
        <v>2020M05</v>
      </c>
      <c r="T41" s="70" t="str">
        <f>'T1-Solid fuels supply EU'!T41</f>
        <v>2020M06</v>
      </c>
      <c r="U41" s="70" t="str">
        <f>'T1-Solid fuels supply EU'!U41</f>
        <v>2020M07</v>
      </c>
      <c r="V41" s="70" t="str">
        <f>'T1-Solid fuels supply EU'!V41</f>
        <v>2020M08</v>
      </c>
      <c r="W41" s="70" t="str">
        <f>'T1-Solid fuels supply EU'!W41</f>
        <v>2020M09</v>
      </c>
      <c r="X41" s="70" t="str">
        <f>'T1-Solid fuels supply EU'!X41</f>
        <v>2020M10</v>
      </c>
      <c r="Y41" s="70" t="str">
        <f>'T1-Solid fuels supply EU'!Y41</f>
        <v>2020M11</v>
      </c>
      <c r="Z41" s="70" t="str">
        <f>'T1-Solid fuels supply EU'!Z41</f>
        <v>2020M12</v>
      </c>
    </row>
    <row r="42" spans="1:26" ht="12" x14ac:dyDescent="0.25">
      <c r="A42" s="2" t="s">
        <v>255</v>
      </c>
      <c r="B42" s="307" t="s">
        <v>13</v>
      </c>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x14ac:dyDescent="0.2">
      <c r="A43" s="2" t="s">
        <v>299</v>
      </c>
      <c r="B43" s="70" t="s">
        <v>300</v>
      </c>
      <c r="C43" s="68">
        <v>3804.7510000000002</v>
      </c>
      <c r="D43" s="68">
        <v>3529.3770000000004</v>
      </c>
      <c r="E43" s="68">
        <v>3952.3359999999998</v>
      </c>
      <c r="F43" s="68">
        <v>3969.7650000000003</v>
      </c>
      <c r="G43" s="68">
        <v>4064.549</v>
      </c>
      <c r="H43" s="68">
        <v>3948.6410000000005</v>
      </c>
      <c r="I43" s="68">
        <v>4048.884</v>
      </c>
      <c r="J43" s="68">
        <v>4014.95</v>
      </c>
      <c r="K43" s="68">
        <v>3856.7150000000001</v>
      </c>
      <c r="L43" s="68">
        <v>3667.1210000000001</v>
      </c>
      <c r="M43" s="68">
        <v>3627.2869999999998</v>
      </c>
      <c r="N43" s="68">
        <v>3580.9230000000007</v>
      </c>
      <c r="O43" s="68">
        <v>3570.1620000000003</v>
      </c>
      <c r="P43" s="68" t="s">
        <v>12</v>
      </c>
      <c r="Q43" s="68" t="s">
        <v>12</v>
      </c>
      <c r="R43" s="68" t="s">
        <v>12</v>
      </c>
      <c r="S43" s="68" t="s">
        <v>12</v>
      </c>
      <c r="T43" s="68" t="s">
        <v>12</v>
      </c>
      <c r="U43" s="68" t="s">
        <v>12</v>
      </c>
      <c r="V43" s="68" t="s">
        <v>12</v>
      </c>
      <c r="W43" s="68" t="s">
        <v>12</v>
      </c>
      <c r="X43" s="68" t="s">
        <v>12</v>
      </c>
      <c r="Y43" s="68" t="s">
        <v>12</v>
      </c>
      <c r="Z43" s="68" t="s">
        <v>12</v>
      </c>
    </row>
    <row r="44" spans="1:26" x14ac:dyDescent="0.2">
      <c r="A44" s="2" t="s">
        <v>293</v>
      </c>
      <c r="B44" s="70" t="s">
        <v>294</v>
      </c>
      <c r="C44" s="68">
        <v>3216.9950000000003</v>
      </c>
      <c r="D44" s="68">
        <v>3239.3770000000009</v>
      </c>
      <c r="E44" s="68">
        <v>3360.6930000000002</v>
      </c>
      <c r="F44" s="68">
        <v>3093.5820000000003</v>
      </c>
      <c r="G44" s="68">
        <v>2726.12</v>
      </c>
      <c r="H44" s="68">
        <v>2628.6469999999999</v>
      </c>
      <c r="I44" s="68">
        <v>2579.41</v>
      </c>
      <c r="J44" s="68">
        <v>2628.1190000000001</v>
      </c>
      <c r="K44" s="68">
        <v>2701.0729999999999</v>
      </c>
      <c r="L44" s="68">
        <v>2723.3040000000001</v>
      </c>
      <c r="M44" s="68">
        <v>2326.1390000000001</v>
      </c>
      <c r="N44" s="68">
        <v>2341.3700000000003</v>
      </c>
      <c r="O44" s="68">
        <v>2636.1150000000002</v>
      </c>
      <c r="P44" s="68" t="s">
        <v>12</v>
      </c>
      <c r="Q44" s="68" t="s">
        <v>12</v>
      </c>
      <c r="R44" s="68" t="s">
        <v>12</v>
      </c>
      <c r="S44" s="68" t="s">
        <v>12</v>
      </c>
      <c r="T44" s="68" t="s">
        <v>12</v>
      </c>
      <c r="U44" s="68" t="s">
        <v>12</v>
      </c>
      <c r="V44" s="68" t="s">
        <v>12</v>
      </c>
      <c r="W44" s="68" t="s">
        <v>12</v>
      </c>
      <c r="X44" s="68" t="s">
        <v>12</v>
      </c>
      <c r="Y44" s="68" t="s">
        <v>12</v>
      </c>
      <c r="Z44" s="68" t="s">
        <v>12</v>
      </c>
    </row>
    <row r="45" spans="1:26" x14ac:dyDescent="0.2">
      <c r="A45" s="2" t="s">
        <v>301</v>
      </c>
      <c r="B45" s="70" t="s">
        <v>302</v>
      </c>
      <c r="C45" s="68">
        <v>10479.195999999998</v>
      </c>
      <c r="D45" s="68">
        <v>9312.6720000000005</v>
      </c>
      <c r="E45" s="68">
        <v>8024.3450000000003</v>
      </c>
      <c r="F45" s="68">
        <v>6720.2869999999994</v>
      </c>
      <c r="G45" s="68">
        <v>5130.7620000000006</v>
      </c>
      <c r="H45" s="68">
        <v>5227.7430000000013</v>
      </c>
      <c r="I45" s="68">
        <v>5843.0030000000006</v>
      </c>
      <c r="J45" s="68">
        <v>5186.1280000000006</v>
      </c>
      <c r="K45" s="68">
        <v>6421.7850000000008</v>
      </c>
      <c r="L45" s="68">
        <v>7047.1789999999992</v>
      </c>
      <c r="M45" s="68">
        <v>7852.0370000000003</v>
      </c>
      <c r="N45" s="68">
        <v>7700.2930000000006</v>
      </c>
      <c r="O45" s="68">
        <v>7043.8529999999992</v>
      </c>
      <c r="P45" s="68" t="s">
        <v>12</v>
      </c>
      <c r="Q45" s="68" t="s">
        <v>12</v>
      </c>
      <c r="R45" s="68" t="s">
        <v>12</v>
      </c>
      <c r="S45" s="68" t="s">
        <v>12</v>
      </c>
      <c r="T45" s="68" t="s">
        <v>12</v>
      </c>
      <c r="U45" s="68" t="s">
        <v>12</v>
      </c>
      <c r="V45" s="68" t="s">
        <v>12</v>
      </c>
      <c r="W45" s="68" t="s">
        <v>12</v>
      </c>
      <c r="X45" s="68" t="s">
        <v>12</v>
      </c>
      <c r="Y45" s="68" t="s">
        <v>12</v>
      </c>
      <c r="Z45" s="68" t="s">
        <v>12</v>
      </c>
    </row>
    <row r="46" spans="1:26" x14ac:dyDescent="0.2">
      <c r="A46" s="2" t="s">
        <v>295</v>
      </c>
      <c r="B46" s="70" t="s">
        <v>296</v>
      </c>
      <c r="C46" s="68">
        <v>1851.0229999999999</v>
      </c>
      <c r="D46" s="68">
        <v>1743.8719999999998</v>
      </c>
      <c r="E46" s="68">
        <v>1926.4659999999999</v>
      </c>
      <c r="F46" s="68">
        <v>1814.6580000000001</v>
      </c>
      <c r="G46" s="68">
        <v>1520.7280000000003</v>
      </c>
      <c r="H46" s="68">
        <v>1496.999</v>
      </c>
      <c r="I46" s="68">
        <v>1566.8989999999999</v>
      </c>
      <c r="J46" s="68">
        <v>1513.7250000000001</v>
      </c>
      <c r="K46" s="68">
        <v>1472.6279999999999</v>
      </c>
      <c r="L46" s="68">
        <v>1424.8040000000001</v>
      </c>
      <c r="M46" s="68">
        <v>1075.7590000000002</v>
      </c>
      <c r="N46" s="68">
        <v>1026.336</v>
      </c>
      <c r="O46" s="68">
        <v>1435.2670000000001</v>
      </c>
      <c r="P46" s="68" t="s">
        <v>12</v>
      </c>
      <c r="Q46" s="68" t="s">
        <v>12</v>
      </c>
      <c r="R46" s="68" t="s">
        <v>12</v>
      </c>
      <c r="S46" s="68" t="s">
        <v>12</v>
      </c>
      <c r="T46" s="68" t="s">
        <v>12</v>
      </c>
      <c r="U46" s="68" t="s">
        <v>12</v>
      </c>
      <c r="V46" s="68" t="s">
        <v>12</v>
      </c>
      <c r="W46" s="68" t="s">
        <v>12</v>
      </c>
      <c r="X46" s="68" t="s">
        <v>12</v>
      </c>
      <c r="Y46" s="68" t="s">
        <v>12</v>
      </c>
      <c r="Z46" s="68" t="s">
        <v>12</v>
      </c>
    </row>
    <row r="47" spans="1:26" x14ac:dyDescent="0.2">
      <c r="A47" s="2" t="s">
        <v>297</v>
      </c>
      <c r="B47" s="70" t="s">
        <v>298</v>
      </c>
      <c r="C47" s="68">
        <v>938.851</v>
      </c>
      <c r="D47" s="68">
        <v>883.96799999999996</v>
      </c>
      <c r="E47" s="68">
        <v>963.99900000000014</v>
      </c>
      <c r="F47" s="68">
        <v>861.86700000000008</v>
      </c>
      <c r="G47" s="68">
        <v>813.31900000000007</v>
      </c>
      <c r="H47" s="68">
        <v>838.34799999999984</v>
      </c>
      <c r="I47" s="68">
        <v>894.87099999999987</v>
      </c>
      <c r="J47" s="68">
        <v>848.62699999999995</v>
      </c>
      <c r="K47" s="68">
        <v>905.12</v>
      </c>
      <c r="L47" s="68">
        <v>970.28700000000003</v>
      </c>
      <c r="M47" s="68">
        <v>1058.9310000000003</v>
      </c>
      <c r="N47" s="68">
        <v>1137.4539999999997</v>
      </c>
      <c r="O47" s="68">
        <v>964.57700000000011</v>
      </c>
      <c r="P47" s="68" t="s">
        <v>12</v>
      </c>
      <c r="Q47" s="68" t="s">
        <v>12</v>
      </c>
      <c r="R47" s="68" t="s">
        <v>12</v>
      </c>
      <c r="S47" s="68" t="s">
        <v>12</v>
      </c>
      <c r="T47" s="68" t="s">
        <v>12</v>
      </c>
      <c r="U47" s="68" t="s">
        <v>12</v>
      </c>
      <c r="V47" s="68" t="s">
        <v>12</v>
      </c>
      <c r="W47" s="68" t="s">
        <v>12</v>
      </c>
      <c r="X47" s="68" t="s">
        <v>12</v>
      </c>
      <c r="Y47" s="68" t="s">
        <v>12</v>
      </c>
      <c r="Z47" s="68" t="s">
        <v>12</v>
      </c>
    </row>
    <row r="48" spans="1:26" ht="12" x14ac:dyDescent="0.25">
      <c r="A48" s="2" t="s">
        <v>261</v>
      </c>
      <c r="B48" s="307" t="s">
        <v>134</v>
      </c>
      <c r="C48" s="68"/>
      <c r="D48" s="68" t="s">
        <v>12</v>
      </c>
      <c r="E48" s="68" t="s">
        <v>12</v>
      </c>
      <c r="F48" s="68" t="s">
        <v>12</v>
      </c>
      <c r="G48" s="68" t="s">
        <v>12</v>
      </c>
      <c r="H48" s="68" t="s">
        <v>12</v>
      </c>
      <c r="I48" s="68" t="s">
        <v>12</v>
      </c>
      <c r="J48" s="68" t="s">
        <v>12</v>
      </c>
      <c r="K48" s="68" t="s">
        <v>12</v>
      </c>
      <c r="L48" s="68" t="s">
        <v>12</v>
      </c>
      <c r="M48" s="68" t="s">
        <v>12</v>
      </c>
      <c r="N48" s="68" t="s">
        <v>12</v>
      </c>
      <c r="O48" s="68" t="s">
        <v>12</v>
      </c>
      <c r="P48" s="68" t="s">
        <v>12</v>
      </c>
      <c r="Q48" s="68" t="s">
        <v>12</v>
      </c>
      <c r="R48" s="68" t="s">
        <v>12</v>
      </c>
      <c r="S48" s="68" t="s">
        <v>12</v>
      </c>
      <c r="T48" s="68" t="s">
        <v>12</v>
      </c>
      <c r="U48" s="68" t="s">
        <v>12</v>
      </c>
      <c r="V48" s="68" t="s">
        <v>12</v>
      </c>
      <c r="W48" s="68" t="s">
        <v>12</v>
      </c>
      <c r="X48" s="68" t="s">
        <v>12</v>
      </c>
      <c r="Y48" s="68" t="s">
        <v>12</v>
      </c>
      <c r="Z48" s="68" t="s">
        <v>12</v>
      </c>
    </row>
    <row r="49" spans="1:26" x14ac:dyDescent="0.2">
      <c r="A49" s="2" t="s">
        <v>299</v>
      </c>
      <c r="B49" s="271" t="s">
        <v>303</v>
      </c>
      <c r="C49" s="68" t="s">
        <v>12</v>
      </c>
      <c r="D49" s="68" t="s">
        <v>12</v>
      </c>
      <c r="E49" s="68" t="s">
        <v>12</v>
      </c>
      <c r="F49" s="68" t="s">
        <v>12</v>
      </c>
      <c r="G49" s="68" t="s">
        <v>12</v>
      </c>
      <c r="H49" s="68" t="s">
        <v>12</v>
      </c>
      <c r="I49" s="68" t="s">
        <v>12</v>
      </c>
      <c r="J49" s="68" t="s">
        <v>12</v>
      </c>
      <c r="K49" s="68" t="s">
        <v>12</v>
      </c>
      <c r="L49" s="68" t="s">
        <v>12</v>
      </c>
      <c r="M49" s="68" t="s">
        <v>12</v>
      </c>
      <c r="N49" s="68" t="s">
        <v>12</v>
      </c>
      <c r="O49" s="68" t="s">
        <v>12</v>
      </c>
      <c r="P49" s="68" t="s">
        <v>12</v>
      </c>
      <c r="Q49" s="68" t="s">
        <v>12</v>
      </c>
      <c r="R49" s="68" t="s">
        <v>12</v>
      </c>
      <c r="S49" s="68" t="s">
        <v>12</v>
      </c>
      <c r="T49" s="68" t="s">
        <v>12</v>
      </c>
      <c r="U49" s="68" t="s">
        <v>12</v>
      </c>
      <c r="V49" s="68" t="s">
        <v>12</v>
      </c>
      <c r="W49" s="68" t="s">
        <v>12</v>
      </c>
      <c r="X49" s="68" t="s">
        <v>12</v>
      </c>
      <c r="Y49" s="68" t="s">
        <v>12</v>
      </c>
      <c r="Z49" s="68" t="s">
        <v>12</v>
      </c>
    </row>
    <row r="50" spans="1:26" x14ac:dyDescent="0.2">
      <c r="A50" s="2" t="s">
        <v>293</v>
      </c>
      <c r="B50" s="271" t="s">
        <v>304</v>
      </c>
      <c r="C50" s="68" t="s">
        <v>12</v>
      </c>
      <c r="D50" s="68" t="s">
        <v>12</v>
      </c>
      <c r="E50" s="68" t="s">
        <v>12</v>
      </c>
      <c r="F50" s="68" t="s">
        <v>12</v>
      </c>
      <c r="G50" s="68" t="s">
        <v>12</v>
      </c>
      <c r="H50" s="68" t="s">
        <v>12</v>
      </c>
      <c r="I50" s="68" t="s">
        <v>12</v>
      </c>
      <c r="J50" s="68" t="s">
        <v>12</v>
      </c>
      <c r="K50" s="68" t="s">
        <v>12</v>
      </c>
      <c r="L50" s="68" t="s">
        <v>12</v>
      </c>
      <c r="M50" s="68" t="s">
        <v>12</v>
      </c>
      <c r="N50" s="68" t="s">
        <v>12</v>
      </c>
      <c r="O50" s="68" t="s">
        <v>12</v>
      </c>
      <c r="P50" s="68" t="s">
        <v>12</v>
      </c>
      <c r="Q50" s="68" t="s">
        <v>12</v>
      </c>
      <c r="R50" s="68" t="s">
        <v>12</v>
      </c>
      <c r="S50" s="68" t="s">
        <v>12</v>
      </c>
      <c r="T50" s="68" t="s">
        <v>12</v>
      </c>
      <c r="U50" s="68" t="s">
        <v>12</v>
      </c>
      <c r="V50" s="68" t="s">
        <v>12</v>
      </c>
      <c r="W50" s="68" t="s">
        <v>12</v>
      </c>
      <c r="X50" s="68" t="s">
        <v>12</v>
      </c>
      <c r="Y50" s="68" t="s">
        <v>12</v>
      </c>
      <c r="Z50" s="68" t="s">
        <v>12</v>
      </c>
    </row>
    <row r="51" spans="1:26" x14ac:dyDescent="0.2">
      <c r="A51" s="2" t="s">
        <v>301</v>
      </c>
      <c r="B51" s="70" t="s">
        <v>302</v>
      </c>
      <c r="C51" s="68">
        <v>25749.724000000002</v>
      </c>
      <c r="D51" s="68">
        <v>23763.414000000001</v>
      </c>
      <c r="E51" s="68">
        <v>21848.451000000001</v>
      </c>
      <c r="F51" s="68">
        <v>20882</v>
      </c>
      <c r="G51" s="68">
        <v>21264.421999999999</v>
      </c>
      <c r="H51" s="68">
        <v>17854.956000000002</v>
      </c>
      <c r="I51" s="68">
        <v>20098.669000000002</v>
      </c>
      <c r="J51" s="68">
        <v>20275.537</v>
      </c>
      <c r="K51" s="68">
        <v>20036.703999999998</v>
      </c>
      <c r="L51" s="68">
        <v>21575.613000000001</v>
      </c>
      <c r="M51" s="68">
        <v>22647.34</v>
      </c>
      <c r="N51" s="68">
        <v>20333.131000000001</v>
      </c>
      <c r="O51" s="68">
        <v>21005.688999999998</v>
      </c>
      <c r="P51" s="68" t="s">
        <v>12</v>
      </c>
      <c r="Q51" s="68" t="s">
        <v>12</v>
      </c>
      <c r="R51" s="68" t="s">
        <v>12</v>
      </c>
      <c r="S51" s="68" t="s">
        <v>12</v>
      </c>
      <c r="T51" s="68" t="s">
        <v>12</v>
      </c>
      <c r="U51" s="68" t="s">
        <v>12</v>
      </c>
      <c r="V51" s="68" t="s">
        <v>12</v>
      </c>
      <c r="W51" s="68" t="s">
        <v>12</v>
      </c>
      <c r="X51" s="68" t="s">
        <v>12</v>
      </c>
      <c r="Y51" s="68" t="s">
        <v>12</v>
      </c>
      <c r="Z51" s="68" t="s">
        <v>12</v>
      </c>
    </row>
    <row r="52" spans="1:26" x14ac:dyDescent="0.2">
      <c r="A52" s="2" t="s">
        <v>295</v>
      </c>
      <c r="B52" s="271" t="s">
        <v>305</v>
      </c>
      <c r="C52" s="68" t="s">
        <v>12</v>
      </c>
      <c r="D52" s="68" t="s">
        <v>12</v>
      </c>
      <c r="E52" s="68" t="s">
        <v>12</v>
      </c>
      <c r="F52" s="68" t="s">
        <v>12</v>
      </c>
      <c r="G52" s="68" t="s">
        <v>12</v>
      </c>
      <c r="H52" s="68" t="s">
        <v>12</v>
      </c>
      <c r="I52" s="68" t="s">
        <v>12</v>
      </c>
      <c r="J52" s="68" t="s">
        <v>12</v>
      </c>
      <c r="K52" s="68" t="s">
        <v>12</v>
      </c>
      <c r="L52" s="68" t="s">
        <v>12</v>
      </c>
      <c r="M52" s="68" t="s">
        <v>12</v>
      </c>
      <c r="N52" s="68" t="s">
        <v>12</v>
      </c>
      <c r="O52" s="68" t="s">
        <v>12</v>
      </c>
      <c r="P52" s="68" t="s">
        <v>12</v>
      </c>
      <c r="Q52" s="68" t="s">
        <v>12</v>
      </c>
      <c r="R52" s="68" t="s">
        <v>12</v>
      </c>
      <c r="S52" s="68" t="s">
        <v>12</v>
      </c>
      <c r="T52" s="68" t="s">
        <v>12</v>
      </c>
      <c r="U52" s="68" t="s">
        <v>12</v>
      </c>
      <c r="V52" s="68" t="s">
        <v>12</v>
      </c>
      <c r="W52" s="68" t="s">
        <v>12</v>
      </c>
      <c r="X52" s="68" t="s">
        <v>12</v>
      </c>
      <c r="Y52" s="68" t="s">
        <v>12</v>
      </c>
      <c r="Z52" s="68" t="s">
        <v>12</v>
      </c>
    </row>
    <row r="53" spans="1:26" x14ac:dyDescent="0.2">
      <c r="A53" s="2" t="s">
        <v>297</v>
      </c>
      <c r="B53" s="271" t="s">
        <v>306</v>
      </c>
      <c r="C53" s="68" t="s">
        <v>12</v>
      </c>
      <c r="D53" s="68" t="s">
        <v>12</v>
      </c>
      <c r="E53" s="68" t="s">
        <v>12</v>
      </c>
      <c r="F53" s="68" t="s">
        <v>12</v>
      </c>
      <c r="G53" s="68" t="s">
        <v>12</v>
      </c>
      <c r="H53" s="68" t="s">
        <v>12</v>
      </c>
      <c r="I53" s="68" t="s">
        <v>12</v>
      </c>
      <c r="J53" s="68" t="s">
        <v>12</v>
      </c>
      <c r="K53" s="68" t="s">
        <v>12</v>
      </c>
      <c r="L53" s="68" t="s">
        <v>12</v>
      </c>
      <c r="M53" s="68" t="s">
        <v>12</v>
      </c>
      <c r="N53" s="68" t="s">
        <v>12</v>
      </c>
      <c r="O53" s="68" t="s">
        <v>12</v>
      </c>
      <c r="P53" s="68" t="s">
        <v>12</v>
      </c>
      <c r="Q53" s="68" t="s">
        <v>12</v>
      </c>
      <c r="R53" s="68" t="s">
        <v>12</v>
      </c>
      <c r="S53" s="68" t="s">
        <v>12</v>
      </c>
      <c r="T53" s="68" t="s">
        <v>12</v>
      </c>
      <c r="U53" s="68" t="s">
        <v>12</v>
      </c>
      <c r="V53" s="68" t="s">
        <v>12</v>
      </c>
      <c r="W53" s="68" t="s">
        <v>12</v>
      </c>
      <c r="X53" s="68" t="s">
        <v>12</v>
      </c>
      <c r="Y53" s="68" t="s">
        <v>12</v>
      </c>
      <c r="Z53" s="68" t="s">
        <v>12</v>
      </c>
    </row>
    <row r="54" spans="1:26" ht="12" x14ac:dyDescent="0.25">
      <c r="A54" s="2" t="s">
        <v>262</v>
      </c>
      <c r="B54" s="307" t="s">
        <v>46</v>
      </c>
      <c r="C54" s="68" t="s">
        <v>12</v>
      </c>
      <c r="D54" s="68" t="s">
        <v>12</v>
      </c>
      <c r="E54" s="68" t="s">
        <v>12</v>
      </c>
      <c r="F54" s="68" t="s">
        <v>12</v>
      </c>
      <c r="G54" s="68" t="s">
        <v>12</v>
      </c>
      <c r="H54" s="68" t="s">
        <v>12</v>
      </c>
      <c r="I54" s="68" t="s">
        <v>12</v>
      </c>
      <c r="J54" s="68" t="s">
        <v>12</v>
      </c>
      <c r="K54" s="68" t="s">
        <v>12</v>
      </c>
      <c r="L54" s="68" t="s">
        <v>12</v>
      </c>
      <c r="M54" s="68" t="s">
        <v>12</v>
      </c>
      <c r="N54" s="68" t="s">
        <v>12</v>
      </c>
      <c r="O54" s="68" t="s">
        <v>12</v>
      </c>
      <c r="P54" s="68" t="s">
        <v>12</v>
      </c>
      <c r="Q54" s="68" t="s">
        <v>12</v>
      </c>
      <c r="R54" s="68" t="s">
        <v>12</v>
      </c>
      <c r="S54" s="68" t="s">
        <v>12</v>
      </c>
      <c r="T54" s="68" t="s">
        <v>12</v>
      </c>
      <c r="U54" s="68" t="s">
        <v>12</v>
      </c>
      <c r="V54" s="68" t="s">
        <v>12</v>
      </c>
      <c r="W54" s="68" t="s">
        <v>12</v>
      </c>
      <c r="X54" s="68" t="s">
        <v>12</v>
      </c>
      <c r="Y54" s="68" t="s">
        <v>12</v>
      </c>
      <c r="Z54" s="68" t="s">
        <v>12</v>
      </c>
    </row>
    <row r="55" spans="1:26" x14ac:dyDescent="0.2">
      <c r="A55" s="2" t="s">
        <v>299</v>
      </c>
      <c r="B55" s="271" t="s">
        <v>303</v>
      </c>
      <c r="C55" s="68" t="s">
        <v>12</v>
      </c>
      <c r="D55" s="68" t="s">
        <v>12</v>
      </c>
      <c r="E55" s="68" t="s">
        <v>12</v>
      </c>
      <c r="F55" s="68" t="s">
        <v>12</v>
      </c>
      <c r="G55" s="68" t="s">
        <v>12</v>
      </c>
      <c r="H55" s="68" t="s">
        <v>12</v>
      </c>
      <c r="I55" s="68" t="s">
        <v>12</v>
      </c>
      <c r="J55" s="68" t="s">
        <v>12</v>
      </c>
      <c r="K55" s="68" t="s">
        <v>12</v>
      </c>
      <c r="L55" s="68" t="s">
        <v>12</v>
      </c>
      <c r="M55" s="68" t="s">
        <v>12</v>
      </c>
      <c r="N55" s="68" t="s">
        <v>12</v>
      </c>
      <c r="O55" s="68" t="s">
        <v>12</v>
      </c>
      <c r="P55" s="68" t="s">
        <v>12</v>
      </c>
      <c r="Q55" s="68" t="s">
        <v>12</v>
      </c>
      <c r="R55" s="68" t="s">
        <v>12</v>
      </c>
      <c r="S55" s="68" t="s">
        <v>12</v>
      </c>
      <c r="T55" s="68" t="s">
        <v>12</v>
      </c>
      <c r="U55" s="68" t="s">
        <v>12</v>
      </c>
      <c r="V55" s="68" t="s">
        <v>12</v>
      </c>
      <c r="W55" s="68" t="s">
        <v>12</v>
      </c>
      <c r="X55" s="68" t="s">
        <v>12</v>
      </c>
      <c r="Y55" s="68" t="s">
        <v>12</v>
      </c>
      <c r="Z55" s="68" t="s">
        <v>12</v>
      </c>
    </row>
    <row r="56" spans="1:26" x14ac:dyDescent="0.2">
      <c r="A56" s="2" t="s">
        <v>293</v>
      </c>
      <c r="B56" s="271" t="s">
        <v>304</v>
      </c>
      <c r="C56" s="68" t="s">
        <v>12</v>
      </c>
      <c r="D56" s="68" t="s">
        <v>12</v>
      </c>
      <c r="E56" s="68" t="s">
        <v>12</v>
      </c>
      <c r="F56" s="68" t="s">
        <v>12</v>
      </c>
      <c r="G56" s="68" t="s">
        <v>12</v>
      </c>
      <c r="H56" s="68" t="s">
        <v>12</v>
      </c>
      <c r="I56" s="68" t="s">
        <v>12</v>
      </c>
      <c r="J56" s="68" t="s">
        <v>12</v>
      </c>
      <c r="K56" s="68" t="s">
        <v>12</v>
      </c>
      <c r="L56" s="68" t="s">
        <v>12</v>
      </c>
      <c r="M56" s="68" t="s">
        <v>12</v>
      </c>
      <c r="N56" s="68" t="s">
        <v>12</v>
      </c>
      <c r="O56" s="68" t="s">
        <v>12</v>
      </c>
      <c r="P56" s="68" t="s">
        <v>12</v>
      </c>
      <c r="Q56" s="68" t="s">
        <v>12</v>
      </c>
      <c r="R56" s="68" t="s">
        <v>12</v>
      </c>
      <c r="S56" s="68" t="s">
        <v>12</v>
      </c>
      <c r="T56" s="68" t="s">
        <v>12</v>
      </c>
      <c r="U56" s="68" t="s">
        <v>12</v>
      </c>
      <c r="V56" s="68" t="s">
        <v>12</v>
      </c>
      <c r="W56" s="68" t="s">
        <v>12</v>
      </c>
      <c r="X56" s="68" t="s">
        <v>12</v>
      </c>
      <c r="Y56" s="68" t="s">
        <v>12</v>
      </c>
      <c r="Z56" s="68" t="s">
        <v>12</v>
      </c>
    </row>
    <row r="57" spans="1:26" x14ac:dyDescent="0.2">
      <c r="A57" s="2" t="s">
        <v>301</v>
      </c>
      <c r="B57" s="70" t="s">
        <v>302</v>
      </c>
      <c r="C57" s="68">
        <v>340.33100000000002</v>
      </c>
      <c r="D57" s="68">
        <v>290.97400000000005</v>
      </c>
      <c r="E57" s="68">
        <v>271.685</v>
      </c>
      <c r="F57" s="68">
        <v>571.62900000000002</v>
      </c>
      <c r="G57" s="68">
        <v>408.79899999999998</v>
      </c>
      <c r="H57" s="68">
        <v>333.83199999999999</v>
      </c>
      <c r="I57" s="68">
        <v>126.434</v>
      </c>
      <c r="J57" s="68">
        <v>289.09000000000003</v>
      </c>
      <c r="K57" s="68">
        <v>425.61199999999997</v>
      </c>
      <c r="L57" s="68">
        <v>596.62</v>
      </c>
      <c r="M57" s="68">
        <v>751.37099999999998</v>
      </c>
      <c r="N57" s="68">
        <v>765.37099999999998</v>
      </c>
      <c r="O57" s="68">
        <v>783.75800000000004</v>
      </c>
      <c r="P57" s="68" t="s">
        <v>12</v>
      </c>
      <c r="Q57" s="68" t="s">
        <v>12</v>
      </c>
      <c r="R57" s="68" t="s">
        <v>12</v>
      </c>
      <c r="S57" s="68" t="s">
        <v>12</v>
      </c>
      <c r="T57" s="68" t="s">
        <v>12</v>
      </c>
      <c r="U57" s="68" t="s">
        <v>12</v>
      </c>
      <c r="V57" s="68" t="s">
        <v>12</v>
      </c>
      <c r="W57" s="68" t="s">
        <v>12</v>
      </c>
      <c r="X57" s="68" t="s">
        <v>12</v>
      </c>
      <c r="Y57" s="68" t="s">
        <v>12</v>
      </c>
      <c r="Z57" s="68" t="s">
        <v>12</v>
      </c>
    </row>
    <row r="58" spans="1:26" x14ac:dyDescent="0.2">
      <c r="A58" s="2" t="s">
        <v>295</v>
      </c>
      <c r="B58" s="271" t="s">
        <v>305</v>
      </c>
      <c r="C58" s="68" t="s">
        <v>12</v>
      </c>
      <c r="D58" s="68" t="s">
        <v>12</v>
      </c>
      <c r="E58" s="68" t="s">
        <v>12</v>
      </c>
      <c r="F58" s="68" t="s">
        <v>12</v>
      </c>
      <c r="G58" s="68" t="s">
        <v>12</v>
      </c>
      <c r="H58" s="68" t="s">
        <v>12</v>
      </c>
      <c r="I58" s="68" t="s">
        <v>12</v>
      </c>
      <c r="J58" s="68" t="s">
        <v>12</v>
      </c>
      <c r="K58" s="68" t="s">
        <v>12</v>
      </c>
      <c r="L58" s="68" t="s">
        <v>12</v>
      </c>
      <c r="M58" s="68" t="s">
        <v>12</v>
      </c>
      <c r="N58" s="68" t="s">
        <v>12</v>
      </c>
      <c r="O58" s="68" t="s">
        <v>12</v>
      </c>
      <c r="P58" s="68" t="s">
        <v>12</v>
      </c>
      <c r="Q58" s="68" t="s">
        <v>12</v>
      </c>
      <c r="R58" s="68" t="s">
        <v>12</v>
      </c>
      <c r="S58" s="68" t="s">
        <v>12</v>
      </c>
      <c r="T58" s="68" t="s">
        <v>12</v>
      </c>
      <c r="U58" s="68" t="s">
        <v>12</v>
      </c>
      <c r="V58" s="68" t="s">
        <v>12</v>
      </c>
      <c r="W58" s="68" t="s">
        <v>12</v>
      </c>
      <c r="X58" s="68" t="s">
        <v>12</v>
      </c>
      <c r="Y58" s="68" t="s">
        <v>12</v>
      </c>
      <c r="Z58" s="68" t="s">
        <v>12</v>
      </c>
    </row>
    <row r="59" spans="1:26" x14ac:dyDescent="0.2">
      <c r="A59" s="2" t="s">
        <v>297</v>
      </c>
      <c r="B59" s="271" t="s">
        <v>306</v>
      </c>
      <c r="C59" s="68" t="s">
        <v>12</v>
      </c>
      <c r="D59" s="68" t="s">
        <v>12</v>
      </c>
      <c r="E59" s="68" t="s">
        <v>12</v>
      </c>
      <c r="F59" s="68" t="s">
        <v>12</v>
      </c>
      <c r="G59" s="68" t="s">
        <v>12</v>
      </c>
      <c r="H59" s="68" t="s">
        <v>12</v>
      </c>
      <c r="I59" s="68" t="s">
        <v>12</v>
      </c>
      <c r="J59" s="68" t="s">
        <v>12</v>
      </c>
      <c r="K59" s="68" t="s">
        <v>12</v>
      </c>
      <c r="L59" s="68" t="s">
        <v>12</v>
      </c>
      <c r="M59" s="68" t="s">
        <v>12</v>
      </c>
      <c r="N59" s="68" t="s">
        <v>12</v>
      </c>
      <c r="O59" s="68" t="s">
        <v>12</v>
      </c>
      <c r="P59" s="68" t="s">
        <v>12</v>
      </c>
      <c r="Q59" s="68" t="s">
        <v>12</v>
      </c>
      <c r="R59" s="68" t="s">
        <v>12</v>
      </c>
      <c r="S59" s="68" t="s">
        <v>12</v>
      </c>
      <c r="T59" s="68" t="s">
        <v>12</v>
      </c>
      <c r="U59" s="68" t="s">
        <v>12</v>
      </c>
      <c r="V59" s="68" t="s">
        <v>12</v>
      </c>
      <c r="W59" s="68" t="s">
        <v>12</v>
      </c>
      <c r="X59" s="68" t="s">
        <v>12</v>
      </c>
      <c r="Y59" s="68" t="s">
        <v>12</v>
      </c>
      <c r="Z59" s="68" t="s">
        <v>12</v>
      </c>
    </row>
    <row r="60" spans="1:26" ht="12" x14ac:dyDescent="0.25">
      <c r="A60" s="2" t="s">
        <v>263</v>
      </c>
      <c r="B60" s="307" t="s">
        <v>125</v>
      </c>
      <c r="C60" s="68" t="s">
        <v>12</v>
      </c>
      <c r="D60" s="68" t="s">
        <v>12</v>
      </c>
      <c r="E60" s="68" t="s">
        <v>12</v>
      </c>
      <c r="F60" s="68" t="s">
        <v>12</v>
      </c>
      <c r="G60" s="68" t="s">
        <v>12</v>
      </c>
      <c r="H60" s="68" t="s">
        <v>12</v>
      </c>
      <c r="I60" s="68" t="s">
        <v>12</v>
      </c>
      <c r="J60" s="68" t="s">
        <v>12</v>
      </c>
      <c r="K60" s="68" t="s">
        <v>12</v>
      </c>
      <c r="L60" s="68" t="s">
        <v>12</v>
      </c>
      <c r="M60" s="68" t="s">
        <v>12</v>
      </c>
      <c r="N60" s="68" t="s">
        <v>12</v>
      </c>
      <c r="O60" s="68" t="s">
        <v>12</v>
      </c>
      <c r="P60" s="68" t="s">
        <v>12</v>
      </c>
      <c r="Q60" s="68" t="s">
        <v>12</v>
      </c>
      <c r="R60" s="68" t="s">
        <v>12</v>
      </c>
      <c r="S60" s="68" t="s">
        <v>12</v>
      </c>
      <c r="T60" s="68" t="s">
        <v>12</v>
      </c>
      <c r="U60" s="68" t="s">
        <v>12</v>
      </c>
      <c r="V60" s="68" t="s">
        <v>12</v>
      </c>
      <c r="W60" s="68" t="s">
        <v>12</v>
      </c>
      <c r="X60" s="68" t="s">
        <v>12</v>
      </c>
      <c r="Y60" s="68" t="s">
        <v>12</v>
      </c>
      <c r="Z60" s="68" t="s">
        <v>12</v>
      </c>
    </row>
    <row r="61" spans="1:26" x14ac:dyDescent="0.2">
      <c r="A61" s="2" t="s">
        <v>299</v>
      </c>
      <c r="B61" s="271" t="s">
        <v>303</v>
      </c>
      <c r="C61" s="68" t="s">
        <v>12</v>
      </c>
      <c r="D61" s="68" t="s">
        <v>12</v>
      </c>
      <c r="E61" s="68" t="s">
        <v>12</v>
      </c>
      <c r="F61" s="68" t="s">
        <v>12</v>
      </c>
      <c r="G61" s="68" t="s">
        <v>12</v>
      </c>
      <c r="H61" s="68" t="s">
        <v>12</v>
      </c>
      <c r="I61" s="68" t="s">
        <v>12</v>
      </c>
      <c r="J61" s="68" t="s">
        <v>12</v>
      </c>
      <c r="K61" s="68" t="s">
        <v>12</v>
      </c>
      <c r="L61" s="68" t="s">
        <v>12</v>
      </c>
      <c r="M61" s="68" t="s">
        <v>12</v>
      </c>
      <c r="N61" s="68" t="s">
        <v>12</v>
      </c>
      <c r="O61" s="68" t="s">
        <v>12</v>
      </c>
      <c r="P61" s="68" t="s">
        <v>12</v>
      </c>
      <c r="Q61" s="68" t="s">
        <v>12</v>
      </c>
      <c r="R61" s="68" t="s">
        <v>12</v>
      </c>
      <c r="S61" s="68" t="s">
        <v>12</v>
      </c>
      <c r="T61" s="68" t="s">
        <v>12</v>
      </c>
      <c r="U61" s="68" t="s">
        <v>12</v>
      </c>
      <c r="V61" s="68" t="s">
        <v>12</v>
      </c>
      <c r="W61" s="68" t="s">
        <v>12</v>
      </c>
      <c r="X61" s="68" t="s">
        <v>12</v>
      </c>
      <c r="Y61" s="68" t="s">
        <v>12</v>
      </c>
      <c r="Z61" s="68" t="s">
        <v>12</v>
      </c>
    </row>
    <row r="62" spans="1:26" x14ac:dyDescent="0.2">
      <c r="A62" s="2" t="s">
        <v>293</v>
      </c>
      <c r="B62" s="271" t="s">
        <v>304</v>
      </c>
      <c r="C62" s="68" t="s">
        <v>12</v>
      </c>
      <c r="D62" s="68" t="s">
        <v>12</v>
      </c>
      <c r="E62" s="68" t="s">
        <v>12</v>
      </c>
      <c r="F62" s="68" t="s">
        <v>12</v>
      </c>
      <c r="G62" s="68" t="s">
        <v>12</v>
      </c>
      <c r="H62" s="68" t="s">
        <v>12</v>
      </c>
      <c r="I62" s="68" t="s">
        <v>12</v>
      </c>
      <c r="J62" s="68" t="s">
        <v>12</v>
      </c>
      <c r="K62" s="68" t="s">
        <v>12</v>
      </c>
      <c r="L62" s="68" t="s">
        <v>12</v>
      </c>
      <c r="M62" s="68" t="s">
        <v>12</v>
      </c>
      <c r="N62" s="68" t="s">
        <v>12</v>
      </c>
      <c r="O62" s="68" t="s">
        <v>12</v>
      </c>
      <c r="P62" s="68" t="s">
        <v>12</v>
      </c>
      <c r="Q62" s="68" t="s">
        <v>12</v>
      </c>
      <c r="R62" s="68" t="s">
        <v>12</v>
      </c>
      <c r="S62" s="68" t="s">
        <v>12</v>
      </c>
      <c r="T62" s="68" t="s">
        <v>12</v>
      </c>
      <c r="U62" s="68" t="s">
        <v>12</v>
      </c>
      <c r="V62" s="68" t="s">
        <v>12</v>
      </c>
      <c r="W62" s="68" t="s">
        <v>12</v>
      </c>
      <c r="X62" s="68" t="s">
        <v>12</v>
      </c>
      <c r="Y62" s="68" t="s">
        <v>12</v>
      </c>
      <c r="Z62" s="68" t="s">
        <v>12</v>
      </c>
    </row>
    <row r="63" spans="1:26" x14ac:dyDescent="0.2">
      <c r="A63" s="2" t="s">
        <v>301</v>
      </c>
      <c r="B63" s="70" t="s">
        <v>302</v>
      </c>
      <c r="C63" s="68">
        <v>1713.5840000000001</v>
      </c>
      <c r="D63" s="68">
        <v>1117.6880000000001</v>
      </c>
      <c r="E63" s="68">
        <v>1018.004</v>
      </c>
      <c r="F63" s="68">
        <v>999.22800000000007</v>
      </c>
      <c r="G63" s="68">
        <v>855.97300000000007</v>
      </c>
      <c r="H63" s="68">
        <v>578.26100000000008</v>
      </c>
      <c r="I63" s="68">
        <v>660.029</v>
      </c>
      <c r="J63" s="68">
        <v>740.63100000000009</v>
      </c>
      <c r="K63" s="68">
        <v>787</v>
      </c>
      <c r="L63" s="68">
        <v>746.38400000000001</v>
      </c>
      <c r="M63" s="68">
        <v>942.45100000000014</v>
      </c>
      <c r="N63" s="68">
        <v>773.77599999999995</v>
      </c>
      <c r="O63" s="68">
        <v>641.4140000000001</v>
      </c>
      <c r="P63" s="68" t="s">
        <v>12</v>
      </c>
      <c r="Q63" s="68" t="s">
        <v>12</v>
      </c>
      <c r="R63" s="68" t="s">
        <v>12</v>
      </c>
      <c r="S63" s="68" t="s">
        <v>12</v>
      </c>
      <c r="T63" s="68" t="s">
        <v>12</v>
      </c>
      <c r="U63" s="68" t="s">
        <v>12</v>
      </c>
      <c r="V63" s="68" t="s">
        <v>12</v>
      </c>
      <c r="W63" s="68" t="s">
        <v>12</v>
      </c>
      <c r="X63" s="68" t="s">
        <v>12</v>
      </c>
      <c r="Y63" s="68" t="s">
        <v>12</v>
      </c>
      <c r="Z63" s="68" t="s">
        <v>12</v>
      </c>
    </row>
    <row r="64" spans="1:26" x14ac:dyDescent="0.2">
      <c r="A64" s="2" t="s">
        <v>295</v>
      </c>
      <c r="B64" s="271" t="s">
        <v>305</v>
      </c>
      <c r="C64" s="68" t="s">
        <v>12</v>
      </c>
      <c r="D64" s="68" t="s">
        <v>12</v>
      </c>
      <c r="E64" s="68" t="s">
        <v>12</v>
      </c>
      <c r="F64" s="68" t="s">
        <v>12</v>
      </c>
      <c r="G64" s="68" t="s">
        <v>12</v>
      </c>
      <c r="H64" s="68" t="s">
        <v>12</v>
      </c>
      <c r="I64" s="68" t="s">
        <v>12</v>
      </c>
      <c r="J64" s="68" t="s">
        <v>12</v>
      </c>
      <c r="K64" s="68" t="s">
        <v>12</v>
      </c>
      <c r="L64" s="68" t="s">
        <v>12</v>
      </c>
      <c r="M64" s="68" t="s">
        <v>12</v>
      </c>
      <c r="N64" s="68" t="s">
        <v>12</v>
      </c>
      <c r="O64" s="68" t="s">
        <v>12</v>
      </c>
      <c r="P64" s="68" t="s">
        <v>12</v>
      </c>
      <c r="Q64" s="68" t="s">
        <v>12</v>
      </c>
      <c r="R64" s="68" t="s">
        <v>12</v>
      </c>
      <c r="S64" s="68" t="s">
        <v>12</v>
      </c>
      <c r="T64" s="68" t="s">
        <v>12</v>
      </c>
      <c r="U64" s="68" t="s">
        <v>12</v>
      </c>
      <c r="V64" s="68" t="s">
        <v>12</v>
      </c>
      <c r="W64" s="68" t="s">
        <v>12</v>
      </c>
      <c r="X64" s="68" t="s">
        <v>12</v>
      </c>
      <c r="Y64" s="68" t="s">
        <v>12</v>
      </c>
      <c r="Z64" s="68" t="s">
        <v>12</v>
      </c>
    </row>
    <row r="65" spans="1:26" x14ac:dyDescent="0.2">
      <c r="A65" s="2" t="s">
        <v>297</v>
      </c>
      <c r="B65" s="271" t="s">
        <v>306</v>
      </c>
      <c r="C65" s="68" t="s">
        <v>12</v>
      </c>
      <c r="D65" s="68" t="s">
        <v>12</v>
      </c>
      <c r="E65" s="68" t="s">
        <v>12</v>
      </c>
      <c r="F65" s="68" t="s">
        <v>12</v>
      </c>
      <c r="G65" s="68" t="s">
        <v>12</v>
      </c>
      <c r="H65" s="68" t="s">
        <v>12</v>
      </c>
      <c r="I65" s="68" t="s">
        <v>12</v>
      </c>
      <c r="J65" s="68" t="s">
        <v>12</v>
      </c>
      <c r="K65" s="68" t="s">
        <v>12</v>
      </c>
      <c r="L65" s="68" t="s">
        <v>12</v>
      </c>
      <c r="M65" s="68" t="s">
        <v>12</v>
      </c>
      <c r="N65" s="68" t="s">
        <v>12</v>
      </c>
      <c r="O65" s="68" t="s">
        <v>12</v>
      </c>
      <c r="P65" s="68" t="s">
        <v>12</v>
      </c>
      <c r="Q65" s="68" t="s">
        <v>12</v>
      </c>
      <c r="R65" s="68" t="s">
        <v>12</v>
      </c>
      <c r="S65" s="68" t="s">
        <v>12</v>
      </c>
      <c r="T65" s="68" t="s">
        <v>12</v>
      </c>
      <c r="U65" s="68" t="s">
        <v>12</v>
      </c>
      <c r="V65" s="68" t="s">
        <v>12</v>
      </c>
      <c r="W65" s="68" t="s">
        <v>12</v>
      </c>
      <c r="X65" s="68" t="s">
        <v>12</v>
      </c>
      <c r="Y65" s="68" t="s">
        <v>12</v>
      </c>
      <c r="Z65" s="68" t="s">
        <v>12</v>
      </c>
    </row>
    <row r="67" spans="1:26" x14ac:dyDescent="0.2">
      <c r="B67" s="83" t="s">
        <v>199</v>
      </c>
    </row>
  </sheetData>
  <mergeCells count="4">
    <mergeCell ref="B6:B7"/>
    <mergeCell ref="C6:N6"/>
    <mergeCell ref="O6:Z6"/>
    <mergeCell ref="AA6:AA7"/>
  </mergeCells>
  <hyperlinks>
    <hyperlink ref="A1" location="Cover!A1" display="Back to Cover page" xr:uid="{00000000-0004-0000-0A00-000000000000}"/>
  </hyperlinks>
  <pageMargins left="0.7" right="0.7" top="0.75" bottom="0.75" header="0.3" footer="0.3"/>
  <pageSetup paperSize="9" scale="81" orientation="landscape"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AB86"/>
  <sheetViews>
    <sheetView showGridLines="0" zoomScaleNormal="100" workbookViewId="0">
      <selection activeCell="B3" sqref="B3"/>
    </sheetView>
  </sheetViews>
  <sheetFormatPr defaultColWidth="9" defaultRowHeight="11.4" x14ac:dyDescent="0.2"/>
  <cols>
    <col min="1" max="1" width="5.6640625" style="2" customWidth="1"/>
    <col min="2" max="2" width="15.5546875" style="2" customWidth="1"/>
    <col min="3" max="26" width="8.33203125" style="2" customWidth="1"/>
    <col min="27" max="27" width="10" style="2" customWidth="1"/>
    <col min="28" max="28" width="9" style="2"/>
    <col min="29" max="30" width="9.109375" style="2" bestFit="1" customWidth="1"/>
    <col min="31" max="16384" width="9" style="2"/>
  </cols>
  <sheetData>
    <row r="1" spans="1:27" ht="18" customHeight="1" x14ac:dyDescent="0.2">
      <c r="A1" s="264" t="s">
        <v>192</v>
      </c>
    </row>
    <row r="3" spans="1:27" ht="15.6" x14ac:dyDescent="0.3">
      <c r="A3" s="1"/>
      <c r="B3" s="249" t="s">
        <v>510</v>
      </c>
    </row>
    <row r="4" spans="1:27" ht="13.2" x14ac:dyDescent="0.25">
      <c r="A4" s="1"/>
      <c r="B4" s="250" t="s">
        <v>241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s="4" customFormat="1" ht="12" x14ac:dyDescent="0.25">
      <c r="B8" s="24" t="s">
        <v>41</v>
      </c>
      <c r="C8" s="53">
        <f t="shared" ref="C8:C37" si="0">C52</f>
        <v>50187.171000000002</v>
      </c>
      <c r="D8" s="30">
        <f t="shared" ref="D8:Z8" si="1">D52</f>
        <v>43805.017999999996</v>
      </c>
      <c r="E8" s="30">
        <f t="shared" si="1"/>
        <v>47790.974999999999</v>
      </c>
      <c r="F8" s="30">
        <f t="shared" si="1"/>
        <v>46571.24</v>
      </c>
      <c r="G8" s="30">
        <f t="shared" si="1"/>
        <v>46646.165999999997</v>
      </c>
      <c r="H8" s="30">
        <f t="shared" si="1"/>
        <v>45510.769</v>
      </c>
      <c r="I8" s="30">
        <f t="shared" si="1"/>
        <v>50782.237999999998</v>
      </c>
      <c r="J8" s="30">
        <f t="shared" si="1"/>
        <v>51111.33</v>
      </c>
      <c r="K8" s="30">
        <f t="shared" si="1"/>
        <v>46508.171999999999</v>
      </c>
      <c r="L8" s="30">
        <f t="shared" si="1"/>
        <v>48210.534</v>
      </c>
      <c r="M8" s="30">
        <f t="shared" si="1"/>
        <v>45929.5</v>
      </c>
      <c r="N8" s="30">
        <f t="shared" si="1"/>
        <v>48195.518000000004</v>
      </c>
      <c r="O8" s="53">
        <f t="shared" si="1"/>
        <v>40695.761000000006</v>
      </c>
      <c r="P8" s="30" t="str">
        <f t="shared" si="1"/>
        <v>:</v>
      </c>
      <c r="Q8" s="30" t="str">
        <f t="shared" si="1"/>
        <v>:</v>
      </c>
      <c r="R8" s="30" t="str">
        <f t="shared" si="1"/>
        <v>:</v>
      </c>
      <c r="S8" s="30" t="str">
        <f t="shared" si="1"/>
        <v>:</v>
      </c>
      <c r="T8" s="30" t="str">
        <f t="shared" si="1"/>
        <v>:</v>
      </c>
      <c r="U8" s="30" t="str">
        <f t="shared" si="1"/>
        <v>:</v>
      </c>
      <c r="V8" s="30" t="str">
        <f t="shared" si="1"/>
        <v>:</v>
      </c>
      <c r="W8" s="30" t="str">
        <f t="shared" si="1"/>
        <v>:</v>
      </c>
      <c r="X8" s="30" t="str">
        <f t="shared" si="1"/>
        <v>:</v>
      </c>
      <c r="Y8" s="30" t="str">
        <f t="shared" si="1"/>
        <v>:</v>
      </c>
      <c r="Z8" s="30" t="str">
        <f t="shared" si="1"/>
        <v>:</v>
      </c>
      <c r="AA8" s="53">
        <f>SUM(C8:N8)</f>
        <v>571248.63100000005</v>
      </c>
    </row>
    <row r="9" spans="1:27" s="4" customFormat="1" ht="12" x14ac:dyDescent="0.25">
      <c r="B9" s="25" t="s">
        <v>40</v>
      </c>
      <c r="C9" s="54">
        <f t="shared" si="0"/>
        <v>38192.171000000002</v>
      </c>
      <c r="D9" s="31">
        <f t="shared" ref="D9:Z9" si="2">D53</f>
        <v>32931.017999999996</v>
      </c>
      <c r="E9" s="31">
        <f t="shared" si="2"/>
        <v>36702.974999999999</v>
      </c>
      <c r="F9" s="31">
        <f t="shared" si="2"/>
        <v>35427.24</v>
      </c>
      <c r="G9" s="31">
        <f t="shared" si="2"/>
        <v>35300.165999999997</v>
      </c>
      <c r="H9" s="31">
        <f t="shared" si="2"/>
        <v>33805.769</v>
      </c>
      <c r="I9" s="31">
        <f t="shared" si="2"/>
        <v>38225.237999999998</v>
      </c>
      <c r="J9" s="31">
        <f t="shared" si="2"/>
        <v>38516.33</v>
      </c>
      <c r="K9" s="31">
        <f t="shared" si="2"/>
        <v>35577.171999999999</v>
      </c>
      <c r="L9" s="31">
        <f t="shared" si="2"/>
        <v>36378.534</v>
      </c>
      <c r="M9" s="31">
        <f t="shared" si="2"/>
        <v>34124.5</v>
      </c>
      <c r="N9" s="31">
        <f t="shared" si="2"/>
        <v>35945.518000000004</v>
      </c>
      <c r="O9" s="54">
        <f t="shared" si="2"/>
        <v>28399.804999999997</v>
      </c>
      <c r="P9" s="31" t="str">
        <f t="shared" si="2"/>
        <v>:</v>
      </c>
      <c r="Q9" s="31" t="str">
        <f t="shared" si="2"/>
        <v>:</v>
      </c>
      <c r="R9" s="31" t="str">
        <f t="shared" si="2"/>
        <v>:</v>
      </c>
      <c r="S9" s="31" t="str">
        <f t="shared" si="2"/>
        <v>:</v>
      </c>
      <c r="T9" s="31" t="str">
        <f t="shared" si="2"/>
        <v>:</v>
      </c>
      <c r="U9" s="31" t="str">
        <f t="shared" si="2"/>
        <v>:</v>
      </c>
      <c r="V9" s="31" t="str">
        <f t="shared" si="2"/>
        <v>:</v>
      </c>
      <c r="W9" s="31" t="str">
        <f t="shared" si="2"/>
        <v>:</v>
      </c>
      <c r="X9" s="31" t="str">
        <f t="shared" si="2"/>
        <v>:</v>
      </c>
      <c r="Y9" s="31" t="str">
        <f t="shared" si="2"/>
        <v>:</v>
      </c>
      <c r="Z9" s="31" t="str">
        <f t="shared" si="2"/>
        <v>:</v>
      </c>
      <c r="AA9" s="54">
        <f>SUM(C9:N9)</f>
        <v>431126.63099999999</v>
      </c>
    </row>
    <row r="10" spans="1:27" s="4" customFormat="1" ht="12" x14ac:dyDescent="0.25">
      <c r="B10" s="26" t="s">
        <v>14</v>
      </c>
      <c r="C10" s="64">
        <f t="shared" si="0"/>
        <v>3118</v>
      </c>
      <c r="D10" s="22">
        <f t="shared" ref="D10:Z21" si="3">D54</f>
        <v>2828</v>
      </c>
      <c r="E10" s="22">
        <f t="shared" si="3"/>
        <v>3007</v>
      </c>
      <c r="F10" s="22">
        <f t="shared" si="3"/>
        <v>2947</v>
      </c>
      <c r="G10" s="22">
        <f t="shared" si="3"/>
        <v>2871</v>
      </c>
      <c r="H10" s="22">
        <f t="shared" si="3"/>
        <v>2836</v>
      </c>
      <c r="I10" s="22">
        <f t="shared" si="3"/>
        <v>2890</v>
      </c>
      <c r="J10" s="22">
        <f t="shared" si="3"/>
        <v>2968</v>
      </c>
      <c r="K10" s="22">
        <f t="shared" si="3"/>
        <v>2719</v>
      </c>
      <c r="L10" s="22">
        <f t="shared" si="3"/>
        <v>2801</v>
      </c>
      <c r="M10" s="22">
        <f t="shared" si="3"/>
        <v>2803</v>
      </c>
      <c r="N10" s="22">
        <f t="shared" si="3"/>
        <v>2737</v>
      </c>
      <c r="O10" s="64">
        <f t="shared" si="3"/>
        <v>2891.2</v>
      </c>
      <c r="P10" s="22" t="str">
        <f t="shared" si="3"/>
        <v>:</v>
      </c>
      <c r="Q10" s="22" t="str">
        <f t="shared" si="3"/>
        <v>:</v>
      </c>
      <c r="R10" s="22" t="str">
        <f t="shared" si="3"/>
        <v>:</v>
      </c>
      <c r="S10" s="22" t="str">
        <f t="shared" si="3"/>
        <v>:</v>
      </c>
      <c r="T10" s="22" t="str">
        <f t="shared" si="3"/>
        <v>:</v>
      </c>
      <c r="U10" s="22" t="str">
        <f t="shared" si="3"/>
        <v>:</v>
      </c>
      <c r="V10" s="22" t="str">
        <f t="shared" si="3"/>
        <v>:</v>
      </c>
      <c r="W10" s="22" t="str">
        <f t="shared" si="3"/>
        <v>:</v>
      </c>
      <c r="X10" s="22" t="str">
        <f t="shared" si="3"/>
        <v>:</v>
      </c>
      <c r="Y10" s="22" t="str">
        <f t="shared" si="3"/>
        <v>:</v>
      </c>
      <c r="Z10" s="22" t="str">
        <f t="shared" si="3"/>
        <v>:</v>
      </c>
      <c r="AA10" s="132">
        <f>SUM(C10:N10)</f>
        <v>34525</v>
      </c>
    </row>
    <row r="11" spans="1:27" s="4" customFormat="1" ht="12" x14ac:dyDescent="0.25">
      <c r="B11" s="27" t="s">
        <v>15</v>
      </c>
      <c r="C11" s="55">
        <f t="shared" si="0"/>
        <v>577</v>
      </c>
      <c r="D11" s="20">
        <f t="shared" ref="D11:R11" si="4">D55</f>
        <v>527</v>
      </c>
      <c r="E11" s="329">
        <f t="shared" si="4"/>
        <v>347</v>
      </c>
      <c r="F11" s="20">
        <f t="shared" si="4"/>
        <v>565</v>
      </c>
      <c r="G11" s="20">
        <f t="shared" si="4"/>
        <v>625</v>
      </c>
      <c r="H11" s="20">
        <f t="shared" si="4"/>
        <v>598</v>
      </c>
      <c r="I11" s="20">
        <f t="shared" si="4"/>
        <v>617</v>
      </c>
      <c r="J11" s="20">
        <f t="shared" si="4"/>
        <v>613</v>
      </c>
      <c r="K11" s="20">
        <f t="shared" si="4"/>
        <v>574</v>
      </c>
      <c r="L11" s="20">
        <f t="shared" si="4"/>
        <v>646</v>
      </c>
      <c r="M11" s="20">
        <f t="shared" si="4"/>
        <v>585</v>
      </c>
      <c r="N11" s="20">
        <f t="shared" si="4"/>
        <v>557</v>
      </c>
      <c r="O11" s="55">
        <f t="shared" si="4"/>
        <v>569.43400000000008</v>
      </c>
      <c r="P11" s="20" t="str">
        <f t="shared" si="4"/>
        <v>:</v>
      </c>
      <c r="Q11" s="20" t="str">
        <f t="shared" si="4"/>
        <v>:</v>
      </c>
      <c r="R11" s="20" t="str">
        <f t="shared" si="4"/>
        <v>:</v>
      </c>
      <c r="S11" s="20" t="str">
        <f t="shared" si="3"/>
        <v>:</v>
      </c>
      <c r="T11" s="20" t="str">
        <f t="shared" si="3"/>
        <v>:</v>
      </c>
      <c r="U11" s="20" t="str">
        <f t="shared" si="3"/>
        <v>:</v>
      </c>
      <c r="V11" s="20" t="str">
        <f t="shared" si="3"/>
        <v>:</v>
      </c>
      <c r="W11" s="20" t="str">
        <f t="shared" si="3"/>
        <v>:</v>
      </c>
      <c r="X11" s="20" t="str">
        <f t="shared" si="3"/>
        <v>:</v>
      </c>
      <c r="Y11" s="20" t="str">
        <f t="shared" si="3"/>
        <v>:</v>
      </c>
      <c r="Z11" s="20" t="str">
        <f t="shared" si="3"/>
        <v>:</v>
      </c>
      <c r="AA11" s="132">
        <f t="shared" ref="AA11:AA37" si="5">SUM(C11:N11)</f>
        <v>6831</v>
      </c>
    </row>
    <row r="12" spans="1:27" s="4" customFormat="1" ht="12" x14ac:dyDescent="0.25">
      <c r="B12" s="27" t="s">
        <v>188</v>
      </c>
      <c r="C12" s="55">
        <f t="shared" si="0"/>
        <v>600</v>
      </c>
      <c r="D12" s="20">
        <f t="shared" si="3"/>
        <v>587</v>
      </c>
      <c r="E12" s="20">
        <f t="shared" si="3"/>
        <v>660</v>
      </c>
      <c r="F12" s="20">
        <f t="shared" si="3"/>
        <v>554</v>
      </c>
      <c r="G12" s="20">
        <f t="shared" si="3"/>
        <v>689</v>
      </c>
      <c r="H12" s="20">
        <f t="shared" si="3"/>
        <v>637</v>
      </c>
      <c r="I12" s="20">
        <f t="shared" si="3"/>
        <v>724</v>
      </c>
      <c r="J12" s="20">
        <f t="shared" si="3"/>
        <v>715</v>
      </c>
      <c r="K12" s="20">
        <f t="shared" si="3"/>
        <v>694</v>
      </c>
      <c r="L12" s="20">
        <f t="shared" si="3"/>
        <v>681</v>
      </c>
      <c r="M12" s="20">
        <f t="shared" si="3"/>
        <v>682</v>
      </c>
      <c r="N12" s="20">
        <f t="shared" si="3"/>
        <v>624</v>
      </c>
      <c r="O12" s="55">
        <f t="shared" si="3"/>
        <v>650</v>
      </c>
      <c r="P12" s="20" t="str">
        <f t="shared" si="3"/>
        <v>:</v>
      </c>
      <c r="Q12" s="20" t="str">
        <f t="shared" si="3"/>
        <v>:</v>
      </c>
      <c r="R12" s="20" t="str">
        <f t="shared" si="3"/>
        <v>:</v>
      </c>
      <c r="S12" s="20" t="str">
        <f t="shared" si="3"/>
        <v>:</v>
      </c>
      <c r="T12" s="20" t="str">
        <f t="shared" si="3"/>
        <v>:</v>
      </c>
      <c r="U12" s="20" t="str">
        <f t="shared" si="3"/>
        <v>:</v>
      </c>
      <c r="V12" s="20" t="str">
        <f t="shared" si="3"/>
        <v>:</v>
      </c>
      <c r="W12" s="20" t="str">
        <f t="shared" si="3"/>
        <v>:</v>
      </c>
      <c r="X12" s="20" t="str">
        <f t="shared" si="3"/>
        <v>:</v>
      </c>
      <c r="Y12" s="20" t="str">
        <f t="shared" si="3"/>
        <v>:</v>
      </c>
      <c r="Z12" s="20" t="str">
        <f t="shared" si="3"/>
        <v>:</v>
      </c>
      <c r="AA12" s="132">
        <f t="shared" si="5"/>
        <v>7847</v>
      </c>
    </row>
    <row r="13" spans="1:27" s="4" customFormat="1" ht="12" x14ac:dyDescent="0.25">
      <c r="B13" s="27" t="s">
        <v>17</v>
      </c>
      <c r="C13" s="55">
        <f t="shared" si="0"/>
        <v>683</v>
      </c>
      <c r="D13" s="20">
        <f t="shared" si="3"/>
        <v>622</v>
      </c>
      <c r="E13" s="20">
        <f t="shared" si="3"/>
        <v>669</v>
      </c>
      <c r="F13" s="20">
        <f t="shared" si="3"/>
        <v>651</v>
      </c>
      <c r="G13" s="20">
        <f t="shared" si="3"/>
        <v>664</v>
      </c>
      <c r="H13" s="20">
        <f t="shared" si="3"/>
        <v>601</v>
      </c>
      <c r="I13" s="20">
        <f t="shared" si="3"/>
        <v>656</v>
      </c>
      <c r="J13" s="20">
        <f t="shared" si="3"/>
        <v>628</v>
      </c>
      <c r="K13" s="20">
        <f t="shared" si="3"/>
        <v>498</v>
      </c>
      <c r="L13" s="20">
        <f t="shared" si="3"/>
        <v>668</v>
      </c>
      <c r="M13" s="20">
        <f t="shared" si="3"/>
        <v>639</v>
      </c>
      <c r="N13" s="20">
        <f t="shared" si="3"/>
        <v>665</v>
      </c>
      <c r="O13" s="55">
        <f t="shared" si="3"/>
        <v>704</v>
      </c>
      <c r="P13" s="20" t="str">
        <f t="shared" si="3"/>
        <v>:</v>
      </c>
      <c r="Q13" s="20" t="str">
        <f t="shared" si="3"/>
        <v>:</v>
      </c>
      <c r="R13" s="20" t="str">
        <f t="shared" si="3"/>
        <v>:</v>
      </c>
      <c r="S13" s="20" t="str">
        <f t="shared" si="3"/>
        <v>:</v>
      </c>
      <c r="T13" s="20" t="str">
        <f t="shared" si="3"/>
        <v>:</v>
      </c>
      <c r="U13" s="20" t="str">
        <f t="shared" si="3"/>
        <v>:</v>
      </c>
      <c r="V13" s="20" t="str">
        <f t="shared" si="3"/>
        <v>:</v>
      </c>
      <c r="W13" s="20" t="str">
        <f t="shared" si="3"/>
        <v>:</v>
      </c>
      <c r="X13" s="20" t="str">
        <f t="shared" si="3"/>
        <v>:</v>
      </c>
      <c r="Y13" s="20" t="str">
        <f t="shared" si="3"/>
        <v>:</v>
      </c>
      <c r="Z13" s="20" t="str">
        <f t="shared" si="3"/>
        <v>:</v>
      </c>
      <c r="AA13" s="132">
        <f t="shared" si="5"/>
        <v>7644</v>
      </c>
    </row>
    <row r="14" spans="1:27" s="4" customFormat="1" ht="12" x14ac:dyDescent="0.25">
      <c r="B14" s="27" t="s">
        <v>42</v>
      </c>
      <c r="C14" s="55">
        <f t="shared" si="0"/>
        <v>7535.1710000000003</v>
      </c>
      <c r="D14" s="20">
        <f t="shared" si="3"/>
        <v>6502.018</v>
      </c>
      <c r="E14" s="20">
        <f t="shared" si="3"/>
        <v>7179.9750000000004</v>
      </c>
      <c r="F14" s="20">
        <f t="shared" si="3"/>
        <v>6870.24</v>
      </c>
      <c r="G14" s="20">
        <f t="shared" si="3"/>
        <v>6848.1660000000002</v>
      </c>
      <c r="H14" s="20">
        <f t="shared" si="3"/>
        <v>7007.7690000000002</v>
      </c>
      <c r="I14" s="20">
        <f t="shared" si="3"/>
        <v>7803.2380000000003</v>
      </c>
      <c r="J14" s="20">
        <f t="shared" si="3"/>
        <v>7505.33</v>
      </c>
      <c r="K14" s="20">
        <f t="shared" si="3"/>
        <v>7201.1720000000005</v>
      </c>
      <c r="L14" s="20">
        <f t="shared" si="3"/>
        <v>7653.5340000000006</v>
      </c>
      <c r="M14" s="20">
        <f t="shared" si="3"/>
        <v>7292.8380000000006</v>
      </c>
      <c r="N14" s="20">
        <f t="shared" si="3"/>
        <v>7613.1880000000001</v>
      </c>
      <c r="O14" s="55">
        <f t="shared" si="3"/>
        <v>7685.2330000000002</v>
      </c>
      <c r="P14" s="20" t="str">
        <f t="shared" si="3"/>
        <v>:</v>
      </c>
      <c r="Q14" s="20" t="str">
        <f t="shared" si="3"/>
        <v>:</v>
      </c>
      <c r="R14" s="20" t="str">
        <f t="shared" si="3"/>
        <v>:</v>
      </c>
      <c r="S14" s="20" t="str">
        <f t="shared" si="3"/>
        <v>:</v>
      </c>
      <c r="T14" s="20" t="str">
        <f t="shared" si="3"/>
        <v>:</v>
      </c>
      <c r="U14" s="20" t="str">
        <f t="shared" si="3"/>
        <v>:</v>
      </c>
      <c r="V14" s="20" t="str">
        <f t="shared" si="3"/>
        <v>:</v>
      </c>
      <c r="W14" s="20" t="str">
        <f t="shared" si="3"/>
        <v>:</v>
      </c>
      <c r="X14" s="20" t="str">
        <f t="shared" si="3"/>
        <v>:</v>
      </c>
      <c r="Y14" s="20" t="str">
        <f t="shared" si="3"/>
        <v>:</v>
      </c>
      <c r="Z14" s="20" t="str">
        <f t="shared" si="3"/>
        <v>:</v>
      </c>
      <c r="AA14" s="132">
        <f t="shared" si="5"/>
        <v>87012.638999999996</v>
      </c>
    </row>
    <row r="15" spans="1:27" s="4" customFormat="1" ht="12" x14ac:dyDescent="0.25">
      <c r="B15" s="27" t="s">
        <v>18</v>
      </c>
      <c r="C15" s="55">
        <f t="shared" si="0"/>
        <v>0</v>
      </c>
      <c r="D15" s="20">
        <f t="shared" si="3"/>
        <v>0</v>
      </c>
      <c r="E15" s="20">
        <f t="shared" si="3"/>
        <v>0</v>
      </c>
      <c r="F15" s="20">
        <f t="shared" si="3"/>
        <v>0</v>
      </c>
      <c r="G15" s="20">
        <f t="shared" si="3"/>
        <v>0</v>
      </c>
      <c r="H15" s="20">
        <f t="shared" si="3"/>
        <v>0</v>
      </c>
      <c r="I15" s="20">
        <f t="shared" si="3"/>
        <v>0</v>
      </c>
      <c r="J15" s="20">
        <f t="shared" si="3"/>
        <v>0</v>
      </c>
      <c r="K15" s="20">
        <f t="shared" si="3"/>
        <v>0</v>
      </c>
      <c r="L15" s="20">
        <f t="shared" si="3"/>
        <v>0</v>
      </c>
      <c r="M15" s="20">
        <f t="shared" si="3"/>
        <v>0</v>
      </c>
      <c r="N15" s="20">
        <f t="shared" si="3"/>
        <v>0</v>
      </c>
      <c r="O15" s="55" t="str">
        <f t="shared" si="3"/>
        <v>:</v>
      </c>
      <c r="P15" s="20" t="str">
        <f t="shared" si="3"/>
        <v>:</v>
      </c>
      <c r="Q15" s="20" t="str">
        <f t="shared" si="3"/>
        <v>:</v>
      </c>
      <c r="R15" s="20" t="str">
        <f t="shared" si="3"/>
        <v>:</v>
      </c>
      <c r="S15" s="20" t="str">
        <f t="shared" si="3"/>
        <v>:</v>
      </c>
      <c r="T15" s="20" t="str">
        <f t="shared" si="3"/>
        <v>:</v>
      </c>
      <c r="U15" s="20" t="str">
        <f t="shared" si="3"/>
        <v>:</v>
      </c>
      <c r="V15" s="20" t="str">
        <f t="shared" si="3"/>
        <v>:</v>
      </c>
      <c r="W15" s="20" t="str">
        <f t="shared" si="3"/>
        <v>:</v>
      </c>
      <c r="X15" s="20" t="str">
        <f t="shared" si="3"/>
        <v>:</v>
      </c>
      <c r="Y15" s="20" t="str">
        <f t="shared" si="3"/>
        <v>:</v>
      </c>
      <c r="Z15" s="20" t="str">
        <f t="shared" si="3"/>
        <v>:</v>
      </c>
      <c r="AA15" s="132">
        <f t="shared" si="5"/>
        <v>0</v>
      </c>
    </row>
    <row r="16" spans="1:27" s="4" customFormat="1" ht="12" x14ac:dyDescent="0.25">
      <c r="B16" s="27" t="s">
        <v>19</v>
      </c>
      <c r="C16" s="55">
        <f t="shared" si="0"/>
        <v>244</v>
      </c>
      <c r="D16" s="20">
        <f t="shared" si="3"/>
        <v>203</v>
      </c>
      <c r="E16" s="20">
        <f t="shared" si="3"/>
        <v>230</v>
      </c>
      <c r="F16" s="20">
        <f t="shared" si="3"/>
        <v>203</v>
      </c>
      <c r="G16" s="20">
        <f t="shared" si="3"/>
        <v>48</v>
      </c>
      <c r="H16" s="20">
        <f t="shared" si="3"/>
        <v>74</v>
      </c>
      <c r="I16" s="20">
        <f t="shared" si="3"/>
        <v>230</v>
      </c>
      <c r="J16" s="20">
        <f t="shared" si="3"/>
        <v>257</v>
      </c>
      <c r="K16" s="20">
        <f t="shared" si="3"/>
        <v>270</v>
      </c>
      <c r="L16" s="20">
        <f t="shared" si="3"/>
        <v>258</v>
      </c>
      <c r="M16" s="20">
        <f t="shared" si="3"/>
        <v>248</v>
      </c>
      <c r="N16" s="20">
        <f t="shared" si="3"/>
        <v>265</v>
      </c>
      <c r="O16" s="55">
        <f t="shared" si="3"/>
        <v>260.61200000000002</v>
      </c>
      <c r="P16" s="20" t="str">
        <f t="shared" si="3"/>
        <v>:</v>
      </c>
      <c r="Q16" s="20" t="str">
        <f t="shared" si="3"/>
        <v>:</v>
      </c>
      <c r="R16" s="20" t="str">
        <f t="shared" si="3"/>
        <v>:</v>
      </c>
      <c r="S16" s="20" t="str">
        <f t="shared" si="3"/>
        <v>:</v>
      </c>
      <c r="T16" s="20" t="str">
        <f t="shared" si="3"/>
        <v>:</v>
      </c>
      <c r="U16" s="20" t="str">
        <f t="shared" si="3"/>
        <v>:</v>
      </c>
      <c r="V16" s="20" t="str">
        <f t="shared" si="3"/>
        <v>:</v>
      </c>
      <c r="W16" s="20" t="str">
        <f t="shared" si="3"/>
        <v>:</v>
      </c>
      <c r="X16" s="20" t="str">
        <f t="shared" si="3"/>
        <v>:</v>
      </c>
      <c r="Y16" s="20" t="str">
        <f t="shared" si="3"/>
        <v>:</v>
      </c>
      <c r="Z16" s="20" t="str">
        <f t="shared" si="3"/>
        <v>:</v>
      </c>
      <c r="AA16" s="132">
        <f t="shared" si="5"/>
        <v>2530</v>
      </c>
    </row>
    <row r="17" spans="2:27" s="4" customFormat="1" ht="12" x14ac:dyDescent="0.25">
      <c r="B17" s="27" t="s">
        <v>20</v>
      </c>
      <c r="C17" s="55">
        <f t="shared" si="0"/>
        <v>2016</v>
      </c>
      <c r="D17" s="20">
        <f t="shared" si="3"/>
        <v>1806</v>
      </c>
      <c r="E17" s="20">
        <f t="shared" si="3"/>
        <v>2050</v>
      </c>
      <c r="F17" s="20">
        <f t="shared" si="3"/>
        <v>1876</v>
      </c>
      <c r="G17" s="20">
        <f t="shared" si="3"/>
        <v>1950</v>
      </c>
      <c r="H17" s="20">
        <f t="shared" si="3"/>
        <v>1916</v>
      </c>
      <c r="I17" s="20">
        <f t="shared" si="3"/>
        <v>2116</v>
      </c>
      <c r="J17" s="20">
        <f t="shared" si="3"/>
        <v>2089</v>
      </c>
      <c r="K17" s="20">
        <f t="shared" si="3"/>
        <v>1985</v>
      </c>
      <c r="L17" s="20">
        <f t="shared" si="3"/>
        <v>1751</v>
      </c>
      <c r="M17" s="20">
        <f t="shared" si="3"/>
        <v>1586</v>
      </c>
      <c r="N17" s="20">
        <f t="shared" si="3"/>
        <v>1885</v>
      </c>
      <c r="O17" s="55" t="str">
        <f t="shared" si="3"/>
        <v>:</v>
      </c>
      <c r="P17" s="20" t="str">
        <f t="shared" si="3"/>
        <v>:</v>
      </c>
      <c r="Q17" s="20" t="str">
        <f t="shared" si="3"/>
        <v>:</v>
      </c>
      <c r="R17" s="20" t="str">
        <f t="shared" si="3"/>
        <v>:</v>
      </c>
      <c r="S17" s="20" t="str">
        <f t="shared" si="3"/>
        <v>:</v>
      </c>
      <c r="T17" s="20" t="str">
        <f t="shared" si="3"/>
        <v>:</v>
      </c>
      <c r="U17" s="20" t="str">
        <f t="shared" si="3"/>
        <v>:</v>
      </c>
      <c r="V17" s="20" t="str">
        <f t="shared" si="3"/>
        <v>:</v>
      </c>
      <c r="W17" s="20" t="str">
        <f t="shared" si="3"/>
        <v>:</v>
      </c>
      <c r="X17" s="20" t="str">
        <f t="shared" si="3"/>
        <v>:</v>
      </c>
      <c r="Y17" s="20" t="str">
        <f t="shared" si="3"/>
        <v>:</v>
      </c>
      <c r="Z17" s="20" t="str">
        <f t="shared" si="3"/>
        <v>:</v>
      </c>
      <c r="AA17" s="132">
        <f t="shared" si="5"/>
        <v>23026</v>
      </c>
    </row>
    <row r="18" spans="2:27" s="4" customFormat="1" ht="12" x14ac:dyDescent="0.25">
      <c r="B18" s="27" t="s">
        <v>21</v>
      </c>
      <c r="C18" s="55">
        <f t="shared" si="0"/>
        <v>5898</v>
      </c>
      <c r="D18" s="20">
        <f t="shared" si="3"/>
        <v>4961</v>
      </c>
      <c r="E18" s="20">
        <f t="shared" si="3"/>
        <v>5805</v>
      </c>
      <c r="F18" s="20">
        <f t="shared" si="3"/>
        <v>5681</v>
      </c>
      <c r="G18" s="20">
        <f t="shared" si="3"/>
        <v>5480</v>
      </c>
      <c r="H18" s="20">
        <f t="shared" si="3"/>
        <v>4992</v>
      </c>
      <c r="I18" s="20">
        <f t="shared" si="3"/>
        <v>5517</v>
      </c>
      <c r="J18" s="20">
        <f t="shared" si="3"/>
        <v>6000</v>
      </c>
      <c r="K18" s="20">
        <f t="shared" si="3"/>
        <v>5279</v>
      </c>
      <c r="L18" s="20">
        <f t="shared" si="3"/>
        <v>5734</v>
      </c>
      <c r="M18" s="20">
        <f t="shared" si="3"/>
        <v>4802</v>
      </c>
      <c r="N18" s="20">
        <f t="shared" si="3"/>
        <v>5499</v>
      </c>
      <c r="O18" s="55">
        <f t="shared" si="3"/>
        <v>5354</v>
      </c>
      <c r="P18" s="20" t="str">
        <f t="shared" si="3"/>
        <v>:</v>
      </c>
      <c r="Q18" s="20" t="str">
        <f t="shared" si="3"/>
        <v>:</v>
      </c>
      <c r="R18" s="20" t="str">
        <f t="shared" si="3"/>
        <v>:</v>
      </c>
      <c r="S18" s="20" t="str">
        <f t="shared" si="3"/>
        <v>:</v>
      </c>
      <c r="T18" s="20" t="str">
        <f t="shared" si="3"/>
        <v>:</v>
      </c>
      <c r="U18" s="20" t="str">
        <f t="shared" si="3"/>
        <v>:</v>
      </c>
      <c r="V18" s="20" t="str">
        <f t="shared" si="3"/>
        <v>:</v>
      </c>
      <c r="W18" s="20" t="str">
        <f t="shared" si="3"/>
        <v>:</v>
      </c>
      <c r="X18" s="20" t="str">
        <f t="shared" si="3"/>
        <v>:</v>
      </c>
      <c r="Y18" s="20" t="str">
        <f t="shared" si="3"/>
        <v>:</v>
      </c>
      <c r="Z18" s="20" t="str">
        <f t="shared" si="3"/>
        <v>:</v>
      </c>
      <c r="AA18" s="132">
        <f t="shared" si="5"/>
        <v>65648</v>
      </c>
    </row>
    <row r="19" spans="2:27" s="4" customFormat="1" ht="12" x14ac:dyDescent="0.25">
      <c r="B19" s="27" t="s">
        <v>22</v>
      </c>
      <c r="C19" s="55">
        <f t="shared" si="0"/>
        <v>4784</v>
      </c>
      <c r="D19" s="20">
        <f t="shared" si="3"/>
        <v>4387</v>
      </c>
      <c r="E19" s="20">
        <f t="shared" si="3"/>
        <v>4314</v>
      </c>
      <c r="F19" s="20">
        <f t="shared" si="3"/>
        <v>4185</v>
      </c>
      <c r="G19" s="20">
        <f t="shared" si="3"/>
        <v>4101</v>
      </c>
      <c r="H19" s="20">
        <f t="shared" si="3"/>
        <v>3612</v>
      </c>
      <c r="I19" s="20">
        <f t="shared" si="3"/>
        <v>4490</v>
      </c>
      <c r="J19" s="20">
        <f t="shared" si="3"/>
        <v>4714</v>
      </c>
      <c r="K19" s="20">
        <f t="shared" si="3"/>
        <v>3932</v>
      </c>
      <c r="L19" s="20">
        <f t="shared" si="3"/>
        <v>3444</v>
      </c>
      <c r="M19" s="20">
        <f t="shared" si="3"/>
        <v>3258</v>
      </c>
      <c r="N19" s="20">
        <f t="shared" si="3"/>
        <v>3468</v>
      </c>
      <c r="O19" s="55">
        <f t="shared" si="3"/>
        <v>3111</v>
      </c>
      <c r="P19" s="20" t="str">
        <f t="shared" si="3"/>
        <v>:</v>
      </c>
      <c r="Q19" s="20" t="str">
        <f t="shared" si="3"/>
        <v>:</v>
      </c>
      <c r="R19" s="20" t="str">
        <f t="shared" si="3"/>
        <v>:</v>
      </c>
      <c r="S19" s="20" t="str">
        <f t="shared" si="3"/>
        <v>:</v>
      </c>
      <c r="T19" s="20" t="str">
        <f t="shared" si="3"/>
        <v>:</v>
      </c>
      <c r="U19" s="20" t="str">
        <f t="shared" si="3"/>
        <v>:</v>
      </c>
      <c r="V19" s="20" t="str">
        <f t="shared" si="3"/>
        <v>:</v>
      </c>
      <c r="W19" s="20" t="str">
        <f t="shared" si="3"/>
        <v>:</v>
      </c>
      <c r="X19" s="20" t="str">
        <f t="shared" si="3"/>
        <v>:</v>
      </c>
      <c r="Y19" s="20" t="str">
        <f t="shared" si="3"/>
        <v>:</v>
      </c>
      <c r="Z19" s="20" t="str">
        <f t="shared" si="3"/>
        <v>:</v>
      </c>
      <c r="AA19" s="132">
        <f t="shared" si="5"/>
        <v>48689</v>
      </c>
    </row>
    <row r="20" spans="2:27" s="4" customFormat="1" ht="12" x14ac:dyDescent="0.25">
      <c r="B20" s="26" t="s">
        <v>44</v>
      </c>
      <c r="C20" s="55">
        <f t="shared" si="0"/>
        <v>13</v>
      </c>
      <c r="D20" s="20">
        <f t="shared" si="3"/>
        <v>60</v>
      </c>
      <c r="E20" s="20">
        <f t="shared" si="3"/>
        <v>92</v>
      </c>
      <c r="F20" s="20">
        <f t="shared" si="3"/>
        <v>19</v>
      </c>
      <c r="G20" s="20">
        <f t="shared" si="3"/>
        <v>81</v>
      </c>
      <c r="H20" s="20">
        <f t="shared" si="3"/>
        <v>327</v>
      </c>
      <c r="I20" s="20">
        <f t="shared" si="3"/>
        <v>387</v>
      </c>
      <c r="J20" s="20">
        <f t="shared" si="3"/>
        <v>388</v>
      </c>
      <c r="K20" s="20">
        <f t="shared" si="3"/>
        <v>269</v>
      </c>
      <c r="L20" s="20">
        <f t="shared" si="3"/>
        <v>349</v>
      </c>
      <c r="M20" s="20">
        <f t="shared" si="3"/>
        <v>327</v>
      </c>
      <c r="N20" s="20">
        <f t="shared" si="3"/>
        <v>279</v>
      </c>
      <c r="O20" s="55">
        <f t="shared" si="3"/>
        <v>18.900000000000002</v>
      </c>
      <c r="P20" s="20" t="str">
        <f t="shared" si="3"/>
        <v>:</v>
      </c>
      <c r="Q20" s="20" t="str">
        <f t="shared" si="3"/>
        <v>:</v>
      </c>
      <c r="R20" s="20" t="str">
        <f t="shared" si="3"/>
        <v>:</v>
      </c>
      <c r="S20" s="20" t="str">
        <f t="shared" si="3"/>
        <v>:</v>
      </c>
      <c r="T20" s="20" t="str">
        <f t="shared" si="3"/>
        <v>:</v>
      </c>
      <c r="U20" s="20" t="str">
        <f t="shared" si="3"/>
        <v>:</v>
      </c>
      <c r="V20" s="20" t="str">
        <f t="shared" si="3"/>
        <v>:</v>
      </c>
      <c r="W20" s="20" t="str">
        <f t="shared" si="3"/>
        <v>:</v>
      </c>
      <c r="X20" s="20" t="str">
        <f t="shared" si="3"/>
        <v>:</v>
      </c>
      <c r="Y20" s="20" t="str">
        <f t="shared" si="3"/>
        <v>:</v>
      </c>
      <c r="Z20" s="20" t="str">
        <f t="shared" si="3"/>
        <v>:</v>
      </c>
      <c r="AA20" s="132">
        <f t="shared" si="5"/>
        <v>2591</v>
      </c>
    </row>
    <row r="21" spans="2:27" s="4" customFormat="1" ht="12" x14ac:dyDescent="0.25">
      <c r="B21" s="27" t="s">
        <v>23</v>
      </c>
      <c r="C21" s="55">
        <f t="shared" si="0"/>
        <v>5395</v>
      </c>
      <c r="D21" s="20">
        <f t="shared" si="3"/>
        <v>4567</v>
      </c>
      <c r="E21" s="20">
        <f t="shared" si="3"/>
        <v>5234</v>
      </c>
      <c r="F21" s="20">
        <f t="shared" si="3"/>
        <v>5289</v>
      </c>
      <c r="G21" s="20">
        <f t="shared" si="3"/>
        <v>5608</v>
      </c>
      <c r="H21" s="20">
        <f t="shared" si="3"/>
        <v>5586</v>
      </c>
      <c r="I21" s="20">
        <f t="shared" si="3"/>
        <v>6134</v>
      </c>
      <c r="J21" s="20">
        <f t="shared" ref="D21:Z31" si="6">J65</f>
        <v>6353</v>
      </c>
      <c r="K21" s="20">
        <f t="shared" si="6"/>
        <v>6053</v>
      </c>
      <c r="L21" s="20">
        <f t="shared" si="6"/>
        <v>5672</v>
      </c>
      <c r="M21" s="20">
        <f t="shared" si="6"/>
        <v>5517</v>
      </c>
      <c r="N21" s="20">
        <f t="shared" si="6"/>
        <v>5457</v>
      </c>
      <c r="O21" s="55">
        <f t="shared" si="6"/>
        <v>5501.9430000000002</v>
      </c>
      <c r="P21" s="20" t="str">
        <f t="shared" si="6"/>
        <v>:</v>
      </c>
      <c r="Q21" s="20" t="str">
        <f t="shared" si="6"/>
        <v>:</v>
      </c>
      <c r="R21" s="20" t="str">
        <f t="shared" si="6"/>
        <v>:</v>
      </c>
      <c r="S21" s="20" t="str">
        <f t="shared" si="6"/>
        <v>:</v>
      </c>
      <c r="T21" s="20" t="str">
        <f t="shared" si="6"/>
        <v>:</v>
      </c>
      <c r="U21" s="20" t="str">
        <f t="shared" si="6"/>
        <v>:</v>
      </c>
      <c r="V21" s="20" t="str">
        <f t="shared" si="6"/>
        <v>:</v>
      </c>
      <c r="W21" s="20" t="str">
        <f t="shared" si="6"/>
        <v>:</v>
      </c>
      <c r="X21" s="20" t="str">
        <f t="shared" si="6"/>
        <v>:</v>
      </c>
      <c r="Y21" s="20" t="str">
        <f t="shared" si="6"/>
        <v>:</v>
      </c>
      <c r="Z21" s="20" t="str">
        <f t="shared" si="6"/>
        <v>:</v>
      </c>
      <c r="AA21" s="132">
        <f t="shared" si="5"/>
        <v>66865</v>
      </c>
    </row>
    <row r="22" spans="2:27" s="4" customFormat="1" ht="12" x14ac:dyDescent="0.25">
      <c r="B22" s="27" t="s">
        <v>24</v>
      </c>
      <c r="C22" s="55">
        <f t="shared" si="0"/>
        <v>0</v>
      </c>
      <c r="D22" s="20">
        <f t="shared" si="6"/>
        <v>0</v>
      </c>
      <c r="E22" s="20">
        <f t="shared" si="6"/>
        <v>0</v>
      </c>
      <c r="F22" s="20">
        <f t="shared" si="6"/>
        <v>0</v>
      </c>
      <c r="G22" s="20">
        <f t="shared" si="6"/>
        <v>0</v>
      </c>
      <c r="H22" s="20">
        <f t="shared" si="6"/>
        <v>0</v>
      </c>
      <c r="I22" s="20">
        <f t="shared" si="6"/>
        <v>0</v>
      </c>
      <c r="J22" s="20">
        <f t="shared" si="6"/>
        <v>0</v>
      </c>
      <c r="K22" s="20">
        <f t="shared" si="6"/>
        <v>0</v>
      </c>
      <c r="L22" s="20">
        <f t="shared" si="6"/>
        <v>0</v>
      </c>
      <c r="M22" s="20">
        <f t="shared" si="6"/>
        <v>0</v>
      </c>
      <c r="N22" s="20">
        <f t="shared" si="6"/>
        <v>0</v>
      </c>
      <c r="O22" s="55">
        <f t="shared" si="6"/>
        <v>0</v>
      </c>
      <c r="P22" s="20" t="str">
        <f t="shared" si="6"/>
        <v>:</v>
      </c>
      <c r="Q22" s="20" t="str">
        <f t="shared" si="6"/>
        <v>:</v>
      </c>
      <c r="R22" s="20" t="str">
        <f t="shared" si="6"/>
        <v>:</v>
      </c>
      <c r="S22" s="20" t="str">
        <f t="shared" si="6"/>
        <v>:</v>
      </c>
      <c r="T22" s="20" t="str">
        <f t="shared" si="6"/>
        <v>:</v>
      </c>
      <c r="U22" s="20" t="str">
        <f t="shared" si="6"/>
        <v>:</v>
      </c>
      <c r="V22" s="20" t="str">
        <f t="shared" si="6"/>
        <v>:</v>
      </c>
      <c r="W22" s="20" t="str">
        <f t="shared" si="6"/>
        <v>:</v>
      </c>
      <c r="X22" s="20" t="str">
        <f t="shared" si="6"/>
        <v>:</v>
      </c>
      <c r="Y22" s="20" t="str">
        <f t="shared" si="6"/>
        <v>:</v>
      </c>
      <c r="Z22" s="20" t="str">
        <f t="shared" si="6"/>
        <v>:</v>
      </c>
      <c r="AA22" s="132">
        <f t="shared" si="5"/>
        <v>0</v>
      </c>
    </row>
    <row r="23" spans="2:27" s="4" customFormat="1" ht="12" x14ac:dyDescent="0.25">
      <c r="B23" s="27" t="s">
        <v>25</v>
      </c>
      <c r="C23" s="55">
        <f t="shared" si="0"/>
        <v>0</v>
      </c>
      <c r="D23" s="20">
        <f t="shared" si="6"/>
        <v>0</v>
      </c>
      <c r="E23" s="20">
        <f t="shared" si="6"/>
        <v>0</v>
      </c>
      <c r="F23" s="20">
        <f t="shared" si="6"/>
        <v>0</v>
      </c>
      <c r="G23" s="20">
        <f t="shared" si="6"/>
        <v>0</v>
      </c>
      <c r="H23" s="20">
        <f t="shared" si="6"/>
        <v>0</v>
      </c>
      <c r="I23" s="20">
        <f t="shared" si="6"/>
        <v>0</v>
      </c>
      <c r="J23" s="20">
        <f t="shared" si="6"/>
        <v>0</v>
      </c>
      <c r="K23" s="20">
        <f t="shared" si="6"/>
        <v>0</v>
      </c>
      <c r="L23" s="20">
        <f t="shared" si="6"/>
        <v>0</v>
      </c>
      <c r="M23" s="20">
        <f t="shared" si="6"/>
        <v>0</v>
      </c>
      <c r="N23" s="20">
        <f t="shared" si="6"/>
        <v>0</v>
      </c>
      <c r="O23" s="55">
        <f t="shared" si="6"/>
        <v>0</v>
      </c>
      <c r="P23" s="20" t="str">
        <f t="shared" si="6"/>
        <v>:</v>
      </c>
      <c r="Q23" s="20" t="str">
        <f t="shared" si="6"/>
        <v>:</v>
      </c>
      <c r="R23" s="20" t="str">
        <f t="shared" si="6"/>
        <v>:</v>
      </c>
      <c r="S23" s="20" t="str">
        <f t="shared" si="6"/>
        <v>:</v>
      </c>
      <c r="T23" s="20" t="str">
        <f t="shared" si="6"/>
        <v>:</v>
      </c>
      <c r="U23" s="20" t="str">
        <f t="shared" si="6"/>
        <v>:</v>
      </c>
      <c r="V23" s="20" t="str">
        <f t="shared" si="6"/>
        <v>:</v>
      </c>
      <c r="W23" s="20" t="str">
        <f t="shared" si="6"/>
        <v>:</v>
      </c>
      <c r="X23" s="20" t="str">
        <f t="shared" si="6"/>
        <v>:</v>
      </c>
      <c r="Y23" s="20" t="str">
        <f t="shared" si="6"/>
        <v>:</v>
      </c>
      <c r="Z23" s="20" t="str">
        <f t="shared" si="6"/>
        <v>:</v>
      </c>
      <c r="AA23" s="132">
        <f t="shared" si="5"/>
        <v>0</v>
      </c>
    </row>
    <row r="24" spans="2:27" s="4" customFormat="1" ht="12" x14ac:dyDescent="0.25">
      <c r="B24" s="27" t="s">
        <v>26</v>
      </c>
      <c r="C24" s="55">
        <f t="shared" si="0"/>
        <v>871</v>
      </c>
      <c r="D24" s="20">
        <f t="shared" si="6"/>
        <v>605</v>
      </c>
      <c r="E24" s="20">
        <f t="shared" si="6"/>
        <v>746</v>
      </c>
      <c r="F24" s="20">
        <f t="shared" si="6"/>
        <v>719</v>
      </c>
      <c r="G24" s="20">
        <f t="shared" si="6"/>
        <v>839</v>
      </c>
      <c r="H24" s="20">
        <f t="shared" si="6"/>
        <v>852</v>
      </c>
      <c r="I24" s="20">
        <f t="shared" si="6"/>
        <v>880</v>
      </c>
      <c r="J24" s="20">
        <f t="shared" si="6"/>
        <v>881</v>
      </c>
      <c r="K24" s="20">
        <f t="shared" si="6"/>
        <v>835</v>
      </c>
      <c r="L24" s="20">
        <f t="shared" si="6"/>
        <v>812</v>
      </c>
      <c r="M24" s="20">
        <f t="shared" si="6"/>
        <v>800</v>
      </c>
      <c r="N24" s="20">
        <f t="shared" si="6"/>
        <v>674</v>
      </c>
      <c r="O24" s="55">
        <f t="shared" si="6"/>
        <v>600.30000000000007</v>
      </c>
      <c r="P24" s="20" t="str">
        <f t="shared" si="6"/>
        <v>:</v>
      </c>
      <c r="Q24" s="20" t="str">
        <f t="shared" si="6"/>
        <v>:</v>
      </c>
      <c r="R24" s="20" t="str">
        <f t="shared" si="6"/>
        <v>:</v>
      </c>
      <c r="S24" s="20" t="str">
        <f t="shared" si="6"/>
        <v>:</v>
      </c>
      <c r="T24" s="20" t="str">
        <f t="shared" si="6"/>
        <v>:</v>
      </c>
      <c r="U24" s="20" t="str">
        <f t="shared" si="6"/>
        <v>:</v>
      </c>
      <c r="V24" s="20" t="str">
        <f t="shared" si="6"/>
        <v>:</v>
      </c>
      <c r="W24" s="20" t="str">
        <f t="shared" si="6"/>
        <v>:</v>
      </c>
      <c r="X24" s="20" t="str">
        <f t="shared" si="6"/>
        <v>:</v>
      </c>
      <c r="Y24" s="20" t="str">
        <f t="shared" si="6"/>
        <v>:</v>
      </c>
      <c r="Z24" s="20" t="str">
        <f t="shared" si="6"/>
        <v>:</v>
      </c>
      <c r="AA24" s="132">
        <f t="shared" si="5"/>
        <v>9514</v>
      </c>
    </row>
    <row r="25" spans="2:27" s="4" customFormat="1" ht="12" x14ac:dyDescent="0.25">
      <c r="B25" s="27" t="s">
        <v>27</v>
      </c>
      <c r="C25" s="55">
        <f t="shared" si="0"/>
        <v>0</v>
      </c>
      <c r="D25" s="20">
        <f t="shared" si="6"/>
        <v>0</v>
      </c>
      <c r="E25" s="20">
        <f t="shared" si="6"/>
        <v>0</v>
      </c>
      <c r="F25" s="20">
        <f t="shared" si="6"/>
        <v>0</v>
      </c>
      <c r="G25" s="20">
        <f t="shared" si="6"/>
        <v>0</v>
      </c>
      <c r="H25" s="20">
        <f t="shared" si="6"/>
        <v>0</v>
      </c>
      <c r="I25" s="20">
        <f t="shared" si="6"/>
        <v>0</v>
      </c>
      <c r="J25" s="20">
        <f t="shared" si="6"/>
        <v>0</v>
      </c>
      <c r="K25" s="20">
        <f t="shared" si="6"/>
        <v>0</v>
      </c>
      <c r="L25" s="20">
        <f t="shared" si="6"/>
        <v>0</v>
      </c>
      <c r="M25" s="20">
        <f t="shared" si="6"/>
        <v>0</v>
      </c>
      <c r="N25" s="20">
        <f t="shared" si="6"/>
        <v>0</v>
      </c>
      <c r="O25" s="55">
        <f t="shared" si="6"/>
        <v>0</v>
      </c>
      <c r="P25" s="20" t="str">
        <f t="shared" si="6"/>
        <v>:</v>
      </c>
      <c r="Q25" s="20" t="str">
        <f t="shared" si="6"/>
        <v>:</v>
      </c>
      <c r="R25" s="20" t="str">
        <f t="shared" si="6"/>
        <v>:</v>
      </c>
      <c r="S25" s="20" t="str">
        <f t="shared" si="6"/>
        <v>:</v>
      </c>
      <c r="T25" s="20" t="str">
        <f t="shared" si="6"/>
        <v>:</v>
      </c>
      <c r="U25" s="20" t="str">
        <f t="shared" si="6"/>
        <v>:</v>
      </c>
      <c r="V25" s="20" t="str">
        <f t="shared" si="6"/>
        <v>:</v>
      </c>
      <c r="W25" s="20" t="str">
        <f t="shared" si="6"/>
        <v>:</v>
      </c>
      <c r="X25" s="20" t="str">
        <f t="shared" si="6"/>
        <v>:</v>
      </c>
      <c r="Y25" s="20" t="str">
        <f t="shared" si="6"/>
        <v>:</v>
      </c>
      <c r="Z25" s="20" t="str">
        <f t="shared" si="6"/>
        <v>:</v>
      </c>
      <c r="AA25" s="132">
        <f t="shared" si="5"/>
        <v>0</v>
      </c>
    </row>
    <row r="26" spans="2:27" s="4" customFormat="1" ht="12" x14ac:dyDescent="0.25">
      <c r="B26" s="27" t="s">
        <v>28</v>
      </c>
      <c r="C26" s="55">
        <f t="shared" si="0"/>
        <v>625</v>
      </c>
      <c r="D26" s="20">
        <f t="shared" si="6"/>
        <v>536</v>
      </c>
      <c r="E26" s="20">
        <f t="shared" si="6"/>
        <v>616</v>
      </c>
      <c r="F26" s="20">
        <f t="shared" si="6"/>
        <v>627</v>
      </c>
      <c r="G26" s="20">
        <f t="shared" si="6"/>
        <v>589</v>
      </c>
      <c r="H26" s="20">
        <f t="shared" si="6"/>
        <v>607</v>
      </c>
      <c r="I26" s="20">
        <f t="shared" si="6"/>
        <v>549</v>
      </c>
      <c r="J26" s="20">
        <f t="shared" si="6"/>
        <v>528</v>
      </c>
      <c r="K26" s="20">
        <f t="shared" si="6"/>
        <v>326</v>
      </c>
      <c r="L26" s="20">
        <f t="shared" si="6"/>
        <v>589</v>
      </c>
      <c r="M26" s="20">
        <f t="shared" si="6"/>
        <v>612</v>
      </c>
      <c r="N26" s="20">
        <f t="shared" si="6"/>
        <v>603</v>
      </c>
      <c r="O26" s="55">
        <f t="shared" si="6"/>
        <v>543</v>
      </c>
      <c r="P26" s="20" t="str">
        <f t="shared" si="6"/>
        <v>:</v>
      </c>
      <c r="Q26" s="20" t="str">
        <f t="shared" si="6"/>
        <v>:</v>
      </c>
      <c r="R26" s="20" t="str">
        <f t="shared" si="6"/>
        <v>:</v>
      </c>
      <c r="S26" s="20" t="str">
        <f t="shared" si="6"/>
        <v>:</v>
      </c>
      <c r="T26" s="20" t="str">
        <f t="shared" si="6"/>
        <v>:</v>
      </c>
      <c r="U26" s="20" t="str">
        <f t="shared" si="6"/>
        <v>:</v>
      </c>
      <c r="V26" s="20" t="str">
        <f t="shared" si="6"/>
        <v>:</v>
      </c>
      <c r="W26" s="20" t="str">
        <f t="shared" si="6"/>
        <v>:</v>
      </c>
      <c r="X26" s="20" t="str">
        <f t="shared" si="6"/>
        <v>:</v>
      </c>
      <c r="Y26" s="20" t="str">
        <f t="shared" si="6"/>
        <v>:</v>
      </c>
      <c r="Z26" s="20" t="str">
        <f t="shared" si="6"/>
        <v>:</v>
      </c>
      <c r="AA26" s="132">
        <f t="shared" si="5"/>
        <v>6807</v>
      </c>
    </row>
    <row r="27" spans="2:27" s="4" customFormat="1" ht="12" x14ac:dyDescent="0.25">
      <c r="B27" s="27" t="s">
        <v>29</v>
      </c>
      <c r="C27" s="55">
        <f t="shared" si="0"/>
        <v>0</v>
      </c>
      <c r="D27" s="20">
        <f t="shared" si="6"/>
        <v>0</v>
      </c>
      <c r="E27" s="20">
        <f t="shared" si="6"/>
        <v>0</v>
      </c>
      <c r="F27" s="20">
        <f t="shared" si="6"/>
        <v>0</v>
      </c>
      <c r="G27" s="20">
        <f t="shared" si="6"/>
        <v>0</v>
      </c>
      <c r="H27" s="20">
        <f t="shared" si="6"/>
        <v>0</v>
      </c>
      <c r="I27" s="20">
        <f t="shared" si="6"/>
        <v>0</v>
      </c>
      <c r="J27" s="20">
        <f t="shared" si="6"/>
        <v>0</v>
      </c>
      <c r="K27" s="20">
        <f t="shared" si="6"/>
        <v>0</v>
      </c>
      <c r="L27" s="20">
        <f t="shared" si="6"/>
        <v>0</v>
      </c>
      <c r="M27" s="20">
        <f t="shared" si="6"/>
        <v>0</v>
      </c>
      <c r="N27" s="20">
        <f t="shared" si="6"/>
        <v>0</v>
      </c>
      <c r="O27" s="55">
        <f t="shared" si="6"/>
        <v>0</v>
      </c>
      <c r="P27" s="20" t="str">
        <f t="shared" si="6"/>
        <v>:</v>
      </c>
      <c r="Q27" s="20" t="str">
        <f t="shared" si="6"/>
        <v>:</v>
      </c>
      <c r="R27" s="20" t="str">
        <f t="shared" si="6"/>
        <v>:</v>
      </c>
      <c r="S27" s="20" t="str">
        <f t="shared" si="6"/>
        <v>:</v>
      </c>
      <c r="T27" s="20" t="str">
        <f t="shared" si="6"/>
        <v>:</v>
      </c>
      <c r="U27" s="20" t="str">
        <f t="shared" si="6"/>
        <v>:</v>
      </c>
      <c r="V27" s="20" t="str">
        <f t="shared" si="6"/>
        <v>:</v>
      </c>
      <c r="W27" s="20" t="str">
        <f t="shared" si="6"/>
        <v>:</v>
      </c>
      <c r="X27" s="20" t="str">
        <f t="shared" si="6"/>
        <v>:</v>
      </c>
      <c r="Y27" s="20" t="str">
        <f t="shared" si="6"/>
        <v>:</v>
      </c>
      <c r="Z27" s="20" t="str">
        <f t="shared" si="6"/>
        <v>:</v>
      </c>
      <c r="AA27" s="132">
        <f t="shared" si="5"/>
        <v>0</v>
      </c>
    </row>
    <row r="28" spans="2:27" s="4" customFormat="1" ht="12" x14ac:dyDescent="0.25">
      <c r="B28" s="27" t="s">
        <v>30</v>
      </c>
      <c r="C28" s="55">
        <f t="shared" si="0"/>
        <v>5032</v>
      </c>
      <c r="D28" s="20">
        <f t="shared" si="6"/>
        <v>4259</v>
      </c>
      <c r="E28" s="20">
        <f t="shared" si="6"/>
        <v>4910</v>
      </c>
      <c r="F28" s="20">
        <f t="shared" si="6"/>
        <v>4452</v>
      </c>
      <c r="G28" s="20">
        <f t="shared" si="6"/>
        <v>4396</v>
      </c>
      <c r="H28" s="20">
        <f t="shared" si="6"/>
        <v>3921</v>
      </c>
      <c r="I28" s="20">
        <f t="shared" si="6"/>
        <v>4866</v>
      </c>
      <c r="J28" s="20">
        <f t="shared" si="6"/>
        <v>4896</v>
      </c>
      <c r="K28" s="20">
        <f t="shared" si="6"/>
        <v>4799</v>
      </c>
      <c r="L28" s="20">
        <f t="shared" si="6"/>
        <v>5025</v>
      </c>
      <c r="M28" s="20">
        <f t="shared" si="6"/>
        <v>4478</v>
      </c>
      <c r="N28" s="20">
        <f t="shared" si="6"/>
        <v>4874</v>
      </c>
      <c r="O28" s="55" t="str">
        <f t="shared" si="6"/>
        <v>:</v>
      </c>
      <c r="P28" s="20" t="str">
        <f t="shared" si="6"/>
        <v>:</v>
      </c>
      <c r="Q28" s="20" t="str">
        <f t="shared" si="6"/>
        <v>:</v>
      </c>
      <c r="R28" s="20" t="str">
        <f t="shared" si="6"/>
        <v>:</v>
      </c>
      <c r="S28" s="20" t="str">
        <f t="shared" si="6"/>
        <v>:</v>
      </c>
      <c r="T28" s="20" t="str">
        <f t="shared" si="6"/>
        <v>:</v>
      </c>
      <c r="U28" s="20" t="str">
        <f t="shared" si="6"/>
        <v>:</v>
      </c>
      <c r="V28" s="20" t="str">
        <f t="shared" si="6"/>
        <v>:</v>
      </c>
      <c r="W28" s="20" t="str">
        <f t="shared" si="6"/>
        <v>:</v>
      </c>
      <c r="X28" s="20" t="str">
        <f t="shared" si="6"/>
        <v>:</v>
      </c>
      <c r="Y28" s="20" t="str">
        <f t="shared" si="6"/>
        <v>:</v>
      </c>
      <c r="Z28" s="20" t="str">
        <f t="shared" si="6"/>
        <v>:</v>
      </c>
      <c r="AA28" s="132">
        <f t="shared" si="5"/>
        <v>55908</v>
      </c>
    </row>
    <row r="29" spans="2:27" s="4" customFormat="1" ht="12" x14ac:dyDescent="0.25">
      <c r="B29" s="27" t="s">
        <v>31</v>
      </c>
      <c r="C29" s="55">
        <f t="shared" si="0"/>
        <v>803</v>
      </c>
      <c r="D29" s="20">
        <f t="shared" si="6"/>
        <v>711</v>
      </c>
      <c r="E29" s="20">
        <f t="shared" si="6"/>
        <v>779</v>
      </c>
      <c r="F29" s="20">
        <f t="shared" si="6"/>
        <v>757</v>
      </c>
      <c r="G29" s="20">
        <f t="shared" si="6"/>
        <v>778</v>
      </c>
      <c r="H29" s="20">
        <f t="shared" si="6"/>
        <v>748</v>
      </c>
      <c r="I29" s="20">
        <f t="shared" si="6"/>
        <v>765</v>
      </c>
      <c r="J29" s="20">
        <f t="shared" si="6"/>
        <v>802</v>
      </c>
      <c r="K29" s="20">
        <f t="shared" si="6"/>
        <v>692</v>
      </c>
      <c r="L29" s="20">
        <f t="shared" si="6"/>
        <v>813</v>
      </c>
      <c r="M29" s="20">
        <f t="shared" si="6"/>
        <v>712.66200000000003</v>
      </c>
      <c r="N29" s="20">
        <f t="shared" si="6"/>
        <v>819.33</v>
      </c>
      <c r="O29" s="55">
        <f t="shared" si="6"/>
        <v>778.09</v>
      </c>
      <c r="P29" s="20" t="str">
        <f t="shared" si="6"/>
        <v>:</v>
      </c>
      <c r="Q29" s="20" t="str">
        <f t="shared" si="6"/>
        <v>:</v>
      </c>
      <c r="R29" s="20" t="str">
        <f t="shared" si="6"/>
        <v>:</v>
      </c>
      <c r="S29" s="20" t="str">
        <f t="shared" si="6"/>
        <v>:</v>
      </c>
      <c r="T29" s="20" t="str">
        <f t="shared" si="6"/>
        <v>:</v>
      </c>
      <c r="U29" s="20" t="str">
        <f t="shared" si="6"/>
        <v>:</v>
      </c>
      <c r="V29" s="20" t="str">
        <f t="shared" si="6"/>
        <v>:</v>
      </c>
      <c r="W29" s="20" t="str">
        <f t="shared" si="6"/>
        <v>:</v>
      </c>
      <c r="X29" s="20" t="str">
        <f t="shared" si="6"/>
        <v>:</v>
      </c>
      <c r="Y29" s="20" t="str">
        <f t="shared" si="6"/>
        <v>:</v>
      </c>
      <c r="Z29" s="20" t="str">
        <f t="shared" si="6"/>
        <v>:</v>
      </c>
      <c r="AA29" s="132">
        <f t="shared" si="5"/>
        <v>9179.9920000000002</v>
      </c>
    </row>
    <row r="30" spans="2:27" s="4" customFormat="1" ht="12" x14ac:dyDescent="0.25">
      <c r="B30" s="27" t="s">
        <v>32</v>
      </c>
      <c r="C30" s="55">
        <f t="shared" si="0"/>
        <v>2267</v>
      </c>
      <c r="D30" s="20">
        <f t="shared" si="6"/>
        <v>2154</v>
      </c>
      <c r="E30" s="20">
        <f t="shared" si="6"/>
        <v>2345</v>
      </c>
      <c r="F30" s="20">
        <f t="shared" si="6"/>
        <v>2273</v>
      </c>
      <c r="G30" s="20">
        <f t="shared" si="6"/>
        <v>2204</v>
      </c>
      <c r="H30" s="20">
        <f t="shared" si="6"/>
        <v>2271</v>
      </c>
      <c r="I30" s="20">
        <f t="shared" si="6"/>
        <v>2397</v>
      </c>
      <c r="J30" s="20">
        <f t="shared" si="6"/>
        <v>2361</v>
      </c>
      <c r="K30" s="20">
        <f t="shared" si="6"/>
        <v>2253</v>
      </c>
      <c r="L30" s="20">
        <f t="shared" si="6"/>
        <v>2252</v>
      </c>
      <c r="M30" s="20">
        <f t="shared" si="6"/>
        <v>2273</v>
      </c>
      <c r="N30" s="20">
        <f t="shared" si="6"/>
        <v>2136</v>
      </c>
      <c r="O30" s="55">
        <f t="shared" si="6"/>
        <v>2278.9190000000003</v>
      </c>
      <c r="P30" s="20" t="str">
        <f t="shared" si="6"/>
        <v>:</v>
      </c>
      <c r="Q30" s="20" t="str">
        <f t="shared" si="6"/>
        <v>:</v>
      </c>
      <c r="R30" s="20" t="str">
        <f t="shared" si="6"/>
        <v>:</v>
      </c>
      <c r="S30" s="20" t="str">
        <f t="shared" si="6"/>
        <v>:</v>
      </c>
      <c r="T30" s="20" t="str">
        <f t="shared" si="6"/>
        <v>:</v>
      </c>
      <c r="U30" s="20" t="str">
        <f t="shared" si="6"/>
        <v>:</v>
      </c>
      <c r="V30" s="20" t="str">
        <f t="shared" si="6"/>
        <v>:</v>
      </c>
      <c r="W30" s="20" t="str">
        <f t="shared" si="6"/>
        <v>:</v>
      </c>
      <c r="X30" s="20" t="str">
        <f t="shared" si="6"/>
        <v>:</v>
      </c>
      <c r="Y30" s="20" t="str">
        <f t="shared" si="6"/>
        <v>:</v>
      </c>
      <c r="Z30" s="20" t="str">
        <f t="shared" si="6"/>
        <v>:</v>
      </c>
      <c r="AA30" s="132">
        <f t="shared" si="5"/>
        <v>27186</v>
      </c>
    </row>
    <row r="31" spans="2:27" s="4" customFormat="1" ht="12" x14ac:dyDescent="0.25">
      <c r="B31" s="27" t="s">
        <v>33</v>
      </c>
      <c r="C31" s="55">
        <f t="shared" si="0"/>
        <v>940</v>
      </c>
      <c r="D31" s="20">
        <f t="shared" si="6"/>
        <v>780</v>
      </c>
      <c r="E31" s="20">
        <f t="shared" si="6"/>
        <v>919</v>
      </c>
      <c r="F31" s="20">
        <f t="shared" si="6"/>
        <v>993</v>
      </c>
      <c r="G31" s="20">
        <f t="shared" si="6"/>
        <v>1122</v>
      </c>
      <c r="H31" s="20">
        <f t="shared" si="6"/>
        <v>1042</v>
      </c>
      <c r="I31" s="20">
        <f t="shared" si="6"/>
        <v>1170</v>
      </c>
      <c r="J31" s="20">
        <f t="shared" si="6"/>
        <v>545</v>
      </c>
      <c r="K31" s="20">
        <f t="shared" si="6"/>
        <v>386</v>
      </c>
      <c r="L31" s="20">
        <f t="shared" si="6"/>
        <v>923</v>
      </c>
      <c r="M31" s="20">
        <f t="shared" si="6"/>
        <v>1177</v>
      </c>
      <c r="N31" s="20">
        <f t="shared" si="6"/>
        <v>1183</v>
      </c>
      <c r="O31" s="55">
        <f t="shared" si="6"/>
        <v>1173.4270000000001</v>
      </c>
      <c r="P31" s="20" t="str">
        <f t="shared" si="6"/>
        <v>:</v>
      </c>
      <c r="Q31" s="20" t="str">
        <f t="shared" si="6"/>
        <v>:</v>
      </c>
      <c r="R31" s="20" t="str">
        <f t="shared" si="6"/>
        <v>:</v>
      </c>
      <c r="S31" s="20" t="str">
        <f t="shared" si="6"/>
        <v>:</v>
      </c>
      <c r="T31" s="20" t="str">
        <f t="shared" si="6"/>
        <v>:</v>
      </c>
      <c r="U31" s="20" t="str">
        <f t="shared" si="6"/>
        <v>:</v>
      </c>
      <c r="V31" s="20" t="str">
        <f t="shared" si="6"/>
        <v>:</v>
      </c>
      <c r="W31" s="20" t="str">
        <f t="shared" si="6"/>
        <v>:</v>
      </c>
      <c r="X31" s="20" t="str">
        <f t="shared" si="6"/>
        <v>:</v>
      </c>
      <c r="Y31" s="20" t="str">
        <f t="shared" ref="D31:Z37" si="7">Y75</f>
        <v>:</v>
      </c>
      <c r="Z31" s="20" t="str">
        <f t="shared" si="7"/>
        <v>:</v>
      </c>
      <c r="AA31" s="132">
        <f t="shared" si="5"/>
        <v>11180</v>
      </c>
    </row>
    <row r="32" spans="2:27" s="4" customFormat="1" ht="12" x14ac:dyDescent="0.25">
      <c r="B32" s="27" t="s">
        <v>34</v>
      </c>
      <c r="C32" s="55">
        <f t="shared" si="0"/>
        <v>1041</v>
      </c>
      <c r="D32" s="20">
        <f t="shared" si="7"/>
        <v>940</v>
      </c>
      <c r="E32" s="20">
        <f t="shared" si="7"/>
        <v>869</v>
      </c>
      <c r="F32" s="20">
        <f t="shared" si="7"/>
        <v>958</v>
      </c>
      <c r="G32" s="20">
        <f t="shared" si="7"/>
        <v>1070</v>
      </c>
      <c r="H32" s="20">
        <f t="shared" si="7"/>
        <v>1033</v>
      </c>
      <c r="I32" s="20">
        <f t="shared" si="7"/>
        <v>1037</v>
      </c>
      <c r="J32" s="20">
        <f t="shared" si="7"/>
        <v>1043</v>
      </c>
      <c r="K32" s="20">
        <f t="shared" si="7"/>
        <v>1038</v>
      </c>
      <c r="L32" s="20">
        <f t="shared" si="7"/>
        <v>1086</v>
      </c>
      <c r="M32" s="20">
        <f t="shared" si="7"/>
        <v>987</v>
      </c>
      <c r="N32" s="20">
        <f t="shared" si="7"/>
        <v>1045</v>
      </c>
      <c r="O32" s="55">
        <f t="shared" si="7"/>
        <v>1030</v>
      </c>
      <c r="P32" s="20" t="str">
        <f t="shared" si="7"/>
        <v>:</v>
      </c>
      <c r="Q32" s="20" t="str">
        <f t="shared" si="7"/>
        <v>:</v>
      </c>
      <c r="R32" s="20" t="str">
        <f t="shared" si="7"/>
        <v>:</v>
      </c>
      <c r="S32" s="20" t="str">
        <f t="shared" si="7"/>
        <v>:</v>
      </c>
      <c r="T32" s="20" t="str">
        <f t="shared" si="7"/>
        <v>:</v>
      </c>
      <c r="U32" s="20" t="str">
        <f t="shared" si="7"/>
        <v>:</v>
      </c>
      <c r="V32" s="20" t="str">
        <f t="shared" si="7"/>
        <v>:</v>
      </c>
      <c r="W32" s="20" t="str">
        <f t="shared" si="7"/>
        <v>:</v>
      </c>
      <c r="X32" s="20" t="str">
        <f t="shared" si="7"/>
        <v>:</v>
      </c>
      <c r="Y32" s="20" t="str">
        <f t="shared" si="7"/>
        <v>:</v>
      </c>
      <c r="Z32" s="20" t="str">
        <f t="shared" si="7"/>
        <v>:</v>
      </c>
      <c r="AA32" s="132">
        <f t="shared" si="5"/>
        <v>12147</v>
      </c>
    </row>
    <row r="33" spans="2:27" s="4" customFormat="1" ht="12" x14ac:dyDescent="0.25">
      <c r="B33" s="27" t="s">
        <v>35</v>
      </c>
      <c r="C33" s="55">
        <f t="shared" si="0"/>
        <v>0</v>
      </c>
      <c r="D33" s="20">
        <f t="shared" si="7"/>
        <v>0</v>
      </c>
      <c r="E33" s="20">
        <f t="shared" si="7"/>
        <v>0</v>
      </c>
      <c r="F33" s="20">
        <f t="shared" si="7"/>
        <v>0</v>
      </c>
      <c r="G33" s="20">
        <f t="shared" si="7"/>
        <v>0</v>
      </c>
      <c r="H33" s="20">
        <f t="shared" si="7"/>
        <v>0</v>
      </c>
      <c r="I33" s="20">
        <f t="shared" si="7"/>
        <v>0</v>
      </c>
      <c r="J33" s="20">
        <f t="shared" si="7"/>
        <v>0</v>
      </c>
      <c r="K33" s="20">
        <f t="shared" si="7"/>
        <v>0</v>
      </c>
      <c r="L33" s="20">
        <f t="shared" si="7"/>
        <v>0</v>
      </c>
      <c r="M33" s="20">
        <f t="shared" si="7"/>
        <v>0</v>
      </c>
      <c r="N33" s="20">
        <f t="shared" si="7"/>
        <v>0</v>
      </c>
      <c r="O33" s="55">
        <f t="shared" si="7"/>
        <v>0</v>
      </c>
      <c r="P33" s="20" t="str">
        <f t="shared" si="7"/>
        <v>:</v>
      </c>
      <c r="Q33" s="20" t="str">
        <f t="shared" si="7"/>
        <v>:</v>
      </c>
      <c r="R33" s="20" t="str">
        <f t="shared" si="7"/>
        <v>:</v>
      </c>
      <c r="S33" s="20" t="str">
        <f t="shared" si="7"/>
        <v>:</v>
      </c>
      <c r="T33" s="20" t="str">
        <f t="shared" si="7"/>
        <v>:</v>
      </c>
      <c r="U33" s="20" t="str">
        <f t="shared" si="7"/>
        <v>:</v>
      </c>
      <c r="V33" s="20" t="str">
        <f t="shared" si="7"/>
        <v>:</v>
      </c>
      <c r="W33" s="20" t="str">
        <f t="shared" si="7"/>
        <v>:</v>
      </c>
      <c r="X33" s="20" t="str">
        <f t="shared" si="7"/>
        <v>:</v>
      </c>
      <c r="Y33" s="20" t="str">
        <f t="shared" si="7"/>
        <v>:</v>
      </c>
      <c r="Z33" s="20" t="str">
        <f t="shared" si="7"/>
        <v>:</v>
      </c>
      <c r="AA33" s="132">
        <f t="shared" si="5"/>
        <v>0</v>
      </c>
    </row>
    <row r="34" spans="2:27" s="4" customFormat="1" ht="12" x14ac:dyDescent="0.25">
      <c r="B34" s="27" t="s">
        <v>36</v>
      </c>
      <c r="C34" s="55">
        <f t="shared" si="0"/>
        <v>530</v>
      </c>
      <c r="D34" s="20">
        <f t="shared" si="7"/>
        <v>479</v>
      </c>
      <c r="E34" s="20">
        <f t="shared" si="7"/>
        <v>509</v>
      </c>
      <c r="F34" s="20">
        <f t="shared" si="7"/>
        <v>460</v>
      </c>
      <c r="G34" s="20">
        <f t="shared" si="7"/>
        <v>189</v>
      </c>
      <c r="H34" s="20">
        <f t="shared" si="7"/>
        <v>241</v>
      </c>
      <c r="I34" s="20">
        <f t="shared" si="7"/>
        <v>332</v>
      </c>
      <c r="J34" s="20">
        <f t="shared" si="7"/>
        <v>433</v>
      </c>
      <c r="K34" s="20">
        <f t="shared" si="7"/>
        <v>513</v>
      </c>
      <c r="L34" s="20">
        <f t="shared" si="7"/>
        <v>438</v>
      </c>
      <c r="M34" s="20">
        <f t="shared" si="7"/>
        <v>495</v>
      </c>
      <c r="N34" s="20">
        <f t="shared" si="7"/>
        <v>490</v>
      </c>
      <c r="O34" s="55" t="str">
        <f t="shared" si="7"/>
        <v>:</v>
      </c>
      <c r="P34" s="20" t="str">
        <f t="shared" si="7"/>
        <v>:</v>
      </c>
      <c r="Q34" s="20" t="str">
        <f t="shared" si="7"/>
        <v>:</v>
      </c>
      <c r="R34" s="20" t="str">
        <f t="shared" si="7"/>
        <v>:</v>
      </c>
      <c r="S34" s="20" t="str">
        <f t="shared" si="7"/>
        <v>:</v>
      </c>
      <c r="T34" s="20" t="str">
        <f t="shared" si="7"/>
        <v>:</v>
      </c>
      <c r="U34" s="20" t="str">
        <f t="shared" si="7"/>
        <v>:</v>
      </c>
      <c r="V34" s="20" t="str">
        <f t="shared" si="7"/>
        <v>:</v>
      </c>
      <c r="W34" s="20" t="str">
        <f t="shared" si="7"/>
        <v>:</v>
      </c>
      <c r="X34" s="20" t="str">
        <f t="shared" si="7"/>
        <v>:</v>
      </c>
      <c r="Y34" s="20" t="str">
        <f t="shared" si="7"/>
        <v>:</v>
      </c>
      <c r="Z34" s="20" t="str">
        <f t="shared" si="7"/>
        <v>:</v>
      </c>
      <c r="AA34" s="132">
        <f t="shared" si="5"/>
        <v>5109</v>
      </c>
    </row>
    <row r="35" spans="2:27" s="4" customFormat="1" ht="12" x14ac:dyDescent="0.25">
      <c r="B35" s="27" t="s">
        <v>37</v>
      </c>
      <c r="C35" s="55">
        <f t="shared" si="0"/>
        <v>1026</v>
      </c>
      <c r="D35" s="20">
        <f t="shared" si="7"/>
        <v>843</v>
      </c>
      <c r="E35" s="20">
        <f t="shared" si="7"/>
        <v>1020</v>
      </c>
      <c r="F35" s="20">
        <f t="shared" si="7"/>
        <v>995</v>
      </c>
      <c r="G35" s="20">
        <f t="shared" si="7"/>
        <v>1070</v>
      </c>
      <c r="H35" s="20">
        <f t="shared" si="7"/>
        <v>978</v>
      </c>
      <c r="I35" s="20">
        <f t="shared" si="7"/>
        <v>1032</v>
      </c>
      <c r="J35" s="20">
        <f t="shared" si="7"/>
        <v>1073</v>
      </c>
      <c r="K35" s="20">
        <f t="shared" si="7"/>
        <v>913</v>
      </c>
      <c r="L35" s="20">
        <f t="shared" si="7"/>
        <v>1054</v>
      </c>
      <c r="M35" s="20">
        <f t="shared" si="7"/>
        <v>955</v>
      </c>
      <c r="N35" s="20">
        <f t="shared" si="7"/>
        <v>981</v>
      </c>
      <c r="O35" s="55">
        <f t="shared" si="7"/>
        <v>1044</v>
      </c>
      <c r="P35" s="20" t="str">
        <f t="shared" si="7"/>
        <v>:</v>
      </c>
      <c r="Q35" s="20" t="str">
        <f t="shared" si="7"/>
        <v>:</v>
      </c>
      <c r="R35" s="20" t="str">
        <f t="shared" si="7"/>
        <v>:</v>
      </c>
      <c r="S35" s="20" t="str">
        <f t="shared" si="7"/>
        <v>:</v>
      </c>
      <c r="T35" s="20" t="str">
        <f t="shared" si="7"/>
        <v>:</v>
      </c>
      <c r="U35" s="20" t="str">
        <f t="shared" si="7"/>
        <v>:</v>
      </c>
      <c r="V35" s="20" t="str">
        <f t="shared" si="7"/>
        <v>:</v>
      </c>
      <c r="W35" s="20" t="str">
        <f t="shared" si="7"/>
        <v>:</v>
      </c>
      <c r="X35" s="20" t="str">
        <f t="shared" si="7"/>
        <v>:</v>
      </c>
      <c r="Y35" s="20" t="str">
        <f t="shared" si="7"/>
        <v>:</v>
      </c>
      <c r="Z35" s="20" t="str">
        <f t="shared" si="7"/>
        <v>:</v>
      </c>
      <c r="AA35" s="132">
        <f t="shared" si="5"/>
        <v>11940</v>
      </c>
    </row>
    <row r="36" spans="2:27" s="4" customFormat="1" ht="12" x14ac:dyDescent="0.25">
      <c r="B36" s="27" t="s">
        <v>38</v>
      </c>
      <c r="C36" s="55">
        <f t="shared" si="0"/>
        <v>1535</v>
      </c>
      <c r="D36" s="20">
        <f t="shared" si="7"/>
        <v>1403</v>
      </c>
      <c r="E36" s="20">
        <f t="shared" si="7"/>
        <v>1300</v>
      </c>
      <c r="F36" s="20">
        <f t="shared" si="7"/>
        <v>1197</v>
      </c>
      <c r="G36" s="20">
        <f t="shared" si="7"/>
        <v>1200</v>
      </c>
      <c r="H36" s="20">
        <f t="shared" si="7"/>
        <v>1736</v>
      </c>
      <c r="I36" s="20">
        <f t="shared" si="7"/>
        <v>1811</v>
      </c>
      <c r="J36" s="20">
        <f t="shared" si="7"/>
        <v>1751</v>
      </c>
      <c r="K36" s="20">
        <f t="shared" si="7"/>
        <v>1120</v>
      </c>
      <c r="L36" s="20">
        <f t="shared" si="7"/>
        <v>945</v>
      </c>
      <c r="M36" s="20">
        <f t="shared" si="7"/>
        <v>1214</v>
      </c>
      <c r="N36" s="20">
        <f t="shared" si="7"/>
        <v>1555</v>
      </c>
      <c r="O36" s="55">
        <f t="shared" si="7"/>
        <v>1650.703</v>
      </c>
      <c r="P36" s="20" t="str">
        <f t="shared" si="7"/>
        <v>:</v>
      </c>
      <c r="Q36" s="20" t="str">
        <f t="shared" si="7"/>
        <v>:</v>
      </c>
      <c r="R36" s="20" t="str">
        <f t="shared" si="7"/>
        <v>:</v>
      </c>
      <c r="S36" s="20" t="str">
        <f t="shared" si="7"/>
        <v>:</v>
      </c>
      <c r="T36" s="20" t="str">
        <f t="shared" si="7"/>
        <v>:</v>
      </c>
      <c r="U36" s="20" t="str">
        <f t="shared" si="7"/>
        <v>:</v>
      </c>
      <c r="V36" s="20" t="str">
        <f t="shared" si="7"/>
        <v>:</v>
      </c>
      <c r="W36" s="20" t="str">
        <f t="shared" si="7"/>
        <v>:</v>
      </c>
      <c r="X36" s="20" t="str">
        <f t="shared" si="7"/>
        <v>:</v>
      </c>
      <c r="Y36" s="20" t="str">
        <f t="shared" si="7"/>
        <v>:</v>
      </c>
      <c r="Z36" s="20" t="str">
        <f t="shared" si="7"/>
        <v>:</v>
      </c>
      <c r="AA36" s="132">
        <f t="shared" si="5"/>
        <v>16767</v>
      </c>
    </row>
    <row r="37" spans="2:27" s="4" customFormat="1" ht="12" x14ac:dyDescent="0.25">
      <c r="B37" s="28" t="s">
        <v>39</v>
      </c>
      <c r="C37" s="46">
        <f t="shared" si="0"/>
        <v>4654</v>
      </c>
      <c r="D37" s="21">
        <f t="shared" si="7"/>
        <v>4045</v>
      </c>
      <c r="E37" s="21">
        <f t="shared" si="7"/>
        <v>4190</v>
      </c>
      <c r="F37" s="21">
        <f t="shared" si="7"/>
        <v>4300</v>
      </c>
      <c r="G37" s="21">
        <f t="shared" si="7"/>
        <v>4224</v>
      </c>
      <c r="H37" s="21">
        <f t="shared" si="7"/>
        <v>3895</v>
      </c>
      <c r="I37" s="21">
        <f t="shared" si="7"/>
        <v>4379</v>
      </c>
      <c r="J37" s="21">
        <f t="shared" si="7"/>
        <v>4568</v>
      </c>
      <c r="K37" s="21">
        <f t="shared" si="7"/>
        <v>4159</v>
      </c>
      <c r="L37" s="21">
        <f t="shared" si="7"/>
        <v>4616</v>
      </c>
      <c r="M37" s="21">
        <f t="shared" si="7"/>
        <v>4486</v>
      </c>
      <c r="N37" s="21">
        <f t="shared" si="7"/>
        <v>4786</v>
      </c>
      <c r="O37" s="46">
        <f t="shared" si="7"/>
        <v>4851</v>
      </c>
      <c r="P37" s="21" t="str">
        <f t="shared" si="7"/>
        <v>:</v>
      </c>
      <c r="Q37" s="21" t="str">
        <f t="shared" si="7"/>
        <v>:</v>
      </c>
      <c r="R37" s="21" t="str">
        <f t="shared" si="7"/>
        <v>:</v>
      </c>
      <c r="S37" s="21" t="str">
        <f t="shared" si="7"/>
        <v>:</v>
      </c>
      <c r="T37" s="21" t="str">
        <f t="shared" si="7"/>
        <v>:</v>
      </c>
      <c r="U37" s="21" t="str">
        <f t="shared" si="7"/>
        <v>:</v>
      </c>
      <c r="V37" s="21" t="str">
        <f t="shared" si="7"/>
        <v>:</v>
      </c>
      <c r="W37" s="21" t="str">
        <f t="shared" si="7"/>
        <v>:</v>
      </c>
      <c r="X37" s="21" t="str">
        <f t="shared" si="7"/>
        <v>:</v>
      </c>
      <c r="Y37" s="21" t="str">
        <f t="shared" si="7"/>
        <v>:</v>
      </c>
      <c r="Z37" s="21" t="str">
        <f t="shared" si="7"/>
        <v>:</v>
      </c>
      <c r="AA37" s="132">
        <f t="shared" si="5"/>
        <v>52302</v>
      </c>
    </row>
    <row r="38" spans="2:27" s="4" customFormat="1" ht="12" x14ac:dyDescent="0.25">
      <c r="B38" s="195" t="s">
        <v>43</v>
      </c>
      <c r="C38" s="277">
        <f>C82</f>
        <v>1241</v>
      </c>
      <c r="D38" s="278">
        <f t="shared" ref="D38:Z38" si="8">D82</f>
        <v>1175</v>
      </c>
      <c r="E38" s="278">
        <f t="shared" si="8"/>
        <v>1232</v>
      </c>
      <c r="F38" s="278">
        <f t="shared" si="8"/>
        <v>1229</v>
      </c>
      <c r="G38" s="278">
        <f t="shared" si="8"/>
        <v>1247</v>
      </c>
      <c r="H38" s="278">
        <f t="shared" si="8"/>
        <v>1277</v>
      </c>
      <c r="I38" s="278">
        <f t="shared" si="8"/>
        <v>1339</v>
      </c>
      <c r="J38" s="278">
        <f t="shared" si="8"/>
        <v>1211</v>
      </c>
      <c r="K38" s="278">
        <f t="shared" si="8"/>
        <v>1045</v>
      </c>
      <c r="L38" s="278">
        <f t="shared" si="8"/>
        <v>1028</v>
      </c>
      <c r="M38" s="278">
        <f t="shared" si="8"/>
        <v>1252</v>
      </c>
      <c r="N38" s="278">
        <f t="shared" si="8"/>
        <v>1248</v>
      </c>
      <c r="O38" s="277">
        <f t="shared" si="8"/>
        <v>708.43200000000002</v>
      </c>
      <c r="P38" s="278" t="str">
        <f t="shared" si="8"/>
        <v>:</v>
      </c>
      <c r="Q38" s="278" t="str">
        <f t="shared" si="8"/>
        <v>:</v>
      </c>
      <c r="R38" s="278" t="str">
        <f t="shared" si="8"/>
        <v>:</v>
      </c>
      <c r="S38" s="278" t="str">
        <f t="shared" si="8"/>
        <v>:</v>
      </c>
      <c r="T38" s="278" t="str">
        <f t="shared" si="8"/>
        <v>:</v>
      </c>
      <c r="U38" s="278" t="str">
        <f t="shared" si="8"/>
        <v>:</v>
      </c>
      <c r="V38" s="278" t="str">
        <f t="shared" si="8"/>
        <v>:</v>
      </c>
      <c r="W38" s="278" t="str">
        <f t="shared" si="8"/>
        <v>:</v>
      </c>
      <c r="X38" s="278" t="str">
        <f t="shared" si="8"/>
        <v>:</v>
      </c>
      <c r="Y38" s="278" t="str">
        <f t="shared" si="8"/>
        <v>:</v>
      </c>
      <c r="Z38" s="278" t="str">
        <f t="shared" si="8"/>
        <v>:</v>
      </c>
      <c r="AA38" s="279">
        <f>SUM(C38:N38)</f>
        <v>14524</v>
      </c>
    </row>
    <row r="39" spans="2:27" s="4" customFormat="1" ht="12" x14ac:dyDescent="0.25">
      <c r="B39" s="280" t="s">
        <v>61</v>
      </c>
      <c r="C39" s="281" t="str">
        <f>C83</f>
        <v>:</v>
      </c>
      <c r="D39" s="282" t="str">
        <f t="shared" ref="D39:Z42" si="9">D83</f>
        <v>:</v>
      </c>
      <c r="E39" s="282" t="str">
        <f t="shared" si="9"/>
        <v>:</v>
      </c>
      <c r="F39" s="282" t="str">
        <f t="shared" si="9"/>
        <v>:</v>
      </c>
      <c r="G39" s="282" t="str">
        <f t="shared" si="9"/>
        <v>:</v>
      </c>
      <c r="H39" s="282" t="str">
        <f t="shared" si="9"/>
        <v>:</v>
      </c>
      <c r="I39" s="282" t="str">
        <f t="shared" si="9"/>
        <v>:</v>
      </c>
      <c r="J39" s="282" t="str">
        <f t="shared" si="9"/>
        <v>:</v>
      </c>
      <c r="K39" s="282" t="str">
        <f t="shared" si="9"/>
        <v>:</v>
      </c>
      <c r="L39" s="282" t="str">
        <f t="shared" si="9"/>
        <v>:</v>
      </c>
      <c r="M39" s="282" t="str">
        <f t="shared" si="9"/>
        <v>:</v>
      </c>
      <c r="N39" s="282" t="str">
        <f t="shared" si="9"/>
        <v>:</v>
      </c>
      <c r="O39" s="281" t="str">
        <f t="shared" si="9"/>
        <v>:</v>
      </c>
      <c r="P39" s="282" t="str">
        <f t="shared" si="9"/>
        <v>:</v>
      </c>
      <c r="Q39" s="282" t="str">
        <f t="shared" si="9"/>
        <v>:</v>
      </c>
      <c r="R39" s="282" t="str">
        <f t="shared" si="9"/>
        <v>:</v>
      </c>
      <c r="S39" s="282" t="str">
        <f t="shared" si="9"/>
        <v>:</v>
      </c>
      <c r="T39" s="282" t="str">
        <f t="shared" si="9"/>
        <v>:</v>
      </c>
      <c r="U39" s="282" t="str">
        <f t="shared" si="9"/>
        <v>:</v>
      </c>
      <c r="V39" s="282" t="str">
        <f t="shared" si="9"/>
        <v>:</v>
      </c>
      <c r="W39" s="282" t="str">
        <f t="shared" si="9"/>
        <v>:</v>
      </c>
      <c r="X39" s="282" t="str">
        <f t="shared" si="9"/>
        <v>:</v>
      </c>
      <c r="Y39" s="282" t="str">
        <f t="shared" si="9"/>
        <v>:</v>
      </c>
      <c r="Z39" s="282" t="str">
        <f t="shared" si="9"/>
        <v>:</v>
      </c>
      <c r="AA39" s="283" t="s">
        <v>12</v>
      </c>
    </row>
    <row r="40" spans="2:27" s="4" customFormat="1" ht="12" x14ac:dyDescent="0.25">
      <c r="B40" s="287" t="s">
        <v>207</v>
      </c>
      <c r="C40" s="288">
        <f>C84</f>
        <v>0</v>
      </c>
      <c r="D40" s="289">
        <f t="shared" si="9"/>
        <v>0</v>
      </c>
      <c r="E40" s="289">
        <f t="shared" si="9"/>
        <v>0</v>
      </c>
      <c r="F40" s="289">
        <f t="shared" si="9"/>
        <v>0</v>
      </c>
      <c r="G40" s="289">
        <f t="shared" si="9"/>
        <v>0</v>
      </c>
      <c r="H40" s="289">
        <f t="shared" si="9"/>
        <v>0</v>
      </c>
      <c r="I40" s="289">
        <f t="shared" si="9"/>
        <v>0</v>
      </c>
      <c r="J40" s="289">
        <f t="shared" si="9"/>
        <v>0</v>
      </c>
      <c r="K40" s="289">
        <f t="shared" si="9"/>
        <v>0</v>
      </c>
      <c r="L40" s="289">
        <f t="shared" si="9"/>
        <v>0</v>
      </c>
      <c r="M40" s="289">
        <f t="shared" si="9"/>
        <v>0</v>
      </c>
      <c r="N40" s="289">
        <f t="shared" si="9"/>
        <v>0</v>
      </c>
      <c r="O40" s="288">
        <f t="shared" si="9"/>
        <v>0</v>
      </c>
      <c r="P40" s="289" t="str">
        <f t="shared" si="9"/>
        <v>:</v>
      </c>
      <c r="Q40" s="289" t="str">
        <f t="shared" si="9"/>
        <v>:</v>
      </c>
      <c r="R40" s="289" t="str">
        <f t="shared" si="9"/>
        <v>:</v>
      </c>
      <c r="S40" s="289" t="str">
        <f t="shared" si="9"/>
        <v>:</v>
      </c>
      <c r="T40" s="289" t="str">
        <f t="shared" si="9"/>
        <v>:</v>
      </c>
      <c r="U40" s="289" t="str">
        <f t="shared" si="9"/>
        <v>:</v>
      </c>
      <c r="V40" s="289" t="str">
        <f t="shared" si="9"/>
        <v>:</v>
      </c>
      <c r="W40" s="289" t="str">
        <f t="shared" si="9"/>
        <v>:</v>
      </c>
      <c r="X40" s="289" t="str">
        <f t="shared" si="9"/>
        <v>:</v>
      </c>
      <c r="Y40" s="289" t="str">
        <f t="shared" si="9"/>
        <v>:</v>
      </c>
      <c r="Z40" s="289" t="str">
        <f t="shared" si="9"/>
        <v>:</v>
      </c>
      <c r="AA40" s="290">
        <f>SUM(C40:N40)</f>
        <v>0</v>
      </c>
    </row>
    <row r="41" spans="2:27" s="4" customFormat="1" ht="12" x14ac:dyDescent="0.25">
      <c r="B41" s="152" t="s">
        <v>190</v>
      </c>
      <c r="C41" s="284">
        <f>C85</f>
        <v>21</v>
      </c>
      <c r="D41" s="285">
        <f t="shared" si="9"/>
        <v>32</v>
      </c>
      <c r="E41" s="285">
        <f t="shared" si="9"/>
        <v>38</v>
      </c>
      <c r="F41" s="285">
        <f t="shared" si="9"/>
        <v>37</v>
      </c>
      <c r="G41" s="285">
        <f t="shared" si="9"/>
        <v>14</v>
      </c>
      <c r="H41" s="285">
        <f t="shared" si="9"/>
        <v>50</v>
      </c>
      <c r="I41" s="285">
        <f t="shared" si="9"/>
        <v>41</v>
      </c>
      <c r="J41" s="285">
        <f t="shared" si="9"/>
        <v>40</v>
      </c>
      <c r="K41" s="285">
        <f t="shared" si="9"/>
        <v>5</v>
      </c>
      <c r="L41" s="285">
        <f t="shared" si="9"/>
        <v>5</v>
      </c>
      <c r="M41" s="285">
        <f t="shared" si="9"/>
        <v>4</v>
      </c>
      <c r="N41" s="285">
        <f t="shared" si="9"/>
        <v>4</v>
      </c>
      <c r="O41" s="284" t="str">
        <f t="shared" si="9"/>
        <v>:</v>
      </c>
      <c r="P41" s="285" t="str">
        <f t="shared" si="9"/>
        <v>:</v>
      </c>
      <c r="Q41" s="285" t="str">
        <f t="shared" si="9"/>
        <v>:</v>
      </c>
      <c r="R41" s="285" t="str">
        <f t="shared" si="9"/>
        <v>:</v>
      </c>
      <c r="S41" s="285" t="str">
        <f t="shared" si="9"/>
        <v>:</v>
      </c>
      <c r="T41" s="285" t="str">
        <f t="shared" si="9"/>
        <v>:</v>
      </c>
      <c r="U41" s="285" t="str">
        <f t="shared" si="9"/>
        <v>:</v>
      </c>
      <c r="V41" s="285" t="str">
        <f t="shared" si="9"/>
        <v>:</v>
      </c>
      <c r="W41" s="285" t="str">
        <f t="shared" si="9"/>
        <v>:</v>
      </c>
      <c r="X41" s="285" t="str">
        <f t="shared" si="9"/>
        <v>:</v>
      </c>
      <c r="Y41" s="285" t="str">
        <f t="shared" si="9"/>
        <v>:</v>
      </c>
      <c r="Z41" s="285" t="str">
        <f t="shared" si="9"/>
        <v>:</v>
      </c>
      <c r="AA41" s="286">
        <f>SUM(C41:N41)</f>
        <v>291</v>
      </c>
    </row>
    <row r="42" spans="2:27" s="4" customFormat="1" ht="12" x14ac:dyDescent="0.25">
      <c r="B42" s="147" t="s">
        <v>45</v>
      </c>
      <c r="C42" s="148">
        <f>C86</f>
        <v>2189</v>
      </c>
      <c r="D42" s="149">
        <f t="shared" si="9"/>
        <v>2456</v>
      </c>
      <c r="E42" s="149">
        <f t="shared" si="9"/>
        <v>2744</v>
      </c>
      <c r="F42" s="149">
        <f t="shared" si="9"/>
        <v>2820</v>
      </c>
      <c r="G42" s="149">
        <f t="shared" si="9"/>
        <v>2823</v>
      </c>
      <c r="H42" s="149">
        <f t="shared" si="9"/>
        <v>2488</v>
      </c>
      <c r="I42" s="149">
        <f t="shared" si="9"/>
        <v>3023</v>
      </c>
      <c r="J42" s="149">
        <f t="shared" si="9"/>
        <v>3168</v>
      </c>
      <c r="K42" s="149">
        <f t="shared" si="9"/>
        <v>3078</v>
      </c>
      <c r="L42" s="149">
        <f t="shared" si="9"/>
        <v>3087</v>
      </c>
      <c r="M42" s="149">
        <f t="shared" si="9"/>
        <v>3023</v>
      </c>
      <c r="N42" s="149">
        <f t="shared" si="9"/>
        <v>2716</v>
      </c>
      <c r="O42" s="148">
        <f t="shared" si="9"/>
        <v>2808.4169999999999</v>
      </c>
      <c r="P42" s="149" t="str">
        <f t="shared" si="9"/>
        <v>:</v>
      </c>
      <c r="Q42" s="149" t="str">
        <f t="shared" si="9"/>
        <v>:</v>
      </c>
      <c r="R42" s="149" t="str">
        <f t="shared" si="9"/>
        <v>:</v>
      </c>
      <c r="S42" s="149" t="str">
        <f t="shared" si="9"/>
        <v>:</v>
      </c>
      <c r="T42" s="149" t="str">
        <f t="shared" si="9"/>
        <v>:</v>
      </c>
      <c r="U42" s="149" t="str">
        <f t="shared" si="9"/>
        <v>:</v>
      </c>
      <c r="V42" s="149" t="str">
        <f t="shared" si="9"/>
        <v>:</v>
      </c>
      <c r="W42" s="149" t="str">
        <f t="shared" si="9"/>
        <v>:</v>
      </c>
      <c r="X42" s="149" t="str">
        <f t="shared" si="9"/>
        <v>:</v>
      </c>
      <c r="Y42" s="149" t="str">
        <f t="shared" si="9"/>
        <v>:</v>
      </c>
      <c r="Z42" s="149" t="str">
        <f t="shared" si="9"/>
        <v>:</v>
      </c>
      <c r="AA42" s="213">
        <f>SUM(C42:N42)</f>
        <v>33615</v>
      </c>
    </row>
    <row r="43" spans="2:27" x14ac:dyDescent="0.2">
      <c r="B43" s="57" t="s">
        <v>138</v>
      </c>
      <c r="P43" s="7"/>
    </row>
    <row r="44" spans="2:27" ht="14.4" customHeight="1" x14ac:dyDescent="0.2">
      <c r="B44" s="299" t="s">
        <v>531</v>
      </c>
      <c r="P44" s="7"/>
    </row>
    <row r="45" spans="2:27" ht="14.4" customHeight="1" x14ac:dyDescent="0.2">
      <c r="B45" s="299" t="s">
        <v>538</v>
      </c>
      <c r="P45" s="7"/>
    </row>
    <row r="46" spans="2:27" ht="15" customHeight="1" x14ac:dyDescent="0.2">
      <c r="B46" s="41" t="str">
        <f>'T1-Solid fuels supply EU'!B37</f>
        <v>Extraction date: 05/05/2020</v>
      </c>
    </row>
    <row r="47" spans="2:27" ht="15" customHeight="1" x14ac:dyDescent="0.2">
      <c r="B47" s="42" t="s">
        <v>274</v>
      </c>
      <c r="P47" s="7"/>
    </row>
    <row r="48" spans="2:27" x14ac:dyDescent="0.2">
      <c r="B48" s="42"/>
      <c r="P48" s="7"/>
    </row>
    <row r="50" spans="1:28" x14ac:dyDescent="0.2">
      <c r="B50" s="2" t="s">
        <v>307</v>
      </c>
    </row>
    <row r="51" spans="1:28" x14ac:dyDescent="0.2">
      <c r="B51" s="70" t="s">
        <v>63</v>
      </c>
      <c r="C51" s="70" t="str">
        <f>'T1-Solid fuels supply EU'!C41</f>
        <v>2019M01</v>
      </c>
      <c r="D51" s="70" t="str">
        <f>'T1-Solid fuels supply EU'!D41</f>
        <v>2019M02</v>
      </c>
      <c r="E51" s="70" t="str">
        <f>'T1-Solid fuels supply EU'!E41</f>
        <v>2019M03</v>
      </c>
      <c r="F51" s="70" t="str">
        <f>'T1-Solid fuels supply EU'!F41</f>
        <v>2019M04</v>
      </c>
      <c r="G51" s="70" t="str">
        <f>'T1-Solid fuels supply EU'!G41</f>
        <v>2019M05</v>
      </c>
      <c r="H51" s="70" t="str">
        <f>'T1-Solid fuels supply EU'!H41</f>
        <v>2019M06</v>
      </c>
      <c r="I51" s="70" t="str">
        <f>'T1-Solid fuels supply EU'!I41</f>
        <v>2019M07</v>
      </c>
      <c r="J51" s="70" t="str">
        <f>'T1-Solid fuels supply EU'!J41</f>
        <v>2019M08</v>
      </c>
      <c r="K51" s="70" t="str">
        <f>'T1-Solid fuels supply EU'!K41</f>
        <v>2019M09</v>
      </c>
      <c r="L51" s="70" t="str">
        <f>'T1-Solid fuels supply EU'!L41</f>
        <v>2019M10</v>
      </c>
      <c r="M51" s="70" t="str">
        <f>'T1-Solid fuels supply EU'!M41</f>
        <v>2019M11</v>
      </c>
      <c r="N51" s="70" t="str">
        <f>'T1-Solid fuels supply EU'!N41</f>
        <v>2019M12</v>
      </c>
      <c r="O51" s="70" t="str">
        <f>'T1-Solid fuels supply EU'!O41</f>
        <v>2020M01</v>
      </c>
      <c r="P51" s="70" t="str">
        <f>'T1-Solid fuels supply EU'!P41</f>
        <v>2020M02</v>
      </c>
      <c r="Q51" s="70" t="str">
        <f>'T1-Solid fuels supply EU'!Q41</f>
        <v>2020M03</v>
      </c>
      <c r="R51" s="70" t="str">
        <f>'T1-Solid fuels supply EU'!R41</f>
        <v>2020M04</v>
      </c>
      <c r="S51" s="70" t="str">
        <f>'T1-Solid fuels supply EU'!S41</f>
        <v>2020M05</v>
      </c>
      <c r="T51" s="70" t="str">
        <f>'T1-Solid fuels supply EU'!T41</f>
        <v>2020M06</v>
      </c>
      <c r="U51" s="70" t="str">
        <f>'T1-Solid fuels supply EU'!U41</f>
        <v>2020M07</v>
      </c>
      <c r="V51" s="70" t="str">
        <f>'T1-Solid fuels supply EU'!V41</f>
        <v>2020M08</v>
      </c>
      <c r="W51" s="70" t="str">
        <f>'T1-Solid fuels supply EU'!W41</f>
        <v>2020M09</v>
      </c>
      <c r="X51" s="70" t="str">
        <f>'T1-Solid fuels supply EU'!X41</f>
        <v>2020M10</v>
      </c>
      <c r="Y51" s="70" t="str">
        <f>'T1-Solid fuels supply EU'!Y41</f>
        <v>2020M11</v>
      </c>
      <c r="Z51" s="70" t="str">
        <f>'T1-Solid fuels supply EU'!Z41</f>
        <v>2020M12</v>
      </c>
    </row>
    <row r="52" spans="1:28" x14ac:dyDescent="0.2">
      <c r="A52" s="2" t="s">
        <v>206</v>
      </c>
      <c r="B52" s="70" t="s">
        <v>41</v>
      </c>
      <c r="C52" s="81">
        <f t="shared" ref="C52:N52" si="10">SUM(C54:C81)</f>
        <v>50187.171000000002</v>
      </c>
      <c r="D52" s="81">
        <f t="shared" si="10"/>
        <v>43805.017999999996</v>
      </c>
      <c r="E52" s="81">
        <f t="shared" si="10"/>
        <v>47790.974999999999</v>
      </c>
      <c r="F52" s="81">
        <f t="shared" si="10"/>
        <v>46571.24</v>
      </c>
      <c r="G52" s="81">
        <f t="shared" si="10"/>
        <v>46646.165999999997</v>
      </c>
      <c r="H52" s="81">
        <f t="shared" si="10"/>
        <v>45510.769</v>
      </c>
      <c r="I52" s="81">
        <f t="shared" si="10"/>
        <v>50782.237999999998</v>
      </c>
      <c r="J52" s="81">
        <f t="shared" si="10"/>
        <v>51111.33</v>
      </c>
      <c r="K52" s="81">
        <f t="shared" si="10"/>
        <v>46508.171999999999</v>
      </c>
      <c r="L52" s="81">
        <f t="shared" si="10"/>
        <v>48210.534</v>
      </c>
      <c r="M52" s="81">
        <f t="shared" si="10"/>
        <v>45929.5</v>
      </c>
      <c r="N52" s="81">
        <f t="shared" si="10"/>
        <v>48195.518000000004</v>
      </c>
      <c r="O52" s="81">
        <f t="shared" ref="O52" si="11">SUM(O54:O81)</f>
        <v>40695.761000000006</v>
      </c>
      <c r="P52" s="81" t="s">
        <v>12</v>
      </c>
      <c r="Q52" s="81" t="s">
        <v>12</v>
      </c>
      <c r="R52" s="81" t="s">
        <v>12</v>
      </c>
      <c r="S52" s="81" t="s">
        <v>12</v>
      </c>
      <c r="T52" s="81" t="s">
        <v>12</v>
      </c>
      <c r="U52" s="81" t="s">
        <v>12</v>
      </c>
      <c r="V52" s="81" t="s">
        <v>12</v>
      </c>
      <c r="W52" s="81" t="s">
        <v>12</v>
      </c>
      <c r="X52" s="81" t="s">
        <v>12</v>
      </c>
      <c r="Y52" s="81" t="s">
        <v>12</v>
      </c>
      <c r="Z52" s="81" t="s">
        <v>12</v>
      </c>
      <c r="AA52" s="81">
        <f t="shared" ref="AA52" si="12">SUM(AA54:AA81)</f>
        <v>0</v>
      </c>
    </row>
    <row r="53" spans="1:28" x14ac:dyDescent="0.2">
      <c r="A53" s="2" t="s">
        <v>123</v>
      </c>
      <c r="B53" s="70" t="s">
        <v>65</v>
      </c>
      <c r="C53" s="81">
        <f t="shared" ref="C53:N53" si="13">SUM(C54,C58,C59,C60,C61,C62,C63,C65,C66,C67,C68,C69,C71,C72,C73,C75,C77,C78,C79)</f>
        <v>38192.171000000002</v>
      </c>
      <c r="D53" s="81">
        <f t="shared" si="13"/>
        <v>32931.017999999996</v>
      </c>
      <c r="E53" s="81">
        <f t="shared" si="13"/>
        <v>36702.974999999999</v>
      </c>
      <c r="F53" s="81">
        <f t="shared" si="13"/>
        <v>35427.24</v>
      </c>
      <c r="G53" s="81">
        <f t="shared" si="13"/>
        <v>35300.165999999997</v>
      </c>
      <c r="H53" s="81">
        <f t="shared" si="13"/>
        <v>33805.769</v>
      </c>
      <c r="I53" s="81">
        <f t="shared" si="13"/>
        <v>38225.237999999998</v>
      </c>
      <c r="J53" s="81">
        <f t="shared" si="13"/>
        <v>38516.33</v>
      </c>
      <c r="K53" s="81">
        <f t="shared" si="13"/>
        <v>35577.171999999999</v>
      </c>
      <c r="L53" s="81">
        <f t="shared" si="13"/>
        <v>36378.534</v>
      </c>
      <c r="M53" s="81">
        <f t="shared" si="13"/>
        <v>34124.5</v>
      </c>
      <c r="N53" s="81">
        <f t="shared" si="13"/>
        <v>35945.518000000004</v>
      </c>
      <c r="O53" s="81">
        <f t="shared" ref="O53" si="14">SUM(O54,O58,O59,O60,O61,O62,O63,O65,O66,O67,O68,O69,O71,O72,O73,O75,O77,O78,O79)</f>
        <v>28399.804999999997</v>
      </c>
      <c r="P53" s="81" t="s">
        <v>12</v>
      </c>
      <c r="Q53" s="81" t="s">
        <v>12</v>
      </c>
      <c r="R53" s="81" t="s">
        <v>12</v>
      </c>
      <c r="S53" s="81" t="s">
        <v>12</v>
      </c>
      <c r="T53" s="81" t="s">
        <v>12</v>
      </c>
      <c r="U53" s="81" t="s">
        <v>12</v>
      </c>
      <c r="V53" s="81" t="s">
        <v>12</v>
      </c>
      <c r="W53" s="81" t="s">
        <v>12</v>
      </c>
      <c r="X53" s="81" t="s">
        <v>12</v>
      </c>
      <c r="Y53" s="81" t="s">
        <v>12</v>
      </c>
      <c r="Z53" s="81" t="s">
        <v>12</v>
      </c>
      <c r="AA53" s="81">
        <f t="shared" ref="AA53" si="15">SUM(AA54,AA58,AA59,AA60,AA61,AA62,AA63,AA65,AA66,AA67,AA68,AA69,AA71,AA72,AA73,AA75,AA77,AA78,AA79)</f>
        <v>0</v>
      </c>
    </row>
    <row r="54" spans="1:28" x14ac:dyDescent="0.2">
      <c r="A54" s="2" t="s">
        <v>89</v>
      </c>
      <c r="B54" s="70" t="s">
        <v>14</v>
      </c>
      <c r="C54" s="291">
        <v>3118</v>
      </c>
      <c r="D54" s="291">
        <v>2828</v>
      </c>
      <c r="E54" s="291">
        <v>3007</v>
      </c>
      <c r="F54" s="59">
        <v>2947</v>
      </c>
      <c r="G54" s="59">
        <v>2871</v>
      </c>
      <c r="H54" s="59">
        <v>2836</v>
      </c>
      <c r="I54" s="59">
        <v>2890</v>
      </c>
      <c r="J54" s="59">
        <v>2968</v>
      </c>
      <c r="K54" s="59">
        <v>2719</v>
      </c>
      <c r="L54" s="59">
        <v>2801</v>
      </c>
      <c r="M54" s="291">
        <v>2803</v>
      </c>
      <c r="N54" s="291">
        <v>2737</v>
      </c>
      <c r="O54" s="291">
        <v>2891.2</v>
      </c>
      <c r="P54" s="291" t="s">
        <v>12</v>
      </c>
      <c r="Q54" s="291" t="s">
        <v>12</v>
      </c>
      <c r="R54" s="59" t="s">
        <v>12</v>
      </c>
      <c r="S54" s="59" t="s">
        <v>12</v>
      </c>
      <c r="T54" s="59" t="s">
        <v>12</v>
      </c>
      <c r="U54" s="59" t="s">
        <v>12</v>
      </c>
      <c r="V54" s="59" t="s">
        <v>12</v>
      </c>
      <c r="W54" s="59" t="s">
        <v>12</v>
      </c>
      <c r="X54" s="59" t="s">
        <v>12</v>
      </c>
      <c r="Y54" s="291" t="s">
        <v>12</v>
      </c>
      <c r="Z54" s="291" t="s">
        <v>12</v>
      </c>
    </row>
    <row r="55" spans="1:28" x14ac:dyDescent="0.2">
      <c r="A55" s="2" t="s">
        <v>90</v>
      </c>
      <c r="B55" s="70" t="s">
        <v>15</v>
      </c>
      <c r="C55" s="291">
        <v>577</v>
      </c>
      <c r="D55" s="291">
        <v>527</v>
      </c>
      <c r="E55" s="291">
        <v>347</v>
      </c>
      <c r="F55" s="59">
        <v>565</v>
      </c>
      <c r="G55" s="59">
        <v>625</v>
      </c>
      <c r="H55" s="59">
        <v>598</v>
      </c>
      <c r="I55" s="59">
        <v>617</v>
      </c>
      <c r="J55" s="59">
        <v>613</v>
      </c>
      <c r="K55" s="59">
        <v>574</v>
      </c>
      <c r="L55" s="59">
        <v>646</v>
      </c>
      <c r="M55" s="291">
        <v>585</v>
      </c>
      <c r="N55" s="291">
        <v>557</v>
      </c>
      <c r="O55" s="291">
        <v>569.43400000000008</v>
      </c>
      <c r="P55" s="291" t="s">
        <v>12</v>
      </c>
      <c r="Q55" s="291" t="s">
        <v>12</v>
      </c>
      <c r="R55" s="59" t="s">
        <v>12</v>
      </c>
      <c r="S55" s="59" t="s">
        <v>12</v>
      </c>
      <c r="T55" s="59" t="s">
        <v>12</v>
      </c>
      <c r="U55" s="59" t="s">
        <v>12</v>
      </c>
      <c r="V55" s="59" t="s">
        <v>12</v>
      </c>
      <c r="W55" s="59" t="s">
        <v>12</v>
      </c>
      <c r="X55" s="59" t="s">
        <v>12</v>
      </c>
      <c r="Y55" s="291" t="s">
        <v>12</v>
      </c>
      <c r="Z55" s="291" t="s">
        <v>12</v>
      </c>
    </row>
    <row r="56" spans="1:28" x14ac:dyDescent="0.2">
      <c r="A56" s="2" t="s">
        <v>91</v>
      </c>
      <c r="B56" s="70" t="s">
        <v>188</v>
      </c>
      <c r="C56" s="291">
        <v>600</v>
      </c>
      <c r="D56" s="291">
        <v>587</v>
      </c>
      <c r="E56" s="291">
        <v>660</v>
      </c>
      <c r="F56" s="59">
        <v>554</v>
      </c>
      <c r="G56" s="59">
        <v>689</v>
      </c>
      <c r="H56" s="59">
        <v>637</v>
      </c>
      <c r="I56" s="59">
        <v>724</v>
      </c>
      <c r="J56" s="59">
        <v>715</v>
      </c>
      <c r="K56" s="59">
        <v>694</v>
      </c>
      <c r="L56" s="59">
        <v>681</v>
      </c>
      <c r="M56" s="291">
        <v>682</v>
      </c>
      <c r="N56" s="291">
        <v>624</v>
      </c>
      <c r="O56" s="291">
        <v>650</v>
      </c>
      <c r="P56" s="291" t="s">
        <v>12</v>
      </c>
      <c r="Q56" s="291" t="s">
        <v>12</v>
      </c>
      <c r="R56" s="59" t="s">
        <v>12</v>
      </c>
      <c r="S56" s="59" t="s">
        <v>12</v>
      </c>
      <c r="T56" s="59" t="s">
        <v>12</v>
      </c>
      <c r="U56" s="59" t="s">
        <v>12</v>
      </c>
      <c r="V56" s="59" t="s">
        <v>12</v>
      </c>
      <c r="W56" s="59" t="s">
        <v>12</v>
      </c>
      <c r="X56" s="59" t="s">
        <v>12</v>
      </c>
      <c r="Y56" s="291" t="s">
        <v>12</v>
      </c>
      <c r="Z56" s="291" t="s">
        <v>12</v>
      </c>
    </row>
    <row r="57" spans="1:28" x14ac:dyDescent="0.2">
      <c r="A57" s="2" t="s">
        <v>92</v>
      </c>
      <c r="B57" s="70" t="s">
        <v>17</v>
      </c>
      <c r="C57" s="291">
        <v>683</v>
      </c>
      <c r="D57" s="291">
        <v>622</v>
      </c>
      <c r="E57" s="291">
        <v>669</v>
      </c>
      <c r="F57" s="59">
        <v>651</v>
      </c>
      <c r="G57" s="59">
        <v>664</v>
      </c>
      <c r="H57" s="59">
        <v>601</v>
      </c>
      <c r="I57" s="59">
        <v>656</v>
      </c>
      <c r="J57" s="59">
        <v>628</v>
      </c>
      <c r="K57" s="59">
        <v>498</v>
      </c>
      <c r="L57" s="59">
        <v>668</v>
      </c>
      <c r="M57" s="291">
        <v>639</v>
      </c>
      <c r="N57" s="291">
        <v>665</v>
      </c>
      <c r="O57" s="291">
        <v>704</v>
      </c>
      <c r="P57" s="291" t="s">
        <v>12</v>
      </c>
      <c r="Q57" s="291" t="s">
        <v>12</v>
      </c>
      <c r="R57" s="59" t="s">
        <v>12</v>
      </c>
      <c r="S57" s="59" t="s">
        <v>12</v>
      </c>
      <c r="T57" s="59" t="s">
        <v>12</v>
      </c>
      <c r="U57" s="59" t="s">
        <v>12</v>
      </c>
      <c r="V57" s="59" t="s">
        <v>12</v>
      </c>
      <c r="W57" s="59" t="s">
        <v>12</v>
      </c>
      <c r="X57" s="59" t="s">
        <v>12</v>
      </c>
      <c r="Y57" s="291" t="s">
        <v>12</v>
      </c>
      <c r="Z57" s="291" t="s">
        <v>12</v>
      </c>
    </row>
    <row r="58" spans="1:28" x14ac:dyDescent="0.2">
      <c r="A58" s="2" t="s">
        <v>93</v>
      </c>
      <c r="B58" s="70" t="s">
        <v>66</v>
      </c>
      <c r="C58" s="291">
        <v>7535.1710000000003</v>
      </c>
      <c r="D58" s="291">
        <v>6502.018</v>
      </c>
      <c r="E58" s="291">
        <v>7179.9750000000004</v>
      </c>
      <c r="F58" s="59">
        <v>6870.24</v>
      </c>
      <c r="G58" s="59">
        <v>6848.1660000000002</v>
      </c>
      <c r="H58" s="59">
        <v>7007.7690000000002</v>
      </c>
      <c r="I58" s="59">
        <v>7803.2380000000003</v>
      </c>
      <c r="J58" s="59">
        <v>7505.33</v>
      </c>
      <c r="K58" s="59">
        <v>7201.1720000000005</v>
      </c>
      <c r="L58" s="59">
        <v>7653.5340000000006</v>
      </c>
      <c r="M58" s="291">
        <v>7292.8380000000006</v>
      </c>
      <c r="N58" s="291">
        <v>7613.1880000000001</v>
      </c>
      <c r="O58" s="291">
        <v>7685.2330000000002</v>
      </c>
      <c r="P58" s="291" t="s">
        <v>12</v>
      </c>
      <c r="Q58" s="291" t="s">
        <v>12</v>
      </c>
      <c r="R58" s="59" t="s">
        <v>12</v>
      </c>
      <c r="S58" s="59" t="s">
        <v>12</v>
      </c>
      <c r="T58" s="59" t="s">
        <v>12</v>
      </c>
      <c r="U58" s="59" t="s">
        <v>12</v>
      </c>
      <c r="V58" s="59" t="s">
        <v>12</v>
      </c>
      <c r="W58" s="59" t="s">
        <v>12</v>
      </c>
      <c r="X58" s="59" t="s">
        <v>12</v>
      </c>
      <c r="Y58" s="291" t="s">
        <v>12</v>
      </c>
      <c r="Z58" s="291" t="s">
        <v>12</v>
      </c>
    </row>
    <row r="59" spans="1:28" x14ac:dyDescent="0.2">
      <c r="A59" s="2" t="s">
        <v>95</v>
      </c>
      <c r="B59" s="70" t="s">
        <v>18</v>
      </c>
      <c r="C59" s="296">
        <v>0</v>
      </c>
      <c r="D59" s="291">
        <v>0</v>
      </c>
      <c r="E59" s="291">
        <v>0</v>
      </c>
      <c r="F59" s="59">
        <v>0</v>
      </c>
      <c r="G59" s="59">
        <v>0</v>
      </c>
      <c r="H59" s="59">
        <v>0</v>
      </c>
      <c r="I59" s="59">
        <v>0</v>
      </c>
      <c r="J59" s="59">
        <v>0</v>
      </c>
      <c r="K59" s="59">
        <v>0</v>
      </c>
      <c r="L59" s="59">
        <v>0</v>
      </c>
      <c r="M59" s="291">
        <v>0</v>
      </c>
      <c r="N59" s="291">
        <v>0</v>
      </c>
      <c r="O59" s="29" t="s">
        <v>12</v>
      </c>
      <c r="P59" s="291" t="s">
        <v>12</v>
      </c>
      <c r="Q59" s="291" t="s">
        <v>12</v>
      </c>
      <c r="R59" s="59" t="s">
        <v>12</v>
      </c>
      <c r="S59" s="59" t="s">
        <v>12</v>
      </c>
      <c r="T59" s="59" t="s">
        <v>12</v>
      </c>
      <c r="U59" s="59" t="s">
        <v>12</v>
      </c>
      <c r="V59" s="59" t="s">
        <v>12</v>
      </c>
      <c r="W59" s="59" t="s">
        <v>12</v>
      </c>
      <c r="X59" s="59" t="s">
        <v>12</v>
      </c>
      <c r="Y59" s="291" t="s">
        <v>12</v>
      </c>
      <c r="Z59" s="291" t="s">
        <v>12</v>
      </c>
      <c r="AA59" s="12"/>
      <c r="AB59" s="12"/>
    </row>
    <row r="60" spans="1:28" x14ac:dyDescent="0.2">
      <c r="A60" s="2" t="s">
        <v>94</v>
      </c>
      <c r="B60" s="70" t="s">
        <v>19</v>
      </c>
      <c r="C60" s="291">
        <v>244</v>
      </c>
      <c r="D60" s="291">
        <v>203</v>
      </c>
      <c r="E60" s="291">
        <v>230</v>
      </c>
      <c r="F60" s="59">
        <v>203</v>
      </c>
      <c r="G60" s="59">
        <v>48</v>
      </c>
      <c r="H60" s="59">
        <v>74</v>
      </c>
      <c r="I60" s="59">
        <v>230</v>
      </c>
      <c r="J60" s="59">
        <v>257</v>
      </c>
      <c r="K60" s="59">
        <v>270</v>
      </c>
      <c r="L60" s="59">
        <v>258</v>
      </c>
      <c r="M60" s="291">
        <v>248</v>
      </c>
      <c r="N60" s="291">
        <v>265</v>
      </c>
      <c r="O60" s="291">
        <v>260.61200000000002</v>
      </c>
      <c r="P60" s="291" t="s">
        <v>12</v>
      </c>
      <c r="Q60" s="291" t="s">
        <v>12</v>
      </c>
      <c r="R60" s="59" t="s">
        <v>12</v>
      </c>
      <c r="S60" s="59" t="s">
        <v>12</v>
      </c>
      <c r="T60" s="59" t="s">
        <v>12</v>
      </c>
      <c r="U60" s="59" t="s">
        <v>12</v>
      </c>
      <c r="V60" s="59" t="s">
        <v>12</v>
      </c>
      <c r="W60" s="59" t="s">
        <v>12</v>
      </c>
      <c r="X60" s="59" t="s">
        <v>12</v>
      </c>
      <c r="Y60" s="291" t="s">
        <v>12</v>
      </c>
      <c r="Z60" s="291" t="s">
        <v>12</v>
      </c>
    </row>
    <row r="61" spans="1:28" x14ac:dyDescent="0.2">
      <c r="A61" s="2" t="s">
        <v>96</v>
      </c>
      <c r="B61" s="70" t="s">
        <v>20</v>
      </c>
      <c r="C61" s="291">
        <v>2016</v>
      </c>
      <c r="D61" s="291">
        <v>1806</v>
      </c>
      <c r="E61" s="291">
        <v>2050</v>
      </c>
      <c r="F61" s="59">
        <v>1876</v>
      </c>
      <c r="G61" s="59">
        <v>1950</v>
      </c>
      <c r="H61" s="59">
        <v>1916</v>
      </c>
      <c r="I61" s="59">
        <v>2116</v>
      </c>
      <c r="J61" s="59">
        <v>2089</v>
      </c>
      <c r="K61" s="59">
        <v>1985</v>
      </c>
      <c r="L61" s="59">
        <v>1751</v>
      </c>
      <c r="M61" s="291">
        <v>1586</v>
      </c>
      <c r="N61" s="291">
        <v>1885</v>
      </c>
      <c r="O61" s="81" t="s">
        <v>12</v>
      </c>
      <c r="P61" s="291" t="s">
        <v>12</v>
      </c>
      <c r="Q61" s="291" t="s">
        <v>12</v>
      </c>
      <c r="R61" s="59" t="s">
        <v>12</v>
      </c>
      <c r="S61" s="59" t="s">
        <v>12</v>
      </c>
      <c r="T61" s="59" t="s">
        <v>12</v>
      </c>
      <c r="U61" s="59" t="s">
        <v>12</v>
      </c>
      <c r="V61" s="59" t="s">
        <v>12</v>
      </c>
      <c r="W61" s="59" t="s">
        <v>12</v>
      </c>
      <c r="X61" s="59" t="s">
        <v>12</v>
      </c>
      <c r="Y61" s="291" t="s">
        <v>12</v>
      </c>
      <c r="Z61" s="291" t="s">
        <v>12</v>
      </c>
    </row>
    <row r="62" spans="1:28" x14ac:dyDescent="0.2">
      <c r="A62" s="2" t="s">
        <v>97</v>
      </c>
      <c r="B62" s="70" t="s">
        <v>21</v>
      </c>
      <c r="C62" s="291">
        <v>5898</v>
      </c>
      <c r="D62" s="291">
        <v>4961</v>
      </c>
      <c r="E62" s="291">
        <v>5805</v>
      </c>
      <c r="F62" s="59">
        <v>5681</v>
      </c>
      <c r="G62" s="59">
        <v>5480</v>
      </c>
      <c r="H62" s="59">
        <v>4992</v>
      </c>
      <c r="I62" s="59">
        <v>5517</v>
      </c>
      <c r="J62" s="59">
        <v>6000</v>
      </c>
      <c r="K62" s="59">
        <v>5279</v>
      </c>
      <c r="L62" s="59">
        <v>5734</v>
      </c>
      <c r="M62" s="291">
        <v>4802</v>
      </c>
      <c r="N62" s="291">
        <v>5499</v>
      </c>
      <c r="O62" s="291">
        <v>5354</v>
      </c>
      <c r="P62" s="291" t="s">
        <v>12</v>
      </c>
      <c r="Q62" s="291" t="s">
        <v>12</v>
      </c>
      <c r="R62" s="59" t="s">
        <v>12</v>
      </c>
      <c r="S62" s="59" t="s">
        <v>12</v>
      </c>
      <c r="T62" s="59" t="s">
        <v>12</v>
      </c>
      <c r="U62" s="59" t="s">
        <v>12</v>
      </c>
      <c r="V62" s="59" t="s">
        <v>12</v>
      </c>
      <c r="W62" s="59" t="s">
        <v>12</v>
      </c>
      <c r="X62" s="59" t="s">
        <v>12</v>
      </c>
      <c r="Y62" s="291" t="s">
        <v>12</v>
      </c>
      <c r="Z62" s="291" t="s">
        <v>12</v>
      </c>
    </row>
    <row r="63" spans="1:28" x14ac:dyDescent="0.2">
      <c r="A63" s="2" t="s">
        <v>98</v>
      </c>
      <c r="B63" s="70" t="s">
        <v>22</v>
      </c>
      <c r="C63" s="291">
        <v>4784</v>
      </c>
      <c r="D63" s="291">
        <v>4387</v>
      </c>
      <c r="E63" s="291">
        <v>4314</v>
      </c>
      <c r="F63" s="59">
        <v>4185</v>
      </c>
      <c r="G63" s="59">
        <v>4101</v>
      </c>
      <c r="H63" s="59">
        <v>3612</v>
      </c>
      <c r="I63" s="59">
        <v>4490</v>
      </c>
      <c r="J63" s="59">
        <v>4714</v>
      </c>
      <c r="K63" s="59">
        <v>3932</v>
      </c>
      <c r="L63" s="59">
        <v>3444</v>
      </c>
      <c r="M63" s="291">
        <v>3258</v>
      </c>
      <c r="N63" s="291">
        <v>3468</v>
      </c>
      <c r="O63" s="291">
        <v>3111</v>
      </c>
      <c r="P63" s="291" t="s">
        <v>12</v>
      </c>
      <c r="Q63" s="291" t="s">
        <v>12</v>
      </c>
      <c r="R63" s="59" t="s">
        <v>12</v>
      </c>
      <c r="S63" s="59" t="s">
        <v>12</v>
      </c>
      <c r="T63" s="59" t="s">
        <v>12</v>
      </c>
      <c r="U63" s="59" t="s">
        <v>12</v>
      </c>
      <c r="V63" s="59" t="s">
        <v>12</v>
      </c>
      <c r="W63" s="59" t="s">
        <v>12</v>
      </c>
      <c r="X63" s="59" t="s">
        <v>12</v>
      </c>
      <c r="Y63" s="291" t="s">
        <v>12</v>
      </c>
      <c r="Z63" s="291" t="s">
        <v>12</v>
      </c>
    </row>
    <row r="64" spans="1:28" x14ac:dyDescent="0.2">
      <c r="A64" s="2" t="s">
        <v>99</v>
      </c>
      <c r="B64" s="70" t="s">
        <v>44</v>
      </c>
      <c r="C64" s="291">
        <v>13</v>
      </c>
      <c r="D64" s="291">
        <v>60</v>
      </c>
      <c r="E64" s="291">
        <v>92</v>
      </c>
      <c r="F64" s="59">
        <v>19</v>
      </c>
      <c r="G64" s="59">
        <v>81</v>
      </c>
      <c r="H64" s="59">
        <v>327</v>
      </c>
      <c r="I64" s="59">
        <v>387</v>
      </c>
      <c r="J64" s="59">
        <v>388</v>
      </c>
      <c r="K64" s="59">
        <v>269</v>
      </c>
      <c r="L64" s="59">
        <v>349</v>
      </c>
      <c r="M64" s="291">
        <v>327</v>
      </c>
      <c r="N64" s="291">
        <v>279</v>
      </c>
      <c r="O64" s="291">
        <v>18.900000000000002</v>
      </c>
      <c r="P64" s="291" t="s">
        <v>12</v>
      </c>
      <c r="Q64" s="291" t="s">
        <v>12</v>
      </c>
      <c r="R64" s="59" t="s">
        <v>12</v>
      </c>
      <c r="S64" s="59" t="s">
        <v>12</v>
      </c>
      <c r="T64" s="59" t="s">
        <v>12</v>
      </c>
      <c r="U64" s="59" t="s">
        <v>12</v>
      </c>
      <c r="V64" s="59" t="s">
        <v>12</v>
      </c>
      <c r="W64" s="59" t="s">
        <v>12</v>
      </c>
      <c r="X64" s="59" t="s">
        <v>12</v>
      </c>
      <c r="Y64" s="291" t="s">
        <v>12</v>
      </c>
      <c r="Z64" s="291" t="s">
        <v>12</v>
      </c>
    </row>
    <row r="65" spans="1:28" x14ac:dyDescent="0.2">
      <c r="A65" s="2" t="s">
        <v>100</v>
      </c>
      <c r="B65" s="70" t="s">
        <v>23</v>
      </c>
      <c r="C65" s="291">
        <v>5395</v>
      </c>
      <c r="D65" s="291">
        <v>4567</v>
      </c>
      <c r="E65" s="291">
        <v>5234</v>
      </c>
      <c r="F65" s="59">
        <v>5289</v>
      </c>
      <c r="G65" s="59">
        <v>5608</v>
      </c>
      <c r="H65" s="59">
        <v>5586</v>
      </c>
      <c r="I65" s="59">
        <v>6134</v>
      </c>
      <c r="J65" s="59">
        <v>6353</v>
      </c>
      <c r="K65" s="59">
        <v>6053</v>
      </c>
      <c r="L65" s="59">
        <v>5672</v>
      </c>
      <c r="M65" s="291">
        <v>5517</v>
      </c>
      <c r="N65" s="291">
        <v>5457</v>
      </c>
      <c r="O65" s="291">
        <v>5501.9430000000002</v>
      </c>
      <c r="P65" s="291" t="s">
        <v>12</v>
      </c>
      <c r="Q65" s="291" t="s">
        <v>12</v>
      </c>
      <c r="R65" s="59" t="s">
        <v>12</v>
      </c>
      <c r="S65" s="59" t="s">
        <v>12</v>
      </c>
      <c r="T65" s="59" t="s">
        <v>12</v>
      </c>
      <c r="U65" s="59" t="s">
        <v>12</v>
      </c>
      <c r="V65" s="59" t="s">
        <v>12</v>
      </c>
      <c r="W65" s="59" t="s">
        <v>12</v>
      </c>
      <c r="X65" s="59" t="s">
        <v>12</v>
      </c>
      <c r="Y65" s="291" t="s">
        <v>12</v>
      </c>
      <c r="Z65" s="291" t="s">
        <v>12</v>
      </c>
    </row>
    <row r="66" spans="1:28" x14ac:dyDescent="0.2">
      <c r="A66" s="2" t="s">
        <v>101</v>
      </c>
      <c r="B66" s="70" t="s">
        <v>24</v>
      </c>
      <c r="C66" s="296">
        <v>0</v>
      </c>
      <c r="D66" s="291">
        <v>0</v>
      </c>
      <c r="E66" s="291">
        <v>0</v>
      </c>
      <c r="F66" s="59">
        <v>0</v>
      </c>
      <c r="G66" s="59">
        <v>0</v>
      </c>
      <c r="H66" s="59">
        <v>0</v>
      </c>
      <c r="I66" s="59">
        <v>0</v>
      </c>
      <c r="J66" s="59">
        <v>0</v>
      </c>
      <c r="K66" s="59">
        <v>0</v>
      </c>
      <c r="L66" s="59">
        <v>0</v>
      </c>
      <c r="M66" s="291">
        <v>0</v>
      </c>
      <c r="N66" s="291">
        <v>0</v>
      </c>
      <c r="O66" s="296">
        <v>0</v>
      </c>
      <c r="P66" s="291" t="s">
        <v>12</v>
      </c>
      <c r="Q66" s="291" t="s">
        <v>12</v>
      </c>
      <c r="R66" s="59" t="s">
        <v>12</v>
      </c>
      <c r="S66" s="59" t="s">
        <v>12</v>
      </c>
      <c r="T66" s="59" t="s">
        <v>12</v>
      </c>
      <c r="U66" s="59" t="s">
        <v>12</v>
      </c>
      <c r="V66" s="59" t="s">
        <v>12</v>
      </c>
      <c r="W66" s="59" t="s">
        <v>12</v>
      </c>
      <c r="X66" s="59" t="s">
        <v>12</v>
      </c>
      <c r="Y66" s="291" t="s">
        <v>12</v>
      </c>
      <c r="Z66" s="291" t="s">
        <v>12</v>
      </c>
      <c r="AA66" s="12"/>
      <c r="AB66" s="12"/>
    </row>
    <row r="67" spans="1:28" x14ac:dyDescent="0.2">
      <c r="A67" s="2" t="s">
        <v>102</v>
      </c>
      <c r="B67" s="70" t="s">
        <v>25</v>
      </c>
      <c r="C67" s="296">
        <v>0</v>
      </c>
      <c r="D67" s="291">
        <v>0</v>
      </c>
      <c r="E67" s="291">
        <v>0</v>
      </c>
      <c r="F67" s="59">
        <v>0</v>
      </c>
      <c r="G67" s="59">
        <v>0</v>
      </c>
      <c r="H67" s="59">
        <v>0</v>
      </c>
      <c r="I67" s="59">
        <v>0</v>
      </c>
      <c r="J67" s="59">
        <v>0</v>
      </c>
      <c r="K67" s="59">
        <v>0</v>
      </c>
      <c r="L67" s="59">
        <v>0</v>
      </c>
      <c r="M67" s="291">
        <v>0</v>
      </c>
      <c r="N67" s="291">
        <v>0</v>
      </c>
      <c r="O67" s="296">
        <v>0</v>
      </c>
      <c r="P67" s="291" t="s">
        <v>12</v>
      </c>
      <c r="Q67" s="291" t="s">
        <v>12</v>
      </c>
      <c r="R67" s="59" t="s">
        <v>12</v>
      </c>
      <c r="S67" s="59" t="s">
        <v>12</v>
      </c>
      <c r="T67" s="59" t="s">
        <v>12</v>
      </c>
      <c r="U67" s="59" t="s">
        <v>12</v>
      </c>
      <c r="V67" s="59" t="s">
        <v>12</v>
      </c>
      <c r="W67" s="59" t="s">
        <v>12</v>
      </c>
      <c r="X67" s="59" t="s">
        <v>12</v>
      </c>
      <c r="Y67" s="291" t="s">
        <v>12</v>
      </c>
      <c r="Z67" s="291" t="s">
        <v>12</v>
      </c>
      <c r="AA67" s="12"/>
      <c r="AB67" s="12"/>
    </row>
    <row r="68" spans="1:28" x14ac:dyDescent="0.2">
      <c r="A68" s="2" t="s">
        <v>103</v>
      </c>
      <c r="B68" s="70" t="s">
        <v>26</v>
      </c>
      <c r="C68" s="291">
        <v>871</v>
      </c>
      <c r="D68" s="291">
        <v>605</v>
      </c>
      <c r="E68" s="291">
        <v>746</v>
      </c>
      <c r="F68" s="59">
        <v>719</v>
      </c>
      <c r="G68" s="59">
        <v>839</v>
      </c>
      <c r="H68" s="59">
        <v>852</v>
      </c>
      <c r="I68" s="59">
        <v>880</v>
      </c>
      <c r="J68" s="59">
        <v>881</v>
      </c>
      <c r="K68" s="59">
        <v>835</v>
      </c>
      <c r="L68" s="59">
        <v>812</v>
      </c>
      <c r="M68" s="291">
        <v>800</v>
      </c>
      <c r="N68" s="291">
        <v>674</v>
      </c>
      <c r="O68" s="291">
        <v>600.30000000000007</v>
      </c>
      <c r="P68" s="291" t="s">
        <v>12</v>
      </c>
      <c r="Q68" s="291" t="s">
        <v>12</v>
      </c>
      <c r="R68" s="59" t="s">
        <v>12</v>
      </c>
      <c r="S68" s="59" t="s">
        <v>12</v>
      </c>
      <c r="T68" s="59" t="s">
        <v>12</v>
      </c>
      <c r="U68" s="59" t="s">
        <v>12</v>
      </c>
      <c r="V68" s="59" t="s">
        <v>12</v>
      </c>
      <c r="W68" s="59" t="s">
        <v>12</v>
      </c>
      <c r="X68" s="59" t="s">
        <v>12</v>
      </c>
      <c r="Y68" s="291" t="s">
        <v>12</v>
      </c>
      <c r="Z68" s="291" t="s">
        <v>12</v>
      </c>
    </row>
    <row r="69" spans="1:28" x14ac:dyDescent="0.2">
      <c r="A69" s="2" t="s">
        <v>104</v>
      </c>
      <c r="B69" s="70" t="s">
        <v>27</v>
      </c>
      <c r="C69" s="296">
        <v>0</v>
      </c>
      <c r="D69" s="291">
        <v>0</v>
      </c>
      <c r="E69" s="291">
        <v>0</v>
      </c>
      <c r="F69" s="59">
        <v>0</v>
      </c>
      <c r="G69" s="59">
        <v>0</v>
      </c>
      <c r="H69" s="59">
        <v>0</v>
      </c>
      <c r="I69" s="59">
        <v>0</v>
      </c>
      <c r="J69" s="59">
        <v>0</v>
      </c>
      <c r="K69" s="59">
        <v>0</v>
      </c>
      <c r="L69" s="59">
        <v>0</v>
      </c>
      <c r="M69" s="291">
        <v>0</v>
      </c>
      <c r="N69" s="291">
        <v>0</v>
      </c>
      <c r="O69" s="296">
        <v>0</v>
      </c>
      <c r="P69" s="291" t="s">
        <v>12</v>
      </c>
      <c r="Q69" s="291" t="s">
        <v>12</v>
      </c>
      <c r="R69" s="59" t="s">
        <v>12</v>
      </c>
      <c r="S69" s="59" t="s">
        <v>12</v>
      </c>
      <c r="T69" s="59" t="s">
        <v>12</v>
      </c>
      <c r="U69" s="59" t="s">
        <v>12</v>
      </c>
      <c r="V69" s="59" t="s">
        <v>12</v>
      </c>
      <c r="W69" s="59" t="s">
        <v>12</v>
      </c>
      <c r="X69" s="59" t="s">
        <v>12</v>
      </c>
      <c r="Y69" s="291" t="s">
        <v>12</v>
      </c>
      <c r="Z69" s="291" t="s">
        <v>12</v>
      </c>
      <c r="AA69" s="12"/>
      <c r="AB69" s="12"/>
    </row>
    <row r="70" spans="1:28" x14ac:dyDescent="0.2">
      <c r="A70" s="2" t="s">
        <v>105</v>
      </c>
      <c r="B70" s="70" t="s">
        <v>28</v>
      </c>
      <c r="C70" s="291">
        <v>625</v>
      </c>
      <c r="D70" s="291">
        <v>536</v>
      </c>
      <c r="E70" s="291">
        <v>616</v>
      </c>
      <c r="F70" s="59">
        <v>627</v>
      </c>
      <c r="G70" s="59">
        <v>589</v>
      </c>
      <c r="H70" s="59">
        <v>607</v>
      </c>
      <c r="I70" s="59">
        <v>549</v>
      </c>
      <c r="J70" s="59">
        <v>528</v>
      </c>
      <c r="K70" s="59">
        <v>326</v>
      </c>
      <c r="L70" s="59">
        <v>589</v>
      </c>
      <c r="M70" s="291">
        <v>612</v>
      </c>
      <c r="N70" s="291">
        <v>603</v>
      </c>
      <c r="O70" s="291">
        <v>543</v>
      </c>
      <c r="P70" s="291" t="s">
        <v>12</v>
      </c>
      <c r="Q70" s="291" t="s">
        <v>12</v>
      </c>
      <c r="R70" s="59" t="s">
        <v>12</v>
      </c>
      <c r="S70" s="59" t="s">
        <v>12</v>
      </c>
      <c r="T70" s="59" t="s">
        <v>12</v>
      </c>
      <c r="U70" s="59" t="s">
        <v>12</v>
      </c>
      <c r="V70" s="59" t="s">
        <v>12</v>
      </c>
      <c r="W70" s="59" t="s">
        <v>12</v>
      </c>
      <c r="X70" s="59" t="s">
        <v>12</v>
      </c>
      <c r="Y70" s="291" t="s">
        <v>12</v>
      </c>
      <c r="Z70" s="291" t="s">
        <v>12</v>
      </c>
    </row>
    <row r="71" spans="1:28" x14ac:dyDescent="0.2">
      <c r="A71" s="2" t="s">
        <v>106</v>
      </c>
      <c r="B71" s="70" t="s">
        <v>29</v>
      </c>
      <c r="C71" s="296">
        <v>0</v>
      </c>
      <c r="D71" s="291">
        <v>0</v>
      </c>
      <c r="E71" s="291">
        <v>0</v>
      </c>
      <c r="F71" s="59">
        <v>0</v>
      </c>
      <c r="G71" s="59">
        <v>0</v>
      </c>
      <c r="H71" s="59">
        <v>0</v>
      </c>
      <c r="I71" s="59">
        <v>0</v>
      </c>
      <c r="J71" s="59">
        <v>0</v>
      </c>
      <c r="K71" s="59">
        <v>0</v>
      </c>
      <c r="L71" s="59">
        <v>0</v>
      </c>
      <c r="M71" s="291">
        <v>0</v>
      </c>
      <c r="N71" s="291">
        <v>0</v>
      </c>
      <c r="O71" s="296">
        <v>0</v>
      </c>
      <c r="P71" s="291" t="s">
        <v>12</v>
      </c>
      <c r="Q71" s="291" t="s">
        <v>12</v>
      </c>
      <c r="R71" s="59" t="s">
        <v>12</v>
      </c>
      <c r="S71" s="59" t="s">
        <v>12</v>
      </c>
      <c r="T71" s="59" t="s">
        <v>12</v>
      </c>
      <c r="U71" s="59" t="s">
        <v>12</v>
      </c>
      <c r="V71" s="59" t="s">
        <v>12</v>
      </c>
      <c r="W71" s="59" t="s">
        <v>12</v>
      </c>
      <c r="X71" s="59" t="s">
        <v>12</v>
      </c>
      <c r="Y71" s="291" t="s">
        <v>12</v>
      </c>
      <c r="Z71" s="291" t="s">
        <v>12</v>
      </c>
      <c r="AA71" s="12"/>
      <c r="AB71" s="12"/>
    </row>
    <row r="72" spans="1:28" x14ac:dyDescent="0.2">
      <c r="A72" s="2" t="s">
        <v>107</v>
      </c>
      <c r="B72" s="70" t="s">
        <v>30</v>
      </c>
      <c r="C72" s="291">
        <v>5032</v>
      </c>
      <c r="D72" s="291">
        <v>4259</v>
      </c>
      <c r="E72" s="291">
        <v>4910</v>
      </c>
      <c r="F72" s="59">
        <v>4452</v>
      </c>
      <c r="G72" s="59">
        <v>4396</v>
      </c>
      <c r="H72" s="59">
        <v>3921</v>
      </c>
      <c r="I72" s="59">
        <v>4866</v>
      </c>
      <c r="J72" s="59">
        <v>4896</v>
      </c>
      <c r="K72" s="59">
        <v>4799</v>
      </c>
      <c r="L72" s="59">
        <v>5025</v>
      </c>
      <c r="M72" s="291">
        <v>4478</v>
      </c>
      <c r="N72" s="291">
        <v>4874</v>
      </c>
      <c r="O72" s="81" t="s">
        <v>12</v>
      </c>
      <c r="P72" s="291" t="s">
        <v>12</v>
      </c>
      <c r="Q72" s="291" t="s">
        <v>12</v>
      </c>
      <c r="R72" s="59" t="s">
        <v>12</v>
      </c>
      <c r="S72" s="59" t="s">
        <v>12</v>
      </c>
      <c r="T72" s="59" t="s">
        <v>12</v>
      </c>
      <c r="U72" s="59" t="s">
        <v>12</v>
      </c>
      <c r="V72" s="59" t="s">
        <v>12</v>
      </c>
      <c r="W72" s="59" t="s">
        <v>12</v>
      </c>
      <c r="X72" s="59" t="s">
        <v>12</v>
      </c>
      <c r="Y72" s="291" t="s">
        <v>12</v>
      </c>
      <c r="Z72" s="291" t="s">
        <v>12</v>
      </c>
    </row>
    <row r="73" spans="1:28" x14ac:dyDescent="0.2">
      <c r="A73" s="2" t="s">
        <v>108</v>
      </c>
      <c r="B73" s="70" t="s">
        <v>31</v>
      </c>
      <c r="C73" s="291">
        <v>803</v>
      </c>
      <c r="D73" s="291">
        <v>711</v>
      </c>
      <c r="E73" s="291">
        <v>779</v>
      </c>
      <c r="F73" s="59">
        <v>757</v>
      </c>
      <c r="G73" s="59">
        <v>778</v>
      </c>
      <c r="H73" s="59">
        <v>748</v>
      </c>
      <c r="I73" s="59">
        <v>765</v>
      </c>
      <c r="J73" s="59">
        <v>802</v>
      </c>
      <c r="K73" s="59">
        <v>692</v>
      </c>
      <c r="L73" s="59">
        <v>813</v>
      </c>
      <c r="M73" s="291">
        <v>712.66200000000003</v>
      </c>
      <c r="N73" s="291">
        <v>819.33</v>
      </c>
      <c r="O73" s="291">
        <v>778.09</v>
      </c>
      <c r="P73" s="291" t="s">
        <v>12</v>
      </c>
      <c r="Q73" s="291" t="s">
        <v>12</v>
      </c>
      <c r="R73" s="59" t="s">
        <v>12</v>
      </c>
      <c r="S73" s="59" t="s">
        <v>12</v>
      </c>
      <c r="T73" s="59" t="s">
        <v>12</v>
      </c>
      <c r="U73" s="59" t="s">
        <v>12</v>
      </c>
      <c r="V73" s="59" t="s">
        <v>12</v>
      </c>
      <c r="W73" s="59" t="s">
        <v>12</v>
      </c>
      <c r="X73" s="59" t="s">
        <v>12</v>
      </c>
      <c r="Y73" s="291" t="s">
        <v>12</v>
      </c>
      <c r="Z73" s="291" t="s">
        <v>12</v>
      </c>
    </row>
    <row r="74" spans="1:28" x14ac:dyDescent="0.2">
      <c r="A74" s="2" t="s">
        <v>109</v>
      </c>
      <c r="B74" s="70" t="s">
        <v>32</v>
      </c>
      <c r="C74" s="291">
        <v>2267</v>
      </c>
      <c r="D74" s="291">
        <v>2154</v>
      </c>
      <c r="E74" s="291">
        <v>2345</v>
      </c>
      <c r="F74" s="59">
        <v>2273</v>
      </c>
      <c r="G74" s="59">
        <v>2204</v>
      </c>
      <c r="H74" s="59">
        <v>2271</v>
      </c>
      <c r="I74" s="59">
        <v>2397</v>
      </c>
      <c r="J74" s="59">
        <v>2361</v>
      </c>
      <c r="K74" s="59">
        <v>2253</v>
      </c>
      <c r="L74" s="59">
        <v>2252</v>
      </c>
      <c r="M74" s="291">
        <v>2273</v>
      </c>
      <c r="N74" s="291">
        <v>2136</v>
      </c>
      <c r="O74" s="291">
        <v>2278.9190000000003</v>
      </c>
      <c r="P74" s="291" t="s">
        <v>12</v>
      </c>
      <c r="Q74" s="291" t="s">
        <v>12</v>
      </c>
      <c r="R74" s="59" t="s">
        <v>12</v>
      </c>
      <c r="S74" s="59" t="s">
        <v>12</v>
      </c>
      <c r="T74" s="59" t="s">
        <v>12</v>
      </c>
      <c r="U74" s="59" t="s">
        <v>12</v>
      </c>
      <c r="V74" s="59" t="s">
        <v>12</v>
      </c>
      <c r="W74" s="59" t="s">
        <v>12</v>
      </c>
      <c r="X74" s="59" t="s">
        <v>12</v>
      </c>
      <c r="Y74" s="291" t="s">
        <v>12</v>
      </c>
      <c r="Z74" s="291" t="s">
        <v>12</v>
      </c>
    </row>
    <row r="75" spans="1:28" x14ac:dyDescent="0.2">
      <c r="A75" s="2" t="s">
        <v>110</v>
      </c>
      <c r="B75" s="70" t="s">
        <v>33</v>
      </c>
      <c r="C75" s="291">
        <v>940</v>
      </c>
      <c r="D75" s="291">
        <v>780</v>
      </c>
      <c r="E75" s="291">
        <v>919</v>
      </c>
      <c r="F75" s="59">
        <v>993</v>
      </c>
      <c r="G75" s="59">
        <v>1122</v>
      </c>
      <c r="H75" s="59">
        <v>1042</v>
      </c>
      <c r="I75" s="59">
        <v>1170</v>
      </c>
      <c r="J75" s="59">
        <v>545</v>
      </c>
      <c r="K75" s="59">
        <v>386</v>
      </c>
      <c r="L75" s="59">
        <v>923</v>
      </c>
      <c r="M75" s="291">
        <v>1177</v>
      </c>
      <c r="N75" s="291">
        <v>1183</v>
      </c>
      <c r="O75" s="291">
        <v>1173.4270000000001</v>
      </c>
      <c r="P75" s="291" t="s">
        <v>12</v>
      </c>
      <c r="Q75" s="291" t="s">
        <v>12</v>
      </c>
      <c r="R75" s="59" t="s">
        <v>12</v>
      </c>
      <c r="S75" s="59" t="s">
        <v>12</v>
      </c>
      <c r="T75" s="59" t="s">
        <v>12</v>
      </c>
      <c r="U75" s="59" t="s">
        <v>12</v>
      </c>
      <c r="V75" s="59" t="s">
        <v>12</v>
      </c>
      <c r="W75" s="59" t="s">
        <v>12</v>
      </c>
      <c r="X75" s="59" t="s">
        <v>12</v>
      </c>
      <c r="Y75" s="291" t="s">
        <v>12</v>
      </c>
      <c r="Z75" s="291" t="s">
        <v>12</v>
      </c>
    </row>
    <row r="76" spans="1:28" x14ac:dyDescent="0.2">
      <c r="A76" s="2" t="s">
        <v>111</v>
      </c>
      <c r="B76" s="70" t="s">
        <v>34</v>
      </c>
      <c r="C76" s="291">
        <v>1041</v>
      </c>
      <c r="D76" s="291">
        <v>940</v>
      </c>
      <c r="E76" s="291">
        <v>869</v>
      </c>
      <c r="F76" s="59">
        <v>958</v>
      </c>
      <c r="G76" s="59">
        <v>1070</v>
      </c>
      <c r="H76" s="59">
        <v>1033</v>
      </c>
      <c r="I76" s="59">
        <v>1037</v>
      </c>
      <c r="J76" s="59">
        <v>1043</v>
      </c>
      <c r="K76" s="59">
        <v>1038</v>
      </c>
      <c r="L76" s="59">
        <v>1086</v>
      </c>
      <c r="M76" s="291">
        <v>987</v>
      </c>
      <c r="N76" s="291">
        <v>1045</v>
      </c>
      <c r="O76" s="291">
        <v>1030</v>
      </c>
      <c r="P76" s="291" t="s">
        <v>12</v>
      </c>
      <c r="Q76" s="291" t="s">
        <v>12</v>
      </c>
      <c r="R76" s="59" t="s">
        <v>12</v>
      </c>
      <c r="S76" s="59" t="s">
        <v>12</v>
      </c>
      <c r="T76" s="59" t="s">
        <v>12</v>
      </c>
      <c r="U76" s="59" t="s">
        <v>12</v>
      </c>
      <c r="V76" s="59" t="s">
        <v>12</v>
      </c>
      <c r="W76" s="59" t="s">
        <v>12</v>
      </c>
      <c r="X76" s="59" t="s">
        <v>12</v>
      </c>
      <c r="Y76" s="291" t="s">
        <v>12</v>
      </c>
      <c r="Z76" s="291" t="s">
        <v>12</v>
      </c>
    </row>
    <row r="77" spans="1:28" x14ac:dyDescent="0.2">
      <c r="A77" s="2" t="s">
        <v>112</v>
      </c>
      <c r="B77" s="70" t="s">
        <v>35</v>
      </c>
      <c r="C77" s="296">
        <v>0</v>
      </c>
      <c r="D77" s="291">
        <v>0</v>
      </c>
      <c r="E77" s="291">
        <v>0</v>
      </c>
      <c r="F77" s="59">
        <v>0</v>
      </c>
      <c r="G77" s="59">
        <v>0</v>
      </c>
      <c r="H77" s="59">
        <v>0</v>
      </c>
      <c r="I77" s="59">
        <v>0</v>
      </c>
      <c r="J77" s="59">
        <v>0</v>
      </c>
      <c r="K77" s="59">
        <v>0</v>
      </c>
      <c r="L77" s="59">
        <v>0</v>
      </c>
      <c r="M77" s="291">
        <v>0</v>
      </c>
      <c r="N77" s="291">
        <v>0</v>
      </c>
      <c r="O77" s="296">
        <v>0</v>
      </c>
      <c r="P77" s="291" t="s">
        <v>12</v>
      </c>
      <c r="Q77" s="291" t="s">
        <v>12</v>
      </c>
      <c r="R77" s="59" t="s">
        <v>12</v>
      </c>
      <c r="S77" s="59" t="s">
        <v>12</v>
      </c>
      <c r="T77" s="59" t="s">
        <v>12</v>
      </c>
      <c r="U77" s="59" t="s">
        <v>12</v>
      </c>
      <c r="V77" s="59" t="s">
        <v>12</v>
      </c>
      <c r="W77" s="59" t="s">
        <v>12</v>
      </c>
      <c r="X77" s="59" t="s">
        <v>12</v>
      </c>
      <c r="Y77" s="291" t="s">
        <v>12</v>
      </c>
      <c r="Z77" s="291" t="s">
        <v>12</v>
      </c>
      <c r="AA77" s="12"/>
      <c r="AB77" s="12"/>
    </row>
    <row r="78" spans="1:28" x14ac:dyDescent="0.2">
      <c r="A78" s="2" t="s">
        <v>113</v>
      </c>
      <c r="B78" s="70" t="s">
        <v>36</v>
      </c>
      <c r="C78" s="291">
        <v>530</v>
      </c>
      <c r="D78" s="291">
        <v>479</v>
      </c>
      <c r="E78" s="291">
        <v>509</v>
      </c>
      <c r="F78" s="59">
        <v>460</v>
      </c>
      <c r="G78" s="59">
        <v>189</v>
      </c>
      <c r="H78" s="59">
        <v>241</v>
      </c>
      <c r="I78" s="59">
        <v>332</v>
      </c>
      <c r="J78" s="59">
        <v>433</v>
      </c>
      <c r="K78" s="59">
        <v>513</v>
      </c>
      <c r="L78" s="59">
        <v>438</v>
      </c>
      <c r="M78" s="291">
        <v>495</v>
      </c>
      <c r="N78" s="291">
        <v>490</v>
      </c>
      <c r="O78" s="81" t="s">
        <v>12</v>
      </c>
      <c r="P78" s="291" t="s">
        <v>12</v>
      </c>
      <c r="Q78" s="291" t="s">
        <v>12</v>
      </c>
      <c r="R78" s="59" t="s">
        <v>12</v>
      </c>
      <c r="S78" s="59" t="s">
        <v>12</v>
      </c>
      <c r="T78" s="59" t="s">
        <v>12</v>
      </c>
      <c r="U78" s="59" t="s">
        <v>12</v>
      </c>
      <c r="V78" s="59" t="s">
        <v>12</v>
      </c>
      <c r="W78" s="59" t="s">
        <v>12</v>
      </c>
      <c r="X78" s="59" t="s">
        <v>12</v>
      </c>
      <c r="Y78" s="291" t="s">
        <v>12</v>
      </c>
      <c r="Z78" s="291" t="s">
        <v>12</v>
      </c>
    </row>
    <row r="79" spans="1:28" x14ac:dyDescent="0.2">
      <c r="A79" s="2" t="s">
        <v>114</v>
      </c>
      <c r="B79" s="70" t="s">
        <v>37</v>
      </c>
      <c r="C79" s="291">
        <v>1026</v>
      </c>
      <c r="D79" s="291">
        <v>843</v>
      </c>
      <c r="E79" s="291">
        <v>1020</v>
      </c>
      <c r="F79" s="59">
        <v>995</v>
      </c>
      <c r="G79" s="59">
        <v>1070</v>
      </c>
      <c r="H79" s="59">
        <v>978</v>
      </c>
      <c r="I79" s="59">
        <v>1032</v>
      </c>
      <c r="J79" s="59">
        <v>1073</v>
      </c>
      <c r="K79" s="59">
        <v>913</v>
      </c>
      <c r="L79" s="59">
        <v>1054</v>
      </c>
      <c r="M79" s="291">
        <v>955</v>
      </c>
      <c r="N79" s="291">
        <v>981</v>
      </c>
      <c r="O79" s="291">
        <v>1044</v>
      </c>
      <c r="P79" s="291" t="s">
        <v>12</v>
      </c>
      <c r="Q79" s="291" t="s">
        <v>12</v>
      </c>
      <c r="R79" s="59" t="s">
        <v>12</v>
      </c>
      <c r="S79" s="59" t="s">
        <v>12</v>
      </c>
      <c r="T79" s="59" t="s">
        <v>12</v>
      </c>
      <c r="U79" s="59" t="s">
        <v>12</v>
      </c>
      <c r="V79" s="59" t="s">
        <v>12</v>
      </c>
      <c r="W79" s="59" t="s">
        <v>12</v>
      </c>
      <c r="X79" s="59" t="s">
        <v>12</v>
      </c>
      <c r="Y79" s="291" t="s">
        <v>12</v>
      </c>
      <c r="Z79" s="291" t="s">
        <v>12</v>
      </c>
    </row>
    <row r="80" spans="1:28" x14ac:dyDescent="0.2">
      <c r="A80" s="2" t="s">
        <v>115</v>
      </c>
      <c r="B80" s="70" t="s">
        <v>38</v>
      </c>
      <c r="C80" s="291">
        <v>1535</v>
      </c>
      <c r="D80" s="291">
        <v>1403</v>
      </c>
      <c r="E80" s="291">
        <v>1300</v>
      </c>
      <c r="F80" s="59">
        <v>1197</v>
      </c>
      <c r="G80" s="59">
        <v>1200</v>
      </c>
      <c r="H80" s="59">
        <v>1736</v>
      </c>
      <c r="I80" s="59">
        <v>1811</v>
      </c>
      <c r="J80" s="59">
        <v>1751</v>
      </c>
      <c r="K80" s="59">
        <v>1120</v>
      </c>
      <c r="L80" s="59">
        <v>945</v>
      </c>
      <c r="M80" s="59">
        <v>1214</v>
      </c>
      <c r="N80" s="59">
        <v>1555</v>
      </c>
      <c r="O80" s="291">
        <v>1650.703</v>
      </c>
      <c r="P80" s="291" t="s">
        <v>12</v>
      </c>
      <c r="Q80" s="291" t="s">
        <v>12</v>
      </c>
      <c r="R80" s="59" t="s">
        <v>12</v>
      </c>
      <c r="S80" s="59" t="s">
        <v>12</v>
      </c>
      <c r="T80" s="59" t="s">
        <v>12</v>
      </c>
      <c r="U80" s="59" t="s">
        <v>12</v>
      </c>
      <c r="V80" s="59" t="s">
        <v>12</v>
      </c>
      <c r="W80" s="59" t="s">
        <v>12</v>
      </c>
      <c r="X80" s="59" t="s">
        <v>12</v>
      </c>
      <c r="Y80" s="59" t="s">
        <v>12</v>
      </c>
      <c r="Z80" s="59" t="s">
        <v>12</v>
      </c>
    </row>
    <row r="81" spans="1:26" x14ac:dyDescent="0.2">
      <c r="A81" s="2" t="s">
        <v>116</v>
      </c>
      <c r="B81" s="70" t="s">
        <v>39</v>
      </c>
      <c r="C81" s="291">
        <v>4654</v>
      </c>
      <c r="D81" s="291">
        <v>4045</v>
      </c>
      <c r="E81" s="291">
        <v>4190</v>
      </c>
      <c r="F81" s="59">
        <v>4300</v>
      </c>
      <c r="G81" s="59">
        <v>4224</v>
      </c>
      <c r="H81" s="59">
        <v>3895</v>
      </c>
      <c r="I81" s="59">
        <v>4379</v>
      </c>
      <c r="J81" s="59">
        <v>4568</v>
      </c>
      <c r="K81" s="59">
        <v>4159</v>
      </c>
      <c r="L81" s="59">
        <v>4616</v>
      </c>
      <c r="M81" s="59">
        <v>4486</v>
      </c>
      <c r="N81" s="59">
        <v>4786</v>
      </c>
      <c r="O81" s="291">
        <v>4851</v>
      </c>
      <c r="P81" s="291" t="s">
        <v>12</v>
      </c>
      <c r="Q81" s="291" t="s">
        <v>12</v>
      </c>
      <c r="R81" s="59" t="s">
        <v>12</v>
      </c>
      <c r="S81" s="59" t="s">
        <v>12</v>
      </c>
      <c r="T81" s="59" t="s">
        <v>12</v>
      </c>
      <c r="U81" s="59" t="s">
        <v>12</v>
      </c>
      <c r="V81" s="59" t="s">
        <v>12</v>
      </c>
      <c r="W81" s="59" t="s">
        <v>12</v>
      </c>
      <c r="X81" s="59" t="s">
        <v>12</v>
      </c>
      <c r="Y81" s="59" t="s">
        <v>12</v>
      </c>
      <c r="Z81" s="59" t="s">
        <v>12</v>
      </c>
    </row>
    <row r="82" spans="1:26" x14ac:dyDescent="0.2">
      <c r="A82" s="2" t="s">
        <v>118</v>
      </c>
      <c r="B82" s="70" t="s">
        <v>43</v>
      </c>
      <c r="C82" s="291">
        <v>1241</v>
      </c>
      <c r="D82" s="291">
        <v>1175</v>
      </c>
      <c r="E82" s="291">
        <v>1232</v>
      </c>
      <c r="F82" s="59">
        <v>1229</v>
      </c>
      <c r="G82" s="59">
        <v>1247</v>
      </c>
      <c r="H82" s="59">
        <v>1277</v>
      </c>
      <c r="I82" s="59">
        <v>1339</v>
      </c>
      <c r="J82" s="59">
        <v>1211</v>
      </c>
      <c r="K82" s="59">
        <v>1045</v>
      </c>
      <c r="L82" s="59">
        <v>1028</v>
      </c>
      <c r="M82" s="59">
        <v>1252</v>
      </c>
      <c r="N82" s="59">
        <v>1248</v>
      </c>
      <c r="O82" s="291">
        <v>708.43200000000002</v>
      </c>
      <c r="P82" s="291" t="s">
        <v>12</v>
      </c>
      <c r="Q82" s="291" t="s">
        <v>12</v>
      </c>
      <c r="R82" s="59" t="s">
        <v>12</v>
      </c>
      <c r="S82" s="59" t="s">
        <v>12</v>
      </c>
      <c r="T82" s="59" t="s">
        <v>12</v>
      </c>
      <c r="U82" s="59" t="s">
        <v>12</v>
      </c>
      <c r="V82" s="59" t="s">
        <v>12</v>
      </c>
      <c r="W82" s="59" t="s">
        <v>12</v>
      </c>
      <c r="X82" s="59" t="s">
        <v>12</v>
      </c>
      <c r="Y82" s="59" t="s">
        <v>12</v>
      </c>
      <c r="Z82" s="59" t="s">
        <v>12</v>
      </c>
    </row>
    <row r="83" spans="1:26" x14ac:dyDescent="0.2">
      <c r="A83" s="83" t="s">
        <v>119</v>
      </c>
      <c r="B83" s="70" t="s">
        <v>61</v>
      </c>
      <c r="C83" s="81" t="s">
        <v>12</v>
      </c>
      <c r="D83" s="81" t="s">
        <v>12</v>
      </c>
      <c r="E83" s="81" t="s">
        <v>12</v>
      </c>
      <c r="F83" s="81" t="s">
        <v>12</v>
      </c>
      <c r="G83" s="81" t="s">
        <v>12</v>
      </c>
      <c r="H83" s="81" t="s">
        <v>12</v>
      </c>
      <c r="I83" s="81" t="s">
        <v>12</v>
      </c>
      <c r="J83" s="81" t="s">
        <v>12</v>
      </c>
      <c r="K83" s="81" t="s">
        <v>12</v>
      </c>
      <c r="L83" s="81" t="s">
        <v>12</v>
      </c>
      <c r="M83" s="81" t="s">
        <v>12</v>
      </c>
      <c r="N83" s="81" t="s">
        <v>12</v>
      </c>
      <c r="O83" s="81" t="s">
        <v>12</v>
      </c>
      <c r="P83" s="81" t="s">
        <v>12</v>
      </c>
      <c r="Q83" s="81" t="s">
        <v>12</v>
      </c>
      <c r="R83" s="81" t="s">
        <v>12</v>
      </c>
      <c r="S83" s="81" t="s">
        <v>12</v>
      </c>
      <c r="T83" s="81" t="s">
        <v>12</v>
      </c>
      <c r="U83" s="81" t="s">
        <v>12</v>
      </c>
      <c r="V83" s="81" t="s">
        <v>12</v>
      </c>
      <c r="W83" s="81" t="s">
        <v>12</v>
      </c>
      <c r="X83" s="81" t="s">
        <v>12</v>
      </c>
      <c r="Y83" s="81" t="s">
        <v>12</v>
      </c>
      <c r="Z83" s="81" t="s">
        <v>12</v>
      </c>
    </row>
    <row r="84" spans="1:26" x14ac:dyDescent="0.2">
      <c r="A84" s="2" t="s">
        <v>120</v>
      </c>
      <c r="B84" s="70" t="s">
        <v>207</v>
      </c>
      <c r="C84" s="59">
        <v>0</v>
      </c>
      <c r="D84" s="291">
        <v>0</v>
      </c>
      <c r="E84" s="59">
        <v>0</v>
      </c>
      <c r="F84" s="59">
        <v>0</v>
      </c>
      <c r="G84" s="59">
        <v>0</v>
      </c>
      <c r="H84" s="59">
        <v>0</v>
      </c>
      <c r="I84" s="59">
        <v>0</v>
      </c>
      <c r="J84" s="59">
        <v>0</v>
      </c>
      <c r="K84" s="59">
        <v>0</v>
      </c>
      <c r="L84" s="59">
        <v>0</v>
      </c>
      <c r="M84" s="59">
        <v>0</v>
      </c>
      <c r="N84" s="59">
        <v>0</v>
      </c>
      <c r="O84" s="59">
        <v>0</v>
      </c>
      <c r="P84" s="291" t="s">
        <v>12</v>
      </c>
      <c r="Q84" s="59" t="s">
        <v>12</v>
      </c>
      <c r="R84" s="59" t="s">
        <v>12</v>
      </c>
      <c r="S84" s="59" t="s">
        <v>12</v>
      </c>
      <c r="T84" s="59" t="s">
        <v>12</v>
      </c>
      <c r="U84" s="59" t="s">
        <v>12</v>
      </c>
      <c r="V84" s="59" t="s">
        <v>12</v>
      </c>
      <c r="W84" s="59" t="s">
        <v>12</v>
      </c>
      <c r="X84" s="59" t="s">
        <v>12</v>
      </c>
      <c r="Y84" s="59" t="s">
        <v>12</v>
      </c>
      <c r="Z84" s="59" t="s">
        <v>12</v>
      </c>
    </row>
    <row r="85" spans="1:26" x14ac:dyDescent="0.2">
      <c r="A85" s="2" t="s">
        <v>189</v>
      </c>
      <c r="B85" s="70" t="s">
        <v>190</v>
      </c>
      <c r="C85" s="291">
        <v>21</v>
      </c>
      <c r="D85" s="291">
        <v>32</v>
      </c>
      <c r="E85" s="291">
        <v>38</v>
      </c>
      <c r="F85" s="291">
        <v>37</v>
      </c>
      <c r="G85" s="291">
        <v>14</v>
      </c>
      <c r="H85" s="291">
        <v>50</v>
      </c>
      <c r="I85" s="291">
        <v>41</v>
      </c>
      <c r="J85" s="291">
        <v>40</v>
      </c>
      <c r="K85" s="291">
        <v>5</v>
      </c>
      <c r="L85" s="291">
        <v>5</v>
      </c>
      <c r="M85" s="291">
        <v>4</v>
      </c>
      <c r="N85" s="291">
        <v>4</v>
      </c>
      <c r="O85" s="81" t="s">
        <v>12</v>
      </c>
      <c r="P85" s="291" t="s">
        <v>12</v>
      </c>
      <c r="Q85" s="291" t="s">
        <v>12</v>
      </c>
      <c r="R85" s="291" t="s">
        <v>12</v>
      </c>
      <c r="S85" s="291" t="s">
        <v>12</v>
      </c>
      <c r="T85" s="291" t="s">
        <v>12</v>
      </c>
      <c r="U85" s="291" t="s">
        <v>12</v>
      </c>
      <c r="V85" s="291" t="s">
        <v>12</v>
      </c>
      <c r="W85" s="291" t="s">
        <v>12</v>
      </c>
      <c r="X85" s="291" t="s">
        <v>12</v>
      </c>
      <c r="Y85" s="291" t="s">
        <v>12</v>
      </c>
      <c r="Z85" s="291" t="s">
        <v>12</v>
      </c>
    </row>
    <row r="86" spans="1:26" x14ac:dyDescent="0.2">
      <c r="A86" s="2" t="s">
        <v>122</v>
      </c>
      <c r="B86" s="70" t="s">
        <v>45</v>
      </c>
      <c r="C86" s="59">
        <v>2189</v>
      </c>
      <c r="D86" s="59">
        <v>2456</v>
      </c>
      <c r="E86" s="59">
        <v>2744</v>
      </c>
      <c r="F86" s="59">
        <v>2820</v>
      </c>
      <c r="G86" s="59">
        <v>2823</v>
      </c>
      <c r="H86" s="59">
        <v>2488</v>
      </c>
      <c r="I86" s="59">
        <v>3023</v>
      </c>
      <c r="J86" s="59">
        <v>3168</v>
      </c>
      <c r="K86" s="59">
        <v>3078</v>
      </c>
      <c r="L86" s="59">
        <v>3087</v>
      </c>
      <c r="M86" s="59">
        <v>3023</v>
      </c>
      <c r="N86" s="59">
        <v>2716</v>
      </c>
      <c r="O86" s="59">
        <v>2808.4169999999999</v>
      </c>
      <c r="P86" s="59" t="s">
        <v>12</v>
      </c>
      <c r="Q86" s="59" t="s">
        <v>12</v>
      </c>
      <c r="R86" s="59" t="s">
        <v>12</v>
      </c>
      <c r="S86" s="59" t="s">
        <v>12</v>
      </c>
      <c r="T86" s="59" t="s">
        <v>12</v>
      </c>
      <c r="U86" s="59" t="s">
        <v>12</v>
      </c>
      <c r="V86" s="59" t="s">
        <v>12</v>
      </c>
      <c r="W86" s="59" t="s">
        <v>12</v>
      </c>
      <c r="X86" s="59" t="s">
        <v>12</v>
      </c>
      <c r="Y86" s="59" t="s">
        <v>12</v>
      </c>
      <c r="Z86" s="59" t="s">
        <v>12</v>
      </c>
    </row>
  </sheetData>
  <mergeCells count="4">
    <mergeCell ref="AA6:AA7"/>
    <mergeCell ref="B6:B7"/>
    <mergeCell ref="C6:N6"/>
    <mergeCell ref="O6:Z6"/>
  </mergeCells>
  <phoneticPr fontId="2" type="noConversion"/>
  <hyperlinks>
    <hyperlink ref="A1" location="Cover!A1" display="Back to Cover page" xr:uid="{00000000-0004-0000-0B00-000000000000}"/>
  </hyperlinks>
  <pageMargins left="0.7" right="0.7" top="0.75" bottom="0.75" header="0.3" footer="0.3"/>
  <pageSetup paperSize="9" scale="81" orientation="landscape"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AB86"/>
  <sheetViews>
    <sheetView showGridLines="0" zoomScaleNormal="100" workbookViewId="0">
      <selection activeCell="B3" sqref="B3"/>
    </sheetView>
  </sheetViews>
  <sheetFormatPr defaultColWidth="9" defaultRowHeight="11.4" x14ac:dyDescent="0.2"/>
  <cols>
    <col min="1" max="1" width="5.6640625" style="2" customWidth="1"/>
    <col min="2" max="2" width="15.109375" style="2" customWidth="1"/>
    <col min="3" max="26" width="8.33203125" style="2" customWidth="1"/>
    <col min="27" max="27" width="9.88671875" style="2" customWidth="1"/>
    <col min="28" max="28" width="9" style="2"/>
    <col min="29" max="30" width="9.109375" style="2" bestFit="1" customWidth="1"/>
    <col min="31" max="16384" width="9" style="2"/>
  </cols>
  <sheetData>
    <row r="1" spans="1:27" ht="18" customHeight="1" x14ac:dyDescent="0.2">
      <c r="A1" s="264" t="s">
        <v>192</v>
      </c>
    </row>
    <row r="3" spans="1:27" ht="15.6" x14ac:dyDescent="0.3">
      <c r="A3" s="1"/>
      <c r="B3" s="249" t="s">
        <v>511</v>
      </c>
    </row>
    <row r="4" spans="1:27" ht="13.2" x14ac:dyDescent="0.25">
      <c r="A4" s="1"/>
      <c r="B4" s="250" t="s">
        <v>241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s="4" customFormat="1" ht="12" x14ac:dyDescent="0.25">
      <c r="B8" s="24" t="s">
        <v>41</v>
      </c>
      <c r="C8" s="53">
        <f t="shared" ref="C8:C37" si="0">C52</f>
        <v>6012.4809999999998</v>
      </c>
      <c r="D8" s="30">
        <f t="shared" ref="D8:Z19" si="1">D52</f>
        <v>5731.7820000000002</v>
      </c>
      <c r="E8" s="30">
        <f t="shared" si="1"/>
        <v>6238.21</v>
      </c>
      <c r="F8" s="30">
        <f t="shared" si="1"/>
        <v>5730.741</v>
      </c>
      <c r="G8" s="30">
        <f t="shared" si="1"/>
        <v>5909.9160000000002</v>
      </c>
      <c r="H8" s="30">
        <f t="shared" si="1"/>
        <v>5513.3890000000001</v>
      </c>
      <c r="I8" s="30">
        <f t="shared" si="1"/>
        <v>5588.3559999999998</v>
      </c>
      <c r="J8" s="30">
        <f t="shared" si="1"/>
        <v>5164.6319999999996</v>
      </c>
      <c r="K8" s="30">
        <f t="shared" si="1"/>
        <v>5455.1610000000001</v>
      </c>
      <c r="L8" s="30">
        <f t="shared" si="1"/>
        <v>5503.2479999999996</v>
      </c>
      <c r="M8" s="30">
        <f t="shared" si="1"/>
        <v>5577.1980000000003</v>
      </c>
      <c r="N8" s="30">
        <f t="shared" si="1"/>
        <v>5680.8729999999996</v>
      </c>
      <c r="O8" s="53">
        <f t="shared" si="1"/>
        <v>5812.1559999999999</v>
      </c>
      <c r="P8" s="30" t="str">
        <f t="shared" si="1"/>
        <v>:</v>
      </c>
      <c r="Q8" s="30" t="str">
        <f t="shared" si="1"/>
        <v>:</v>
      </c>
      <c r="R8" s="30" t="str">
        <f t="shared" si="1"/>
        <v>:</v>
      </c>
      <c r="S8" s="30" t="str">
        <f t="shared" si="1"/>
        <v>:</v>
      </c>
      <c r="T8" s="30" t="str">
        <f t="shared" si="1"/>
        <v>:</v>
      </c>
      <c r="U8" s="30" t="str">
        <f t="shared" si="1"/>
        <v>:</v>
      </c>
      <c r="V8" s="30" t="str">
        <f t="shared" si="1"/>
        <v>:</v>
      </c>
      <c r="W8" s="30" t="str">
        <f t="shared" si="1"/>
        <v>:</v>
      </c>
      <c r="X8" s="30" t="str">
        <f t="shared" si="1"/>
        <v>:</v>
      </c>
      <c r="Y8" s="30" t="str">
        <f t="shared" si="1"/>
        <v>:</v>
      </c>
      <c r="Z8" s="30" t="str">
        <f t="shared" si="1"/>
        <v>:</v>
      </c>
      <c r="AA8" s="53">
        <f>SUM(C8:N8)</f>
        <v>68105.986999999994</v>
      </c>
    </row>
    <row r="9" spans="1:27" s="4" customFormat="1" ht="12" x14ac:dyDescent="0.25">
      <c r="B9" s="25" t="s">
        <v>40</v>
      </c>
      <c r="C9" s="54">
        <f t="shared" si="0"/>
        <v>777.48099999999999</v>
      </c>
      <c r="D9" s="31">
        <f t="shared" ref="D9:R9" si="2">D53</f>
        <v>696.78200000000004</v>
      </c>
      <c r="E9" s="31">
        <f t="shared" si="2"/>
        <v>779.21</v>
      </c>
      <c r="F9" s="31">
        <f t="shared" si="2"/>
        <v>717.74099999999999</v>
      </c>
      <c r="G9" s="31">
        <f t="shared" si="2"/>
        <v>696.91599999999994</v>
      </c>
      <c r="H9" s="31">
        <f t="shared" si="2"/>
        <v>660.38900000000001</v>
      </c>
      <c r="I9" s="31">
        <f t="shared" si="2"/>
        <v>693.35599999999999</v>
      </c>
      <c r="J9" s="31">
        <f t="shared" si="2"/>
        <v>698.63200000000006</v>
      </c>
      <c r="K9" s="31">
        <f t="shared" si="2"/>
        <v>654.16100000000006</v>
      </c>
      <c r="L9" s="31">
        <f t="shared" si="2"/>
        <v>697.24800000000005</v>
      </c>
      <c r="M9" s="31">
        <f t="shared" si="2"/>
        <v>673.19799999999998</v>
      </c>
      <c r="N9" s="31">
        <f t="shared" si="2"/>
        <v>688.87300000000005</v>
      </c>
      <c r="O9" s="54">
        <f t="shared" si="2"/>
        <v>623.77700000000004</v>
      </c>
      <c r="P9" s="31" t="str">
        <f t="shared" si="2"/>
        <v>:</v>
      </c>
      <c r="Q9" s="31" t="str">
        <f t="shared" si="2"/>
        <v>:</v>
      </c>
      <c r="R9" s="31" t="str">
        <f t="shared" si="2"/>
        <v>:</v>
      </c>
      <c r="S9" s="31" t="str">
        <f t="shared" si="1"/>
        <v>:</v>
      </c>
      <c r="T9" s="31" t="str">
        <f t="shared" si="1"/>
        <v>:</v>
      </c>
      <c r="U9" s="31" t="str">
        <f t="shared" si="1"/>
        <v>:</v>
      </c>
      <c r="V9" s="31" t="str">
        <f t="shared" si="1"/>
        <v>:</v>
      </c>
      <c r="W9" s="31" t="str">
        <f t="shared" si="1"/>
        <v>:</v>
      </c>
      <c r="X9" s="31" t="str">
        <f t="shared" si="1"/>
        <v>:</v>
      </c>
      <c r="Y9" s="31" t="str">
        <f t="shared" si="1"/>
        <v>:</v>
      </c>
      <c r="Z9" s="31" t="str">
        <f t="shared" si="1"/>
        <v>:</v>
      </c>
      <c r="AA9" s="54">
        <f>SUM(C9:N9)</f>
        <v>8433.9869999999992</v>
      </c>
    </row>
    <row r="10" spans="1:27" s="4" customFormat="1" ht="12" x14ac:dyDescent="0.25">
      <c r="B10" s="26" t="s">
        <v>14</v>
      </c>
      <c r="C10" s="64">
        <f t="shared" si="0"/>
        <v>0</v>
      </c>
      <c r="D10" s="22">
        <f t="shared" si="1"/>
        <v>0</v>
      </c>
      <c r="E10" s="22">
        <f t="shared" si="1"/>
        <v>0</v>
      </c>
      <c r="F10" s="22">
        <f t="shared" si="1"/>
        <v>0</v>
      </c>
      <c r="G10" s="22">
        <f t="shared" si="1"/>
        <v>0</v>
      </c>
      <c r="H10" s="22">
        <f t="shared" si="1"/>
        <v>0</v>
      </c>
      <c r="I10" s="22">
        <f t="shared" si="1"/>
        <v>0</v>
      </c>
      <c r="J10" s="22">
        <f t="shared" si="1"/>
        <v>0</v>
      </c>
      <c r="K10" s="22">
        <f t="shared" si="1"/>
        <v>0</v>
      </c>
      <c r="L10" s="22">
        <f t="shared" si="1"/>
        <v>0</v>
      </c>
      <c r="M10" s="22">
        <f t="shared" si="1"/>
        <v>0</v>
      </c>
      <c r="N10" s="22">
        <f t="shared" si="1"/>
        <v>0</v>
      </c>
      <c r="O10" s="64">
        <f t="shared" si="1"/>
        <v>0</v>
      </c>
      <c r="P10" s="22" t="str">
        <f t="shared" si="1"/>
        <v>:</v>
      </c>
      <c r="Q10" s="22" t="str">
        <f t="shared" si="1"/>
        <v>:</v>
      </c>
      <c r="R10" s="22" t="str">
        <f t="shared" si="1"/>
        <v>:</v>
      </c>
      <c r="S10" s="22" t="str">
        <f t="shared" si="1"/>
        <v>:</v>
      </c>
      <c r="T10" s="22" t="str">
        <f t="shared" si="1"/>
        <v>:</v>
      </c>
      <c r="U10" s="22" t="str">
        <f t="shared" si="1"/>
        <v>:</v>
      </c>
      <c r="V10" s="22" t="str">
        <f t="shared" si="1"/>
        <v>:</v>
      </c>
      <c r="W10" s="22" t="str">
        <f t="shared" si="1"/>
        <v>:</v>
      </c>
      <c r="X10" s="22" t="str">
        <f t="shared" si="1"/>
        <v>:</v>
      </c>
      <c r="Y10" s="22" t="str">
        <f t="shared" si="1"/>
        <v>:</v>
      </c>
      <c r="Z10" s="22" t="str">
        <f t="shared" si="1"/>
        <v>:</v>
      </c>
      <c r="AA10" s="132">
        <f t="shared" ref="AA10:AA37" si="3">SUM(C10:N10)</f>
        <v>0</v>
      </c>
    </row>
    <row r="11" spans="1:27" s="4" customFormat="1" ht="12" x14ac:dyDescent="0.25">
      <c r="B11" s="27" t="s">
        <v>15</v>
      </c>
      <c r="C11" s="55">
        <f t="shared" si="0"/>
        <v>0</v>
      </c>
      <c r="D11" s="20">
        <f t="shared" si="1"/>
        <v>0</v>
      </c>
      <c r="E11" s="20">
        <f t="shared" si="1"/>
        <v>0</v>
      </c>
      <c r="F11" s="20">
        <f t="shared" si="1"/>
        <v>0</v>
      </c>
      <c r="G11" s="20">
        <f t="shared" si="1"/>
        <v>0</v>
      </c>
      <c r="H11" s="20">
        <f t="shared" si="1"/>
        <v>0</v>
      </c>
      <c r="I11" s="20">
        <f t="shared" si="1"/>
        <v>0</v>
      </c>
      <c r="J11" s="20">
        <f t="shared" si="1"/>
        <v>0</v>
      </c>
      <c r="K11" s="20">
        <f t="shared" si="1"/>
        <v>0</v>
      </c>
      <c r="L11" s="20">
        <f t="shared" si="1"/>
        <v>0</v>
      </c>
      <c r="M11" s="20">
        <f t="shared" si="1"/>
        <v>0</v>
      </c>
      <c r="N11" s="20">
        <f t="shared" si="1"/>
        <v>0</v>
      </c>
      <c r="O11" s="55">
        <f t="shared" si="1"/>
        <v>0</v>
      </c>
      <c r="P11" s="20" t="str">
        <f t="shared" si="1"/>
        <v>:</v>
      </c>
      <c r="Q11" s="20" t="str">
        <f t="shared" si="1"/>
        <v>:</v>
      </c>
      <c r="R11" s="20" t="str">
        <f t="shared" si="1"/>
        <v>:</v>
      </c>
      <c r="S11" s="20" t="str">
        <f t="shared" si="1"/>
        <v>:</v>
      </c>
      <c r="T11" s="20" t="str">
        <f t="shared" si="1"/>
        <v>:</v>
      </c>
      <c r="U11" s="20" t="str">
        <f t="shared" si="1"/>
        <v>:</v>
      </c>
      <c r="V11" s="20" t="str">
        <f t="shared" si="1"/>
        <v>:</v>
      </c>
      <c r="W11" s="20" t="str">
        <f t="shared" si="1"/>
        <v>:</v>
      </c>
      <c r="X11" s="20" t="str">
        <f t="shared" si="1"/>
        <v>:</v>
      </c>
      <c r="Y11" s="20" t="str">
        <f t="shared" si="1"/>
        <v>:</v>
      </c>
      <c r="Z11" s="20" t="str">
        <f t="shared" si="1"/>
        <v>:</v>
      </c>
      <c r="AA11" s="132" t="s">
        <v>48</v>
      </c>
    </row>
    <row r="12" spans="1:27" s="4" customFormat="1" ht="12" x14ac:dyDescent="0.25">
      <c r="B12" s="27" t="s">
        <v>188</v>
      </c>
      <c r="C12" s="55">
        <f t="shared" si="0"/>
        <v>8</v>
      </c>
      <c r="D12" s="20">
        <f t="shared" si="1"/>
        <v>7</v>
      </c>
      <c r="E12" s="20">
        <f t="shared" si="1"/>
        <v>7</v>
      </c>
      <c r="F12" s="20">
        <f t="shared" si="1"/>
        <v>8</v>
      </c>
      <c r="G12" s="20">
        <f t="shared" si="1"/>
        <v>7</v>
      </c>
      <c r="H12" s="20">
        <f t="shared" si="1"/>
        <v>7</v>
      </c>
      <c r="I12" s="20">
        <f t="shared" si="1"/>
        <v>6</v>
      </c>
      <c r="J12" s="20">
        <f t="shared" si="1"/>
        <v>7</v>
      </c>
      <c r="K12" s="20">
        <f t="shared" si="1"/>
        <v>5</v>
      </c>
      <c r="L12" s="20">
        <f t="shared" si="1"/>
        <v>6</v>
      </c>
      <c r="M12" s="20">
        <f t="shared" si="1"/>
        <v>6</v>
      </c>
      <c r="N12" s="20">
        <f t="shared" si="1"/>
        <v>7</v>
      </c>
      <c r="O12" s="55">
        <f t="shared" si="1"/>
        <v>7</v>
      </c>
      <c r="P12" s="20" t="str">
        <f t="shared" si="1"/>
        <v>:</v>
      </c>
      <c r="Q12" s="20" t="str">
        <f t="shared" si="1"/>
        <v>:</v>
      </c>
      <c r="R12" s="20" t="str">
        <f t="shared" si="1"/>
        <v>:</v>
      </c>
      <c r="S12" s="20" t="str">
        <f t="shared" si="1"/>
        <v>:</v>
      </c>
      <c r="T12" s="20" t="str">
        <f t="shared" si="1"/>
        <v>:</v>
      </c>
      <c r="U12" s="20" t="str">
        <f t="shared" si="1"/>
        <v>:</v>
      </c>
      <c r="V12" s="20" t="str">
        <f t="shared" si="1"/>
        <v>:</v>
      </c>
      <c r="W12" s="20" t="str">
        <f t="shared" si="1"/>
        <v>:</v>
      </c>
      <c r="X12" s="20" t="str">
        <f t="shared" si="1"/>
        <v>:</v>
      </c>
      <c r="Y12" s="20" t="str">
        <f t="shared" si="1"/>
        <v>:</v>
      </c>
      <c r="Z12" s="20" t="str">
        <f t="shared" si="1"/>
        <v>:</v>
      </c>
      <c r="AA12" s="132">
        <f t="shared" si="3"/>
        <v>81</v>
      </c>
    </row>
    <row r="13" spans="1:27" s="4" customFormat="1" ht="12" x14ac:dyDescent="0.25">
      <c r="B13" s="27" t="s">
        <v>17</v>
      </c>
      <c r="C13" s="55">
        <f t="shared" si="0"/>
        <v>453</v>
      </c>
      <c r="D13" s="20">
        <f t="shared" si="1"/>
        <v>441</v>
      </c>
      <c r="E13" s="20">
        <f t="shared" si="1"/>
        <v>496</v>
      </c>
      <c r="F13" s="20">
        <f t="shared" si="1"/>
        <v>479</v>
      </c>
      <c r="G13" s="20">
        <f t="shared" si="1"/>
        <v>491</v>
      </c>
      <c r="H13" s="20">
        <f t="shared" si="1"/>
        <v>450</v>
      </c>
      <c r="I13" s="20">
        <f t="shared" si="1"/>
        <v>444</v>
      </c>
      <c r="J13" s="20">
        <f t="shared" si="1"/>
        <v>407</v>
      </c>
      <c r="K13" s="20">
        <f t="shared" si="1"/>
        <v>357</v>
      </c>
      <c r="L13" s="20">
        <f t="shared" si="1"/>
        <v>351</v>
      </c>
      <c r="M13" s="20">
        <f t="shared" si="1"/>
        <v>302</v>
      </c>
      <c r="N13" s="20">
        <f t="shared" si="1"/>
        <v>349</v>
      </c>
      <c r="O13" s="55">
        <f t="shared" si="1"/>
        <v>349</v>
      </c>
      <c r="P13" s="20" t="str">
        <f t="shared" si="1"/>
        <v>:</v>
      </c>
      <c r="Q13" s="20" t="str">
        <f t="shared" si="1"/>
        <v>:</v>
      </c>
      <c r="R13" s="20" t="str">
        <f t="shared" si="1"/>
        <v>:</v>
      </c>
      <c r="S13" s="20" t="str">
        <f t="shared" si="1"/>
        <v>:</v>
      </c>
      <c r="T13" s="20" t="str">
        <f t="shared" si="1"/>
        <v>:</v>
      </c>
      <c r="U13" s="20" t="str">
        <f t="shared" si="1"/>
        <v>:</v>
      </c>
      <c r="V13" s="20" t="str">
        <f t="shared" si="1"/>
        <v>:</v>
      </c>
      <c r="W13" s="20" t="str">
        <f t="shared" si="1"/>
        <v>:</v>
      </c>
      <c r="X13" s="20" t="str">
        <f t="shared" si="1"/>
        <v>:</v>
      </c>
      <c r="Y13" s="20" t="str">
        <f t="shared" si="1"/>
        <v>:</v>
      </c>
      <c r="Z13" s="20" t="str">
        <f t="shared" si="1"/>
        <v>:</v>
      </c>
      <c r="AA13" s="132">
        <f t="shared" si="3"/>
        <v>5020</v>
      </c>
    </row>
    <row r="14" spans="1:27" s="4" customFormat="1" ht="12" x14ac:dyDescent="0.25">
      <c r="B14" s="27" t="s">
        <v>42</v>
      </c>
      <c r="C14" s="55">
        <f t="shared" si="0"/>
        <v>167.48099999999999</v>
      </c>
      <c r="D14" s="20">
        <f t="shared" si="1"/>
        <v>145.78200000000001</v>
      </c>
      <c r="E14" s="20">
        <f t="shared" si="1"/>
        <v>166.21</v>
      </c>
      <c r="F14" s="20">
        <f t="shared" si="1"/>
        <v>160.74100000000001</v>
      </c>
      <c r="G14" s="20">
        <f t="shared" si="1"/>
        <v>159.916</v>
      </c>
      <c r="H14" s="20">
        <f t="shared" si="1"/>
        <v>154.38900000000001</v>
      </c>
      <c r="I14" s="20">
        <f t="shared" si="1"/>
        <v>167.35599999999999</v>
      </c>
      <c r="J14" s="20">
        <f t="shared" si="1"/>
        <v>162.63200000000001</v>
      </c>
      <c r="K14" s="20">
        <f t="shared" si="1"/>
        <v>154.161</v>
      </c>
      <c r="L14" s="20">
        <f t="shared" si="1"/>
        <v>161.24800000000002</v>
      </c>
      <c r="M14" s="20">
        <f t="shared" si="1"/>
        <v>153.83799999999999</v>
      </c>
      <c r="N14" s="20">
        <f t="shared" si="1"/>
        <v>158.00300000000001</v>
      </c>
      <c r="O14" s="55">
        <f t="shared" si="1"/>
        <v>161.238</v>
      </c>
      <c r="P14" s="20" t="str">
        <f t="shared" si="1"/>
        <v>:</v>
      </c>
      <c r="Q14" s="20" t="str">
        <f t="shared" si="1"/>
        <v>:</v>
      </c>
      <c r="R14" s="20" t="str">
        <f t="shared" si="1"/>
        <v>:</v>
      </c>
      <c r="S14" s="20" t="str">
        <f t="shared" si="1"/>
        <v>:</v>
      </c>
      <c r="T14" s="20" t="str">
        <f t="shared" si="1"/>
        <v>:</v>
      </c>
      <c r="U14" s="20" t="str">
        <f t="shared" si="1"/>
        <v>:</v>
      </c>
      <c r="V14" s="20" t="str">
        <f t="shared" si="1"/>
        <v>:</v>
      </c>
      <c r="W14" s="20" t="str">
        <f t="shared" si="1"/>
        <v>:</v>
      </c>
      <c r="X14" s="20" t="str">
        <f t="shared" si="1"/>
        <v>:</v>
      </c>
      <c r="Y14" s="20" t="str">
        <f t="shared" si="1"/>
        <v>:</v>
      </c>
      <c r="Z14" s="20" t="str">
        <f t="shared" si="1"/>
        <v>:</v>
      </c>
      <c r="AA14" s="132">
        <f t="shared" si="3"/>
        <v>1911.7570000000001</v>
      </c>
    </row>
    <row r="15" spans="1:27" s="4" customFormat="1" ht="12" x14ac:dyDescent="0.25">
      <c r="B15" s="27" t="s">
        <v>18</v>
      </c>
      <c r="C15" s="55">
        <f t="shared" si="0"/>
        <v>0</v>
      </c>
      <c r="D15" s="20">
        <f t="shared" si="1"/>
        <v>0</v>
      </c>
      <c r="E15" s="20">
        <f t="shared" si="1"/>
        <v>0</v>
      </c>
      <c r="F15" s="20">
        <f t="shared" si="1"/>
        <v>0</v>
      </c>
      <c r="G15" s="20">
        <f t="shared" si="1"/>
        <v>0</v>
      </c>
      <c r="H15" s="20">
        <f t="shared" si="1"/>
        <v>0</v>
      </c>
      <c r="I15" s="20">
        <f t="shared" si="1"/>
        <v>0</v>
      </c>
      <c r="J15" s="20">
        <f t="shared" si="1"/>
        <v>0</v>
      </c>
      <c r="K15" s="20">
        <f t="shared" si="1"/>
        <v>0</v>
      </c>
      <c r="L15" s="20">
        <f t="shared" si="1"/>
        <v>0</v>
      </c>
      <c r="M15" s="20">
        <f t="shared" si="1"/>
        <v>0</v>
      </c>
      <c r="N15" s="20">
        <f t="shared" si="1"/>
        <v>0</v>
      </c>
      <c r="O15" s="55" t="str">
        <f t="shared" si="1"/>
        <v>:</v>
      </c>
      <c r="P15" s="20" t="str">
        <f t="shared" si="1"/>
        <v>:</v>
      </c>
      <c r="Q15" s="20" t="str">
        <f t="shared" si="1"/>
        <v>:</v>
      </c>
      <c r="R15" s="20" t="str">
        <f t="shared" si="1"/>
        <v>:</v>
      </c>
      <c r="S15" s="20" t="str">
        <f t="shared" si="1"/>
        <v>:</v>
      </c>
      <c r="T15" s="20" t="str">
        <f t="shared" si="1"/>
        <v>:</v>
      </c>
      <c r="U15" s="20" t="str">
        <f t="shared" si="1"/>
        <v>:</v>
      </c>
      <c r="V15" s="20" t="str">
        <f t="shared" si="1"/>
        <v>:</v>
      </c>
      <c r="W15" s="20" t="str">
        <f t="shared" si="1"/>
        <v>:</v>
      </c>
      <c r="X15" s="20" t="str">
        <f t="shared" si="1"/>
        <v>:</v>
      </c>
      <c r="Y15" s="20" t="str">
        <f t="shared" si="1"/>
        <v>:</v>
      </c>
      <c r="Z15" s="20" t="str">
        <f t="shared" si="1"/>
        <v>:</v>
      </c>
      <c r="AA15" s="132">
        <f t="shared" si="3"/>
        <v>0</v>
      </c>
    </row>
    <row r="16" spans="1:27" s="4" customFormat="1" ht="12" x14ac:dyDescent="0.25">
      <c r="B16" s="27" t="s">
        <v>19</v>
      </c>
      <c r="C16" s="55">
        <f t="shared" si="0"/>
        <v>0</v>
      </c>
      <c r="D16" s="20">
        <f t="shared" si="1"/>
        <v>0</v>
      </c>
      <c r="E16" s="20">
        <f t="shared" si="1"/>
        <v>0</v>
      </c>
      <c r="F16" s="20">
        <f t="shared" si="1"/>
        <v>0</v>
      </c>
      <c r="G16" s="20">
        <f t="shared" si="1"/>
        <v>0</v>
      </c>
      <c r="H16" s="20">
        <f t="shared" si="1"/>
        <v>0</v>
      </c>
      <c r="I16" s="20">
        <f t="shared" si="1"/>
        <v>0</v>
      </c>
      <c r="J16" s="20">
        <f t="shared" si="1"/>
        <v>0</v>
      </c>
      <c r="K16" s="20">
        <f t="shared" si="1"/>
        <v>0</v>
      </c>
      <c r="L16" s="20">
        <f t="shared" si="1"/>
        <v>0</v>
      </c>
      <c r="M16" s="20">
        <f t="shared" si="1"/>
        <v>0</v>
      </c>
      <c r="N16" s="20">
        <f t="shared" si="1"/>
        <v>0</v>
      </c>
      <c r="O16" s="55">
        <f t="shared" si="1"/>
        <v>0</v>
      </c>
      <c r="P16" s="20" t="str">
        <f t="shared" si="1"/>
        <v>:</v>
      </c>
      <c r="Q16" s="20" t="str">
        <f t="shared" si="1"/>
        <v>:</v>
      </c>
      <c r="R16" s="20" t="str">
        <f t="shared" si="1"/>
        <v>:</v>
      </c>
      <c r="S16" s="20" t="str">
        <f t="shared" si="1"/>
        <v>:</v>
      </c>
      <c r="T16" s="20" t="str">
        <f t="shared" si="1"/>
        <v>:</v>
      </c>
      <c r="U16" s="20" t="str">
        <f t="shared" si="1"/>
        <v>:</v>
      </c>
      <c r="V16" s="20" t="str">
        <f t="shared" si="1"/>
        <v>:</v>
      </c>
      <c r="W16" s="20" t="str">
        <f t="shared" si="1"/>
        <v>:</v>
      </c>
      <c r="X16" s="20" t="str">
        <f t="shared" si="1"/>
        <v>:</v>
      </c>
      <c r="Y16" s="20" t="str">
        <f t="shared" si="1"/>
        <v>:</v>
      </c>
      <c r="Z16" s="20" t="str">
        <f t="shared" si="1"/>
        <v>:</v>
      </c>
      <c r="AA16" s="132">
        <f t="shared" si="3"/>
        <v>0</v>
      </c>
    </row>
    <row r="17" spans="2:27" s="4" customFormat="1" ht="12" x14ac:dyDescent="0.25">
      <c r="B17" s="27" t="s">
        <v>20</v>
      </c>
      <c r="C17" s="55">
        <f t="shared" si="0"/>
        <v>17</v>
      </c>
      <c r="D17" s="20">
        <f t="shared" si="1"/>
        <v>16</v>
      </c>
      <c r="E17" s="20">
        <f t="shared" si="1"/>
        <v>16</v>
      </c>
      <c r="F17" s="20">
        <f t="shared" si="1"/>
        <v>19</v>
      </c>
      <c r="G17" s="20">
        <f t="shared" si="1"/>
        <v>17</v>
      </c>
      <c r="H17" s="20">
        <f t="shared" si="1"/>
        <v>14</v>
      </c>
      <c r="I17" s="20">
        <f t="shared" si="1"/>
        <v>13</v>
      </c>
      <c r="J17" s="20">
        <f t="shared" si="1"/>
        <v>12</v>
      </c>
      <c r="K17" s="20">
        <f t="shared" si="1"/>
        <v>12</v>
      </c>
      <c r="L17" s="20">
        <f t="shared" si="1"/>
        <v>12</v>
      </c>
      <c r="M17" s="20">
        <f t="shared" si="1"/>
        <v>10</v>
      </c>
      <c r="N17" s="20">
        <f t="shared" si="1"/>
        <v>11</v>
      </c>
      <c r="O17" s="55" t="str">
        <f t="shared" si="1"/>
        <v>:</v>
      </c>
      <c r="P17" s="20" t="str">
        <f t="shared" si="1"/>
        <v>:</v>
      </c>
      <c r="Q17" s="20" t="str">
        <f t="shared" si="1"/>
        <v>:</v>
      </c>
      <c r="R17" s="20" t="str">
        <f t="shared" si="1"/>
        <v>:</v>
      </c>
      <c r="S17" s="20" t="str">
        <f t="shared" si="1"/>
        <v>:</v>
      </c>
      <c r="T17" s="20" t="str">
        <f t="shared" si="1"/>
        <v>:</v>
      </c>
      <c r="U17" s="20" t="str">
        <f t="shared" si="1"/>
        <v>:</v>
      </c>
      <c r="V17" s="20" t="str">
        <f t="shared" si="1"/>
        <v>:</v>
      </c>
      <c r="W17" s="20" t="str">
        <f t="shared" si="1"/>
        <v>:</v>
      </c>
      <c r="X17" s="20" t="str">
        <f t="shared" si="1"/>
        <v>:</v>
      </c>
      <c r="Y17" s="20" t="str">
        <f t="shared" si="1"/>
        <v>:</v>
      </c>
      <c r="Z17" s="20" t="str">
        <f t="shared" si="1"/>
        <v>:</v>
      </c>
      <c r="AA17" s="132">
        <f t="shared" si="3"/>
        <v>169</v>
      </c>
    </row>
    <row r="18" spans="2:27" s="4" customFormat="1" ht="12" x14ac:dyDescent="0.25">
      <c r="B18" s="27" t="s">
        <v>21</v>
      </c>
      <c r="C18" s="55">
        <f t="shared" si="0"/>
        <v>4</v>
      </c>
      <c r="D18" s="20">
        <f t="shared" si="1"/>
        <v>4</v>
      </c>
      <c r="E18" s="20">
        <f t="shared" si="1"/>
        <v>4</v>
      </c>
      <c r="F18" s="20">
        <f t="shared" si="1"/>
        <v>2</v>
      </c>
      <c r="G18" s="20">
        <f t="shared" si="1"/>
        <v>2</v>
      </c>
      <c r="H18" s="20">
        <f t="shared" si="1"/>
        <v>1</v>
      </c>
      <c r="I18" s="20">
        <f t="shared" si="1"/>
        <v>2</v>
      </c>
      <c r="J18" s="20">
        <f t="shared" si="1"/>
        <v>3</v>
      </c>
      <c r="K18" s="20">
        <f t="shared" si="1"/>
        <v>5</v>
      </c>
      <c r="L18" s="20">
        <f t="shared" si="1"/>
        <v>5</v>
      </c>
      <c r="M18" s="20">
        <f t="shared" si="1"/>
        <v>5</v>
      </c>
      <c r="N18" s="20">
        <f t="shared" si="1"/>
        <v>3</v>
      </c>
      <c r="O18" s="55">
        <f t="shared" si="1"/>
        <v>3</v>
      </c>
      <c r="P18" s="20" t="str">
        <f t="shared" si="1"/>
        <v>:</v>
      </c>
      <c r="Q18" s="20" t="str">
        <f t="shared" si="1"/>
        <v>:</v>
      </c>
      <c r="R18" s="20" t="str">
        <f t="shared" si="1"/>
        <v>:</v>
      </c>
      <c r="S18" s="20" t="str">
        <f t="shared" si="1"/>
        <v>:</v>
      </c>
      <c r="T18" s="20" t="str">
        <f t="shared" si="1"/>
        <v>:</v>
      </c>
      <c r="U18" s="20" t="str">
        <f t="shared" si="1"/>
        <v>:</v>
      </c>
      <c r="V18" s="20" t="str">
        <f t="shared" si="1"/>
        <v>:</v>
      </c>
      <c r="W18" s="20" t="str">
        <f t="shared" si="1"/>
        <v>:</v>
      </c>
      <c r="X18" s="20" t="str">
        <f t="shared" si="1"/>
        <v>:</v>
      </c>
      <c r="Y18" s="20" t="str">
        <f t="shared" si="1"/>
        <v>:</v>
      </c>
      <c r="Z18" s="20" t="str">
        <f t="shared" si="1"/>
        <v>:</v>
      </c>
      <c r="AA18" s="132">
        <f t="shared" si="3"/>
        <v>40</v>
      </c>
    </row>
    <row r="19" spans="2:27" s="4" customFormat="1" ht="12" x14ac:dyDescent="0.25">
      <c r="B19" s="27" t="s">
        <v>22</v>
      </c>
      <c r="C19" s="55">
        <f t="shared" si="0"/>
        <v>65</v>
      </c>
      <c r="D19" s="20">
        <f t="shared" si="1"/>
        <v>60</v>
      </c>
      <c r="E19" s="20">
        <f t="shared" si="1"/>
        <v>65</v>
      </c>
      <c r="F19" s="20">
        <f t="shared" si="1"/>
        <v>62</v>
      </c>
      <c r="G19" s="20">
        <f t="shared" si="1"/>
        <v>50</v>
      </c>
      <c r="H19" s="20">
        <f t="shared" si="1"/>
        <v>51</v>
      </c>
      <c r="I19" s="20">
        <f t="shared" si="1"/>
        <v>58</v>
      </c>
      <c r="J19" s="20">
        <f t="shared" si="1"/>
        <v>63</v>
      </c>
      <c r="K19" s="20">
        <f t="shared" si="1"/>
        <v>62</v>
      </c>
      <c r="L19" s="20">
        <f t="shared" si="1"/>
        <v>66</v>
      </c>
      <c r="M19" s="20">
        <f t="shared" si="1"/>
        <v>62</v>
      </c>
      <c r="N19" s="20">
        <f t="shared" si="1"/>
        <v>61</v>
      </c>
      <c r="O19" s="55">
        <f t="shared" si="1"/>
        <v>61</v>
      </c>
      <c r="P19" s="20" t="str">
        <f t="shared" si="1"/>
        <v>:</v>
      </c>
      <c r="Q19" s="20" t="str">
        <f t="shared" si="1"/>
        <v>:</v>
      </c>
      <c r="R19" s="20" t="str">
        <f t="shared" si="1"/>
        <v>:</v>
      </c>
      <c r="S19" s="20" t="str">
        <f t="shared" si="1"/>
        <v>:</v>
      </c>
      <c r="T19" s="20" t="str">
        <f t="shared" si="1"/>
        <v>:</v>
      </c>
      <c r="U19" s="20" t="str">
        <f t="shared" ref="D19:Z30" si="4">U63</f>
        <v>:</v>
      </c>
      <c r="V19" s="20" t="str">
        <f t="shared" si="4"/>
        <v>:</v>
      </c>
      <c r="W19" s="20" t="str">
        <f t="shared" si="4"/>
        <v>:</v>
      </c>
      <c r="X19" s="20" t="str">
        <f t="shared" si="4"/>
        <v>:</v>
      </c>
      <c r="Y19" s="20" t="str">
        <f t="shared" si="4"/>
        <v>:</v>
      </c>
      <c r="Z19" s="20" t="str">
        <f t="shared" si="4"/>
        <v>:</v>
      </c>
      <c r="AA19" s="132">
        <f t="shared" si="3"/>
        <v>725</v>
      </c>
    </row>
    <row r="20" spans="2:27" s="4" customFormat="1" ht="12" x14ac:dyDescent="0.25">
      <c r="B20" s="26" t="s">
        <v>44</v>
      </c>
      <c r="C20" s="55">
        <f t="shared" si="0"/>
        <v>58</v>
      </c>
      <c r="D20" s="20">
        <f t="shared" si="4"/>
        <v>52</v>
      </c>
      <c r="E20" s="20">
        <f t="shared" si="4"/>
        <v>58</v>
      </c>
      <c r="F20" s="20">
        <f t="shared" si="4"/>
        <v>57</v>
      </c>
      <c r="G20" s="20">
        <f t="shared" si="4"/>
        <v>56</v>
      </c>
      <c r="H20" s="20">
        <f t="shared" si="4"/>
        <v>54</v>
      </c>
      <c r="I20" s="20">
        <f t="shared" si="4"/>
        <v>56</v>
      </c>
      <c r="J20" s="20">
        <f t="shared" si="4"/>
        <v>56</v>
      </c>
      <c r="K20" s="20">
        <f t="shared" si="4"/>
        <v>52</v>
      </c>
      <c r="L20" s="20">
        <f t="shared" si="4"/>
        <v>54</v>
      </c>
      <c r="M20" s="20">
        <f t="shared" si="4"/>
        <v>52</v>
      </c>
      <c r="N20" s="20">
        <f t="shared" si="4"/>
        <v>53</v>
      </c>
      <c r="O20" s="55">
        <f t="shared" si="4"/>
        <v>51.7</v>
      </c>
      <c r="P20" s="20" t="str">
        <f t="shared" si="4"/>
        <v>:</v>
      </c>
      <c r="Q20" s="20" t="str">
        <f t="shared" si="4"/>
        <v>:</v>
      </c>
      <c r="R20" s="20" t="str">
        <f t="shared" si="4"/>
        <v>:</v>
      </c>
      <c r="S20" s="20" t="str">
        <f t="shared" si="4"/>
        <v>:</v>
      </c>
      <c r="T20" s="20" t="str">
        <f t="shared" si="4"/>
        <v>:</v>
      </c>
      <c r="U20" s="20" t="str">
        <f t="shared" si="4"/>
        <v>:</v>
      </c>
      <c r="V20" s="20" t="str">
        <f t="shared" si="4"/>
        <v>:</v>
      </c>
      <c r="W20" s="20" t="str">
        <f t="shared" si="4"/>
        <v>:</v>
      </c>
      <c r="X20" s="20" t="str">
        <f t="shared" si="4"/>
        <v>:</v>
      </c>
      <c r="Y20" s="20" t="str">
        <f t="shared" si="4"/>
        <v>:</v>
      </c>
      <c r="Z20" s="20" t="str">
        <f t="shared" si="4"/>
        <v>:</v>
      </c>
      <c r="AA20" s="132">
        <f t="shared" si="3"/>
        <v>658</v>
      </c>
    </row>
    <row r="21" spans="2:27" s="4" customFormat="1" ht="12" x14ac:dyDescent="0.25">
      <c r="B21" s="27" t="s">
        <v>23</v>
      </c>
      <c r="C21" s="55">
        <f t="shared" si="0"/>
        <v>396</v>
      </c>
      <c r="D21" s="20">
        <f t="shared" si="4"/>
        <v>359</v>
      </c>
      <c r="E21" s="20">
        <f t="shared" si="4"/>
        <v>373</v>
      </c>
      <c r="F21" s="20">
        <f t="shared" si="4"/>
        <v>356</v>
      </c>
      <c r="G21" s="20">
        <f t="shared" si="4"/>
        <v>351</v>
      </c>
      <c r="H21" s="20">
        <f t="shared" si="4"/>
        <v>330</v>
      </c>
      <c r="I21" s="20">
        <f t="shared" si="4"/>
        <v>346</v>
      </c>
      <c r="J21" s="20">
        <f t="shared" si="4"/>
        <v>343</v>
      </c>
      <c r="K21" s="20">
        <f t="shared" si="4"/>
        <v>312</v>
      </c>
      <c r="L21" s="20">
        <f t="shared" si="4"/>
        <v>326</v>
      </c>
      <c r="M21" s="20">
        <f t="shared" si="4"/>
        <v>315</v>
      </c>
      <c r="N21" s="20">
        <f t="shared" si="4"/>
        <v>343</v>
      </c>
      <c r="O21" s="55">
        <f t="shared" si="4"/>
        <v>342.57900000000001</v>
      </c>
      <c r="P21" s="20" t="str">
        <f t="shared" si="4"/>
        <v>:</v>
      </c>
      <c r="Q21" s="20" t="str">
        <f t="shared" si="4"/>
        <v>:</v>
      </c>
      <c r="R21" s="20" t="str">
        <f t="shared" si="4"/>
        <v>:</v>
      </c>
      <c r="S21" s="20" t="str">
        <f t="shared" si="4"/>
        <v>:</v>
      </c>
      <c r="T21" s="20" t="str">
        <f t="shared" si="4"/>
        <v>:</v>
      </c>
      <c r="U21" s="20" t="str">
        <f t="shared" si="4"/>
        <v>:</v>
      </c>
      <c r="V21" s="20" t="str">
        <f t="shared" si="4"/>
        <v>:</v>
      </c>
      <c r="W21" s="20" t="str">
        <f t="shared" si="4"/>
        <v>:</v>
      </c>
      <c r="X21" s="20" t="str">
        <f t="shared" si="4"/>
        <v>:</v>
      </c>
      <c r="Y21" s="20" t="str">
        <f t="shared" si="4"/>
        <v>:</v>
      </c>
      <c r="Z21" s="20" t="str">
        <f t="shared" si="4"/>
        <v>:</v>
      </c>
      <c r="AA21" s="132">
        <f t="shared" si="3"/>
        <v>4150</v>
      </c>
    </row>
    <row r="22" spans="2:27" s="4" customFormat="1" ht="12" x14ac:dyDescent="0.25">
      <c r="B22" s="27" t="s">
        <v>24</v>
      </c>
      <c r="C22" s="55">
        <f t="shared" si="0"/>
        <v>0</v>
      </c>
      <c r="D22" s="20">
        <f t="shared" si="4"/>
        <v>0</v>
      </c>
      <c r="E22" s="20">
        <f t="shared" si="4"/>
        <v>0</v>
      </c>
      <c r="F22" s="20">
        <f t="shared" si="4"/>
        <v>0</v>
      </c>
      <c r="G22" s="20">
        <f t="shared" si="4"/>
        <v>0</v>
      </c>
      <c r="H22" s="20">
        <f t="shared" si="4"/>
        <v>0</v>
      </c>
      <c r="I22" s="20">
        <f t="shared" si="4"/>
        <v>0</v>
      </c>
      <c r="J22" s="20">
        <f t="shared" si="4"/>
        <v>0</v>
      </c>
      <c r="K22" s="20">
        <f t="shared" si="4"/>
        <v>0</v>
      </c>
      <c r="L22" s="20">
        <f t="shared" si="4"/>
        <v>0</v>
      </c>
      <c r="M22" s="20">
        <f t="shared" si="4"/>
        <v>0</v>
      </c>
      <c r="N22" s="20">
        <f t="shared" si="4"/>
        <v>0</v>
      </c>
      <c r="O22" s="55">
        <f t="shared" si="4"/>
        <v>0</v>
      </c>
      <c r="P22" s="20" t="str">
        <f t="shared" si="4"/>
        <v>:</v>
      </c>
      <c r="Q22" s="20" t="str">
        <f t="shared" si="4"/>
        <v>:</v>
      </c>
      <c r="R22" s="20" t="str">
        <f t="shared" si="4"/>
        <v>:</v>
      </c>
      <c r="S22" s="20" t="str">
        <f t="shared" si="4"/>
        <v>:</v>
      </c>
      <c r="T22" s="20" t="str">
        <f t="shared" si="4"/>
        <v>:</v>
      </c>
      <c r="U22" s="20" t="str">
        <f t="shared" si="4"/>
        <v>:</v>
      </c>
      <c r="V22" s="20" t="str">
        <f t="shared" si="4"/>
        <v>:</v>
      </c>
      <c r="W22" s="20" t="str">
        <f t="shared" si="4"/>
        <v>:</v>
      </c>
      <c r="X22" s="20" t="str">
        <f t="shared" si="4"/>
        <v>:</v>
      </c>
      <c r="Y22" s="20" t="str">
        <f t="shared" si="4"/>
        <v>:</v>
      </c>
      <c r="Z22" s="20" t="str">
        <f t="shared" si="4"/>
        <v>:</v>
      </c>
      <c r="AA22" s="132">
        <f t="shared" si="3"/>
        <v>0</v>
      </c>
    </row>
    <row r="23" spans="2:27" s="4" customFormat="1" ht="12" x14ac:dyDescent="0.25">
      <c r="B23" s="27" t="s">
        <v>25</v>
      </c>
      <c r="C23" s="55">
        <f t="shared" si="0"/>
        <v>0</v>
      </c>
      <c r="D23" s="20">
        <f t="shared" si="4"/>
        <v>0</v>
      </c>
      <c r="E23" s="20">
        <f t="shared" si="4"/>
        <v>0</v>
      </c>
      <c r="F23" s="20">
        <f t="shared" si="4"/>
        <v>0</v>
      </c>
      <c r="G23" s="20">
        <f t="shared" si="4"/>
        <v>0</v>
      </c>
      <c r="H23" s="20">
        <f t="shared" si="4"/>
        <v>0</v>
      </c>
      <c r="I23" s="20">
        <f t="shared" si="4"/>
        <v>0</v>
      </c>
      <c r="J23" s="20">
        <f t="shared" si="4"/>
        <v>0</v>
      </c>
      <c r="K23" s="20">
        <f t="shared" si="4"/>
        <v>0</v>
      </c>
      <c r="L23" s="20">
        <f t="shared" si="4"/>
        <v>0</v>
      </c>
      <c r="M23" s="20">
        <f t="shared" si="4"/>
        <v>0</v>
      </c>
      <c r="N23" s="20">
        <f t="shared" si="4"/>
        <v>0</v>
      </c>
      <c r="O23" s="55">
        <f t="shared" si="4"/>
        <v>0</v>
      </c>
      <c r="P23" s="20" t="str">
        <f t="shared" si="4"/>
        <v>:</v>
      </c>
      <c r="Q23" s="20" t="str">
        <f t="shared" si="4"/>
        <v>:</v>
      </c>
      <c r="R23" s="20" t="str">
        <f t="shared" si="4"/>
        <v>:</v>
      </c>
      <c r="S23" s="20" t="str">
        <f t="shared" si="4"/>
        <v>:</v>
      </c>
      <c r="T23" s="20" t="str">
        <f t="shared" si="4"/>
        <v>:</v>
      </c>
      <c r="U23" s="20" t="str">
        <f t="shared" si="4"/>
        <v>:</v>
      </c>
      <c r="V23" s="20" t="str">
        <f t="shared" si="4"/>
        <v>:</v>
      </c>
      <c r="W23" s="20" t="str">
        <f t="shared" si="4"/>
        <v>:</v>
      </c>
      <c r="X23" s="20" t="str">
        <f t="shared" si="4"/>
        <v>:</v>
      </c>
      <c r="Y23" s="20" t="str">
        <f t="shared" si="4"/>
        <v>:</v>
      </c>
      <c r="Z23" s="20" t="str">
        <f t="shared" si="4"/>
        <v>:</v>
      </c>
      <c r="AA23" s="132">
        <f t="shared" si="3"/>
        <v>0</v>
      </c>
    </row>
    <row r="24" spans="2:27" s="4" customFormat="1" ht="12" x14ac:dyDescent="0.25">
      <c r="B24" s="27" t="s">
        <v>26</v>
      </c>
      <c r="C24" s="55">
        <f t="shared" si="0"/>
        <v>4</v>
      </c>
      <c r="D24" s="20">
        <f t="shared" si="4"/>
        <v>3</v>
      </c>
      <c r="E24" s="20">
        <f t="shared" si="4"/>
        <v>3</v>
      </c>
      <c r="F24" s="20">
        <f t="shared" si="4"/>
        <v>4</v>
      </c>
      <c r="G24" s="20">
        <f t="shared" si="4"/>
        <v>3</v>
      </c>
      <c r="H24" s="20">
        <f t="shared" si="4"/>
        <v>3</v>
      </c>
      <c r="I24" s="20">
        <f t="shared" si="4"/>
        <v>3</v>
      </c>
      <c r="J24" s="20">
        <f t="shared" si="4"/>
        <v>4</v>
      </c>
      <c r="K24" s="20">
        <f t="shared" si="4"/>
        <v>3</v>
      </c>
      <c r="L24" s="20">
        <f t="shared" si="4"/>
        <v>3</v>
      </c>
      <c r="M24" s="20">
        <f t="shared" si="4"/>
        <v>3</v>
      </c>
      <c r="N24" s="20">
        <f t="shared" si="4"/>
        <v>3</v>
      </c>
      <c r="O24" s="55">
        <f t="shared" si="4"/>
        <v>3</v>
      </c>
      <c r="P24" s="20" t="str">
        <f t="shared" si="4"/>
        <v>:</v>
      </c>
      <c r="Q24" s="20" t="str">
        <f t="shared" si="4"/>
        <v>:</v>
      </c>
      <c r="R24" s="20" t="str">
        <f t="shared" si="4"/>
        <v>:</v>
      </c>
      <c r="S24" s="20" t="str">
        <f t="shared" si="4"/>
        <v>:</v>
      </c>
      <c r="T24" s="20" t="str">
        <f t="shared" si="4"/>
        <v>:</v>
      </c>
      <c r="U24" s="20" t="str">
        <f t="shared" si="4"/>
        <v>:</v>
      </c>
      <c r="V24" s="20" t="str">
        <f t="shared" si="4"/>
        <v>:</v>
      </c>
      <c r="W24" s="20" t="str">
        <f t="shared" si="4"/>
        <v>:</v>
      </c>
      <c r="X24" s="20" t="str">
        <f t="shared" si="4"/>
        <v>:</v>
      </c>
      <c r="Y24" s="20" t="str">
        <f t="shared" si="4"/>
        <v>:</v>
      </c>
      <c r="Z24" s="20" t="str">
        <f t="shared" si="4"/>
        <v>:</v>
      </c>
      <c r="AA24" s="132">
        <f t="shared" si="3"/>
        <v>39</v>
      </c>
    </row>
    <row r="25" spans="2:27" s="4" customFormat="1" ht="12" x14ac:dyDescent="0.25">
      <c r="B25" s="27" t="s">
        <v>27</v>
      </c>
      <c r="C25" s="55">
        <f t="shared" si="0"/>
        <v>0</v>
      </c>
      <c r="D25" s="20">
        <f t="shared" si="4"/>
        <v>0</v>
      </c>
      <c r="E25" s="20">
        <f t="shared" si="4"/>
        <v>0</v>
      </c>
      <c r="F25" s="20">
        <f t="shared" si="4"/>
        <v>0</v>
      </c>
      <c r="G25" s="20">
        <f t="shared" si="4"/>
        <v>0</v>
      </c>
      <c r="H25" s="20">
        <f t="shared" si="4"/>
        <v>0</v>
      </c>
      <c r="I25" s="20">
        <f t="shared" si="4"/>
        <v>0</v>
      </c>
      <c r="J25" s="20">
        <f t="shared" si="4"/>
        <v>0</v>
      </c>
      <c r="K25" s="20">
        <f t="shared" si="4"/>
        <v>0</v>
      </c>
      <c r="L25" s="20">
        <f t="shared" si="4"/>
        <v>0</v>
      </c>
      <c r="M25" s="20">
        <f t="shared" si="4"/>
        <v>0</v>
      </c>
      <c r="N25" s="20">
        <f t="shared" si="4"/>
        <v>0</v>
      </c>
      <c r="O25" s="55">
        <f t="shared" si="4"/>
        <v>0</v>
      </c>
      <c r="P25" s="20" t="str">
        <f t="shared" si="4"/>
        <v>:</v>
      </c>
      <c r="Q25" s="20" t="str">
        <f t="shared" si="4"/>
        <v>:</v>
      </c>
      <c r="R25" s="20" t="str">
        <f t="shared" si="4"/>
        <v>:</v>
      </c>
      <c r="S25" s="20" t="str">
        <f t="shared" si="4"/>
        <v>:</v>
      </c>
      <c r="T25" s="20" t="str">
        <f t="shared" si="4"/>
        <v>:</v>
      </c>
      <c r="U25" s="20" t="str">
        <f t="shared" si="4"/>
        <v>:</v>
      </c>
      <c r="V25" s="20" t="str">
        <f t="shared" si="4"/>
        <v>:</v>
      </c>
      <c r="W25" s="20" t="str">
        <f t="shared" si="4"/>
        <v>:</v>
      </c>
      <c r="X25" s="20" t="str">
        <f t="shared" si="4"/>
        <v>:</v>
      </c>
      <c r="Y25" s="20" t="str">
        <f t="shared" si="4"/>
        <v>:</v>
      </c>
      <c r="Z25" s="20" t="str">
        <f t="shared" si="4"/>
        <v>:</v>
      </c>
      <c r="AA25" s="132">
        <f t="shared" si="3"/>
        <v>0</v>
      </c>
    </row>
    <row r="26" spans="2:27" s="4" customFormat="1" ht="12" x14ac:dyDescent="0.25">
      <c r="B26" s="27" t="s">
        <v>28</v>
      </c>
      <c r="C26" s="55">
        <f t="shared" si="0"/>
        <v>79</v>
      </c>
      <c r="D26" s="20">
        <f t="shared" si="4"/>
        <v>65</v>
      </c>
      <c r="E26" s="20">
        <f t="shared" si="4"/>
        <v>76</v>
      </c>
      <c r="F26" s="20">
        <f t="shared" si="4"/>
        <v>79</v>
      </c>
      <c r="G26" s="20">
        <f t="shared" si="4"/>
        <v>82</v>
      </c>
      <c r="H26" s="20">
        <f t="shared" si="4"/>
        <v>80</v>
      </c>
      <c r="I26" s="20">
        <f t="shared" si="4"/>
        <v>79</v>
      </c>
      <c r="J26" s="20">
        <f t="shared" si="4"/>
        <v>73</v>
      </c>
      <c r="K26" s="20">
        <f t="shared" si="4"/>
        <v>69</v>
      </c>
      <c r="L26" s="20">
        <f t="shared" si="4"/>
        <v>67</v>
      </c>
      <c r="M26" s="20">
        <f t="shared" si="4"/>
        <v>63</v>
      </c>
      <c r="N26" s="20">
        <f t="shared" si="4"/>
        <v>68</v>
      </c>
      <c r="O26" s="55">
        <f t="shared" si="4"/>
        <v>67</v>
      </c>
      <c r="P26" s="20" t="str">
        <f t="shared" si="4"/>
        <v>:</v>
      </c>
      <c r="Q26" s="20" t="str">
        <f t="shared" si="4"/>
        <v>:</v>
      </c>
      <c r="R26" s="20" t="str">
        <f t="shared" si="4"/>
        <v>:</v>
      </c>
      <c r="S26" s="20" t="str">
        <f t="shared" si="4"/>
        <v>:</v>
      </c>
      <c r="T26" s="20" t="str">
        <f t="shared" si="4"/>
        <v>:</v>
      </c>
      <c r="U26" s="20" t="str">
        <f t="shared" si="4"/>
        <v>:</v>
      </c>
      <c r="V26" s="20" t="str">
        <f t="shared" si="4"/>
        <v>:</v>
      </c>
      <c r="W26" s="20" t="str">
        <f t="shared" si="4"/>
        <v>:</v>
      </c>
      <c r="X26" s="20" t="str">
        <f t="shared" si="4"/>
        <v>:</v>
      </c>
      <c r="Y26" s="20" t="str">
        <f t="shared" si="4"/>
        <v>:</v>
      </c>
      <c r="Z26" s="20" t="str">
        <f t="shared" si="4"/>
        <v>:</v>
      </c>
      <c r="AA26" s="132">
        <f t="shared" si="3"/>
        <v>880</v>
      </c>
    </row>
    <row r="27" spans="2:27" s="4" customFormat="1" ht="12" x14ac:dyDescent="0.25">
      <c r="B27" s="27" t="s">
        <v>29</v>
      </c>
      <c r="C27" s="55">
        <f t="shared" si="0"/>
        <v>0</v>
      </c>
      <c r="D27" s="20">
        <f t="shared" si="4"/>
        <v>0</v>
      </c>
      <c r="E27" s="20">
        <f t="shared" si="4"/>
        <v>0</v>
      </c>
      <c r="F27" s="20">
        <f t="shared" si="4"/>
        <v>0</v>
      </c>
      <c r="G27" s="20">
        <f t="shared" si="4"/>
        <v>0</v>
      </c>
      <c r="H27" s="20">
        <f t="shared" si="4"/>
        <v>0</v>
      </c>
      <c r="I27" s="20">
        <f t="shared" si="4"/>
        <v>0</v>
      </c>
      <c r="J27" s="20">
        <f t="shared" si="4"/>
        <v>0</v>
      </c>
      <c r="K27" s="20">
        <f t="shared" si="4"/>
        <v>0</v>
      </c>
      <c r="L27" s="20">
        <f t="shared" si="4"/>
        <v>0</v>
      </c>
      <c r="M27" s="20">
        <f t="shared" si="4"/>
        <v>0</v>
      </c>
      <c r="N27" s="20">
        <f t="shared" si="4"/>
        <v>0</v>
      </c>
      <c r="O27" s="55">
        <f t="shared" si="4"/>
        <v>0</v>
      </c>
      <c r="P27" s="20" t="str">
        <f t="shared" si="4"/>
        <v>:</v>
      </c>
      <c r="Q27" s="20" t="str">
        <f t="shared" si="4"/>
        <v>:</v>
      </c>
      <c r="R27" s="20" t="str">
        <f t="shared" si="4"/>
        <v>:</v>
      </c>
      <c r="S27" s="20" t="str">
        <f t="shared" si="4"/>
        <v>:</v>
      </c>
      <c r="T27" s="20" t="str">
        <f t="shared" si="4"/>
        <v>:</v>
      </c>
      <c r="U27" s="20" t="str">
        <f t="shared" si="4"/>
        <v>:</v>
      </c>
      <c r="V27" s="20" t="str">
        <f t="shared" si="4"/>
        <v>:</v>
      </c>
      <c r="W27" s="20" t="str">
        <f t="shared" si="4"/>
        <v>:</v>
      </c>
      <c r="X27" s="20" t="str">
        <f t="shared" si="4"/>
        <v>:</v>
      </c>
      <c r="Y27" s="20" t="str">
        <f t="shared" si="4"/>
        <v>:</v>
      </c>
      <c r="Z27" s="20" t="str">
        <f t="shared" si="4"/>
        <v>:</v>
      </c>
      <c r="AA27" s="132">
        <f t="shared" si="3"/>
        <v>0</v>
      </c>
    </row>
    <row r="28" spans="2:27" s="4" customFormat="1" ht="12" x14ac:dyDescent="0.25">
      <c r="B28" s="27" t="s">
        <v>30</v>
      </c>
      <c r="C28" s="55">
        <f t="shared" si="0"/>
        <v>68</v>
      </c>
      <c r="D28" s="20">
        <f t="shared" si="4"/>
        <v>56</v>
      </c>
      <c r="E28" s="20">
        <f t="shared" si="4"/>
        <v>95</v>
      </c>
      <c r="F28" s="20">
        <f t="shared" si="4"/>
        <v>60</v>
      </c>
      <c r="G28" s="20">
        <f t="shared" si="4"/>
        <v>58</v>
      </c>
      <c r="H28" s="20">
        <f t="shared" si="4"/>
        <v>55</v>
      </c>
      <c r="I28" s="20">
        <f t="shared" si="4"/>
        <v>51</v>
      </c>
      <c r="J28" s="20">
        <f t="shared" si="4"/>
        <v>55</v>
      </c>
      <c r="K28" s="20">
        <f t="shared" si="4"/>
        <v>52</v>
      </c>
      <c r="L28" s="20">
        <f t="shared" si="4"/>
        <v>69</v>
      </c>
      <c r="M28" s="20">
        <f t="shared" si="4"/>
        <v>70</v>
      </c>
      <c r="N28" s="20">
        <f t="shared" si="4"/>
        <v>57</v>
      </c>
      <c r="O28" s="55" t="str">
        <f t="shared" si="4"/>
        <v>:</v>
      </c>
      <c r="P28" s="20" t="str">
        <f t="shared" si="4"/>
        <v>:</v>
      </c>
      <c r="Q28" s="20" t="str">
        <f t="shared" si="4"/>
        <v>:</v>
      </c>
      <c r="R28" s="20" t="str">
        <f t="shared" si="4"/>
        <v>:</v>
      </c>
      <c r="S28" s="20" t="str">
        <f t="shared" si="4"/>
        <v>:</v>
      </c>
      <c r="T28" s="20" t="str">
        <f t="shared" si="4"/>
        <v>:</v>
      </c>
      <c r="U28" s="20" t="str">
        <f t="shared" si="4"/>
        <v>:</v>
      </c>
      <c r="V28" s="20" t="str">
        <f t="shared" si="4"/>
        <v>:</v>
      </c>
      <c r="W28" s="20" t="str">
        <f t="shared" si="4"/>
        <v>:</v>
      </c>
      <c r="X28" s="20" t="str">
        <f t="shared" si="4"/>
        <v>:</v>
      </c>
      <c r="Y28" s="20" t="str">
        <f t="shared" si="4"/>
        <v>:</v>
      </c>
      <c r="Z28" s="20" t="str">
        <f t="shared" si="4"/>
        <v>:</v>
      </c>
      <c r="AA28" s="132">
        <f t="shared" si="3"/>
        <v>746</v>
      </c>
    </row>
    <row r="29" spans="2:27" s="4" customFormat="1" ht="12" x14ac:dyDescent="0.25">
      <c r="B29" s="27" t="s">
        <v>31</v>
      </c>
      <c r="C29" s="55">
        <f t="shared" si="0"/>
        <v>56</v>
      </c>
      <c r="D29" s="20">
        <f t="shared" si="4"/>
        <v>52</v>
      </c>
      <c r="E29" s="20">
        <f t="shared" si="4"/>
        <v>56</v>
      </c>
      <c r="F29" s="20">
        <f t="shared" si="4"/>
        <v>54</v>
      </c>
      <c r="G29" s="20">
        <f t="shared" si="4"/>
        <v>55</v>
      </c>
      <c r="H29" s="20">
        <f t="shared" si="4"/>
        <v>52</v>
      </c>
      <c r="I29" s="20">
        <f t="shared" si="4"/>
        <v>53</v>
      </c>
      <c r="J29" s="20">
        <f t="shared" si="4"/>
        <v>56</v>
      </c>
      <c r="K29" s="20">
        <f t="shared" si="4"/>
        <v>54</v>
      </c>
      <c r="L29" s="20">
        <f t="shared" si="4"/>
        <v>55</v>
      </c>
      <c r="M29" s="20">
        <f t="shared" si="4"/>
        <v>54.36</v>
      </c>
      <c r="N29" s="20">
        <f t="shared" si="4"/>
        <v>52.87</v>
      </c>
      <c r="O29" s="55">
        <f t="shared" si="4"/>
        <v>52.96</v>
      </c>
      <c r="P29" s="20" t="str">
        <f t="shared" si="4"/>
        <v>:</v>
      </c>
      <c r="Q29" s="20" t="str">
        <f t="shared" si="4"/>
        <v>:</v>
      </c>
      <c r="R29" s="20" t="str">
        <f t="shared" si="4"/>
        <v>:</v>
      </c>
      <c r="S29" s="20" t="str">
        <f t="shared" si="4"/>
        <v>:</v>
      </c>
      <c r="T29" s="20" t="str">
        <f t="shared" si="4"/>
        <v>:</v>
      </c>
      <c r="U29" s="20" t="str">
        <f t="shared" si="4"/>
        <v>:</v>
      </c>
      <c r="V29" s="20" t="str">
        <f t="shared" si="4"/>
        <v>:</v>
      </c>
      <c r="W29" s="20" t="str">
        <f t="shared" si="4"/>
        <v>:</v>
      </c>
      <c r="X29" s="20" t="str">
        <f t="shared" si="4"/>
        <v>:</v>
      </c>
      <c r="Y29" s="20" t="str">
        <f t="shared" si="4"/>
        <v>:</v>
      </c>
      <c r="Z29" s="20" t="str">
        <f t="shared" si="4"/>
        <v>:</v>
      </c>
      <c r="AA29" s="132">
        <f t="shared" si="3"/>
        <v>650.23</v>
      </c>
    </row>
    <row r="30" spans="2:27" s="4" customFormat="1" ht="12" x14ac:dyDescent="0.25">
      <c r="B30" s="27" t="s">
        <v>32</v>
      </c>
      <c r="C30" s="55">
        <f t="shared" si="0"/>
        <v>87</v>
      </c>
      <c r="D30" s="20">
        <f t="shared" si="4"/>
        <v>82</v>
      </c>
      <c r="E30" s="20">
        <f t="shared" si="4"/>
        <v>91</v>
      </c>
      <c r="F30" s="20">
        <f t="shared" si="4"/>
        <v>86</v>
      </c>
      <c r="G30" s="20">
        <f t="shared" si="4"/>
        <v>85</v>
      </c>
      <c r="H30" s="20">
        <f t="shared" si="4"/>
        <v>50</v>
      </c>
      <c r="I30" s="20">
        <f t="shared" si="4"/>
        <v>76</v>
      </c>
      <c r="J30" s="20">
        <f t="shared" si="4"/>
        <v>101</v>
      </c>
      <c r="K30" s="20">
        <f t="shared" si="4"/>
        <v>62</v>
      </c>
      <c r="L30" s="20">
        <f t="shared" si="4"/>
        <v>85</v>
      </c>
      <c r="M30" s="20">
        <f t="shared" si="4"/>
        <v>86</v>
      </c>
      <c r="N30" s="20">
        <f t="shared" si="4"/>
        <v>80</v>
      </c>
      <c r="O30" s="55">
        <f t="shared" si="4"/>
        <v>87.679000000000002</v>
      </c>
      <c r="P30" s="20" t="str">
        <f t="shared" si="4"/>
        <v>:</v>
      </c>
      <c r="Q30" s="20" t="str">
        <f t="shared" si="4"/>
        <v>:</v>
      </c>
      <c r="R30" s="20" t="str">
        <f t="shared" si="4"/>
        <v>:</v>
      </c>
      <c r="S30" s="20" t="str">
        <f t="shared" si="4"/>
        <v>:</v>
      </c>
      <c r="T30" s="20" t="str">
        <f t="shared" si="4"/>
        <v>:</v>
      </c>
      <c r="U30" s="20" t="str">
        <f t="shared" si="4"/>
        <v>:</v>
      </c>
      <c r="V30" s="20" t="str">
        <f t="shared" si="4"/>
        <v>:</v>
      </c>
      <c r="W30" s="20" t="str">
        <f t="shared" ref="D30:Z37" si="5">W74</f>
        <v>:</v>
      </c>
      <c r="X30" s="20" t="str">
        <f t="shared" si="5"/>
        <v>:</v>
      </c>
      <c r="Y30" s="20" t="str">
        <f t="shared" si="5"/>
        <v>:</v>
      </c>
      <c r="Z30" s="20" t="str">
        <f t="shared" si="5"/>
        <v>:</v>
      </c>
      <c r="AA30" s="132">
        <f t="shared" si="3"/>
        <v>971</v>
      </c>
    </row>
    <row r="31" spans="2:27" s="4" customFormat="1" ht="12" x14ac:dyDescent="0.25">
      <c r="B31" s="27" t="s">
        <v>33</v>
      </c>
      <c r="C31" s="55">
        <f t="shared" si="0"/>
        <v>0</v>
      </c>
      <c r="D31" s="20">
        <f t="shared" si="5"/>
        <v>0</v>
      </c>
      <c r="E31" s="20">
        <f t="shared" si="5"/>
        <v>0</v>
      </c>
      <c r="F31" s="20">
        <f t="shared" si="5"/>
        <v>0</v>
      </c>
      <c r="G31" s="20">
        <f t="shared" si="5"/>
        <v>0</v>
      </c>
      <c r="H31" s="20">
        <f t="shared" si="5"/>
        <v>0</v>
      </c>
      <c r="I31" s="20">
        <f t="shared" si="5"/>
        <v>0</v>
      </c>
      <c r="J31" s="20">
        <f t="shared" si="5"/>
        <v>0</v>
      </c>
      <c r="K31" s="20">
        <f t="shared" si="5"/>
        <v>0</v>
      </c>
      <c r="L31" s="20">
        <f t="shared" si="5"/>
        <v>0</v>
      </c>
      <c r="M31" s="20">
        <f t="shared" si="5"/>
        <v>0</v>
      </c>
      <c r="N31" s="20">
        <f t="shared" si="5"/>
        <v>0</v>
      </c>
      <c r="O31" s="55">
        <f t="shared" si="5"/>
        <v>0</v>
      </c>
      <c r="P31" s="20" t="str">
        <f t="shared" si="5"/>
        <v>:</v>
      </c>
      <c r="Q31" s="20" t="str">
        <f t="shared" si="5"/>
        <v>:</v>
      </c>
      <c r="R31" s="20" t="str">
        <f t="shared" si="5"/>
        <v>:</v>
      </c>
      <c r="S31" s="20" t="str">
        <f t="shared" si="5"/>
        <v>:</v>
      </c>
      <c r="T31" s="20" t="str">
        <f t="shared" si="5"/>
        <v>:</v>
      </c>
      <c r="U31" s="20" t="str">
        <f t="shared" si="5"/>
        <v>:</v>
      </c>
      <c r="V31" s="20" t="str">
        <f t="shared" si="5"/>
        <v>:</v>
      </c>
      <c r="W31" s="20" t="str">
        <f t="shared" si="5"/>
        <v>:</v>
      </c>
      <c r="X31" s="20" t="str">
        <f t="shared" si="5"/>
        <v>:</v>
      </c>
      <c r="Y31" s="20" t="str">
        <f t="shared" si="5"/>
        <v>:</v>
      </c>
      <c r="Z31" s="20" t="str">
        <f t="shared" si="5"/>
        <v>:</v>
      </c>
      <c r="AA31" s="132">
        <f t="shared" si="3"/>
        <v>0</v>
      </c>
    </row>
    <row r="32" spans="2:27" s="4" customFormat="1" ht="12" x14ac:dyDescent="0.25">
      <c r="B32" s="27" t="s">
        <v>34</v>
      </c>
      <c r="C32" s="55">
        <f t="shared" si="0"/>
        <v>294</v>
      </c>
      <c r="D32" s="20">
        <f t="shared" si="5"/>
        <v>267</v>
      </c>
      <c r="E32" s="20">
        <f t="shared" si="5"/>
        <v>293</v>
      </c>
      <c r="F32" s="20">
        <f t="shared" si="5"/>
        <v>282</v>
      </c>
      <c r="G32" s="20">
        <f t="shared" si="5"/>
        <v>293</v>
      </c>
      <c r="H32" s="20">
        <f t="shared" si="5"/>
        <v>283</v>
      </c>
      <c r="I32" s="20">
        <f t="shared" si="5"/>
        <v>291</v>
      </c>
      <c r="J32" s="20">
        <f t="shared" si="5"/>
        <v>288</v>
      </c>
      <c r="K32" s="20">
        <f t="shared" si="5"/>
        <v>280</v>
      </c>
      <c r="L32" s="20">
        <f t="shared" si="5"/>
        <v>292</v>
      </c>
      <c r="M32" s="20">
        <f t="shared" si="5"/>
        <v>283</v>
      </c>
      <c r="N32" s="20">
        <f t="shared" si="5"/>
        <v>294</v>
      </c>
      <c r="O32" s="55">
        <f t="shared" si="5"/>
        <v>292</v>
      </c>
      <c r="P32" s="20" t="str">
        <f t="shared" si="5"/>
        <v>:</v>
      </c>
      <c r="Q32" s="20" t="str">
        <f t="shared" si="5"/>
        <v>:</v>
      </c>
      <c r="R32" s="20" t="str">
        <f t="shared" si="5"/>
        <v>:</v>
      </c>
      <c r="S32" s="20" t="str">
        <f t="shared" si="5"/>
        <v>:</v>
      </c>
      <c r="T32" s="20" t="str">
        <f t="shared" si="5"/>
        <v>:</v>
      </c>
      <c r="U32" s="20" t="str">
        <f t="shared" si="5"/>
        <v>:</v>
      </c>
      <c r="V32" s="20" t="str">
        <f t="shared" si="5"/>
        <v>:</v>
      </c>
      <c r="W32" s="20" t="str">
        <f t="shared" si="5"/>
        <v>:</v>
      </c>
      <c r="X32" s="20" t="str">
        <f t="shared" si="5"/>
        <v>:</v>
      </c>
      <c r="Y32" s="20" t="str">
        <f t="shared" si="5"/>
        <v>:</v>
      </c>
      <c r="Z32" s="20" t="str">
        <f t="shared" si="5"/>
        <v>:</v>
      </c>
      <c r="AA32" s="132">
        <f t="shared" si="3"/>
        <v>3440</v>
      </c>
    </row>
    <row r="33" spans="2:27" s="4" customFormat="1" ht="12" x14ac:dyDescent="0.25">
      <c r="B33" s="27" t="s">
        <v>35</v>
      </c>
      <c r="C33" s="55">
        <f t="shared" si="0"/>
        <v>0</v>
      </c>
      <c r="D33" s="20">
        <f t="shared" si="5"/>
        <v>0</v>
      </c>
      <c r="E33" s="20">
        <f t="shared" si="5"/>
        <v>0</v>
      </c>
      <c r="F33" s="20">
        <f t="shared" si="5"/>
        <v>0</v>
      </c>
      <c r="G33" s="20">
        <f t="shared" si="5"/>
        <v>0</v>
      </c>
      <c r="H33" s="20">
        <f t="shared" si="5"/>
        <v>0</v>
      </c>
      <c r="I33" s="20">
        <f t="shared" si="5"/>
        <v>0</v>
      </c>
      <c r="J33" s="20">
        <f t="shared" si="5"/>
        <v>0</v>
      </c>
      <c r="K33" s="20">
        <f t="shared" si="5"/>
        <v>0</v>
      </c>
      <c r="L33" s="20">
        <f t="shared" si="5"/>
        <v>0</v>
      </c>
      <c r="M33" s="20">
        <f t="shared" si="5"/>
        <v>0</v>
      </c>
      <c r="N33" s="20">
        <f t="shared" si="5"/>
        <v>0</v>
      </c>
      <c r="O33" s="55">
        <f t="shared" si="5"/>
        <v>0</v>
      </c>
      <c r="P33" s="20" t="str">
        <f t="shared" si="5"/>
        <v>:</v>
      </c>
      <c r="Q33" s="20" t="str">
        <f t="shared" si="5"/>
        <v>:</v>
      </c>
      <c r="R33" s="20" t="str">
        <f t="shared" si="5"/>
        <v>:</v>
      </c>
      <c r="S33" s="20" t="str">
        <f t="shared" si="5"/>
        <v>:</v>
      </c>
      <c r="T33" s="20" t="str">
        <f t="shared" si="5"/>
        <v>:</v>
      </c>
      <c r="U33" s="20" t="str">
        <f t="shared" si="5"/>
        <v>:</v>
      </c>
      <c r="V33" s="20" t="str">
        <f t="shared" si="5"/>
        <v>:</v>
      </c>
      <c r="W33" s="20" t="str">
        <f t="shared" si="5"/>
        <v>:</v>
      </c>
      <c r="X33" s="20" t="str">
        <f t="shared" si="5"/>
        <v>:</v>
      </c>
      <c r="Y33" s="20" t="str">
        <f t="shared" si="5"/>
        <v>:</v>
      </c>
      <c r="Z33" s="20" t="str">
        <f t="shared" si="5"/>
        <v>:</v>
      </c>
      <c r="AA33" s="132">
        <f t="shared" si="3"/>
        <v>0</v>
      </c>
    </row>
    <row r="34" spans="2:27" s="4" customFormat="1" ht="12" x14ac:dyDescent="0.25">
      <c r="B34" s="27" t="s">
        <v>36</v>
      </c>
      <c r="C34" s="55">
        <f t="shared" si="0"/>
        <v>0</v>
      </c>
      <c r="D34" s="20">
        <f t="shared" si="5"/>
        <v>1</v>
      </c>
      <c r="E34" s="20">
        <f t="shared" si="5"/>
        <v>1</v>
      </c>
      <c r="F34" s="20">
        <f t="shared" si="5"/>
        <v>0</v>
      </c>
      <c r="G34" s="20">
        <f t="shared" si="5"/>
        <v>1</v>
      </c>
      <c r="H34" s="20">
        <f t="shared" si="5"/>
        <v>0</v>
      </c>
      <c r="I34" s="20">
        <f t="shared" si="5"/>
        <v>0</v>
      </c>
      <c r="J34" s="20">
        <f t="shared" si="5"/>
        <v>0</v>
      </c>
      <c r="K34" s="20">
        <f t="shared" si="5"/>
        <v>0</v>
      </c>
      <c r="L34" s="20">
        <f t="shared" si="5"/>
        <v>0</v>
      </c>
      <c r="M34" s="20">
        <f t="shared" si="5"/>
        <v>0</v>
      </c>
      <c r="N34" s="20">
        <f t="shared" si="5"/>
        <v>0</v>
      </c>
      <c r="O34" s="55" t="str">
        <f t="shared" si="5"/>
        <v>:</v>
      </c>
      <c r="P34" s="20" t="str">
        <f t="shared" si="5"/>
        <v>:</v>
      </c>
      <c r="Q34" s="20" t="str">
        <f t="shared" si="5"/>
        <v>:</v>
      </c>
      <c r="R34" s="20" t="str">
        <f t="shared" si="5"/>
        <v>:</v>
      </c>
      <c r="S34" s="20" t="str">
        <f t="shared" si="5"/>
        <v>:</v>
      </c>
      <c r="T34" s="20" t="str">
        <f t="shared" si="5"/>
        <v>:</v>
      </c>
      <c r="U34" s="20" t="str">
        <f t="shared" si="5"/>
        <v>:</v>
      </c>
      <c r="V34" s="20" t="str">
        <f t="shared" si="5"/>
        <v>:</v>
      </c>
      <c r="W34" s="20" t="str">
        <f t="shared" si="5"/>
        <v>:</v>
      </c>
      <c r="X34" s="20" t="str">
        <f t="shared" si="5"/>
        <v>:</v>
      </c>
      <c r="Y34" s="20" t="str">
        <f t="shared" si="5"/>
        <v>:</v>
      </c>
      <c r="Z34" s="20" t="str">
        <f t="shared" si="5"/>
        <v>:</v>
      </c>
      <c r="AA34" s="132">
        <f t="shared" si="3"/>
        <v>3</v>
      </c>
    </row>
    <row r="35" spans="2:27" s="4" customFormat="1" ht="12" x14ac:dyDescent="0.25">
      <c r="B35" s="27" t="s">
        <v>37</v>
      </c>
      <c r="C35" s="55">
        <f t="shared" si="0"/>
        <v>0</v>
      </c>
      <c r="D35" s="20">
        <f t="shared" si="5"/>
        <v>0</v>
      </c>
      <c r="E35" s="20">
        <f t="shared" si="5"/>
        <v>0</v>
      </c>
      <c r="F35" s="20">
        <f t="shared" si="5"/>
        <v>0</v>
      </c>
      <c r="G35" s="20">
        <f t="shared" si="5"/>
        <v>0</v>
      </c>
      <c r="H35" s="20">
        <f t="shared" si="5"/>
        <v>0</v>
      </c>
      <c r="I35" s="20">
        <f t="shared" si="5"/>
        <v>0</v>
      </c>
      <c r="J35" s="20">
        <f t="shared" si="5"/>
        <v>0</v>
      </c>
      <c r="K35" s="20">
        <f t="shared" si="5"/>
        <v>0</v>
      </c>
      <c r="L35" s="20">
        <f t="shared" si="5"/>
        <v>0</v>
      </c>
      <c r="M35" s="20">
        <f t="shared" si="5"/>
        <v>0</v>
      </c>
      <c r="N35" s="20">
        <f t="shared" si="5"/>
        <v>0</v>
      </c>
      <c r="O35" s="55">
        <f t="shared" si="5"/>
        <v>0</v>
      </c>
      <c r="P35" s="20" t="str">
        <f t="shared" si="5"/>
        <v>:</v>
      </c>
      <c r="Q35" s="20" t="str">
        <f t="shared" si="5"/>
        <v>:</v>
      </c>
      <c r="R35" s="20" t="str">
        <f t="shared" si="5"/>
        <v>:</v>
      </c>
      <c r="S35" s="20" t="str">
        <f t="shared" si="5"/>
        <v>:</v>
      </c>
      <c r="T35" s="20" t="str">
        <f t="shared" si="5"/>
        <v>:</v>
      </c>
      <c r="U35" s="20" t="str">
        <f t="shared" si="5"/>
        <v>:</v>
      </c>
      <c r="V35" s="20" t="str">
        <f t="shared" si="5"/>
        <v>:</v>
      </c>
      <c r="W35" s="20" t="str">
        <f t="shared" si="5"/>
        <v>:</v>
      </c>
      <c r="X35" s="20" t="str">
        <f t="shared" si="5"/>
        <v>:</v>
      </c>
      <c r="Y35" s="20" t="str">
        <f t="shared" si="5"/>
        <v>:</v>
      </c>
      <c r="Z35" s="20" t="str">
        <f t="shared" si="5"/>
        <v>:</v>
      </c>
      <c r="AA35" s="132">
        <f t="shared" si="3"/>
        <v>0</v>
      </c>
    </row>
    <row r="36" spans="2:27" s="4" customFormat="1" ht="12" x14ac:dyDescent="0.25">
      <c r="B36" s="27" t="s">
        <v>38</v>
      </c>
      <c r="C36" s="55">
        <f t="shared" si="0"/>
        <v>0</v>
      </c>
      <c r="D36" s="20">
        <f t="shared" si="5"/>
        <v>0</v>
      </c>
      <c r="E36" s="20">
        <f t="shared" si="5"/>
        <v>0</v>
      </c>
      <c r="F36" s="20">
        <f t="shared" si="5"/>
        <v>0</v>
      </c>
      <c r="G36" s="20">
        <f t="shared" si="5"/>
        <v>0</v>
      </c>
      <c r="H36" s="20">
        <f t="shared" si="5"/>
        <v>0</v>
      </c>
      <c r="I36" s="20">
        <f t="shared" si="5"/>
        <v>0</v>
      </c>
      <c r="J36" s="20">
        <f t="shared" si="5"/>
        <v>0</v>
      </c>
      <c r="K36" s="20">
        <f t="shared" si="5"/>
        <v>0</v>
      </c>
      <c r="L36" s="20">
        <f t="shared" si="5"/>
        <v>0</v>
      </c>
      <c r="M36" s="20">
        <f t="shared" si="5"/>
        <v>0</v>
      </c>
      <c r="N36" s="20">
        <f t="shared" si="5"/>
        <v>0</v>
      </c>
      <c r="O36" s="55">
        <f t="shared" si="5"/>
        <v>0</v>
      </c>
      <c r="P36" s="20" t="str">
        <f t="shared" si="5"/>
        <v>:</v>
      </c>
      <c r="Q36" s="20" t="str">
        <f t="shared" si="5"/>
        <v>:</v>
      </c>
      <c r="R36" s="20" t="str">
        <f t="shared" si="5"/>
        <v>:</v>
      </c>
      <c r="S36" s="20" t="str">
        <f t="shared" si="5"/>
        <v>:</v>
      </c>
      <c r="T36" s="20" t="str">
        <f t="shared" si="5"/>
        <v>:</v>
      </c>
      <c r="U36" s="20" t="str">
        <f t="shared" si="5"/>
        <v>:</v>
      </c>
      <c r="V36" s="20" t="str">
        <f t="shared" si="5"/>
        <v>:</v>
      </c>
      <c r="W36" s="20" t="str">
        <f t="shared" si="5"/>
        <v>:</v>
      </c>
      <c r="X36" s="20" t="str">
        <f t="shared" si="5"/>
        <v>:</v>
      </c>
      <c r="Y36" s="20" t="str">
        <f t="shared" si="5"/>
        <v>:</v>
      </c>
      <c r="Z36" s="20" t="str">
        <f t="shared" si="5"/>
        <v>:</v>
      </c>
      <c r="AA36" s="132">
        <f t="shared" si="3"/>
        <v>0</v>
      </c>
    </row>
    <row r="37" spans="2:27" s="4" customFormat="1" ht="12" x14ac:dyDescent="0.25">
      <c r="B37" s="28" t="s">
        <v>39</v>
      </c>
      <c r="C37" s="46">
        <f t="shared" si="0"/>
        <v>4256</v>
      </c>
      <c r="D37" s="21">
        <f t="shared" si="5"/>
        <v>4121</v>
      </c>
      <c r="E37" s="21">
        <f t="shared" si="5"/>
        <v>4438</v>
      </c>
      <c r="F37" s="21">
        <f t="shared" si="5"/>
        <v>4022</v>
      </c>
      <c r="G37" s="21">
        <f t="shared" si="5"/>
        <v>4199</v>
      </c>
      <c r="H37" s="21">
        <f t="shared" si="5"/>
        <v>3929</v>
      </c>
      <c r="I37" s="21">
        <f t="shared" si="5"/>
        <v>3943</v>
      </c>
      <c r="J37" s="21">
        <f t="shared" si="5"/>
        <v>3534</v>
      </c>
      <c r="K37" s="21">
        <f t="shared" si="5"/>
        <v>3976</v>
      </c>
      <c r="L37" s="21">
        <f t="shared" si="5"/>
        <v>3951</v>
      </c>
      <c r="M37" s="21">
        <f t="shared" si="5"/>
        <v>4112</v>
      </c>
      <c r="N37" s="21">
        <f t="shared" si="5"/>
        <v>4141</v>
      </c>
      <c r="O37" s="46">
        <f t="shared" si="5"/>
        <v>4334</v>
      </c>
      <c r="P37" s="21" t="str">
        <f t="shared" si="5"/>
        <v>:</v>
      </c>
      <c r="Q37" s="21" t="str">
        <f t="shared" si="5"/>
        <v>:</v>
      </c>
      <c r="R37" s="21" t="str">
        <f t="shared" si="5"/>
        <v>:</v>
      </c>
      <c r="S37" s="21" t="str">
        <f t="shared" si="5"/>
        <v>:</v>
      </c>
      <c r="T37" s="21" t="str">
        <f t="shared" si="5"/>
        <v>:</v>
      </c>
      <c r="U37" s="21" t="str">
        <f t="shared" si="5"/>
        <v>:</v>
      </c>
      <c r="V37" s="21" t="str">
        <f t="shared" si="5"/>
        <v>:</v>
      </c>
      <c r="W37" s="21" t="str">
        <f t="shared" si="5"/>
        <v>:</v>
      </c>
      <c r="X37" s="21" t="str">
        <f t="shared" si="5"/>
        <v>:</v>
      </c>
      <c r="Y37" s="21" t="str">
        <f t="shared" si="5"/>
        <v>:</v>
      </c>
      <c r="Z37" s="21" t="str">
        <f t="shared" si="5"/>
        <v>:</v>
      </c>
      <c r="AA37" s="132">
        <f t="shared" si="3"/>
        <v>48622</v>
      </c>
    </row>
    <row r="38" spans="2:27" s="4" customFormat="1" ht="12" x14ac:dyDescent="0.25">
      <c r="B38" s="195" t="s">
        <v>43</v>
      </c>
      <c r="C38" s="277">
        <f>C82</f>
        <v>6102</v>
      </c>
      <c r="D38" s="278">
        <f t="shared" ref="D38:Z38" si="6">D82</f>
        <v>5249</v>
      </c>
      <c r="E38" s="278">
        <f t="shared" si="6"/>
        <v>5920</v>
      </c>
      <c r="F38" s="278">
        <f t="shared" si="6"/>
        <v>5574</v>
      </c>
      <c r="G38" s="278">
        <f t="shared" si="6"/>
        <v>5342</v>
      </c>
      <c r="H38" s="278">
        <f t="shared" si="6"/>
        <v>4349</v>
      </c>
      <c r="I38" s="278">
        <f t="shared" si="6"/>
        <v>5739</v>
      </c>
      <c r="J38" s="278">
        <f t="shared" si="6"/>
        <v>5691</v>
      </c>
      <c r="K38" s="278">
        <f t="shared" si="6"/>
        <v>5286</v>
      </c>
      <c r="L38" s="278">
        <f t="shared" si="6"/>
        <v>6222</v>
      </c>
      <c r="M38" s="278">
        <f t="shared" si="6"/>
        <v>6857</v>
      </c>
      <c r="N38" s="278">
        <f t="shared" si="6"/>
        <v>7431</v>
      </c>
      <c r="O38" s="277">
        <f t="shared" si="6"/>
        <v>6989.9180000000006</v>
      </c>
      <c r="P38" s="278" t="str">
        <f t="shared" si="6"/>
        <v>:</v>
      </c>
      <c r="Q38" s="278" t="str">
        <f t="shared" si="6"/>
        <v>:</v>
      </c>
      <c r="R38" s="278" t="str">
        <f t="shared" si="6"/>
        <v>:</v>
      </c>
      <c r="S38" s="278" t="str">
        <f t="shared" si="6"/>
        <v>:</v>
      </c>
      <c r="T38" s="278" t="str">
        <f t="shared" si="6"/>
        <v>:</v>
      </c>
      <c r="U38" s="278" t="str">
        <f t="shared" si="6"/>
        <v>:</v>
      </c>
      <c r="V38" s="278" t="str">
        <f t="shared" si="6"/>
        <v>:</v>
      </c>
      <c r="W38" s="278" t="str">
        <f t="shared" si="6"/>
        <v>:</v>
      </c>
      <c r="X38" s="278" t="str">
        <f t="shared" si="6"/>
        <v>:</v>
      </c>
      <c r="Y38" s="278" t="str">
        <f t="shared" si="6"/>
        <v>:</v>
      </c>
      <c r="Z38" s="278" t="str">
        <f t="shared" si="6"/>
        <v>:</v>
      </c>
      <c r="AA38" s="279">
        <f>SUM(C38:N38)</f>
        <v>69762</v>
      </c>
    </row>
    <row r="39" spans="2:27" s="4" customFormat="1" ht="12" x14ac:dyDescent="0.25">
      <c r="B39" s="280" t="s">
        <v>61</v>
      </c>
      <c r="C39" s="281" t="str">
        <f>C83</f>
        <v>:</v>
      </c>
      <c r="D39" s="282" t="str">
        <f t="shared" ref="D39:Z42" si="7">D83</f>
        <v>:</v>
      </c>
      <c r="E39" s="282" t="str">
        <f t="shared" si="7"/>
        <v>:</v>
      </c>
      <c r="F39" s="282" t="str">
        <f t="shared" si="7"/>
        <v>:</v>
      </c>
      <c r="G39" s="282" t="str">
        <f t="shared" si="7"/>
        <v>:</v>
      </c>
      <c r="H39" s="282" t="str">
        <f t="shared" si="7"/>
        <v>:</v>
      </c>
      <c r="I39" s="282" t="str">
        <f t="shared" si="7"/>
        <v>:</v>
      </c>
      <c r="J39" s="282" t="str">
        <f t="shared" si="7"/>
        <v>:</v>
      </c>
      <c r="K39" s="282" t="str">
        <f t="shared" si="7"/>
        <v>:</v>
      </c>
      <c r="L39" s="282" t="str">
        <f t="shared" si="7"/>
        <v>:</v>
      </c>
      <c r="M39" s="282" t="str">
        <f t="shared" si="7"/>
        <v>:</v>
      </c>
      <c r="N39" s="282" t="str">
        <f t="shared" si="7"/>
        <v>:</v>
      </c>
      <c r="O39" s="281" t="str">
        <f t="shared" si="7"/>
        <v>:</v>
      </c>
      <c r="P39" s="282" t="str">
        <f t="shared" si="7"/>
        <v>:</v>
      </c>
      <c r="Q39" s="282" t="str">
        <f t="shared" si="7"/>
        <v>:</v>
      </c>
      <c r="R39" s="282" t="str">
        <f t="shared" si="7"/>
        <v>:</v>
      </c>
      <c r="S39" s="282" t="str">
        <f t="shared" si="7"/>
        <v>:</v>
      </c>
      <c r="T39" s="282" t="str">
        <f t="shared" si="7"/>
        <v>:</v>
      </c>
      <c r="U39" s="282" t="str">
        <f t="shared" si="7"/>
        <v>:</v>
      </c>
      <c r="V39" s="282" t="str">
        <f t="shared" si="7"/>
        <v>:</v>
      </c>
      <c r="W39" s="282" t="str">
        <f t="shared" si="7"/>
        <v>:</v>
      </c>
      <c r="X39" s="282" t="str">
        <f t="shared" si="7"/>
        <v>:</v>
      </c>
      <c r="Y39" s="282" t="str">
        <f t="shared" si="7"/>
        <v>:</v>
      </c>
      <c r="Z39" s="282" t="str">
        <f t="shared" si="7"/>
        <v>:</v>
      </c>
      <c r="AA39" s="283" t="s">
        <v>12</v>
      </c>
    </row>
    <row r="40" spans="2:27" s="4" customFormat="1" ht="12" x14ac:dyDescent="0.25">
      <c r="B40" s="152" t="s">
        <v>207</v>
      </c>
      <c r="C40" s="284">
        <f>C84</f>
        <v>0</v>
      </c>
      <c r="D40" s="285">
        <f t="shared" si="7"/>
        <v>0</v>
      </c>
      <c r="E40" s="285">
        <f t="shared" si="7"/>
        <v>0</v>
      </c>
      <c r="F40" s="285">
        <f t="shared" si="7"/>
        <v>0</v>
      </c>
      <c r="G40" s="285">
        <f t="shared" si="7"/>
        <v>0</v>
      </c>
      <c r="H40" s="285">
        <f t="shared" si="7"/>
        <v>0</v>
      </c>
      <c r="I40" s="285">
        <f t="shared" si="7"/>
        <v>0</v>
      </c>
      <c r="J40" s="285">
        <f t="shared" si="7"/>
        <v>0</v>
      </c>
      <c r="K40" s="285">
        <f t="shared" si="7"/>
        <v>0</v>
      </c>
      <c r="L40" s="285">
        <f t="shared" si="7"/>
        <v>0</v>
      </c>
      <c r="M40" s="285">
        <f t="shared" si="7"/>
        <v>0</v>
      </c>
      <c r="N40" s="285">
        <f t="shared" si="7"/>
        <v>0</v>
      </c>
      <c r="O40" s="284">
        <f t="shared" si="7"/>
        <v>0</v>
      </c>
      <c r="P40" s="285" t="str">
        <f t="shared" si="7"/>
        <v>:</v>
      </c>
      <c r="Q40" s="285" t="str">
        <f t="shared" si="7"/>
        <v>:</v>
      </c>
      <c r="R40" s="285" t="str">
        <f t="shared" si="7"/>
        <v>:</v>
      </c>
      <c r="S40" s="285" t="str">
        <f t="shared" si="7"/>
        <v>:</v>
      </c>
      <c r="T40" s="285" t="str">
        <f t="shared" si="7"/>
        <v>:</v>
      </c>
      <c r="U40" s="285" t="str">
        <f t="shared" si="7"/>
        <v>:</v>
      </c>
      <c r="V40" s="285" t="str">
        <f t="shared" si="7"/>
        <v>:</v>
      </c>
      <c r="W40" s="285" t="str">
        <f t="shared" si="7"/>
        <v>:</v>
      </c>
      <c r="X40" s="285" t="str">
        <f t="shared" si="7"/>
        <v>:</v>
      </c>
      <c r="Y40" s="285" t="str">
        <f t="shared" si="7"/>
        <v>:</v>
      </c>
      <c r="Z40" s="285" t="str">
        <f t="shared" si="7"/>
        <v>:</v>
      </c>
      <c r="AA40" s="286">
        <f>SUM(C40:N40)</f>
        <v>0</v>
      </c>
    </row>
    <row r="41" spans="2:27" s="4" customFormat="1" ht="12" x14ac:dyDescent="0.25">
      <c r="B41" s="152" t="s">
        <v>190</v>
      </c>
      <c r="C41" s="284">
        <f>C85</f>
        <v>81</v>
      </c>
      <c r="D41" s="285">
        <f t="shared" si="7"/>
        <v>73</v>
      </c>
      <c r="E41" s="285">
        <f t="shared" si="7"/>
        <v>85</v>
      </c>
      <c r="F41" s="285">
        <f t="shared" si="7"/>
        <v>85</v>
      </c>
      <c r="G41" s="285">
        <f t="shared" si="7"/>
        <v>85</v>
      </c>
      <c r="H41" s="285">
        <f t="shared" si="7"/>
        <v>84</v>
      </c>
      <c r="I41" s="285">
        <f t="shared" si="7"/>
        <v>85</v>
      </c>
      <c r="J41" s="285">
        <f t="shared" si="7"/>
        <v>86</v>
      </c>
      <c r="K41" s="285">
        <f t="shared" si="7"/>
        <v>82</v>
      </c>
      <c r="L41" s="285">
        <f t="shared" si="7"/>
        <v>82</v>
      </c>
      <c r="M41" s="285">
        <f t="shared" si="7"/>
        <v>84</v>
      </c>
      <c r="N41" s="285">
        <f t="shared" si="7"/>
        <v>86</v>
      </c>
      <c r="O41" s="284" t="str">
        <f t="shared" si="7"/>
        <v>:</v>
      </c>
      <c r="P41" s="285" t="str">
        <f t="shared" si="7"/>
        <v>:</v>
      </c>
      <c r="Q41" s="285" t="str">
        <f t="shared" si="7"/>
        <v>:</v>
      </c>
      <c r="R41" s="285" t="str">
        <f t="shared" si="7"/>
        <v>:</v>
      </c>
      <c r="S41" s="285" t="str">
        <f t="shared" si="7"/>
        <v>:</v>
      </c>
      <c r="T41" s="285" t="str">
        <f t="shared" si="7"/>
        <v>:</v>
      </c>
      <c r="U41" s="285" t="str">
        <f t="shared" si="7"/>
        <v>:</v>
      </c>
      <c r="V41" s="285" t="str">
        <f t="shared" si="7"/>
        <v>:</v>
      </c>
      <c r="W41" s="285" t="str">
        <f t="shared" si="7"/>
        <v>:</v>
      </c>
      <c r="X41" s="285" t="str">
        <f t="shared" si="7"/>
        <v>:</v>
      </c>
      <c r="Y41" s="285" t="str">
        <f t="shared" si="7"/>
        <v>:</v>
      </c>
      <c r="Z41" s="285" t="str">
        <f t="shared" si="7"/>
        <v>:</v>
      </c>
      <c r="AA41" s="286">
        <f>SUM(C41:N41)</f>
        <v>998</v>
      </c>
    </row>
    <row r="42" spans="2:27" s="4" customFormat="1" ht="12" x14ac:dyDescent="0.25">
      <c r="B42" s="147" t="s">
        <v>45</v>
      </c>
      <c r="C42" s="148">
        <f>C86</f>
        <v>240</v>
      </c>
      <c r="D42" s="149">
        <f t="shared" si="7"/>
        <v>217</v>
      </c>
      <c r="E42" s="149">
        <f t="shared" si="7"/>
        <v>236</v>
      </c>
      <c r="F42" s="149">
        <f t="shared" si="7"/>
        <v>241</v>
      </c>
      <c r="G42" s="149">
        <f t="shared" si="7"/>
        <v>256</v>
      </c>
      <c r="H42" s="149">
        <f t="shared" si="7"/>
        <v>254</v>
      </c>
      <c r="I42" s="149">
        <f t="shared" si="7"/>
        <v>264</v>
      </c>
      <c r="J42" s="149">
        <f t="shared" si="7"/>
        <v>263</v>
      </c>
      <c r="K42" s="149">
        <f t="shared" si="7"/>
        <v>251</v>
      </c>
      <c r="L42" s="149">
        <f t="shared" si="7"/>
        <v>255</v>
      </c>
      <c r="M42" s="149">
        <f t="shared" si="7"/>
        <v>252</v>
      </c>
      <c r="N42" s="149">
        <f t="shared" si="7"/>
        <v>257</v>
      </c>
      <c r="O42" s="148">
        <f t="shared" si="7"/>
        <v>256.34100000000001</v>
      </c>
      <c r="P42" s="149" t="str">
        <f t="shared" si="7"/>
        <v>:</v>
      </c>
      <c r="Q42" s="149" t="str">
        <f t="shared" si="7"/>
        <v>:</v>
      </c>
      <c r="R42" s="149" t="str">
        <f t="shared" si="7"/>
        <v>:</v>
      </c>
      <c r="S42" s="149" t="str">
        <f t="shared" si="7"/>
        <v>:</v>
      </c>
      <c r="T42" s="149" t="str">
        <f t="shared" si="7"/>
        <v>:</v>
      </c>
      <c r="U42" s="149" t="str">
        <f t="shared" si="7"/>
        <v>:</v>
      </c>
      <c r="V42" s="149" t="str">
        <f t="shared" si="7"/>
        <v>:</v>
      </c>
      <c r="W42" s="149" t="str">
        <f t="shared" si="7"/>
        <v>:</v>
      </c>
      <c r="X42" s="149" t="str">
        <f t="shared" si="7"/>
        <v>:</v>
      </c>
      <c r="Y42" s="149" t="str">
        <f t="shared" si="7"/>
        <v>:</v>
      </c>
      <c r="Z42" s="149" t="str">
        <f t="shared" si="7"/>
        <v>:</v>
      </c>
      <c r="AA42" s="213">
        <f>SUM(C42:N42)</f>
        <v>2986</v>
      </c>
    </row>
    <row r="43" spans="2:27" x14ac:dyDescent="0.2">
      <c r="B43" s="57" t="s">
        <v>138</v>
      </c>
      <c r="P43" s="7"/>
    </row>
    <row r="44" spans="2:27" ht="15" customHeight="1" x14ac:dyDescent="0.2">
      <c r="B44" s="41" t="s">
        <v>248</v>
      </c>
    </row>
    <row r="45" spans="2:27" ht="15" customHeight="1" x14ac:dyDescent="0.2">
      <c r="B45" s="299" t="s">
        <v>531</v>
      </c>
    </row>
    <row r="46" spans="2:27" ht="15" customHeight="1" x14ac:dyDescent="0.2">
      <c r="B46" s="299" t="s">
        <v>538</v>
      </c>
    </row>
    <row r="47" spans="2:27" ht="15" customHeight="1" x14ac:dyDescent="0.2">
      <c r="B47" s="41" t="str">
        <f>'T1-Solid fuels supply EU'!B37</f>
        <v>Extraction date: 05/05/2020</v>
      </c>
    </row>
    <row r="48" spans="2:27" ht="15" customHeight="1" x14ac:dyDescent="0.2">
      <c r="B48" s="42" t="s">
        <v>274</v>
      </c>
    </row>
    <row r="50" spans="1:28" x14ac:dyDescent="0.2">
      <c r="B50" s="2" t="s">
        <v>308</v>
      </c>
    </row>
    <row r="51" spans="1:28" x14ac:dyDescent="0.2">
      <c r="B51" s="70" t="s">
        <v>63</v>
      </c>
      <c r="C51" s="70" t="str">
        <f>'T1-Solid fuels supply EU'!C41</f>
        <v>2019M01</v>
      </c>
      <c r="D51" s="70" t="str">
        <f>'T1-Solid fuels supply EU'!D41</f>
        <v>2019M02</v>
      </c>
      <c r="E51" s="70" t="str">
        <f>'T1-Solid fuels supply EU'!E41</f>
        <v>2019M03</v>
      </c>
      <c r="F51" s="70" t="str">
        <f>'T1-Solid fuels supply EU'!F41</f>
        <v>2019M04</v>
      </c>
      <c r="G51" s="70" t="str">
        <f>'T1-Solid fuels supply EU'!G41</f>
        <v>2019M05</v>
      </c>
      <c r="H51" s="70" t="str">
        <f>'T1-Solid fuels supply EU'!H41</f>
        <v>2019M06</v>
      </c>
      <c r="I51" s="70" t="str">
        <f>'T1-Solid fuels supply EU'!I41</f>
        <v>2019M07</v>
      </c>
      <c r="J51" s="70" t="str">
        <f>'T1-Solid fuels supply EU'!J41</f>
        <v>2019M08</v>
      </c>
      <c r="K51" s="70" t="str">
        <f>'T1-Solid fuels supply EU'!K41</f>
        <v>2019M09</v>
      </c>
      <c r="L51" s="70" t="str">
        <f>'T1-Solid fuels supply EU'!L41</f>
        <v>2019M10</v>
      </c>
      <c r="M51" s="70" t="str">
        <f>'T1-Solid fuels supply EU'!M41</f>
        <v>2019M11</v>
      </c>
      <c r="N51" s="70" t="str">
        <f>'T1-Solid fuels supply EU'!N41</f>
        <v>2019M12</v>
      </c>
      <c r="O51" s="70" t="str">
        <f>'T1-Solid fuels supply EU'!O41</f>
        <v>2020M01</v>
      </c>
      <c r="P51" s="70" t="str">
        <f>'T1-Solid fuels supply EU'!P41</f>
        <v>2020M02</v>
      </c>
      <c r="Q51" s="70" t="str">
        <f>'T1-Solid fuels supply EU'!Q41</f>
        <v>2020M03</v>
      </c>
      <c r="R51" s="70" t="str">
        <f>'T1-Solid fuels supply EU'!R41</f>
        <v>2020M04</v>
      </c>
      <c r="S51" s="70" t="str">
        <f>'T1-Solid fuels supply EU'!S41</f>
        <v>2020M05</v>
      </c>
      <c r="T51" s="70" t="str">
        <f>'T1-Solid fuels supply EU'!T41</f>
        <v>2020M06</v>
      </c>
      <c r="U51" s="70" t="str">
        <f>'T1-Solid fuels supply EU'!U41</f>
        <v>2020M07</v>
      </c>
      <c r="V51" s="70" t="str">
        <f>'T1-Solid fuels supply EU'!V41</f>
        <v>2020M08</v>
      </c>
      <c r="W51" s="70" t="str">
        <f>'T1-Solid fuels supply EU'!W41</f>
        <v>2020M09</v>
      </c>
      <c r="X51" s="70" t="str">
        <f>'T1-Solid fuels supply EU'!X41</f>
        <v>2020M10</v>
      </c>
      <c r="Y51" s="70" t="str">
        <f>'T1-Solid fuels supply EU'!Y41</f>
        <v>2020M11</v>
      </c>
      <c r="Z51" s="70" t="str">
        <f>'T1-Solid fuels supply EU'!Z41</f>
        <v>2020M12</v>
      </c>
    </row>
    <row r="52" spans="1:28" x14ac:dyDescent="0.2">
      <c r="A52" s="2" t="s">
        <v>88</v>
      </c>
      <c r="B52" s="70" t="s">
        <v>64</v>
      </c>
      <c r="C52" s="81">
        <f t="shared" ref="C52:N52" si="8">SUM(C54:C81)</f>
        <v>6012.4809999999998</v>
      </c>
      <c r="D52" s="81">
        <f t="shared" si="8"/>
        <v>5731.7820000000002</v>
      </c>
      <c r="E52" s="81">
        <f t="shared" si="8"/>
        <v>6238.21</v>
      </c>
      <c r="F52" s="81">
        <f t="shared" si="8"/>
        <v>5730.741</v>
      </c>
      <c r="G52" s="81">
        <f t="shared" si="8"/>
        <v>5909.9160000000002</v>
      </c>
      <c r="H52" s="81">
        <f t="shared" si="8"/>
        <v>5513.3890000000001</v>
      </c>
      <c r="I52" s="81">
        <f t="shared" si="8"/>
        <v>5588.3559999999998</v>
      </c>
      <c r="J52" s="81">
        <f t="shared" si="8"/>
        <v>5164.6319999999996</v>
      </c>
      <c r="K52" s="81">
        <f t="shared" si="8"/>
        <v>5455.1610000000001</v>
      </c>
      <c r="L52" s="81">
        <f t="shared" si="8"/>
        <v>5503.2479999999996</v>
      </c>
      <c r="M52" s="81">
        <f t="shared" si="8"/>
        <v>5577.1980000000003</v>
      </c>
      <c r="N52" s="81">
        <f t="shared" si="8"/>
        <v>5680.8729999999996</v>
      </c>
      <c r="O52" s="81">
        <f t="shared" ref="O52" si="9">SUM(O54:O81)</f>
        <v>5812.1559999999999</v>
      </c>
      <c r="P52" s="81" t="s">
        <v>12</v>
      </c>
      <c r="Q52" s="81" t="s">
        <v>12</v>
      </c>
      <c r="R52" s="81" t="s">
        <v>12</v>
      </c>
      <c r="S52" s="81" t="s">
        <v>12</v>
      </c>
      <c r="T52" s="81" t="s">
        <v>12</v>
      </c>
      <c r="U52" s="81" t="s">
        <v>12</v>
      </c>
      <c r="V52" s="81" t="s">
        <v>12</v>
      </c>
      <c r="W52" s="81" t="s">
        <v>12</v>
      </c>
      <c r="X52" s="81" t="s">
        <v>12</v>
      </c>
      <c r="Y52" s="81" t="s">
        <v>12</v>
      </c>
      <c r="Z52" s="81" t="s">
        <v>12</v>
      </c>
      <c r="AA52" s="81">
        <f t="shared" ref="AA52" si="10">SUM(AA54:AA81)</f>
        <v>0</v>
      </c>
    </row>
    <row r="53" spans="1:28" x14ac:dyDescent="0.2">
      <c r="A53" s="2" t="s">
        <v>123</v>
      </c>
      <c r="B53" s="70" t="s">
        <v>65</v>
      </c>
      <c r="C53" s="81">
        <f t="shared" ref="C53:N53" si="11">SUM(C54,C58,C59,C60,C61,C62,C63,C65,C66,C67,C68,C69,C71,C72,C73,C75,C77,C78,C79)</f>
        <v>777.48099999999999</v>
      </c>
      <c r="D53" s="81">
        <f t="shared" si="11"/>
        <v>696.78200000000004</v>
      </c>
      <c r="E53" s="81">
        <f t="shared" si="11"/>
        <v>779.21</v>
      </c>
      <c r="F53" s="81">
        <f t="shared" si="11"/>
        <v>717.74099999999999</v>
      </c>
      <c r="G53" s="81">
        <f t="shared" si="11"/>
        <v>696.91599999999994</v>
      </c>
      <c r="H53" s="81">
        <f t="shared" si="11"/>
        <v>660.38900000000001</v>
      </c>
      <c r="I53" s="81">
        <f t="shared" si="11"/>
        <v>693.35599999999999</v>
      </c>
      <c r="J53" s="81">
        <f t="shared" si="11"/>
        <v>698.63200000000006</v>
      </c>
      <c r="K53" s="81">
        <f t="shared" si="11"/>
        <v>654.16100000000006</v>
      </c>
      <c r="L53" s="81">
        <f t="shared" si="11"/>
        <v>697.24800000000005</v>
      </c>
      <c r="M53" s="81">
        <f t="shared" si="11"/>
        <v>673.19799999999998</v>
      </c>
      <c r="N53" s="81">
        <f t="shared" si="11"/>
        <v>688.87300000000005</v>
      </c>
      <c r="O53" s="81">
        <f t="shared" ref="O53" si="12">SUM(O54,O58,O59,O60,O61,O62,O63,O65,O66,O67,O68,O69,O71,O72,O73,O75,O77,O78,O79)</f>
        <v>623.77700000000004</v>
      </c>
      <c r="P53" s="81" t="s">
        <v>12</v>
      </c>
      <c r="Q53" s="81" t="s">
        <v>12</v>
      </c>
      <c r="R53" s="81" t="s">
        <v>12</v>
      </c>
      <c r="S53" s="81" t="s">
        <v>12</v>
      </c>
      <c r="T53" s="81" t="s">
        <v>12</v>
      </c>
      <c r="U53" s="81" t="s">
        <v>12</v>
      </c>
      <c r="V53" s="81" t="s">
        <v>12</v>
      </c>
      <c r="W53" s="81" t="s">
        <v>12</v>
      </c>
      <c r="X53" s="81" t="s">
        <v>12</v>
      </c>
      <c r="Y53" s="81" t="s">
        <v>12</v>
      </c>
      <c r="Z53" s="81" t="s">
        <v>12</v>
      </c>
      <c r="AA53" s="81">
        <f t="shared" ref="AA53" si="13">SUM(AA54,AA58,AA59,AA60,AA61,AA62,AA63,AA65,AA66,AA67,AA68,AA69,AA71,AA72,AA73,AA75,AA77,AA78,AA79)</f>
        <v>0</v>
      </c>
    </row>
    <row r="54" spans="1:28" x14ac:dyDescent="0.2">
      <c r="A54" s="2" t="s">
        <v>89</v>
      </c>
      <c r="B54" s="70" t="s">
        <v>14</v>
      </c>
      <c r="C54" s="59">
        <v>0</v>
      </c>
      <c r="D54" s="59">
        <v>0</v>
      </c>
      <c r="E54" s="59">
        <v>0</v>
      </c>
      <c r="F54" s="59">
        <v>0</v>
      </c>
      <c r="G54" s="259">
        <v>0</v>
      </c>
      <c r="H54" s="59">
        <v>0</v>
      </c>
      <c r="I54" s="59">
        <v>0</v>
      </c>
      <c r="J54" s="59">
        <v>0</v>
      </c>
      <c r="K54" s="59">
        <v>0</v>
      </c>
      <c r="L54" s="59">
        <v>0</v>
      </c>
      <c r="M54" s="59">
        <v>0</v>
      </c>
      <c r="N54" s="59">
        <v>0</v>
      </c>
      <c r="O54" s="59">
        <v>0</v>
      </c>
      <c r="P54" s="59" t="s">
        <v>12</v>
      </c>
      <c r="Q54" s="59" t="s">
        <v>12</v>
      </c>
      <c r="R54" s="59" t="s">
        <v>12</v>
      </c>
      <c r="S54" s="259" t="s">
        <v>12</v>
      </c>
      <c r="T54" s="59" t="s">
        <v>12</v>
      </c>
      <c r="U54" s="59" t="s">
        <v>12</v>
      </c>
      <c r="V54" s="59" t="s">
        <v>12</v>
      </c>
      <c r="W54" s="59" t="s">
        <v>12</v>
      </c>
      <c r="X54" s="59" t="s">
        <v>12</v>
      </c>
      <c r="Y54" s="59" t="s">
        <v>12</v>
      </c>
      <c r="Z54" s="59" t="s">
        <v>12</v>
      </c>
      <c r="AA54" s="12"/>
      <c r="AB54" s="12"/>
    </row>
    <row r="55" spans="1:28" x14ac:dyDescent="0.2">
      <c r="A55" s="2" t="s">
        <v>90</v>
      </c>
      <c r="B55" s="70" t="s">
        <v>15</v>
      </c>
      <c r="C55" s="81">
        <v>0</v>
      </c>
      <c r="D55" s="81">
        <v>0</v>
      </c>
      <c r="E55" s="81">
        <v>0</v>
      </c>
      <c r="F55" s="81">
        <v>0</v>
      </c>
      <c r="G55" s="81">
        <v>0</v>
      </c>
      <c r="H55" s="81">
        <v>0</v>
      </c>
      <c r="I55" s="81">
        <v>0</v>
      </c>
      <c r="J55" s="81">
        <v>0</v>
      </c>
      <c r="K55" s="81">
        <v>0</v>
      </c>
      <c r="L55" s="81">
        <v>0</v>
      </c>
      <c r="M55" s="81">
        <v>0</v>
      </c>
      <c r="N55" s="81">
        <v>0</v>
      </c>
      <c r="O55" s="81">
        <v>0</v>
      </c>
      <c r="P55" s="81" t="s">
        <v>12</v>
      </c>
      <c r="Q55" s="81" t="s">
        <v>12</v>
      </c>
      <c r="R55" s="81" t="s">
        <v>12</v>
      </c>
      <c r="S55" s="81" t="s">
        <v>12</v>
      </c>
      <c r="T55" s="81" t="s">
        <v>12</v>
      </c>
      <c r="U55" s="81" t="s">
        <v>12</v>
      </c>
      <c r="V55" s="81" t="s">
        <v>12</v>
      </c>
      <c r="W55" s="81" t="s">
        <v>12</v>
      </c>
      <c r="X55" s="81" t="s">
        <v>12</v>
      </c>
      <c r="Y55" s="81" t="s">
        <v>12</v>
      </c>
      <c r="Z55" s="81" t="s">
        <v>12</v>
      </c>
      <c r="AA55" s="12"/>
      <c r="AB55" s="12"/>
    </row>
    <row r="56" spans="1:28" x14ac:dyDescent="0.2">
      <c r="A56" s="2" t="s">
        <v>91</v>
      </c>
      <c r="B56" s="70" t="s">
        <v>188</v>
      </c>
      <c r="C56" s="59">
        <v>8</v>
      </c>
      <c r="D56" s="59">
        <v>7</v>
      </c>
      <c r="E56" s="59">
        <v>7</v>
      </c>
      <c r="F56" s="59">
        <v>8</v>
      </c>
      <c r="G56" s="259">
        <v>7</v>
      </c>
      <c r="H56" s="59">
        <v>7</v>
      </c>
      <c r="I56" s="59">
        <v>6</v>
      </c>
      <c r="J56" s="59">
        <v>7</v>
      </c>
      <c r="K56" s="59">
        <v>5</v>
      </c>
      <c r="L56" s="59">
        <v>6</v>
      </c>
      <c r="M56" s="59">
        <v>6</v>
      </c>
      <c r="N56" s="59">
        <v>7</v>
      </c>
      <c r="O56" s="59">
        <v>7</v>
      </c>
      <c r="P56" s="59" t="s">
        <v>12</v>
      </c>
      <c r="Q56" s="59" t="s">
        <v>12</v>
      </c>
      <c r="R56" s="59" t="s">
        <v>12</v>
      </c>
      <c r="S56" s="259" t="s">
        <v>12</v>
      </c>
      <c r="T56" s="59" t="s">
        <v>12</v>
      </c>
      <c r="U56" s="59" t="s">
        <v>12</v>
      </c>
      <c r="V56" s="59" t="s">
        <v>12</v>
      </c>
      <c r="W56" s="59" t="s">
        <v>12</v>
      </c>
      <c r="X56" s="59" t="s">
        <v>12</v>
      </c>
      <c r="Y56" s="59" t="s">
        <v>12</v>
      </c>
      <c r="Z56" s="59" t="s">
        <v>12</v>
      </c>
    </row>
    <row r="57" spans="1:28" x14ac:dyDescent="0.2">
      <c r="A57" s="2" t="s">
        <v>92</v>
      </c>
      <c r="B57" s="70" t="s">
        <v>17</v>
      </c>
      <c r="C57" s="291">
        <v>453</v>
      </c>
      <c r="D57" s="291">
        <v>441</v>
      </c>
      <c r="E57" s="59">
        <v>496</v>
      </c>
      <c r="F57" s="59">
        <v>479</v>
      </c>
      <c r="G57" s="259">
        <v>491</v>
      </c>
      <c r="H57" s="59">
        <v>450</v>
      </c>
      <c r="I57" s="59">
        <v>444</v>
      </c>
      <c r="J57" s="59">
        <v>407</v>
      </c>
      <c r="K57" s="59">
        <v>357</v>
      </c>
      <c r="L57" s="59">
        <v>351</v>
      </c>
      <c r="M57" s="59">
        <v>302</v>
      </c>
      <c r="N57" s="59">
        <v>349</v>
      </c>
      <c r="O57" s="291">
        <v>349</v>
      </c>
      <c r="P57" s="291" t="s">
        <v>12</v>
      </c>
      <c r="Q57" s="59" t="s">
        <v>12</v>
      </c>
      <c r="R57" s="59" t="s">
        <v>12</v>
      </c>
      <c r="S57" s="259" t="s">
        <v>12</v>
      </c>
      <c r="T57" s="59" t="s">
        <v>12</v>
      </c>
      <c r="U57" s="59" t="s">
        <v>12</v>
      </c>
      <c r="V57" s="59" t="s">
        <v>12</v>
      </c>
      <c r="W57" s="59" t="s">
        <v>12</v>
      </c>
      <c r="X57" s="59" t="s">
        <v>12</v>
      </c>
      <c r="Y57" s="59" t="s">
        <v>12</v>
      </c>
      <c r="Z57" s="59" t="s">
        <v>12</v>
      </c>
    </row>
    <row r="58" spans="1:28" x14ac:dyDescent="0.2">
      <c r="A58" s="2" t="s">
        <v>93</v>
      </c>
      <c r="B58" s="70" t="s">
        <v>66</v>
      </c>
      <c r="C58" s="291">
        <v>167.48099999999999</v>
      </c>
      <c r="D58" s="291">
        <v>145.78200000000001</v>
      </c>
      <c r="E58" s="59">
        <v>166.21</v>
      </c>
      <c r="F58" s="59">
        <v>160.74100000000001</v>
      </c>
      <c r="G58" s="259">
        <v>159.916</v>
      </c>
      <c r="H58" s="59">
        <v>154.38900000000001</v>
      </c>
      <c r="I58" s="59">
        <v>167.35599999999999</v>
      </c>
      <c r="J58" s="59">
        <v>162.63200000000001</v>
      </c>
      <c r="K58" s="59">
        <v>154.161</v>
      </c>
      <c r="L58" s="59">
        <v>161.24800000000002</v>
      </c>
      <c r="M58" s="59">
        <v>153.83799999999999</v>
      </c>
      <c r="N58" s="59">
        <v>158.00300000000001</v>
      </c>
      <c r="O58" s="291">
        <v>161.238</v>
      </c>
      <c r="P58" s="291" t="s">
        <v>12</v>
      </c>
      <c r="Q58" s="59" t="s">
        <v>12</v>
      </c>
      <c r="R58" s="59" t="s">
        <v>12</v>
      </c>
      <c r="S58" s="259" t="s">
        <v>12</v>
      </c>
      <c r="T58" s="59" t="s">
        <v>12</v>
      </c>
      <c r="U58" s="59" t="s">
        <v>12</v>
      </c>
      <c r="V58" s="59" t="s">
        <v>12</v>
      </c>
      <c r="W58" s="59" t="s">
        <v>12</v>
      </c>
      <c r="X58" s="59" t="s">
        <v>12</v>
      </c>
      <c r="Y58" s="59" t="s">
        <v>12</v>
      </c>
      <c r="Z58" s="59" t="s">
        <v>12</v>
      </c>
    </row>
    <row r="59" spans="1:28" x14ac:dyDescent="0.2">
      <c r="A59" s="2" t="s">
        <v>95</v>
      </c>
      <c r="B59" s="70" t="s">
        <v>18</v>
      </c>
      <c r="C59" s="291">
        <v>0</v>
      </c>
      <c r="D59" s="291">
        <v>0</v>
      </c>
      <c r="E59" s="59">
        <v>0</v>
      </c>
      <c r="F59" s="59">
        <v>0</v>
      </c>
      <c r="G59" s="259">
        <v>0</v>
      </c>
      <c r="H59" s="59">
        <v>0</v>
      </c>
      <c r="I59" s="59">
        <v>0</v>
      </c>
      <c r="J59" s="59">
        <v>0</v>
      </c>
      <c r="K59" s="59">
        <v>0</v>
      </c>
      <c r="L59" s="59">
        <v>0</v>
      </c>
      <c r="M59" s="59">
        <v>0</v>
      </c>
      <c r="N59" s="59">
        <v>0</v>
      </c>
      <c r="O59" s="81" t="s">
        <v>12</v>
      </c>
      <c r="P59" s="291" t="s">
        <v>12</v>
      </c>
      <c r="Q59" s="59" t="s">
        <v>12</v>
      </c>
      <c r="R59" s="59" t="s">
        <v>12</v>
      </c>
      <c r="S59" s="259" t="s">
        <v>12</v>
      </c>
      <c r="T59" s="59" t="s">
        <v>12</v>
      </c>
      <c r="U59" s="59" t="s">
        <v>12</v>
      </c>
      <c r="V59" s="59" t="s">
        <v>12</v>
      </c>
      <c r="W59" s="59" t="s">
        <v>12</v>
      </c>
      <c r="X59" s="59" t="s">
        <v>12</v>
      </c>
      <c r="Y59" s="59" t="s">
        <v>12</v>
      </c>
      <c r="Z59" s="59" t="s">
        <v>12</v>
      </c>
      <c r="AA59" s="12"/>
      <c r="AB59" s="12"/>
    </row>
    <row r="60" spans="1:28" x14ac:dyDescent="0.2">
      <c r="A60" s="2" t="s">
        <v>94</v>
      </c>
      <c r="B60" s="70" t="s">
        <v>19</v>
      </c>
      <c r="C60" s="291">
        <v>0</v>
      </c>
      <c r="D60" s="291">
        <v>0</v>
      </c>
      <c r="E60" s="59">
        <v>0</v>
      </c>
      <c r="F60" s="59">
        <v>0</v>
      </c>
      <c r="G60" s="259">
        <v>0</v>
      </c>
      <c r="H60" s="59">
        <v>0</v>
      </c>
      <c r="I60" s="59">
        <v>0</v>
      </c>
      <c r="J60" s="59">
        <v>0</v>
      </c>
      <c r="K60" s="59">
        <v>0</v>
      </c>
      <c r="L60" s="59">
        <v>0</v>
      </c>
      <c r="M60" s="59">
        <v>0</v>
      </c>
      <c r="N60" s="59">
        <v>0</v>
      </c>
      <c r="O60" s="291">
        <v>0</v>
      </c>
      <c r="P60" s="291" t="s">
        <v>12</v>
      </c>
      <c r="Q60" s="59" t="s">
        <v>12</v>
      </c>
      <c r="R60" s="59" t="s">
        <v>12</v>
      </c>
      <c r="S60" s="259" t="s">
        <v>12</v>
      </c>
      <c r="T60" s="59" t="s">
        <v>12</v>
      </c>
      <c r="U60" s="59" t="s">
        <v>12</v>
      </c>
      <c r="V60" s="59" t="s">
        <v>12</v>
      </c>
      <c r="W60" s="59" t="s">
        <v>12</v>
      </c>
      <c r="X60" s="59" t="s">
        <v>12</v>
      </c>
      <c r="Y60" s="59" t="s">
        <v>12</v>
      </c>
      <c r="Z60" s="59" t="s">
        <v>12</v>
      </c>
      <c r="AA60" s="12"/>
      <c r="AB60" s="12"/>
    </row>
    <row r="61" spans="1:28" x14ac:dyDescent="0.2">
      <c r="A61" s="2" t="s">
        <v>96</v>
      </c>
      <c r="B61" s="70" t="s">
        <v>20</v>
      </c>
      <c r="C61" s="291">
        <v>17</v>
      </c>
      <c r="D61" s="291">
        <v>16</v>
      </c>
      <c r="E61" s="59">
        <v>16</v>
      </c>
      <c r="F61" s="59">
        <v>19</v>
      </c>
      <c r="G61" s="259">
        <v>17</v>
      </c>
      <c r="H61" s="59">
        <v>14</v>
      </c>
      <c r="I61" s="59">
        <v>13</v>
      </c>
      <c r="J61" s="59">
        <v>12</v>
      </c>
      <c r="K61" s="59">
        <v>12</v>
      </c>
      <c r="L61" s="59">
        <v>12</v>
      </c>
      <c r="M61" s="59">
        <v>10</v>
      </c>
      <c r="N61" s="59">
        <v>11</v>
      </c>
      <c r="O61" s="81" t="s">
        <v>12</v>
      </c>
      <c r="P61" s="291" t="s">
        <v>12</v>
      </c>
      <c r="Q61" s="59" t="s">
        <v>12</v>
      </c>
      <c r="R61" s="59" t="s">
        <v>12</v>
      </c>
      <c r="S61" s="259" t="s">
        <v>12</v>
      </c>
      <c r="T61" s="59" t="s">
        <v>12</v>
      </c>
      <c r="U61" s="59" t="s">
        <v>12</v>
      </c>
      <c r="V61" s="59" t="s">
        <v>12</v>
      </c>
      <c r="W61" s="59" t="s">
        <v>12</v>
      </c>
      <c r="X61" s="59" t="s">
        <v>12</v>
      </c>
      <c r="Y61" s="59" t="s">
        <v>12</v>
      </c>
      <c r="Z61" s="59" t="s">
        <v>12</v>
      </c>
    </row>
    <row r="62" spans="1:28" x14ac:dyDescent="0.2">
      <c r="A62" s="2" t="s">
        <v>97</v>
      </c>
      <c r="B62" s="70" t="s">
        <v>21</v>
      </c>
      <c r="C62" s="291">
        <v>4</v>
      </c>
      <c r="D62" s="291">
        <v>4</v>
      </c>
      <c r="E62" s="59">
        <v>4</v>
      </c>
      <c r="F62" s="59">
        <v>2</v>
      </c>
      <c r="G62" s="259">
        <v>2</v>
      </c>
      <c r="H62" s="59">
        <v>1</v>
      </c>
      <c r="I62" s="59">
        <v>2</v>
      </c>
      <c r="J62" s="59">
        <v>3</v>
      </c>
      <c r="K62" s="59">
        <v>5</v>
      </c>
      <c r="L62" s="59">
        <v>5</v>
      </c>
      <c r="M62" s="59">
        <v>5</v>
      </c>
      <c r="N62" s="59">
        <v>3</v>
      </c>
      <c r="O62" s="291">
        <v>3</v>
      </c>
      <c r="P62" s="291" t="s">
        <v>12</v>
      </c>
      <c r="Q62" s="59" t="s">
        <v>12</v>
      </c>
      <c r="R62" s="59" t="s">
        <v>12</v>
      </c>
      <c r="S62" s="259" t="s">
        <v>12</v>
      </c>
      <c r="T62" s="59" t="s">
        <v>12</v>
      </c>
      <c r="U62" s="59" t="s">
        <v>12</v>
      </c>
      <c r="V62" s="59" t="s">
        <v>12</v>
      </c>
      <c r="W62" s="59" t="s">
        <v>12</v>
      </c>
      <c r="X62" s="59" t="s">
        <v>12</v>
      </c>
      <c r="Y62" s="59" t="s">
        <v>12</v>
      </c>
      <c r="Z62" s="59" t="s">
        <v>12</v>
      </c>
    </row>
    <row r="63" spans="1:28" x14ac:dyDescent="0.2">
      <c r="A63" s="2" t="s">
        <v>98</v>
      </c>
      <c r="B63" s="70" t="s">
        <v>22</v>
      </c>
      <c r="C63" s="291">
        <v>65</v>
      </c>
      <c r="D63" s="291">
        <v>60</v>
      </c>
      <c r="E63" s="59">
        <v>65</v>
      </c>
      <c r="F63" s="59">
        <v>62</v>
      </c>
      <c r="G63" s="259">
        <v>50</v>
      </c>
      <c r="H63" s="59">
        <v>51</v>
      </c>
      <c r="I63" s="59">
        <v>58</v>
      </c>
      <c r="J63" s="59">
        <v>63</v>
      </c>
      <c r="K63" s="59">
        <v>62</v>
      </c>
      <c r="L63" s="59">
        <v>66</v>
      </c>
      <c r="M63" s="59">
        <v>62</v>
      </c>
      <c r="N63" s="59">
        <v>61</v>
      </c>
      <c r="O63" s="291">
        <v>61</v>
      </c>
      <c r="P63" s="291" t="s">
        <v>12</v>
      </c>
      <c r="Q63" s="59" t="s">
        <v>12</v>
      </c>
      <c r="R63" s="59" t="s">
        <v>12</v>
      </c>
      <c r="S63" s="259" t="s">
        <v>12</v>
      </c>
      <c r="T63" s="59" t="s">
        <v>12</v>
      </c>
      <c r="U63" s="59" t="s">
        <v>12</v>
      </c>
      <c r="V63" s="59" t="s">
        <v>12</v>
      </c>
      <c r="W63" s="59" t="s">
        <v>12</v>
      </c>
      <c r="X63" s="59" t="s">
        <v>12</v>
      </c>
      <c r="Y63" s="59" t="s">
        <v>12</v>
      </c>
      <c r="Z63" s="59" t="s">
        <v>12</v>
      </c>
    </row>
    <row r="64" spans="1:28" x14ac:dyDescent="0.2">
      <c r="A64" s="2" t="s">
        <v>99</v>
      </c>
      <c r="B64" s="70" t="s">
        <v>44</v>
      </c>
      <c r="C64" s="291">
        <v>58</v>
      </c>
      <c r="D64" s="291">
        <v>52</v>
      </c>
      <c r="E64" s="59">
        <v>58</v>
      </c>
      <c r="F64" s="59">
        <v>57</v>
      </c>
      <c r="G64" s="259">
        <v>56</v>
      </c>
      <c r="H64" s="59">
        <v>54</v>
      </c>
      <c r="I64" s="59">
        <v>56</v>
      </c>
      <c r="J64" s="59">
        <v>56</v>
      </c>
      <c r="K64" s="59">
        <v>52</v>
      </c>
      <c r="L64" s="59">
        <v>54</v>
      </c>
      <c r="M64" s="59">
        <v>52</v>
      </c>
      <c r="N64" s="59">
        <v>53</v>
      </c>
      <c r="O64" s="291">
        <v>51.7</v>
      </c>
      <c r="P64" s="291" t="s">
        <v>12</v>
      </c>
      <c r="Q64" s="59" t="s">
        <v>12</v>
      </c>
      <c r="R64" s="59" t="s">
        <v>12</v>
      </c>
      <c r="S64" s="259" t="s">
        <v>12</v>
      </c>
      <c r="T64" s="59" t="s">
        <v>12</v>
      </c>
      <c r="U64" s="59" t="s">
        <v>12</v>
      </c>
      <c r="V64" s="59" t="s">
        <v>12</v>
      </c>
      <c r="W64" s="59" t="s">
        <v>12</v>
      </c>
      <c r="X64" s="59" t="s">
        <v>12</v>
      </c>
      <c r="Y64" s="59" t="s">
        <v>12</v>
      </c>
      <c r="Z64" s="59" t="s">
        <v>12</v>
      </c>
    </row>
    <row r="65" spans="1:28" x14ac:dyDescent="0.2">
      <c r="A65" s="2" t="s">
        <v>100</v>
      </c>
      <c r="B65" s="70" t="s">
        <v>23</v>
      </c>
      <c r="C65" s="291">
        <v>396</v>
      </c>
      <c r="D65" s="291">
        <v>359</v>
      </c>
      <c r="E65" s="59">
        <v>373</v>
      </c>
      <c r="F65" s="59">
        <v>356</v>
      </c>
      <c r="G65" s="259">
        <v>351</v>
      </c>
      <c r="H65" s="59">
        <v>330</v>
      </c>
      <c r="I65" s="59">
        <v>346</v>
      </c>
      <c r="J65" s="59">
        <v>343</v>
      </c>
      <c r="K65" s="59">
        <v>312</v>
      </c>
      <c r="L65" s="59">
        <v>326</v>
      </c>
      <c r="M65" s="59">
        <v>315</v>
      </c>
      <c r="N65" s="59">
        <v>343</v>
      </c>
      <c r="O65" s="291">
        <v>342.57900000000001</v>
      </c>
      <c r="P65" s="291" t="s">
        <v>12</v>
      </c>
      <c r="Q65" s="59" t="s">
        <v>12</v>
      </c>
      <c r="R65" s="59" t="s">
        <v>12</v>
      </c>
      <c r="S65" s="259" t="s">
        <v>12</v>
      </c>
      <c r="T65" s="59" t="s">
        <v>12</v>
      </c>
      <c r="U65" s="59" t="s">
        <v>12</v>
      </c>
      <c r="V65" s="59" t="s">
        <v>12</v>
      </c>
      <c r="W65" s="59" t="s">
        <v>12</v>
      </c>
      <c r="X65" s="59" t="s">
        <v>12</v>
      </c>
      <c r="Y65" s="59" t="s">
        <v>12</v>
      </c>
      <c r="Z65" s="59" t="s">
        <v>12</v>
      </c>
    </row>
    <row r="66" spans="1:28" x14ac:dyDescent="0.2">
      <c r="A66" s="2" t="s">
        <v>101</v>
      </c>
      <c r="B66" s="70" t="s">
        <v>24</v>
      </c>
      <c r="C66" s="291">
        <v>0</v>
      </c>
      <c r="D66" s="291">
        <v>0</v>
      </c>
      <c r="E66" s="59">
        <v>0</v>
      </c>
      <c r="F66" s="59">
        <v>0</v>
      </c>
      <c r="G66" s="259">
        <v>0</v>
      </c>
      <c r="H66" s="59">
        <v>0</v>
      </c>
      <c r="I66" s="59">
        <v>0</v>
      </c>
      <c r="J66" s="59">
        <v>0</v>
      </c>
      <c r="K66" s="59">
        <v>0</v>
      </c>
      <c r="L66" s="59">
        <v>0</v>
      </c>
      <c r="M66" s="59">
        <v>0</v>
      </c>
      <c r="N66" s="59">
        <v>0</v>
      </c>
      <c r="O66" s="291">
        <v>0</v>
      </c>
      <c r="P66" s="291" t="s">
        <v>12</v>
      </c>
      <c r="Q66" s="59" t="s">
        <v>12</v>
      </c>
      <c r="R66" s="59" t="s">
        <v>12</v>
      </c>
      <c r="S66" s="259" t="s">
        <v>12</v>
      </c>
      <c r="T66" s="59" t="s">
        <v>12</v>
      </c>
      <c r="U66" s="59" t="s">
        <v>12</v>
      </c>
      <c r="V66" s="59" t="s">
        <v>12</v>
      </c>
      <c r="W66" s="59" t="s">
        <v>12</v>
      </c>
      <c r="X66" s="59" t="s">
        <v>12</v>
      </c>
      <c r="Y66" s="59" t="s">
        <v>12</v>
      </c>
      <c r="Z66" s="59" t="s">
        <v>12</v>
      </c>
      <c r="AA66" s="12"/>
      <c r="AB66" s="12"/>
    </row>
    <row r="67" spans="1:28" x14ac:dyDescent="0.2">
      <c r="A67" s="2" t="s">
        <v>102</v>
      </c>
      <c r="B67" s="70" t="s">
        <v>25</v>
      </c>
      <c r="C67" s="291">
        <v>0</v>
      </c>
      <c r="D67" s="291">
        <v>0</v>
      </c>
      <c r="E67" s="59">
        <v>0</v>
      </c>
      <c r="F67" s="59">
        <v>0</v>
      </c>
      <c r="G67" s="259">
        <v>0</v>
      </c>
      <c r="H67" s="59">
        <v>0</v>
      </c>
      <c r="I67" s="59">
        <v>0</v>
      </c>
      <c r="J67" s="59">
        <v>0</v>
      </c>
      <c r="K67" s="59">
        <v>0</v>
      </c>
      <c r="L67" s="59">
        <v>0</v>
      </c>
      <c r="M67" s="59">
        <v>0</v>
      </c>
      <c r="N67" s="59">
        <v>0</v>
      </c>
      <c r="O67" s="291">
        <v>0</v>
      </c>
      <c r="P67" s="291" t="s">
        <v>12</v>
      </c>
      <c r="Q67" s="59" t="s">
        <v>12</v>
      </c>
      <c r="R67" s="59" t="s">
        <v>12</v>
      </c>
      <c r="S67" s="259" t="s">
        <v>12</v>
      </c>
      <c r="T67" s="59" t="s">
        <v>12</v>
      </c>
      <c r="U67" s="59" t="s">
        <v>12</v>
      </c>
      <c r="V67" s="59" t="s">
        <v>12</v>
      </c>
      <c r="W67" s="59" t="s">
        <v>12</v>
      </c>
      <c r="X67" s="59" t="s">
        <v>12</v>
      </c>
      <c r="Y67" s="59" t="s">
        <v>12</v>
      </c>
      <c r="Z67" s="59" t="s">
        <v>12</v>
      </c>
      <c r="AA67" s="12"/>
      <c r="AB67" s="12"/>
    </row>
    <row r="68" spans="1:28" x14ac:dyDescent="0.2">
      <c r="A68" s="2" t="s">
        <v>103</v>
      </c>
      <c r="B68" s="70" t="s">
        <v>26</v>
      </c>
      <c r="C68" s="291">
        <v>4</v>
      </c>
      <c r="D68" s="291">
        <v>3</v>
      </c>
      <c r="E68" s="59">
        <v>3</v>
      </c>
      <c r="F68" s="59">
        <v>4</v>
      </c>
      <c r="G68" s="259">
        <v>3</v>
      </c>
      <c r="H68" s="59">
        <v>3</v>
      </c>
      <c r="I68" s="59">
        <v>3</v>
      </c>
      <c r="J68" s="59">
        <v>4</v>
      </c>
      <c r="K68" s="59">
        <v>3</v>
      </c>
      <c r="L68" s="59">
        <v>3</v>
      </c>
      <c r="M68" s="59">
        <v>3</v>
      </c>
      <c r="N68" s="59">
        <v>3</v>
      </c>
      <c r="O68" s="291">
        <v>3</v>
      </c>
      <c r="P68" s="291" t="s">
        <v>12</v>
      </c>
      <c r="Q68" s="59" t="s">
        <v>12</v>
      </c>
      <c r="R68" s="59" t="s">
        <v>12</v>
      </c>
      <c r="S68" s="259" t="s">
        <v>12</v>
      </c>
      <c r="T68" s="59" t="s">
        <v>12</v>
      </c>
      <c r="U68" s="59" t="s">
        <v>12</v>
      </c>
      <c r="V68" s="59" t="s">
        <v>12</v>
      </c>
      <c r="W68" s="59" t="s">
        <v>12</v>
      </c>
      <c r="X68" s="59" t="s">
        <v>12</v>
      </c>
      <c r="Y68" s="59" t="s">
        <v>12</v>
      </c>
      <c r="Z68" s="59" t="s">
        <v>12</v>
      </c>
    </row>
    <row r="69" spans="1:28" x14ac:dyDescent="0.2">
      <c r="A69" s="2" t="s">
        <v>104</v>
      </c>
      <c r="B69" s="70" t="s">
        <v>27</v>
      </c>
      <c r="C69" s="291">
        <v>0</v>
      </c>
      <c r="D69" s="291">
        <v>0</v>
      </c>
      <c r="E69" s="59">
        <v>0</v>
      </c>
      <c r="F69" s="59">
        <v>0</v>
      </c>
      <c r="G69" s="259">
        <v>0</v>
      </c>
      <c r="H69" s="59">
        <v>0</v>
      </c>
      <c r="I69" s="59">
        <v>0</v>
      </c>
      <c r="J69" s="59">
        <v>0</v>
      </c>
      <c r="K69" s="59">
        <v>0</v>
      </c>
      <c r="L69" s="59">
        <v>0</v>
      </c>
      <c r="M69" s="59">
        <v>0</v>
      </c>
      <c r="N69" s="59">
        <v>0</v>
      </c>
      <c r="O69" s="291">
        <v>0</v>
      </c>
      <c r="P69" s="291" t="s">
        <v>12</v>
      </c>
      <c r="Q69" s="59" t="s">
        <v>12</v>
      </c>
      <c r="R69" s="59" t="s">
        <v>12</v>
      </c>
      <c r="S69" s="259" t="s">
        <v>12</v>
      </c>
      <c r="T69" s="59" t="s">
        <v>12</v>
      </c>
      <c r="U69" s="59" t="s">
        <v>12</v>
      </c>
      <c r="V69" s="59" t="s">
        <v>12</v>
      </c>
      <c r="W69" s="59" t="s">
        <v>12</v>
      </c>
      <c r="X69" s="59" t="s">
        <v>12</v>
      </c>
      <c r="Y69" s="59" t="s">
        <v>12</v>
      </c>
      <c r="Z69" s="59" t="s">
        <v>12</v>
      </c>
      <c r="AA69" s="12"/>
      <c r="AB69" s="12"/>
    </row>
    <row r="70" spans="1:28" x14ac:dyDescent="0.2">
      <c r="A70" s="2" t="s">
        <v>105</v>
      </c>
      <c r="B70" s="70" t="s">
        <v>28</v>
      </c>
      <c r="C70" s="291">
        <v>79</v>
      </c>
      <c r="D70" s="291">
        <v>65</v>
      </c>
      <c r="E70" s="59">
        <v>76</v>
      </c>
      <c r="F70" s="59">
        <v>79</v>
      </c>
      <c r="G70" s="259">
        <v>82</v>
      </c>
      <c r="H70" s="59">
        <v>80</v>
      </c>
      <c r="I70" s="59">
        <v>79</v>
      </c>
      <c r="J70" s="59">
        <v>73</v>
      </c>
      <c r="K70" s="59">
        <v>69</v>
      </c>
      <c r="L70" s="59">
        <v>67</v>
      </c>
      <c r="M70" s="59">
        <v>63</v>
      </c>
      <c r="N70" s="59">
        <v>68</v>
      </c>
      <c r="O70" s="291">
        <v>67</v>
      </c>
      <c r="P70" s="291" t="s">
        <v>12</v>
      </c>
      <c r="Q70" s="59" t="s">
        <v>12</v>
      </c>
      <c r="R70" s="59" t="s">
        <v>12</v>
      </c>
      <c r="S70" s="259" t="s">
        <v>12</v>
      </c>
      <c r="T70" s="59" t="s">
        <v>12</v>
      </c>
      <c r="U70" s="59" t="s">
        <v>12</v>
      </c>
      <c r="V70" s="59" t="s">
        <v>12</v>
      </c>
      <c r="W70" s="59" t="s">
        <v>12</v>
      </c>
      <c r="X70" s="59" t="s">
        <v>12</v>
      </c>
      <c r="Y70" s="59" t="s">
        <v>12</v>
      </c>
      <c r="Z70" s="59" t="s">
        <v>12</v>
      </c>
    </row>
    <row r="71" spans="1:28" x14ac:dyDescent="0.2">
      <c r="A71" s="2" t="s">
        <v>106</v>
      </c>
      <c r="B71" s="70" t="s">
        <v>29</v>
      </c>
      <c r="C71" s="291">
        <v>0</v>
      </c>
      <c r="D71" s="291">
        <v>0</v>
      </c>
      <c r="E71" s="59">
        <v>0</v>
      </c>
      <c r="F71" s="59">
        <v>0</v>
      </c>
      <c r="G71" s="59">
        <v>0</v>
      </c>
      <c r="H71" s="59">
        <v>0</v>
      </c>
      <c r="I71" s="59">
        <v>0</v>
      </c>
      <c r="J71" s="59">
        <v>0</v>
      </c>
      <c r="K71" s="59">
        <v>0</v>
      </c>
      <c r="L71" s="59">
        <v>0</v>
      </c>
      <c r="M71" s="59">
        <v>0</v>
      </c>
      <c r="N71" s="59">
        <v>0</v>
      </c>
      <c r="O71" s="291">
        <v>0</v>
      </c>
      <c r="P71" s="291" t="s">
        <v>12</v>
      </c>
      <c r="Q71" s="59" t="s">
        <v>12</v>
      </c>
      <c r="R71" s="59" t="s">
        <v>12</v>
      </c>
      <c r="S71" s="59" t="s">
        <v>12</v>
      </c>
      <c r="T71" s="59" t="s">
        <v>12</v>
      </c>
      <c r="U71" s="59" t="s">
        <v>12</v>
      </c>
      <c r="V71" s="59" t="s">
        <v>12</v>
      </c>
      <c r="W71" s="59" t="s">
        <v>12</v>
      </c>
      <c r="X71" s="59" t="s">
        <v>12</v>
      </c>
      <c r="Y71" s="59" t="s">
        <v>12</v>
      </c>
      <c r="Z71" s="59" t="s">
        <v>12</v>
      </c>
      <c r="AA71" s="12"/>
      <c r="AB71" s="12"/>
    </row>
    <row r="72" spans="1:28" x14ac:dyDescent="0.2">
      <c r="A72" s="2" t="s">
        <v>107</v>
      </c>
      <c r="B72" s="70" t="s">
        <v>30</v>
      </c>
      <c r="C72" s="291">
        <v>68</v>
      </c>
      <c r="D72" s="291">
        <v>56</v>
      </c>
      <c r="E72" s="59">
        <v>95</v>
      </c>
      <c r="F72" s="59">
        <v>60</v>
      </c>
      <c r="G72" s="59">
        <v>58</v>
      </c>
      <c r="H72" s="59">
        <v>55</v>
      </c>
      <c r="I72" s="59">
        <v>51</v>
      </c>
      <c r="J72" s="59">
        <v>55</v>
      </c>
      <c r="K72" s="59">
        <v>52</v>
      </c>
      <c r="L72" s="59">
        <v>69</v>
      </c>
      <c r="M72" s="291">
        <v>70</v>
      </c>
      <c r="N72" s="59">
        <v>57</v>
      </c>
      <c r="O72" s="81" t="s">
        <v>12</v>
      </c>
      <c r="P72" s="291" t="s">
        <v>12</v>
      </c>
      <c r="Q72" s="59" t="s">
        <v>12</v>
      </c>
      <c r="R72" s="59" t="s">
        <v>12</v>
      </c>
      <c r="S72" s="59" t="s">
        <v>12</v>
      </c>
      <c r="T72" s="59" t="s">
        <v>12</v>
      </c>
      <c r="U72" s="59" t="s">
        <v>12</v>
      </c>
      <c r="V72" s="59" t="s">
        <v>12</v>
      </c>
      <c r="W72" s="59" t="s">
        <v>12</v>
      </c>
      <c r="X72" s="59" t="s">
        <v>12</v>
      </c>
      <c r="Y72" s="291" t="s">
        <v>12</v>
      </c>
      <c r="Z72" s="59" t="s">
        <v>12</v>
      </c>
      <c r="AA72" s="12"/>
      <c r="AB72" s="12"/>
    </row>
    <row r="73" spans="1:28" x14ac:dyDescent="0.2">
      <c r="A73" s="2" t="s">
        <v>108</v>
      </c>
      <c r="B73" s="70" t="s">
        <v>31</v>
      </c>
      <c r="C73" s="291">
        <v>56</v>
      </c>
      <c r="D73" s="291">
        <v>52</v>
      </c>
      <c r="E73" s="59">
        <v>56</v>
      </c>
      <c r="F73" s="59">
        <v>54</v>
      </c>
      <c r="G73" s="259">
        <v>55</v>
      </c>
      <c r="H73" s="59">
        <v>52</v>
      </c>
      <c r="I73" s="59">
        <v>53</v>
      </c>
      <c r="J73" s="59">
        <v>56</v>
      </c>
      <c r="K73" s="59">
        <v>54</v>
      </c>
      <c r="L73" s="59">
        <v>55</v>
      </c>
      <c r="M73" s="59">
        <v>54.36</v>
      </c>
      <c r="N73" s="59">
        <v>52.87</v>
      </c>
      <c r="O73" s="291">
        <v>52.96</v>
      </c>
      <c r="P73" s="291" t="s">
        <v>12</v>
      </c>
      <c r="Q73" s="59" t="s">
        <v>12</v>
      </c>
      <c r="R73" s="59" t="s">
        <v>12</v>
      </c>
      <c r="S73" s="259" t="s">
        <v>12</v>
      </c>
      <c r="T73" s="59" t="s">
        <v>12</v>
      </c>
      <c r="U73" s="59" t="s">
        <v>12</v>
      </c>
      <c r="V73" s="59" t="s">
        <v>12</v>
      </c>
      <c r="W73" s="59" t="s">
        <v>12</v>
      </c>
      <c r="X73" s="59" t="s">
        <v>12</v>
      </c>
      <c r="Y73" s="59" t="s">
        <v>12</v>
      </c>
      <c r="Z73" s="59" t="s">
        <v>12</v>
      </c>
    </row>
    <row r="74" spans="1:28" x14ac:dyDescent="0.2">
      <c r="A74" s="2" t="s">
        <v>109</v>
      </c>
      <c r="B74" s="70" t="s">
        <v>32</v>
      </c>
      <c r="C74" s="291">
        <v>87</v>
      </c>
      <c r="D74" s="291">
        <v>82</v>
      </c>
      <c r="E74" s="59">
        <v>91</v>
      </c>
      <c r="F74" s="59">
        <v>86</v>
      </c>
      <c r="G74" s="259">
        <v>85</v>
      </c>
      <c r="H74" s="59">
        <v>50</v>
      </c>
      <c r="I74" s="59">
        <v>76</v>
      </c>
      <c r="J74" s="59">
        <v>101</v>
      </c>
      <c r="K74" s="59">
        <v>62</v>
      </c>
      <c r="L74" s="59">
        <v>85</v>
      </c>
      <c r="M74" s="59">
        <v>86</v>
      </c>
      <c r="N74" s="59">
        <v>80</v>
      </c>
      <c r="O74" s="291">
        <v>87.679000000000002</v>
      </c>
      <c r="P74" s="291" t="s">
        <v>12</v>
      </c>
      <c r="Q74" s="59" t="s">
        <v>12</v>
      </c>
      <c r="R74" s="59" t="s">
        <v>12</v>
      </c>
      <c r="S74" s="259" t="s">
        <v>12</v>
      </c>
      <c r="T74" s="59" t="s">
        <v>12</v>
      </c>
      <c r="U74" s="59" t="s">
        <v>12</v>
      </c>
      <c r="V74" s="59" t="s">
        <v>12</v>
      </c>
      <c r="W74" s="59" t="s">
        <v>12</v>
      </c>
      <c r="X74" s="59" t="s">
        <v>12</v>
      </c>
      <c r="Y74" s="59" t="s">
        <v>12</v>
      </c>
      <c r="Z74" s="59" t="s">
        <v>12</v>
      </c>
    </row>
    <row r="75" spans="1:28" x14ac:dyDescent="0.2">
      <c r="A75" s="2" t="s">
        <v>110</v>
      </c>
      <c r="B75" s="70" t="s">
        <v>33</v>
      </c>
      <c r="C75" s="291">
        <v>0</v>
      </c>
      <c r="D75" s="291">
        <v>0</v>
      </c>
      <c r="E75" s="59">
        <v>0</v>
      </c>
      <c r="F75" s="59">
        <v>0</v>
      </c>
      <c r="G75" s="259">
        <v>0</v>
      </c>
      <c r="H75" s="59">
        <v>0</v>
      </c>
      <c r="I75" s="59">
        <v>0</v>
      </c>
      <c r="J75" s="59">
        <v>0</v>
      </c>
      <c r="K75" s="59">
        <v>0</v>
      </c>
      <c r="L75" s="59">
        <v>0</v>
      </c>
      <c r="M75" s="59">
        <v>0</v>
      </c>
      <c r="N75" s="59">
        <v>0</v>
      </c>
      <c r="O75" s="291">
        <v>0</v>
      </c>
      <c r="P75" s="291" t="s">
        <v>12</v>
      </c>
      <c r="Q75" s="59" t="s">
        <v>12</v>
      </c>
      <c r="R75" s="59" t="s">
        <v>12</v>
      </c>
      <c r="S75" s="259" t="s">
        <v>12</v>
      </c>
      <c r="T75" s="59" t="s">
        <v>12</v>
      </c>
      <c r="U75" s="59" t="s">
        <v>12</v>
      </c>
      <c r="V75" s="59" t="s">
        <v>12</v>
      </c>
      <c r="W75" s="59" t="s">
        <v>12</v>
      </c>
      <c r="X75" s="59" t="s">
        <v>12</v>
      </c>
      <c r="Y75" s="59" t="s">
        <v>12</v>
      </c>
      <c r="Z75" s="59" t="s">
        <v>12</v>
      </c>
      <c r="AA75" s="12"/>
      <c r="AB75" s="12"/>
    </row>
    <row r="76" spans="1:28" x14ac:dyDescent="0.2">
      <c r="A76" s="2" t="s">
        <v>111</v>
      </c>
      <c r="B76" s="70" t="s">
        <v>34</v>
      </c>
      <c r="C76" s="291">
        <v>294</v>
      </c>
      <c r="D76" s="291">
        <v>267</v>
      </c>
      <c r="E76" s="59">
        <v>293</v>
      </c>
      <c r="F76" s="59">
        <v>282</v>
      </c>
      <c r="G76" s="259">
        <v>293</v>
      </c>
      <c r="H76" s="59">
        <v>283</v>
      </c>
      <c r="I76" s="59">
        <v>291</v>
      </c>
      <c r="J76" s="59">
        <v>288</v>
      </c>
      <c r="K76" s="59">
        <v>280</v>
      </c>
      <c r="L76" s="59">
        <v>292</v>
      </c>
      <c r="M76" s="59">
        <v>283</v>
      </c>
      <c r="N76" s="59">
        <v>294</v>
      </c>
      <c r="O76" s="291">
        <v>292</v>
      </c>
      <c r="P76" s="291" t="s">
        <v>12</v>
      </c>
      <c r="Q76" s="59" t="s">
        <v>12</v>
      </c>
      <c r="R76" s="59" t="s">
        <v>12</v>
      </c>
      <c r="S76" s="259" t="s">
        <v>12</v>
      </c>
      <c r="T76" s="59" t="s">
        <v>12</v>
      </c>
      <c r="U76" s="59" t="s">
        <v>12</v>
      </c>
      <c r="V76" s="59" t="s">
        <v>12</v>
      </c>
      <c r="W76" s="59" t="s">
        <v>12</v>
      </c>
      <c r="X76" s="59" t="s">
        <v>12</v>
      </c>
      <c r="Y76" s="59" t="s">
        <v>12</v>
      </c>
      <c r="Z76" s="59" t="s">
        <v>12</v>
      </c>
    </row>
    <row r="77" spans="1:28" x14ac:dyDescent="0.2">
      <c r="A77" s="2" t="s">
        <v>112</v>
      </c>
      <c r="B77" s="70" t="s">
        <v>35</v>
      </c>
      <c r="C77" s="291">
        <v>0</v>
      </c>
      <c r="D77" s="291">
        <v>0</v>
      </c>
      <c r="E77" s="59">
        <v>0</v>
      </c>
      <c r="F77" s="59">
        <v>0</v>
      </c>
      <c r="G77" s="259">
        <v>0</v>
      </c>
      <c r="H77" s="59">
        <v>0</v>
      </c>
      <c r="I77" s="59">
        <v>0</v>
      </c>
      <c r="J77" s="59">
        <v>0</v>
      </c>
      <c r="K77" s="59">
        <v>0</v>
      </c>
      <c r="L77" s="59">
        <v>0</v>
      </c>
      <c r="M77" s="59">
        <v>0</v>
      </c>
      <c r="N77" s="59">
        <v>0</v>
      </c>
      <c r="O77" s="291">
        <v>0</v>
      </c>
      <c r="P77" s="291" t="s">
        <v>12</v>
      </c>
      <c r="Q77" s="59" t="s">
        <v>12</v>
      </c>
      <c r="R77" s="59" t="s">
        <v>12</v>
      </c>
      <c r="S77" s="259" t="s">
        <v>12</v>
      </c>
      <c r="T77" s="59" t="s">
        <v>12</v>
      </c>
      <c r="U77" s="59" t="s">
        <v>12</v>
      </c>
      <c r="V77" s="59" t="s">
        <v>12</v>
      </c>
      <c r="W77" s="59" t="s">
        <v>12</v>
      </c>
      <c r="X77" s="59" t="s">
        <v>12</v>
      </c>
      <c r="Y77" s="59" t="s">
        <v>12</v>
      </c>
      <c r="Z77" s="59" t="s">
        <v>12</v>
      </c>
      <c r="AA77" s="12"/>
      <c r="AB77" s="12"/>
    </row>
    <row r="78" spans="1:28" x14ac:dyDescent="0.2">
      <c r="A78" s="2" t="s">
        <v>113</v>
      </c>
      <c r="B78" s="70" t="s">
        <v>36</v>
      </c>
      <c r="C78" s="291">
        <v>0</v>
      </c>
      <c r="D78" s="291">
        <v>1</v>
      </c>
      <c r="E78" s="59">
        <v>1</v>
      </c>
      <c r="F78" s="59">
        <v>0</v>
      </c>
      <c r="G78" s="259">
        <v>1</v>
      </c>
      <c r="H78" s="59">
        <v>0</v>
      </c>
      <c r="I78" s="59">
        <v>0</v>
      </c>
      <c r="J78" s="59">
        <v>0</v>
      </c>
      <c r="K78" s="59">
        <v>0</v>
      </c>
      <c r="L78" s="59">
        <v>0</v>
      </c>
      <c r="M78" s="59">
        <v>0</v>
      </c>
      <c r="N78" s="59">
        <v>0</v>
      </c>
      <c r="O78" s="81" t="s">
        <v>12</v>
      </c>
      <c r="P78" s="291" t="s">
        <v>12</v>
      </c>
      <c r="Q78" s="59" t="s">
        <v>12</v>
      </c>
      <c r="R78" s="59" t="s">
        <v>12</v>
      </c>
      <c r="S78" s="259" t="s">
        <v>12</v>
      </c>
      <c r="T78" s="59" t="s">
        <v>12</v>
      </c>
      <c r="U78" s="59" t="s">
        <v>12</v>
      </c>
      <c r="V78" s="59" t="s">
        <v>12</v>
      </c>
      <c r="W78" s="59" t="s">
        <v>12</v>
      </c>
      <c r="X78" s="59" t="s">
        <v>12</v>
      </c>
      <c r="Y78" s="59" t="s">
        <v>12</v>
      </c>
      <c r="Z78" s="59" t="s">
        <v>12</v>
      </c>
      <c r="AA78" s="12"/>
    </row>
    <row r="79" spans="1:28" x14ac:dyDescent="0.2">
      <c r="A79" s="2" t="s">
        <v>114</v>
      </c>
      <c r="B79" s="70" t="s">
        <v>37</v>
      </c>
      <c r="C79" s="291">
        <v>0</v>
      </c>
      <c r="D79" s="291">
        <v>0</v>
      </c>
      <c r="E79" s="59">
        <v>0</v>
      </c>
      <c r="F79" s="59">
        <v>0</v>
      </c>
      <c r="G79" s="259">
        <v>0</v>
      </c>
      <c r="H79" s="59">
        <v>0</v>
      </c>
      <c r="I79" s="59">
        <v>0</v>
      </c>
      <c r="J79" s="59">
        <v>0</v>
      </c>
      <c r="K79" s="59">
        <v>0</v>
      </c>
      <c r="L79" s="59">
        <v>0</v>
      </c>
      <c r="M79" s="59">
        <v>0</v>
      </c>
      <c r="N79" s="59">
        <v>0</v>
      </c>
      <c r="O79" s="291">
        <v>0</v>
      </c>
      <c r="P79" s="291" t="s">
        <v>12</v>
      </c>
      <c r="Q79" s="59" t="s">
        <v>12</v>
      </c>
      <c r="R79" s="59" t="s">
        <v>12</v>
      </c>
      <c r="S79" s="259" t="s">
        <v>12</v>
      </c>
      <c r="T79" s="59" t="s">
        <v>12</v>
      </c>
      <c r="U79" s="59" t="s">
        <v>12</v>
      </c>
      <c r="V79" s="59" t="s">
        <v>12</v>
      </c>
      <c r="W79" s="59" t="s">
        <v>12</v>
      </c>
      <c r="X79" s="59" t="s">
        <v>12</v>
      </c>
      <c r="Y79" s="59" t="s">
        <v>12</v>
      </c>
      <c r="Z79" s="59" t="s">
        <v>12</v>
      </c>
      <c r="AA79" s="12"/>
      <c r="AB79" s="12"/>
    </row>
    <row r="80" spans="1:28" x14ac:dyDescent="0.2">
      <c r="A80" s="2" t="s">
        <v>115</v>
      </c>
      <c r="B80" s="70" t="s">
        <v>38</v>
      </c>
      <c r="C80" s="291">
        <v>0</v>
      </c>
      <c r="D80" s="291">
        <v>0</v>
      </c>
      <c r="E80" s="59">
        <v>0</v>
      </c>
      <c r="F80" s="59">
        <v>0</v>
      </c>
      <c r="G80" s="259">
        <v>0</v>
      </c>
      <c r="H80" s="59">
        <v>0</v>
      </c>
      <c r="I80" s="59">
        <v>0</v>
      </c>
      <c r="J80" s="59">
        <v>0</v>
      </c>
      <c r="K80" s="59">
        <v>0</v>
      </c>
      <c r="L80" s="59">
        <v>0</v>
      </c>
      <c r="M80" s="59">
        <v>0</v>
      </c>
      <c r="N80" s="59">
        <v>0</v>
      </c>
      <c r="O80" s="291">
        <v>0</v>
      </c>
      <c r="P80" s="291" t="s">
        <v>12</v>
      </c>
      <c r="Q80" s="59" t="s">
        <v>12</v>
      </c>
      <c r="R80" s="59" t="s">
        <v>12</v>
      </c>
      <c r="S80" s="259" t="s">
        <v>12</v>
      </c>
      <c r="T80" s="59" t="s">
        <v>12</v>
      </c>
      <c r="U80" s="59" t="s">
        <v>12</v>
      </c>
      <c r="V80" s="59" t="s">
        <v>12</v>
      </c>
      <c r="W80" s="59" t="s">
        <v>12</v>
      </c>
      <c r="X80" s="59" t="s">
        <v>12</v>
      </c>
      <c r="Y80" s="59" t="s">
        <v>12</v>
      </c>
      <c r="Z80" s="59" t="s">
        <v>12</v>
      </c>
      <c r="AA80" s="12"/>
      <c r="AB80" s="12"/>
    </row>
    <row r="81" spans="1:28" x14ac:dyDescent="0.2">
      <c r="A81" s="2" t="s">
        <v>116</v>
      </c>
      <c r="B81" s="70" t="s">
        <v>39</v>
      </c>
      <c r="C81" s="291">
        <v>4256</v>
      </c>
      <c r="D81" s="291">
        <v>4121</v>
      </c>
      <c r="E81" s="59">
        <v>4438</v>
      </c>
      <c r="F81" s="59">
        <v>4022</v>
      </c>
      <c r="G81" s="59">
        <v>4199</v>
      </c>
      <c r="H81" s="59">
        <v>3929</v>
      </c>
      <c r="I81" s="59">
        <v>3943</v>
      </c>
      <c r="J81" s="59">
        <v>3534</v>
      </c>
      <c r="K81" s="59">
        <v>3976</v>
      </c>
      <c r="L81" s="59">
        <v>3951</v>
      </c>
      <c r="M81" s="59">
        <v>4112</v>
      </c>
      <c r="N81" s="59">
        <v>4141</v>
      </c>
      <c r="O81" s="291">
        <v>4334</v>
      </c>
      <c r="P81" s="291" t="s">
        <v>12</v>
      </c>
      <c r="Q81" s="59" t="s">
        <v>12</v>
      </c>
      <c r="R81" s="59" t="s">
        <v>12</v>
      </c>
      <c r="S81" s="59" t="s">
        <v>12</v>
      </c>
      <c r="T81" s="59" t="s">
        <v>12</v>
      </c>
      <c r="U81" s="59" t="s">
        <v>12</v>
      </c>
      <c r="V81" s="59" t="s">
        <v>12</v>
      </c>
      <c r="W81" s="59" t="s">
        <v>12</v>
      </c>
      <c r="X81" s="59" t="s">
        <v>12</v>
      </c>
      <c r="Y81" s="59" t="s">
        <v>12</v>
      </c>
      <c r="Z81" s="59" t="s">
        <v>12</v>
      </c>
      <c r="AA81" s="12"/>
      <c r="AB81" s="12"/>
    </row>
    <row r="82" spans="1:28" x14ac:dyDescent="0.2">
      <c r="A82" s="2" t="s">
        <v>118</v>
      </c>
      <c r="B82" s="70" t="s">
        <v>43</v>
      </c>
      <c r="C82" s="291">
        <v>6102</v>
      </c>
      <c r="D82" s="291">
        <v>5249</v>
      </c>
      <c r="E82" s="59">
        <v>5920</v>
      </c>
      <c r="F82" s="259">
        <v>5574</v>
      </c>
      <c r="G82" s="59">
        <v>5342</v>
      </c>
      <c r="H82" s="59">
        <v>4349</v>
      </c>
      <c r="I82" s="59">
        <v>5739</v>
      </c>
      <c r="J82" s="59">
        <v>5691</v>
      </c>
      <c r="K82" s="59">
        <v>5286</v>
      </c>
      <c r="L82" s="59">
        <v>6222</v>
      </c>
      <c r="M82" s="59">
        <v>6857</v>
      </c>
      <c r="N82" s="59">
        <v>7431</v>
      </c>
      <c r="O82" s="291">
        <v>6989.9180000000006</v>
      </c>
      <c r="P82" s="291" t="s">
        <v>12</v>
      </c>
      <c r="Q82" s="59" t="s">
        <v>12</v>
      </c>
      <c r="R82" s="259" t="s">
        <v>12</v>
      </c>
      <c r="S82" s="59" t="s">
        <v>12</v>
      </c>
      <c r="T82" s="59" t="s">
        <v>12</v>
      </c>
      <c r="U82" s="59" t="s">
        <v>12</v>
      </c>
      <c r="V82" s="59" t="s">
        <v>12</v>
      </c>
      <c r="W82" s="59" t="s">
        <v>12</v>
      </c>
      <c r="X82" s="59" t="s">
        <v>12</v>
      </c>
      <c r="Y82" s="59" t="s">
        <v>12</v>
      </c>
      <c r="Z82" s="59" t="s">
        <v>12</v>
      </c>
      <c r="AA82" s="12"/>
    </row>
    <row r="83" spans="1:28" x14ac:dyDescent="0.2">
      <c r="A83" s="83" t="s">
        <v>119</v>
      </c>
      <c r="B83" s="70" t="s">
        <v>61</v>
      </c>
      <c r="C83" s="81" t="s">
        <v>12</v>
      </c>
      <c r="D83" s="81" t="s">
        <v>12</v>
      </c>
      <c r="E83" s="81" t="s">
        <v>12</v>
      </c>
      <c r="F83" s="81" t="s">
        <v>12</v>
      </c>
      <c r="G83" s="81" t="s">
        <v>12</v>
      </c>
      <c r="H83" s="81" t="s">
        <v>12</v>
      </c>
      <c r="I83" s="81" t="s">
        <v>12</v>
      </c>
      <c r="J83" s="81" t="s">
        <v>12</v>
      </c>
      <c r="K83" s="81" t="s">
        <v>12</v>
      </c>
      <c r="L83" s="81" t="s">
        <v>12</v>
      </c>
      <c r="M83" s="81" t="s">
        <v>12</v>
      </c>
      <c r="N83" s="81" t="s">
        <v>12</v>
      </c>
      <c r="O83" s="81" t="s">
        <v>12</v>
      </c>
      <c r="P83" s="81" t="s">
        <v>12</v>
      </c>
      <c r="Q83" s="81" t="s">
        <v>12</v>
      </c>
      <c r="R83" s="81" t="s">
        <v>12</v>
      </c>
      <c r="S83" s="81" t="s">
        <v>12</v>
      </c>
      <c r="T83" s="81" t="s">
        <v>12</v>
      </c>
      <c r="U83" s="81" t="s">
        <v>12</v>
      </c>
      <c r="V83" s="81" t="s">
        <v>12</v>
      </c>
      <c r="W83" s="81" t="s">
        <v>12</v>
      </c>
      <c r="X83" s="81" t="s">
        <v>12</v>
      </c>
      <c r="Y83" s="81" t="s">
        <v>12</v>
      </c>
      <c r="Z83" s="81" t="s">
        <v>12</v>
      </c>
      <c r="AA83" s="12"/>
      <c r="AB83" s="12"/>
    </row>
    <row r="84" spans="1:28" x14ac:dyDescent="0.2">
      <c r="A84" s="2" t="s">
        <v>120</v>
      </c>
      <c r="B84" s="70" t="s">
        <v>198</v>
      </c>
      <c r="C84" s="59">
        <v>0</v>
      </c>
      <c r="D84" s="291">
        <v>0</v>
      </c>
      <c r="E84" s="59">
        <v>0</v>
      </c>
      <c r="F84" s="59">
        <v>0</v>
      </c>
      <c r="G84" s="59">
        <v>0</v>
      </c>
      <c r="H84" s="59">
        <v>0</v>
      </c>
      <c r="I84" s="59">
        <v>0</v>
      </c>
      <c r="J84" s="59">
        <v>0</v>
      </c>
      <c r="K84" s="59">
        <v>0</v>
      </c>
      <c r="L84" s="59">
        <v>0</v>
      </c>
      <c r="M84" s="59">
        <v>0</v>
      </c>
      <c r="N84" s="59">
        <v>0</v>
      </c>
      <c r="O84" s="59">
        <v>0</v>
      </c>
      <c r="P84" s="291" t="s">
        <v>12</v>
      </c>
      <c r="Q84" s="59" t="s">
        <v>12</v>
      </c>
      <c r="R84" s="59" t="s">
        <v>12</v>
      </c>
      <c r="S84" s="59" t="s">
        <v>12</v>
      </c>
      <c r="T84" s="59" t="s">
        <v>12</v>
      </c>
      <c r="U84" s="59" t="s">
        <v>12</v>
      </c>
      <c r="V84" s="59" t="s">
        <v>12</v>
      </c>
      <c r="W84" s="59" t="s">
        <v>12</v>
      </c>
      <c r="X84" s="59" t="s">
        <v>12</v>
      </c>
      <c r="Y84" s="59" t="s">
        <v>12</v>
      </c>
      <c r="Z84" s="59" t="s">
        <v>12</v>
      </c>
    </row>
    <row r="85" spans="1:28" x14ac:dyDescent="0.2">
      <c r="A85" s="2" t="s">
        <v>189</v>
      </c>
      <c r="B85" s="70" t="s">
        <v>190</v>
      </c>
      <c r="C85" s="291">
        <v>81</v>
      </c>
      <c r="D85" s="291">
        <v>73</v>
      </c>
      <c r="E85" s="291">
        <v>85</v>
      </c>
      <c r="F85" s="291">
        <v>85</v>
      </c>
      <c r="G85" s="291">
        <v>85</v>
      </c>
      <c r="H85" s="291">
        <v>84</v>
      </c>
      <c r="I85" s="291">
        <v>85</v>
      </c>
      <c r="J85" s="291">
        <v>86</v>
      </c>
      <c r="K85" s="291">
        <v>82</v>
      </c>
      <c r="L85" s="291">
        <v>82</v>
      </c>
      <c r="M85" s="291">
        <v>84</v>
      </c>
      <c r="N85" s="291">
        <v>86</v>
      </c>
      <c r="O85" s="81" t="s">
        <v>12</v>
      </c>
      <c r="P85" s="291" t="s">
        <v>12</v>
      </c>
      <c r="Q85" s="291" t="s">
        <v>12</v>
      </c>
      <c r="R85" s="291" t="s">
        <v>12</v>
      </c>
      <c r="S85" s="291" t="s">
        <v>12</v>
      </c>
      <c r="T85" s="291" t="s">
        <v>12</v>
      </c>
      <c r="U85" s="291" t="s">
        <v>12</v>
      </c>
      <c r="V85" s="291" t="s">
        <v>12</v>
      </c>
      <c r="W85" s="291" t="s">
        <v>12</v>
      </c>
      <c r="X85" s="291" t="s">
        <v>12</v>
      </c>
      <c r="Y85" s="291" t="s">
        <v>12</v>
      </c>
      <c r="Z85" s="291" t="s">
        <v>12</v>
      </c>
    </row>
    <row r="86" spans="1:28" x14ac:dyDescent="0.2">
      <c r="A86" s="2" t="s">
        <v>122</v>
      </c>
      <c r="B86" s="70" t="s">
        <v>45</v>
      </c>
      <c r="C86" s="59">
        <v>240</v>
      </c>
      <c r="D86" s="59">
        <v>217</v>
      </c>
      <c r="E86" s="59">
        <v>236</v>
      </c>
      <c r="F86" s="59">
        <v>241</v>
      </c>
      <c r="G86" s="59">
        <v>256</v>
      </c>
      <c r="H86" s="59">
        <v>254</v>
      </c>
      <c r="I86" s="59">
        <v>264</v>
      </c>
      <c r="J86" s="59">
        <v>263</v>
      </c>
      <c r="K86" s="59">
        <v>251</v>
      </c>
      <c r="L86" s="59">
        <v>255</v>
      </c>
      <c r="M86" s="59">
        <v>252</v>
      </c>
      <c r="N86" s="59">
        <v>257</v>
      </c>
      <c r="O86" s="59">
        <v>256.34100000000001</v>
      </c>
      <c r="P86" s="59" t="s">
        <v>12</v>
      </c>
      <c r="Q86" s="59" t="s">
        <v>12</v>
      </c>
      <c r="R86" s="59" t="s">
        <v>12</v>
      </c>
      <c r="S86" s="59" t="s">
        <v>12</v>
      </c>
      <c r="T86" s="59" t="s">
        <v>12</v>
      </c>
      <c r="U86" s="59" t="s">
        <v>12</v>
      </c>
      <c r="V86" s="59" t="s">
        <v>12</v>
      </c>
      <c r="W86" s="59" t="s">
        <v>12</v>
      </c>
      <c r="X86" s="59" t="s">
        <v>12</v>
      </c>
      <c r="Y86" s="59" t="s">
        <v>12</v>
      </c>
      <c r="Z86" s="59" t="s">
        <v>12</v>
      </c>
    </row>
  </sheetData>
  <mergeCells count="4">
    <mergeCell ref="AA6:AA7"/>
    <mergeCell ref="B6:B7"/>
    <mergeCell ref="C6:N6"/>
    <mergeCell ref="O6:Z6"/>
  </mergeCells>
  <phoneticPr fontId="2" type="noConversion"/>
  <hyperlinks>
    <hyperlink ref="A1" location="Cover!A1" display="Back to Cover page" xr:uid="{00000000-0004-0000-0C00-000000000000}"/>
  </hyperlinks>
  <pageMargins left="0.7" right="0.7" top="0.75" bottom="0.75" header="0.3" footer="0.3"/>
  <pageSetup paperSize="9" scale="81" orientation="landscape" verticalDpi="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C100"/>
  <sheetViews>
    <sheetView showGridLines="0" zoomScaleNormal="100" workbookViewId="0">
      <selection activeCell="B3" sqref="B3"/>
    </sheetView>
  </sheetViews>
  <sheetFormatPr defaultColWidth="9" defaultRowHeight="11.4" x14ac:dyDescent="0.2"/>
  <cols>
    <col min="1" max="1" width="5.6640625" style="2" customWidth="1"/>
    <col min="2" max="2" width="21.33203125" style="2" customWidth="1"/>
    <col min="3" max="26" width="8.33203125" style="2" customWidth="1"/>
    <col min="27" max="28" width="7.6640625" style="2" customWidth="1"/>
    <col min="29" max="29" width="9.109375" style="2" bestFit="1" customWidth="1"/>
    <col min="30" max="30" width="10.44140625" style="2" bestFit="1" customWidth="1"/>
    <col min="31" max="16384" width="9" style="2"/>
  </cols>
  <sheetData>
    <row r="1" spans="1:26" ht="18" customHeight="1" x14ac:dyDescent="0.2">
      <c r="A1" s="264" t="s">
        <v>192</v>
      </c>
    </row>
    <row r="3" spans="1:26" s="4" customFormat="1" ht="15.6" x14ac:dyDescent="0.3">
      <c r="B3" s="249" t="s">
        <v>512</v>
      </c>
      <c r="C3" s="48"/>
      <c r="D3" s="48"/>
      <c r="E3" s="48"/>
      <c r="F3" s="48"/>
      <c r="G3" s="48"/>
      <c r="H3" s="48"/>
      <c r="I3" s="48"/>
      <c r="J3" s="48"/>
      <c r="K3" s="48"/>
      <c r="L3" s="48"/>
      <c r="M3" s="48"/>
      <c r="N3" s="48"/>
      <c r="O3" s="48"/>
      <c r="Q3" s="32"/>
      <c r="R3" s="32"/>
      <c r="S3" s="32"/>
      <c r="T3" s="33"/>
      <c r="U3" s="33"/>
      <c r="V3" s="33"/>
    </row>
    <row r="4" spans="1:26" s="4" customFormat="1" ht="13.5" customHeight="1" x14ac:dyDescent="0.25">
      <c r="B4" s="250" t="s">
        <v>242</v>
      </c>
      <c r="C4" s="48"/>
      <c r="D4" s="48"/>
      <c r="E4" s="48"/>
      <c r="F4" s="48"/>
      <c r="G4" s="48"/>
      <c r="H4" s="48"/>
      <c r="I4" s="48"/>
      <c r="J4" s="48"/>
      <c r="K4" s="48"/>
      <c r="L4" s="48"/>
      <c r="M4" s="48"/>
      <c r="N4" s="48"/>
      <c r="O4" s="48"/>
      <c r="Q4" s="32"/>
      <c r="R4" s="32"/>
      <c r="S4" s="32"/>
      <c r="T4" s="33"/>
      <c r="U4" s="33"/>
      <c r="V4" s="33"/>
    </row>
    <row r="5" spans="1:26" s="4" customFormat="1" ht="13.5" customHeight="1" x14ac:dyDescent="0.25">
      <c r="B5" s="69"/>
      <c r="C5" s="47"/>
      <c r="D5" s="47"/>
      <c r="E5" s="47"/>
      <c r="F5" s="47"/>
      <c r="G5" s="47"/>
      <c r="H5" s="48"/>
      <c r="I5" s="48"/>
      <c r="J5" s="48"/>
      <c r="K5" s="48"/>
      <c r="L5" s="48"/>
      <c r="M5" s="48"/>
      <c r="N5" s="48"/>
      <c r="O5" s="48"/>
      <c r="Q5" s="32"/>
      <c r="R5" s="32"/>
      <c r="S5" s="32"/>
      <c r="T5" s="33"/>
      <c r="U5" s="33"/>
      <c r="V5" s="33"/>
    </row>
    <row r="6" spans="1:26" s="4" customFormat="1" ht="12" x14ac:dyDescent="0.3">
      <c r="B6" s="349"/>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row>
    <row r="7" spans="1:26" s="4" customFormat="1" ht="12" x14ac:dyDescent="0.3">
      <c r="B7" s="355"/>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row>
    <row r="8" spans="1:26" s="4" customFormat="1" ht="12" x14ac:dyDescent="0.2">
      <c r="B8" s="27" t="str">
        <f>B26</f>
        <v>Russia</v>
      </c>
      <c r="C8" s="156">
        <f t="shared" ref="C8:C17" si="0">IF(AA26=":",":",AA26*100)</f>
        <v>28.707396616383068</v>
      </c>
      <c r="D8" s="159">
        <f t="shared" ref="D8:D17" si="1">IF(AB26=":",":",AB26*100)</f>
        <v>28.873488351726106</v>
      </c>
      <c r="E8" s="159">
        <f t="shared" ref="E8:Z17" si="2">IF(AC26=":",":",AC26*100)</f>
        <v>26.951843509976747</v>
      </c>
      <c r="F8" s="159">
        <f t="shared" si="2"/>
        <v>28.947990296794497</v>
      </c>
      <c r="G8" s="159">
        <f t="shared" si="2"/>
        <v>23.992902113802955</v>
      </c>
      <c r="H8" s="159">
        <f t="shared" si="2"/>
        <v>27.743807982243624</v>
      </c>
      <c r="I8" s="159">
        <f t="shared" si="2"/>
        <v>30.218433075789601</v>
      </c>
      <c r="J8" s="159">
        <f t="shared" si="2"/>
        <v>28.837829563534267</v>
      </c>
      <c r="K8" s="159">
        <f t="shared" si="2"/>
        <v>28.260138862191315</v>
      </c>
      <c r="L8" s="159">
        <f t="shared" si="2"/>
        <v>31.75507831142701</v>
      </c>
      <c r="M8" s="159">
        <f t="shared" si="2"/>
        <v>27.986679205574745</v>
      </c>
      <c r="N8" s="160">
        <f t="shared" si="2"/>
        <v>26.514435570515477</v>
      </c>
      <c r="O8" s="156">
        <f t="shared" si="2"/>
        <v>26.327854358375109</v>
      </c>
      <c r="P8" s="159" t="str">
        <f t="shared" si="2"/>
        <v>:</v>
      </c>
      <c r="Q8" s="159" t="str">
        <f t="shared" si="2"/>
        <v>:</v>
      </c>
      <c r="R8" s="159" t="str">
        <f t="shared" si="2"/>
        <v>:</v>
      </c>
      <c r="S8" s="159" t="str">
        <f t="shared" si="2"/>
        <v>:</v>
      </c>
      <c r="T8" s="159" t="str">
        <f t="shared" si="2"/>
        <v>:</v>
      </c>
      <c r="U8" s="159" t="str">
        <f t="shared" si="2"/>
        <v>:</v>
      </c>
      <c r="V8" s="159" t="str">
        <f t="shared" si="2"/>
        <v>:</v>
      </c>
      <c r="W8" s="159" t="str">
        <f t="shared" si="2"/>
        <v>:</v>
      </c>
      <c r="X8" s="159" t="str">
        <f t="shared" si="2"/>
        <v>:</v>
      </c>
      <c r="Y8" s="159" t="str">
        <f t="shared" si="2"/>
        <v>:</v>
      </c>
      <c r="Z8" s="159" t="str">
        <f t="shared" si="2"/>
        <v>:</v>
      </c>
    </row>
    <row r="9" spans="1:26" s="4" customFormat="1" ht="12" x14ac:dyDescent="0.2">
      <c r="B9" s="27" t="str">
        <f t="shared" ref="B9:B17" si="3">B27</f>
        <v>United States</v>
      </c>
      <c r="C9" s="157">
        <f t="shared" si="0"/>
        <v>5.0761229602111806</v>
      </c>
      <c r="D9" s="161">
        <f t="shared" si="1"/>
        <v>5.6243429853872104</v>
      </c>
      <c r="E9" s="161">
        <f t="shared" si="2"/>
        <v>6.281634938295495</v>
      </c>
      <c r="F9" s="161">
        <f t="shared" si="2"/>
        <v>4.2103795489835392</v>
      </c>
      <c r="G9" s="161">
        <f t="shared" si="2"/>
        <v>5.8435705464149938</v>
      </c>
      <c r="H9" s="161">
        <f t="shared" si="2"/>
        <v>5.9183834039638876</v>
      </c>
      <c r="I9" s="161">
        <f t="shared" si="2"/>
        <v>7.1722244683010636</v>
      </c>
      <c r="J9" s="161">
        <f t="shared" si="2"/>
        <v>5.0159756617911349</v>
      </c>
      <c r="K9" s="161">
        <f t="shared" si="2"/>
        <v>5.9094514500493664</v>
      </c>
      <c r="L9" s="161">
        <f t="shared" si="2"/>
        <v>7.705369123692658</v>
      </c>
      <c r="M9" s="161">
        <f t="shared" si="2"/>
        <v>8.0953451571010717</v>
      </c>
      <c r="N9" s="162">
        <f t="shared" si="2"/>
        <v>9.4175798872476832</v>
      </c>
      <c r="O9" s="157">
        <f t="shared" si="2"/>
        <v>11.264335506772968</v>
      </c>
      <c r="P9" s="161" t="str">
        <f t="shared" si="2"/>
        <v>:</v>
      </c>
      <c r="Q9" s="161" t="str">
        <f t="shared" si="2"/>
        <v>:</v>
      </c>
      <c r="R9" s="161" t="str">
        <f t="shared" si="2"/>
        <v>:</v>
      </c>
      <c r="S9" s="161" t="str">
        <f t="shared" si="2"/>
        <v>:</v>
      </c>
      <c r="T9" s="161" t="str">
        <f t="shared" si="2"/>
        <v>:</v>
      </c>
      <c r="U9" s="161" t="str">
        <f t="shared" si="2"/>
        <v>:</v>
      </c>
      <c r="V9" s="161" t="str">
        <f t="shared" si="2"/>
        <v>:</v>
      </c>
      <c r="W9" s="161" t="str">
        <f t="shared" si="2"/>
        <v>:</v>
      </c>
      <c r="X9" s="161" t="str">
        <f t="shared" si="2"/>
        <v>:</v>
      </c>
      <c r="Y9" s="161" t="str">
        <f t="shared" si="2"/>
        <v>:</v>
      </c>
      <c r="Z9" s="161" t="str">
        <f t="shared" si="2"/>
        <v>:</v>
      </c>
    </row>
    <row r="10" spans="1:26" s="4" customFormat="1" ht="12" x14ac:dyDescent="0.2">
      <c r="B10" s="27" t="str">
        <f t="shared" si="3"/>
        <v>Norway</v>
      </c>
      <c r="C10" s="157">
        <f t="shared" si="0"/>
        <v>11.905416057973818</v>
      </c>
      <c r="D10" s="161">
        <f t="shared" si="1"/>
        <v>9.8813980544375024</v>
      </c>
      <c r="E10" s="161">
        <f t="shared" si="2"/>
        <v>11.24473559973104</v>
      </c>
      <c r="F10" s="161">
        <f t="shared" si="2"/>
        <v>9.7887762624422301</v>
      </c>
      <c r="G10" s="161">
        <f t="shared" si="2"/>
        <v>10.502369966541092</v>
      </c>
      <c r="H10" s="161">
        <f t="shared" si="2"/>
        <v>8.7363964574469701</v>
      </c>
      <c r="I10" s="161">
        <f t="shared" si="2"/>
        <v>7.9485730261689351</v>
      </c>
      <c r="J10" s="161">
        <f t="shared" si="2"/>
        <v>10.428988882109836</v>
      </c>
      <c r="K10" s="161">
        <f t="shared" si="2"/>
        <v>9.0223465587689908</v>
      </c>
      <c r="L10" s="161">
        <f t="shared" si="2"/>
        <v>10.570399139336319</v>
      </c>
      <c r="M10" s="161">
        <f t="shared" si="2"/>
        <v>11.514683989214403</v>
      </c>
      <c r="N10" s="162">
        <f t="shared" si="2"/>
        <v>12.449310456526664</v>
      </c>
      <c r="O10" s="157">
        <f t="shared" si="2"/>
        <v>10.794449528136996</v>
      </c>
      <c r="P10" s="161" t="str">
        <f t="shared" si="2"/>
        <v>:</v>
      </c>
      <c r="Q10" s="161" t="str">
        <f t="shared" si="2"/>
        <v>:</v>
      </c>
      <c r="R10" s="161" t="str">
        <f t="shared" si="2"/>
        <v>:</v>
      </c>
      <c r="S10" s="161" t="str">
        <f t="shared" si="2"/>
        <v>:</v>
      </c>
      <c r="T10" s="161" t="str">
        <f t="shared" si="2"/>
        <v>:</v>
      </c>
      <c r="U10" s="161" t="str">
        <f t="shared" si="2"/>
        <v>:</v>
      </c>
      <c r="V10" s="161" t="str">
        <f t="shared" si="2"/>
        <v>:</v>
      </c>
      <c r="W10" s="161" t="str">
        <f t="shared" si="2"/>
        <v>:</v>
      </c>
      <c r="X10" s="161" t="str">
        <f t="shared" si="2"/>
        <v>:</v>
      </c>
      <c r="Y10" s="161" t="str">
        <f t="shared" si="2"/>
        <v>:</v>
      </c>
      <c r="Z10" s="161" t="str">
        <f t="shared" si="2"/>
        <v>:</v>
      </c>
    </row>
    <row r="11" spans="1:26" s="4" customFormat="1" ht="12" x14ac:dyDescent="0.2">
      <c r="B11" s="27" t="str">
        <f t="shared" si="3"/>
        <v>Kazakhstan</v>
      </c>
      <c r="C11" s="157">
        <f t="shared" si="0"/>
        <v>6.5393240480623325</v>
      </c>
      <c r="D11" s="161">
        <f t="shared" si="1"/>
        <v>7.9542108951151107</v>
      </c>
      <c r="E11" s="161">
        <f t="shared" si="2"/>
        <v>8.2830074228954373</v>
      </c>
      <c r="F11" s="161">
        <f t="shared" si="2"/>
        <v>7.3739629575039807</v>
      </c>
      <c r="G11" s="161">
        <f t="shared" si="2"/>
        <v>7.7114728511477821</v>
      </c>
      <c r="H11" s="161">
        <f t="shared" si="2"/>
        <v>7.5498646454540923</v>
      </c>
      <c r="I11" s="161">
        <f t="shared" si="2"/>
        <v>7.285003687395827</v>
      </c>
      <c r="J11" s="161">
        <f t="shared" si="2"/>
        <v>6.3651220469810239</v>
      </c>
      <c r="K11" s="161">
        <f t="shared" si="2"/>
        <v>6.2293240952937134</v>
      </c>
      <c r="L11" s="161">
        <f t="shared" si="2"/>
        <v>7.0921086393087629</v>
      </c>
      <c r="M11" s="161">
        <f t="shared" si="2"/>
        <v>6.4562604813960869</v>
      </c>
      <c r="N11" s="162">
        <f t="shared" si="2"/>
        <v>6.2695541353545545</v>
      </c>
      <c r="O11" s="157">
        <f t="shared" si="2"/>
        <v>8.9787226757661376</v>
      </c>
      <c r="P11" s="161" t="str">
        <f t="shared" si="2"/>
        <v>:</v>
      </c>
      <c r="Q11" s="161" t="str">
        <f t="shared" si="2"/>
        <v>:</v>
      </c>
      <c r="R11" s="161" t="str">
        <f t="shared" si="2"/>
        <v>:</v>
      </c>
      <c r="S11" s="161" t="str">
        <f t="shared" si="2"/>
        <v>:</v>
      </c>
      <c r="T11" s="161" t="str">
        <f t="shared" si="2"/>
        <v>:</v>
      </c>
      <c r="U11" s="161" t="str">
        <f t="shared" si="2"/>
        <v>:</v>
      </c>
      <c r="V11" s="161" t="str">
        <f t="shared" si="2"/>
        <v>:</v>
      </c>
      <c r="W11" s="161" t="str">
        <f t="shared" si="2"/>
        <v>:</v>
      </c>
      <c r="X11" s="161" t="str">
        <f t="shared" si="2"/>
        <v>:</v>
      </c>
      <c r="Y11" s="161" t="str">
        <f t="shared" si="2"/>
        <v>:</v>
      </c>
      <c r="Z11" s="161" t="str">
        <f t="shared" si="2"/>
        <v>:</v>
      </c>
    </row>
    <row r="12" spans="1:26" s="4" customFormat="1" ht="12" x14ac:dyDescent="0.2">
      <c r="B12" s="27" t="str">
        <f t="shared" si="3"/>
        <v>Nigeria</v>
      </c>
      <c r="C12" s="157">
        <f t="shared" si="0"/>
        <v>6.6628449176478641</v>
      </c>
      <c r="D12" s="161">
        <f t="shared" si="1"/>
        <v>7.809925618026055</v>
      </c>
      <c r="E12" s="161">
        <f t="shared" si="2"/>
        <v>7.5737262266992431</v>
      </c>
      <c r="F12" s="161">
        <f t="shared" si="2"/>
        <v>8.2397975701819774</v>
      </c>
      <c r="G12" s="161">
        <f t="shared" si="2"/>
        <v>7.982527750469087</v>
      </c>
      <c r="H12" s="161">
        <f t="shared" si="2"/>
        <v>9.4756972327418989</v>
      </c>
      <c r="I12" s="161">
        <f t="shared" si="2"/>
        <v>5.2840581317197381</v>
      </c>
      <c r="J12" s="161">
        <f t="shared" si="2"/>
        <v>8.2659419242330898</v>
      </c>
      <c r="K12" s="161">
        <f t="shared" si="2"/>
        <v>9.4498346945898728</v>
      </c>
      <c r="L12" s="161">
        <f t="shared" si="2"/>
        <v>8.6914370301184327</v>
      </c>
      <c r="M12" s="161">
        <f t="shared" si="2"/>
        <v>7.2545470236283993</v>
      </c>
      <c r="N12" s="162">
        <f t="shared" si="2"/>
        <v>7.2176628789166042</v>
      </c>
      <c r="O12" s="157">
        <f t="shared" si="2"/>
        <v>7.5363002339848499</v>
      </c>
      <c r="P12" s="161" t="str">
        <f t="shared" si="2"/>
        <v>:</v>
      </c>
      <c r="Q12" s="161" t="str">
        <f t="shared" si="2"/>
        <v>:</v>
      </c>
      <c r="R12" s="161" t="str">
        <f t="shared" si="2"/>
        <v>:</v>
      </c>
      <c r="S12" s="161" t="str">
        <f t="shared" si="2"/>
        <v>:</v>
      </c>
      <c r="T12" s="161" t="str">
        <f t="shared" si="2"/>
        <v>:</v>
      </c>
      <c r="U12" s="161" t="str">
        <f t="shared" si="2"/>
        <v>:</v>
      </c>
      <c r="V12" s="161" t="str">
        <f t="shared" si="2"/>
        <v>:</v>
      </c>
      <c r="W12" s="161" t="str">
        <f t="shared" si="2"/>
        <v>:</v>
      </c>
      <c r="X12" s="161" t="str">
        <f t="shared" si="2"/>
        <v>:</v>
      </c>
      <c r="Y12" s="161" t="str">
        <f t="shared" si="2"/>
        <v>:</v>
      </c>
      <c r="Z12" s="161" t="str">
        <f t="shared" si="2"/>
        <v>:</v>
      </c>
    </row>
    <row r="13" spans="1:26" s="4" customFormat="1" ht="12" x14ac:dyDescent="0.2">
      <c r="B13" s="27" t="str">
        <f t="shared" si="3"/>
        <v>Saudi Arabia</v>
      </c>
      <c r="C13" s="157">
        <f t="shared" si="0"/>
        <v>7.5409011714609662</v>
      </c>
      <c r="D13" s="161">
        <f t="shared" si="1"/>
        <v>7.6005940172592057</v>
      </c>
      <c r="E13" s="161">
        <f t="shared" si="2"/>
        <v>7.1487548136984564</v>
      </c>
      <c r="F13" s="161">
        <f t="shared" si="2"/>
        <v>7.3579633102302981</v>
      </c>
      <c r="G13" s="161">
        <f t="shared" si="2"/>
        <v>9.5320027370730855</v>
      </c>
      <c r="H13" s="161">
        <f t="shared" si="2"/>
        <v>8.1425781623388023</v>
      </c>
      <c r="I13" s="161">
        <f t="shared" si="2"/>
        <v>8.0079678206503875</v>
      </c>
      <c r="J13" s="161">
        <f t="shared" si="2"/>
        <v>7.7093420935978134</v>
      </c>
      <c r="K13" s="161">
        <f t="shared" si="2"/>
        <v>7.8938407355538809</v>
      </c>
      <c r="L13" s="161">
        <f t="shared" si="2"/>
        <v>4.5526697179247257</v>
      </c>
      <c r="M13" s="161">
        <f t="shared" si="2"/>
        <v>7.3660838691147781</v>
      </c>
      <c r="N13" s="162">
        <f t="shared" si="2"/>
        <v>6.0869013898751101</v>
      </c>
      <c r="O13" s="157">
        <f t="shared" si="2"/>
        <v>6.112358563972518</v>
      </c>
      <c r="P13" s="161" t="str">
        <f t="shared" si="2"/>
        <v>:</v>
      </c>
      <c r="Q13" s="161" t="str">
        <f t="shared" si="2"/>
        <v>:</v>
      </c>
      <c r="R13" s="161" t="str">
        <f t="shared" si="2"/>
        <v>:</v>
      </c>
      <c r="S13" s="161" t="str">
        <f t="shared" si="2"/>
        <v>:</v>
      </c>
      <c r="T13" s="161" t="str">
        <f t="shared" si="2"/>
        <v>:</v>
      </c>
      <c r="U13" s="161" t="str">
        <f t="shared" si="2"/>
        <v>:</v>
      </c>
      <c r="V13" s="161" t="str">
        <f t="shared" si="2"/>
        <v>:</v>
      </c>
      <c r="W13" s="161" t="str">
        <f t="shared" si="2"/>
        <v>:</v>
      </c>
      <c r="X13" s="161" t="str">
        <f t="shared" si="2"/>
        <v>:</v>
      </c>
      <c r="Y13" s="161" t="str">
        <f t="shared" si="2"/>
        <v>:</v>
      </c>
      <c r="Z13" s="161" t="str">
        <f t="shared" si="2"/>
        <v>:</v>
      </c>
    </row>
    <row r="14" spans="1:26" s="4" customFormat="1" ht="12" x14ac:dyDescent="0.2">
      <c r="B14" s="27" t="str">
        <f t="shared" si="3"/>
        <v>Libya</v>
      </c>
      <c r="C14" s="157">
        <f t="shared" si="0"/>
        <v>4.9243149183486867</v>
      </c>
      <c r="D14" s="161">
        <f t="shared" si="1"/>
        <v>3.9146372901513127</v>
      </c>
      <c r="E14" s="161">
        <f t="shared" si="2"/>
        <v>5.2263822322180484</v>
      </c>
      <c r="F14" s="161">
        <f t="shared" si="2"/>
        <v>7.0607498365928389</v>
      </c>
      <c r="G14" s="161">
        <f t="shared" si="2"/>
        <v>7.4465640740270471</v>
      </c>
      <c r="H14" s="161">
        <f t="shared" si="2"/>
        <v>6.4384337357383945</v>
      </c>
      <c r="I14" s="161">
        <f t="shared" si="2"/>
        <v>7.0810930830160501</v>
      </c>
      <c r="J14" s="161">
        <f t="shared" si="2"/>
        <v>7.2954095521180857</v>
      </c>
      <c r="K14" s="161">
        <f t="shared" si="2"/>
        <v>6.4645850128124485</v>
      </c>
      <c r="L14" s="161">
        <f t="shared" si="2"/>
        <v>6.3742200156555979</v>
      </c>
      <c r="M14" s="161">
        <f t="shared" si="2"/>
        <v>6.0315068496108619</v>
      </c>
      <c r="N14" s="162">
        <f t="shared" si="2"/>
        <v>7.1233629361428239</v>
      </c>
      <c r="O14" s="157">
        <f t="shared" si="2"/>
        <v>5.5464763935959827</v>
      </c>
      <c r="P14" s="161" t="str">
        <f t="shared" si="2"/>
        <v>:</v>
      </c>
      <c r="Q14" s="161" t="str">
        <f t="shared" si="2"/>
        <v>:</v>
      </c>
      <c r="R14" s="161" t="str">
        <f t="shared" si="2"/>
        <v>:</v>
      </c>
      <c r="S14" s="161" t="str">
        <f t="shared" si="2"/>
        <v>:</v>
      </c>
      <c r="T14" s="161" t="str">
        <f t="shared" si="2"/>
        <v>:</v>
      </c>
      <c r="U14" s="161" t="str">
        <f t="shared" si="2"/>
        <v>:</v>
      </c>
      <c r="V14" s="161" t="str">
        <f t="shared" si="2"/>
        <v>:</v>
      </c>
      <c r="W14" s="161" t="str">
        <f t="shared" si="2"/>
        <v>:</v>
      </c>
      <c r="X14" s="161" t="str">
        <f t="shared" si="2"/>
        <v>:</v>
      </c>
      <c r="Y14" s="161" t="str">
        <f t="shared" si="2"/>
        <v>:</v>
      </c>
      <c r="Z14" s="161" t="str">
        <f t="shared" si="2"/>
        <v>:</v>
      </c>
    </row>
    <row r="15" spans="1:26" s="4" customFormat="1" ht="12" x14ac:dyDescent="0.2">
      <c r="B15" s="27" t="str">
        <f t="shared" si="3"/>
        <v>Azerbaijan</v>
      </c>
      <c r="C15" s="157">
        <f t="shared" si="0"/>
        <v>6.0931008049685635</v>
      </c>
      <c r="D15" s="161">
        <f t="shared" si="1"/>
        <v>4.2714874718799436</v>
      </c>
      <c r="E15" s="161">
        <f t="shared" si="2"/>
        <v>4.1377126873989649</v>
      </c>
      <c r="F15" s="161">
        <f t="shared" si="2"/>
        <v>5.368667676753569</v>
      </c>
      <c r="G15" s="161">
        <f t="shared" si="2"/>
        <v>3.8529300601115</v>
      </c>
      <c r="H15" s="161">
        <f t="shared" si="2"/>
        <v>3.9488280176368717</v>
      </c>
      <c r="I15" s="161">
        <f t="shared" si="2"/>
        <v>4.6020244641089016</v>
      </c>
      <c r="J15" s="161">
        <f t="shared" si="2"/>
        <v>3.4213617919643906</v>
      </c>
      <c r="K15" s="161">
        <f t="shared" si="2"/>
        <v>3.9342034988769585</v>
      </c>
      <c r="L15" s="161">
        <f t="shared" si="2"/>
        <v>4.4727093791896326</v>
      </c>
      <c r="M15" s="161">
        <f t="shared" si="2"/>
        <v>4.9338541569073824</v>
      </c>
      <c r="N15" s="162">
        <f t="shared" si="2"/>
        <v>4.0510567270085254</v>
      </c>
      <c r="O15" s="157">
        <f t="shared" si="2"/>
        <v>5.2026755010627888</v>
      </c>
      <c r="P15" s="161" t="str">
        <f t="shared" si="2"/>
        <v>:</v>
      </c>
      <c r="Q15" s="161" t="str">
        <f t="shared" si="2"/>
        <v>:</v>
      </c>
      <c r="R15" s="161" t="str">
        <f t="shared" si="2"/>
        <v>:</v>
      </c>
      <c r="S15" s="161" t="str">
        <f t="shared" si="2"/>
        <v>:</v>
      </c>
      <c r="T15" s="161" t="str">
        <f t="shared" si="2"/>
        <v>:</v>
      </c>
      <c r="U15" s="161" t="str">
        <f t="shared" si="2"/>
        <v>:</v>
      </c>
      <c r="V15" s="161" t="str">
        <f t="shared" si="2"/>
        <v>:</v>
      </c>
      <c r="W15" s="161" t="str">
        <f t="shared" si="2"/>
        <v>:</v>
      </c>
      <c r="X15" s="161" t="str">
        <f t="shared" si="2"/>
        <v>:</v>
      </c>
      <c r="Y15" s="161" t="str">
        <f t="shared" si="2"/>
        <v>:</v>
      </c>
      <c r="Z15" s="161" t="str">
        <f t="shared" si="2"/>
        <v>:</v>
      </c>
    </row>
    <row r="16" spans="1:26" s="4" customFormat="1" ht="12" x14ac:dyDescent="0.2">
      <c r="B16" s="27" t="str">
        <f t="shared" si="3"/>
        <v>Iraq</v>
      </c>
      <c r="C16" s="157">
        <f t="shared" si="0"/>
        <v>8.9509527118319028</v>
      </c>
      <c r="D16" s="161">
        <f t="shared" si="1"/>
        <v>9.5742874694386177</v>
      </c>
      <c r="E16" s="161">
        <f t="shared" si="2"/>
        <v>11.36740319799941</v>
      </c>
      <c r="F16" s="161">
        <f t="shared" si="2"/>
        <v>9.3543688720871927</v>
      </c>
      <c r="G16" s="161">
        <f t="shared" si="2"/>
        <v>12.192505081582317</v>
      </c>
      <c r="H16" s="161">
        <f t="shared" si="2"/>
        <v>10.96181848032664</v>
      </c>
      <c r="I16" s="161">
        <f t="shared" si="2"/>
        <v>9.7902711300383647</v>
      </c>
      <c r="J16" s="161">
        <f t="shared" si="2"/>
        <v>8.7616656614548507</v>
      </c>
      <c r="K16" s="161">
        <f t="shared" si="2"/>
        <v>9.1945183838250504</v>
      </c>
      <c r="L16" s="161">
        <f t="shared" si="2"/>
        <v>6.9955792319595966</v>
      </c>
      <c r="M16" s="161">
        <f t="shared" si="2"/>
        <v>7.4366830047228198</v>
      </c>
      <c r="N16" s="162">
        <f t="shared" si="2"/>
        <v>6.328432469436124</v>
      </c>
      <c r="O16" s="157">
        <f t="shared" si="2"/>
        <v>4.1427909527330717</v>
      </c>
      <c r="P16" s="161" t="str">
        <f t="shared" si="2"/>
        <v>:</v>
      </c>
      <c r="Q16" s="161" t="str">
        <f t="shared" si="2"/>
        <v>:</v>
      </c>
      <c r="R16" s="161" t="str">
        <f t="shared" si="2"/>
        <v>:</v>
      </c>
      <c r="S16" s="161" t="str">
        <f t="shared" si="2"/>
        <v>:</v>
      </c>
      <c r="T16" s="161" t="str">
        <f t="shared" si="2"/>
        <v>:</v>
      </c>
      <c r="U16" s="161" t="str">
        <f t="shared" si="2"/>
        <v>:</v>
      </c>
      <c r="V16" s="161" t="str">
        <f t="shared" si="2"/>
        <v>:</v>
      </c>
      <c r="W16" s="161" t="str">
        <f t="shared" si="2"/>
        <v>:</v>
      </c>
      <c r="X16" s="161" t="str">
        <f t="shared" si="2"/>
        <v>:</v>
      </c>
      <c r="Y16" s="161" t="str">
        <f t="shared" si="2"/>
        <v>:</v>
      </c>
      <c r="Z16" s="161" t="str">
        <f t="shared" si="2"/>
        <v>:</v>
      </c>
    </row>
    <row r="17" spans="1:55" s="4" customFormat="1" ht="12" x14ac:dyDescent="0.2">
      <c r="B17" s="27" t="str">
        <f t="shared" si="3"/>
        <v>Angola</v>
      </c>
      <c r="C17" s="158">
        <f t="shared" si="0"/>
        <v>1.4690119427845927</v>
      </c>
      <c r="D17" s="163">
        <f t="shared" si="1"/>
        <v>1.9036530666397731</v>
      </c>
      <c r="E17" s="163">
        <f t="shared" si="2"/>
        <v>1.4841842130411633</v>
      </c>
      <c r="F17" s="163">
        <f t="shared" si="2"/>
        <v>0.93952625023646863</v>
      </c>
      <c r="G17" s="163">
        <f t="shared" si="2"/>
        <v>1.5031935954060853</v>
      </c>
      <c r="H17" s="163">
        <f t="shared" si="2"/>
        <v>0.62443986543224828</v>
      </c>
      <c r="I17" s="163">
        <f t="shared" si="2"/>
        <v>1.5075154128682127</v>
      </c>
      <c r="J17" s="163">
        <f t="shared" si="2"/>
        <v>1.6355618755549231</v>
      </c>
      <c r="K17" s="163">
        <f t="shared" si="2"/>
        <v>1.5366698725364745</v>
      </c>
      <c r="L17" s="163">
        <f t="shared" si="2"/>
        <v>1.6823561580417539</v>
      </c>
      <c r="M17" s="163">
        <f t="shared" si="2"/>
        <v>0.99567189823071989</v>
      </c>
      <c r="N17" s="164">
        <f t="shared" si="2"/>
        <v>1.4191236490201737</v>
      </c>
      <c r="O17" s="158">
        <f t="shared" si="2"/>
        <v>2.5810428644561161</v>
      </c>
      <c r="P17" s="163" t="str">
        <f t="shared" si="2"/>
        <v>:</v>
      </c>
      <c r="Q17" s="163" t="str">
        <f t="shared" si="2"/>
        <v>:</v>
      </c>
      <c r="R17" s="163" t="str">
        <f t="shared" si="2"/>
        <v>:</v>
      </c>
      <c r="S17" s="163" t="str">
        <f t="shared" si="2"/>
        <v>:</v>
      </c>
      <c r="T17" s="163" t="str">
        <f t="shared" si="2"/>
        <v>:</v>
      </c>
      <c r="U17" s="163" t="str">
        <f t="shared" si="2"/>
        <v>:</v>
      </c>
      <c r="V17" s="163" t="str">
        <f t="shared" si="2"/>
        <v>:</v>
      </c>
      <c r="W17" s="163" t="str">
        <f t="shared" si="2"/>
        <v>:</v>
      </c>
      <c r="X17" s="163" t="str">
        <f t="shared" si="2"/>
        <v>:</v>
      </c>
      <c r="Y17" s="163" t="str">
        <f t="shared" si="2"/>
        <v>:</v>
      </c>
      <c r="Z17" s="163" t="str">
        <f t="shared" si="2"/>
        <v>:</v>
      </c>
    </row>
    <row r="18" spans="1:55" s="4" customFormat="1" ht="12" x14ac:dyDescent="0.2">
      <c r="B18" s="34" t="s">
        <v>152</v>
      </c>
      <c r="C18" s="158">
        <f>IF(AA24=":",":",AA24*100)</f>
        <v>12.130613850327023</v>
      </c>
      <c r="D18" s="163">
        <f t="shared" ref="D18:Z18" si="4">IF(AB24=":",":",AB24*100)</f>
        <v>12.591974779939161</v>
      </c>
      <c r="E18" s="163">
        <f t="shared" si="4"/>
        <v>10.300615158045987</v>
      </c>
      <c r="F18" s="163">
        <f t="shared" si="4"/>
        <v>11.357817418193408</v>
      </c>
      <c r="G18" s="163">
        <f t="shared" si="4"/>
        <v>9.4399612234240529</v>
      </c>
      <c r="H18" s="163">
        <f t="shared" si="4"/>
        <v>10.459752016676582</v>
      </c>
      <c r="I18" s="163">
        <f t="shared" si="4"/>
        <v>11.10283569994291</v>
      </c>
      <c r="J18" s="163">
        <f t="shared" si="4"/>
        <v>12.262800946660594</v>
      </c>
      <c r="K18" s="163">
        <f t="shared" si="4"/>
        <v>12.105086835501943</v>
      </c>
      <c r="L18" s="163">
        <f t="shared" si="4"/>
        <v>10.108073253345518</v>
      </c>
      <c r="M18" s="163">
        <f t="shared" si="4"/>
        <v>11.928684364498737</v>
      </c>
      <c r="N18" s="164">
        <f t="shared" si="4"/>
        <v>13.122579899956252</v>
      </c>
      <c r="O18" s="158">
        <f t="shared" si="4"/>
        <v>11.512993421143458</v>
      </c>
      <c r="P18" s="163" t="str">
        <f t="shared" si="4"/>
        <v>:</v>
      </c>
      <c r="Q18" s="163" t="str">
        <f t="shared" si="4"/>
        <v>:</v>
      </c>
      <c r="R18" s="163" t="str">
        <f t="shared" si="4"/>
        <v>:</v>
      </c>
      <c r="S18" s="163" t="str">
        <f t="shared" si="4"/>
        <v>:</v>
      </c>
      <c r="T18" s="163" t="str">
        <f t="shared" si="4"/>
        <v>:</v>
      </c>
      <c r="U18" s="163" t="str">
        <f t="shared" si="4"/>
        <v>:</v>
      </c>
      <c r="V18" s="163" t="str">
        <f t="shared" si="4"/>
        <v>:</v>
      </c>
      <c r="W18" s="163" t="str">
        <f t="shared" si="4"/>
        <v>:</v>
      </c>
      <c r="X18" s="163" t="str">
        <f t="shared" si="4"/>
        <v>:</v>
      </c>
      <c r="Y18" s="163" t="str">
        <f t="shared" si="4"/>
        <v>:</v>
      </c>
      <c r="Z18" s="163" t="str">
        <f t="shared" si="4"/>
        <v>:</v>
      </c>
    </row>
    <row r="19" spans="1:55" s="4" customFormat="1" ht="14.4" customHeight="1" x14ac:dyDescent="0.2">
      <c r="B19" s="299" t="s">
        <v>532</v>
      </c>
      <c r="C19" s="336"/>
      <c r="D19" s="336"/>
      <c r="E19" s="336"/>
      <c r="F19" s="336"/>
      <c r="G19" s="336"/>
      <c r="H19" s="336"/>
      <c r="I19" s="336"/>
      <c r="J19" s="336"/>
      <c r="K19" s="336"/>
      <c r="L19" s="336"/>
      <c r="M19" s="336"/>
      <c r="N19" s="336"/>
      <c r="O19" s="336"/>
      <c r="P19" s="336"/>
      <c r="Q19" s="336"/>
      <c r="R19" s="336"/>
      <c r="S19" s="336"/>
      <c r="T19" s="336"/>
      <c r="U19" s="336"/>
      <c r="V19" s="336"/>
      <c r="W19" s="336"/>
      <c r="X19" s="336"/>
      <c r="Y19" s="336"/>
      <c r="Z19" s="336"/>
    </row>
    <row r="20" spans="1:55" ht="15" customHeight="1" x14ac:dyDescent="0.2">
      <c r="B20" s="41" t="str">
        <f>'T1-Solid fuels supply EU'!B37</f>
        <v>Extraction date: 05/05/2020</v>
      </c>
    </row>
    <row r="21" spans="1:55" s="4" customFormat="1" ht="15" customHeight="1" x14ac:dyDescent="0.2">
      <c r="B21" s="42" t="s">
        <v>371</v>
      </c>
      <c r="C21" s="48"/>
      <c r="D21" s="48"/>
      <c r="E21" s="48"/>
      <c r="F21" s="48"/>
      <c r="G21" s="48"/>
      <c r="H21" s="48"/>
      <c r="I21" s="48"/>
      <c r="J21" s="48"/>
      <c r="K21" s="48"/>
      <c r="L21" s="48"/>
      <c r="M21" s="48"/>
      <c r="N21" s="48"/>
      <c r="O21" s="48"/>
      <c r="Q21" s="32"/>
      <c r="X21" s="221"/>
    </row>
    <row r="22" spans="1:55" s="4" customFormat="1" ht="13.5" customHeight="1" x14ac:dyDescent="0.2">
      <c r="B22" s="42"/>
      <c r="C22" s="48"/>
      <c r="D22" s="48"/>
      <c r="E22" s="48"/>
      <c r="F22" s="48"/>
      <c r="G22" s="48"/>
      <c r="H22" s="48"/>
      <c r="I22" s="48"/>
      <c r="J22" s="48"/>
      <c r="K22" s="48"/>
      <c r="L22" s="48"/>
      <c r="M22" s="48"/>
      <c r="N22" s="48"/>
      <c r="O22" s="48"/>
      <c r="Q22" s="32"/>
      <c r="X22" s="221"/>
    </row>
    <row r="23" spans="1:55" x14ac:dyDescent="0.2">
      <c r="AN23" s="334"/>
      <c r="AO23" s="334"/>
      <c r="AP23" s="334"/>
      <c r="AQ23" s="334"/>
      <c r="AR23" s="334"/>
      <c r="AS23" s="334"/>
      <c r="AT23" s="334"/>
      <c r="AU23" s="334"/>
      <c r="AV23" s="334"/>
      <c r="AW23" s="334"/>
      <c r="AX23" s="334"/>
    </row>
    <row r="24" spans="1:55" x14ac:dyDescent="0.2">
      <c r="B24" s="2" t="s">
        <v>372</v>
      </c>
      <c r="C24" s="224">
        <f>SUM(C26:C100)</f>
        <v>46017.324999999997</v>
      </c>
      <c r="D24" s="224">
        <f>SUM(D26:D100)</f>
        <v>41289.036</v>
      </c>
      <c r="E24" s="224">
        <f t="shared" ref="E24:Z24" si="5">SUM(E26:E100)</f>
        <v>44064.611000000004</v>
      </c>
      <c r="F24" s="224">
        <f t="shared" si="5"/>
        <v>43319.705000000002</v>
      </c>
      <c r="G24" s="224">
        <f t="shared" si="5"/>
        <v>41245.519</v>
      </c>
      <c r="H24" s="224">
        <f t="shared" si="5"/>
        <v>41637.315999999999</v>
      </c>
      <c r="I24" s="224">
        <f t="shared" si="5"/>
        <v>45704.342000000004</v>
      </c>
      <c r="J24" s="224">
        <f t="shared" si="5"/>
        <v>45794.659999999996</v>
      </c>
      <c r="K24" s="224">
        <f t="shared" si="5"/>
        <v>43210.321999999993</v>
      </c>
      <c r="L24" s="224">
        <f t="shared" si="5"/>
        <v>44402.012999999999</v>
      </c>
      <c r="M24" s="224">
        <f t="shared" si="5"/>
        <v>41680.396999999997</v>
      </c>
      <c r="N24" s="224">
        <f t="shared" si="5"/>
        <v>42491.012000000002</v>
      </c>
      <c r="O24" s="224">
        <f t="shared" si="5"/>
        <v>36216.020000000004</v>
      </c>
      <c r="P24" s="224">
        <f t="shared" si="5"/>
        <v>0</v>
      </c>
      <c r="Q24" s="224">
        <f t="shared" si="5"/>
        <v>0</v>
      </c>
      <c r="R24" s="224">
        <f t="shared" si="5"/>
        <v>0</v>
      </c>
      <c r="S24" s="224">
        <f t="shared" si="5"/>
        <v>0</v>
      </c>
      <c r="T24" s="224">
        <f t="shared" si="5"/>
        <v>0</v>
      </c>
      <c r="U24" s="224">
        <f t="shared" si="5"/>
        <v>0</v>
      </c>
      <c r="V24" s="224">
        <f t="shared" si="5"/>
        <v>0</v>
      </c>
      <c r="W24" s="224">
        <f t="shared" si="5"/>
        <v>0</v>
      </c>
      <c r="X24" s="224">
        <f t="shared" si="5"/>
        <v>0</v>
      </c>
      <c r="Y24" s="224">
        <f t="shared" si="5"/>
        <v>0</v>
      </c>
      <c r="Z24" s="224">
        <f t="shared" si="5"/>
        <v>0</v>
      </c>
      <c r="AA24" s="35">
        <f>SUM(AA36:AA100)</f>
        <v>0.12130613850327022</v>
      </c>
      <c r="AB24" s="35">
        <f t="shared" ref="AB24:AM24" si="6">SUM(AB36:AB100)</f>
        <v>0.12591974779939161</v>
      </c>
      <c r="AC24" s="35">
        <f t="shared" si="6"/>
        <v>0.10300615158045988</v>
      </c>
      <c r="AD24" s="35">
        <f t="shared" si="6"/>
        <v>0.11357817418193408</v>
      </c>
      <c r="AE24" s="35">
        <f t="shared" si="6"/>
        <v>9.4399612234240524E-2</v>
      </c>
      <c r="AF24" s="35">
        <f t="shared" si="6"/>
        <v>0.10459752016676582</v>
      </c>
      <c r="AG24" s="35">
        <f t="shared" si="6"/>
        <v>0.11102835699942909</v>
      </c>
      <c r="AH24" s="35">
        <f t="shared" si="6"/>
        <v>0.12262800946660593</v>
      </c>
      <c r="AI24" s="35">
        <f t="shared" si="6"/>
        <v>0.12105086835501944</v>
      </c>
      <c r="AJ24" s="35">
        <f t="shared" si="6"/>
        <v>0.10108073253345518</v>
      </c>
      <c r="AK24" s="35">
        <f t="shared" si="6"/>
        <v>0.11928684364498737</v>
      </c>
      <c r="AL24" s="35">
        <f t="shared" si="6"/>
        <v>0.13122579899956252</v>
      </c>
      <c r="AM24" s="35">
        <f t="shared" si="6"/>
        <v>0.11512993421143458</v>
      </c>
      <c r="AN24" s="335" t="s">
        <v>12</v>
      </c>
      <c r="AO24" s="335" t="s">
        <v>12</v>
      </c>
      <c r="AP24" s="335" t="s">
        <v>12</v>
      </c>
      <c r="AQ24" s="335" t="s">
        <v>12</v>
      </c>
      <c r="AR24" s="335" t="s">
        <v>12</v>
      </c>
      <c r="AS24" s="335" t="s">
        <v>12</v>
      </c>
      <c r="AT24" s="335" t="s">
        <v>12</v>
      </c>
      <c r="AU24" s="335" t="s">
        <v>12</v>
      </c>
      <c r="AV24" s="335" t="s">
        <v>12</v>
      </c>
      <c r="AW24" s="335" t="s">
        <v>12</v>
      </c>
      <c r="AX24" s="335" t="s">
        <v>12</v>
      </c>
    </row>
    <row r="25" spans="1:55" x14ac:dyDescent="0.2">
      <c r="B25" s="36" t="s">
        <v>86</v>
      </c>
      <c r="C25" s="70" t="str">
        <f>'T1-Solid fuels supply EU'!C41</f>
        <v>2019M01</v>
      </c>
      <c r="D25" s="70" t="str">
        <f>'T1-Solid fuels supply EU'!D41</f>
        <v>2019M02</v>
      </c>
      <c r="E25" s="70" t="str">
        <f>'T1-Solid fuels supply EU'!E41</f>
        <v>2019M03</v>
      </c>
      <c r="F25" s="70" t="str">
        <f>'T1-Solid fuels supply EU'!F41</f>
        <v>2019M04</v>
      </c>
      <c r="G25" s="70" t="str">
        <f>'T1-Solid fuels supply EU'!G41</f>
        <v>2019M05</v>
      </c>
      <c r="H25" s="70" t="str">
        <f>'T1-Solid fuels supply EU'!H41</f>
        <v>2019M06</v>
      </c>
      <c r="I25" s="70" t="str">
        <f>'T1-Solid fuels supply EU'!I41</f>
        <v>2019M07</v>
      </c>
      <c r="J25" s="70" t="str">
        <f>'T1-Solid fuels supply EU'!J41</f>
        <v>2019M08</v>
      </c>
      <c r="K25" s="70" t="str">
        <f>'T1-Solid fuels supply EU'!K41</f>
        <v>2019M09</v>
      </c>
      <c r="L25" s="70" t="str">
        <f>'T1-Solid fuels supply EU'!L41</f>
        <v>2019M10</v>
      </c>
      <c r="M25" s="70" t="str">
        <f>'T1-Solid fuels supply EU'!M41</f>
        <v>2019M11</v>
      </c>
      <c r="N25" s="70" t="str">
        <f>'T1-Solid fuels supply EU'!N41</f>
        <v>2019M12</v>
      </c>
      <c r="O25" s="70" t="str">
        <f>'T1-Solid fuels supply EU'!O41</f>
        <v>2020M01</v>
      </c>
      <c r="P25" s="70" t="str">
        <f>'T1-Solid fuels supply EU'!P41</f>
        <v>2020M02</v>
      </c>
      <c r="Q25" s="70" t="str">
        <f>'T1-Solid fuels supply EU'!Q41</f>
        <v>2020M03</v>
      </c>
      <c r="R25" s="70" t="str">
        <f>'T1-Solid fuels supply EU'!R41</f>
        <v>2020M04</v>
      </c>
      <c r="S25" s="70" t="str">
        <f>'T1-Solid fuels supply EU'!S41</f>
        <v>2020M05</v>
      </c>
      <c r="T25" s="70" t="str">
        <f>'T1-Solid fuels supply EU'!T41</f>
        <v>2020M06</v>
      </c>
      <c r="U25" s="70" t="str">
        <f>'T1-Solid fuels supply EU'!U41</f>
        <v>2020M07</v>
      </c>
      <c r="V25" s="70" t="str">
        <f>'T1-Solid fuels supply EU'!V41</f>
        <v>2020M08</v>
      </c>
      <c r="W25" s="70" t="str">
        <f>'T1-Solid fuels supply EU'!W41</f>
        <v>2020M09</v>
      </c>
      <c r="X25" s="70" t="str">
        <f>'T1-Solid fuels supply EU'!X41</f>
        <v>2020M10</v>
      </c>
      <c r="Y25" s="70" t="str">
        <f>'T1-Solid fuels supply EU'!Y41</f>
        <v>2020M11</v>
      </c>
      <c r="Z25" s="70" t="str">
        <f>'T1-Solid fuels supply EU'!Z41</f>
        <v>2020M12</v>
      </c>
      <c r="AA25" s="70" t="str">
        <f>C25</f>
        <v>2019M01</v>
      </c>
      <c r="AB25" s="70" t="str">
        <f t="shared" ref="AB25:AP25" si="7">D25</f>
        <v>2019M02</v>
      </c>
      <c r="AC25" s="70" t="str">
        <f t="shared" si="7"/>
        <v>2019M03</v>
      </c>
      <c r="AD25" s="70" t="str">
        <f t="shared" si="7"/>
        <v>2019M04</v>
      </c>
      <c r="AE25" s="70" t="str">
        <f t="shared" si="7"/>
        <v>2019M05</v>
      </c>
      <c r="AF25" s="70" t="str">
        <f t="shared" si="7"/>
        <v>2019M06</v>
      </c>
      <c r="AG25" s="70" t="str">
        <f t="shared" si="7"/>
        <v>2019M07</v>
      </c>
      <c r="AH25" s="70" t="str">
        <f t="shared" si="7"/>
        <v>2019M08</v>
      </c>
      <c r="AI25" s="70" t="str">
        <f t="shared" si="7"/>
        <v>2019M09</v>
      </c>
      <c r="AJ25" s="70" t="str">
        <f t="shared" si="7"/>
        <v>2019M10</v>
      </c>
      <c r="AK25" s="70" t="str">
        <f t="shared" si="7"/>
        <v>2019M11</v>
      </c>
      <c r="AL25" s="70" t="str">
        <f t="shared" si="7"/>
        <v>2019M12</v>
      </c>
      <c r="AM25" s="70" t="str">
        <f t="shared" si="7"/>
        <v>2020M01</v>
      </c>
      <c r="AN25" s="70" t="str">
        <f t="shared" si="7"/>
        <v>2020M02</v>
      </c>
      <c r="AO25" s="70" t="str">
        <f t="shared" si="7"/>
        <v>2020M03</v>
      </c>
      <c r="AP25" s="70" t="str">
        <f t="shared" si="7"/>
        <v>2020M04</v>
      </c>
      <c r="AQ25" s="70" t="str">
        <f t="shared" ref="AQ25:AX25" si="8">S25</f>
        <v>2020M05</v>
      </c>
      <c r="AR25" s="70" t="str">
        <f t="shared" si="8"/>
        <v>2020M06</v>
      </c>
      <c r="AS25" s="70" t="str">
        <f t="shared" si="8"/>
        <v>2020M07</v>
      </c>
      <c r="AT25" s="70" t="str">
        <f t="shared" si="8"/>
        <v>2020M08</v>
      </c>
      <c r="AU25" s="70" t="str">
        <f t="shared" si="8"/>
        <v>2020M09</v>
      </c>
      <c r="AV25" s="70" t="str">
        <f t="shared" si="8"/>
        <v>2020M10</v>
      </c>
      <c r="AW25" s="70" t="str">
        <f t="shared" si="8"/>
        <v>2020M11</v>
      </c>
      <c r="AX25" s="70" t="str">
        <f t="shared" si="8"/>
        <v>2020M12</v>
      </c>
    </row>
    <row r="26" spans="1:55" x14ac:dyDescent="0.2">
      <c r="A26" s="2">
        <v>1</v>
      </c>
      <c r="B26" s="70" t="s">
        <v>309</v>
      </c>
      <c r="C26" s="59">
        <v>13210.376</v>
      </c>
      <c r="D26" s="59">
        <v>11921.584999999999</v>
      </c>
      <c r="E26" s="59">
        <v>11876.225</v>
      </c>
      <c r="F26" s="59">
        <v>12540.184000000001</v>
      </c>
      <c r="G26" s="59">
        <v>9895.9969999999994</v>
      </c>
      <c r="H26" s="59">
        <v>11551.777</v>
      </c>
      <c r="I26" s="59">
        <v>13811.136</v>
      </c>
      <c r="J26" s="59">
        <v>13206.186</v>
      </c>
      <c r="K26" s="59">
        <v>12211.297</v>
      </c>
      <c r="L26" s="59">
        <v>14099.894</v>
      </c>
      <c r="M26" s="59">
        <v>11664.958999999999</v>
      </c>
      <c r="N26" s="59">
        <v>11266.252</v>
      </c>
      <c r="O26" s="59">
        <v>9534.9010000000017</v>
      </c>
      <c r="P26" s="59" t="s">
        <v>12</v>
      </c>
      <c r="Q26" s="59" t="s">
        <v>12</v>
      </c>
      <c r="R26" s="59" t="s">
        <v>12</v>
      </c>
      <c r="S26" s="59" t="s">
        <v>12</v>
      </c>
      <c r="T26" s="59" t="s">
        <v>12</v>
      </c>
      <c r="U26" s="59" t="s">
        <v>12</v>
      </c>
      <c r="V26" s="59" t="s">
        <v>12</v>
      </c>
      <c r="W26" s="59" t="s">
        <v>12</v>
      </c>
      <c r="X26" s="59" t="s">
        <v>12</v>
      </c>
      <c r="Y26" s="59" t="s">
        <v>12</v>
      </c>
      <c r="Z26" s="59" t="s">
        <v>12</v>
      </c>
      <c r="AA26" s="37">
        <f t="shared" ref="AA26:AA57" si="9">C26/C$24</f>
        <v>0.28707396616383068</v>
      </c>
      <c r="AB26" s="37">
        <f t="shared" ref="AB26:AB57" si="10">D26/D$24</f>
        <v>0.28873488351726107</v>
      </c>
      <c r="AC26" s="37">
        <f t="shared" ref="AC26:AC57" si="11">E26/E$24</f>
        <v>0.26951843509976747</v>
      </c>
      <c r="AD26" s="37">
        <f t="shared" ref="AD26:AD57" si="12">F26/F$24</f>
        <v>0.28947990296794496</v>
      </c>
      <c r="AE26" s="37">
        <f t="shared" ref="AE26:AE57" si="13">G26/G$24</f>
        <v>0.23992902113802955</v>
      </c>
      <c r="AF26" s="37">
        <f t="shared" ref="AF26:AF57" si="14">H26/H$24</f>
        <v>0.27743807982243623</v>
      </c>
      <c r="AG26" s="37">
        <f t="shared" ref="AG26:AG57" si="15">I26/I$24</f>
        <v>0.30218433075789602</v>
      </c>
      <c r="AH26" s="37">
        <f t="shared" ref="AH26:AH57" si="16">J26/J$24</f>
        <v>0.28837829563534267</v>
      </c>
      <c r="AI26" s="37">
        <f t="shared" ref="AI26:AI57" si="17">K26/K$24</f>
        <v>0.28260138862191314</v>
      </c>
      <c r="AJ26" s="37">
        <f t="shared" ref="AJ26:AJ57" si="18">L26/L$24</f>
        <v>0.3175507831142701</v>
      </c>
      <c r="AK26" s="37">
        <f t="shared" ref="AK26:AK57" si="19">M26/M$24</f>
        <v>0.27986679205574744</v>
      </c>
      <c r="AL26" s="37">
        <f t="shared" ref="AL26:AL57" si="20">N26/N$24</f>
        <v>0.26514435570515477</v>
      </c>
      <c r="AM26" s="37">
        <f t="shared" ref="AM26" si="21">O26/O$24</f>
        <v>0.26327854358375108</v>
      </c>
      <c r="AN26" s="37" t="s">
        <v>12</v>
      </c>
      <c r="AO26" s="37" t="s">
        <v>12</v>
      </c>
      <c r="AP26" s="37" t="s">
        <v>12</v>
      </c>
      <c r="AQ26" s="37" t="s">
        <v>12</v>
      </c>
      <c r="AR26" s="37" t="s">
        <v>12</v>
      </c>
      <c r="AS26" s="37" t="s">
        <v>12</v>
      </c>
      <c r="AT26" s="37" t="s">
        <v>12</v>
      </c>
      <c r="AU26" s="37" t="s">
        <v>12</v>
      </c>
      <c r="AV26" s="37" t="s">
        <v>12</v>
      </c>
      <c r="AW26" s="37" t="s">
        <v>12</v>
      </c>
      <c r="AX26" s="37" t="s">
        <v>12</v>
      </c>
      <c r="AY26" s="37"/>
      <c r="AZ26" s="37"/>
      <c r="BA26" s="37"/>
      <c r="BB26" s="37"/>
      <c r="BC26" s="37"/>
    </row>
    <row r="27" spans="1:55" x14ac:dyDescent="0.2">
      <c r="A27" s="2">
        <v>2</v>
      </c>
      <c r="B27" s="70" t="s">
        <v>310</v>
      </c>
      <c r="C27" s="59">
        <v>2335.8959999999997</v>
      </c>
      <c r="D27" s="59">
        <v>2322.2370000000001</v>
      </c>
      <c r="E27" s="59">
        <v>2767.9780000000001</v>
      </c>
      <c r="F27" s="59">
        <v>1823.924</v>
      </c>
      <c r="G27" s="59">
        <v>2410.2110000000002</v>
      </c>
      <c r="H27" s="59">
        <v>2464.2560000000003</v>
      </c>
      <c r="I27" s="59">
        <v>3278.018</v>
      </c>
      <c r="J27" s="59">
        <v>2297.049</v>
      </c>
      <c r="K27" s="59">
        <v>2553.4929999999999</v>
      </c>
      <c r="L27" s="59">
        <v>3421.3389999999999</v>
      </c>
      <c r="M27" s="59">
        <v>3374.172</v>
      </c>
      <c r="N27" s="59">
        <v>4001.625</v>
      </c>
      <c r="O27" s="59">
        <v>4079.4940000000001</v>
      </c>
      <c r="P27" s="59" t="s">
        <v>12</v>
      </c>
      <c r="Q27" s="59" t="s">
        <v>12</v>
      </c>
      <c r="R27" s="59" t="s">
        <v>12</v>
      </c>
      <c r="S27" s="59" t="s">
        <v>12</v>
      </c>
      <c r="T27" s="59" t="s">
        <v>12</v>
      </c>
      <c r="U27" s="59" t="s">
        <v>12</v>
      </c>
      <c r="V27" s="59" t="s">
        <v>12</v>
      </c>
      <c r="W27" s="59" t="s">
        <v>12</v>
      </c>
      <c r="X27" s="59" t="s">
        <v>12</v>
      </c>
      <c r="Y27" s="59" t="s">
        <v>12</v>
      </c>
      <c r="Z27" s="59" t="s">
        <v>12</v>
      </c>
      <c r="AA27" s="37">
        <f t="shared" si="9"/>
        <v>5.076122960211181E-2</v>
      </c>
      <c r="AB27" s="37">
        <f t="shared" si="10"/>
        <v>5.6243429853872103E-2</v>
      </c>
      <c r="AC27" s="37">
        <f t="shared" si="11"/>
        <v>6.2816349382954953E-2</v>
      </c>
      <c r="AD27" s="37">
        <f t="shared" si="12"/>
        <v>4.2103795489835394E-2</v>
      </c>
      <c r="AE27" s="37">
        <f t="shared" si="13"/>
        <v>5.8435705464149938E-2</v>
      </c>
      <c r="AF27" s="37">
        <f t="shared" si="14"/>
        <v>5.9183834039638873E-2</v>
      </c>
      <c r="AG27" s="37">
        <f t="shared" si="15"/>
        <v>7.1722244683010639E-2</v>
      </c>
      <c r="AH27" s="37">
        <f t="shared" si="16"/>
        <v>5.0159756617911347E-2</v>
      </c>
      <c r="AI27" s="37">
        <f t="shared" si="17"/>
        <v>5.9094514500493661E-2</v>
      </c>
      <c r="AJ27" s="37">
        <f t="shared" si="18"/>
        <v>7.7053691236926583E-2</v>
      </c>
      <c r="AK27" s="37">
        <f t="shared" si="19"/>
        <v>8.0953451571010721E-2</v>
      </c>
      <c r="AL27" s="37">
        <f t="shared" si="20"/>
        <v>9.4175798872476832E-2</v>
      </c>
      <c r="AM27" s="37">
        <f t="shared" ref="AM27:AM57" si="22">O27/O$24</f>
        <v>0.11264335506772968</v>
      </c>
      <c r="AN27" s="37" t="s">
        <v>12</v>
      </c>
      <c r="AO27" s="37" t="s">
        <v>12</v>
      </c>
      <c r="AP27" s="37" t="s">
        <v>12</v>
      </c>
      <c r="AQ27" s="37" t="s">
        <v>12</v>
      </c>
      <c r="AR27" s="37" t="s">
        <v>12</v>
      </c>
      <c r="AS27" s="37" t="s">
        <v>12</v>
      </c>
      <c r="AT27" s="37" t="s">
        <v>12</v>
      </c>
      <c r="AU27" s="37" t="s">
        <v>12</v>
      </c>
      <c r="AV27" s="37" t="s">
        <v>12</v>
      </c>
      <c r="AW27" s="37" t="s">
        <v>12</v>
      </c>
      <c r="AX27" s="37" t="s">
        <v>12</v>
      </c>
      <c r="AY27" s="37"/>
      <c r="AZ27" s="37"/>
      <c r="BA27" s="37"/>
      <c r="BB27" s="37"/>
      <c r="BC27" s="37"/>
    </row>
    <row r="28" spans="1:55" x14ac:dyDescent="0.2">
      <c r="A28" s="2">
        <v>3</v>
      </c>
      <c r="B28" s="70" t="s">
        <v>43</v>
      </c>
      <c r="C28" s="59">
        <v>5478.5540000000001</v>
      </c>
      <c r="D28" s="59">
        <v>4079.9340000000002</v>
      </c>
      <c r="E28" s="59">
        <v>4954.9490000000005</v>
      </c>
      <c r="F28" s="59">
        <v>4240.4690000000001</v>
      </c>
      <c r="G28" s="59">
        <v>4331.7569999999996</v>
      </c>
      <c r="H28" s="59">
        <v>3637.6010000000001</v>
      </c>
      <c r="I28" s="59">
        <v>3632.8429999999998</v>
      </c>
      <c r="J28" s="59">
        <v>4775.92</v>
      </c>
      <c r="K28" s="59">
        <v>3898.585</v>
      </c>
      <c r="L28" s="59">
        <v>4693.47</v>
      </c>
      <c r="M28" s="59">
        <v>4799.366</v>
      </c>
      <c r="N28" s="59">
        <v>5289.8379999999997</v>
      </c>
      <c r="O28" s="59">
        <v>3909.32</v>
      </c>
      <c r="P28" s="59" t="s">
        <v>12</v>
      </c>
      <c r="Q28" s="59" t="s">
        <v>12</v>
      </c>
      <c r="R28" s="59" t="s">
        <v>12</v>
      </c>
      <c r="S28" s="59" t="s">
        <v>12</v>
      </c>
      <c r="T28" s="59" t="s">
        <v>12</v>
      </c>
      <c r="U28" s="59" t="s">
        <v>12</v>
      </c>
      <c r="V28" s="59" t="s">
        <v>12</v>
      </c>
      <c r="W28" s="59" t="s">
        <v>12</v>
      </c>
      <c r="X28" s="59" t="s">
        <v>12</v>
      </c>
      <c r="Y28" s="59" t="s">
        <v>12</v>
      </c>
      <c r="Z28" s="59" t="s">
        <v>12</v>
      </c>
      <c r="AA28" s="37">
        <f t="shared" si="9"/>
        <v>0.11905416057973818</v>
      </c>
      <c r="AB28" s="37">
        <f t="shared" si="10"/>
        <v>9.8813980544375027E-2</v>
      </c>
      <c r="AC28" s="37">
        <f t="shared" si="11"/>
        <v>0.1124473559973104</v>
      </c>
      <c r="AD28" s="37">
        <f t="shared" si="12"/>
        <v>9.7887762624422295E-2</v>
      </c>
      <c r="AE28" s="37">
        <f t="shared" si="13"/>
        <v>0.10502369966541092</v>
      </c>
      <c r="AF28" s="37">
        <f t="shared" si="14"/>
        <v>8.7363964574469696E-2</v>
      </c>
      <c r="AG28" s="37">
        <f t="shared" si="15"/>
        <v>7.9485730261689355E-2</v>
      </c>
      <c r="AH28" s="37">
        <f t="shared" si="16"/>
        <v>0.10428988882109837</v>
      </c>
      <c r="AI28" s="37">
        <f t="shared" si="17"/>
        <v>9.0223465587689913E-2</v>
      </c>
      <c r="AJ28" s="37">
        <f t="shared" si="18"/>
        <v>0.10570399139336319</v>
      </c>
      <c r="AK28" s="37">
        <f t="shared" si="19"/>
        <v>0.11514683989214403</v>
      </c>
      <c r="AL28" s="37">
        <f t="shared" si="20"/>
        <v>0.12449310456526663</v>
      </c>
      <c r="AM28" s="37">
        <f t="shared" si="22"/>
        <v>0.10794449528136996</v>
      </c>
      <c r="AN28" s="37" t="s">
        <v>12</v>
      </c>
      <c r="AO28" s="37" t="s">
        <v>12</v>
      </c>
      <c r="AP28" s="37" t="s">
        <v>12</v>
      </c>
      <c r="AQ28" s="37" t="s">
        <v>12</v>
      </c>
      <c r="AR28" s="37" t="s">
        <v>12</v>
      </c>
      <c r="AS28" s="37" t="s">
        <v>12</v>
      </c>
      <c r="AT28" s="37" t="s">
        <v>12</v>
      </c>
      <c r="AU28" s="37" t="s">
        <v>12</v>
      </c>
      <c r="AV28" s="37" t="s">
        <v>12</v>
      </c>
      <c r="AW28" s="37" t="s">
        <v>12</v>
      </c>
      <c r="AX28" s="37" t="s">
        <v>12</v>
      </c>
      <c r="AY28" s="37"/>
      <c r="AZ28" s="37"/>
      <c r="BA28" s="37"/>
      <c r="BB28" s="37"/>
      <c r="BC28" s="37"/>
    </row>
    <row r="29" spans="1:55" x14ac:dyDescent="0.2">
      <c r="A29" s="2">
        <v>4</v>
      </c>
      <c r="B29" s="70" t="s">
        <v>314</v>
      </c>
      <c r="C29" s="59">
        <v>3009.2219999999998</v>
      </c>
      <c r="D29" s="59">
        <v>3284.2170000000001</v>
      </c>
      <c r="E29" s="59">
        <v>3649.875</v>
      </c>
      <c r="F29" s="59">
        <v>3194.3789999999999</v>
      </c>
      <c r="G29" s="59">
        <v>3180.6370000000002</v>
      </c>
      <c r="H29" s="59">
        <v>3143.5610000000001</v>
      </c>
      <c r="I29" s="59">
        <v>3329.5630000000001</v>
      </c>
      <c r="J29" s="59">
        <v>2914.886</v>
      </c>
      <c r="K29" s="59">
        <v>2691.7110000000002</v>
      </c>
      <c r="L29" s="59">
        <v>3149.0389999999998</v>
      </c>
      <c r="M29" s="59">
        <v>2690.9949999999999</v>
      </c>
      <c r="N29" s="59">
        <v>2663.9970000000003</v>
      </c>
      <c r="O29" s="59">
        <v>3251.7359999999999</v>
      </c>
      <c r="P29" s="59" t="s">
        <v>12</v>
      </c>
      <c r="Q29" s="59" t="s">
        <v>12</v>
      </c>
      <c r="R29" s="59" t="s">
        <v>12</v>
      </c>
      <c r="S29" s="59" t="s">
        <v>12</v>
      </c>
      <c r="T29" s="59" t="s">
        <v>12</v>
      </c>
      <c r="U29" s="59" t="s">
        <v>12</v>
      </c>
      <c r="V29" s="59" t="s">
        <v>12</v>
      </c>
      <c r="W29" s="59" t="s">
        <v>12</v>
      </c>
      <c r="X29" s="59" t="s">
        <v>12</v>
      </c>
      <c r="Y29" s="59" t="s">
        <v>12</v>
      </c>
      <c r="Z29" s="59" t="s">
        <v>12</v>
      </c>
      <c r="AA29" s="37">
        <f t="shared" si="9"/>
        <v>6.5393240480623324E-2</v>
      </c>
      <c r="AB29" s="37">
        <f t="shared" si="10"/>
        <v>7.9542108951151103E-2</v>
      </c>
      <c r="AC29" s="37">
        <f t="shared" si="11"/>
        <v>8.2830074228954373E-2</v>
      </c>
      <c r="AD29" s="37">
        <f t="shared" si="12"/>
        <v>7.3739629575039808E-2</v>
      </c>
      <c r="AE29" s="37">
        <f t="shared" si="13"/>
        <v>7.7114728511477826E-2</v>
      </c>
      <c r="AF29" s="37">
        <f t="shared" si="14"/>
        <v>7.5498646454540921E-2</v>
      </c>
      <c r="AG29" s="37">
        <f t="shared" si="15"/>
        <v>7.2850036873958274E-2</v>
      </c>
      <c r="AH29" s="37">
        <f t="shared" si="16"/>
        <v>6.3651220469810241E-2</v>
      </c>
      <c r="AI29" s="37">
        <f t="shared" si="17"/>
        <v>6.2293240952937139E-2</v>
      </c>
      <c r="AJ29" s="37">
        <f t="shared" si="18"/>
        <v>7.0921086393087626E-2</v>
      </c>
      <c r="AK29" s="37">
        <f t="shared" si="19"/>
        <v>6.4562604813960867E-2</v>
      </c>
      <c r="AL29" s="37">
        <f t="shared" si="20"/>
        <v>6.2695541353545547E-2</v>
      </c>
      <c r="AM29" s="37">
        <f t="shared" si="22"/>
        <v>8.9787226757661376E-2</v>
      </c>
      <c r="AN29" s="37" t="s">
        <v>12</v>
      </c>
      <c r="AO29" s="37" t="s">
        <v>12</v>
      </c>
      <c r="AP29" s="37" t="s">
        <v>12</v>
      </c>
      <c r="AQ29" s="37" t="s">
        <v>12</v>
      </c>
      <c r="AR29" s="37" t="s">
        <v>12</v>
      </c>
      <c r="AS29" s="37" t="s">
        <v>12</v>
      </c>
      <c r="AT29" s="37" t="s">
        <v>12</v>
      </c>
      <c r="AU29" s="37" t="s">
        <v>12</v>
      </c>
      <c r="AV29" s="37" t="s">
        <v>12</v>
      </c>
      <c r="AW29" s="37" t="s">
        <v>12</v>
      </c>
      <c r="AX29" s="37" t="s">
        <v>12</v>
      </c>
      <c r="AY29" s="37"/>
      <c r="AZ29" s="37"/>
      <c r="BA29" s="37"/>
      <c r="BB29" s="37"/>
      <c r="BC29" s="37"/>
    </row>
    <row r="30" spans="1:55" x14ac:dyDescent="0.2">
      <c r="A30" s="2">
        <v>5</v>
      </c>
      <c r="B30" s="70" t="s">
        <v>312</v>
      </c>
      <c r="C30" s="59">
        <v>3066.0630000000001</v>
      </c>
      <c r="D30" s="59">
        <v>3224.643</v>
      </c>
      <c r="E30" s="59">
        <v>3337.3330000000001</v>
      </c>
      <c r="F30" s="59">
        <v>3569.4560000000001</v>
      </c>
      <c r="G30" s="59">
        <v>3292.4349999999999</v>
      </c>
      <c r="H30" s="59">
        <v>3945.4259999999999</v>
      </c>
      <c r="I30" s="59">
        <v>2415.0439999999999</v>
      </c>
      <c r="J30" s="59">
        <v>3785.36</v>
      </c>
      <c r="K30" s="59">
        <v>4083.3040000000001</v>
      </c>
      <c r="L30" s="59">
        <v>3859.1729999999998</v>
      </c>
      <c r="M30" s="59">
        <v>3023.7240000000002</v>
      </c>
      <c r="N30" s="59">
        <v>3066.8580000000002</v>
      </c>
      <c r="O30" s="59">
        <v>2729.3480000000004</v>
      </c>
      <c r="P30" s="59" t="s">
        <v>12</v>
      </c>
      <c r="Q30" s="59" t="s">
        <v>12</v>
      </c>
      <c r="R30" s="59" t="s">
        <v>12</v>
      </c>
      <c r="S30" s="59" t="s">
        <v>12</v>
      </c>
      <c r="T30" s="59" t="s">
        <v>12</v>
      </c>
      <c r="U30" s="59" t="s">
        <v>12</v>
      </c>
      <c r="V30" s="59" t="s">
        <v>12</v>
      </c>
      <c r="W30" s="59" t="s">
        <v>12</v>
      </c>
      <c r="X30" s="59" t="s">
        <v>12</v>
      </c>
      <c r="Y30" s="59" t="s">
        <v>12</v>
      </c>
      <c r="Z30" s="59" t="s">
        <v>12</v>
      </c>
      <c r="AA30" s="37">
        <f t="shared" si="9"/>
        <v>6.6628449176478644E-2</v>
      </c>
      <c r="AB30" s="37">
        <f t="shared" si="10"/>
        <v>7.8099256180260548E-2</v>
      </c>
      <c r="AC30" s="37">
        <f t="shared" si="11"/>
        <v>7.5737262266992428E-2</v>
      </c>
      <c r="AD30" s="37">
        <f t="shared" si="12"/>
        <v>8.2397975701819767E-2</v>
      </c>
      <c r="AE30" s="37">
        <f t="shared" si="13"/>
        <v>7.9825277504690872E-2</v>
      </c>
      <c r="AF30" s="37">
        <f t="shared" si="14"/>
        <v>9.475697232741899E-2</v>
      </c>
      <c r="AG30" s="37">
        <f t="shared" si="15"/>
        <v>5.2840581317197384E-2</v>
      </c>
      <c r="AH30" s="37">
        <f t="shared" si="16"/>
        <v>8.2659419242330889E-2</v>
      </c>
      <c r="AI30" s="37">
        <f t="shared" si="17"/>
        <v>9.4498346945898731E-2</v>
      </c>
      <c r="AJ30" s="37">
        <f t="shared" si="18"/>
        <v>8.6914370301184318E-2</v>
      </c>
      <c r="AK30" s="37">
        <f t="shared" si="19"/>
        <v>7.2545470236283993E-2</v>
      </c>
      <c r="AL30" s="37">
        <f t="shared" si="20"/>
        <v>7.2176628789166045E-2</v>
      </c>
      <c r="AM30" s="37">
        <f t="shared" si="22"/>
        <v>7.5363002339848495E-2</v>
      </c>
      <c r="AN30" s="37" t="s">
        <v>12</v>
      </c>
      <c r="AO30" s="37" t="s">
        <v>12</v>
      </c>
      <c r="AP30" s="37" t="s">
        <v>12</v>
      </c>
      <c r="AQ30" s="37" t="s">
        <v>12</v>
      </c>
      <c r="AR30" s="37" t="s">
        <v>12</v>
      </c>
      <c r="AS30" s="37" t="s">
        <v>12</v>
      </c>
      <c r="AT30" s="37" t="s">
        <v>12</v>
      </c>
      <c r="AU30" s="37" t="s">
        <v>12</v>
      </c>
      <c r="AV30" s="37" t="s">
        <v>12</v>
      </c>
      <c r="AW30" s="37" t="s">
        <v>12</v>
      </c>
      <c r="AX30" s="37" t="s">
        <v>12</v>
      </c>
      <c r="AY30" s="37"/>
      <c r="AZ30" s="37"/>
      <c r="BA30" s="37"/>
      <c r="BB30" s="37"/>
      <c r="BC30" s="37"/>
    </row>
    <row r="31" spans="1:55" x14ac:dyDescent="0.2">
      <c r="A31" s="2">
        <v>6</v>
      </c>
      <c r="B31" s="70" t="s">
        <v>250</v>
      </c>
      <c r="C31" s="59">
        <v>3470.1210000000001</v>
      </c>
      <c r="D31" s="59">
        <v>3138.212</v>
      </c>
      <c r="E31" s="59">
        <v>3150.0709999999999</v>
      </c>
      <c r="F31" s="59">
        <v>3187.4479999999999</v>
      </c>
      <c r="G31" s="59">
        <v>3931.5239999999999</v>
      </c>
      <c r="H31" s="59">
        <v>3390.3510000000001</v>
      </c>
      <c r="I31" s="59">
        <v>3659.989</v>
      </c>
      <c r="J31" s="59">
        <v>3530.4670000000001</v>
      </c>
      <c r="K31" s="59">
        <v>3410.9539999999997</v>
      </c>
      <c r="L31" s="59">
        <v>2021.4769999999999</v>
      </c>
      <c r="M31" s="59">
        <v>3070.2129999999997</v>
      </c>
      <c r="N31" s="59">
        <v>2586.386</v>
      </c>
      <c r="O31" s="59">
        <v>2213.6530000000002</v>
      </c>
      <c r="P31" s="59" t="s">
        <v>12</v>
      </c>
      <c r="Q31" s="59" t="s">
        <v>12</v>
      </c>
      <c r="R31" s="59" t="s">
        <v>12</v>
      </c>
      <c r="S31" s="59" t="s">
        <v>12</v>
      </c>
      <c r="T31" s="59" t="s">
        <v>12</v>
      </c>
      <c r="U31" s="59" t="s">
        <v>12</v>
      </c>
      <c r="V31" s="59" t="s">
        <v>12</v>
      </c>
      <c r="W31" s="59" t="s">
        <v>12</v>
      </c>
      <c r="X31" s="59" t="s">
        <v>12</v>
      </c>
      <c r="Y31" s="59" t="s">
        <v>12</v>
      </c>
      <c r="Z31" s="59" t="s">
        <v>12</v>
      </c>
      <c r="AA31" s="37">
        <f t="shared" si="9"/>
        <v>7.5409011714609661E-2</v>
      </c>
      <c r="AB31" s="37">
        <f t="shared" si="10"/>
        <v>7.600594017259206E-2</v>
      </c>
      <c r="AC31" s="37">
        <f t="shared" si="11"/>
        <v>7.1487548136984561E-2</v>
      </c>
      <c r="AD31" s="37">
        <f t="shared" si="12"/>
        <v>7.3579633102302977E-2</v>
      </c>
      <c r="AE31" s="37">
        <f t="shared" si="13"/>
        <v>9.5320027370730864E-2</v>
      </c>
      <c r="AF31" s="37">
        <f t="shared" si="14"/>
        <v>8.1425781623388024E-2</v>
      </c>
      <c r="AG31" s="37">
        <f t="shared" si="15"/>
        <v>8.0079678206503871E-2</v>
      </c>
      <c r="AH31" s="37">
        <f t="shared" si="16"/>
        <v>7.7093420935978138E-2</v>
      </c>
      <c r="AI31" s="37">
        <f t="shared" si="17"/>
        <v>7.8938407355538809E-2</v>
      </c>
      <c r="AJ31" s="37">
        <f t="shared" si="18"/>
        <v>4.5526697179247254E-2</v>
      </c>
      <c r="AK31" s="37">
        <f t="shared" si="19"/>
        <v>7.3660838691147784E-2</v>
      </c>
      <c r="AL31" s="37">
        <f t="shared" si="20"/>
        <v>6.0869013898751101E-2</v>
      </c>
      <c r="AM31" s="37">
        <f t="shared" si="22"/>
        <v>6.1123585639725184E-2</v>
      </c>
      <c r="AN31" s="37" t="s">
        <v>12</v>
      </c>
      <c r="AO31" s="37" t="s">
        <v>12</v>
      </c>
      <c r="AP31" s="37" t="s">
        <v>12</v>
      </c>
      <c r="AQ31" s="37" t="s">
        <v>12</v>
      </c>
      <c r="AR31" s="37" t="s">
        <v>12</v>
      </c>
      <c r="AS31" s="37" t="s">
        <v>12</v>
      </c>
      <c r="AT31" s="37" t="s">
        <v>12</v>
      </c>
      <c r="AU31" s="37" t="s">
        <v>12</v>
      </c>
      <c r="AV31" s="37" t="s">
        <v>12</v>
      </c>
      <c r="AW31" s="37" t="s">
        <v>12</v>
      </c>
      <c r="AX31" s="37" t="s">
        <v>12</v>
      </c>
      <c r="AY31" s="37"/>
      <c r="AZ31" s="37"/>
      <c r="BA31" s="37"/>
      <c r="BB31" s="37"/>
      <c r="BC31" s="37"/>
    </row>
    <row r="32" spans="1:55" x14ac:dyDescent="0.2">
      <c r="A32" s="2">
        <v>7</v>
      </c>
      <c r="B32" s="70" t="s">
        <v>311</v>
      </c>
      <c r="C32" s="59">
        <v>2266.038</v>
      </c>
      <c r="D32" s="59">
        <v>1616.316</v>
      </c>
      <c r="E32" s="59">
        <v>2302.9850000000001</v>
      </c>
      <c r="F32" s="59">
        <v>3058.6959999999999</v>
      </c>
      <c r="G32" s="59">
        <v>3071.3739999999998</v>
      </c>
      <c r="H32" s="59">
        <v>2680.7910000000002</v>
      </c>
      <c r="I32" s="59">
        <v>3236.3670000000002</v>
      </c>
      <c r="J32" s="59">
        <v>3340.9079999999999</v>
      </c>
      <c r="K32" s="59">
        <v>2793.3679999999999</v>
      </c>
      <c r="L32" s="59">
        <v>2830.2820000000002</v>
      </c>
      <c r="M32" s="59">
        <v>2513.9560000000001</v>
      </c>
      <c r="N32" s="59">
        <v>3026.7889999999998</v>
      </c>
      <c r="O32" s="59">
        <v>2008.7130000000002</v>
      </c>
      <c r="P32" s="59" t="s">
        <v>12</v>
      </c>
      <c r="Q32" s="59" t="s">
        <v>12</v>
      </c>
      <c r="R32" s="59" t="s">
        <v>12</v>
      </c>
      <c r="S32" s="59" t="s">
        <v>12</v>
      </c>
      <c r="T32" s="59" t="s">
        <v>12</v>
      </c>
      <c r="U32" s="59" t="s">
        <v>12</v>
      </c>
      <c r="V32" s="59" t="s">
        <v>12</v>
      </c>
      <c r="W32" s="59" t="s">
        <v>12</v>
      </c>
      <c r="X32" s="59" t="s">
        <v>12</v>
      </c>
      <c r="Y32" s="59" t="s">
        <v>12</v>
      </c>
      <c r="Z32" s="59" t="s">
        <v>12</v>
      </c>
      <c r="AA32" s="37">
        <f t="shared" si="9"/>
        <v>4.9243149183486871E-2</v>
      </c>
      <c r="AB32" s="37">
        <f t="shared" si="10"/>
        <v>3.9146372901513127E-2</v>
      </c>
      <c r="AC32" s="37">
        <f t="shared" si="11"/>
        <v>5.2263822322180485E-2</v>
      </c>
      <c r="AD32" s="37">
        <f t="shared" si="12"/>
        <v>7.0607498365928389E-2</v>
      </c>
      <c r="AE32" s="37">
        <f t="shared" si="13"/>
        <v>7.446564074027047E-2</v>
      </c>
      <c r="AF32" s="37">
        <f t="shared" si="14"/>
        <v>6.4384337357383942E-2</v>
      </c>
      <c r="AG32" s="37">
        <f t="shared" si="15"/>
        <v>7.0810930830160504E-2</v>
      </c>
      <c r="AH32" s="37">
        <f t="shared" si="16"/>
        <v>7.2954095521180859E-2</v>
      </c>
      <c r="AI32" s="37">
        <f t="shared" si="17"/>
        <v>6.4645850128124488E-2</v>
      </c>
      <c r="AJ32" s="37">
        <f t="shared" si="18"/>
        <v>6.3742200156555975E-2</v>
      </c>
      <c r="AK32" s="37">
        <f t="shared" si="19"/>
        <v>6.0315068496108619E-2</v>
      </c>
      <c r="AL32" s="37">
        <f t="shared" si="20"/>
        <v>7.1233629361428241E-2</v>
      </c>
      <c r="AM32" s="37">
        <f t="shared" si="22"/>
        <v>5.5464763935959831E-2</v>
      </c>
      <c r="AN32" s="37" t="s">
        <v>12</v>
      </c>
      <c r="AO32" s="37" t="s">
        <v>12</v>
      </c>
      <c r="AP32" s="37" t="s">
        <v>12</v>
      </c>
      <c r="AQ32" s="37" t="s">
        <v>12</v>
      </c>
      <c r="AR32" s="37" t="s">
        <v>12</v>
      </c>
      <c r="AS32" s="37" t="s">
        <v>12</v>
      </c>
      <c r="AT32" s="37" t="s">
        <v>12</v>
      </c>
      <c r="AU32" s="37" t="s">
        <v>12</v>
      </c>
      <c r="AV32" s="37" t="s">
        <v>12</v>
      </c>
      <c r="AW32" s="37" t="s">
        <v>12</v>
      </c>
      <c r="AX32" s="37" t="s">
        <v>12</v>
      </c>
      <c r="AY32" s="37"/>
      <c r="AZ32" s="37"/>
      <c r="BA32" s="37"/>
      <c r="BB32" s="37"/>
      <c r="BC32" s="37"/>
    </row>
    <row r="33" spans="1:55" x14ac:dyDescent="0.2">
      <c r="A33" s="2">
        <v>8</v>
      </c>
      <c r="B33" s="70" t="s">
        <v>315</v>
      </c>
      <c r="C33" s="59">
        <v>2803.8820000000001</v>
      </c>
      <c r="D33" s="59">
        <v>1763.6559999999999</v>
      </c>
      <c r="E33" s="59">
        <v>1823.2670000000001</v>
      </c>
      <c r="F33" s="59">
        <v>2325.6909999999998</v>
      </c>
      <c r="G33" s="59">
        <v>1589.1610000000001</v>
      </c>
      <c r="H33" s="59">
        <v>1644.1860000000001</v>
      </c>
      <c r="I33" s="59">
        <v>2103.3249999999998</v>
      </c>
      <c r="J33" s="59">
        <v>1566.8009999999999</v>
      </c>
      <c r="K33" s="59">
        <v>1699.982</v>
      </c>
      <c r="L33" s="59">
        <v>1985.973</v>
      </c>
      <c r="M33" s="59">
        <v>2056.4499999999998</v>
      </c>
      <c r="N33" s="59">
        <v>1721.335</v>
      </c>
      <c r="O33" s="59">
        <v>1884.202</v>
      </c>
      <c r="P33" s="59" t="s">
        <v>12</v>
      </c>
      <c r="Q33" s="59" t="s">
        <v>12</v>
      </c>
      <c r="R33" s="59" t="s">
        <v>12</v>
      </c>
      <c r="S33" s="59" t="s">
        <v>12</v>
      </c>
      <c r="T33" s="59" t="s">
        <v>12</v>
      </c>
      <c r="U33" s="59" t="s">
        <v>12</v>
      </c>
      <c r="V33" s="59" t="s">
        <v>12</v>
      </c>
      <c r="W33" s="59" t="s">
        <v>12</v>
      </c>
      <c r="X33" s="59" t="s">
        <v>12</v>
      </c>
      <c r="Y33" s="59" t="s">
        <v>12</v>
      </c>
      <c r="Z33" s="59" t="s">
        <v>12</v>
      </c>
      <c r="AA33" s="37">
        <f t="shared" si="9"/>
        <v>6.0931008049685639E-2</v>
      </c>
      <c r="AB33" s="37">
        <f t="shared" si="10"/>
        <v>4.2714874718799437E-2</v>
      </c>
      <c r="AC33" s="37">
        <f t="shared" si="11"/>
        <v>4.1377126873989652E-2</v>
      </c>
      <c r="AD33" s="37">
        <f t="shared" si="12"/>
        <v>5.368667676753569E-2</v>
      </c>
      <c r="AE33" s="37">
        <f t="shared" si="13"/>
        <v>3.8529300601115E-2</v>
      </c>
      <c r="AF33" s="37">
        <f t="shared" si="14"/>
        <v>3.9488280176368719E-2</v>
      </c>
      <c r="AG33" s="37">
        <f t="shared" si="15"/>
        <v>4.6020244641089017E-2</v>
      </c>
      <c r="AH33" s="37">
        <f t="shared" si="16"/>
        <v>3.4213617919643904E-2</v>
      </c>
      <c r="AI33" s="37">
        <f t="shared" si="17"/>
        <v>3.9342034988769585E-2</v>
      </c>
      <c r="AJ33" s="37">
        <f t="shared" si="18"/>
        <v>4.4727093791896329E-2</v>
      </c>
      <c r="AK33" s="37">
        <f t="shared" si="19"/>
        <v>4.9338541569073822E-2</v>
      </c>
      <c r="AL33" s="37">
        <f t="shared" si="20"/>
        <v>4.0510567270085257E-2</v>
      </c>
      <c r="AM33" s="37">
        <f t="shared" si="22"/>
        <v>5.2026755010627888E-2</v>
      </c>
      <c r="AN33" s="37" t="s">
        <v>12</v>
      </c>
      <c r="AO33" s="37" t="s">
        <v>12</v>
      </c>
      <c r="AP33" s="37" t="s">
        <v>12</v>
      </c>
      <c r="AQ33" s="37" t="s">
        <v>12</v>
      </c>
      <c r="AR33" s="37" t="s">
        <v>12</v>
      </c>
      <c r="AS33" s="37" t="s">
        <v>12</v>
      </c>
      <c r="AT33" s="37" t="s">
        <v>12</v>
      </c>
      <c r="AU33" s="37" t="s">
        <v>12</v>
      </c>
      <c r="AV33" s="37" t="s">
        <v>12</v>
      </c>
      <c r="AW33" s="37" t="s">
        <v>12</v>
      </c>
      <c r="AX33" s="37" t="s">
        <v>12</v>
      </c>
      <c r="AY33" s="37"/>
      <c r="AZ33" s="37"/>
      <c r="BA33" s="37"/>
      <c r="BB33" s="37"/>
      <c r="BC33" s="37"/>
    </row>
    <row r="34" spans="1:55" x14ac:dyDescent="0.2">
      <c r="A34" s="2">
        <v>9</v>
      </c>
      <c r="B34" s="70" t="s">
        <v>313</v>
      </c>
      <c r="C34" s="59">
        <v>4118.9889999999996</v>
      </c>
      <c r="D34" s="59">
        <v>3953.1309999999999</v>
      </c>
      <c r="E34" s="59">
        <v>5009.0020000000004</v>
      </c>
      <c r="F34" s="59">
        <v>4052.2849999999999</v>
      </c>
      <c r="G34" s="59">
        <v>5028.8620000000001</v>
      </c>
      <c r="H34" s="59">
        <v>4564.2070000000003</v>
      </c>
      <c r="I34" s="59">
        <v>4474.5789999999997</v>
      </c>
      <c r="J34" s="59">
        <v>4012.375</v>
      </c>
      <c r="K34" s="59">
        <v>3972.9809999999998</v>
      </c>
      <c r="L34" s="59">
        <v>3106.1779999999999</v>
      </c>
      <c r="M34" s="59">
        <v>3099.6390000000001</v>
      </c>
      <c r="N34" s="59">
        <v>2689.0149999999999</v>
      </c>
      <c r="O34" s="59">
        <v>1500.354</v>
      </c>
      <c r="P34" s="59" t="s">
        <v>12</v>
      </c>
      <c r="Q34" s="59" t="s">
        <v>12</v>
      </c>
      <c r="R34" s="59" t="s">
        <v>12</v>
      </c>
      <c r="S34" s="59" t="s">
        <v>12</v>
      </c>
      <c r="T34" s="59" t="s">
        <v>12</v>
      </c>
      <c r="U34" s="59" t="s">
        <v>12</v>
      </c>
      <c r="V34" s="59" t="s">
        <v>12</v>
      </c>
      <c r="W34" s="59" t="s">
        <v>12</v>
      </c>
      <c r="X34" s="59" t="s">
        <v>12</v>
      </c>
      <c r="Y34" s="59" t="s">
        <v>12</v>
      </c>
      <c r="Z34" s="59" t="s">
        <v>12</v>
      </c>
      <c r="AA34" s="37">
        <f t="shared" si="9"/>
        <v>8.9509527118319027E-2</v>
      </c>
      <c r="AB34" s="37">
        <f t="shared" si="10"/>
        <v>9.5742874694386179E-2</v>
      </c>
      <c r="AC34" s="37">
        <f t="shared" si="11"/>
        <v>0.11367403197999411</v>
      </c>
      <c r="AD34" s="37">
        <f t="shared" si="12"/>
        <v>9.3543688720871931E-2</v>
      </c>
      <c r="AE34" s="37">
        <f t="shared" si="13"/>
        <v>0.12192505081582317</v>
      </c>
      <c r="AF34" s="37">
        <f t="shared" si="14"/>
        <v>0.10961818480326639</v>
      </c>
      <c r="AG34" s="37">
        <f t="shared" si="15"/>
        <v>9.7902711300383652E-2</v>
      </c>
      <c r="AH34" s="37">
        <f t="shared" si="16"/>
        <v>8.761665661454851E-2</v>
      </c>
      <c r="AI34" s="37">
        <f t="shared" si="17"/>
        <v>9.194518383825051E-2</v>
      </c>
      <c r="AJ34" s="37">
        <f t="shared" si="18"/>
        <v>6.9955792319595964E-2</v>
      </c>
      <c r="AK34" s="37">
        <f t="shared" si="19"/>
        <v>7.4366830047228202E-2</v>
      </c>
      <c r="AL34" s="37">
        <f t="shared" si="20"/>
        <v>6.3284324694361238E-2</v>
      </c>
      <c r="AM34" s="37">
        <f t="shared" si="22"/>
        <v>4.142790952733072E-2</v>
      </c>
      <c r="AN34" s="37" t="s">
        <v>12</v>
      </c>
      <c r="AO34" s="37" t="s">
        <v>12</v>
      </c>
      <c r="AP34" s="37" t="s">
        <v>12</v>
      </c>
      <c r="AQ34" s="37" t="s">
        <v>12</v>
      </c>
      <c r="AR34" s="37" t="s">
        <v>12</v>
      </c>
      <c r="AS34" s="37" t="s">
        <v>12</v>
      </c>
      <c r="AT34" s="37" t="s">
        <v>12</v>
      </c>
      <c r="AU34" s="37" t="s">
        <v>12</v>
      </c>
      <c r="AV34" s="37" t="s">
        <v>12</v>
      </c>
      <c r="AW34" s="37" t="s">
        <v>12</v>
      </c>
      <c r="AX34" s="37" t="s">
        <v>12</v>
      </c>
      <c r="AY34" s="37"/>
      <c r="AZ34" s="37"/>
      <c r="BA34" s="37"/>
      <c r="BB34" s="37"/>
      <c r="BC34" s="37"/>
    </row>
    <row r="35" spans="1:55" x14ac:dyDescent="0.2">
      <c r="A35" s="2">
        <v>10</v>
      </c>
      <c r="B35" s="70" t="s">
        <v>319</v>
      </c>
      <c r="C35" s="59">
        <v>676</v>
      </c>
      <c r="D35" s="59">
        <v>786</v>
      </c>
      <c r="E35" s="59">
        <v>654</v>
      </c>
      <c r="F35" s="59">
        <v>407</v>
      </c>
      <c r="G35" s="59">
        <v>620</v>
      </c>
      <c r="H35" s="59">
        <v>260</v>
      </c>
      <c r="I35" s="59">
        <v>689</v>
      </c>
      <c r="J35" s="59">
        <v>749</v>
      </c>
      <c r="K35" s="59">
        <v>664</v>
      </c>
      <c r="L35" s="59">
        <v>747</v>
      </c>
      <c r="M35" s="59">
        <v>415</v>
      </c>
      <c r="N35" s="59">
        <v>603</v>
      </c>
      <c r="O35" s="59">
        <v>934.75099999999998</v>
      </c>
      <c r="P35" s="59" t="s">
        <v>12</v>
      </c>
      <c r="Q35" s="59" t="s">
        <v>12</v>
      </c>
      <c r="R35" s="59" t="s">
        <v>12</v>
      </c>
      <c r="S35" s="59" t="s">
        <v>12</v>
      </c>
      <c r="T35" s="59" t="s">
        <v>12</v>
      </c>
      <c r="U35" s="59" t="s">
        <v>12</v>
      </c>
      <c r="V35" s="59" t="s">
        <v>12</v>
      </c>
      <c r="W35" s="59" t="s">
        <v>12</v>
      </c>
      <c r="X35" s="59" t="s">
        <v>12</v>
      </c>
      <c r="Y35" s="59" t="s">
        <v>12</v>
      </c>
      <c r="Z35" s="59" t="s">
        <v>12</v>
      </c>
      <c r="AA35" s="37">
        <f t="shared" si="9"/>
        <v>1.4690119427845927E-2</v>
      </c>
      <c r="AB35" s="37">
        <f t="shared" si="10"/>
        <v>1.9036530666397732E-2</v>
      </c>
      <c r="AC35" s="37">
        <f t="shared" si="11"/>
        <v>1.4841842130411634E-2</v>
      </c>
      <c r="AD35" s="37">
        <f t="shared" si="12"/>
        <v>9.395262502364686E-3</v>
      </c>
      <c r="AE35" s="37">
        <f t="shared" si="13"/>
        <v>1.5031935954060853E-2</v>
      </c>
      <c r="AF35" s="37">
        <f t="shared" si="14"/>
        <v>6.2443986543224833E-3</v>
      </c>
      <c r="AG35" s="37">
        <f t="shared" si="15"/>
        <v>1.5075154128682126E-2</v>
      </c>
      <c r="AH35" s="37">
        <f t="shared" si="16"/>
        <v>1.635561875554923E-2</v>
      </c>
      <c r="AI35" s="37">
        <f t="shared" si="17"/>
        <v>1.5366698725364744E-2</v>
      </c>
      <c r="AJ35" s="37">
        <f t="shared" si="18"/>
        <v>1.6823561580417538E-2</v>
      </c>
      <c r="AK35" s="37">
        <f t="shared" si="19"/>
        <v>9.9567189823071989E-3</v>
      </c>
      <c r="AL35" s="37">
        <f t="shared" si="20"/>
        <v>1.4191236490201738E-2</v>
      </c>
      <c r="AM35" s="37">
        <f t="shared" si="22"/>
        <v>2.5810428644561161E-2</v>
      </c>
      <c r="AN35" s="37" t="s">
        <v>12</v>
      </c>
      <c r="AO35" s="37" t="s">
        <v>12</v>
      </c>
      <c r="AP35" s="37" t="s">
        <v>12</v>
      </c>
      <c r="AQ35" s="37" t="s">
        <v>12</v>
      </c>
      <c r="AR35" s="37" t="s">
        <v>12</v>
      </c>
      <c r="AS35" s="37" t="s">
        <v>12</v>
      </c>
      <c r="AT35" s="37" t="s">
        <v>12</v>
      </c>
      <c r="AU35" s="37" t="s">
        <v>12</v>
      </c>
      <c r="AV35" s="37" t="s">
        <v>12</v>
      </c>
      <c r="AW35" s="37" t="s">
        <v>12</v>
      </c>
      <c r="AX35" s="37" t="s">
        <v>12</v>
      </c>
      <c r="AY35" s="37"/>
      <c r="AZ35" s="37"/>
      <c r="BA35" s="37"/>
      <c r="BB35" s="37"/>
      <c r="BC35" s="37"/>
    </row>
    <row r="36" spans="1:55" x14ac:dyDescent="0.2">
      <c r="A36" s="2">
        <v>11</v>
      </c>
      <c r="B36" s="70" t="s">
        <v>316</v>
      </c>
      <c r="C36" s="59">
        <v>1570.3139999999999</v>
      </c>
      <c r="D36" s="59">
        <v>1535.52</v>
      </c>
      <c r="E36" s="59">
        <v>1317.9769999999999</v>
      </c>
      <c r="F36" s="59">
        <v>1261.702</v>
      </c>
      <c r="G36" s="59">
        <v>1054.06</v>
      </c>
      <c r="H36" s="59">
        <v>1069.877</v>
      </c>
      <c r="I36" s="59">
        <v>934.73900000000003</v>
      </c>
      <c r="J36" s="59">
        <v>1506.2820000000002</v>
      </c>
      <c r="K36" s="59">
        <v>1713.096</v>
      </c>
      <c r="L36" s="59">
        <v>872.58500000000004</v>
      </c>
      <c r="M36" s="59">
        <v>1091.827</v>
      </c>
      <c r="N36" s="59">
        <v>1433.0709999999999</v>
      </c>
      <c r="O36" s="59">
        <v>720.44100000000003</v>
      </c>
      <c r="P36" s="59" t="s">
        <v>12</v>
      </c>
      <c r="Q36" s="59" t="s">
        <v>12</v>
      </c>
      <c r="R36" s="59" t="s">
        <v>12</v>
      </c>
      <c r="S36" s="59" t="s">
        <v>12</v>
      </c>
      <c r="T36" s="59" t="s">
        <v>12</v>
      </c>
      <c r="U36" s="59" t="s">
        <v>12</v>
      </c>
      <c r="V36" s="59" t="s">
        <v>12</v>
      </c>
      <c r="W36" s="59" t="s">
        <v>12</v>
      </c>
      <c r="X36" s="59" t="s">
        <v>12</v>
      </c>
      <c r="Y36" s="59" t="s">
        <v>12</v>
      </c>
      <c r="Z36" s="59" t="s">
        <v>12</v>
      </c>
      <c r="AA36" s="37">
        <f t="shared" si="9"/>
        <v>3.4124408578725514E-2</v>
      </c>
      <c r="AB36" s="37">
        <f t="shared" si="10"/>
        <v>3.7189533802629827E-2</v>
      </c>
      <c r="AC36" s="37">
        <f t="shared" si="11"/>
        <v>2.9910101782130785E-2</v>
      </c>
      <c r="AD36" s="37">
        <f t="shared" si="12"/>
        <v>2.912535992569663E-2</v>
      </c>
      <c r="AE36" s="37">
        <f t="shared" si="13"/>
        <v>2.5555745825382871E-2</v>
      </c>
      <c r="AF36" s="37">
        <f t="shared" si="14"/>
        <v>2.5695148073425291E-2</v>
      </c>
      <c r="AG36" s="37">
        <f t="shared" si="15"/>
        <v>2.0451864288955301E-2</v>
      </c>
      <c r="AH36" s="37">
        <f t="shared" si="16"/>
        <v>3.2892088291516963E-2</v>
      </c>
      <c r="AI36" s="37">
        <f t="shared" si="17"/>
        <v>3.9645527288595543E-2</v>
      </c>
      <c r="AJ36" s="37">
        <f t="shared" si="18"/>
        <v>1.9651924339556408E-2</v>
      </c>
      <c r="AK36" s="37">
        <f t="shared" si="19"/>
        <v>2.6195215942880778E-2</v>
      </c>
      <c r="AL36" s="37">
        <f t="shared" si="20"/>
        <v>3.3726450196102646E-2</v>
      </c>
      <c r="AM36" s="37">
        <f t="shared" si="22"/>
        <v>1.9892881658448387E-2</v>
      </c>
      <c r="AN36" s="37" t="s">
        <v>12</v>
      </c>
      <c r="AO36" s="37" t="s">
        <v>12</v>
      </c>
      <c r="AP36" s="37" t="s">
        <v>12</v>
      </c>
      <c r="AQ36" s="37" t="s">
        <v>12</v>
      </c>
      <c r="AR36" s="37" t="s">
        <v>12</v>
      </c>
      <c r="AS36" s="37" t="s">
        <v>12</v>
      </c>
      <c r="AT36" s="37" t="s">
        <v>12</v>
      </c>
      <c r="AU36" s="37" t="s">
        <v>12</v>
      </c>
      <c r="AV36" s="37" t="s">
        <v>12</v>
      </c>
      <c r="AW36" s="37" t="s">
        <v>12</v>
      </c>
      <c r="AX36" s="37" t="s">
        <v>12</v>
      </c>
      <c r="AY36" s="37"/>
      <c r="AZ36" s="37"/>
      <c r="BA36" s="37"/>
      <c r="BB36" s="37"/>
      <c r="BC36" s="37"/>
    </row>
    <row r="37" spans="1:55" x14ac:dyDescent="0.2">
      <c r="A37" s="2">
        <v>12</v>
      </c>
      <c r="B37" s="70" t="s">
        <v>318</v>
      </c>
      <c r="C37" s="59">
        <v>425</v>
      </c>
      <c r="D37" s="59">
        <v>592</v>
      </c>
      <c r="E37" s="59">
        <v>104</v>
      </c>
      <c r="F37" s="59">
        <v>93</v>
      </c>
      <c r="G37" s="59">
        <v>308</v>
      </c>
      <c r="H37" s="59">
        <v>118</v>
      </c>
      <c r="I37" s="59">
        <v>185</v>
      </c>
      <c r="J37" s="59">
        <v>370</v>
      </c>
      <c r="K37" s="59">
        <v>291</v>
      </c>
      <c r="L37" s="59">
        <v>336</v>
      </c>
      <c r="M37" s="59">
        <v>586</v>
      </c>
      <c r="N37" s="59">
        <v>740</v>
      </c>
      <c r="O37" s="59">
        <v>702.71399999999994</v>
      </c>
      <c r="P37" s="59" t="s">
        <v>12</v>
      </c>
      <c r="Q37" s="59" t="s">
        <v>12</v>
      </c>
      <c r="R37" s="59" t="s">
        <v>12</v>
      </c>
      <c r="S37" s="59" t="s">
        <v>12</v>
      </c>
      <c r="T37" s="59" t="s">
        <v>12</v>
      </c>
      <c r="U37" s="59" t="s">
        <v>12</v>
      </c>
      <c r="V37" s="59" t="s">
        <v>12</v>
      </c>
      <c r="W37" s="59" t="s">
        <v>12</v>
      </c>
      <c r="X37" s="59" t="s">
        <v>12</v>
      </c>
      <c r="Y37" s="59" t="s">
        <v>12</v>
      </c>
      <c r="Z37" s="59" t="s">
        <v>12</v>
      </c>
      <c r="AA37" s="37">
        <f t="shared" si="9"/>
        <v>9.2356520071516547E-3</v>
      </c>
      <c r="AB37" s="37">
        <f t="shared" si="10"/>
        <v>1.433794676145987E-2</v>
      </c>
      <c r="AC37" s="37">
        <f t="shared" si="11"/>
        <v>2.3601706140104128E-3</v>
      </c>
      <c r="AD37" s="37">
        <f t="shared" si="12"/>
        <v>2.1468290238818568E-3</v>
      </c>
      <c r="AE37" s="37">
        <f t="shared" si="13"/>
        <v>7.4674778610495842E-3</v>
      </c>
      <c r="AF37" s="37">
        <f t="shared" si="14"/>
        <v>2.8339963123463581E-3</v>
      </c>
      <c r="AG37" s="37">
        <f t="shared" si="15"/>
        <v>4.0477554627085539E-3</v>
      </c>
      <c r="AH37" s="37">
        <f t="shared" si="16"/>
        <v>8.0795446455984177E-3</v>
      </c>
      <c r="AI37" s="37">
        <f t="shared" si="17"/>
        <v>6.7345020016282234E-3</v>
      </c>
      <c r="AJ37" s="37">
        <f t="shared" si="18"/>
        <v>7.5672244859709406E-3</v>
      </c>
      <c r="AK37" s="37">
        <f t="shared" si="19"/>
        <v>1.405936704489643E-2</v>
      </c>
      <c r="AL37" s="37">
        <f t="shared" si="20"/>
        <v>1.7415447765753378E-2</v>
      </c>
      <c r="AM37" s="37">
        <f t="shared" si="22"/>
        <v>1.940340214082055E-2</v>
      </c>
      <c r="AN37" s="37" t="s">
        <v>12</v>
      </c>
      <c r="AO37" s="37" t="s">
        <v>12</v>
      </c>
      <c r="AP37" s="37" t="s">
        <v>12</v>
      </c>
      <c r="AQ37" s="37" t="s">
        <v>12</v>
      </c>
      <c r="AR37" s="37" t="s">
        <v>12</v>
      </c>
      <c r="AS37" s="37" t="s">
        <v>12</v>
      </c>
      <c r="AT37" s="37" t="s">
        <v>12</v>
      </c>
      <c r="AU37" s="37" t="s">
        <v>12</v>
      </c>
      <c r="AV37" s="37" t="s">
        <v>12</v>
      </c>
      <c r="AW37" s="37" t="s">
        <v>12</v>
      </c>
      <c r="AX37" s="37" t="s">
        <v>12</v>
      </c>
      <c r="AY37" s="37"/>
      <c r="AZ37" s="37"/>
      <c r="BA37" s="37"/>
      <c r="BB37" s="37"/>
      <c r="BC37" s="37"/>
    </row>
    <row r="38" spans="1:55" x14ac:dyDescent="0.2">
      <c r="A38" s="2">
        <v>13</v>
      </c>
      <c r="B38" s="70" t="s">
        <v>317</v>
      </c>
      <c r="C38" s="59">
        <v>997</v>
      </c>
      <c r="D38" s="59">
        <v>871.41300000000001</v>
      </c>
      <c r="E38" s="59">
        <v>746.15099999999995</v>
      </c>
      <c r="F38" s="59">
        <v>850.02200000000005</v>
      </c>
      <c r="G38" s="59">
        <v>736.54499999999996</v>
      </c>
      <c r="H38" s="59">
        <v>1005.615</v>
      </c>
      <c r="I38" s="59">
        <v>920</v>
      </c>
      <c r="J38" s="59">
        <v>810</v>
      </c>
      <c r="K38" s="59">
        <v>587</v>
      </c>
      <c r="L38" s="59">
        <v>944</v>
      </c>
      <c r="M38" s="59">
        <v>840</v>
      </c>
      <c r="N38" s="59">
        <v>1148</v>
      </c>
      <c r="O38" s="59">
        <v>580</v>
      </c>
      <c r="P38" s="59" t="s">
        <v>12</v>
      </c>
      <c r="Q38" s="59" t="s">
        <v>12</v>
      </c>
      <c r="R38" s="59" t="s">
        <v>12</v>
      </c>
      <c r="S38" s="59" t="s">
        <v>12</v>
      </c>
      <c r="T38" s="59" t="s">
        <v>12</v>
      </c>
      <c r="U38" s="59" t="s">
        <v>12</v>
      </c>
      <c r="V38" s="59" t="s">
        <v>12</v>
      </c>
      <c r="W38" s="59" t="s">
        <v>12</v>
      </c>
      <c r="X38" s="59" t="s">
        <v>12</v>
      </c>
      <c r="Y38" s="59" t="s">
        <v>12</v>
      </c>
      <c r="Z38" s="59" t="s">
        <v>12</v>
      </c>
      <c r="AA38" s="37">
        <f t="shared" si="9"/>
        <v>2.1665753061482822E-2</v>
      </c>
      <c r="AB38" s="37">
        <f t="shared" si="10"/>
        <v>2.110519121831762E-2</v>
      </c>
      <c r="AC38" s="37">
        <f t="shared" si="11"/>
        <v>1.6933112152062342E-2</v>
      </c>
      <c r="AD38" s="37">
        <f t="shared" si="12"/>
        <v>1.9622063446646278E-2</v>
      </c>
      <c r="AE38" s="37">
        <f t="shared" si="13"/>
        <v>1.7857576237554434E-2</v>
      </c>
      <c r="AF38" s="37">
        <f t="shared" si="14"/>
        <v>2.4151772895255785E-2</v>
      </c>
      <c r="AG38" s="37">
        <f t="shared" si="15"/>
        <v>2.0129378517253348E-2</v>
      </c>
      <c r="AH38" s="37">
        <f t="shared" si="16"/>
        <v>1.7687651791715456E-2</v>
      </c>
      <c r="AI38" s="37">
        <f t="shared" si="17"/>
        <v>1.3584717096067928E-2</v>
      </c>
      <c r="AJ38" s="37">
        <f t="shared" si="18"/>
        <v>2.1260297365346927E-2</v>
      </c>
      <c r="AK38" s="37">
        <f t="shared" si="19"/>
        <v>2.0153358903947101E-2</v>
      </c>
      <c r="AL38" s="37">
        <f t="shared" si="20"/>
        <v>2.7017478425790376E-2</v>
      </c>
      <c r="AM38" s="37">
        <f t="shared" si="22"/>
        <v>1.6015012141035928E-2</v>
      </c>
      <c r="AN38" s="37" t="s">
        <v>12</v>
      </c>
      <c r="AO38" s="37" t="s">
        <v>12</v>
      </c>
      <c r="AP38" s="37" t="s">
        <v>12</v>
      </c>
      <c r="AQ38" s="37" t="s">
        <v>12</v>
      </c>
      <c r="AR38" s="37" t="s">
        <v>12</v>
      </c>
      <c r="AS38" s="37" t="s">
        <v>12</v>
      </c>
      <c r="AT38" s="37" t="s">
        <v>12</v>
      </c>
      <c r="AU38" s="37" t="s">
        <v>12</v>
      </c>
      <c r="AV38" s="37" t="s">
        <v>12</v>
      </c>
      <c r="AW38" s="37" t="s">
        <v>12</v>
      </c>
      <c r="AX38" s="37" t="s">
        <v>12</v>
      </c>
      <c r="AY38" s="37"/>
      <c r="AZ38" s="37"/>
      <c r="BA38" s="37"/>
      <c r="BB38" s="37"/>
      <c r="BC38" s="37"/>
    </row>
    <row r="39" spans="1:55" x14ac:dyDescent="0.2">
      <c r="A39" s="2">
        <v>14</v>
      </c>
      <c r="B39" s="70" t="s">
        <v>320</v>
      </c>
      <c r="C39" s="59">
        <v>336.92399999999998</v>
      </c>
      <c r="D39" s="59">
        <v>274.392</v>
      </c>
      <c r="E39" s="59">
        <v>195</v>
      </c>
      <c r="F39" s="59">
        <v>162.983</v>
      </c>
      <c r="G39" s="59">
        <v>37.953000000000003</v>
      </c>
      <c r="H39" s="59">
        <v>219</v>
      </c>
      <c r="I39" s="59">
        <v>191</v>
      </c>
      <c r="J39" s="59">
        <v>616</v>
      </c>
      <c r="K39" s="59">
        <v>105</v>
      </c>
      <c r="L39" s="59">
        <v>35</v>
      </c>
      <c r="M39" s="59">
        <v>240</v>
      </c>
      <c r="N39" s="59">
        <v>537</v>
      </c>
      <c r="O39" s="59">
        <v>570.20000000000005</v>
      </c>
      <c r="P39" s="59" t="s">
        <v>12</v>
      </c>
      <c r="Q39" s="59" t="s">
        <v>12</v>
      </c>
      <c r="R39" s="59" t="s">
        <v>12</v>
      </c>
      <c r="S39" s="59" t="s">
        <v>12</v>
      </c>
      <c r="T39" s="59" t="s">
        <v>12</v>
      </c>
      <c r="U39" s="59" t="s">
        <v>12</v>
      </c>
      <c r="V39" s="59" t="s">
        <v>12</v>
      </c>
      <c r="W39" s="59" t="s">
        <v>12</v>
      </c>
      <c r="X39" s="59" t="s">
        <v>12</v>
      </c>
      <c r="Y39" s="59" t="s">
        <v>12</v>
      </c>
      <c r="Z39" s="59" t="s">
        <v>12</v>
      </c>
      <c r="AA39" s="37">
        <f t="shared" si="9"/>
        <v>7.321677216135445E-3</v>
      </c>
      <c r="AB39" s="37">
        <f t="shared" si="10"/>
        <v>6.6456383239366498E-3</v>
      </c>
      <c r="AC39" s="37">
        <f t="shared" si="11"/>
        <v>4.4253199012695239E-3</v>
      </c>
      <c r="AD39" s="37">
        <f t="shared" si="12"/>
        <v>3.7623294064444805E-3</v>
      </c>
      <c r="AE39" s="37">
        <f t="shared" si="13"/>
        <v>9.2017268591043796E-4</v>
      </c>
      <c r="AF39" s="37">
        <f t="shared" si="14"/>
        <v>5.2597050203716305E-3</v>
      </c>
      <c r="AG39" s="37">
        <f t="shared" si="15"/>
        <v>4.1790340182558585E-3</v>
      </c>
      <c r="AH39" s="37">
        <f t="shared" si="16"/>
        <v>1.3451350004563852E-2</v>
      </c>
      <c r="AI39" s="37">
        <f t="shared" si="17"/>
        <v>2.4299749490411114E-3</v>
      </c>
      <c r="AJ39" s="37">
        <f t="shared" si="18"/>
        <v>7.8825255062197296E-4</v>
      </c>
      <c r="AK39" s="37">
        <f t="shared" si="19"/>
        <v>5.758102543984886E-3</v>
      </c>
      <c r="AL39" s="37">
        <f t="shared" si="20"/>
        <v>1.2637966824607518E-2</v>
      </c>
      <c r="AM39" s="37">
        <f t="shared" si="22"/>
        <v>1.5744413660032219E-2</v>
      </c>
      <c r="AN39" s="37" t="s">
        <v>12</v>
      </c>
      <c r="AO39" s="37" t="s">
        <v>12</v>
      </c>
      <c r="AP39" s="37" t="s">
        <v>12</v>
      </c>
      <c r="AQ39" s="37" t="s">
        <v>12</v>
      </c>
      <c r="AR39" s="37" t="s">
        <v>12</v>
      </c>
      <c r="AS39" s="37" t="s">
        <v>12</v>
      </c>
      <c r="AT39" s="37" t="s">
        <v>12</v>
      </c>
      <c r="AU39" s="37" t="s">
        <v>12</v>
      </c>
      <c r="AV39" s="37" t="s">
        <v>12</v>
      </c>
      <c r="AW39" s="37" t="s">
        <v>12</v>
      </c>
      <c r="AX39" s="37" t="s">
        <v>12</v>
      </c>
      <c r="AY39" s="37"/>
      <c r="AZ39" s="37"/>
      <c r="BA39" s="37"/>
      <c r="BB39" s="37"/>
      <c r="BC39" s="37"/>
    </row>
    <row r="40" spans="1:55" x14ac:dyDescent="0.2">
      <c r="A40" s="2">
        <v>15</v>
      </c>
      <c r="B40" s="70" t="s">
        <v>67</v>
      </c>
      <c r="C40" s="59">
        <v>0</v>
      </c>
      <c r="D40" s="59">
        <v>0</v>
      </c>
      <c r="E40" s="59">
        <v>217</v>
      </c>
      <c r="F40" s="59">
        <v>0</v>
      </c>
      <c r="G40" s="59">
        <v>290</v>
      </c>
      <c r="H40" s="59">
        <v>1</v>
      </c>
      <c r="I40" s="59">
        <v>0</v>
      </c>
      <c r="J40" s="59">
        <v>2</v>
      </c>
      <c r="K40" s="59">
        <v>0</v>
      </c>
      <c r="L40" s="59">
        <v>1</v>
      </c>
      <c r="M40" s="59">
        <v>0</v>
      </c>
      <c r="N40" s="59">
        <v>0</v>
      </c>
      <c r="O40" s="59">
        <v>505.04600000000005</v>
      </c>
      <c r="P40" s="59" t="s">
        <v>12</v>
      </c>
      <c r="Q40" s="59" t="s">
        <v>12</v>
      </c>
      <c r="R40" s="59" t="s">
        <v>12</v>
      </c>
      <c r="S40" s="59" t="s">
        <v>12</v>
      </c>
      <c r="T40" s="59" t="s">
        <v>12</v>
      </c>
      <c r="U40" s="59" t="s">
        <v>12</v>
      </c>
      <c r="V40" s="59" t="s">
        <v>12</v>
      </c>
      <c r="W40" s="59" t="s">
        <v>12</v>
      </c>
      <c r="X40" s="59" t="s">
        <v>12</v>
      </c>
      <c r="Y40" s="59" t="s">
        <v>12</v>
      </c>
      <c r="Z40" s="59" t="s">
        <v>12</v>
      </c>
      <c r="AA40" s="37">
        <f t="shared" si="9"/>
        <v>0</v>
      </c>
      <c r="AB40" s="37">
        <f t="shared" si="10"/>
        <v>0</v>
      </c>
      <c r="AC40" s="37">
        <f t="shared" si="11"/>
        <v>4.9245867619255729E-3</v>
      </c>
      <c r="AD40" s="37">
        <f t="shared" si="12"/>
        <v>0</v>
      </c>
      <c r="AE40" s="37">
        <f t="shared" si="13"/>
        <v>7.0310668172220113E-3</v>
      </c>
      <c r="AF40" s="37">
        <f t="shared" si="14"/>
        <v>2.4016917901240322E-5</v>
      </c>
      <c r="AG40" s="37">
        <f t="shared" si="15"/>
        <v>0</v>
      </c>
      <c r="AH40" s="37">
        <f t="shared" si="16"/>
        <v>4.3673214300531984E-5</v>
      </c>
      <c r="AI40" s="37">
        <f t="shared" si="17"/>
        <v>0</v>
      </c>
      <c r="AJ40" s="37">
        <f t="shared" si="18"/>
        <v>2.2521501446342084E-5</v>
      </c>
      <c r="AK40" s="37">
        <f t="shared" si="19"/>
        <v>0</v>
      </c>
      <c r="AL40" s="37">
        <f t="shared" si="20"/>
        <v>0</v>
      </c>
      <c r="AM40" s="37">
        <f t="shared" si="22"/>
        <v>1.3945375554795915E-2</v>
      </c>
      <c r="AN40" s="37" t="s">
        <v>12</v>
      </c>
      <c r="AO40" s="37" t="s">
        <v>12</v>
      </c>
      <c r="AP40" s="37" t="s">
        <v>12</v>
      </c>
      <c r="AQ40" s="37" t="s">
        <v>12</v>
      </c>
      <c r="AR40" s="37" t="s">
        <v>12</v>
      </c>
      <c r="AS40" s="37" t="s">
        <v>12</v>
      </c>
      <c r="AT40" s="37" t="s">
        <v>12</v>
      </c>
      <c r="AU40" s="37" t="s">
        <v>12</v>
      </c>
      <c r="AV40" s="37" t="s">
        <v>12</v>
      </c>
      <c r="AW40" s="37" t="s">
        <v>12</v>
      </c>
      <c r="AX40" s="37" t="s">
        <v>12</v>
      </c>
      <c r="AY40" s="37"/>
      <c r="AZ40" s="37"/>
      <c r="BA40" s="37"/>
      <c r="BB40" s="37"/>
      <c r="BC40" s="37"/>
    </row>
    <row r="41" spans="1:55" x14ac:dyDescent="0.2">
      <c r="A41" s="2">
        <v>16</v>
      </c>
      <c r="B41" s="70" t="s">
        <v>329</v>
      </c>
      <c r="C41" s="59">
        <v>0</v>
      </c>
      <c r="D41" s="59">
        <v>117</v>
      </c>
      <c r="E41" s="59">
        <v>0</v>
      </c>
      <c r="F41" s="59">
        <v>0</v>
      </c>
      <c r="G41" s="59">
        <v>0</v>
      </c>
      <c r="H41" s="59">
        <v>0</v>
      </c>
      <c r="I41" s="59">
        <v>0</v>
      </c>
      <c r="J41" s="59">
        <v>0</v>
      </c>
      <c r="K41" s="59">
        <v>123</v>
      </c>
      <c r="L41" s="59">
        <v>0</v>
      </c>
      <c r="M41" s="59">
        <v>123</v>
      </c>
      <c r="N41" s="59">
        <v>0</v>
      </c>
      <c r="O41" s="59">
        <v>246.85900000000001</v>
      </c>
      <c r="P41" s="59" t="s">
        <v>12</v>
      </c>
      <c r="Q41" s="59" t="s">
        <v>12</v>
      </c>
      <c r="R41" s="59" t="s">
        <v>12</v>
      </c>
      <c r="S41" s="59" t="s">
        <v>12</v>
      </c>
      <c r="T41" s="59" t="s">
        <v>12</v>
      </c>
      <c r="U41" s="59" t="s">
        <v>12</v>
      </c>
      <c r="V41" s="59" t="s">
        <v>12</v>
      </c>
      <c r="W41" s="59" t="s">
        <v>12</v>
      </c>
      <c r="X41" s="59" t="s">
        <v>12</v>
      </c>
      <c r="Y41" s="59" t="s">
        <v>12</v>
      </c>
      <c r="Z41" s="59" t="s">
        <v>12</v>
      </c>
      <c r="AA41" s="37">
        <f t="shared" si="9"/>
        <v>0</v>
      </c>
      <c r="AB41" s="37">
        <f t="shared" si="10"/>
        <v>2.8336820457614945E-3</v>
      </c>
      <c r="AC41" s="37">
        <f t="shared" si="11"/>
        <v>0</v>
      </c>
      <c r="AD41" s="37">
        <f t="shared" si="12"/>
        <v>0</v>
      </c>
      <c r="AE41" s="37">
        <f t="shared" si="13"/>
        <v>0</v>
      </c>
      <c r="AF41" s="37">
        <f t="shared" si="14"/>
        <v>0</v>
      </c>
      <c r="AG41" s="37">
        <f t="shared" si="15"/>
        <v>0</v>
      </c>
      <c r="AH41" s="37">
        <f t="shared" si="16"/>
        <v>0</v>
      </c>
      <c r="AI41" s="37">
        <f t="shared" si="17"/>
        <v>2.8465420831624449E-3</v>
      </c>
      <c r="AJ41" s="37">
        <f t="shared" si="18"/>
        <v>0</v>
      </c>
      <c r="AK41" s="37">
        <f t="shared" si="19"/>
        <v>2.951027553792254E-3</v>
      </c>
      <c r="AL41" s="37">
        <f t="shared" si="20"/>
        <v>0</v>
      </c>
      <c r="AM41" s="37">
        <f t="shared" si="22"/>
        <v>6.8162929002137723E-3</v>
      </c>
      <c r="AN41" s="37" t="s">
        <v>12</v>
      </c>
      <c r="AO41" s="37" t="s">
        <v>12</v>
      </c>
      <c r="AP41" s="37" t="s">
        <v>12</v>
      </c>
      <c r="AQ41" s="37" t="s">
        <v>12</v>
      </c>
      <c r="AR41" s="37" t="s">
        <v>12</v>
      </c>
      <c r="AS41" s="37" t="s">
        <v>12</v>
      </c>
      <c r="AT41" s="37" t="s">
        <v>12</v>
      </c>
      <c r="AU41" s="37" t="s">
        <v>12</v>
      </c>
      <c r="AV41" s="37" t="s">
        <v>12</v>
      </c>
      <c r="AW41" s="37" t="s">
        <v>12</v>
      </c>
      <c r="AX41" s="37" t="s">
        <v>12</v>
      </c>
      <c r="AY41" s="37"/>
      <c r="AZ41" s="37"/>
      <c r="BA41" s="37"/>
      <c r="BB41" s="37"/>
      <c r="BC41" s="37"/>
    </row>
    <row r="42" spans="1:55" x14ac:dyDescent="0.2">
      <c r="A42" s="2">
        <v>17</v>
      </c>
      <c r="B42" s="70" t="s">
        <v>323</v>
      </c>
      <c r="C42" s="59">
        <v>292.66800000000001</v>
      </c>
      <c r="D42" s="59">
        <v>354.74900000000002</v>
      </c>
      <c r="E42" s="59">
        <v>328.95699999999999</v>
      </c>
      <c r="F42" s="59">
        <v>452.43600000000004</v>
      </c>
      <c r="G42" s="59">
        <v>341.82400000000001</v>
      </c>
      <c r="H42" s="59">
        <v>447.59</v>
      </c>
      <c r="I42" s="59">
        <v>425.01900000000001</v>
      </c>
      <c r="J42" s="59">
        <v>541.755</v>
      </c>
      <c r="K42" s="59">
        <v>383.61599999999999</v>
      </c>
      <c r="L42" s="59">
        <v>292.536</v>
      </c>
      <c r="M42" s="59">
        <v>634.07400000000007</v>
      </c>
      <c r="N42" s="59">
        <v>318.13300000000004</v>
      </c>
      <c r="O42" s="59">
        <v>203.43799999999999</v>
      </c>
      <c r="P42" s="59" t="s">
        <v>12</v>
      </c>
      <c r="Q42" s="59" t="s">
        <v>12</v>
      </c>
      <c r="R42" s="59" t="s">
        <v>12</v>
      </c>
      <c r="S42" s="59" t="s">
        <v>12</v>
      </c>
      <c r="T42" s="59" t="s">
        <v>12</v>
      </c>
      <c r="U42" s="59" t="s">
        <v>12</v>
      </c>
      <c r="V42" s="59" t="s">
        <v>12</v>
      </c>
      <c r="W42" s="59" t="s">
        <v>12</v>
      </c>
      <c r="X42" s="59" t="s">
        <v>12</v>
      </c>
      <c r="Y42" s="59" t="s">
        <v>12</v>
      </c>
      <c r="Z42" s="59" t="s">
        <v>12</v>
      </c>
      <c r="AA42" s="37">
        <f t="shared" si="9"/>
        <v>6.3599524744213194E-3</v>
      </c>
      <c r="AB42" s="37">
        <f t="shared" si="10"/>
        <v>8.5918450602721751E-3</v>
      </c>
      <c r="AC42" s="37">
        <f t="shared" si="11"/>
        <v>7.4653331218559934E-3</v>
      </c>
      <c r="AD42" s="37">
        <f t="shared" si="12"/>
        <v>1.0444115443537762E-2</v>
      </c>
      <c r="AE42" s="37">
        <f t="shared" si="13"/>
        <v>8.2875427025175755E-3</v>
      </c>
      <c r="AF42" s="37">
        <f t="shared" si="14"/>
        <v>1.0749732283416155E-2</v>
      </c>
      <c r="AG42" s="37">
        <f t="shared" si="15"/>
        <v>9.2993134000266316E-3</v>
      </c>
      <c r="AH42" s="37">
        <f t="shared" si="16"/>
        <v>1.1830091106692354E-2</v>
      </c>
      <c r="AI42" s="37">
        <f t="shared" si="17"/>
        <v>8.8778787623938569E-3</v>
      </c>
      <c r="AJ42" s="37">
        <f t="shared" si="18"/>
        <v>6.5883499471071283E-3</v>
      </c>
      <c r="AK42" s="37">
        <f t="shared" si="19"/>
        <v>1.5212762968644471E-2</v>
      </c>
      <c r="AL42" s="37">
        <f t="shared" si="20"/>
        <v>7.4870657352194862E-3</v>
      </c>
      <c r="AM42" s="37">
        <f t="shared" si="22"/>
        <v>5.6173483447380457E-3</v>
      </c>
      <c r="AN42" s="37" t="s">
        <v>12</v>
      </c>
      <c r="AO42" s="37" t="s">
        <v>12</v>
      </c>
      <c r="AP42" s="37" t="s">
        <v>12</v>
      </c>
      <c r="AQ42" s="37" t="s">
        <v>12</v>
      </c>
      <c r="AR42" s="37" t="s">
        <v>12</v>
      </c>
      <c r="AS42" s="37" t="s">
        <v>12</v>
      </c>
      <c r="AT42" s="37" t="s">
        <v>12</v>
      </c>
      <c r="AU42" s="37" t="s">
        <v>12</v>
      </c>
      <c r="AV42" s="37" t="s">
        <v>12</v>
      </c>
      <c r="AW42" s="37" t="s">
        <v>12</v>
      </c>
      <c r="AX42" s="37" t="s">
        <v>12</v>
      </c>
      <c r="AY42" s="37"/>
      <c r="AZ42" s="37"/>
      <c r="BA42" s="37"/>
      <c r="BB42" s="37"/>
      <c r="BC42" s="37"/>
    </row>
    <row r="43" spans="1:55" x14ac:dyDescent="0.2">
      <c r="A43" s="2">
        <v>18</v>
      </c>
      <c r="B43" s="70" t="s">
        <v>322</v>
      </c>
      <c r="C43" s="59">
        <v>396.35899999999998</v>
      </c>
      <c r="D43" s="59">
        <v>347.887</v>
      </c>
      <c r="E43" s="59">
        <v>278.64299999999997</v>
      </c>
      <c r="F43" s="59">
        <v>529.85199999999998</v>
      </c>
      <c r="G43" s="59">
        <v>345.983</v>
      </c>
      <c r="H43" s="59">
        <v>419.63900000000001</v>
      </c>
      <c r="I43" s="59">
        <v>692.12099999999998</v>
      </c>
      <c r="J43" s="59">
        <v>506.89100000000002</v>
      </c>
      <c r="K43" s="59">
        <v>580.23800000000006</v>
      </c>
      <c r="L43" s="59">
        <v>216.44499999999999</v>
      </c>
      <c r="M43" s="59">
        <v>100.613</v>
      </c>
      <c r="N43" s="59">
        <v>346.26600000000002</v>
      </c>
      <c r="O43" s="59">
        <v>188.964</v>
      </c>
      <c r="P43" s="59" t="s">
        <v>12</v>
      </c>
      <c r="Q43" s="59" t="s">
        <v>12</v>
      </c>
      <c r="R43" s="59" t="s">
        <v>12</v>
      </c>
      <c r="S43" s="59" t="s">
        <v>12</v>
      </c>
      <c r="T43" s="59" t="s">
        <v>12</v>
      </c>
      <c r="U43" s="59" t="s">
        <v>12</v>
      </c>
      <c r="V43" s="59" t="s">
        <v>12</v>
      </c>
      <c r="W43" s="59" t="s">
        <v>12</v>
      </c>
      <c r="X43" s="59" t="s">
        <v>12</v>
      </c>
      <c r="Y43" s="59" t="s">
        <v>12</v>
      </c>
      <c r="Z43" s="59" t="s">
        <v>12</v>
      </c>
      <c r="AA43" s="37">
        <f t="shared" si="9"/>
        <v>8.6132559856532294E-3</v>
      </c>
      <c r="AB43" s="37">
        <f t="shared" si="10"/>
        <v>8.4256508192634971E-3</v>
      </c>
      <c r="AC43" s="37">
        <f t="shared" si="11"/>
        <v>6.3235098115356093E-3</v>
      </c>
      <c r="AD43" s="37">
        <f t="shared" si="12"/>
        <v>1.2231200558729565E-2</v>
      </c>
      <c r="AE43" s="37">
        <f t="shared" si="13"/>
        <v>8.3883778986997351E-3</v>
      </c>
      <c r="AF43" s="37">
        <f t="shared" si="14"/>
        <v>1.0078435411158587E-2</v>
      </c>
      <c r="AG43" s="37">
        <f t="shared" si="15"/>
        <v>1.5143440857325982E-2</v>
      </c>
      <c r="AH43" s="37">
        <f t="shared" si="16"/>
        <v>1.106877963500548E-2</v>
      </c>
      <c r="AI43" s="37">
        <f t="shared" si="17"/>
        <v>1.3428226709349681E-2</v>
      </c>
      <c r="AJ43" s="37">
        <f t="shared" si="18"/>
        <v>4.874666380553512E-3</v>
      </c>
      <c r="AK43" s="37">
        <f t="shared" si="19"/>
        <v>2.4139165469081307E-3</v>
      </c>
      <c r="AL43" s="37">
        <f t="shared" si="20"/>
        <v>8.1491586973734594E-3</v>
      </c>
      <c r="AM43" s="37">
        <f t="shared" si="22"/>
        <v>5.2176909555495046E-3</v>
      </c>
      <c r="AN43" s="37" t="s">
        <v>12</v>
      </c>
      <c r="AO43" s="37" t="s">
        <v>12</v>
      </c>
      <c r="AP43" s="37" t="s">
        <v>12</v>
      </c>
      <c r="AQ43" s="37" t="s">
        <v>12</v>
      </c>
      <c r="AR43" s="37" t="s">
        <v>12</v>
      </c>
      <c r="AS43" s="37" t="s">
        <v>12</v>
      </c>
      <c r="AT43" s="37" t="s">
        <v>12</v>
      </c>
      <c r="AU43" s="37" t="s">
        <v>12</v>
      </c>
      <c r="AV43" s="37" t="s">
        <v>12</v>
      </c>
      <c r="AW43" s="37" t="s">
        <v>12</v>
      </c>
      <c r="AX43" s="37" t="s">
        <v>12</v>
      </c>
      <c r="AY43" s="37"/>
      <c r="AZ43" s="37"/>
      <c r="BA43" s="37"/>
      <c r="BB43" s="37"/>
      <c r="BC43" s="37"/>
    </row>
    <row r="44" spans="1:55" x14ac:dyDescent="0.2">
      <c r="A44" s="2">
        <v>19</v>
      </c>
      <c r="B44" s="70" t="s">
        <v>325</v>
      </c>
      <c r="C44" s="59">
        <v>0</v>
      </c>
      <c r="D44" s="59">
        <v>56.283000000000001</v>
      </c>
      <c r="E44" s="59">
        <v>76.246000000000009</v>
      </c>
      <c r="F44" s="59">
        <v>266</v>
      </c>
      <c r="G44" s="59">
        <v>0</v>
      </c>
      <c r="H44" s="59">
        <v>133</v>
      </c>
      <c r="I44" s="59">
        <v>280</v>
      </c>
      <c r="J44" s="59">
        <v>272</v>
      </c>
      <c r="K44" s="59">
        <v>133</v>
      </c>
      <c r="L44" s="59">
        <v>228</v>
      </c>
      <c r="M44" s="59">
        <v>194</v>
      </c>
      <c r="N44" s="59">
        <v>132</v>
      </c>
      <c r="O44" s="59">
        <v>139</v>
      </c>
      <c r="P44" s="59" t="s">
        <v>12</v>
      </c>
      <c r="Q44" s="59" t="s">
        <v>12</v>
      </c>
      <c r="R44" s="59" t="s">
        <v>12</v>
      </c>
      <c r="S44" s="59" t="s">
        <v>12</v>
      </c>
      <c r="T44" s="59" t="s">
        <v>12</v>
      </c>
      <c r="U44" s="59" t="s">
        <v>12</v>
      </c>
      <c r="V44" s="59" t="s">
        <v>12</v>
      </c>
      <c r="W44" s="59" t="s">
        <v>12</v>
      </c>
      <c r="X44" s="59" t="s">
        <v>12</v>
      </c>
      <c r="Y44" s="59" t="s">
        <v>12</v>
      </c>
      <c r="Z44" s="59" t="s">
        <v>12</v>
      </c>
      <c r="AA44" s="37">
        <f t="shared" si="9"/>
        <v>0</v>
      </c>
      <c r="AB44" s="37">
        <f t="shared" si="10"/>
        <v>1.3631463810392667E-3</v>
      </c>
      <c r="AC44" s="37">
        <f t="shared" si="11"/>
        <v>1.7303227753445957E-3</v>
      </c>
      <c r="AD44" s="37">
        <f t="shared" si="12"/>
        <v>6.140392691963161E-3</v>
      </c>
      <c r="AE44" s="37">
        <f t="shared" si="13"/>
        <v>0</v>
      </c>
      <c r="AF44" s="37">
        <f t="shared" si="14"/>
        <v>3.1942500808649628E-3</v>
      </c>
      <c r="AG44" s="37">
        <f t="shared" si="15"/>
        <v>6.1263325922075408E-3</v>
      </c>
      <c r="AH44" s="37">
        <f t="shared" si="16"/>
        <v>5.9395571448723501E-3</v>
      </c>
      <c r="AI44" s="37">
        <f t="shared" si="17"/>
        <v>3.0779682687854079E-3</v>
      </c>
      <c r="AJ44" s="37">
        <f t="shared" si="18"/>
        <v>5.1349023297659951E-3</v>
      </c>
      <c r="AK44" s="37">
        <f t="shared" si="19"/>
        <v>4.6544662230544494E-3</v>
      </c>
      <c r="AL44" s="37">
        <f t="shared" si="20"/>
        <v>3.1065393311884401E-3</v>
      </c>
      <c r="AM44" s="37">
        <f t="shared" si="22"/>
        <v>3.8380804958689546E-3</v>
      </c>
      <c r="AN44" s="37" t="s">
        <v>12</v>
      </c>
      <c r="AO44" s="37" t="s">
        <v>12</v>
      </c>
      <c r="AP44" s="37" t="s">
        <v>12</v>
      </c>
      <c r="AQ44" s="37" t="s">
        <v>12</v>
      </c>
      <c r="AR44" s="37" t="s">
        <v>12</v>
      </c>
      <c r="AS44" s="37" t="s">
        <v>12</v>
      </c>
      <c r="AT44" s="37" t="s">
        <v>12</v>
      </c>
      <c r="AU44" s="37" t="s">
        <v>12</v>
      </c>
      <c r="AV44" s="37" t="s">
        <v>12</v>
      </c>
      <c r="AW44" s="37" t="s">
        <v>12</v>
      </c>
      <c r="AX44" s="37" t="s">
        <v>12</v>
      </c>
      <c r="AY44" s="37"/>
      <c r="AZ44" s="37"/>
      <c r="BA44" s="37"/>
      <c r="BB44" s="37"/>
      <c r="BC44" s="37"/>
    </row>
    <row r="45" spans="1:55" x14ac:dyDescent="0.2">
      <c r="A45" s="2">
        <v>20</v>
      </c>
      <c r="B45" s="70" t="s">
        <v>45</v>
      </c>
      <c r="C45" s="59">
        <v>0</v>
      </c>
      <c r="D45" s="59">
        <v>0</v>
      </c>
      <c r="E45" s="59">
        <v>0</v>
      </c>
      <c r="F45" s="59">
        <v>96</v>
      </c>
      <c r="G45" s="59">
        <v>91</v>
      </c>
      <c r="H45" s="59">
        <v>0</v>
      </c>
      <c r="I45" s="59">
        <v>232</v>
      </c>
      <c r="J45" s="59">
        <v>85</v>
      </c>
      <c r="K45" s="59">
        <v>141</v>
      </c>
      <c r="L45" s="59">
        <v>181</v>
      </c>
      <c r="M45" s="59">
        <v>0</v>
      </c>
      <c r="N45" s="59">
        <v>0</v>
      </c>
      <c r="O45" s="59">
        <v>90</v>
      </c>
      <c r="P45" s="59" t="s">
        <v>12</v>
      </c>
      <c r="Q45" s="59" t="s">
        <v>12</v>
      </c>
      <c r="R45" s="59" t="s">
        <v>12</v>
      </c>
      <c r="S45" s="59" t="s">
        <v>12</v>
      </c>
      <c r="T45" s="59" t="s">
        <v>12</v>
      </c>
      <c r="U45" s="59" t="s">
        <v>12</v>
      </c>
      <c r="V45" s="59" t="s">
        <v>12</v>
      </c>
      <c r="W45" s="59" t="s">
        <v>12</v>
      </c>
      <c r="X45" s="59" t="s">
        <v>12</v>
      </c>
      <c r="Y45" s="59" t="s">
        <v>12</v>
      </c>
      <c r="Z45" s="59" t="s">
        <v>12</v>
      </c>
      <c r="AA45" s="37">
        <f t="shared" si="9"/>
        <v>0</v>
      </c>
      <c r="AB45" s="37">
        <f t="shared" si="10"/>
        <v>0</v>
      </c>
      <c r="AC45" s="37">
        <f t="shared" si="11"/>
        <v>0</v>
      </c>
      <c r="AD45" s="37">
        <f t="shared" si="12"/>
        <v>2.216081573039336E-3</v>
      </c>
      <c r="AE45" s="37">
        <f t="shared" si="13"/>
        <v>2.2063002771282865E-3</v>
      </c>
      <c r="AF45" s="37">
        <f t="shared" si="14"/>
        <v>0</v>
      </c>
      <c r="AG45" s="37">
        <f t="shared" si="15"/>
        <v>5.0761041478291054E-3</v>
      </c>
      <c r="AH45" s="37">
        <f t="shared" si="16"/>
        <v>1.8561116077726095E-3</v>
      </c>
      <c r="AI45" s="37">
        <f t="shared" si="17"/>
        <v>3.2631092172837784E-3</v>
      </c>
      <c r="AJ45" s="37">
        <f t="shared" si="18"/>
        <v>4.076391761787917E-3</v>
      </c>
      <c r="AK45" s="37">
        <f t="shared" si="19"/>
        <v>0</v>
      </c>
      <c r="AL45" s="37">
        <f t="shared" si="20"/>
        <v>0</v>
      </c>
      <c r="AM45" s="37">
        <f t="shared" si="22"/>
        <v>2.4850880908504026E-3</v>
      </c>
      <c r="AN45" s="37" t="s">
        <v>12</v>
      </c>
      <c r="AO45" s="37" t="s">
        <v>12</v>
      </c>
      <c r="AP45" s="37" t="s">
        <v>12</v>
      </c>
      <c r="AQ45" s="37" t="s">
        <v>12</v>
      </c>
      <c r="AR45" s="37" t="s">
        <v>12</v>
      </c>
      <c r="AS45" s="37" t="s">
        <v>12</v>
      </c>
      <c r="AT45" s="37" t="s">
        <v>12</v>
      </c>
      <c r="AU45" s="37" t="s">
        <v>12</v>
      </c>
      <c r="AV45" s="37" t="s">
        <v>12</v>
      </c>
      <c r="AW45" s="37" t="s">
        <v>12</v>
      </c>
      <c r="AX45" s="37" t="s">
        <v>12</v>
      </c>
      <c r="AY45" s="37"/>
      <c r="AZ45" s="37"/>
      <c r="BA45" s="37"/>
      <c r="BB45" s="37"/>
      <c r="BC45" s="37"/>
    </row>
    <row r="46" spans="1:55" x14ac:dyDescent="0.2">
      <c r="A46" s="2">
        <v>21</v>
      </c>
      <c r="B46" s="70" t="s">
        <v>190</v>
      </c>
      <c r="C46" s="59">
        <v>58</v>
      </c>
      <c r="D46" s="59">
        <v>20</v>
      </c>
      <c r="E46" s="59">
        <v>40</v>
      </c>
      <c r="F46" s="59">
        <v>18</v>
      </c>
      <c r="G46" s="59">
        <v>60</v>
      </c>
      <c r="H46" s="59">
        <v>19</v>
      </c>
      <c r="I46" s="59">
        <v>37</v>
      </c>
      <c r="J46" s="59">
        <v>37</v>
      </c>
      <c r="K46" s="59">
        <v>59</v>
      </c>
      <c r="L46" s="59">
        <v>80</v>
      </c>
      <c r="M46" s="59">
        <v>62</v>
      </c>
      <c r="N46" s="59">
        <v>84</v>
      </c>
      <c r="O46" s="59">
        <v>84</v>
      </c>
      <c r="P46" s="59" t="s">
        <v>12</v>
      </c>
      <c r="Q46" s="59" t="s">
        <v>12</v>
      </c>
      <c r="R46" s="59" t="s">
        <v>12</v>
      </c>
      <c r="S46" s="59" t="s">
        <v>12</v>
      </c>
      <c r="T46" s="59" t="s">
        <v>12</v>
      </c>
      <c r="U46" s="59" t="s">
        <v>12</v>
      </c>
      <c r="V46" s="59" t="s">
        <v>12</v>
      </c>
      <c r="W46" s="59" t="s">
        <v>12</v>
      </c>
      <c r="X46" s="59" t="s">
        <v>12</v>
      </c>
      <c r="Y46" s="59" t="s">
        <v>12</v>
      </c>
      <c r="Z46" s="59" t="s">
        <v>12</v>
      </c>
      <c r="AA46" s="37">
        <f t="shared" si="9"/>
        <v>1.2603948621524612E-3</v>
      </c>
      <c r="AB46" s="37">
        <f t="shared" si="10"/>
        <v>4.843900932925632E-4</v>
      </c>
      <c r="AC46" s="37">
        <f t="shared" si="11"/>
        <v>9.0775792846554341E-4</v>
      </c>
      <c r="AD46" s="37">
        <f t="shared" si="12"/>
        <v>4.1551529494487552E-4</v>
      </c>
      <c r="AE46" s="37">
        <f t="shared" si="13"/>
        <v>1.4547034794252438E-3</v>
      </c>
      <c r="AF46" s="37">
        <f t="shared" si="14"/>
        <v>4.563214401235661E-4</v>
      </c>
      <c r="AG46" s="37">
        <f t="shared" si="15"/>
        <v>8.0955109254171077E-4</v>
      </c>
      <c r="AH46" s="37">
        <f t="shared" si="16"/>
        <v>8.0795446455984171E-4</v>
      </c>
      <c r="AI46" s="37">
        <f t="shared" si="17"/>
        <v>1.3654144951754817E-3</v>
      </c>
      <c r="AJ46" s="37">
        <f t="shared" si="18"/>
        <v>1.8017201157073668E-3</v>
      </c>
      <c r="AK46" s="37">
        <f t="shared" si="19"/>
        <v>1.4875098238627622E-3</v>
      </c>
      <c r="AL46" s="37">
        <f t="shared" si="20"/>
        <v>1.9768886653017347E-3</v>
      </c>
      <c r="AM46" s="37">
        <f t="shared" si="22"/>
        <v>2.3194155514603756E-3</v>
      </c>
      <c r="AN46" s="37" t="s">
        <v>12</v>
      </c>
      <c r="AO46" s="37" t="s">
        <v>12</v>
      </c>
      <c r="AP46" s="37" t="s">
        <v>12</v>
      </c>
      <c r="AQ46" s="37" t="s">
        <v>12</v>
      </c>
      <c r="AR46" s="37" t="s">
        <v>12</v>
      </c>
      <c r="AS46" s="37" t="s">
        <v>12</v>
      </c>
      <c r="AT46" s="37" t="s">
        <v>12</v>
      </c>
      <c r="AU46" s="37" t="s">
        <v>12</v>
      </c>
      <c r="AV46" s="37" t="s">
        <v>12</v>
      </c>
      <c r="AW46" s="37" t="s">
        <v>12</v>
      </c>
      <c r="AX46" s="37" t="s">
        <v>12</v>
      </c>
      <c r="AY46" s="37"/>
      <c r="AZ46" s="37"/>
      <c r="BA46" s="37"/>
      <c r="BB46" s="37"/>
      <c r="BC46" s="37"/>
    </row>
    <row r="47" spans="1:55" x14ac:dyDescent="0.2">
      <c r="A47" s="2">
        <v>22</v>
      </c>
      <c r="B47" s="70" t="s">
        <v>321</v>
      </c>
      <c r="C47" s="59">
        <v>873.91899999999998</v>
      </c>
      <c r="D47" s="59">
        <v>478</v>
      </c>
      <c r="E47" s="59">
        <v>424.12</v>
      </c>
      <c r="F47" s="59">
        <v>351.40600000000001</v>
      </c>
      <c r="G47" s="59">
        <v>285.19600000000003</v>
      </c>
      <c r="H47" s="59">
        <v>266</v>
      </c>
      <c r="I47" s="59">
        <v>308.995</v>
      </c>
      <c r="J47" s="59">
        <v>371.78</v>
      </c>
      <c r="K47" s="59">
        <v>597.45399999999995</v>
      </c>
      <c r="L47" s="59">
        <v>434.62200000000001</v>
      </c>
      <c r="M47" s="59">
        <v>502.02499999999998</v>
      </c>
      <c r="N47" s="59">
        <v>367</v>
      </c>
      <c r="O47" s="59">
        <v>82</v>
      </c>
      <c r="P47" s="59" t="s">
        <v>12</v>
      </c>
      <c r="Q47" s="59" t="s">
        <v>12</v>
      </c>
      <c r="R47" s="59" t="s">
        <v>12</v>
      </c>
      <c r="S47" s="59" t="s">
        <v>12</v>
      </c>
      <c r="T47" s="59" t="s">
        <v>12</v>
      </c>
      <c r="U47" s="59" t="s">
        <v>12</v>
      </c>
      <c r="V47" s="59" t="s">
        <v>12</v>
      </c>
      <c r="W47" s="59" t="s">
        <v>12</v>
      </c>
      <c r="X47" s="59" t="s">
        <v>12</v>
      </c>
      <c r="Y47" s="59" t="s">
        <v>12</v>
      </c>
      <c r="Z47" s="59" t="s">
        <v>12</v>
      </c>
      <c r="AA47" s="37">
        <f t="shared" si="9"/>
        <v>1.8991086509265804E-2</v>
      </c>
      <c r="AB47" s="37">
        <f t="shared" si="10"/>
        <v>1.1576923229692259E-2</v>
      </c>
      <c r="AC47" s="37">
        <f t="shared" si="11"/>
        <v>9.6249573155201568E-3</v>
      </c>
      <c r="AD47" s="37">
        <f t="shared" si="12"/>
        <v>8.1119204297443858E-3</v>
      </c>
      <c r="AE47" s="37">
        <f t="shared" si="13"/>
        <v>6.9145935586360308E-3</v>
      </c>
      <c r="AF47" s="37">
        <f t="shared" si="14"/>
        <v>6.3885001617299255E-3</v>
      </c>
      <c r="AG47" s="37">
        <f t="shared" si="15"/>
        <v>6.7607362118898891E-3</v>
      </c>
      <c r="AH47" s="37">
        <f t="shared" si="16"/>
        <v>8.1184138063258911E-3</v>
      </c>
      <c r="AI47" s="37">
        <f t="shared" si="17"/>
        <v>1.3826650030518172E-2</v>
      </c>
      <c r="AJ47" s="37">
        <f t="shared" si="18"/>
        <v>9.7883400016120902E-3</v>
      </c>
      <c r="AK47" s="37">
        <f t="shared" si="19"/>
        <v>1.2044630956850051E-2</v>
      </c>
      <c r="AL47" s="37">
        <f t="shared" si="20"/>
        <v>8.6371207162587692E-3</v>
      </c>
      <c r="AM47" s="37">
        <f t="shared" si="22"/>
        <v>2.2641913716636998E-3</v>
      </c>
      <c r="AN47" s="37" t="s">
        <v>12</v>
      </c>
      <c r="AO47" s="37" t="s">
        <v>12</v>
      </c>
      <c r="AP47" s="37" t="s">
        <v>12</v>
      </c>
      <c r="AQ47" s="37" t="s">
        <v>12</v>
      </c>
      <c r="AR47" s="37" t="s">
        <v>12</v>
      </c>
      <c r="AS47" s="37" t="s">
        <v>12</v>
      </c>
      <c r="AT47" s="37" t="s">
        <v>12</v>
      </c>
      <c r="AU47" s="37" t="s">
        <v>12</v>
      </c>
      <c r="AV47" s="37" t="s">
        <v>12</v>
      </c>
      <c r="AW47" s="37" t="s">
        <v>12</v>
      </c>
      <c r="AX47" s="37" t="s">
        <v>12</v>
      </c>
      <c r="AY47" s="37"/>
      <c r="AZ47" s="37"/>
      <c r="BA47" s="37"/>
      <c r="BB47" s="37"/>
      <c r="BC47" s="37"/>
    </row>
    <row r="48" spans="1:55" x14ac:dyDescent="0.2">
      <c r="A48" s="2">
        <v>23</v>
      </c>
      <c r="B48" s="70" t="s">
        <v>324</v>
      </c>
      <c r="C48" s="59">
        <v>229</v>
      </c>
      <c r="D48" s="59">
        <v>229</v>
      </c>
      <c r="E48" s="59">
        <v>237</v>
      </c>
      <c r="F48" s="59">
        <v>133</v>
      </c>
      <c r="G48" s="59">
        <v>0</v>
      </c>
      <c r="H48" s="59">
        <v>89</v>
      </c>
      <c r="I48" s="59">
        <v>90</v>
      </c>
      <c r="J48" s="59">
        <v>150</v>
      </c>
      <c r="K48" s="59">
        <v>162</v>
      </c>
      <c r="L48" s="59">
        <v>98</v>
      </c>
      <c r="M48" s="59">
        <v>208.577</v>
      </c>
      <c r="N48" s="59">
        <v>279.447</v>
      </c>
      <c r="O48" s="59">
        <v>26.625</v>
      </c>
      <c r="P48" s="59" t="s">
        <v>12</v>
      </c>
      <c r="Q48" s="59" t="s">
        <v>12</v>
      </c>
      <c r="R48" s="59" t="s">
        <v>12</v>
      </c>
      <c r="S48" s="59" t="s">
        <v>12</v>
      </c>
      <c r="T48" s="59" t="s">
        <v>12</v>
      </c>
      <c r="U48" s="59" t="s">
        <v>12</v>
      </c>
      <c r="V48" s="59" t="s">
        <v>12</v>
      </c>
      <c r="W48" s="59" t="s">
        <v>12</v>
      </c>
      <c r="X48" s="59" t="s">
        <v>12</v>
      </c>
      <c r="Y48" s="59" t="s">
        <v>12</v>
      </c>
      <c r="Z48" s="59" t="s">
        <v>12</v>
      </c>
      <c r="AA48" s="37">
        <f t="shared" si="9"/>
        <v>4.9763866109123036E-3</v>
      </c>
      <c r="AB48" s="37">
        <f t="shared" si="10"/>
        <v>5.5462665681998485E-3</v>
      </c>
      <c r="AC48" s="37">
        <f t="shared" si="11"/>
        <v>5.3784657261583442E-3</v>
      </c>
      <c r="AD48" s="37">
        <f t="shared" si="12"/>
        <v>3.0701963459815805E-3</v>
      </c>
      <c r="AE48" s="37">
        <f t="shared" si="13"/>
        <v>0</v>
      </c>
      <c r="AF48" s="37">
        <f t="shared" si="14"/>
        <v>2.1375056932103884E-3</v>
      </c>
      <c r="AG48" s="37">
        <f t="shared" si="15"/>
        <v>1.9691783332095665E-3</v>
      </c>
      <c r="AH48" s="37">
        <f t="shared" si="16"/>
        <v>3.2754910725398992E-3</v>
      </c>
      <c r="AI48" s="37">
        <f t="shared" si="17"/>
        <v>3.7491042070920007E-3</v>
      </c>
      <c r="AJ48" s="37">
        <f t="shared" si="18"/>
        <v>2.2071071417415242E-3</v>
      </c>
      <c r="AK48" s="37">
        <f t="shared" si="19"/>
        <v>5.0041989763197313E-3</v>
      </c>
      <c r="AL48" s="37">
        <f t="shared" si="20"/>
        <v>6.5766143672925459E-3</v>
      </c>
      <c r="AM48" s="37">
        <f t="shared" si="22"/>
        <v>7.3517189354324402E-4</v>
      </c>
      <c r="AN48" s="37" t="s">
        <v>12</v>
      </c>
      <c r="AO48" s="37" t="s">
        <v>12</v>
      </c>
      <c r="AP48" s="37" t="s">
        <v>12</v>
      </c>
      <c r="AQ48" s="37" t="s">
        <v>12</v>
      </c>
      <c r="AR48" s="37" t="s">
        <v>12</v>
      </c>
      <c r="AS48" s="37" t="s">
        <v>12</v>
      </c>
      <c r="AT48" s="37" t="s">
        <v>12</v>
      </c>
      <c r="AU48" s="37" t="s">
        <v>12</v>
      </c>
      <c r="AV48" s="37" t="s">
        <v>12</v>
      </c>
      <c r="AW48" s="37" t="s">
        <v>12</v>
      </c>
      <c r="AX48" s="37" t="s">
        <v>12</v>
      </c>
      <c r="AY48" s="37"/>
      <c r="AZ48" s="37"/>
      <c r="BA48" s="37"/>
      <c r="BB48" s="37"/>
      <c r="BC48" s="37"/>
    </row>
    <row r="49" spans="1:55" x14ac:dyDescent="0.2">
      <c r="A49" s="2">
        <v>24</v>
      </c>
      <c r="B49" s="70" t="s">
        <v>326</v>
      </c>
      <c r="C49" s="291">
        <v>0</v>
      </c>
      <c r="D49" s="291">
        <v>46.861000000000004</v>
      </c>
      <c r="E49" s="291">
        <v>57.832000000000001</v>
      </c>
      <c r="F49" s="59">
        <v>133.18299999999999</v>
      </c>
      <c r="G49" s="59">
        <v>22</v>
      </c>
      <c r="H49" s="59">
        <v>45</v>
      </c>
      <c r="I49" s="59">
        <v>70</v>
      </c>
      <c r="J49" s="59">
        <v>20</v>
      </c>
      <c r="K49" s="59">
        <v>0</v>
      </c>
      <c r="L49" s="59">
        <v>20</v>
      </c>
      <c r="M49" s="59">
        <v>106.807</v>
      </c>
      <c r="N49" s="59">
        <v>119</v>
      </c>
      <c r="O49" s="291">
        <v>22</v>
      </c>
      <c r="P49" s="59" t="s">
        <v>12</v>
      </c>
      <c r="Q49" s="59" t="s">
        <v>12</v>
      </c>
      <c r="R49" s="59" t="s">
        <v>12</v>
      </c>
      <c r="S49" s="59" t="s">
        <v>12</v>
      </c>
      <c r="T49" s="59" t="s">
        <v>12</v>
      </c>
      <c r="U49" s="59" t="s">
        <v>12</v>
      </c>
      <c r="V49" s="59" t="s">
        <v>12</v>
      </c>
      <c r="W49" s="59" t="s">
        <v>12</v>
      </c>
      <c r="X49" s="59" t="s">
        <v>12</v>
      </c>
      <c r="Y49" s="59" t="s">
        <v>12</v>
      </c>
      <c r="Z49" s="59" t="s">
        <v>12</v>
      </c>
      <c r="AA49" s="37">
        <f t="shared" si="9"/>
        <v>0</v>
      </c>
      <c r="AB49" s="37">
        <f t="shared" si="10"/>
        <v>1.1349502080891403E-3</v>
      </c>
      <c r="AC49" s="37">
        <f t="shared" si="11"/>
        <v>1.3124364129754827E-3</v>
      </c>
      <c r="AD49" s="37">
        <f t="shared" si="12"/>
        <v>3.0744207514801863E-3</v>
      </c>
      <c r="AE49" s="37">
        <f t="shared" si="13"/>
        <v>5.3339127578925605E-4</v>
      </c>
      <c r="AF49" s="37">
        <f t="shared" si="14"/>
        <v>1.0807613055558143E-3</v>
      </c>
      <c r="AG49" s="37">
        <f t="shared" si="15"/>
        <v>1.5315831480518852E-3</v>
      </c>
      <c r="AH49" s="37">
        <f t="shared" si="16"/>
        <v>4.3673214300531989E-4</v>
      </c>
      <c r="AI49" s="37">
        <f t="shared" si="17"/>
        <v>0</v>
      </c>
      <c r="AJ49" s="37">
        <f t="shared" si="18"/>
        <v>4.504300289268417E-4</v>
      </c>
      <c r="AK49" s="37">
        <f t="shared" si="19"/>
        <v>2.5625235767308074E-3</v>
      </c>
      <c r="AL49" s="37">
        <f t="shared" si="20"/>
        <v>2.8005922758441242E-3</v>
      </c>
      <c r="AM49" s="37">
        <f t="shared" si="22"/>
        <v>6.074659777634317E-4</v>
      </c>
      <c r="AN49" s="37" t="s">
        <v>12</v>
      </c>
      <c r="AO49" s="37" t="s">
        <v>12</v>
      </c>
      <c r="AP49" s="37" t="s">
        <v>12</v>
      </c>
      <c r="AQ49" s="37" t="s">
        <v>12</v>
      </c>
      <c r="AR49" s="37" t="s">
        <v>12</v>
      </c>
      <c r="AS49" s="37" t="s">
        <v>12</v>
      </c>
      <c r="AT49" s="37" t="s">
        <v>12</v>
      </c>
      <c r="AU49" s="37" t="s">
        <v>12</v>
      </c>
      <c r="AV49" s="37" t="s">
        <v>12</v>
      </c>
      <c r="AW49" s="37" t="s">
        <v>12</v>
      </c>
      <c r="AX49" s="37" t="s">
        <v>12</v>
      </c>
      <c r="AY49" s="37"/>
      <c r="AZ49" s="37"/>
      <c r="BA49" s="37"/>
      <c r="BB49" s="37"/>
      <c r="BC49" s="37"/>
    </row>
    <row r="50" spans="1:55" x14ac:dyDescent="0.2">
      <c r="A50" s="2">
        <v>25</v>
      </c>
      <c r="B50" s="70" t="s">
        <v>328</v>
      </c>
      <c r="C50" s="59">
        <v>120</v>
      </c>
      <c r="D50" s="59">
        <v>0</v>
      </c>
      <c r="E50" s="59">
        <v>220</v>
      </c>
      <c r="F50" s="59">
        <v>0</v>
      </c>
      <c r="G50" s="59">
        <v>91</v>
      </c>
      <c r="H50" s="59">
        <v>102</v>
      </c>
      <c r="I50" s="59">
        <v>134</v>
      </c>
      <c r="J50" s="59">
        <v>0</v>
      </c>
      <c r="K50" s="59">
        <v>0</v>
      </c>
      <c r="L50" s="59">
        <v>134</v>
      </c>
      <c r="M50" s="59">
        <v>0</v>
      </c>
      <c r="N50" s="59">
        <v>36</v>
      </c>
      <c r="O50" s="59">
        <v>6.2610000000000001</v>
      </c>
      <c r="P50" s="59" t="s">
        <v>12</v>
      </c>
      <c r="Q50" s="59" t="s">
        <v>12</v>
      </c>
      <c r="R50" s="59" t="s">
        <v>12</v>
      </c>
      <c r="S50" s="59" t="s">
        <v>12</v>
      </c>
      <c r="T50" s="59" t="s">
        <v>12</v>
      </c>
      <c r="U50" s="59" t="s">
        <v>12</v>
      </c>
      <c r="V50" s="59" t="s">
        <v>12</v>
      </c>
      <c r="W50" s="59" t="s">
        <v>12</v>
      </c>
      <c r="X50" s="59" t="s">
        <v>12</v>
      </c>
      <c r="Y50" s="59" t="s">
        <v>12</v>
      </c>
      <c r="Z50" s="59" t="s">
        <v>12</v>
      </c>
      <c r="AA50" s="37">
        <f t="shared" si="9"/>
        <v>2.6077135079016437E-3</v>
      </c>
      <c r="AB50" s="37">
        <f t="shared" si="10"/>
        <v>0</v>
      </c>
      <c r="AC50" s="37">
        <f t="shared" si="11"/>
        <v>4.9926686065604889E-3</v>
      </c>
      <c r="AD50" s="37">
        <f t="shared" si="12"/>
        <v>0</v>
      </c>
      <c r="AE50" s="37">
        <f t="shared" si="13"/>
        <v>2.2063002771282865E-3</v>
      </c>
      <c r="AF50" s="37">
        <f t="shared" si="14"/>
        <v>2.4497256259265127E-3</v>
      </c>
      <c r="AG50" s="37">
        <f t="shared" si="15"/>
        <v>2.9318877405564658E-3</v>
      </c>
      <c r="AH50" s="37">
        <f t="shared" si="16"/>
        <v>0</v>
      </c>
      <c r="AI50" s="37">
        <f t="shared" si="17"/>
        <v>0</v>
      </c>
      <c r="AJ50" s="37">
        <f t="shared" si="18"/>
        <v>3.0178811938098393E-3</v>
      </c>
      <c r="AK50" s="37">
        <f t="shared" si="19"/>
        <v>0</v>
      </c>
      <c r="AL50" s="37">
        <f t="shared" si="20"/>
        <v>8.4723799941502918E-4</v>
      </c>
      <c r="AM50" s="37">
        <f t="shared" si="22"/>
        <v>1.7287929485349299E-4</v>
      </c>
      <c r="AN50" s="37" t="s">
        <v>12</v>
      </c>
      <c r="AO50" s="37" t="s">
        <v>12</v>
      </c>
      <c r="AP50" s="37" t="s">
        <v>12</v>
      </c>
      <c r="AQ50" s="37" t="s">
        <v>12</v>
      </c>
      <c r="AR50" s="37" t="s">
        <v>12</v>
      </c>
      <c r="AS50" s="37" t="s">
        <v>12</v>
      </c>
      <c r="AT50" s="37" t="s">
        <v>12</v>
      </c>
      <c r="AU50" s="37" t="s">
        <v>12</v>
      </c>
      <c r="AV50" s="37" t="s">
        <v>12</v>
      </c>
      <c r="AW50" s="37" t="s">
        <v>12</v>
      </c>
      <c r="AX50" s="37" t="s">
        <v>12</v>
      </c>
      <c r="AY50" s="37"/>
      <c r="AZ50" s="37"/>
      <c r="BA50" s="37"/>
      <c r="BB50" s="37"/>
      <c r="BC50" s="37"/>
    </row>
    <row r="51" spans="1:55" x14ac:dyDescent="0.2">
      <c r="A51" s="2">
        <v>26</v>
      </c>
      <c r="B51" s="70" t="s">
        <v>327</v>
      </c>
      <c r="C51" s="59">
        <v>52</v>
      </c>
      <c r="D51" s="59">
        <v>29</v>
      </c>
      <c r="E51" s="59">
        <v>129</v>
      </c>
      <c r="F51" s="59">
        <v>119</v>
      </c>
      <c r="G51" s="59">
        <v>122</v>
      </c>
      <c r="H51" s="59">
        <v>178</v>
      </c>
      <c r="I51" s="59">
        <v>173</v>
      </c>
      <c r="J51" s="59">
        <v>161</v>
      </c>
      <c r="K51" s="59">
        <v>53</v>
      </c>
      <c r="L51" s="59">
        <v>114</v>
      </c>
      <c r="M51" s="59">
        <v>56</v>
      </c>
      <c r="N51" s="59">
        <v>36</v>
      </c>
      <c r="O51" s="59">
        <v>2</v>
      </c>
      <c r="P51" s="59" t="s">
        <v>12</v>
      </c>
      <c r="Q51" s="59" t="s">
        <v>12</v>
      </c>
      <c r="R51" s="59" t="s">
        <v>12</v>
      </c>
      <c r="S51" s="59" t="s">
        <v>12</v>
      </c>
      <c r="T51" s="59" t="s">
        <v>12</v>
      </c>
      <c r="U51" s="59" t="s">
        <v>12</v>
      </c>
      <c r="V51" s="59" t="s">
        <v>12</v>
      </c>
      <c r="W51" s="59" t="s">
        <v>12</v>
      </c>
      <c r="X51" s="59" t="s">
        <v>12</v>
      </c>
      <c r="Y51" s="59" t="s">
        <v>12</v>
      </c>
      <c r="Z51" s="59" t="s">
        <v>12</v>
      </c>
      <c r="AA51" s="37">
        <f t="shared" si="9"/>
        <v>1.1300091867573791E-3</v>
      </c>
      <c r="AB51" s="37">
        <f t="shared" si="10"/>
        <v>7.0236563527421663E-4</v>
      </c>
      <c r="AC51" s="37">
        <f t="shared" si="11"/>
        <v>2.9275193193013774E-3</v>
      </c>
      <c r="AD51" s="37">
        <f t="shared" si="12"/>
        <v>2.7470177832466772E-3</v>
      </c>
      <c r="AE51" s="37">
        <f t="shared" si="13"/>
        <v>2.9578970748313288E-3</v>
      </c>
      <c r="AF51" s="37">
        <f t="shared" si="14"/>
        <v>4.2750113864207769E-3</v>
      </c>
      <c r="AG51" s="37">
        <f t="shared" si="15"/>
        <v>3.7851983516139446E-3</v>
      </c>
      <c r="AH51" s="37">
        <f t="shared" si="16"/>
        <v>3.5156937511928248E-3</v>
      </c>
      <c r="AI51" s="37">
        <f t="shared" si="17"/>
        <v>1.2265587838017039E-3</v>
      </c>
      <c r="AJ51" s="37">
        <f t="shared" si="18"/>
        <v>2.5674511648829976E-3</v>
      </c>
      <c r="AK51" s="37">
        <f t="shared" si="19"/>
        <v>1.34355726026314E-3</v>
      </c>
      <c r="AL51" s="37">
        <f t="shared" si="20"/>
        <v>8.4723799941502918E-4</v>
      </c>
      <c r="AM51" s="37">
        <f t="shared" si="22"/>
        <v>5.5224179796675607E-5</v>
      </c>
      <c r="AN51" s="37" t="s">
        <v>12</v>
      </c>
      <c r="AO51" s="37" t="s">
        <v>12</v>
      </c>
      <c r="AP51" s="37" t="s">
        <v>12</v>
      </c>
      <c r="AQ51" s="37" t="s">
        <v>12</v>
      </c>
      <c r="AR51" s="37" t="s">
        <v>12</v>
      </c>
      <c r="AS51" s="37" t="s">
        <v>12</v>
      </c>
      <c r="AT51" s="37" t="s">
        <v>12</v>
      </c>
      <c r="AU51" s="37" t="s">
        <v>12</v>
      </c>
      <c r="AV51" s="37" t="s">
        <v>12</v>
      </c>
      <c r="AW51" s="37" t="s">
        <v>12</v>
      </c>
      <c r="AX51" s="37" t="s">
        <v>12</v>
      </c>
      <c r="AY51" s="37"/>
      <c r="AZ51" s="37"/>
      <c r="BA51" s="37"/>
      <c r="BB51" s="37"/>
      <c r="BC51" s="37"/>
    </row>
    <row r="52" spans="1:55" x14ac:dyDescent="0.2">
      <c r="A52" s="2">
        <v>27</v>
      </c>
      <c r="B52" s="70" t="s">
        <v>331</v>
      </c>
      <c r="C52" s="59">
        <v>0</v>
      </c>
      <c r="D52" s="59">
        <v>0</v>
      </c>
      <c r="E52" s="59">
        <v>0</v>
      </c>
      <c r="F52" s="59">
        <v>0</v>
      </c>
      <c r="G52" s="59">
        <v>0</v>
      </c>
      <c r="H52" s="59">
        <v>0</v>
      </c>
      <c r="I52" s="59">
        <v>0</v>
      </c>
      <c r="J52" s="59">
        <v>0</v>
      </c>
      <c r="K52" s="59">
        <v>0</v>
      </c>
      <c r="L52" s="59">
        <v>0</v>
      </c>
      <c r="M52" s="59">
        <v>85</v>
      </c>
      <c r="N52" s="59">
        <v>0</v>
      </c>
      <c r="O52" s="59">
        <v>0</v>
      </c>
      <c r="P52" s="59" t="s">
        <v>12</v>
      </c>
      <c r="Q52" s="59" t="s">
        <v>12</v>
      </c>
      <c r="R52" s="59" t="s">
        <v>12</v>
      </c>
      <c r="S52" s="59" t="s">
        <v>12</v>
      </c>
      <c r="T52" s="59" t="s">
        <v>12</v>
      </c>
      <c r="U52" s="59" t="s">
        <v>12</v>
      </c>
      <c r="V52" s="59" t="s">
        <v>12</v>
      </c>
      <c r="W52" s="59" t="s">
        <v>12</v>
      </c>
      <c r="X52" s="59" t="s">
        <v>12</v>
      </c>
      <c r="Y52" s="59" t="s">
        <v>12</v>
      </c>
      <c r="Z52" s="59" t="s">
        <v>12</v>
      </c>
      <c r="AA52" s="37">
        <f t="shared" si="9"/>
        <v>0</v>
      </c>
      <c r="AB52" s="37">
        <f t="shared" si="10"/>
        <v>0</v>
      </c>
      <c r="AC52" s="37">
        <f t="shared" si="11"/>
        <v>0</v>
      </c>
      <c r="AD52" s="37">
        <f t="shared" si="12"/>
        <v>0</v>
      </c>
      <c r="AE52" s="37">
        <f t="shared" si="13"/>
        <v>0</v>
      </c>
      <c r="AF52" s="37">
        <f t="shared" si="14"/>
        <v>0</v>
      </c>
      <c r="AG52" s="37">
        <f t="shared" si="15"/>
        <v>0</v>
      </c>
      <c r="AH52" s="37">
        <f t="shared" si="16"/>
        <v>0</v>
      </c>
      <c r="AI52" s="37">
        <f t="shared" si="17"/>
        <v>0</v>
      </c>
      <c r="AJ52" s="37">
        <f t="shared" si="18"/>
        <v>0</v>
      </c>
      <c r="AK52" s="37">
        <f t="shared" si="19"/>
        <v>2.0393279843279803E-3</v>
      </c>
      <c r="AL52" s="37">
        <f t="shared" si="20"/>
        <v>0</v>
      </c>
      <c r="AM52" s="37">
        <f t="shared" si="22"/>
        <v>0</v>
      </c>
      <c r="AN52" s="37" t="s">
        <v>12</v>
      </c>
      <c r="AO52" s="37" t="s">
        <v>12</v>
      </c>
      <c r="AP52" s="37" t="s">
        <v>12</v>
      </c>
      <c r="AQ52" s="37" t="s">
        <v>12</v>
      </c>
      <c r="AR52" s="37" t="s">
        <v>12</v>
      </c>
      <c r="AS52" s="37" t="s">
        <v>12</v>
      </c>
      <c r="AT52" s="37" t="s">
        <v>12</v>
      </c>
      <c r="AU52" s="37" t="s">
        <v>12</v>
      </c>
      <c r="AV52" s="37" t="s">
        <v>12</v>
      </c>
      <c r="AW52" s="37" t="s">
        <v>12</v>
      </c>
      <c r="AX52" s="37" t="s">
        <v>12</v>
      </c>
      <c r="AY52" s="37"/>
      <c r="AZ52" s="37"/>
      <c r="BA52" s="37"/>
      <c r="BB52" s="37"/>
      <c r="BC52" s="37"/>
    </row>
    <row r="53" spans="1:55" x14ac:dyDescent="0.2">
      <c r="A53" s="2">
        <v>28</v>
      </c>
      <c r="B53" s="70" t="s">
        <v>335</v>
      </c>
      <c r="C53" s="59">
        <v>0</v>
      </c>
      <c r="D53" s="59">
        <v>0</v>
      </c>
      <c r="E53" s="59">
        <v>0</v>
      </c>
      <c r="F53" s="59">
        <v>0</v>
      </c>
      <c r="G53" s="59">
        <v>0</v>
      </c>
      <c r="H53" s="59">
        <v>0</v>
      </c>
      <c r="I53" s="59">
        <v>0</v>
      </c>
      <c r="J53" s="59">
        <v>0</v>
      </c>
      <c r="K53" s="59">
        <v>0</v>
      </c>
      <c r="L53" s="59">
        <v>0</v>
      </c>
      <c r="M53" s="59">
        <v>0</v>
      </c>
      <c r="N53" s="59">
        <v>0</v>
      </c>
      <c r="O53" s="59">
        <v>0</v>
      </c>
      <c r="P53" s="59" t="s">
        <v>12</v>
      </c>
      <c r="Q53" s="59" t="s">
        <v>12</v>
      </c>
      <c r="R53" s="59" t="s">
        <v>12</v>
      </c>
      <c r="S53" s="59" t="s">
        <v>12</v>
      </c>
      <c r="T53" s="59" t="s">
        <v>12</v>
      </c>
      <c r="U53" s="59" t="s">
        <v>12</v>
      </c>
      <c r="V53" s="59" t="s">
        <v>12</v>
      </c>
      <c r="W53" s="59" t="s">
        <v>12</v>
      </c>
      <c r="X53" s="59" t="s">
        <v>12</v>
      </c>
      <c r="Y53" s="59" t="s">
        <v>12</v>
      </c>
      <c r="Z53" s="59" t="s">
        <v>12</v>
      </c>
      <c r="AA53" s="37">
        <f t="shared" si="9"/>
        <v>0</v>
      </c>
      <c r="AB53" s="37">
        <f t="shared" si="10"/>
        <v>0</v>
      </c>
      <c r="AC53" s="37">
        <f t="shared" si="11"/>
        <v>0</v>
      </c>
      <c r="AD53" s="37">
        <f t="shared" si="12"/>
        <v>0</v>
      </c>
      <c r="AE53" s="37">
        <f t="shared" si="13"/>
        <v>0</v>
      </c>
      <c r="AF53" s="37">
        <f t="shared" si="14"/>
        <v>0</v>
      </c>
      <c r="AG53" s="37">
        <f t="shared" si="15"/>
        <v>0</v>
      </c>
      <c r="AH53" s="37">
        <f t="shared" si="16"/>
        <v>0</v>
      </c>
      <c r="AI53" s="37">
        <f t="shared" si="17"/>
        <v>0</v>
      </c>
      <c r="AJ53" s="37">
        <f t="shared" si="18"/>
        <v>0</v>
      </c>
      <c r="AK53" s="37">
        <f t="shared" si="19"/>
        <v>0</v>
      </c>
      <c r="AL53" s="37">
        <f t="shared" si="20"/>
        <v>0</v>
      </c>
      <c r="AM53" s="37">
        <f t="shared" si="22"/>
        <v>0</v>
      </c>
      <c r="AN53" s="37" t="s">
        <v>12</v>
      </c>
      <c r="AO53" s="37" t="s">
        <v>12</v>
      </c>
      <c r="AP53" s="37" t="s">
        <v>12</v>
      </c>
      <c r="AQ53" s="37" t="s">
        <v>12</v>
      </c>
      <c r="AR53" s="37" t="s">
        <v>12</v>
      </c>
      <c r="AS53" s="37" t="s">
        <v>12</v>
      </c>
      <c r="AT53" s="37" t="s">
        <v>12</v>
      </c>
      <c r="AU53" s="37" t="s">
        <v>12</v>
      </c>
      <c r="AV53" s="37" t="s">
        <v>12</v>
      </c>
      <c r="AW53" s="37" t="s">
        <v>12</v>
      </c>
      <c r="AX53" s="37" t="s">
        <v>12</v>
      </c>
      <c r="AY53" s="37"/>
      <c r="AZ53" s="37"/>
      <c r="BA53" s="37"/>
      <c r="BB53" s="37"/>
      <c r="BC53" s="37"/>
    </row>
    <row r="54" spans="1:55" x14ac:dyDescent="0.2">
      <c r="A54" s="2">
        <v>29</v>
      </c>
      <c r="B54" s="70" t="s">
        <v>336</v>
      </c>
      <c r="C54" s="59">
        <v>0</v>
      </c>
      <c r="D54" s="59">
        <v>0</v>
      </c>
      <c r="E54" s="59">
        <v>0</v>
      </c>
      <c r="F54" s="59">
        <v>0</v>
      </c>
      <c r="G54" s="59">
        <v>0</v>
      </c>
      <c r="H54" s="59">
        <v>0</v>
      </c>
      <c r="I54" s="59">
        <v>0</v>
      </c>
      <c r="J54" s="59">
        <v>0</v>
      </c>
      <c r="K54" s="59">
        <v>0</v>
      </c>
      <c r="L54" s="59">
        <v>0</v>
      </c>
      <c r="M54" s="59">
        <v>0</v>
      </c>
      <c r="N54" s="59">
        <v>0</v>
      </c>
      <c r="O54" s="59">
        <v>0</v>
      </c>
      <c r="P54" s="59" t="s">
        <v>12</v>
      </c>
      <c r="Q54" s="59" t="s">
        <v>12</v>
      </c>
      <c r="R54" s="59" t="s">
        <v>12</v>
      </c>
      <c r="S54" s="59" t="s">
        <v>12</v>
      </c>
      <c r="T54" s="59" t="s">
        <v>12</v>
      </c>
      <c r="U54" s="59" t="s">
        <v>12</v>
      </c>
      <c r="V54" s="59" t="s">
        <v>12</v>
      </c>
      <c r="W54" s="59" t="s">
        <v>12</v>
      </c>
      <c r="X54" s="59" t="s">
        <v>12</v>
      </c>
      <c r="Y54" s="59" t="s">
        <v>12</v>
      </c>
      <c r="Z54" s="59" t="s">
        <v>12</v>
      </c>
      <c r="AA54" s="37">
        <f t="shared" si="9"/>
        <v>0</v>
      </c>
      <c r="AB54" s="37">
        <f t="shared" si="10"/>
        <v>0</v>
      </c>
      <c r="AC54" s="37">
        <f t="shared" si="11"/>
        <v>0</v>
      </c>
      <c r="AD54" s="37">
        <f t="shared" si="12"/>
        <v>0</v>
      </c>
      <c r="AE54" s="37">
        <f t="shared" si="13"/>
        <v>0</v>
      </c>
      <c r="AF54" s="37">
        <f t="shared" si="14"/>
        <v>0</v>
      </c>
      <c r="AG54" s="37">
        <f t="shared" si="15"/>
        <v>0</v>
      </c>
      <c r="AH54" s="37">
        <f t="shared" si="16"/>
        <v>0</v>
      </c>
      <c r="AI54" s="37">
        <f t="shared" si="17"/>
        <v>0</v>
      </c>
      <c r="AJ54" s="37">
        <f t="shared" si="18"/>
        <v>0</v>
      </c>
      <c r="AK54" s="37">
        <f t="shared" si="19"/>
        <v>0</v>
      </c>
      <c r="AL54" s="37">
        <f t="shared" si="20"/>
        <v>0</v>
      </c>
      <c r="AM54" s="37">
        <f t="shared" si="22"/>
        <v>0</v>
      </c>
      <c r="AN54" s="37" t="s">
        <v>12</v>
      </c>
      <c r="AO54" s="37" t="s">
        <v>12</v>
      </c>
      <c r="AP54" s="37" t="s">
        <v>12</v>
      </c>
      <c r="AQ54" s="37" t="s">
        <v>12</v>
      </c>
      <c r="AR54" s="37" t="s">
        <v>12</v>
      </c>
      <c r="AS54" s="37" t="s">
        <v>12</v>
      </c>
      <c r="AT54" s="37" t="s">
        <v>12</v>
      </c>
      <c r="AU54" s="37" t="s">
        <v>12</v>
      </c>
      <c r="AV54" s="37" t="s">
        <v>12</v>
      </c>
      <c r="AW54" s="37" t="s">
        <v>12</v>
      </c>
      <c r="AX54" s="37" t="s">
        <v>12</v>
      </c>
      <c r="AY54" s="37"/>
      <c r="AZ54" s="37"/>
      <c r="BA54" s="37"/>
      <c r="BB54" s="37"/>
      <c r="BC54" s="37"/>
    </row>
    <row r="55" spans="1:55" x14ac:dyDescent="0.2">
      <c r="A55" s="2">
        <v>30</v>
      </c>
      <c r="B55" s="70" t="s">
        <v>337</v>
      </c>
      <c r="C55" s="59">
        <v>0</v>
      </c>
      <c r="D55" s="59">
        <v>0</v>
      </c>
      <c r="E55" s="59">
        <v>0</v>
      </c>
      <c r="F55" s="59">
        <v>0</v>
      </c>
      <c r="G55" s="59">
        <v>0</v>
      </c>
      <c r="H55" s="59">
        <v>0</v>
      </c>
      <c r="I55" s="59">
        <v>0</v>
      </c>
      <c r="J55" s="59">
        <v>0</v>
      </c>
      <c r="K55" s="59">
        <v>0</v>
      </c>
      <c r="L55" s="59">
        <v>0</v>
      </c>
      <c r="M55" s="59">
        <v>0</v>
      </c>
      <c r="N55" s="59">
        <v>0</v>
      </c>
      <c r="O55" s="59">
        <v>0</v>
      </c>
      <c r="P55" s="59" t="s">
        <v>12</v>
      </c>
      <c r="Q55" s="59" t="s">
        <v>12</v>
      </c>
      <c r="R55" s="59" t="s">
        <v>12</v>
      </c>
      <c r="S55" s="59" t="s">
        <v>12</v>
      </c>
      <c r="T55" s="59" t="s">
        <v>12</v>
      </c>
      <c r="U55" s="59" t="s">
        <v>12</v>
      </c>
      <c r="V55" s="59" t="s">
        <v>12</v>
      </c>
      <c r="W55" s="59" t="s">
        <v>12</v>
      </c>
      <c r="X55" s="59" t="s">
        <v>12</v>
      </c>
      <c r="Y55" s="59" t="s">
        <v>12</v>
      </c>
      <c r="Z55" s="59" t="s">
        <v>12</v>
      </c>
      <c r="AA55" s="37">
        <f t="shared" si="9"/>
        <v>0</v>
      </c>
      <c r="AB55" s="37">
        <f t="shared" si="10"/>
        <v>0</v>
      </c>
      <c r="AC55" s="37">
        <f t="shared" si="11"/>
        <v>0</v>
      </c>
      <c r="AD55" s="37">
        <f t="shared" si="12"/>
        <v>0</v>
      </c>
      <c r="AE55" s="37">
        <f t="shared" si="13"/>
        <v>0</v>
      </c>
      <c r="AF55" s="37">
        <f t="shared" si="14"/>
        <v>0</v>
      </c>
      <c r="AG55" s="37">
        <f t="shared" si="15"/>
        <v>0</v>
      </c>
      <c r="AH55" s="37">
        <f t="shared" si="16"/>
        <v>0</v>
      </c>
      <c r="AI55" s="37">
        <f t="shared" si="17"/>
        <v>0</v>
      </c>
      <c r="AJ55" s="37">
        <f t="shared" si="18"/>
        <v>0</v>
      </c>
      <c r="AK55" s="37">
        <f t="shared" si="19"/>
        <v>0</v>
      </c>
      <c r="AL55" s="37">
        <f t="shared" si="20"/>
        <v>0</v>
      </c>
      <c r="AM55" s="37">
        <f t="shared" si="22"/>
        <v>0</v>
      </c>
      <c r="AN55" s="37" t="s">
        <v>12</v>
      </c>
      <c r="AO55" s="37" t="s">
        <v>12</v>
      </c>
      <c r="AP55" s="37" t="s">
        <v>12</v>
      </c>
      <c r="AQ55" s="37" t="s">
        <v>12</v>
      </c>
      <c r="AR55" s="37" t="s">
        <v>12</v>
      </c>
      <c r="AS55" s="37" t="s">
        <v>12</v>
      </c>
      <c r="AT55" s="37" t="s">
        <v>12</v>
      </c>
      <c r="AU55" s="37" t="s">
        <v>12</v>
      </c>
      <c r="AV55" s="37" t="s">
        <v>12</v>
      </c>
      <c r="AW55" s="37" t="s">
        <v>12</v>
      </c>
      <c r="AX55" s="37" t="s">
        <v>12</v>
      </c>
      <c r="AY55" s="37"/>
      <c r="AZ55" s="37"/>
      <c r="BA55" s="37"/>
      <c r="BB55" s="37"/>
      <c r="BC55" s="37"/>
    </row>
    <row r="56" spans="1:55" x14ac:dyDescent="0.2">
      <c r="A56" s="2">
        <v>31</v>
      </c>
      <c r="B56" s="70" t="s">
        <v>338</v>
      </c>
      <c r="C56" s="59">
        <v>0</v>
      </c>
      <c r="D56" s="59">
        <v>0</v>
      </c>
      <c r="E56" s="59">
        <v>0</v>
      </c>
      <c r="F56" s="59">
        <v>0</v>
      </c>
      <c r="G56" s="59">
        <v>0</v>
      </c>
      <c r="H56" s="59">
        <v>0</v>
      </c>
      <c r="I56" s="59">
        <v>0</v>
      </c>
      <c r="J56" s="59">
        <v>0</v>
      </c>
      <c r="K56" s="59">
        <v>0</v>
      </c>
      <c r="L56" s="59">
        <v>0</v>
      </c>
      <c r="M56" s="59">
        <v>0</v>
      </c>
      <c r="N56" s="59">
        <v>0</v>
      </c>
      <c r="O56" s="59">
        <v>0</v>
      </c>
      <c r="P56" s="59" t="s">
        <v>12</v>
      </c>
      <c r="Q56" s="59" t="s">
        <v>12</v>
      </c>
      <c r="R56" s="59" t="s">
        <v>12</v>
      </c>
      <c r="S56" s="59" t="s">
        <v>12</v>
      </c>
      <c r="T56" s="59" t="s">
        <v>12</v>
      </c>
      <c r="U56" s="59" t="s">
        <v>12</v>
      </c>
      <c r="V56" s="59" t="s">
        <v>12</v>
      </c>
      <c r="W56" s="59" t="s">
        <v>12</v>
      </c>
      <c r="X56" s="59" t="s">
        <v>12</v>
      </c>
      <c r="Y56" s="59" t="s">
        <v>12</v>
      </c>
      <c r="Z56" s="59" t="s">
        <v>12</v>
      </c>
      <c r="AA56" s="37">
        <f t="shared" si="9"/>
        <v>0</v>
      </c>
      <c r="AB56" s="37">
        <f t="shared" si="10"/>
        <v>0</v>
      </c>
      <c r="AC56" s="37">
        <f t="shared" si="11"/>
        <v>0</v>
      </c>
      <c r="AD56" s="37">
        <f t="shared" si="12"/>
        <v>0</v>
      </c>
      <c r="AE56" s="37">
        <f t="shared" si="13"/>
        <v>0</v>
      </c>
      <c r="AF56" s="37">
        <f t="shared" si="14"/>
        <v>0</v>
      </c>
      <c r="AG56" s="37">
        <f t="shared" si="15"/>
        <v>0</v>
      </c>
      <c r="AH56" s="37">
        <f t="shared" si="16"/>
        <v>0</v>
      </c>
      <c r="AI56" s="37">
        <f t="shared" si="17"/>
        <v>0</v>
      </c>
      <c r="AJ56" s="37">
        <f t="shared" si="18"/>
        <v>0</v>
      </c>
      <c r="AK56" s="37">
        <f t="shared" si="19"/>
        <v>0</v>
      </c>
      <c r="AL56" s="37">
        <f t="shared" si="20"/>
        <v>0</v>
      </c>
      <c r="AM56" s="37">
        <f t="shared" si="22"/>
        <v>0</v>
      </c>
      <c r="AN56" s="37" t="s">
        <v>12</v>
      </c>
      <c r="AO56" s="37" t="s">
        <v>12</v>
      </c>
      <c r="AP56" s="37" t="s">
        <v>12</v>
      </c>
      <c r="AQ56" s="37" t="s">
        <v>12</v>
      </c>
      <c r="AR56" s="37" t="s">
        <v>12</v>
      </c>
      <c r="AS56" s="37" t="s">
        <v>12</v>
      </c>
      <c r="AT56" s="37" t="s">
        <v>12</v>
      </c>
      <c r="AU56" s="37" t="s">
        <v>12</v>
      </c>
      <c r="AV56" s="37" t="s">
        <v>12</v>
      </c>
      <c r="AW56" s="37" t="s">
        <v>12</v>
      </c>
      <c r="AX56" s="37" t="s">
        <v>12</v>
      </c>
      <c r="AY56" s="37"/>
      <c r="AZ56" s="37"/>
      <c r="BA56" s="37"/>
      <c r="BB56" s="37"/>
      <c r="BC56" s="37"/>
    </row>
    <row r="57" spans="1:55" x14ac:dyDescent="0.2">
      <c r="A57" s="2">
        <v>32</v>
      </c>
      <c r="B57" s="70" t="s">
        <v>127</v>
      </c>
      <c r="C57" s="59">
        <v>0</v>
      </c>
      <c r="D57" s="59">
        <v>0</v>
      </c>
      <c r="E57" s="59">
        <v>0</v>
      </c>
      <c r="F57" s="59">
        <v>0</v>
      </c>
      <c r="G57" s="59">
        <v>0</v>
      </c>
      <c r="H57" s="59">
        <v>0</v>
      </c>
      <c r="I57" s="59">
        <v>0</v>
      </c>
      <c r="J57" s="59">
        <v>0</v>
      </c>
      <c r="K57" s="59">
        <v>0</v>
      </c>
      <c r="L57" s="59">
        <v>0</v>
      </c>
      <c r="M57" s="59">
        <v>0</v>
      </c>
      <c r="N57" s="59">
        <v>0</v>
      </c>
      <c r="O57" s="59">
        <v>0</v>
      </c>
      <c r="P57" s="59" t="s">
        <v>12</v>
      </c>
      <c r="Q57" s="59" t="s">
        <v>12</v>
      </c>
      <c r="R57" s="59" t="s">
        <v>12</v>
      </c>
      <c r="S57" s="59" t="s">
        <v>12</v>
      </c>
      <c r="T57" s="59" t="s">
        <v>12</v>
      </c>
      <c r="U57" s="59" t="s">
        <v>12</v>
      </c>
      <c r="V57" s="59" t="s">
        <v>12</v>
      </c>
      <c r="W57" s="59" t="s">
        <v>12</v>
      </c>
      <c r="X57" s="59" t="s">
        <v>12</v>
      </c>
      <c r="Y57" s="59" t="s">
        <v>12</v>
      </c>
      <c r="Z57" s="59" t="s">
        <v>12</v>
      </c>
      <c r="AA57" s="37">
        <f t="shared" si="9"/>
        <v>0</v>
      </c>
      <c r="AB57" s="37">
        <f t="shared" si="10"/>
        <v>0</v>
      </c>
      <c r="AC57" s="37">
        <f t="shared" si="11"/>
        <v>0</v>
      </c>
      <c r="AD57" s="37">
        <f t="shared" si="12"/>
        <v>0</v>
      </c>
      <c r="AE57" s="37">
        <f t="shared" si="13"/>
        <v>0</v>
      </c>
      <c r="AF57" s="37">
        <f t="shared" si="14"/>
        <v>0</v>
      </c>
      <c r="AG57" s="37">
        <f t="shared" si="15"/>
        <v>0</v>
      </c>
      <c r="AH57" s="37">
        <f t="shared" si="16"/>
        <v>0</v>
      </c>
      <c r="AI57" s="37">
        <f t="shared" si="17"/>
        <v>0</v>
      </c>
      <c r="AJ57" s="37">
        <f t="shared" si="18"/>
        <v>0</v>
      </c>
      <c r="AK57" s="37">
        <f t="shared" si="19"/>
        <v>0</v>
      </c>
      <c r="AL57" s="37">
        <f t="shared" si="20"/>
        <v>0</v>
      </c>
      <c r="AM57" s="37">
        <f t="shared" si="22"/>
        <v>0</v>
      </c>
      <c r="AN57" s="37" t="s">
        <v>12</v>
      </c>
      <c r="AO57" s="37" t="s">
        <v>12</v>
      </c>
      <c r="AP57" s="37" t="s">
        <v>12</v>
      </c>
      <c r="AQ57" s="37" t="s">
        <v>12</v>
      </c>
      <c r="AR57" s="37" t="s">
        <v>12</v>
      </c>
      <c r="AS57" s="37" t="s">
        <v>12</v>
      </c>
      <c r="AT57" s="37" t="s">
        <v>12</v>
      </c>
      <c r="AU57" s="37" t="s">
        <v>12</v>
      </c>
      <c r="AV57" s="37" t="s">
        <v>12</v>
      </c>
      <c r="AW57" s="37" t="s">
        <v>12</v>
      </c>
      <c r="AX57" s="37" t="s">
        <v>12</v>
      </c>
      <c r="AY57" s="37"/>
      <c r="AZ57" s="37"/>
      <c r="BA57" s="37"/>
      <c r="BB57" s="37"/>
      <c r="BC57" s="37"/>
    </row>
    <row r="58" spans="1:55" x14ac:dyDescent="0.2">
      <c r="A58" s="2">
        <v>33</v>
      </c>
      <c r="B58" s="70" t="s">
        <v>339</v>
      </c>
      <c r="C58" s="59">
        <v>0</v>
      </c>
      <c r="D58" s="59">
        <v>0</v>
      </c>
      <c r="E58" s="59">
        <v>0</v>
      </c>
      <c r="F58" s="59">
        <v>0</v>
      </c>
      <c r="G58" s="59">
        <v>0</v>
      </c>
      <c r="H58" s="59">
        <v>0</v>
      </c>
      <c r="I58" s="59">
        <v>0</v>
      </c>
      <c r="J58" s="59">
        <v>0</v>
      </c>
      <c r="K58" s="59">
        <v>0</v>
      </c>
      <c r="L58" s="59">
        <v>0</v>
      </c>
      <c r="M58" s="59">
        <v>0</v>
      </c>
      <c r="N58" s="59">
        <v>0</v>
      </c>
      <c r="O58" s="59">
        <v>0</v>
      </c>
      <c r="P58" s="59" t="s">
        <v>12</v>
      </c>
      <c r="Q58" s="59" t="s">
        <v>12</v>
      </c>
      <c r="R58" s="59" t="s">
        <v>12</v>
      </c>
      <c r="S58" s="59" t="s">
        <v>12</v>
      </c>
      <c r="T58" s="59" t="s">
        <v>12</v>
      </c>
      <c r="U58" s="59" t="s">
        <v>12</v>
      </c>
      <c r="V58" s="59" t="s">
        <v>12</v>
      </c>
      <c r="W58" s="59" t="s">
        <v>12</v>
      </c>
      <c r="X58" s="59" t="s">
        <v>12</v>
      </c>
      <c r="Y58" s="59" t="s">
        <v>12</v>
      </c>
      <c r="Z58" s="59" t="s">
        <v>12</v>
      </c>
      <c r="AA58" s="37">
        <f t="shared" ref="AA58:AA100" si="23">C58/C$24</f>
        <v>0</v>
      </c>
      <c r="AB58" s="37">
        <f t="shared" ref="AB58:AB89" si="24">D58/D$24</f>
        <v>0</v>
      </c>
      <c r="AC58" s="37">
        <f t="shared" ref="AC58:AC89" si="25">E58/E$24</f>
        <v>0</v>
      </c>
      <c r="AD58" s="37">
        <f t="shared" ref="AD58:AD89" si="26">F58/F$24</f>
        <v>0</v>
      </c>
      <c r="AE58" s="37">
        <f t="shared" ref="AE58:AE89" si="27">G58/G$24</f>
        <v>0</v>
      </c>
      <c r="AF58" s="37">
        <f t="shared" ref="AF58:AF89" si="28">H58/H$24</f>
        <v>0</v>
      </c>
      <c r="AG58" s="37">
        <f t="shared" ref="AG58:AG89" si="29">I58/I$24</f>
        <v>0</v>
      </c>
      <c r="AH58" s="37">
        <f t="shared" ref="AH58:AH89" si="30">J58/J$24</f>
        <v>0</v>
      </c>
      <c r="AI58" s="37">
        <f t="shared" ref="AI58:AI89" si="31">K58/K$24</f>
        <v>0</v>
      </c>
      <c r="AJ58" s="37">
        <f t="shared" ref="AJ58:AJ89" si="32">L58/L$24</f>
        <v>0</v>
      </c>
      <c r="AK58" s="37">
        <f t="shared" ref="AK58:AK89" si="33">M58/M$24</f>
        <v>0</v>
      </c>
      <c r="AL58" s="37">
        <f t="shared" ref="AL58:AL89" si="34">N58/N$24</f>
        <v>0</v>
      </c>
      <c r="AM58" s="37">
        <f t="shared" ref="AM58:AM100" si="35">O58/O$24</f>
        <v>0</v>
      </c>
      <c r="AN58" s="37" t="s">
        <v>12</v>
      </c>
      <c r="AO58" s="37" t="s">
        <v>12</v>
      </c>
      <c r="AP58" s="37" t="s">
        <v>12</v>
      </c>
      <c r="AQ58" s="37" t="s">
        <v>12</v>
      </c>
      <c r="AR58" s="37" t="s">
        <v>12</v>
      </c>
      <c r="AS58" s="37" t="s">
        <v>12</v>
      </c>
      <c r="AT58" s="37" t="s">
        <v>12</v>
      </c>
      <c r="AU58" s="37" t="s">
        <v>12</v>
      </c>
      <c r="AV58" s="37" t="s">
        <v>12</v>
      </c>
      <c r="AW58" s="37" t="s">
        <v>12</v>
      </c>
      <c r="AX58" s="37" t="s">
        <v>12</v>
      </c>
      <c r="AY58" s="37"/>
      <c r="AZ58" s="37"/>
      <c r="BA58" s="37"/>
      <c r="BB58" s="37"/>
      <c r="BC58" s="37"/>
    </row>
    <row r="59" spans="1:55" x14ac:dyDescent="0.2">
      <c r="A59" s="2">
        <v>34</v>
      </c>
      <c r="B59" s="70" t="s">
        <v>340</v>
      </c>
      <c r="C59" s="59">
        <v>0</v>
      </c>
      <c r="D59" s="59">
        <v>0</v>
      </c>
      <c r="E59" s="59">
        <v>0</v>
      </c>
      <c r="F59" s="59">
        <v>0</v>
      </c>
      <c r="G59" s="59">
        <v>0</v>
      </c>
      <c r="H59" s="59">
        <v>0</v>
      </c>
      <c r="I59" s="59">
        <v>0</v>
      </c>
      <c r="J59" s="59">
        <v>0</v>
      </c>
      <c r="K59" s="59">
        <v>0</v>
      </c>
      <c r="L59" s="59">
        <v>0</v>
      </c>
      <c r="M59" s="59">
        <v>0</v>
      </c>
      <c r="N59" s="59">
        <v>0</v>
      </c>
      <c r="O59" s="59">
        <v>0</v>
      </c>
      <c r="P59" s="59" t="s">
        <v>12</v>
      </c>
      <c r="Q59" s="59" t="s">
        <v>12</v>
      </c>
      <c r="R59" s="59" t="s">
        <v>12</v>
      </c>
      <c r="S59" s="59" t="s">
        <v>12</v>
      </c>
      <c r="T59" s="59" t="s">
        <v>12</v>
      </c>
      <c r="U59" s="59" t="s">
        <v>12</v>
      </c>
      <c r="V59" s="59" t="s">
        <v>12</v>
      </c>
      <c r="W59" s="59" t="s">
        <v>12</v>
      </c>
      <c r="X59" s="59" t="s">
        <v>12</v>
      </c>
      <c r="Y59" s="59" t="s">
        <v>12</v>
      </c>
      <c r="Z59" s="59" t="s">
        <v>12</v>
      </c>
      <c r="AA59" s="37">
        <f t="shared" si="23"/>
        <v>0</v>
      </c>
      <c r="AB59" s="37">
        <f t="shared" si="24"/>
        <v>0</v>
      </c>
      <c r="AC59" s="37">
        <f t="shared" si="25"/>
        <v>0</v>
      </c>
      <c r="AD59" s="37">
        <f t="shared" si="26"/>
        <v>0</v>
      </c>
      <c r="AE59" s="37">
        <f t="shared" si="27"/>
        <v>0</v>
      </c>
      <c r="AF59" s="37">
        <f t="shared" si="28"/>
        <v>0</v>
      </c>
      <c r="AG59" s="37">
        <f t="shared" si="29"/>
        <v>0</v>
      </c>
      <c r="AH59" s="37">
        <f t="shared" si="30"/>
        <v>0</v>
      </c>
      <c r="AI59" s="37">
        <f t="shared" si="31"/>
        <v>0</v>
      </c>
      <c r="AJ59" s="37">
        <f t="shared" si="32"/>
        <v>0</v>
      </c>
      <c r="AK59" s="37">
        <f t="shared" si="33"/>
        <v>0</v>
      </c>
      <c r="AL59" s="37">
        <f t="shared" si="34"/>
        <v>0</v>
      </c>
      <c r="AM59" s="37">
        <f t="shared" si="35"/>
        <v>0</v>
      </c>
      <c r="AN59" s="37" t="s">
        <v>12</v>
      </c>
      <c r="AO59" s="37" t="s">
        <v>12</v>
      </c>
      <c r="AP59" s="37" t="s">
        <v>12</v>
      </c>
      <c r="AQ59" s="37" t="s">
        <v>12</v>
      </c>
      <c r="AR59" s="37" t="s">
        <v>12</v>
      </c>
      <c r="AS59" s="37" t="s">
        <v>12</v>
      </c>
      <c r="AT59" s="37" t="s">
        <v>12</v>
      </c>
      <c r="AU59" s="37" t="s">
        <v>12</v>
      </c>
      <c r="AV59" s="37" t="s">
        <v>12</v>
      </c>
      <c r="AW59" s="37" t="s">
        <v>12</v>
      </c>
      <c r="AX59" s="37" t="s">
        <v>12</v>
      </c>
      <c r="AY59" s="37"/>
      <c r="AZ59" s="37"/>
      <c r="BA59" s="37"/>
      <c r="BB59" s="37"/>
      <c r="BC59" s="37"/>
    </row>
    <row r="60" spans="1:55" x14ac:dyDescent="0.2">
      <c r="A60" s="2">
        <v>35</v>
      </c>
      <c r="B60" s="70" t="s">
        <v>341</v>
      </c>
      <c r="C60" s="59">
        <v>0</v>
      </c>
      <c r="D60" s="59">
        <v>0</v>
      </c>
      <c r="E60" s="59">
        <v>0</v>
      </c>
      <c r="F60" s="59">
        <v>0</v>
      </c>
      <c r="G60" s="59">
        <v>0</v>
      </c>
      <c r="H60" s="59">
        <v>0</v>
      </c>
      <c r="I60" s="59">
        <v>0</v>
      </c>
      <c r="J60" s="59">
        <v>0</v>
      </c>
      <c r="K60" s="59">
        <v>0</v>
      </c>
      <c r="L60" s="59">
        <v>0</v>
      </c>
      <c r="M60" s="59">
        <v>0</v>
      </c>
      <c r="N60" s="59">
        <v>0</v>
      </c>
      <c r="O60" s="59">
        <v>0</v>
      </c>
      <c r="P60" s="59" t="s">
        <v>12</v>
      </c>
      <c r="Q60" s="59" t="s">
        <v>12</v>
      </c>
      <c r="R60" s="59" t="s">
        <v>12</v>
      </c>
      <c r="S60" s="59" t="s">
        <v>12</v>
      </c>
      <c r="T60" s="59" t="s">
        <v>12</v>
      </c>
      <c r="U60" s="59" t="s">
        <v>12</v>
      </c>
      <c r="V60" s="59" t="s">
        <v>12</v>
      </c>
      <c r="W60" s="59" t="s">
        <v>12</v>
      </c>
      <c r="X60" s="59" t="s">
        <v>12</v>
      </c>
      <c r="Y60" s="59" t="s">
        <v>12</v>
      </c>
      <c r="Z60" s="59" t="s">
        <v>12</v>
      </c>
      <c r="AA60" s="37">
        <f t="shared" si="23"/>
        <v>0</v>
      </c>
      <c r="AB60" s="37">
        <f t="shared" si="24"/>
        <v>0</v>
      </c>
      <c r="AC60" s="37">
        <f t="shared" si="25"/>
        <v>0</v>
      </c>
      <c r="AD60" s="37">
        <f t="shared" si="26"/>
        <v>0</v>
      </c>
      <c r="AE60" s="37">
        <f t="shared" si="27"/>
        <v>0</v>
      </c>
      <c r="AF60" s="37">
        <f t="shared" si="28"/>
        <v>0</v>
      </c>
      <c r="AG60" s="37">
        <f t="shared" si="29"/>
        <v>0</v>
      </c>
      <c r="AH60" s="37">
        <f t="shared" si="30"/>
        <v>0</v>
      </c>
      <c r="AI60" s="37">
        <f t="shared" si="31"/>
        <v>0</v>
      </c>
      <c r="AJ60" s="37">
        <f t="shared" si="32"/>
        <v>0</v>
      </c>
      <c r="AK60" s="37">
        <f t="shared" si="33"/>
        <v>0</v>
      </c>
      <c r="AL60" s="37">
        <f t="shared" si="34"/>
        <v>0</v>
      </c>
      <c r="AM60" s="37">
        <f t="shared" si="35"/>
        <v>0</v>
      </c>
      <c r="AN60" s="37" t="s">
        <v>12</v>
      </c>
      <c r="AO60" s="37" t="s">
        <v>12</v>
      </c>
      <c r="AP60" s="37" t="s">
        <v>12</v>
      </c>
      <c r="AQ60" s="37" t="s">
        <v>12</v>
      </c>
      <c r="AR60" s="37" t="s">
        <v>12</v>
      </c>
      <c r="AS60" s="37" t="s">
        <v>12</v>
      </c>
      <c r="AT60" s="37" t="s">
        <v>12</v>
      </c>
      <c r="AU60" s="37" t="s">
        <v>12</v>
      </c>
      <c r="AV60" s="37" t="s">
        <v>12</v>
      </c>
      <c r="AW60" s="37" t="s">
        <v>12</v>
      </c>
      <c r="AX60" s="37" t="s">
        <v>12</v>
      </c>
      <c r="AY60" s="37"/>
      <c r="AZ60" s="37"/>
      <c r="BA60" s="37"/>
      <c r="BB60" s="37"/>
      <c r="BC60" s="37"/>
    </row>
    <row r="61" spans="1:55" x14ac:dyDescent="0.2">
      <c r="A61" s="2">
        <v>36</v>
      </c>
      <c r="B61" s="70" t="s">
        <v>342</v>
      </c>
      <c r="C61" s="59">
        <v>0</v>
      </c>
      <c r="D61" s="59">
        <v>0</v>
      </c>
      <c r="E61" s="59">
        <v>0</v>
      </c>
      <c r="F61" s="59">
        <v>0</v>
      </c>
      <c r="G61" s="59">
        <v>0</v>
      </c>
      <c r="H61" s="59">
        <v>0</v>
      </c>
      <c r="I61" s="59">
        <v>0</v>
      </c>
      <c r="J61" s="59">
        <v>0</v>
      </c>
      <c r="K61" s="59">
        <v>0</v>
      </c>
      <c r="L61" s="59">
        <v>0</v>
      </c>
      <c r="M61" s="59">
        <v>0</v>
      </c>
      <c r="N61" s="59">
        <v>0</v>
      </c>
      <c r="O61" s="59">
        <v>0</v>
      </c>
      <c r="P61" s="59" t="s">
        <v>12</v>
      </c>
      <c r="Q61" s="59" t="s">
        <v>12</v>
      </c>
      <c r="R61" s="59" t="s">
        <v>12</v>
      </c>
      <c r="S61" s="59" t="s">
        <v>12</v>
      </c>
      <c r="T61" s="59" t="s">
        <v>12</v>
      </c>
      <c r="U61" s="59" t="s">
        <v>12</v>
      </c>
      <c r="V61" s="59" t="s">
        <v>12</v>
      </c>
      <c r="W61" s="59" t="s">
        <v>12</v>
      </c>
      <c r="X61" s="59" t="s">
        <v>12</v>
      </c>
      <c r="Y61" s="59" t="s">
        <v>12</v>
      </c>
      <c r="Z61" s="59" t="s">
        <v>12</v>
      </c>
      <c r="AA61" s="37">
        <f t="shared" si="23"/>
        <v>0</v>
      </c>
      <c r="AB61" s="37">
        <f t="shared" si="24"/>
        <v>0</v>
      </c>
      <c r="AC61" s="37">
        <f t="shared" si="25"/>
        <v>0</v>
      </c>
      <c r="AD61" s="37">
        <f t="shared" si="26"/>
        <v>0</v>
      </c>
      <c r="AE61" s="37">
        <f t="shared" si="27"/>
        <v>0</v>
      </c>
      <c r="AF61" s="37">
        <f t="shared" si="28"/>
        <v>0</v>
      </c>
      <c r="AG61" s="37">
        <f t="shared" si="29"/>
        <v>0</v>
      </c>
      <c r="AH61" s="37">
        <f t="shared" si="30"/>
        <v>0</v>
      </c>
      <c r="AI61" s="37">
        <f t="shared" si="31"/>
        <v>0</v>
      </c>
      <c r="AJ61" s="37">
        <f t="shared" si="32"/>
        <v>0</v>
      </c>
      <c r="AK61" s="37">
        <f t="shared" si="33"/>
        <v>0</v>
      </c>
      <c r="AL61" s="37">
        <f t="shared" si="34"/>
        <v>0</v>
      </c>
      <c r="AM61" s="37">
        <f t="shared" si="35"/>
        <v>0</v>
      </c>
      <c r="AN61" s="37" t="s">
        <v>12</v>
      </c>
      <c r="AO61" s="37" t="s">
        <v>12</v>
      </c>
      <c r="AP61" s="37" t="s">
        <v>12</v>
      </c>
      <c r="AQ61" s="37" t="s">
        <v>12</v>
      </c>
      <c r="AR61" s="37" t="s">
        <v>12</v>
      </c>
      <c r="AS61" s="37" t="s">
        <v>12</v>
      </c>
      <c r="AT61" s="37" t="s">
        <v>12</v>
      </c>
      <c r="AU61" s="37" t="s">
        <v>12</v>
      </c>
      <c r="AV61" s="37" t="s">
        <v>12</v>
      </c>
      <c r="AW61" s="37" t="s">
        <v>12</v>
      </c>
      <c r="AX61" s="37" t="s">
        <v>12</v>
      </c>
      <c r="AY61" s="37"/>
      <c r="AZ61" s="37"/>
      <c r="BA61" s="37"/>
      <c r="BB61" s="37"/>
      <c r="BC61" s="37"/>
    </row>
    <row r="62" spans="1:55" x14ac:dyDescent="0.2">
      <c r="A62" s="2">
        <v>37</v>
      </c>
      <c r="B62" s="70" t="s">
        <v>333</v>
      </c>
      <c r="C62" s="59">
        <v>0</v>
      </c>
      <c r="D62" s="59">
        <v>0</v>
      </c>
      <c r="E62" s="59">
        <v>0</v>
      </c>
      <c r="F62" s="59">
        <v>0</v>
      </c>
      <c r="G62" s="59">
        <v>0</v>
      </c>
      <c r="H62" s="59">
        <v>0</v>
      </c>
      <c r="I62" s="59">
        <v>0</v>
      </c>
      <c r="J62" s="59">
        <v>0</v>
      </c>
      <c r="K62" s="59">
        <v>0</v>
      </c>
      <c r="L62" s="59">
        <v>116</v>
      </c>
      <c r="M62" s="59">
        <v>0</v>
      </c>
      <c r="N62" s="59">
        <v>0</v>
      </c>
      <c r="O62" s="59">
        <v>0</v>
      </c>
      <c r="P62" s="59" t="s">
        <v>12</v>
      </c>
      <c r="Q62" s="59" t="s">
        <v>12</v>
      </c>
      <c r="R62" s="59" t="s">
        <v>12</v>
      </c>
      <c r="S62" s="59" t="s">
        <v>12</v>
      </c>
      <c r="T62" s="59" t="s">
        <v>12</v>
      </c>
      <c r="U62" s="59" t="s">
        <v>12</v>
      </c>
      <c r="V62" s="59" t="s">
        <v>12</v>
      </c>
      <c r="W62" s="59" t="s">
        <v>12</v>
      </c>
      <c r="X62" s="59" t="s">
        <v>12</v>
      </c>
      <c r="Y62" s="59" t="s">
        <v>12</v>
      </c>
      <c r="Z62" s="59" t="s">
        <v>12</v>
      </c>
      <c r="AA62" s="37">
        <f t="shared" si="23"/>
        <v>0</v>
      </c>
      <c r="AB62" s="37">
        <f t="shared" si="24"/>
        <v>0</v>
      </c>
      <c r="AC62" s="37">
        <f t="shared" si="25"/>
        <v>0</v>
      </c>
      <c r="AD62" s="37">
        <f t="shared" si="26"/>
        <v>0</v>
      </c>
      <c r="AE62" s="37">
        <f t="shared" si="27"/>
        <v>0</v>
      </c>
      <c r="AF62" s="37">
        <f t="shared" si="28"/>
        <v>0</v>
      </c>
      <c r="AG62" s="37">
        <f t="shared" si="29"/>
        <v>0</v>
      </c>
      <c r="AH62" s="37">
        <f t="shared" si="30"/>
        <v>0</v>
      </c>
      <c r="AI62" s="37">
        <f t="shared" si="31"/>
        <v>0</v>
      </c>
      <c r="AJ62" s="37">
        <f t="shared" si="32"/>
        <v>2.6124941677756817E-3</v>
      </c>
      <c r="AK62" s="37">
        <f t="shared" si="33"/>
        <v>0</v>
      </c>
      <c r="AL62" s="37">
        <f t="shared" si="34"/>
        <v>0</v>
      </c>
      <c r="AM62" s="37">
        <f t="shared" si="35"/>
        <v>0</v>
      </c>
      <c r="AN62" s="37" t="s">
        <v>12</v>
      </c>
      <c r="AO62" s="37" t="s">
        <v>12</v>
      </c>
      <c r="AP62" s="37" t="s">
        <v>12</v>
      </c>
      <c r="AQ62" s="37" t="s">
        <v>12</v>
      </c>
      <c r="AR62" s="37" t="s">
        <v>12</v>
      </c>
      <c r="AS62" s="37" t="s">
        <v>12</v>
      </c>
      <c r="AT62" s="37" t="s">
        <v>12</v>
      </c>
      <c r="AU62" s="37" t="s">
        <v>12</v>
      </c>
      <c r="AV62" s="37" t="s">
        <v>12</v>
      </c>
      <c r="AW62" s="37" t="s">
        <v>12</v>
      </c>
      <c r="AX62" s="37" t="s">
        <v>12</v>
      </c>
      <c r="AY62" s="37"/>
      <c r="AZ62" s="37"/>
      <c r="BA62" s="37"/>
      <c r="BB62" s="37"/>
      <c r="BC62" s="37"/>
    </row>
    <row r="63" spans="1:55" x14ac:dyDescent="0.2">
      <c r="A63" s="2">
        <v>38</v>
      </c>
      <c r="B63" s="70" t="s">
        <v>58</v>
      </c>
      <c r="C63" s="59">
        <v>0</v>
      </c>
      <c r="D63" s="59">
        <v>0</v>
      </c>
      <c r="E63" s="59">
        <v>0</v>
      </c>
      <c r="F63" s="59">
        <v>0</v>
      </c>
      <c r="G63" s="59">
        <v>0</v>
      </c>
      <c r="H63" s="59">
        <v>0</v>
      </c>
      <c r="I63" s="59">
        <v>0</v>
      </c>
      <c r="J63" s="59">
        <v>0</v>
      </c>
      <c r="K63" s="59">
        <v>0</v>
      </c>
      <c r="L63" s="59">
        <v>0</v>
      </c>
      <c r="M63" s="59">
        <v>0</v>
      </c>
      <c r="N63" s="59">
        <v>0</v>
      </c>
      <c r="O63" s="59">
        <v>0</v>
      </c>
      <c r="P63" s="59" t="s">
        <v>12</v>
      </c>
      <c r="Q63" s="59" t="s">
        <v>12</v>
      </c>
      <c r="R63" s="59" t="s">
        <v>12</v>
      </c>
      <c r="S63" s="59" t="s">
        <v>12</v>
      </c>
      <c r="T63" s="59" t="s">
        <v>12</v>
      </c>
      <c r="U63" s="59" t="s">
        <v>12</v>
      </c>
      <c r="V63" s="59" t="s">
        <v>12</v>
      </c>
      <c r="W63" s="59" t="s">
        <v>12</v>
      </c>
      <c r="X63" s="59" t="s">
        <v>12</v>
      </c>
      <c r="Y63" s="59" t="s">
        <v>12</v>
      </c>
      <c r="Z63" s="59" t="s">
        <v>12</v>
      </c>
      <c r="AA63" s="37">
        <f t="shared" si="23"/>
        <v>0</v>
      </c>
      <c r="AB63" s="37">
        <f t="shared" si="24"/>
        <v>0</v>
      </c>
      <c r="AC63" s="37">
        <f t="shared" si="25"/>
        <v>0</v>
      </c>
      <c r="AD63" s="37">
        <f t="shared" si="26"/>
        <v>0</v>
      </c>
      <c r="AE63" s="37">
        <f t="shared" si="27"/>
        <v>0</v>
      </c>
      <c r="AF63" s="37">
        <f t="shared" si="28"/>
        <v>0</v>
      </c>
      <c r="AG63" s="37">
        <f t="shared" si="29"/>
        <v>0</v>
      </c>
      <c r="AH63" s="37">
        <f t="shared" si="30"/>
        <v>0</v>
      </c>
      <c r="AI63" s="37">
        <f t="shared" si="31"/>
        <v>0</v>
      </c>
      <c r="AJ63" s="37">
        <f t="shared" si="32"/>
        <v>0</v>
      </c>
      <c r="AK63" s="37">
        <f t="shared" si="33"/>
        <v>0</v>
      </c>
      <c r="AL63" s="37">
        <f t="shared" si="34"/>
        <v>0</v>
      </c>
      <c r="AM63" s="37">
        <f t="shared" si="35"/>
        <v>0</v>
      </c>
      <c r="AN63" s="37" t="s">
        <v>12</v>
      </c>
      <c r="AO63" s="37" t="s">
        <v>12</v>
      </c>
      <c r="AP63" s="37" t="s">
        <v>12</v>
      </c>
      <c r="AQ63" s="37" t="s">
        <v>12</v>
      </c>
      <c r="AR63" s="37" t="s">
        <v>12</v>
      </c>
      <c r="AS63" s="37" t="s">
        <v>12</v>
      </c>
      <c r="AT63" s="37" t="s">
        <v>12</v>
      </c>
      <c r="AU63" s="37" t="s">
        <v>12</v>
      </c>
      <c r="AV63" s="37" t="s">
        <v>12</v>
      </c>
      <c r="AW63" s="37" t="s">
        <v>12</v>
      </c>
      <c r="AX63" s="37" t="s">
        <v>12</v>
      </c>
      <c r="AY63" s="37"/>
      <c r="AZ63" s="37"/>
      <c r="BA63" s="37"/>
      <c r="BB63" s="37"/>
      <c r="BC63" s="37"/>
    </row>
    <row r="64" spans="1:55" x14ac:dyDescent="0.2">
      <c r="A64" s="2">
        <v>39</v>
      </c>
      <c r="B64" s="70" t="s">
        <v>343</v>
      </c>
      <c r="C64" s="59">
        <v>0</v>
      </c>
      <c r="D64" s="59">
        <v>0</v>
      </c>
      <c r="E64" s="59">
        <v>0</v>
      </c>
      <c r="F64" s="59">
        <v>0</v>
      </c>
      <c r="G64" s="59">
        <v>0</v>
      </c>
      <c r="H64" s="59">
        <v>0</v>
      </c>
      <c r="I64" s="59">
        <v>0</v>
      </c>
      <c r="J64" s="59">
        <v>0</v>
      </c>
      <c r="K64" s="59">
        <v>0</v>
      </c>
      <c r="L64" s="59">
        <v>0</v>
      </c>
      <c r="M64" s="59">
        <v>0</v>
      </c>
      <c r="N64" s="59">
        <v>0</v>
      </c>
      <c r="O64" s="59">
        <v>0</v>
      </c>
      <c r="P64" s="59" t="s">
        <v>12</v>
      </c>
      <c r="Q64" s="59" t="s">
        <v>12</v>
      </c>
      <c r="R64" s="59" t="s">
        <v>12</v>
      </c>
      <c r="S64" s="59" t="s">
        <v>12</v>
      </c>
      <c r="T64" s="59" t="s">
        <v>12</v>
      </c>
      <c r="U64" s="59" t="s">
        <v>12</v>
      </c>
      <c r="V64" s="59" t="s">
        <v>12</v>
      </c>
      <c r="W64" s="59" t="s">
        <v>12</v>
      </c>
      <c r="X64" s="59" t="s">
        <v>12</v>
      </c>
      <c r="Y64" s="59" t="s">
        <v>12</v>
      </c>
      <c r="Z64" s="59" t="s">
        <v>12</v>
      </c>
      <c r="AA64" s="37">
        <f t="shared" si="23"/>
        <v>0</v>
      </c>
      <c r="AB64" s="37">
        <f t="shared" si="24"/>
        <v>0</v>
      </c>
      <c r="AC64" s="37">
        <f t="shared" si="25"/>
        <v>0</v>
      </c>
      <c r="AD64" s="37">
        <f t="shared" si="26"/>
        <v>0</v>
      </c>
      <c r="AE64" s="37">
        <f t="shared" si="27"/>
        <v>0</v>
      </c>
      <c r="AF64" s="37">
        <f t="shared" si="28"/>
        <v>0</v>
      </c>
      <c r="AG64" s="37">
        <f t="shared" si="29"/>
        <v>0</v>
      </c>
      <c r="AH64" s="37">
        <f t="shared" si="30"/>
        <v>0</v>
      </c>
      <c r="AI64" s="37">
        <f t="shared" si="31"/>
        <v>0</v>
      </c>
      <c r="AJ64" s="37">
        <f t="shared" si="32"/>
        <v>0</v>
      </c>
      <c r="AK64" s="37">
        <f t="shared" si="33"/>
        <v>0</v>
      </c>
      <c r="AL64" s="37">
        <f t="shared" si="34"/>
        <v>0</v>
      </c>
      <c r="AM64" s="37">
        <f t="shared" si="35"/>
        <v>0</v>
      </c>
      <c r="AN64" s="37" t="s">
        <v>12</v>
      </c>
      <c r="AO64" s="37" t="s">
        <v>12</v>
      </c>
      <c r="AP64" s="37" t="s">
        <v>12</v>
      </c>
      <c r="AQ64" s="37" t="s">
        <v>12</v>
      </c>
      <c r="AR64" s="37" t="s">
        <v>12</v>
      </c>
      <c r="AS64" s="37" t="s">
        <v>12</v>
      </c>
      <c r="AT64" s="37" t="s">
        <v>12</v>
      </c>
      <c r="AU64" s="37" t="s">
        <v>12</v>
      </c>
      <c r="AV64" s="37" t="s">
        <v>12</v>
      </c>
      <c r="AW64" s="37" t="s">
        <v>12</v>
      </c>
      <c r="AX64" s="37" t="s">
        <v>12</v>
      </c>
      <c r="AY64" s="37"/>
      <c r="AZ64" s="37"/>
      <c r="BA64" s="37"/>
      <c r="BB64" s="37"/>
      <c r="BC64" s="37"/>
    </row>
    <row r="65" spans="1:55" x14ac:dyDescent="0.2">
      <c r="A65" s="2">
        <v>40</v>
      </c>
      <c r="B65" s="70" t="s">
        <v>344</v>
      </c>
      <c r="C65" s="59">
        <v>0</v>
      </c>
      <c r="D65" s="59">
        <v>0</v>
      </c>
      <c r="E65" s="59">
        <v>0</v>
      </c>
      <c r="F65" s="59">
        <v>0</v>
      </c>
      <c r="G65" s="59">
        <v>0</v>
      </c>
      <c r="H65" s="59">
        <v>0</v>
      </c>
      <c r="I65" s="59">
        <v>0</v>
      </c>
      <c r="J65" s="59">
        <v>0</v>
      </c>
      <c r="K65" s="59">
        <v>0</v>
      </c>
      <c r="L65" s="59">
        <v>0</v>
      </c>
      <c r="M65" s="59">
        <v>0</v>
      </c>
      <c r="N65" s="59">
        <v>0</v>
      </c>
      <c r="O65" s="59">
        <v>0</v>
      </c>
      <c r="P65" s="59" t="s">
        <v>12</v>
      </c>
      <c r="Q65" s="59" t="s">
        <v>12</v>
      </c>
      <c r="R65" s="59" t="s">
        <v>12</v>
      </c>
      <c r="S65" s="59" t="s">
        <v>12</v>
      </c>
      <c r="T65" s="59" t="s">
        <v>12</v>
      </c>
      <c r="U65" s="59" t="s">
        <v>12</v>
      </c>
      <c r="V65" s="59" t="s">
        <v>12</v>
      </c>
      <c r="W65" s="59" t="s">
        <v>12</v>
      </c>
      <c r="X65" s="59" t="s">
        <v>12</v>
      </c>
      <c r="Y65" s="59" t="s">
        <v>12</v>
      </c>
      <c r="Z65" s="59" t="s">
        <v>12</v>
      </c>
      <c r="AA65" s="37">
        <f t="shared" si="23"/>
        <v>0</v>
      </c>
      <c r="AB65" s="37">
        <f t="shared" si="24"/>
        <v>0</v>
      </c>
      <c r="AC65" s="37">
        <f t="shared" si="25"/>
        <v>0</v>
      </c>
      <c r="AD65" s="37">
        <f t="shared" si="26"/>
        <v>0</v>
      </c>
      <c r="AE65" s="37">
        <f t="shared" si="27"/>
        <v>0</v>
      </c>
      <c r="AF65" s="37">
        <f t="shared" si="28"/>
        <v>0</v>
      </c>
      <c r="AG65" s="37">
        <f t="shared" si="29"/>
        <v>0</v>
      </c>
      <c r="AH65" s="37">
        <f t="shared" si="30"/>
        <v>0</v>
      </c>
      <c r="AI65" s="37">
        <f t="shared" si="31"/>
        <v>0</v>
      </c>
      <c r="AJ65" s="37">
        <f t="shared" si="32"/>
        <v>0</v>
      </c>
      <c r="AK65" s="37">
        <f t="shared" si="33"/>
        <v>0</v>
      </c>
      <c r="AL65" s="37">
        <f t="shared" si="34"/>
        <v>0</v>
      </c>
      <c r="AM65" s="37">
        <f t="shared" si="35"/>
        <v>0</v>
      </c>
      <c r="AN65" s="37" t="s">
        <v>12</v>
      </c>
      <c r="AO65" s="37" t="s">
        <v>12</v>
      </c>
      <c r="AP65" s="37" t="s">
        <v>12</v>
      </c>
      <c r="AQ65" s="37" t="s">
        <v>12</v>
      </c>
      <c r="AR65" s="37" t="s">
        <v>12</v>
      </c>
      <c r="AS65" s="37" t="s">
        <v>12</v>
      </c>
      <c r="AT65" s="37" t="s">
        <v>12</v>
      </c>
      <c r="AU65" s="37" t="s">
        <v>12</v>
      </c>
      <c r="AV65" s="37" t="s">
        <v>12</v>
      </c>
      <c r="AW65" s="37" t="s">
        <v>12</v>
      </c>
      <c r="AX65" s="37" t="s">
        <v>12</v>
      </c>
      <c r="AY65" s="37"/>
      <c r="AZ65" s="37"/>
      <c r="BA65" s="37"/>
      <c r="BB65" s="37"/>
      <c r="BC65" s="37"/>
    </row>
    <row r="66" spans="1:55" x14ac:dyDescent="0.2">
      <c r="A66" s="2">
        <v>41</v>
      </c>
      <c r="B66" s="70" t="s">
        <v>345</v>
      </c>
      <c r="C66" s="59">
        <v>0</v>
      </c>
      <c r="D66" s="59">
        <v>0</v>
      </c>
      <c r="E66" s="59">
        <v>0</v>
      </c>
      <c r="F66" s="59">
        <v>0</v>
      </c>
      <c r="G66" s="59">
        <v>0</v>
      </c>
      <c r="H66" s="59">
        <v>0</v>
      </c>
      <c r="I66" s="59">
        <v>0</v>
      </c>
      <c r="J66" s="59">
        <v>0</v>
      </c>
      <c r="K66" s="59">
        <v>0</v>
      </c>
      <c r="L66" s="59">
        <v>0</v>
      </c>
      <c r="M66" s="59">
        <v>0</v>
      </c>
      <c r="N66" s="59">
        <v>0</v>
      </c>
      <c r="O66" s="59">
        <v>0</v>
      </c>
      <c r="P66" s="59" t="s">
        <v>12</v>
      </c>
      <c r="Q66" s="59" t="s">
        <v>12</v>
      </c>
      <c r="R66" s="59" t="s">
        <v>12</v>
      </c>
      <c r="S66" s="59" t="s">
        <v>12</v>
      </c>
      <c r="T66" s="59" t="s">
        <v>12</v>
      </c>
      <c r="U66" s="59" t="s">
        <v>12</v>
      </c>
      <c r="V66" s="59" t="s">
        <v>12</v>
      </c>
      <c r="W66" s="59" t="s">
        <v>12</v>
      </c>
      <c r="X66" s="59" t="s">
        <v>12</v>
      </c>
      <c r="Y66" s="59" t="s">
        <v>12</v>
      </c>
      <c r="Z66" s="59" t="s">
        <v>12</v>
      </c>
      <c r="AA66" s="37">
        <f t="shared" si="23"/>
        <v>0</v>
      </c>
      <c r="AB66" s="37">
        <f t="shared" si="24"/>
        <v>0</v>
      </c>
      <c r="AC66" s="37">
        <f t="shared" si="25"/>
        <v>0</v>
      </c>
      <c r="AD66" s="37">
        <f t="shared" si="26"/>
        <v>0</v>
      </c>
      <c r="AE66" s="37">
        <f t="shared" si="27"/>
        <v>0</v>
      </c>
      <c r="AF66" s="37">
        <f t="shared" si="28"/>
        <v>0</v>
      </c>
      <c r="AG66" s="37">
        <f t="shared" si="29"/>
        <v>0</v>
      </c>
      <c r="AH66" s="37">
        <f t="shared" si="30"/>
        <v>0</v>
      </c>
      <c r="AI66" s="37">
        <f t="shared" si="31"/>
        <v>0</v>
      </c>
      <c r="AJ66" s="37">
        <f t="shared" si="32"/>
        <v>0</v>
      </c>
      <c r="AK66" s="37">
        <f t="shared" si="33"/>
        <v>0</v>
      </c>
      <c r="AL66" s="37">
        <f t="shared" si="34"/>
        <v>0</v>
      </c>
      <c r="AM66" s="37">
        <f t="shared" si="35"/>
        <v>0</v>
      </c>
      <c r="AN66" s="37" t="s">
        <v>12</v>
      </c>
      <c r="AO66" s="37" t="s">
        <v>12</v>
      </c>
      <c r="AP66" s="37" t="s">
        <v>12</v>
      </c>
      <c r="AQ66" s="37" t="s">
        <v>12</v>
      </c>
      <c r="AR66" s="37" t="s">
        <v>12</v>
      </c>
      <c r="AS66" s="37" t="s">
        <v>12</v>
      </c>
      <c r="AT66" s="37" t="s">
        <v>12</v>
      </c>
      <c r="AU66" s="37" t="s">
        <v>12</v>
      </c>
      <c r="AV66" s="37" t="s">
        <v>12</v>
      </c>
      <c r="AW66" s="37" t="s">
        <v>12</v>
      </c>
      <c r="AX66" s="37" t="s">
        <v>12</v>
      </c>
      <c r="AY66" s="37"/>
      <c r="AZ66" s="37"/>
      <c r="BA66" s="37"/>
      <c r="BB66" s="37"/>
      <c r="BC66" s="37"/>
    </row>
    <row r="67" spans="1:55" x14ac:dyDescent="0.2">
      <c r="A67" s="2">
        <v>42</v>
      </c>
      <c r="B67" s="70" t="s">
        <v>346</v>
      </c>
      <c r="C67" s="59">
        <v>0</v>
      </c>
      <c r="D67" s="59">
        <v>0</v>
      </c>
      <c r="E67" s="59">
        <v>0</v>
      </c>
      <c r="F67" s="59">
        <v>6</v>
      </c>
      <c r="G67" s="59">
        <v>0</v>
      </c>
      <c r="H67" s="59">
        <v>0</v>
      </c>
      <c r="I67" s="59">
        <v>0</v>
      </c>
      <c r="J67" s="59">
        <v>0</v>
      </c>
      <c r="K67" s="59">
        <v>0</v>
      </c>
      <c r="L67" s="59">
        <v>0</v>
      </c>
      <c r="M67" s="59">
        <v>0</v>
      </c>
      <c r="N67" s="59">
        <v>0</v>
      </c>
      <c r="O67" s="59">
        <v>0</v>
      </c>
      <c r="P67" s="59" t="s">
        <v>12</v>
      </c>
      <c r="Q67" s="59" t="s">
        <v>12</v>
      </c>
      <c r="R67" s="59" t="s">
        <v>12</v>
      </c>
      <c r="S67" s="59" t="s">
        <v>12</v>
      </c>
      <c r="T67" s="59" t="s">
        <v>12</v>
      </c>
      <c r="U67" s="59" t="s">
        <v>12</v>
      </c>
      <c r="V67" s="59" t="s">
        <v>12</v>
      </c>
      <c r="W67" s="59" t="s">
        <v>12</v>
      </c>
      <c r="X67" s="59" t="s">
        <v>12</v>
      </c>
      <c r="Y67" s="59" t="s">
        <v>12</v>
      </c>
      <c r="Z67" s="59" t="s">
        <v>12</v>
      </c>
      <c r="AA67" s="37">
        <f t="shared" si="23"/>
        <v>0</v>
      </c>
      <c r="AB67" s="37">
        <f t="shared" si="24"/>
        <v>0</v>
      </c>
      <c r="AC67" s="37">
        <f t="shared" si="25"/>
        <v>0</v>
      </c>
      <c r="AD67" s="37">
        <f t="shared" si="26"/>
        <v>1.385050983149585E-4</v>
      </c>
      <c r="AE67" s="37">
        <f t="shared" si="27"/>
        <v>0</v>
      </c>
      <c r="AF67" s="37">
        <f t="shared" si="28"/>
        <v>0</v>
      </c>
      <c r="AG67" s="37">
        <f t="shared" si="29"/>
        <v>0</v>
      </c>
      <c r="AH67" s="37">
        <f t="shared" si="30"/>
        <v>0</v>
      </c>
      <c r="AI67" s="37">
        <f t="shared" si="31"/>
        <v>0</v>
      </c>
      <c r="AJ67" s="37">
        <f t="shared" si="32"/>
        <v>0</v>
      </c>
      <c r="AK67" s="37">
        <f t="shared" si="33"/>
        <v>0</v>
      </c>
      <c r="AL67" s="37">
        <f t="shared" si="34"/>
        <v>0</v>
      </c>
      <c r="AM67" s="37">
        <f t="shared" si="35"/>
        <v>0</v>
      </c>
      <c r="AN67" s="37" t="s">
        <v>12</v>
      </c>
      <c r="AO67" s="37" t="s">
        <v>12</v>
      </c>
      <c r="AP67" s="37" t="s">
        <v>12</v>
      </c>
      <c r="AQ67" s="37" t="s">
        <v>12</v>
      </c>
      <c r="AR67" s="37" t="s">
        <v>12</v>
      </c>
      <c r="AS67" s="37" t="s">
        <v>12</v>
      </c>
      <c r="AT67" s="37" t="s">
        <v>12</v>
      </c>
      <c r="AU67" s="37" t="s">
        <v>12</v>
      </c>
      <c r="AV67" s="37" t="s">
        <v>12</v>
      </c>
      <c r="AW67" s="37" t="s">
        <v>12</v>
      </c>
      <c r="AX67" s="37" t="s">
        <v>12</v>
      </c>
      <c r="AY67" s="37"/>
      <c r="AZ67" s="37"/>
      <c r="BA67" s="37"/>
      <c r="BB67" s="37"/>
      <c r="BC67" s="37"/>
    </row>
    <row r="68" spans="1:55" x14ac:dyDescent="0.2">
      <c r="A68" s="2">
        <v>43</v>
      </c>
      <c r="B68" s="70" t="s">
        <v>347</v>
      </c>
      <c r="C68" s="59">
        <v>0</v>
      </c>
      <c r="D68" s="59">
        <v>0</v>
      </c>
      <c r="E68" s="59">
        <v>0</v>
      </c>
      <c r="F68" s="59">
        <v>0</v>
      </c>
      <c r="G68" s="59">
        <v>0</v>
      </c>
      <c r="H68" s="59">
        <v>0</v>
      </c>
      <c r="I68" s="59">
        <v>0</v>
      </c>
      <c r="J68" s="59">
        <v>0</v>
      </c>
      <c r="K68" s="59">
        <v>0</v>
      </c>
      <c r="L68" s="59">
        <v>0</v>
      </c>
      <c r="M68" s="59">
        <v>0</v>
      </c>
      <c r="N68" s="59">
        <v>0</v>
      </c>
      <c r="O68" s="59">
        <v>0</v>
      </c>
      <c r="P68" s="59" t="s">
        <v>12</v>
      </c>
      <c r="Q68" s="59" t="s">
        <v>12</v>
      </c>
      <c r="R68" s="59" t="s">
        <v>12</v>
      </c>
      <c r="S68" s="59" t="s">
        <v>12</v>
      </c>
      <c r="T68" s="59" t="s">
        <v>12</v>
      </c>
      <c r="U68" s="59" t="s">
        <v>12</v>
      </c>
      <c r="V68" s="59" t="s">
        <v>12</v>
      </c>
      <c r="W68" s="59" t="s">
        <v>12</v>
      </c>
      <c r="X68" s="59" t="s">
        <v>12</v>
      </c>
      <c r="Y68" s="59" t="s">
        <v>12</v>
      </c>
      <c r="Z68" s="59" t="s">
        <v>12</v>
      </c>
      <c r="AA68" s="37">
        <f t="shared" si="23"/>
        <v>0</v>
      </c>
      <c r="AB68" s="37">
        <f t="shared" si="24"/>
        <v>0</v>
      </c>
      <c r="AC68" s="37">
        <f t="shared" si="25"/>
        <v>0</v>
      </c>
      <c r="AD68" s="37">
        <f t="shared" si="26"/>
        <v>0</v>
      </c>
      <c r="AE68" s="37">
        <f t="shared" si="27"/>
        <v>0</v>
      </c>
      <c r="AF68" s="37">
        <f t="shared" si="28"/>
        <v>0</v>
      </c>
      <c r="AG68" s="37">
        <f t="shared" si="29"/>
        <v>0</v>
      </c>
      <c r="AH68" s="37">
        <f t="shared" si="30"/>
        <v>0</v>
      </c>
      <c r="AI68" s="37">
        <f t="shared" si="31"/>
        <v>0</v>
      </c>
      <c r="AJ68" s="37">
        <f t="shared" si="32"/>
        <v>0</v>
      </c>
      <c r="AK68" s="37">
        <f t="shared" si="33"/>
        <v>0</v>
      </c>
      <c r="AL68" s="37">
        <f t="shared" si="34"/>
        <v>0</v>
      </c>
      <c r="AM68" s="37">
        <f t="shared" si="35"/>
        <v>0</v>
      </c>
      <c r="AN68" s="37" t="s">
        <v>12</v>
      </c>
      <c r="AO68" s="37" t="s">
        <v>12</v>
      </c>
      <c r="AP68" s="37" t="s">
        <v>12</v>
      </c>
      <c r="AQ68" s="37" t="s">
        <v>12</v>
      </c>
      <c r="AR68" s="37" t="s">
        <v>12</v>
      </c>
      <c r="AS68" s="37" t="s">
        <v>12</v>
      </c>
      <c r="AT68" s="37" t="s">
        <v>12</v>
      </c>
      <c r="AU68" s="37" t="s">
        <v>12</v>
      </c>
      <c r="AV68" s="37" t="s">
        <v>12</v>
      </c>
      <c r="AW68" s="37" t="s">
        <v>12</v>
      </c>
      <c r="AX68" s="37" t="s">
        <v>12</v>
      </c>
      <c r="AY68" s="37"/>
      <c r="AZ68" s="37"/>
      <c r="BA68" s="37"/>
      <c r="BB68" s="37"/>
      <c r="BC68" s="37"/>
    </row>
    <row r="69" spans="1:55" x14ac:dyDescent="0.2">
      <c r="A69" s="2">
        <v>44</v>
      </c>
      <c r="B69" s="70" t="s">
        <v>348</v>
      </c>
      <c r="C69" s="59">
        <v>0</v>
      </c>
      <c r="D69" s="59">
        <v>0</v>
      </c>
      <c r="E69" s="59">
        <v>0</v>
      </c>
      <c r="F69" s="59">
        <v>0</v>
      </c>
      <c r="G69" s="59">
        <v>0</v>
      </c>
      <c r="H69" s="59">
        <v>0</v>
      </c>
      <c r="I69" s="59">
        <v>0</v>
      </c>
      <c r="J69" s="59">
        <v>0</v>
      </c>
      <c r="K69" s="59">
        <v>0</v>
      </c>
      <c r="L69" s="59">
        <v>0</v>
      </c>
      <c r="M69" s="59">
        <v>0</v>
      </c>
      <c r="N69" s="59">
        <v>0</v>
      </c>
      <c r="O69" s="59">
        <v>0</v>
      </c>
      <c r="P69" s="59" t="s">
        <v>12</v>
      </c>
      <c r="Q69" s="59" t="s">
        <v>12</v>
      </c>
      <c r="R69" s="59" t="s">
        <v>12</v>
      </c>
      <c r="S69" s="59" t="s">
        <v>12</v>
      </c>
      <c r="T69" s="59" t="s">
        <v>12</v>
      </c>
      <c r="U69" s="59" t="s">
        <v>12</v>
      </c>
      <c r="V69" s="59" t="s">
        <v>12</v>
      </c>
      <c r="W69" s="59" t="s">
        <v>12</v>
      </c>
      <c r="X69" s="59" t="s">
        <v>12</v>
      </c>
      <c r="Y69" s="59" t="s">
        <v>12</v>
      </c>
      <c r="Z69" s="59" t="s">
        <v>12</v>
      </c>
      <c r="AA69" s="37">
        <f t="shared" si="23"/>
        <v>0</v>
      </c>
      <c r="AB69" s="37">
        <f t="shared" si="24"/>
        <v>0</v>
      </c>
      <c r="AC69" s="37">
        <f t="shared" si="25"/>
        <v>0</v>
      </c>
      <c r="AD69" s="37">
        <f t="shared" si="26"/>
        <v>0</v>
      </c>
      <c r="AE69" s="37">
        <f t="shared" si="27"/>
        <v>0</v>
      </c>
      <c r="AF69" s="37">
        <f t="shared" si="28"/>
        <v>0</v>
      </c>
      <c r="AG69" s="37">
        <f t="shared" si="29"/>
        <v>0</v>
      </c>
      <c r="AH69" s="37">
        <f t="shared" si="30"/>
        <v>0</v>
      </c>
      <c r="AI69" s="37">
        <f t="shared" si="31"/>
        <v>0</v>
      </c>
      <c r="AJ69" s="37">
        <f t="shared" si="32"/>
        <v>0</v>
      </c>
      <c r="AK69" s="37">
        <f t="shared" si="33"/>
        <v>0</v>
      </c>
      <c r="AL69" s="37">
        <f t="shared" si="34"/>
        <v>0</v>
      </c>
      <c r="AM69" s="37">
        <f t="shared" si="35"/>
        <v>0</v>
      </c>
      <c r="AN69" s="37" t="s">
        <v>12</v>
      </c>
      <c r="AO69" s="37" t="s">
        <v>12</v>
      </c>
      <c r="AP69" s="37" t="s">
        <v>12</v>
      </c>
      <c r="AQ69" s="37" t="s">
        <v>12</v>
      </c>
      <c r="AR69" s="37" t="s">
        <v>12</v>
      </c>
      <c r="AS69" s="37" t="s">
        <v>12</v>
      </c>
      <c r="AT69" s="37" t="s">
        <v>12</v>
      </c>
      <c r="AU69" s="37" t="s">
        <v>12</v>
      </c>
      <c r="AV69" s="37" t="s">
        <v>12</v>
      </c>
      <c r="AW69" s="37" t="s">
        <v>12</v>
      </c>
      <c r="AX69" s="37" t="s">
        <v>12</v>
      </c>
      <c r="AY69" s="37"/>
      <c r="AZ69" s="37"/>
      <c r="BA69" s="37"/>
      <c r="BB69" s="37"/>
      <c r="BC69" s="37"/>
    </row>
    <row r="70" spans="1:55" x14ac:dyDescent="0.2">
      <c r="A70" s="2">
        <v>45</v>
      </c>
      <c r="B70" s="70" t="s">
        <v>349</v>
      </c>
      <c r="C70" s="59">
        <v>0</v>
      </c>
      <c r="D70" s="59">
        <v>0</v>
      </c>
      <c r="E70" s="59">
        <v>0</v>
      </c>
      <c r="F70" s="59">
        <v>0</v>
      </c>
      <c r="G70" s="59">
        <v>0</v>
      </c>
      <c r="H70" s="59">
        <v>0</v>
      </c>
      <c r="I70" s="59">
        <v>0</v>
      </c>
      <c r="J70" s="59">
        <v>0</v>
      </c>
      <c r="K70" s="59">
        <v>0</v>
      </c>
      <c r="L70" s="59">
        <v>0</v>
      </c>
      <c r="M70" s="59">
        <v>0</v>
      </c>
      <c r="N70" s="59">
        <v>0</v>
      </c>
      <c r="O70" s="59">
        <v>0</v>
      </c>
      <c r="P70" s="59" t="s">
        <v>12</v>
      </c>
      <c r="Q70" s="59" t="s">
        <v>12</v>
      </c>
      <c r="R70" s="59" t="s">
        <v>12</v>
      </c>
      <c r="S70" s="59" t="s">
        <v>12</v>
      </c>
      <c r="T70" s="59" t="s">
        <v>12</v>
      </c>
      <c r="U70" s="59" t="s">
        <v>12</v>
      </c>
      <c r="V70" s="59" t="s">
        <v>12</v>
      </c>
      <c r="W70" s="59" t="s">
        <v>12</v>
      </c>
      <c r="X70" s="59" t="s">
        <v>12</v>
      </c>
      <c r="Y70" s="59" t="s">
        <v>12</v>
      </c>
      <c r="Z70" s="59" t="s">
        <v>12</v>
      </c>
      <c r="AA70" s="37">
        <f t="shared" si="23"/>
        <v>0</v>
      </c>
      <c r="AB70" s="37">
        <f t="shared" si="24"/>
        <v>0</v>
      </c>
      <c r="AC70" s="37">
        <f t="shared" si="25"/>
        <v>0</v>
      </c>
      <c r="AD70" s="37">
        <f t="shared" si="26"/>
        <v>0</v>
      </c>
      <c r="AE70" s="37">
        <f t="shared" si="27"/>
        <v>0</v>
      </c>
      <c r="AF70" s="37">
        <f t="shared" si="28"/>
        <v>0</v>
      </c>
      <c r="AG70" s="37">
        <f t="shared" si="29"/>
        <v>0</v>
      </c>
      <c r="AH70" s="37">
        <f t="shared" si="30"/>
        <v>0</v>
      </c>
      <c r="AI70" s="37">
        <f t="shared" si="31"/>
        <v>0</v>
      </c>
      <c r="AJ70" s="37">
        <f t="shared" si="32"/>
        <v>0</v>
      </c>
      <c r="AK70" s="37">
        <f t="shared" si="33"/>
        <v>0</v>
      </c>
      <c r="AL70" s="37">
        <f t="shared" si="34"/>
        <v>0</v>
      </c>
      <c r="AM70" s="37">
        <f t="shared" si="35"/>
        <v>0</v>
      </c>
      <c r="AN70" s="37" t="s">
        <v>12</v>
      </c>
      <c r="AO70" s="37" t="s">
        <v>12</v>
      </c>
      <c r="AP70" s="37" t="s">
        <v>12</v>
      </c>
      <c r="AQ70" s="37" t="s">
        <v>12</v>
      </c>
      <c r="AR70" s="37" t="s">
        <v>12</v>
      </c>
      <c r="AS70" s="37" t="s">
        <v>12</v>
      </c>
      <c r="AT70" s="37" t="s">
        <v>12</v>
      </c>
      <c r="AU70" s="37" t="s">
        <v>12</v>
      </c>
      <c r="AV70" s="37" t="s">
        <v>12</v>
      </c>
      <c r="AW70" s="37" t="s">
        <v>12</v>
      </c>
      <c r="AX70" s="37" t="s">
        <v>12</v>
      </c>
      <c r="AY70" s="37"/>
      <c r="AZ70" s="37"/>
      <c r="BA70" s="37"/>
      <c r="BB70" s="37"/>
      <c r="BC70" s="37"/>
    </row>
    <row r="71" spans="1:55" x14ac:dyDescent="0.2">
      <c r="A71" s="2">
        <v>46</v>
      </c>
      <c r="B71" s="70" t="s">
        <v>350</v>
      </c>
      <c r="C71" s="59">
        <v>0</v>
      </c>
      <c r="D71" s="59">
        <v>0</v>
      </c>
      <c r="E71" s="59">
        <v>0</v>
      </c>
      <c r="F71" s="59">
        <v>0</v>
      </c>
      <c r="G71" s="59">
        <v>0</v>
      </c>
      <c r="H71" s="59">
        <v>0</v>
      </c>
      <c r="I71" s="59">
        <v>0</v>
      </c>
      <c r="J71" s="59">
        <v>0</v>
      </c>
      <c r="K71" s="59">
        <v>0</v>
      </c>
      <c r="L71" s="59">
        <v>0</v>
      </c>
      <c r="M71" s="59">
        <v>0</v>
      </c>
      <c r="N71" s="59">
        <v>0</v>
      </c>
      <c r="O71" s="59">
        <v>0</v>
      </c>
      <c r="P71" s="59" t="s">
        <v>12</v>
      </c>
      <c r="Q71" s="59" t="s">
        <v>12</v>
      </c>
      <c r="R71" s="59" t="s">
        <v>12</v>
      </c>
      <c r="S71" s="59" t="s">
        <v>12</v>
      </c>
      <c r="T71" s="59" t="s">
        <v>12</v>
      </c>
      <c r="U71" s="59" t="s">
        <v>12</v>
      </c>
      <c r="V71" s="59" t="s">
        <v>12</v>
      </c>
      <c r="W71" s="59" t="s">
        <v>12</v>
      </c>
      <c r="X71" s="59" t="s">
        <v>12</v>
      </c>
      <c r="Y71" s="59" t="s">
        <v>12</v>
      </c>
      <c r="Z71" s="59" t="s">
        <v>12</v>
      </c>
      <c r="AA71" s="37">
        <f t="shared" si="23"/>
        <v>0</v>
      </c>
      <c r="AB71" s="37">
        <f t="shared" si="24"/>
        <v>0</v>
      </c>
      <c r="AC71" s="37">
        <f t="shared" si="25"/>
        <v>0</v>
      </c>
      <c r="AD71" s="37">
        <f t="shared" si="26"/>
        <v>0</v>
      </c>
      <c r="AE71" s="37">
        <f t="shared" si="27"/>
        <v>0</v>
      </c>
      <c r="AF71" s="37">
        <f t="shared" si="28"/>
        <v>0</v>
      </c>
      <c r="AG71" s="37">
        <f t="shared" si="29"/>
        <v>0</v>
      </c>
      <c r="AH71" s="37">
        <f t="shared" si="30"/>
        <v>0</v>
      </c>
      <c r="AI71" s="37">
        <f t="shared" si="31"/>
        <v>0</v>
      </c>
      <c r="AJ71" s="37">
        <f t="shared" si="32"/>
        <v>0</v>
      </c>
      <c r="AK71" s="37">
        <f t="shared" si="33"/>
        <v>0</v>
      </c>
      <c r="AL71" s="37">
        <f t="shared" si="34"/>
        <v>0</v>
      </c>
      <c r="AM71" s="37">
        <f t="shared" si="35"/>
        <v>0</v>
      </c>
      <c r="AN71" s="37" t="s">
        <v>12</v>
      </c>
      <c r="AO71" s="37" t="s">
        <v>12</v>
      </c>
      <c r="AP71" s="37" t="s">
        <v>12</v>
      </c>
      <c r="AQ71" s="37" t="s">
        <v>12</v>
      </c>
      <c r="AR71" s="37" t="s">
        <v>12</v>
      </c>
      <c r="AS71" s="37" t="s">
        <v>12</v>
      </c>
      <c r="AT71" s="37" t="s">
        <v>12</v>
      </c>
      <c r="AU71" s="37" t="s">
        <v>12</v>
      </c>
      <c r="AV71" s="37" t="s">
        <v>12</v>
      </c>
      <c r="AW71" s="37" t="s">
        <v>12</v>
      </c>
      <c r="AX71" s="37" t="s">
        <v>12</v>
      </c>
      <c r="AY71" s="37"/>
      <c r="AZ71" s="37"/>
      <c r="BA71" s="37"/>
      <c r="BB71" s="37"/>
      <c r="BC71" s="37"/>
    </row>
    <row r="72" spans="1:55" x14ac:dyDescent="0.2">
      <c r="A72" s="2">
        <v>47</v>
      </c>
      <c r="B72" s="70" t="s">
        <v>351</v>
      </c>
      <c r="C72" s="59">
        <v>0</v>
      </c>
      <c r="D72" s="59">
        <v>0</v>
      </c>
      <c r="E72" s="59">
        <v>0</v>
      </c>
      <c r="F72" s="59">
        <v>0</v>
      </c>
      <c r="G72" s="59">
        <v>0</v>
      </c>
      <c r="H72" s="59">
        <v>0</v>
      </c>
      <c r="I72" s="59">
        <v>0</v>
      </c>
      <c r="J72" s="59">
        <v>0</v>
      </c>
      <c r="K72" s="59">
        <v>0</v>
      </c>
      <c r="L72" s="59">
        <v>0</v>
      </c>
      <c r="M72" s="59">
        <v>0</v>
      </c>
      <c r="N72" s="59">
        <v>0</v>
      </c>
      <c r="O72" s="59">
        <v>0</v>
      </c>
      <c r="P72" s="59" t="s">
        <v>12</v>
      </c>
      <c r="Q72" s="59" t="s">
        <v>12</v>
      </c>
      <c r="R72" s="59" t="s">
        <v>12</v>
      </c>
      <c r="S72" s="59" t="s">
        <v>12</v>
      </c>
      <c r="T72" s="59" t="s">
        <v>12</v>
      </c>
      <c r="U72" s="59" t="s">
        <v>12</v>
      </c>
      <c r="V72" s="59" t="s">
        <v>12</v>
      </c>
      <c r="W72" s="59" t="s">
        <v>12</v>
      </c>
      <c r="X72" s="59" t="s">
        <v>12</v>
      </c>
      <c r="Y72" s="59" t="s">
        <v>12</v>
      </c>
      <c r="Z72" s="59" t="s">
        <v>12</v>
      </c>
      <c r="AA72" s="37">
        <f t="shared" si="23"/>
        <v>0</v>
      </c>
      <c r="AB72" s="37">
        <f t="shared" si="24"/>
        <v>0</v>
      </c>
      <c r="AC72" s="37">
        <f t="shared" si="25"/>
        <v>0</v>
      </c>
      <c r="AD72" s="37">
        <f t="shared" si="26"/>
        <v>0</v>
      </c>
      <c r="AE72" s="37">
        <f t="shared" si="27"/>
        <v>0</v>
      </c>
      <c r="AF72" s="37">
        <f t="shared" si="28"/>
        <v>0</v>
      </c>
      <c r="AG72" s="37">
        <f t="shared" si="29"/>
        <v>0</v>
      </c>
      <c r="AH72" s="37">
        <f t="shared" si="30"/>
        <v>0</v>
      </c>
      <c r="AI72" s="37">
        <f t="shared" si="31"/>
        <v>0</v>
      </c>
      <c r="AJ72" s="37">
        <f t="shared" si="32"/>
        <v>0</v>
      </c>
      <c r="AK72" s="37">
        <f t="shared" si="33"/>
        <v>0</v>
      </c>
      <c r="AL72" s="37">
        <f t="shared" si="34"/>
        <v>0</v>
      </c>
      <c r="AM72" s="37">
        <f t="shared" si="35"/>
        <v>0</v>
      </c>
      <c r="AN72" s="37" t="s">
        <v>12</v>
      </c>
      <c r="AO72" s="37" t="s">
        <v>12</v>
      </c>
      <c r="AP72" s="37" t="s">
        <v>12</v>
      </c>
      <c r="AQ72" s="37" t="s">
        <v>12</v>
      </c>
      <c r="AR72" s="37" t="s">
        <v>12</v>
      </c>
      <c r="AS72" s="37" t="s">
        <v>12</v>
      </c>
      <c r="AT72" s="37" t="s">
        <v>12</v>
      </c>
      <c r="AU72" s="37" t="s">
        <v>12</v>
      </c>
      <c r="AV72" s="37" t="s">
        <v>12</v>
      </c>
      <c r="AW72" s="37" t="s">
        <v>12</v>
      </c>
      <c r="AX72" s="37" t="s">
        <v>12</v>
      </c>
      <c r="AY72" s="37"/>
      <c r="AZ72" s="37"/>
      <c r="BA72" s="37"/>
      <c r="BB72" s="37"/>
      <c r="BC72" s="37"/>
    </row>
    <row r="73" spans="1:55" x14ac:dyDescent="0.2">
      <c r="A73" s="2">
        <v>48</v>
      </c>
      <c r="B73" s="70" t="s">
        <v>330</v>
      </c>
      <c r="C73" s="59">
        <v>185</v>
      </c>
      <c r="D73" s="59">
        <v>226</v>
      </c>
      <c r="E73" s="59">
        <v>138</v>
      </c>
      <c r="F73" s="59">
        <v>0</v>
      </c>
      <c r="G73" s="59">
        <v>0</v>
      </c>
      <c r="H73" s="59">
        <v>107</v>
      </c>
      <c r="I73" s="59">
        <v>209</v>
      </c>
      <c r="J73" s="59">
        <v>105</v>
      </c>
      <c r="K73" s="59">
        <v>200</v>
      </c>
      <c r="L73" s="59">
        <v>305</v>
      </c>
      <c r="M73" s="59">
        <v>91</v>
      </c>
      <c r="N73" s="59">
        <v>0</v>
      </c>
      <c r="O73" s="59">
        <v>0</v>
      </c>
      <c r="P73" s="59" t="s">
        <v>12</v>
      </c>
      <c r="Q73" s="59" t="s">
        <v>12</v>
      </c>
      <c r="R73" s="59" t="s">
        <v>12</v>
      </c>
      <c r="S73" s="59" t="s">
        <v>12</v>
      </c>
      <c r="T73" s="59" t="s">
        <v>12</v>
      </c>
      <c r="U73" s="59" t="s">
        <v>12</v>
      </c>
      <c r="V73" s="59" t="s">
        <v>12</v>
      </c>
      <c r="W73" s="59" t="s">
        <v>12</v>
      </c>
      <c r="X73" s="59" t="s">
        <v>12</v>
      </c>
      <c r="Y73" s="59" t="s">
        <v>12</v>
      </c>
      <c r="Z73" s="59" t="s">
        <v>12</v>
      </c>
      <c r="AA73" s="37">
        <f t="shared" si="23"/>
        <v>4.0202249913483673E-3</v>
      </c>
      <c r="AB73" s="37">
        <f t="shared" si="24"/>
        <v>5.473608054205964E-3</v>
      </c>
      <c r="AC73" s="37">
        <f t="shared" si="25"/>
        <v>3.1317648532061247E-3</v>
      </c>
      <c r="AD73" s="37">
        <f t="shared" si="26"/>
        <v>0</v>
      </c>
      <c r="AE73" s="37">
        <f t="shared" si="27"/>
        <v>0</v>
      </c>
      <c r="AF73" s="37">
        <f t="shared" si="28"/>
        <v>2.5698102154327143E-3</v>
      </c>
      <c r="AG73" s="37">
        <f t="shared" si="29"/>
        <v>4.5728696848977715E-3</v>
      </c>
      <c r="AH73" s="37">
        <f t="shared" si="30"/>
        <v>2.2928437507779291E-3</v>
      </c>
      <c r="AI73" s="37">
        <f t="shared" si="31"/>
        <v>4.6285237124592598E-3</v>
      </c>
      <c r="AJ73" s="37">
        <f t="shared" si="32"/>
        <v>6.8690579411343359E-3</v>
      </c>
      <c r="AK73" s="37">
        <f t="shared" si="33"/>
        <v>2.1832805479276027E-3</v>
      </c>
      <c r="AL73" s="37">
        <f t="shared" si="34"/>
        <v>0</v>
      </c>
      <c r="AM73" s="37">
        <f t="shared" si="35"/>
        <v>0</v>
      </c>
      <c r="AN73" s="37" t="s">
        <v>12</v>
      </c>
      <c r="AO73" s="37" t="s">
        <v>12</v>
      </c>
      <c r="AP73" s="37" t="s">
        <v>12</v>
      </c>
      <c r="AQ73" s="37" t="s">
        <v>12</v>
      </c>
      <c r="AR73" s="37" t="s">
        <v>12</v>
      </c>
      <c r="AS73" s="37" t="s">
        <v>12</v>
      </c>
      <c r="AT73" s="37" t="s">
        <v>12</v>
      </c>
      <c r="AU73" s="37" t="s">
        <v>12</v>
      </c>
      <c r="AV73" s="37" t="s">
        <v>12</v>
      </c>
      <c r="AW73" s="37" t="s">
        <v>12</v>
      </c>
      <c r="AX73" s="37" t="s">
        <v>12</v>
      </c>
      <c r="AY73" s="37"/>
      <c r="AZ73" s="37"/>
      <c r="BA73" s="37"/>
      <c r="BB73" s="37"/>
      <c r="BC73" s="37"/>
    </row>
    <row r="74" spans="1:55" x14ac:dyDescent="0.2">
      <c r="A74" s="2">
        <v>49</v>
      </c>
      <c r="B74" s="70" t="s">
        <v>59</v>
      </c>
      <c r="C74" s="59">
        <v>0</v>
      </c>
      <c r="D74" s="59">
        <v>0</v>
      </c>
      <c r="E74" s="59">
        <v>0</v>
      </c>
      <c r="F74" s="59">
        <v>0</v>
      </c>
      <c r="G74" s="59">
        <v>0</v>
      </c>
      <c r="H74" s="59">
        <v>0</v>
      </c>
      <c r="I74" s="59">
        <v>0</v>
      </c>
      <c r="J74" s="59">
        <v>0</v>
      </c>
      <c r="K74" s="59">
        <v>0</v>
      </c>
      <c r="L74" s="59">
        <v>0</v>
      </c>
      <c r="M74" s="59">
        <v>0</v>
      </c>
      <c r="N74" s="59">
        <v>0</v>
      </c>
      <c r="O74" s="59">
        <v>0</v>
      </c>
      <c r="P74" s="59" t="s">
        <v>12</v>
      </c>
      <c r="Q74" s="59" t="s">
        <v>12</v>
      </c>
      <c r="R74" s="59" t="s">
        <v>12</v>
      </c>
      <c r="S74" s="59" t="s">
        <v>12</v>
      </c>
      <c r="T74" s="59" t="s">
        <v>12</v>
      </c>
      <c r="U74" s="59" t="s">
        <v>12</v>
      </c>
      <c r="V74" s="59" t="s">
        <v>12</v>
      </c>
      <c r="W74" s="59" t="s">
        <v>12</v>
      </c>
      <c r="X74" s="59" t="s">
        <v>12</v>
      </c>
      <c r="Y74" s="59" t="s">
        <v>12</v>
      </c>
      <c r="Z74" s="59" t="s">
        <v>12</v>
      </c>
      <c r="AA74" s="37">
        <f t="shared" si="23"/>
        <v>0</v>
      </c>
      <c r="AB74" s="37">
        <f t="shared" si="24"/>
        <v>0</v>
      </c>
      <c r="AC74" s="37">
        <f t="shared" si="25"/>
        <v>0</v>
      </c>
      <c r="AD74" s="37">
        <f t="shared" si="26"/>
        <v>0</v>
      </c>
      <c r="AE74" s="37">
        <f t="shared" si="27"/>
        <v>0</v>
      </c>
      <c r="AF74" s="37">
        <f t="shared" si="28"/>
        <v>0</v>
      </c>
      <c r="AG74" s="37">
        <f t="shared" si="29"/>
        <v>0</v>
      </c>
      <c r="AH74" s="37">
        <f t="shared" si="30"/>
        <v>0</v>
      </c>
      <c r="AI74" s="37">
        <f t="shared" si="31"/>
        <v>0</v>
      </c>
      <c r="AJ74" s="37">
        <f t="shared" si="32"/>
        <v>0</v>
      </c>
      <c r="AK74" s="37">
        <f t="shared" si="33"/>
        <v>0</v>
      </c>
      <c r="AL74" s="37">
        <f t="shared" si="34"/>
        <v>0</v>
      </c>
      <c r="AM74" s="37">
        <f t="shared" si="35"/>
        <v>0</v>
      </c>
      <c r="AN74" s="37" t="s">
        <v>12</v>
      </c>
      <c r="AO74" s="37" t="s">
        <v>12</v>
      </c>
      <c r="AP74" s="37" t="s">
        <v>12</v>
      </c>
      <c r="AQ74" s="37" t="s">
        <v>12</v>
      </c>
      <c r="AR74" s="37" t="s">
        <v>12</v>
      </c>
      <c r="AS74" s="37" t="s">
        <v>12</v>
      </c>
      <c r="AT74" s="37" t="s">
        <v>12</v>
      </c>
      <c r="AU74" s="37" t="s">
        <v>12</v>
      </c>
      <c r="AV74" s="37" t="s">
        <v>12</v>
      </c>
      <c r="AW74" s="37" t="s">
        <v>12</v>
      </c>
      <c r="AX74" s="37" t="s">
        <v>12</v>
      </c>
      <c r="AY74" s="37"/>
      <c r="AZ74" s="37"/>
      <c r="BA74" s="37"/>
      <c r="BB74" s="37"/>
      <c r="BC74" s="37"/>
    </row>
    <row r="75" spans="1:55" x14ac:dyDescent="0.2">
      <c r="A75" s="2">
        <v>50</v>
      </c>
      <c r="B75" s="70" t="s">
        <v>352</v>
      </c>
      <c r="C75" s="59">
        <v>0</v>
      </c>
      <c r="D75" s="59">
        <v>0</v>
      </c>
      <c r="E75" s="59">
        <v>0</v>
      </c>
      <c r="F75" s="59">
        <v>0</v>
      </c>
      <c r="G75" s="59">
        <v>0</v>
      </c>
      <c r="H75" s="59">
        <v>0</v>
      </c>
      <c r="I75" s="59">
        <v>0</v>
      </c>
      <c r="J75" s="59">
        <v>0</v>
      </c>
      <c r="K75" s="59">
        <v>0</v>
      </c>
      <c r="L75" s="59">
        <v>0</v>
      </c>
      <c r="M75" s="59">
        <v>0</v>
      </c>
      <c r="N75" s="59">
        <v>0</v>
      </c>
      <c r="O75" s="59">
        <v>0</v>
      </c>
      <c r="P75" s="59" t="s">
        <v>12</v>
      </c>
      <c r="Q75" s="59" t="s">
        <v>12</v>
      </c>
      <c r="R75" s="59" t="s">
        <v>12</v>
      </c>
      <c r="S75" s="59" t="s">
        <v>12</v>
      </c>
      <c r="T75" s="59" t="s">
        <v>12</v>
      </c>
      <c r="U75" s="59" t="s">
        <v>12</v>
      </c>
      <c r="V75" s="59" t="s">
        <v>12</v>
      </c>
      <c r="W75" s="59" t="s">
        <v>12</v>
      </c>
      <c r="X75" s="59" t="s">
        <v>12</v>
      </c>
      <c r="Y75" s="59" t="s">
        <v>12</v>
      </c>
      <c r="Z75" s="59" t="s">
        <v>12</v>
      </c>
      <c r="AA75" s="37">
        <f t="shared" si="23"/>
        <v>0</v>
      </c>
      <c r="AB75" s="37">
        <f t="shared" si="24"/>
        <v>0</v>
      </c>
      <c r="AC75" s="37">
        <f t="shared" si="25"/>
        <v>0</v>
      </c>
      <c r="AD75" s="37">
        <f t="shared" si="26"/>
        <v>0</v>
      </c>
      <c r="AE75" s="37">
        <f t="shared" si="27"/>
        <v>0</v>
      </c>
      <c r="AF75" s="37">
        <f t="shared" si="28"/>
        <v>0</v>
      </c>
      <c r="AG75" s="37">
        <f t="shared" si="29"/>
        <v>0</v>
      </c>
      <c r="AH75" s="37">
        <f t="shared" si="30"/>
        <v>0</v>
      </c>
      <c r="AI75" s="37">
        <f t="shared" si="31"/>
        <v>0</v>
      </c>
      <c r="AJ75" s="37">
        <f t="shared" si="32"/>
        <v>0</v>
      </c>
      <c r="AK75" s="37">
        <f t="shared" si="33"/>
        <v>0</v>
      </c>
      <c r="AL75" s="37">
        <f t="shared" si="34"/>
        <v>0</v>
      </c>
      <c r="AM75" s="37">
        <f t="shared" si="35"/>
        <v>0</v>
      </c>
      <c r="AN75" s="37" t="s">
        <v>12</v>
      </c>
      <c r="AO75" s="37" t="s">
        <v>12</v>
      </c>
      <c r="AP75" s="37" t="s">
        <v>12</v>
      </c>
      <c r="AQ75" s="37" t="s">
        <v>12</v>
      </c>
      <c r="AR75" s="37" t="s">
        <v>12</v>
      </c>
      <c r="AS75" s="37" t="s">
        <v>12</v>
      </c>
      <c r="AT75" s="37" t="s">
        <v>12</v>
      </c>
      <c r="AU75" s="37" t="s">
        <v>12</v>
      </c>
      <c r="AV75" s="37" t="s">
        <v>12</v>
      </c>
      <c r="AW75" s="37" t="s">
        <v>12</v>
      </c>
      <c r="AX75" s="37" t="s">
        <v>12</v>
      </c>
      <c r="AY75" s="37"/>
      <c r="AZ75" s="37"/>
      <c r="BA75" s="37"/>
      <c r="BB75" s="37"/>
      <c r="BC75" s="37"/>
    </row>
    <row r="76" spans="1:55" x14ac:dyDescent="0.2">
      <c r="A76" s="2">
        <v>51</v>
      </c>
      <c r="B76" s="70" t="s">
        <v>353</v>
      </c>
      <c r="C76" s="59">
        <v>0</v>
      </c>
      <c r="D76" s="59">
        <v>0</v>
      </c>
      <c r="E76" s="59">
        <v>0</v>
      </c>
      <c r="F76" s="59">
        <v>0</v>
      </c>
      <c r="G76" s="59">
        <v>0</v>
      </c>
      <c r="H76" s="59">
        <v>0</v>
      </c>
      <c r="I76" s="59">
        <v>0</v>
      </c>
      <c r="J76" s="59">
        <v>0</v>
      </c>
      <c r="K76" s="59">
        <v>0</v>
      </c>
      <c r="L76" s="59">
        <v>0</v>
      </c>
      <c r="M76" s="59">
        <v>0</v>
      </c>
      <c r="N76" s="59">
        <v>0</v>
      </c>
      <c r="O76" s="59">
        <v>0</v>
      </c>
      <c r="P76" s="59" t="s">
        <v>12</v>
      </c>
      <c r="Q76" s="59" t="s">
        <v>12</v>
      </c>
      <c r="R76" s="59" t="s">
        <v>12</v>
      </c>
      <c r="S76" s="59" t="s">
        <v>12</v>
      </c>
      <c r="T76" s="59" t="s">
        <v>12</v>
      </c>
      <c r="U76" s="59" t="s">
        <v>12</v>
      </c>
      <c r="V76" s="59" t="s">
        <v>12</v>
      </c>
      <c r="W76" s="59" t="s">
        <v>12</v>
      </c>
      <c r="X76" s="59" t="s">
        <v>12</v>
      </c>
      <c r="Y76" s="59" t="s">
        <v>12</v>
      </c>
      <c r="Z76" s="59" t="s">
        <v>12</v>
      </c>
      <c r="AA76" s="37">
        <f t="shared" si="23"/>
        <v>0</v>
      </c>
      <c r="AB76" s="37">
        <f t="shared" si="24"/>
        <v>0</v>
      </c>
      <c r="AC76" s="37">
        <f t="shared" si="25"/>
        <v>0</v>
      </c>
      <c r="AD76" s="37">
        <f t="shared" si="26"/>
        <v>0</v>
      </c>
      <c r="AE76" s="37">
        <f t="shared" si="27"/>
        <v>0</v>
      </c>
      <c r="AF76" s="37">
        <f t="shared" si="28"/>
        <v>0</v>
      </c>
      <c r="AG76" s="37">
        <f t="shared" si="29"/>
        <v>0</v>
      </c>
      <c r="AH76" s="37">
        <f t="shared" si="30"/>
        <v>0</v>
      </c>
      <c r="AI76" s="37">
        <f t="shared" si="31"/>
        <v>0</v>
      </c>
      <c r="AJ76" s="37">
        <f t="shared" si="32"/>
        <v>0</v>
      </c>
      <c r="AK76" s="37">
        <f t="shared" si="33"/>
        <v>0</v>
      </c>
      <c r="AL76" s="37">
        <f t="shared" si="34"/>
        <v>0</v>
      </c>
      <c r="AM76" s="37">
        <f t="shared" si="35"/>
        <v>0</v>
      </c>
      <c r="AN76" s="37" t="s">
        <v>12</v>
      </c>
      <c r="AO76" s="37" t="s">
        <v>12</v>
      </c>
      <c r="AP76" s="37" t="s">
        <v>12</v>
      </c>
      <c r="AQ76" s="37" t="s">
        <v>12</v>
      </c>
      <c r="AR76" s="37" t="s">
        <v>12</v>
      </c>
      <c r="AS76" s="37" t="s">
        <v>12</v>
      </c>
      <c r="AT76" s="37" t="s">
        <v>12</v>
      </c>
      <c r="AU76" s="37" t="s">
        <v>12</v>
      </c>
      <c r="AV76" s="37" t="s">
        <v>12</v>
      </c>
      <c r="AW76" s="37" t="s">
        <v>12</v>
      </c>
      <c r="AX76" s="37" t="s">
        <v>12</v>
      </c>
      <c r="AY76" s="37"/>
      <c r="AZ76" s="37"/>
      <c r="BA76" s="37"/>
      <c r="BB76" s="37"/>
      <c r="BC76" s="37"/>
    </row>
    <row r="77" spans="1:55" x14ac:dyDescent="0.2">
      <c r="A77" s="2">
        <v>52</v>
      </c>
      <c r="B77" s="70" t="s">
        <v>354</v>
      </c>
      <c r="C77" s="59">
        <v>0</v>
      </c>
      <c r="D77" s="59">
        <v>0</v>
      </c>
      <c r="E77" s="59">
        <v>0</v>
      </c>
      <c r="F77" s="59">
        <v>0</v>
      </c>
      <c r="G77" s="59">
        <v>0</v>
      </c>
      <c r="H77" s="59">
        <v>0</v>
      </c>
      <c r="I77" s="59">
        <v>0</v>
      </c>
      <c r="J77" s="59">
        <v>0</v>
      </c>
      <c r="K77" s="59">
        <v>0</v>
      </c>
      <c r="L77" s="59">
        <v>0</v>
      </c>
      <c r="M77" s="59">
        <v>0</v>
      </c>
      <c r="N77" s="59">
        <v>0</v>
      </c>
      <c r="O77" s="59">
        <v>0</v>
      </c>
      <c r="P77" s="59" t="s">
        <v>12</v>
      </c>
      <c r="Q77" s="59" t="s">
        <v>12</v>
      </c>
      <c r="R77" s="59" t="s">
        <v>12</v>
      </c>
      <c r="S77" s="59" t="s">
        <v>12</v>
      </c>
      <c r="T77" s="59" t="s">
        <v>12</v>
      </c>
      <c r="U77" s="59" t="s">
        <v>12</v>
      </c>
      <c r="V77" s="59" t="s">
        <v>12</v>
      </c>
      <c r="W77" s="59" t="s">
        <v>12</v>
      </c>
      <c r="X77" s="59" t="s">
        <v>12</v>
      </c>
      <c r="Y77" s="59" t="s">
        <v>12</v>
      </c>
      <c r="Z77" s="59" t="s">
        <v>12</v>
      </c>
      <c r="AA77" s="37">
        <f t="shared" si="23"/>
        <v>0</v>
      </c>
      <c r="AB77" s="37">
        <f t="shared" si="24"/>
        <v>0</v>
      </c>
      <c r="AC77" s="37">
        <f t="shared" si="25"/>
        <v>0</v>
      </c>
      <c r="AD77" s="37">
        <f t="shared" si="26"/>
        <v>0</v>
      </c>
      <c r="AE77" s="37">
        <f t="shared" si="27"/>
        <v>0</v>
      </c>
      <c r="AF77" s="37">
        <f t="shared" si="28"/>
        <v>0</v>
      </c>
      <c r="AG77" s="37">
        <f t="shared" si="29"/>
        <v>0</v>
      </c>
      <c r="AH77" s="37">
        <f t="shared" si="30"/>
        <v>0</v>
      </c>
      <c r="AI77" s="37">
        <f t="shared" si="31"/>
        <v>0</v>
      </c>
      <c r="AJ77" s="37">
        <f t="shared" si="32"/>
        <v>0</v>
      </c>
      <c r="AK77" s="37">
        <f t="shared" si="33"/>
        <v>0</v>
      </c>
      <c r="AL77" s="37">
        <f t="shared" si="34"/>
        <v>0</v>
      </c>
      <c r="AM77" s="37">
        <f t="shared" si="35"/>
        <v>0</v>
      </c>
      <c r="AN77" s="37" t="s">
        <v>12</v>
      </c>
      <c r="AO77" s="37" t="s">
        <v>12</v>
      </c>
      <c r="AP77" s="37" t="s">
        <v>12</v>
      </c>
      <c r="AQ77" s="37" t="s">
        <v>12</v>
      </c>
      <c r="AR77" s="37" t="s">
        <v>12</v>
      </c>
      <c r="AS77" s="37" t="s">
        <v>12</v>
      </c>
      <c r="AT77" s="37" t="s">
        <v>12</v>
      </c>
      <c r="AU77" s="37" t="s">
        <v>12</v>
      </c>
      <c r="AV77" s="37" t="s">
        <v>12</v>
      </c>
      <c r="AW77" s="37" t="s">
        <v>12</v>
      </c>
      <c r="AX77" s="37" t="s">
        <v>12</v>
      </c>
      <c r="AY77" s="37"/>
      <c r="AZ77" s="37"/>
      <c r="BA77" s="37"/>
      <c r="BB77" s="37"/>
      <c r="BC77" s="37"/>
    </row>
    <row r="78" spans="1:55" x14ac:dyDescent="0.2">
      <c r="A78" s="2">
        <v>53</v>
      </c>
      <c r="B78" s="70" t="s">
        <v>355</v>
      </c>
      <c r="C78" s="59">
        <v>0</v>
      </c>
      <c r="D78" s="59">
        <v>0</v>
      </c>
      <c r="E78" s="59">
        <v>0</v>
      </c>
      <c r="F78" s="59">
        <v>0</v>
      </c>
      <c r="G78" s="59">
        <v>0</v>
      </c>
      <c r="H78" s="59">
        <v>0</v>
      </c>
      <c r="I78" s="59">
        <v>0</v>
      </c>
      <c r="J78" s="59">
        <v>0</v>
      </c>
      <c r="K78" s="59">
        <v>0</v>
      </c>
      <c r="L78" s="59">
        <v>0</v>
      </c>
      <c r="M78" s="59">
        <v>0</v>
      </c>
      <c r="N78" s="59">
        <v>0</v>
      </c>
      <c r="O78" s="59">
        <v>0</v>
      </c>
      <c r="P78" s="59" t="s">
        <v>12</v>
      </c>
      <c r="Q78" s="59" t="s">
        <v>12</v>
      </c>
      <c r="R78" s="59" t="s">
        <v>12</v>
      </c>
      <c r="S78" s="59" t="s">
        <v>12</v>
      </c>
      <c r="T78" s="59" t="s">
        <v>12</v>
      </c>
      <c r="U78" s="59" t="s">
        <v>12</v>
      </c>
      <c r="V78" s="59" t="s">
        <v>12</v>
      </c>
      <c r="W78" s="59" t="s">
        <v>12</v>
      </c>
      <c r="X78" s="59" t="s">
        <v>12</v>
      </c>
      <c r="Y78" s="59" t="s">
        <v>12</v>
      </c>
      <c r="Z78" s="59" t="s">
        <v>12</v>
      </c>
      <c r="AA78" s="37">
        <f t="shared" si="23"/>
        <v>0</v>
      </c>
      <c r="AB78" s="37">
        <f t="shared" si="24"/>
        <v>0</v>
      </c>
      <c r="AC78" s="37">
        <f t="shared" si="25"/>
        <v>0</v>
      </c>
      <c r="AD78" s="37">
        <f t="shared" si="26"/>
        <v>0</v>
      </c>
      <c r="AE78" s="37">
        <f t="shared" si="27"/>
        <v>0</v>
      </c>
      <c r="AF78" s="37">
        <f t="shared" si="28"/>
        <v>0</v>
      </c>
      <c r="AG78" s="37">
        <f t="shared" si="29"/>
        <v>0</v>
      </c>
      <c r="AH78" s="37">
        <f t="shared" si="30"/>
        <v>0</v>
      </c>
      <c r="AI78" s="37">
        <f t="shared" si="31"/>
        <v>0</v>
      </c>
      <c r="AJ78" s="37">
        <f t="shared" si="32"/>
        <v>0</v>
      </c>
      <c r="AK78" s="37">
        <f t="shared" si="33"/>
        <v>0</v>
      </c>
      <c r="AL78" s="37">
        <f t="shared" si="34"/>
        <v>0</v>
      </c>
      <c r="AM78" s="37">
        <f t="shared" si="35"/>
        <v>0</v>
      </c>
      <c r="AN78" s="37" t="s">
        <v>12</v>
      </c>
      <c r="AO78" s="37" t="s">
        <v>12</v>
      </c>
      <c r="AP78" s="37" t="s">
        <v>12</v>
      </c>
      <c r="AQ78" s="37" t="s">
        <v>12</v>
      </c>
      <c r="AR78" s="37" t="s">
        <v>12</v>
      </c>
      <c r="AS78" s="37" t="s">
        <v>12</v>
      </c>
      <c r="AT78" s="37" t="s">
        <v>12</v>
      </c>
      <c r="AU78" s="37" t="s">
        <v>12</v>
      </c>
      <c r="AV78" s="37" t="s">
        <v>12</v>
      </c>
      <c r="AW78" s="37" t="s">
        <v>12</v>
      </c>
      <c r="AX78" s="37" t="s">
        <v>12</v>
      </c>
      <c r="AY78" s="37"/>
      <c r="AZ78" s="37"/>
      <c r="BA78" s="37"/>
      <c r="BB78" s="37"/>
      <c r="BC78" s="37"/>
    </row>
    <row r="79" spans="1:55" x14ac:dyDescent="0.2">
      <c r="A79" s="2">
        <v>54</v>
      </c>
      <c r="B79" s="70" t="s">
        <v>356</v>
      </c>
      <c r="C79" s="59">
        <v>0</v>
      </c>
      <c r="D79" s="59">
        <v>0</v>
      </c>
      <c r="E79" s="59">
        <v>0</v>
      </c>
      <c r="F79" s="59">
        <v>398</v>
      </c>
      <c r="G79" s="59">
        <v>0</v>
      </c>
      <c r="H79" s="59">
        <v>0</v>
      </c>
      <c r="I79" s="59">
        <v>0</v>
      </c>
      <c r="J79" s="59">
        <v>0</v>
      </c>
      <c r="K79" s="59">
        <v>0</v>
      </c>
      <c r="L79" s="59">
        <v>0</v>
      </c>
      <c r="M79" s="59">
        <v>0</v>
      </c>
      <c r="N79" s="59">
        <v>0</v>
      </c>
      <c r="O79" s="59">
        <v>0</v>
      </c>
      <c r="P79" s="59" t="s">
        <v>12</v>
      </c>
      <c r="Q79" s="59" t="s">
        <v>12</v>
      </c>
      <c r="R79" s="59" t="s">
        <v>12</v>
      </c>
      <c r="S79" s="59" t="s">
        <v>12</v>
      </c>
      <c r="T79" s="59" t="s">
        <v>12</v>
      </c>
      <c r="U79" s="59" t="s">
        <v>12</v>
      </c>
      <c r="V79" s="59" t="s">
        <v>12</v>
      </c>
      <c r="W79" s="59" t="s">
        <v>12</v>
      </c>
      <c r="X79" s="59" t="s">
        <v>12</v>
      </c>
      <c r="Y79" s="59" t="s">
        <v>12</v>
      </c>
      <c r="Z79" s="59" t="s">
        <v>12</v>
      </c>
      <c r="AA79" s="37">
        <f t="shared" si="23"/>
        <v>0</v>
      </c>
      <c r="AB79" s="37">
        <f t="shared" si="24"/>
        <v>0</v>
      </c>
      <c r="AC79" s="37">
        <f t="shared" si="25"/>
        <v>0</v>
      </c>
      <c r="AD79" s="37">
        <f t="shared" si="26"/>
        <v>9.1875048548922481E-3</v>
      </c>
      <c r="AE79" s="37">
        <f t="shared" si="27"/>
        <v>0</v>
      </c>
      <c r="AF79" s="37">
        <f t="shared" si="28"/>
        <v>0</v>
      </c>
      <c r="AG79" s="37">
        <f t="shared" si="29"/>
        <v>0</v>
      </c>
      <c r="AH79" s="37">
        <f t="shared" si="30"/>
        <v>0</v>
      </c>
      <c r="AI79" s="37">
        <f t="shared" si="31"/>
        <v>0</v>
      </c>
      <c r="AJ79" s="37">
        <f t="shared" si="32"/>
        <v>0</v>
      </c>
      <c r="AK79" s="37">
        <f t="shared" si="33"/>
        <v>0</v>
      </c>
      <c r="AL79" s="37">
        <f t="shared" si="34"/>
        <v>0</v>
      </c>
      <c r="AM79" s="37">
        <f t="shared" si="35"/>
        <v>0</v>
      </c>
      <c r="AN79" s="37" t="s">
        <v>12</v>
      </c>
      <c r="AO79" s="37" t="s">
        <v>12</v>
      </c>
      <c r="AP79" s="37" t="s">
        <v>12</v>
      </c>
      <c r="AQ79" s="37" t="s">
        <v>12</v>
      </c>
      <c r="AR79" s="37" t="s">
        <v>12</v>
      </c>
      <c r="AS79" s="37" t="s">
        <v>12</v>
      </c>
      <c r="AT79" s="37" t="s">
        <v>12</v>
      </c>
      <c r="AU79" s="37" t="s">
        <v>12</v>
      </c>
      <c r="AV79" s="37" t="s">
        <v>12</v>
      </c>
      <c r="AW79" s="37" t="s">
        <v>12</v>
      </c>
      <c r="AX79" s="37" t="s">
        <v>12</v>
      </c>
      <c r="AY79" s="37"/>
      <c r="AZ79" s="37"/>
      <c r="BA79" s="37"/>
      <c r="BB79" s="37"/>
      <c r="BC79" s="37"/>
    </row>
    <row r="80" spans="1:55" x14ac:dyDescent="0.2">
      <c r="A80" s="2">
        <v>55</v>
      </c>
      <c r="B80" s="70" t="s">
        <v>130</v>
      </c>
      <c r="C80" s="59">
        <v>0</v>
      </c>
      <c r="D80" s="59">
        <v>0</v>
      </c>
      <c r="E80" s="59">
        <v>0</v>
      </c>
      <c r="F80" s="59">
        <v>0</v>
      </c>
      <c r="G80" s="59">
        <v>0</v>
      </c>
      <c r="H80" s="59">
        <v>0</v>
      </c>
      <c r="I80" s="59">
        <v>0</v>
      </c>
      <c r="J80" s="59">
        <v>0</v>
      </c>
      <c r="K80" s="59">
        <v>0</v>
      </c>
      <c r="L80" s="59">
        <v>0</v>
      </c>
      <c r="M80" s="59">
        <v>0</v>
      </c>
      <c r="N80" s="59">
        <v>0</v>
      </c>
      <c r="O80" s="59">
        <v>0</v>
      </c>
      <c r="P80" s="59" t="s">
        <v>12</v>
      </c>
      <c r="Q80" s="59" t="s">
        <v>12</v>
      </c>
      <c r="R80" s="59" t="s">
        <v>12</v>
      </c>
      <c r="S80" s="59" t="s">
        <v>12</v>
      </c>
      <c r="T80" s="59" t="s">
        <v>12</v>
      </c>
      <c r="U80" s="59" t="s">
        <v>12</v>
      </c>
      <c r="V80" s="59" t="s">
        <v>12</v>
      </c>
      <c r="W80" s="59" t="s">
        <v>12</v>
      </c>
      <c r="X80" s="59" t="s">
        <v>12</v>
      </c>
      <c r="Y80" s="59" t="s">
        <v>12</v>
      </c>
      <c r="Z80" s="59" t="s">
        <v>12</v>
      </c>
      <c r="AA80" s="37">
        <f t="shared" si="23"/>
        <v>0</v>
      </c>
      <c r="AB80" s="37">
        <f t="shared" si="24"/>
        <v>0</v>
      </c>
      <c r="AC80" s="37">
        <f t="shared" si="25"/>
        <v>0</v>
      </c>
      <c r="AD80" s="37">
        <f t="shared" si="26"/>
        <v>0</v>
      </c>
      <c r="AE80" s="37">
        <f t="shared" si="27"/>
        <v>0</v>
      </c>
      <c r="AF80" s="37">
        <f t="shared" si="28"/>
        <v>0</v>
      </c>
      <c r="AG80" s="37">
        <f t="shared" si="29"/>
        <v>0</v>
      </c>
      <c r="AH80" s="37">
        <f t="shared" si="30"/>
        <v>0</v>
      </c>
      <c r="AI80" s="37">
        <f t="shared" si="31"/>
        <v>0</v>
      </c>
      <c r="AJ80" s="37">
        <f t="shared" si="32"/>
        <v>0</v>
      </c>
      <c r="AK80" s="37">
        <f t="shared" si="33"/>
        <v>0</v>
      </c>
      <c r="AL80" s="37">
        <f t="shared" si="34"/>
        <v>0</v>
      </c>
      <c r="AM80" s="37">
        <f t="shared" si="35"/>
        <v>0</v>
      </c>
      <c r="AN80" s="37" t="s">
        <v>12</v>
      </c>
      <c r="AO80" s="37" t="s">
        <v>12</v>
      </c>
      <c r="AP80" s="37" t="s">
        <v>12</v>
      </c>
      <c r="AQ80" s="37" t="s">
        <v>12</v>
      </c>
      <c r="AR80" s="37" t="s">
        <v>12</v>
      </c>
      <c r="AS80" s="37" t="s">
        <v>12</v>
      </c>
      <c r="AT80" s="37" t="s">
        <v>12</v>
      </c>
      <c r="AU80" s="37" t="s">
        <v>12</v>
      </c>
      <c r="AV80" s="37" t="s">
        <v>12</v>
      </c>
      <c r="AW80" s="37" t="s">
        <v>12</v>
      </c>
      <c r="AX80" s="37" t="s">
        <v>12</v>
      </c>
      <c r="AY80" s="37"/>
      <c r="AZ80" s="37"/>
      <c r="BA80" s="37"/>
      <c r="BB80" s="37"/>
      <c r="BC80" s="37"/>
    </row>
    <row r="81" spans="1:55" x14ac:dyDescent="0.2">
      <c r="A81" s="2">
        <v>56</v>
      </c>
      <c r="B81" s="70" t="s">
        <v>61</v>
      </c>
      <c r="C81" s="59">
        <v>0</v>
      </c>
      <c r="D81" s="59">
        <v>0</v>
      </c>
      <c r="E81" s="59">
        <v>0</v>
      </c>
      <c r="F81" s="59">
        <v>0</v>
      </c>
      <c r="G81" s="59">
        <v>0</v>
      </c>
      <c r="H81" s="59">
        <v>0</v>
      </c>
      <c r="I81" s="59">
        <v>0</v>
      </c>
      <c r="J81" s="59">
        <v>0</v>
      </c>
      <c r="K81" s="59">
        <v>0</v>
      </c>
      <c r="L81" s="59">
        <v>0</v>
      </c>
      <c r="M81" s="59">
        <v>0</v>
      </c>
      <c r="N81" s="59">
        <v>0</v>
      </c>
      <c r="O81" s="59">
        <v>0</v>
      </c>
      <c r="P81" s="59" t="s">
        <v>12</v>
      </c>
      <c r="Q81" s="59" t="s">
        <v>12</v>
      </c>
      <c r="R81" s="59" t="s">
        <v>12</v>
      </c>
      <c r="S81" s="59" t="s">
        <v>12</v>
      </c>
      <c r="T81" s="59" t="s">
        <v>12</v>
      </c>
      <c r="U81" s="59" t="s">
        <v>12</v>
      </c>
      <c r="V81" s="59" t="s">
        <v>12</v>
      </c>
      <c r="W81" s="59" t="s">
        <v>12</v>
      </c>
      <c r="X81" s="59" t="s">
        <v>12</v>
      </c>
      <c r="Y81" s="59" t="s">
        <v>12</v>
      </c>
      <c r="Z81" s="59" t="s">
        <v>12</v>
      </c>
      <c r="AA81" s="37">
        <f t="shared" si="23"/>
        <v>0</v>
      </c>
      <c r="AB81" s="37">
        <f t="shared" si="24"/>
        <v>0</v>
      </c>
      <c r="AC81" s="37">
        <f t="shared" si="25"/>
        <v>0</v>
      </c>
      <c r="AD81" s="37">
        <f t="shared" si="26"/>
        <v>0</v>
      </c>
      <c r="AE81" s="37">
        <f t="shared" si="27"/>
        <v>0</v>
      </c>
      <c r="AF81" s="37">
        <f t="shared" si="28"/>
        <v>0</v>
      </c>
      <c r="AG81" s="37">
        <f t="shared" si="29"/>
        <v>0</v>
      </c>
      <c r="AH81" s="37">
        <f t="shared" si="30"/>
        <v>0</v>
      </c>
      <c r="AI81" s="37">
        <f t="shared" si="31"/>
        <v>0</v>
      </c>
      <c r="AJ81" s="37">
        <f t="shared" si="32"/>
        <v>0</v>
      </c>
      <c r="AK81" s="37">
        <f t="shared" si="33"/>
        <v>0</v>
      </c>
      <c r="AL81" s="37">
        <f t="shared" si="34"/>
        <v>0</v>
      </c>
      <c r="AM81" s="37">
        <f t="shared" si="35"/>
        <v>0</v>
      </c>
      <c r="AN81" s="37" t="s">
        <v>12</v>
      </c>
      <c r="AO81" s="37" t="s">
        <v>12</v>
      </c>
      <c r="AP81" s="37" t="s">
        <v>12</v>
      </c>
      <c r="AQ81" s="37" t="s">
        <v>12</v>
      </c>
      <c r="AR81" s="37" t="s">
        <v>12</v>
      </c>
      <c r="AS81" s="37" t="s">
        <v>12</v>
      </c>
      <c r="AT81" s="37" t="s">
        <v>12</v>
      </c>
      <c r="AU81" s="37" t="s">
        <v>12</v>
      </c>
      <c r="AV81" s="37" t="s">
        <v>12</v>
      </c>
      <c r="AW81" s="37" t="s">
        <v>12</v>
      </c>
      <c r="AX81" s="37" t="s">
        <v>12</v>
      </c>
      <c r="AY81" s="37"/>
      <c r="AZ81" s="37"/>
      <c r="BA81" s="37"/>
      <c r="BB81" s="37"/>
      <c r="BC81" s="37"/>
    </row>
    <row r="82" spans="1:55" x14ac:dyDescent="0.2">
      <c r="A82" s="2">
        <v>57</v>
      </c>
      <c r="B82" s="70" t="s">
        <v>207</v>
      </c>
      <c r="C82" s="59">
        <v>0</v>
      </c>
      <c r="D82" s="59">
        <v>0</v>
      </c>
      <c r="E82" s="59">
        <v>0</v>
      </c>
      <c r="F82" s="59">
        <v>0</v>
      </c>
      <c r="G82" s="59">
        <v>0</v>
      </c>
      <c r="H82" s="59">
        <v>0</v>
      </c>
      <c r="I82" s="59">
        <v>0</v>
      </c>
      <c r="J82" s="59">
        <v>0</v>
      </c>
      <c r="K82" s="59">
        <v>0</v>
      </c>
      <c r="L82" s="59">
        <v>0</v>
      </c>
      <c r="M82" s="59">
        <v>0</v>
      </c>
      <c r="N82" s="59">
        <v>0</v>
      </c>
      <c r="O82" s="59">
        <v>0</v>
      </c>
      <c r="P82" s="59" t="s">
        <v>12</v>
      </c>
      <c r="Q82" s="59" t="s">
        <v>12</v>
      </c>
      <c r="R82" s="59" t="s">
        <v>12</v>
      </c>
      <c r="S82" s="59" t="s">
        <v>12</v>
      </c>
      <c r="T82" s="59" t="s">
        <v>12</v>
      </c>
      <c r="U82" s="59" t="s">
        <v>12</v>
      </c>
      <c r="V82" s="59" t="s">
        <v>12</v>
      </c>
      <c r="W82" s="59" t="s">
        <v>12</v>
      </c>
      <c r="X82" s="59" t="s">
        <v>12</v>
      </c>
      <c r="Y82" s="59" t="s">
        <v>12</v>
      </c>
      <c r="Z82" s="59" t="s">
        <v>12</v>
      </c>
      <c r="AA82" s="37">
        <f t="shared" si="23"/>
        <v>0</v>
      </c>
      <c r="AB82" s="37">
        <f t="shared" si="24"/>
        <v>0</v>
      </c>
      <c r="AC82" s="37">
        <f t="shared" si="25"/>
        <v>0</v>
      </c>
      <c r="AD82" s="37">
        <f t="shared" si="26"/>
        <v>0</v>
      </c>
      <c r="AE82" s="37">
        <f t="shared" si="27"/>
        <v>0</v>
      </c>
      <c r="AF82" s="37">
        <f t="shared" si="28"/>
        <v>0</v>
      </c>
      <c r="AG82" s="37">
        <f t="shared" si="29"/>
        <v>0</v>
      </c>
      <c r="AH82" s="37">
        <f t="shared" si="30"/>
        <v>0</v>
      </c>
      <c r="AI82" s="37">
        <f t="shared" si="31"/>
        <v>0</v>
      </c>
      <c r="AJ82" s="37">
        <f t="shared" si="32"/>
        <v>0</v>
      </c>
      <c r="AK82" s="37">
        <f t="shared" si="33"/>
        <v>0</v>
      </c>
      <c r="AL82" s="37">
        <f t="shared" si="34"/>
        <v>0</v>
      </c>
      <c r="AM82" s="37">
        <f t="shared" si="35"/>
        <v>0</v>
      </c>
      <c r="AN82" s="37" t="s">
        <v>12</v>
      </c>
      <c r="AO82" s="37" t="s">
        <v>12</v>
      </c>
      <c r="AP82" s="37" t="s">
        <v>12</v>
      </c>
      <c r="AQ82" s="37" t="s">
        <v>12</v>
      </c>
      <c r="AR82" s="37" t="s">
        <v>12</v>
      </c>
      <c r="AS82" s="37" t="s">
        <v>12</v>
      </c>
      <c r="AT82" s="37" t="s">
        <v>12</v>
      </c>
      <c r="AU82" s="37" t="s">
        <v>12</v>
      </c>
      <c r="AV82" s="37" t="s">
        <v>12</v>
      </c>
      <c r="AW82" s="37" t="s">
        <v>12</v>
      </c>
      <c r="AX82" s="37" t="s">
        <v>12</v>
      </c>
      <c r="AY82" s="37"/>
      <c r="AZ82" s="37"/>
      <c r="BA82" s="37"/>
      <c r="BB82" s="37"/>
      <c r="BC82" s="37"/>
    </row>
    <row r="83" spans="1:55" x14ac:dyDescent="0.2">
      <c r="A83" s="2">
        <v>58</v>
      </c>
      <c r="B83" s="70" t="s">
        <v>357</v>
      </c>
      <c r="C83" s="59">
        <v>0</v>
      </c>
      <c r="D83" s="59">
        <v>0</v>
      </c>
      <c r="E83" s="59">
        <v>0</v>
      </c>
      <c r="F83" s="59">
        <v>0</v>
      </c>
      <c r="G83" s="59">
        <v>0</v>
      </c>
      <c r="H83" s="59">
        <v>0</v>
      </c>
      <c r="I83" s="59">
        <v>0</v>
      </c>
      <c r="J83" s="59">
        <v>0</v>
      </c>
      <c r="K83" s="59">
        <v>0</v>
      </c>
      <c r="L83" s="59">
        <v>0</v>
      </c>
      <c r="M83" s="59">
        <v>0</v>
      </c>
      <c r="N83" s="59">
        <v>0</v>
      </c>
      <c r="O83" s="59">
        <v>0</v>
      </c>
      <c r="P83" s="59" t="s">
        <v>12</v>
      </c>
      <c r="Q83" s="59" t="s">
        <v>12</v>
      </c>
      <c r="R83" s="59" t="s">
        <v>12</v>
      </c>
      <c r="S83" s="59" t="s">
        <v>12</v>
      </c>
      <c r="T83" s="59" t="s">
        <v>12</v>
      </c>
      <c r="U83" s="59" t="s">
        <v>12</v>
      </c>
      <c r="V83" s="59" t="s">
        <v>12</v>
      </c>
      <c r="W83" s="59" t="s">
        <v>12</v>
      </c>
      <c r="X83" s="59" t="s">
        <v>12</v>
      </c>
      <c r="Y83" s="59" t="s">
        <v>12</v>
      </c>
      <c r="Z83" s="59" t="s">
        <v>12</v>
      </c>
      <c r="AA83" s="37">
        <f t="shared" si="23"/>
        <v>0</v>
      </c>
      <c r="AB83" s="37">
        <f t="shared" si="24"/>
        <v>0</v>
      </c>
      <c r="AC83" s="37">
        <f t="shared" si="25"/>
        <v>0</v>
      </c>
      <c r="AD83" s="37">
        <f t="shared" si="26"/>
        <v>0</v>
      </c>
      <c r="AE83" s="37">
        <f t="shared" si="27"/>
        <v>0</v>
      </c>
      <c r="AF83" s="37">
        <f t="shared" si="28"/>
        <v>0</v>
      </c>
      <c r="AG83" s="37">
        <f t="shared" si="29"/>
        <v>0</v>
      </c>
      <c r="AH83" s="37">
        <f t="shared" si="30"/>
        <v>0</v>
      </c>
      <c r="AI83" s="37">
        <f t="shared" si="31"/>
        <v>0</v>
      </c>
      <c r="AJ83" s="37">
        <f t="shared" si="32"/>
        <v>0</v>
      </c>
      <c r="AK83" s="37">
        <f t="shared" si="33"/>
        <v>0</v>
      </c>
      <c r="AL83" s="37">
        <f t="shared" si="34"/>
        <v>0</v>
      </c>
      <c r="AM83" s="37">
        <f t="shared" si="35"/>
        <v>0</v>
      </c>
      <c r="AN83" s="37" t="s">
        <v>12</v>
      </c>
      <c r="AO83" s="37" t="s">
        <v>12</v>
      </c>
      <c r="AP83" s="37" t="s">
        <v>12</v>
      </c>
      <c r="AQ83" s="37" t="s">
        <v>12</v>
      </c>
      <c r="AR83" s="37" t="s">
        <v>12</v>
      </c>
      <c r="AS83" s="37" t="s">
        <v>12</v>
      </c>
      <c r="AT83" s="37" t="s">
        <v>12</v>
      </c>
      <c r="AU83" s="37" t="s">
        <v>12</v>
      </c>
      <c r="AV83" s="37" t="s">
        <v>12</v>
      </c>
      <c r="AW83" s="37" t="s">
        <v>12</v>
      </c>
      <c r="AX83" s="37" t="s">
        <v>12</v>
      </c>
      <c r="AY83" s="37"/>
      <c r="AZ83" s="37"/>
      <c r="BA83" s="37"/>
      <c r="BB83" s="37"/>
      <c r="BC83" s="37"/>
    </row>
    <row r="84" spans="1:55" x14ac:dyDescent="0.2">
      <c r="A84" s="2">
        <v>59</v>
      </c>
      <c r="B84" s="70" t="s">
        <v>358</v>
      </c>
      <c r="C84" s="59">
        <v>0</v>
      </c>
      <c r="D84" s="59">
        <v>0</v>
      </c>
      <c r="E84" s="59">
        <v>0</v>
      </c>
      <c r="F84" s="59">
        <v>0</v>
      </c>
      <c r="G84" s="59">
        <v>0</v>
      </c>
      <c r="H84" s="59">
        <v>0</v>
      </c>
      <c r="I84" s="59">
        <v>0</v>
      </c>
      <c r="J84" s="59">
        <v>0</v>
      </c>
      <c r="K84" s="59">
        <v>0</v>
      </c>
      <c r="L84" s="59">
        <v>0</v>
      </c>
      <c r="M84" s="59">
        <v>0</v>
      </c>
      <c r="N84" s="59">
        <v>0</v>
      </c>
      <c r="O84" s="59">
        <v>0</v>
      </c>
      <c r="P84" s="59" t="s">
        <v>12</v>
      </c>
      <c r="Q84" s="59" t="s">
        <v>12</v>
      </c>
      <c r="R84" s="59" t="s">
        <v>12</v>
      </c>
      <c r="S84" s="59" t="s">
        <v>12</v>
      </c>
      <c r="T84" s="59" t="s">
        <v>12</v>
      </c>
      <c r="U84" s="59" t="s">
        <v>12</v>
      </c>
      <c r="V84" s="59" t="s">
        <v>12</v>
      </c>
      <c r="W84" s="59" t="s">
        <v>12</v>
      </c>
      <c r="X84" s="59" t="s">
        <v>12</v>
      </c>
      <c r="Y84" s="59" t="s">
        <v>12</v>
      </c>
      <c r="Z84" s="59" t="s">
        <v>12</v>
      </c>
      <c r="AA84" s="37">
        <f t="shared" si="23"/>
        <v>0</v>
      </c>
      <c r="AB84" s="37">
        <f t="shared" si="24"/>
        <v>0</v>
      </c>
      <c r="AC84" s="37">
        <f t="shared" si="25"/>
        <v>0</v>
      </c>
      <c r="AD84" s="37">
        <f t="shared" si="26"/>
        <v>0</v>
      </c>
      <c r="AE84" s="37">
        <f t="shared" si="27"/>
        <v>0</v>
      </c>
      <c r="AF84" s="37">
        <f t="shared" si="28"/>
        <v>0</v>
      </c>
      <c r="AG84" s="37">
        <f t="shared" si="29"/>
        <v>0</v>
      </c>
      <c r="AH84" s="37">
        <f t="shared" si="30"/>
        <v>0</v>
      </c>
      <c r="AI84" s="37">
        <f t="shared" si="31"/>
        <v>0</v>
      </c>
      <c r="AJ84" s="37">
        <f t="shared" si="32"/>
        <v>0</v>
      </c>
      <c r="AK84" s="37">
        <f t="shared" si="33"/>
        <v>0</v>
      </c>
      <c r="AL84" s="37">
        <f t="shared" si="34"/>
        <v>0</v>
      </c>
      <c r="AM84" s="37">
        <f t="shared" si="35"/>
        <v>0</v>
      </c>
      <c r="AN84" s="37" t="s">
        <v>12</v>
      </c>
      <c r="AO84" s="37" t="s">
        <v>12</v>
      </c>
      <c r="AP84" s="37" t="s">
        <v>12</v>
      </c>
      <c r="AQ84" s="37" t="s">
        <v>12</v>
      </c>
      <c r="AR84" s="37" t="s">
        <v>12</v>
      </c>
      <c r="AS84" s="37" t="s">
        <v>12</v>
      </c>
      <c r="AT84" s="37" t="s">
        <v>12</v>
      </c>
      <c r="AU84" s="37" t="s">
        <v>12</v>
      </c>
      <c r="AV84" s="37" t="s">
        <v>12</v>
      </c>
      <c r="AW84" s="37" t="s">
        <v>12</v>
      </c>
      <c r="AX84" s="37" t="s">
        <v>12</v>
      </c>
      <c r="AY84" s="37"/>
      <c r="AZ84" s="37"/>
      <c r="BA84" s="37"/>
      <c r="BB84" s="37"/>
      <c r="BC84" s="37"/>
    </row>
    <row r="85" spans="1:55" x14ac:dyDescent="0.2">
      <c r="A85" s="2">
        <v>60</v>
      </c>
      <c r="B85" s="70" t="s">
        <v>359</v>
      </c>
      <c r="C85" s="59">
        <v>0</v>
      </c>
      <c r="D85" s="59">
        <v>0</v>
      </c>
      <c r="E85" s="59">
        <v>0</v>
      </c>
      <c r="F85" s="59">
        <v>0</v>
      </c>
      <c r="G85" s="59">
        <v>0</v>
      </c>
      <c r="H85" s="59">
        <v>0</v>
      </c>
      <c r="I85" s="59">
        <v>0</v>
      </c>
      <c r="J85" s="59">
        <v>0</v>
      </c>
      <c r="K85" s="59">
        <v>0</v>
      </c>
      <c r="L85" s="59">
        <v>0</v>
      </c>
      <c r="M85" s="59">
        <v>0</v>
      </c>
      <c r="N85" s="59">
        <v>0</v>
      </c>
      <c r="O85" s="59">
        <v>0</v>
      </c>
      <c r="P85" s="59" t="s">
        <v>12</v>
      </c>
      <c r="Q85" s="59" t="s">
        <v>12</v>
      </c>
      <c r="R85" s="59" t="s">
        <v>12</v>
      </c>
      <c r="S85" s="59" t="s">
        <v>12</v>
      </c>
      <c r="T85" s="59" t="s">
        <v>12</v>
      </c>
      <c r="U85" s="59" t="s">
        <v>12</v>
      </c>
      <c r="V85" s="59" t="s">
        <v>12</v>
      </c>
      <c r="W85" s="59" t="s">
        <v>12</v>
      </c>
      <c r="X85" s="59" t="s">
        <v>12</v>
      </c>
      <c r="Y85" s="59" t="s">
        <v>12</v>
      </c>
      <c r="Z85" s="59" t="s">
        <v>12</v>
      </c>
      <c r="AA85" s="37">
        <f t="shared" si="23"/>
        <v>0</v>
      </c>
      <c r="AB85" s="37">
        <f t="shared" si="24"/>
        <v>0</v>
      </c>
      <c r="AC85" s="37">
        <f t="shared" si="25"/>
        <v>0</v>
      </c>
      <c r="AD85" s="37">
        <f t="shared" si="26"/>
        <v>0</v>
      </c>
      <c r="AE85" s="37">
        <f t="shared" si="27"/>
        <v>0</v>
      </c>
      <c r="AF85" s="37">
        <f t="shared" si="28"/>
        <v>0</v>
      </c>
      <c r="AG85" s="37">
        <f t="shared" si="29"/>
        <v>0</v>
      </c>
      <c r="AH85" s="37">
        <f t="shared" si="30"/>
        <v>0</v>
      </c>
      <c r="AI85" s="37">
        <f t="shared" si="31"/>
        <v>0</v>
      </c>
      <c r="AJ85" s="37">
        <f t="shared" si="32"/>
        <v>0</v>
      </c>
      <c r="AK85" s="37">
        <f t="shared" si="33"/>
        <v>0</v>
      </c>
      <c r="AL85" s="37">
        <f t="shared" si="34"/>
        <v>0</v>
      </c>
      <c r="AM85" s="37">
        <f t="shared" si="35"/>
        <v>0</v>
      </c>
      <c r="AN85" s="37" t="s">
        <v>12</v>
      </c>
      <c r="AO85" s="37" t="s">
        <v>12</v>
      </c>
      <c r="AP85" s="37" t="s">
        <v>12</v>
      </c>
      <c r="AQ85" s="37" t="s">
        <v>12</v>
      </c>
      <c r="AR85" s="37" t="s">
        <v>12</v>
      </c>
      <c r="AS85" s="37" t="s">
        <v>12</v>
      </c>
      <c r="AT85" s="37" t="s">
        <v>12</v>
      </c>
      <c r="AU85" s="37" t="s">
        <v>12</v>
      </c>
      <c r="AV85" s="37" t="s">
        <v>12</v>
      </c>
      <c r="AW85" s="37" t="s">
        <v>12</v>
      </c>
      <c r="AX85" s="37" t="s">
        <v>12</v>
      </c>
      <c r="AY85" s="37"/>
      <c r="AZ85" s="37"/>
      <c r="BA85" s="37"/>
      <c r="BB85" s="37"/>
      <c r="BC85" s="37"/>
    </row>
    <row r="86" spans="1:55" x14ac:dyDescent="0.2">
      <c r="A86" s="2">
        <v>61</v>
      </c>
      <c r="B86" s="70" t="s">
        <v>360</v>
      </c>
      <c r="C86" s="59">
        <v>0</v>
      </c>
      <c r="D86" s="59">
        <v>0</v>
      </c>
      <c r="E86" s="59">
        <v>0</v>
      </c>
      <c r="F86" s="59">
        <v>0</v>
      </c>
      <c r="G86" s="59">
        <v>0</v>
      </c>
      <c r="H86" s="59">
        <v>0</v>
      </c>
      <c r="I86" s="59">
        <v>0</v>
      </c>
      <c r="J86" s="59">
        <v>0</v>
      </c>
      <c r="K86" s="59">
        <v>0</v>
      </c>
      <c r="L86" s="59">
        <v>0</v>
      </c>
      <c r="M86" s="59">
        <v>0</v>
      </c>
      <c r="N86" s="59">
        <v>0</v>
      </c>
      <c r="O86" s="59">
        <v>0</v>
      </c>
      <c r="P86" s="59" t="s">
        <v>12</v>
      </c>
      <c r="Q86" s="59" t="s">
        <v>12</v>
      </c>
      <c r="R86" s="59" t="s">
        <v>12</v>
      </c>
      <c r="S86" s="59" t="s">
        <v>12</v>
      </c>
      <c r="T86" s="59" t="s">
        <v>12</v>
      </c>
      <c r="U86" s="59" t="s">
        <v>12</v>
      </c>
      <c r="V86" s="59" t="s">
        <v>12</v>
      </c>
      <c r="W86" s="59" t="s">
        <v>12</v>
      </c>
      <c r="X86" s="59" t="s">
        <v>12</v>
      </c>
      <c r="Y86" s="59" t="s">
        <v>12</v>
      </c>
      <c r="Z86" s="59" t="s">
        <v>12</v>
      </c>
      <c r="AA86" s="37">
        <f t="shared" si="23"/>
        <v>0</v>
      </c>
      <c r="AB86" s="37">
        <f t="shared" si="24"/>
        <v>0</v>
      </c>
      <c r="AC86" s="37">
        <f t="shared" si="25"/>
        <v>0</v>
      </c>
      <c r="AD86" s="37">
        <f t="shared" si="26"/>
        <v>0</v>
      </c>
      <c r="AE86" s="37">
        <f t="shared" si="27"/>
        <v>0</v>
      </c>
      <c r="AF86" s="37">
        <f t="shared" si="28"/>
        <v>0</v>
      </c>
      <c r="AG86" s="37">
        <f t="shared" si="29"/>
        <v>0</v>
      </c>
      <c r="AH86" s="37">
        <f t="shared" si="30"/>
        <v>0</v>
      </c>
      <c r="AI86" s="37">
        <f t="shared" si="31"/>
        <v>0</v>
      </c>
      <c r="AJ86" s="37">
        <f t="shared" si="32"/>
        <v>0</v>
      </c>
      <c r="AK86" s="37">
        <f t="shared" si="33"/>
        <v>0</v>
      </c>
      <c r="AL86" s="37">
        <f t="shared" si="34"/>
        <v>0</v>
      </c>
      <c r="AM86" s="37">
        <f t="shared" si="35"/>
        <v>0</v>
      </c>
      <c r="AN86" s="37" t="s">
        <v>12</v>
      </c>
      <c r="AO86" s="37" t="s">
        <v>12</v>
      </c>
      <c r="AP86" s="37" t="s">
        <v>12</v>
      </c>
      <c r="AQ86" s="37" t="s">
        <v>12</v>
      </c>
      <c r="AR86" s="37" t="s">
        <v>12</v>
      </c>
      <c r="AS86" s="37" t="s">
        <v>12</v>
      </c>
      <c r="AT86" s="37" t="s">
        <v>12</v>
      </c>
      <c r="AU86" s="37" t="s">
        <v>12</v>
      </c>
      <c r="AV86" s="37" t="s">
        <v>12</v>
      </c>
      <c r="AW86" s="37" t="s">
        <v>12</v>
      </c>
      <c r="AX86" s="37" t="s">
        <v>12</v>
      </c>
      <c r="AY86" s="37"/>
      <c r="AZ86" s="37"/>
      <c r="BA86" s="37"/>
      <c r="BB86" s="37"/>
      <c r="BC86" s="37"/>
    </row>
    <row r="87" spans="1:55" x14ac:dyDescent="0.2">
      <c r="A87" s="2">
        <v>62</v>
      </c>
      <c r="B87" s="70" t="s">
        <v>361</v>
      </c>
      <c r="C87" s="59">
        <v>0</v>
      </c>
      <c r="D87" s="59">
        <v>0</v>
      </c>
      <c r="E87" s="59">
        <v>0</v>
      </c>
      <c r="F87" s="59">
        <v>0</v>
      </c>
      <c r="G87" s="59">
        <v>0</v>
      </c>
      <c r="H87" s="59">
        <v>0</v>
      </c>
      <c r="I87" s="59">
        <v>0</v>
      </c>
      <c r="J87" s="59">
        <v>0</v>
      </c>
      <c r="K87" s="59">
        <v>0</v>
      </c>
      <c r="L87" s="59">
        <v>0</v>
      </c>
      <c r="M87" s="59">
        <v>0</v>
      </c>
      <c r="N87" s="59">
        <v>0</v>
      </c>
      <c r="O87" s="59">
        <v>0</v>
      </c>
      <c r="P87" s="59" t="s">
        <v>12</v>
      </c>
      <c r="Q87" s="59" t="s">
        <v>12</v>
      </c>
      <c r="R87" s="59" t="s">
        <v>12</v>
      </c>
      <c r="S87" s="59" t="s">
        <v>12</v>
      </c>
      <c r="T87" s="59" t="s">
        <v>12</v>
      </c>
      <c r="U87" s="59" t="s">
        <v>12</v>
      </c>
      <c r="V87" s="59" t="s">
        <v>12</v>
      </c>
      <c r="W87" s="59" t="s">
        <v>12</v>
      </c>
      <c r="X87" s="59" t="s">
        <v>12</v>
      </c>
      <c r="Y87" s="59" t="s">
        <v>12</v>
      </c>
      <c r="Z87" s="59" t="s">
        <v>12</v>
      </c>
      <c r="AA87" s="37">
        <f t="shared" si="23"/>
        <v>0</v>
      </c>
      <c r="AB87" s="37">
        <f t="shared" si="24"/>
        <v>0</v>
      </c>
      <c r="AC87" s="37">
        <f t="shared" si="25"/>
        <v>0</v>
      </c>
      <c r="AD87" s="37">
        <f t="shared" si="26"/>
        <v>0</v>
      </c>
      <c r="AE87" s="37">
        <f t="shared" si="27"/>
        <v>0</v>
      </c>
      <c r="AF87" s="37">
        <f t="shared" si="28"/>
        <v>0</v>
      </c>
      <c r="AG87" s="37">
        <f t="shared" si="29"/>
        <v>0</v>
      </c>
      <c r="AH87" s="37">
        <f t="shared" si="30"/>
        <v>0</v>
      </c>
      <c r="AI87" s="37">
        <f t="shared" si="31"/>
        <v>0</v>
      </c>
      <c r="AJ87" s="37">
        <f t="shared" si="32"/>
        <v>0</v>
      </c>
      <c r="AK87" s="37">
        <f t="shared" si="33"/>
        <v>0</v>
      </c>
      <c r="AL87" s="37">
        <f t="shared" si="34"/>
        <v>0</v>
      </c>
      <c r="AM87" s="37">
        <f t="shared" si="35"/>
        <v>0</v>
      </c>
      <c r="AN87" s="37" t="s">
        <v>12</v>
      </c>
      <c r="AO87" s="37" t="s">
        <v>12</v>
      </c>
      <c r="AP87" s="37" t="s">
        <v>12</v>
      </c>
      <c r="AQ87" s="37" t="s">
        <v>12</v>
      </c>
      <c r="AR87" s="37" t="s">
        <v>12</v>
      </c>
      <c r="AS87" s="37" t="s">
        <v>12</v>
      </c>
      <c r="AT87" s="37" t="s">
        <v>12</v>
      </c>
      <c r="AU87" s="37" t="s">
        <v>12</v>
      </c>
      <c r="AV87" s="37" t="s">
        <v>12</v>
      </c>
      <c r="AW87" s="37" t="s">
        <v>12</v>
      </c>
      <c r="AX87" s="37" t="s">
        <v>12</v>
      </c>
      <c r="AY87" s="37"/>
      <c r="AZ87" s="37"/>
      <c r="BA87" s="37"/>
      <c r="BB87" s="37"/>
      <c r="BC87" s="37"/>
    </row>
    <row r="88" spans="1:55" x14ac:dyDescent="0.2">
      <c r="A88" s="2">
        <v>63</v>
      </c>
      <c r="B88" s="70" t="s">
        <v>362</v>
      </c>
      <c r="C88" s="59">
        <v>0</v>
      </c>
      <c r="D88" s="59">
        <v>0</v>
      </c>
      <c r="E88" s="59">
        <v>0</v>
      </c>
      <c r="F88" s="59">
        <v>0</v>
      </c>
      <c r="G88" s="59">
        <v>0</v>
      </c>
      <c r="H88" s="59">
        <v>0</v>
      </c>
      <c r="I88" s="59">
        <v>0</v>
      </c>
      <c r="J88" s="59">
        <v>0</v>
      </c>
      <c r="K88" s="59">
        <v>0</v>
      </c>
      <c r="L88" s="59">
        <v>0</v>
      </c>
      <c r="M88" s="59">
        <v>0</v>
      </c>
      <c r="N88" s="59">
        <v>0</v>
      </c>
      <c r="O88" s="59">
        <v>0</v>
      </c>
      <c r="P88" s="59" t="s">
        <v>12</v>
      </c>
      <c r="Q88" s="59" t="s">
        <v>12</v>
      </c>
      <c r="R88" s="59" t="s">
        <v>12</v>
      </c>
      <c r="S88" s="59" t="s">
        <v>12</v>
      </c>
      <c r="T88" s="59" t="s">
        <v>12</v>
      </c>
      <c r="U88" s="59" t="s">
        <v>12</v>
      </c>
      <c r="V88" s="59" t="s">
        <v>12</v>
      </c>
      <c r="W88" s="59" t="s">
        <v>12</v>
      </c>
      <c r="X88" s="59" t="s">
        <v>12</v>
      </c>
      <c r="Y88" s="59" t="s">
        <v>12</v>
      </c>
      <c r="Z88" s="59" t="s">
        <v>12</v>
      </c>
      <c r="AA88" s="37">
        <f t="shared" si="23"/>
        <v>0</v>
      </c>
      <c r="AB88" s="37">
        <f t="shared" si="24"/>
        <v>0</v>
      </c>
      <c r="AC88" s="37">
        <f t="shared" si="25"/>
        <v>0</v>
      </c>
      <c r="AD88" s="37">
        <f t="shared" si="26"/>
        <v>0</v>
      </c>
      <c r="AE88" s="37">
        <f t="shared" si="27"/>
        <v>0</v>
      </c>
      <c r="AF88" s="37">
        <f t="shared" si="28"/>
        <v>0</v>
      </c>
      <c r="AG88" s="37">
        <f t="shared" si="29"/>
        <v>0</v>
      </c>
      <c r="AH88" s="37">
        <f t="shared" si="30"/>
        <v>0</v>
      </c>
      <c r="AI88" s="37">
        <f t="shared" si="31"/>
        <v>0</v>
      </c>
      <c r="AJ88" s="37">
        <f t="shared" si="32"/>
        <v>0</v>
      </c>
      <c r="AK88" s="37">
        <f t="shared" si="33"/>
        <v>0</v>
      </c>
      <c r="AL88" s="37">
        <f t="shared" si="34"/>
        <v>0</v>
      </c>
      <c r="AM88" s="37">
        <f t="shared" si="35"/>
        <v>0</v>
      </c>
      <c r="AN88" s="37" t="s">
        <v>12</v>
      </c>
      <c r="AO88" s="37" t="s">
        <v>12</v>
      </c>
      <c r="AP88" s="37" t="s">
        <v>12</v>
      </c>
      <c r="AQ88" s="37" t="s">
        <v>12</v>
      </c>
      <c r="AR88" s="37" t="s">
        <v>12</v>
      </c>
      <c r="AS88" s="37" t="s">
        <v>12</v>
      </c>
      <c r="AT88" s="37" t="s">
        <v>12</v>
      </c>
      <c r="AU88" s="37" t="s">
        <v>12</v>
      </c>
      <c r="AV88" s="37" t="s">
        <v>12</v>
      </c>
      <c r="AW88" s="37" t="s">
        <v>12</v>
      </c>
      <c r="AX88" s="37" t="s">
        <v>12</v>
      </c>
      <c r="AY88" s="37"/>
      <c r="AZ88" s="37"/>
      <c r="BA88" s="37"/>
      <c r="BB88" s="37"/>
      <c r="BC88" s="37"/>
    </row>
    <row r="89" spans="1:55" x14ac:dyDescent="0.2">
      <c r="A89" s="2">
        <v>64</v>
      </c>
      <c r="B89" s="70" t="s">
        <v>62</v>
      </c>
      <c r="C89" s="59">
        <v>0</v>
      </c>
      <c r="D89" s="59">
        <v>0</v>
      </c>
      <c r="E89" s="59">
        <v>0</v>
      </c>
      <c r="F89" s="59">
        <v>0</v>
      </c>
      <c r="G89" s="59">
        <v>0</v>
      </c>
      <c r="H89" s="59">
        <v>0</v>
      </c>
      <c r="I89" s="59">
        <v>0</v>
      </c>
      <c r="J89" s="59">
        <v>0</v>
      </c>
      <c r="K89" s="59">
        <v>0</v>
      </c>
      <c r="L89" s="59">
        <v>0</v>
      </c>
      <c r="M89" s="59">
        <v>0</v>
      </c>
      <c r="N89" s="59">
        <v>0</v>
      </c>
      <c r="O89" s="59">
        <v>0</v>
      </c>
      <c r="P89" s="59" t="s">
        <v>12</v>
      </c>
      <c r="Q89" s="59" t="s">
        <v>12</v>
      </c>
      <c r="R89" s="59" t="s">
        <v>12</v>
      </c>
      <c r="S89" s="59" t="s">
        <v>12</v>
      </c>
      <c r="T89" s="59" t="s">
        <v>12</v>
      </c>
      <c r="U89" s="59" t="s">
        <v>12</v>
      </c>
      <c r="V89" s="59" t="s">
        <v>12</v>
      </c>
      <c r="W89" s="59" t="s">
        <v>12</v>
      </c>
      <c r="X89" s="59" t="s">
        <v>12</v>
      </c>
      <c r="Y89" s="59" t="s">
        <v>12</v>
      </c>
      <c r="Z89" s="59" t="s">
        <v>12</v>
      </c>
      <c r="AA89" s="37">
        <f t="shared" si="23"/>
        <v>0</v>
      </c>
      <c r="AB89" s="37">
        <f t="shared" si="24"/>
        <v>0</v>
      </c>
      <c r="AC89" s="37">
        <f t="shared" si="25"/>
        <v>0</v>
      </c>
      <c r="AD89" s="37">
        <f t="shared" si="26"/>
        <v>0</v>
      </c>
      <c r="AE89" s="37">
        <f t="shared" si="27"/>
        <v>0</v>
      </c>
      <c r="AF89" s="37">
        <f t="shared" si="28"/>
        <v>0</v>
      </c>
      <c r="AG89" s="37">
        <f t="shared" si="29"/>
        <v>0</v>
      </c>
      <c r="AH89" s="37">
        <f t="shared" si="30"/>
        <v>0</v>
      </c>
      <c r="AI89" s="37">
        <f t="shared" si="31"/>
        <v>0</v>
      </c>
      <c r="AJ89" s="37">
        <f t="shared" si="32"/>
        <v>0</v>
      </c>
      <c r="AK89" s="37">
        <f t="shared" si="33"/>
        <v>0</v>
      </c>
      <c r="AL89" s="37">
        <f t="shared" si="34"/>
        <v>0</v>
      </c>
      <c r="AM89" s="37">
        <f t="shared" si="35"/>
        <v>0</v>
      </c>
      <c r="AN89" s="37" t="s">
        <v>12</v>
      </c>
      <c r="AO89" s="37" t="s">
        <v>12</v>
      </c>
      <c r="AP89" s="37" t="s">
        <v>12</v>
      </c>
      <c r="AQ89" s="37" t="s">
        <v>12</v>
      </c>
      <c r="AR89" s="37" t="s">
        <v>12</v>
      </c>
      <c r="AS89" s="37" t="s">
        <v>12</v>
      </c>
      <c r="AT89" s="37" t="s">
        <v>12</v>
      </c>
      <c r="AU89" s="37" t="s">
        <v>12</v>
      </c>
      <c r="AV89" s="37" t="s">
        <v>12</v>
      </c>
      <c r="AW89" s="37" t="s">
        <v>12</v>
      </c>
      <c r="AX89" s="37" t="s">
        <v>12</v>
      </c>
      <c r="AY89" s="37"/>
      <c r="AZ89" s="37"/>
      <c r="BA89" s="37"/>
      <c r="BB89" s="37"/>
      <c r="BC89" s="37"/>
    </row>
    <row r="90" spans="1:55" x14ac:dyDescent="0.2">
      <c r="A90" s="2">
        <v>65</v>
      </c>
      <c r="B90" s="70" t="s">
        <v>363</v>
      </c>
      <c r="C90" s="59">
        <v>0</v>
      </c>
      <c r="D90" s="59">
        <v>0</v>
      </c>
      <c r="E90" s="59">
        <v>0</v>
      </c>
      <c r="F90" s="59">
        <v>0</v>
      </c>
      <c r="G90" s="59">
        <v>0</v>
      </c>
      <c r="H90" s="59">
        <v>0</v>
      </c>
      <c r="I90" s="59">
        <v>0</v>
      </c>
      <c r="J90" s="59">
        <v>0</v>
      </c>
      <c r="K90" s="59">
        <v>0</v>
      </c>
      <c r="L90" s="59">
        <v>0</v>
      </c>
      <c r="M90" s="59">
        <v>0</v>
      </c>
      <c r="N90" s="59">
        <v>0</v>
      </c>
      <c r="O90" s="59">
        <v>0</v>
      </c>
      <c r="P90" s="59" t="s">
        <v>12</v>
      </c>
      <c r="Q90" s="59" t="s">
        <v>12</v>
      </c>
      <c r="R90" s="59" t="s">
        <v>12</v>
      </c>
      <c r="S90" s="59" t="s">
        <v>12</v>
      </c>
      <c r="T90" s="59" t="s">
        <v>12</v>
      </c>
      <c r="U90" s="59" t="s">
        <v>12</v>
      </c>
      <c r="V90" s="59" t="s">
        <v>12</v>
      </c>
      <c r="W90" s="59" t="s">
        <v>12</v>
      </c>
      <c r="X90" s="59" t="s">
        <v>12</v>
      </c>
      <c r="Y90" s="59" t="s">
        <v>12</v>
      </c>
      <c r="Z90" s="59" t="s">
        <v>12</v>
      </c>
      <c r="AA90" s="37">
        <f t="shared" si="23"/>
        <v>0</v>
      </c>
      <c r="AB90" s="37">
        <f t="shared" ref="AB90:AB100" si="36">D90/D$24</f>
        <v>0</v>
      </c>
      <c r="AC90" s="37">
        <f t="shared" ref="AC90:AC100" si="37">E90/E$24</f>
        <v>0</v>
      </c>
      <c r="AD90" s="37">
        <f t="shared" ref="AD90:AD100" si="38">F90/F$24</f>
        <v>0</v>
      </c>
      <c r="AE90" s="37">
        <f t="shared" ref="AE90:AE100" si="39">G90/G$24</f>
        <v>0</v>
      </c>
      <c r="AF90" s="37">
        <f t="shared" ref="AF90:AF100" si="40">H90/H$24</f>
        <v>0</v>
      </c>
      <c r="AG90" s="37">
        <f t="shared" ref="AG90:AG100" si="41">I90/I$24</f>
        <v>0</v>
      </c>
      <c r="AH90" s="37">
        <f t="shared" ref="AH90:AH100" si="42">J90/J$24</f>
        <v>0</v>
      </c>
      <c r="AI90" s="37">
        <f t="shared" ref="AI90:AI100" si="43">K90/K$24</f>
        <v>0</v>
      </c>
      <c r="AJ90" s="37">
        <f t="shared" ref="AJ90:AJ100" si="44">L90/L$24</f>
        <v>0</v>
      </c>
      <c r="AK90" s="37">
        <f t="shared" ref="AK90:AK100" si="45">M90/M$24</f>
        <v>0</v>
      </c>
      <c r="AL90" s="37">
        <f t="shared" ref="AL90:AL100" si="46">N90/N$24</f>
        <v>0</v>
      </c>
      <c r="AM90" s="37">
        <f t="shared" si="35"/>
        <v>0</v>
      </c>
      <c r="AN90" s="37" t="s">
        <v>12</v>
      </c>
      <c r="AO90" s="37" t="s">
        <v>12</v>
      </c>
      <c r="AP90" s="37" t="s">
        <v>12</v>
      </c>
      <c r="AQ90" s="37" t="s">
        <v>12</v>
      </c>
      <c r="AR90" s="37" t="s">
        <v>12</v>
      </c>
      <c r="AS90" s="37" t="s">
        <v>12</v>
      </c>
      <c r="AT90" s="37" t="s">
        <v>12</v>
      </c>
      <c r="AU90" s="37" t="s">
        <v>12</v>
      </c>
      <c r="AV90" s="37" t="s">
        <v>12</v>
      </c>
      <c r="AW90" s="37" t="s">
        <v>12</v>
      </c>
      <c r="AX90" s="37" t="s">
        <v>12</v>
      </c>
      <c r="AY90" s="37"/>
      <c r="AZ90" s="37"/>
      <c r="BA90" s="37"/>
      <c r="BB90" s="37"/>
      <c r="BC90" s="37"/>
    </row>
    <row r="91" spans="1:55" x14ac:dyDescent="0.2">
      <c r="A91" s="2">
        <v>66</v>
      </c>
      <c r="B91" s="70" t="s">
        <v>364</v>
      </c>
      <c r="C91" s="59">
        <v>0</v>
      </c>
      <c r="D91" s="59">
        <v>0</v>
      </c>
      <c r="E91" s="59">
        <v>0</v>
      </c>
      <c r="F91" s="59">
        <v>0</v>
      </c>
      <c r="G91" s="59">
        <v>0</v>
      </c>
      <c r="H91" s="59">
        <v>0</v>
      </c>
      <c r="I91" s="59">
        <v>0</v>
      </c>
      <c r="J91" s="59">
        <v>0</v>
      </c>
      <c r="K91" s="59">
        <v>0</v>
      </c>
      <c r="L91" s="59">
        <v>0</v>
      </c>
      <c r="M91" s="59">
        <v>0</v>
      </c>
      <c r="N91" s="59">
        <v>0</v>
      </c>
      <c r="O91" s="59">
        <v>0</v>
      </c>
      <c r="P91" s="59" t="s">
        <v>12</v>
      </c>
      <c r="Q91" s="59" t="s">
        <v>12</v>
      </c>
      <c r="R91" s="59" t="s">
        <v>12</v>
      </c>
      <c r="S91" s="59" t="s">
        <v>12</v>
      </c>
      <c r="T91" s="59" t="s">
        <v>12</v>
      </c>
      <c r="U91" s="59" t="s">
        <v>12</v>
      </c>
      <c r="V91" s="59" t="s">
        <v>12</v>
      </c>
      <c r="W91" s="59" t="s">
        <v>12</v>
      </c>
      <c r="X91" s="59" t="s">
        <v>12</v>
      </c>
      <c r="Y91" s="59" t="s">
        <v>12</v>
      </c>
      <c r="Z91" s="59" t="s">
        <v>12</v>
      </c>
      <c r="AA91" s="37">
        <f t="shared" si="23"/>
        <v>0</v>
      </c>
      <c r="AB91" s="37">
        <f t="shared" si="36"/>
        <v>0</v>
      </c>
      <c r="AC91" s="37">
        <f t="shared" si="37"/>
        <v>0</v>
      </c>
      <c r="AD91" s="37">
        <f t="shared" si="38"/>
        <v>0</v>
      </c>
      <c r="AE91" s="37">
        <f t="shared" si="39"/>
        <v>0</v>
      </c>
      <c r="AF91" s="37">
        <f t="shared" si="40"/>
        <v>0</v>
      </c>
      <c r="AG91" s="37">
        <f t="shared" si="41"/>
        <v>0</v>
      </c>
      <c r="AH91" s="37">
        <f t="shared" si="42"/>
        <v>0</v>
      </c>
      <c r="AI91" s="37">
        <f t="shared" si="43"/>
        <v>0</v>
      </c>
      <c r="AJ91" s="37">
        <f t="shared" si="44"/>
        <v>0</v>
      </c>
      <c r="AK91" s="37">
        <f t="shared" si="45"/>
        <v>0</v>
      </c>
      <c r="AL91" s="37">
        <f t="shared" si="46"/>
        <v>0</v>
      </c>
      <c r="AM91" s="37">
        <f t="shared" si="35"/>
        <v>0</v>
      </c>
      <c r="AN91" s="37" t="s">
        <v>12</v>
      </c>
      <c r="AO91" s="37" t="s">
        <v>12</v>
      </c>
      <c r="AP91" s="37" t="s">
        <v>12</v>
      </c>
      <c r="AQ91" s="37" t="s">
        <v>12</v>
      </c>
      <c r="AR91" s="37" t="s">
        <v>12</v>
      </c>
      <c r="AS91" s="37" t="s">
        <v>12</v>
      </c>
      <c r="AT91" s="37" t="s">
        <v>12</v>
      </c>
      <c r="AU91" s="37" t="s">
        <v>12</v>
      </c>
      <c r="AV91" s="37" t="s">
        <v>12</v>
      </c>
      <c r="AW91" s="37" t="s">
        <v>12</v>
      </c>
      <c r="AX91" s="37" t="s">
        <v>12</v>
      </c>
      <c r="AY91" s="37"/>
      <c r="AZ91" s="37"/>
      <c r="BA91" s="37"/>
      <c r="BB91" s="37"/>
      <c r="BC91" s="37"/>
    </row>
    <row r="92" spans="1:55" x14ac:dyDescent="0.2">
      <c r="A92" s="2">
        <v>67</v>
      </c>
      <c r="B92" s="70" t="s">
        <v>365</v>
      </c>
      <c r="C92" s="59">
        <v>0</v>
      </c>
      <c r="D92" s="59">
        <v>0</v>
      </c>
      <c r="E92" s="59">
        <v>0</v>
      </c>
      <c r="F92" s="59">
        <v>0</v>
      </c>
      <c r="G92" s="59">
        <v>0</v>
      </c>
      <c r="H92" s="59">
        <v>0</v>
      </c>
      <c r="I92" s="59">
        <v>0</v>
      </c>
      <c r="J92" s="59">
        <v>0</v>
      </c>
      <c r="K92" s="59">
        <v>0</v>
      </c>
      <c r="L92" s="59">
        <v>0</v>
      </c>
      <c r="M92" s="59">
        <v>0</v>
      </c>
      <c r="N92" s="59">
        <v>0</v>
      </c>
      <c r="O92" s="59">
        <v>0</v>
      </c>
      <c r="P92" s="59" t="s">
        <v>12</v>
      </c>
      <c r="Q92" s="59" t="s">
        <v>12</v>
      </c>
      <c r="R92" s="59" t="s">
        <v>12</v>
      </c>
      <c r="S92" s="59" t="s">
        <v>12</v>
      </c>
      <c r="T92" s="59" t="s">
        <v>12</v>
      </c>
      <c r="U92" s="59" t="s">
        <v>12</v>
      </c>
      <c r="V92" s="59" t="s">
        <v>12</v>
      </c>
      <c r="W92" s="59" t="s">
        <v>12</v>
      </c>
      <c r="X92" s="59" t="s">
        <v>12</v>
      </c>
      <c r="Y92" s="59" t="s">
        <v>12</v>
      </c>
      <c r="Z92" s="59" t="s">
        <v>12</v>
      </c>
      <c r="AA92" s="37">
        <f t="shared" si="23"/>
        <v>0</v>
      </c>
      <c r="AB92" s="37">
        <f t="shared" si="36"/>
        <v>0</v>
      </c>
      <c r="AC92" s="37">
        <f t="shared" si="37"/>
        <v>0</v>
      </c>
      <c r="AD92" s="37">
        <f t="shared" si="38"/>
        <v>0</v>
      </c>
      <c r="AE92" s="37">
        <f t="shared" si="39"/>
        <v>0</v>
      </c>
      <c r="AF92" s="37">
        <f t="shared" si="40"/>
        <v>0</v>
      </c>
      <c r="AG92" s="37">
        <f t="shared" si="41"/>
        <v>0</v>
      </c>
      <c r="AH92" s="37">
        <f t="shared" si="42"/>
        <v>0</v>
      </c>
      <c r="AI92" s="37">
        <f t="shared" si="43"/>
        <v>0</v>
      </c>
      <c r="AJ92" s="37">
        <f t="shared" si="44"/>
        <v>0</v>
      </c>
      <c r="AK92" s="37">
        <f t="shared" si="45"/>
        <v>0</v>
      </c>
      <c r="AL92" s="37">
        <f t="shared" si="46"/>
        <v>0</v>
      </c>
      <c r="AM92" s="37">
        <f t="shared" si="35"/>
        <v>0</v>
      </c>
      <c r="AN92" s="37" t="s">
        <v>12</v>
      </c>
      <c r="AO92" s="37" t="s">
        <v>12</v>
      </c>
      <c r="AP92" s="37" t="s">
        <v>12</v>
      </c>
      <c r="AQ92" s="37" t="s">
        <v>12</v>
      </c>
      <c r="AR92" s="37" t="s">
        <v>12</v>
      </c>
      <c r="AS92" s="37" t="s">
        <v>12</v>
      </c>
      <c r="AT92" s="37" t="s">
        <v>12</v>
      </c>
      <c r="AU92" s="37" t="s">
        <v>12</v>
      </c>
      <c r="AV92" s="37" t="s">
        <v>12</v>
      </c>
      <c r="AW92" s="37" t="s">
        <v>12</v>
      </c>
      <c r="AX92" s="37" t="s">
        <v>12</v>
      </c>
      <c r="AY92" s="37"/>
      <c r="AZ92" s="37"/>
      <c r="BA92" s="37"/>
      <c r="BB92" s="37"/>
      <c r="BC92" s="37"/>
    </row>
    <row r="93" spans="1:55" x14ac:dyDescent="0.2">
      <c r="A93" s="2">
        <v>68</v>
      </c>
      <c r="B93" s="70" t="s">
        <v>366</v>
      </c>
      <c r="C93" s="59">
        <v>0</v>
      </c>
      <c r="D93" s="59">
        <v>0</v>
      </c>
      <c r="E93" s="59">
        <v>0</v>
      </c>
      <c r="F93" s="59">
        <v>0</v>
      </c>
      <c r="G93" s="59">
        <v>0</v>
      </c>
      <c r="H93" s="59">
        <v>0</v>
      </c>
      <c r="I93" s="59">
        <v>0</v>
      </c>
      <c r="J93" s="59">
        <v>0</v>
      </c>
      <c r="K93" s="59">
        <v>0</v>
      </c>
      <c r="L93" s="59">
        <v>0</v>
      </c>
      <c r="M93" s="59">
        <v>0</v>
      </c>
      <c r="N93" s="59">
        <v>0</v>
      </c>
      <c r="O93" s="59">
        <v>0</v>
      </c>
      <c r="P93" s="59" t="s">
        <v>12</v>
      </c>
      <c r="Q93" s="59" t="s">
        <v>12</v>
      </c>
      <c r="R93" s="59" t="s">
        <v>12</v>
      </c>
      <c r="S93" s="59" t="s">
        <v>12</v>
      </c>
      <c r="T93" s="59" t="s">
        <v>12</v>
      </c>
      <c r="U93" s="59" t="s">
        <v>12</v>
      </c>
      <c r="V93" s="59" t="s">
        <v>12</v>
      </c>
      <c r="W93" s="59" t="s">
        <v>12</v>
      </c>
      <c r="X93" s="59" t="s">
        <v>12</v>
      </c>
      <c r="Y93" s="59" t="s">
        <v>12</v>
      </c>
      <c r="Z93" s="59" t="s">
        <v>12</v>
      </c>
      <c r="AA93" s="37">
        <f t="shared" si="23"/>
        <v>0</v>
      </c>
      <c r="AB93" s="37">
        <f t="shared" si="36"/>
        <v>0</v>
      </c>
      <c r="AC93" s="37">
        <f t="shared" si="37"/>
        <v>0</v>
      </c>
      <c r="AD93" s="37">
        <f t="shared" si="38"/>
        <v>0</v>
      </c>
      <c r="AE93" s="37">
        <f t="shared" si="39"/>
        <v>0</v>
      </c>
      <c r="AF93" s="37">
        <f t="shared" si="40"/>
        <v>0</v>
      </c>
      <c r="AG93" s="37">
        <f t="shared" si="41"/>
        <v>0</v>
      </c>
      <c r="AH93" s="37">
        <f t="shared" si="42"/>
        <v>0</v>
      </c>
      <c r="AI93" s="37">
        <f t="shared" si="43"/>
        <v>0</v>
      </c>
      <c r="AJ93" s="37">
        <f t="shared" si="44"/>
        <v>0</v>
      </c>
      <c r="AK93" s="37">
        <f t="shared" si="45"/>
        <v>0</v>
      </c>
      <c r="AL93" s="37">
        <f t="shared" si="46"/>
        <v>0</v>
      </c>
      <c r="AM93" s="37">
        <f t="shared" si="35"/>
        <v>0</v>
      </c>
      <c r="AN93" s="37" t="s">
        <v>12</v>
      </c>
      <c r="AO93" s="37" t="s">
        <v>12</v>
      </c>
      <c r="AP93" s="37" t="s">
        <v>12</v>
      </c>
      <c r="AQ93" s="37" t="s">
        <v>12</v>
      </c>
      <c r="AR93" s="37" t="s">
        <v>12</v>
      </c>
      <c r="AS93" s="37" t="s">
        <v>12</v>
      </c>
      <c r="AT93" s="37" t="s">
        <v>12</v>
      </c>
      <c r="AU93" s="37" t="s">
        <v>12</v>
      </c>
      <c r="AV93" s="37" t="s">
        <v>12</v>
      </c>
      <c r="AW93" s="37" t="s">
        <v>12</v>
      </c>
      <c r="AX93" s="37" t="s">
        <v>12</v>
      </c>
      <c r="AY93" s="37"/>
      <c r="AZ93" s="37"/>
      <c r="BA93" s="37"/>
      <c r="BB93" s="37"/>
      <c r="BC93" s="37"/>
    </row>
    <row r="94" spans="1:55" x14ac:dyDescent="0.2">
      <c r="A94" s="2">
        <v>69</v>
      </c>
      <c r="B94" s="70" t="s">
        <v>334</v>
      </c>
      <c r="C94" s="59">
        <v>0</v>
      </c>
      <c r="D94" s="59">
        <v>0</v>
      </c>
      <c r="E94" s="59">
        <v>0</v>
      </c>
      <c r="F94" s="59">
        <v>0</v>
      </c>
      <c r="G94" s="59">
        <v>108</v>
      </c>
      <c r="H94" s="59">
        <v>84</v>
      </c>
      <c r="I94" s="59">
        <v>164</v>
      </c>
      <c r="J94" s="59">
        <v>61</v>
      </c>
      <c r="K94" s="59">
        <v>50</v>
      </c>
      <c r="L94" s="59">
        <v>80</v>
      </c>
      <c r="M94" s="59">
        <v>0</v>
      </c>
      <c r="N94" s="59">
        <v>0</v>
      </c>
      <c r="O94" s="59">
        <v>0</v>
      </c>
      <c r="P94" s="59" t="s">
        <v>12</v>
      </c>
      <c r="Q94" s="59" t="s">
        <v>12</v>
      </c>
      <c r="R94" s="59" t="s">
        <v>12</v>
      </c>
      <c r="S94" s="59" t="s">
        <v>12</v>
      </c>
      <c r="T94" s="59" t="s">
        <v>12</v>
      </c>
      <c r="U94" s="59" t="s">
        <v>12</v>
      </c>
      <c r="V94" s="59" t="s">
        <v>12</v>
      </c>
      <c r="W94" s="59" t="s">
        <v>12</v>
      </c>
      <c r="X94" s="59" t="s">
        <v>12</v>
      </c>
      <c r="Y94" s="59" t="s">
        <v>12</v>
      </c>
      <c r="Z94" s="59" t="s">
        <v>12</v>
      </c>
      <c r="AA94" s="37">
        <f t="shared" si="23"/>
        <v>0</v>
      </c>
      <c r="AB94" s="37">
        <f t="shared" si="36"/>
        <v>0</v>
      </c>
      <c r="AC94" s="37">
        <f t="shared" si="37"/>
        <v>0</v>
      </c>
      <c r="AD94" s="37">
        <f t="shared" si="38"/>
        <v>0</v>
      </c>
      <c r="AE94" s="37">
        <f t="shared" si="39"/>
        <v>2.6184662629654388E-3</v>
      </c>
      <c r="AF94" s="37">
        <f t="shared" si="40"/>
        <v>2.0174211037041869E-3</v>
      </c>
      <c r="AG94" s="37">
        <f t="shared" si="41"/>
        <v>3.5882805182929881E-3</v>
      </c>
      <c r="AH94" s="37">
        <f t="shared" si="42"/>
        <v>1.3320330361662257E-3</v>
      </c>
      <c r="AI94" s="37">
        <f t="shared" si="43"/>
        <v>1.157130928114815E-3</v>
      </c>
      <c r="AJ94" s="37">
        <f t="shared" si="44"/>
        <v>1.8017201157073668E-3</v>
      </c>
      <c r="AK94" s="37">
        <f t="shared" si="45"/>
        <v>0</v>
      </c>
      <c r="AL94" s="37">
        <f t="shared" si="46"/>
        <v>0</v>
      </c>
      <c r="AM94" s="37">
        <f t="shared" si="35"/>
        <v>0</v>
      </c>
      <c r="AN94" s="37" t="s">
        <v>12</v>
      </c>
      <c r="AO94" s="37" t="s">
        <v>12</v>
      </c>
      <c r="AP94" s="37" t="s">
        <v>12</v>
      </c>
      <c r="AQ94" s="37" t="s">
        <v>12</v>
      </c>
      <c r="AR94" s="37" t="s">
        <v>12</v>
      </c>
      <c r="AS94" s="37" t="s">
        <v>12</v>
      </c>
      <c r="AT94" s="37" t="s">
        <v>12</v>
      </c>
      <c r="AU94" s="37" t="s">
        <v>12</v>
      </c>
      <c r="AV94" s="37" t="s">
        <v>12</v>
      </c>
      <c r="AW94" s="37" t="s">
        <v>12</v>
      </c>
      <c r="AX94" s="37" t="s">
        <v>12</v>
      </c>
      <c r="AY94" s="37"/>
      <c r="AZ94" s="37"/>
      <c r="BA94" s="37"/>
      <c r="BB94" s="37"/>
      <c r="BC94" s="37"/>
    </row>
    <row r="95" spans="1:55" x14ac:dyDescent="0.2">
      <c r="A95" s="2">
        <v>70</v>
      </c>
      <c r="B95" s="70" t="s">
        <v>332</v>
      </c>
      <c r="C95" s="59">
        <v>46</v>
      </c>
      <c r="D95" s="59">
        <v>21</v>
      </c>
      <c r="E95" s="59">
        <v>0</v>
      </c>
      <c r="F95" s="59">
        <v>0</v>
      </c>
      <c r="G95" s="59">
        <v>0</v>
      </c>
      <c r="H95" s="59">
        <v>0</v>
      </c>
      <c r="I95" s="59">
        <v>0</v>
      </c>
      <c r="J95" s="59">
        <v>0</v>
      </c>
      <c r="K95" s="59">
        <v>52.243000000000002</v>
      </c>
      <c r="L95" s="59">
        <v>0</v>
      </c>
      <c r="M95" s="59">
        <v>51</v>
      </c>
      <c r="N95" s="59">
        <v>0</v>
      </c>
      <c r="O95" s="59">
        <v>0</v>
      </c>
      <c r="P95" s="59" t="s">
        <v>12</v>
      </c>
      <c r="Q95" s="59" t="s">
        <v>12</v>
      </c>
      <c r="R95" s="59" t="s">
        <v>12</v>
      </c>
      <c r="S95" s="59" t="s">
        <v>12</v>
      </c>
      <c r="T95" s="59" t="s">
        <v>12</v>
      </c>
      <c r="U95" s="59" t="s">
        <v>12</v>
      </c>
      <c r="V95" s="59" t="s">
        <v>12</v>
      </c>
      <c r="W95" s="59" t="s">
        <v>12</v>
      </c>
      <c r="X95" s="59" t="s">
        <v>12</v>
      </c>
      <c r="Y95" s="59" t="s">
        <v>12</v>
      </c>
      <c r="Z95" s="59" t="s">
        <v>12</v>
      </c>
      <c r="AA95" s="37">
        <f t="shared" si="23"/>
        <v>9.9962351136229674E-4</v>
      </c>
      <c r="AB95" s="37">
        <f t="shared" si="36"/>
        <v>5.0860959795719139E-4</v>
      </c>
      <c r="AC95" s="37">
        <f t="shared" si="37"/>
        <v>0</v>
      </c>
      <c r="AD95" s="37">
        <f t="shared" si="38"/>
        <v>0</v>
      </c>
      <c r="AE95" s="37">
        <f t="shared" si="39"/>
        <v>0</v>
      </c>
      <c r="AF95" s="37">
        <f t="shared" si="40"/>
        <v>0</v>
      </c>
      <c r="AG95" s="37">
        <f t="shared" si="41"/>
        <v>0</v>
      </c>
      <c r="AH95" s="37">
        <f t="shared" si="42"/>
        <v>0</v>
      </c>
      <c r="AI95" s="37">
        <f t="shared" si="43"/>
        <v>1.2090398215500457E-3</v>
      </c>
      <c r="AJ95" s="37">
        <f t="shared" si="44"/>
        <v>0</v>
      </c>
      <c r="AK95" s="37">
        <f t="shared" si="45"/>
        <v>1.2235967905967883E-3</v>
      </c>
      <c r="AL95" s="37">
        <f t="shared" si="46"/>
        <v>0</v>
      </c>
      <c r="AM95" s="37">
        <f t="shared" si="35"/>
        <v>0</v>
      </c>
      <c r="AN95" s="37" t="s">
        <v>12</v>
      </c>
      <c r="AO95" s="37" t="s">
        <v>12</v>
      </c>
      <c r="AP95" s="37" t="s">
        <v>12</v>
      </c>
      <c r="AQ95" s="37" t="s">
        <v>12</v>
      </c>
      <c r="AR95" s="37" t="s">
        <v>12</v>
      </c>
      <c r="AS95" s="37" t="s">
        <v>12</v>
      </c>
      <c r="AT95" s="37" t="s">
        <v>12</v>
      </c>
      <c r="AU95" s="37" t="s">
        <v>12</v>
      </c>
      <c r="AV95" s="37" t="s">
        <v>12</v>
      </c>
      <c r="AW95" s="37" t="s">
        <v>12</v>
      </c>
      <c r="AX95" s="37" t="s">
        <v>12</v>
      </c>
      <c r="AY95" s="37"/>
      <c r="AZ95" s="37"/>
      <c r="BA95" s="37"/>
      <c r="BB95" s="37"/>
      <c r="BC95" s="37"/>
    </row>
    <row r="96" spans="1:55" x14ac:dyDescent="0.2">
      <c r="A96" s="2">
        <v>71</v>
      </c>
      <c r="B96" s="70" t="s">
        <v>50</v>
      </c>
      <c r="C96" s="59">
        <v>0</v>
      </c>
      <c r="D96" s="59">
        <v>0</v>
      </c>
      <c r="E96" s="59">
        <v>0</v>
      </c>
      <c r="F96" s="59">
        <v>0</v>
      </c>
      <c r="G96" s="59">
        <v>0</v>
      </c>
      <c r="H96" s="59">
        <v>0</v>
      </c>
      <c r="I96" s="59">
        <v>0</v>
      </c>
      <c r="J96" s="59">
        <v>0</v>
      </c>
      <c r="K96" s="59">
        <v>0</v>
      </c>
      <c r="L96" s="59">
        <v>0</v>
      </c>
      <c r="M96" s="59">
        <v>0</v>
      </c>
      <c r="N96" s="59">
        <v>0</v>
      </c>
      <c r="O96" s="59">
        <v>0</v>
      </c>
      <c r="P96" s="59" t="s">
        <v>12</v>
      </c>
      <c r="Q96" s="59" t="s">
        <v>12</v>
      </c>
      <c r="R96" s="59" t="s">
        <v>12</v>
      </c>
      <c r="S96" s="59" t="s">
        <v>12</v>
      </c>
      <c r="T96" s="59" t="s">
        <v>12</v>
      </c>
      <c r="U96" s="59" t="s">
        <v>12</v>
      </c>
      <c r="V96" s="59" t="s">
        <v>12</v>
      </c>
      <c r="W96" s="59" t="s">
        <v>12</v>
      </c>
      <c r="X96" s="59" t="s">
        <v>12</v>
      </c>
      <c r="Y96" s="59" t="s">
        <v>12</v>
      </c>
      <c r="Z96" s="59" t="s">
        <v>12</v>
      </c>
      <c r="AA96" s="37">
        <f t="shared" si="23"/>
        <v>0</v>
      </c>
      <c r="AB96" s="37">
        <f t="shared" si="36"/>
        <v>0</v>
      </c>
      <c r="AC96" s="37">
        <f t="shared" si="37"/>
        <v>0</v>
      </c>
      <c r="AD96" s="37">
        <f t="shared" si="38"/>
        <v>0</v>
      </c>
      <c r="AE96" s="37">
        <f t="shared" si="39"/>
        <v>0</v>
      </c>
      <c r="AF96" s="37">
        <f t="shared" si="40"/>
        <v>0</v>
      </c>
      <c r="AG96" s="37">
        <f t="shared" si="41"/>
        <v>0</v>
      </c>
      <c r="AH96" s="37">
        <f t="shared" si="42"/>
        <v>0</v>
      </c>
      <c r="AI96" s="37">
        <f t="shared" si="43"/>
        <v>0</v>
      </c>
      <c r="AJ96" s="37">
        <f t="shared" si="44"/>
        <v>0</v>
      </c>
      <c r="AK96" s="37">
        <f t="shared" si="45"/>
        <v>0</v>
      </c>
      <c r="AL96" s="37">
        <f t="shared" si="46"/>
        <v>0</v>
      </c>
      <c r="AM96" s="37">
        <f t="shared" si="35"/>
        <v>0</v>
      </c>
      <c r="AN96" s="37" t="s">
        <v>12</v>
      </c>
      <c r="AO96" s="37" t="s">
        <v>12</v>
      </c>
      <c r="AP96" s="37" t="s">
        <v>12</v>
      </c>
      <c r="AQ96" s="37" t="s">
        <v>12</v>
      </c>
      <c r="AR96" s="37" t="s">
        <v>12</v>
      </c>
      <c r="AS96" s="37" t="s">
        <v>12</v>
      </c>
      <c r="AT96" s="37" t="s">
        <v>12</v>
      </c>
      <c r="AU96" s="37" t="s">
        <v>12</v>
      </c>
      <c r="AV96" s="37" t="s">
        <v>12</v>
      </c>
      <c r="AW96" s="37" t="s">
        <v>12</v>
      </c>
      <c r="AX96" s="37" t="s">
        <v>12</v>
      </c>
    </row>
    <row r="97" spans="1:50" x14ac:dyDescent="0.2">
      <c r="A97" s="2">
        <v>72</v>
      </c>
      <c r="B97" s="70" t="s">
        <v>367</v>
      </c>
      <c r="C97" s="59">
        <v>0</v>
      </c>
      <c r="D97" s="59">
        <v>0</v>
      </c>
      <c r="E97" s="59">
        <v>0</v>
      </c>
      <c r="F97" s="59">
        <v>0</v>
      </c>
      <c r="G97" s="59">
        <v>0</v>
      </c>
      <c r="H97" s="59">
        <v>0</v>
      </c>
      <c r="I97" s="59">
        <v>0</v>
      </c>
      <c r="J97" s="59">
        <v>0</v>
      </c>
      <c r="K97" s="59">
        <v>0</v>
      </c>
      <c r="L97" s="59">
        <v>0</v>
      </c>
      <c r="M97" s="59">
        <v>0</v>
      </c>
      <c r="N97" s="59">
        <v>0</v>
      </c>
      <c r="O97" s="59">
        <v>0</v>
      </c>
      <c r="P97" s="59" t="s">
        <v>12</v>
      </c>
      <c r="Q97" s="59" t="s">
        <v>12</v>
      </c>
      <c r="R97" s="59" t="s">
        <v>12</v>
      </c>
      <c r="S97" s="59" t="s">
        <v>12</v>
      </c>
      <c r="T97" s="59" t="s">
        <v>12</v>
      </c>
      <c r="U97" s="59" t="s">
        <v>12</v>
      </c>
      <c r="V97" s="59" t="s">
        <v>12</v>
      </c>
      <c r="W97" s="59" t="s">
        <v>12</v>
      </c>
      <c r="X97" s="59" t="s">
        <v>12</v>
      </c>
      <c r="Y97" s="59" t="s">
        <v>12</v>
      </c>
      <c r="Z97" s="59" t="s">
        <v>12</v>
      </c>
      <c r="AA97" s="37">
        <f t="shared" si="23"/>
        <v>0</v>
      </c>
      <c r="AB97" s="37">
        <f t="shared" si="36"/>
        <v>0</v>
      </c>
      <c r="AC97" s="37">
        <f t="shared" si="37"/>
        <v>0</v>
      </c>
      <c r="AD97" s="37">
        <f t="shared" si="38"/>
        <v>0</v>
      </c>
      <c r="AE97" s="37">
        <f t="shared" si="39"/>
        <v>0</v>
      </c>
      <c r="AF97" s="37">
        <f t="shared" si="40"/>
        <v>0</v>
      </c>
      <c r="AG97" s="37">
        <f t="shared" si="41"/>
        <v>0</v>
      </c>
      <c r="AH97" s="37">
        <f t="shared" si="42"/>
        <v>0</v>
      </c>
      <c r="AI97" s="37">
        <f t="shared" si="43"/>
        <v>0</v>
      </c>
      <c r="AJ97" s="37">
        <f t="shared" si="44"/>
        <v>0</v>
      </c>
      <c r="AK97" s="37">
        <f t="shared" si="45"/>
        <v>0</v>
      </c>
      <c r="AL97" s="37">
        <f t="shared" si="46"/>
        <v>0</v>
      </c>
      <c r="AM97" s="37">
        <f t="shared" si="35"/>
        <v>0</v>
      </c>
      <c r="AN97" s="37" t="s">
        <v>12</v>
      </c>
      <c r="AO97" s="37" t="s">
        <v>12</v>
      </c>
      <c r="AP97" s="37" t="s">
        <v>12</v>
      </c>
      <c r="AQ97" s="37" t="s">
        <v>12</v>
      </c>
      <c r="AR97" s="37" t="s">
        <v>12</v>
      </c>
      <c r="AS97" s="37" t="s">
        <v>12</v>
      </c>
      <c r="AT97" s="37" t="s">
        <v>12</v>
      </c>
      <c r="AU97" s="37" t="s">
        <v>12</v>
      </c>
      <c r="AV97" s="37" t="s">
        <v>12</v>
      </c>
      <c r="AW97" s="37" t="s">
        <v>12</v>
      </c>
      <c r="AX97" s="37" t="s">
        <v>12</v>
      </c>
    </row>
    <row r="98" spans="1:50" x14ac:dyDescent="0.2">
      <c r="A98" s="2">
        <v>73</v>
      </c>
      <c r="B98" s="70" t="s">
        <v>368</v>
      </c>
      <c r="C98" s="59">
        <v>0</v>
      </c>
      <c r="D98" s="59">
        <v>0</v>
      </c>
      <c r="E98" s="59">
        <v>0</v>
      </c>
      <c r="F98" s="59">
        <v>0</v>
      </c>
      <c r="G98" s="59">
        <v>0</v>
      </c>
      <c r="H98" s="59">
        <v>0</v>
      </c>
      <c r="I98" s="59">
        <v>0</v>
      </c>
      <c r="J98" s="59">
        <v>0</v>
      </c>
      <c r="K98" s="59">
        <v>0</v>
      </c>
      <c r="L98" s="59">
        <v>0</v>
      </c>
      <c r="M98" s="59">
        <v>0</v>
      </c>
      <c r="N98" s="59">
        <v>0</v>
      </c>
      <c r="O98" s="59">
        <v>0</v>
      </c>
      <c r="P98" s="59" t="s">
        <v>12</v>
      </c>
      <c r="Q98" s="59" t="s">
        <v>12</v>
      </c>
      <c r="R98" s="59" t="s">
        <v>12</v>
      </c>
      <c r="S98" s="59" t="s">
        <v>12</v>
      </c>
      <c r="T98" s="59" t="s">
        <v>12</v>
      </c>
      <c r="U98" s="59" t="s">
        <v>12</v>
      </c>
      <c r="V98" s="59" t="s">
        <v>12</v>
      </c>
      <c r="W98" s="59" t="s">
        <v>12</v>
      </c>
      <c r="X98" s="59" t="s">
        <v>12</v>
      </c>
      <c r="Y98" s="59" t="s">
        <v>12</v>
      </c>
      <c r="Z98" s="59" t="s">
        <v>12</v>
      </c>
      <c r="AA98" s="37">
        <f t="shared" si="23"/>
        <v>0</v>
      </c>
      <c r="AB98" s="37">
        <f t="shared" si="36"/>
        <v>0</v>
      </c>
      <c r="AC98" s="37">
        <f t="shared" si="37"/>
        <v>0</v>
      </c>
      <c r="AD98" s="37">
        <f t="shared" si="38"/>
        <v>0</v>
      </c>
      <c r="AE98" s="37">
        <f t="shared" si="39"/>
        <v>0</v>
      </c>
      <c r="AF98" s="37">
        <f t="shared" si="40"/>
        <v>0</v>
      </c>
      <c r="AG98" s="37">
        <f t="shared" si="41"/>
        <v>0</v>
      </c>
      <c r="AH98" s="37">
        <f t="shared" si="42"/>
        <v>0</v>
      </c>
      <c r="AI98" s="37">
        <f t="shared" si="43"/>
        <v>0</v>
      </c>
      <c r="AJ98" s="37">
        <f t="shared" si="44"/>
        <v>0</v>
      </c>
      <c r="AK98" s="37">
        <f t="shared" si="45"/>
        <v>0</v>
      </c>
      <c r="AL98" s="37">
        <f t="shared" si="46"/>
        <v>0</v>
      </c>
      <c r="AM98" s="37">
        <f t="shared" si="35"/>
        <v>0</v>
      </c>
      <c r="AN98" s="37" t="s">
        <v>12</v>
      </c>
      <c r="AO98" s="37" t="s">
        <v>12</v>
      </c>
      <c r="AP98" s="37" t="s">
        <v>12</v>
      </c>
      <c r="AQ98" s="37" t="s">
        <v>12</v>
      </c>
      <c r="AR98" s="37" t="s">
        <v>12</v>
      </c>
      <c r="AS98" s="37" t="s">
        <v>12</v>
      </c>
      <c r="AT98" s="37" t="s">
        <v>12</v>
      </c>
      <c r="AU98" s="37" t="s">
        <v>12</v>
      </c>
      <c r="AV98" s="37" t="s">
        <v>12</v>
      </c>
      <c r="AW98" s="37" t="s">
        <v>12</v>
      </c>
      <c r="AX98" s="37" t="s">
        <v>12</v>
      </c>
    </row>
    <row r="99" spans="1:50" x14ac:dyDescent="0.2">
      <c r="A99" s="2">
        <v>74</v>
      </c>
      <c r="B99" s="70" t="s">
        <v>369</v>
      </c>
      <c r="C99" s="59">
        <v>0</v>
      </c>
      <c r="D99" s="59">
        <v>0</v>
      </c>
      <c r="E99" s="59">
        <v>0</v>
      </c>
      <c r="F99" s="59">
        <v>0</v>
      </c>
      <c r="G99" s="59">
        <v>0</v>
      </c>
      <c r="H99" s="59">
        <v>0</v>
      </c>
      <c r="I99" s="59">
        <v>0</v>
      </c>
      <c r="J99" s="59">
        <v>0</v>
      </c>
      <c r="K99" s="59">
        <v>0</v>
      </c>
      <c r="L99" s="59">
        <v>0</v>
      </c>
      <c r="M99" s="59">
        <v>0</v>
      </c>
      <c r="N99" s="59">
        <v>0</v>
      </c>
      <c r="O99" s="59">
        <v>0</v>
      </c>
      <c r="P99" s="59" t="s">
        <v>12</v>
      </c>
      <c r="Q99" s="59" t="s">
        <v>12</v>
      </c>
      <c r="R99" s="59" t="s">
        <v>12</v>
      </c>
      <c r="S99" s="59" t="s">
        <v>12</v>
      </c>
      <c r="T99" s="59" t="s">
        <v>12</v>
      </c>
      <c r="U99" s="59" t="s">
        <v>12</v>
      </c>
      <c r="V99" s="59" t="s">
        <v>12</v>
      </c>
      <c r="W99" s="59" t="s">
        <v>12</v>
      </c>
      <c r="X99" s="59" t="s">
        <v>12</v>
      </c>
      <c r="Y99" s="59" t="s">
        <v>12</v>
      </c>
      <c r="Z99" s="59" t="s">
        <v>12</v>
      </c>
      <c r="AA99" s="37">
        <f t="shared" si="23"/>
        <v>0</v>
      </c>
      <c r="AB99" s="37">
        <f t="shared" si="36"/>
        <v>0</v>
      </c>
      <c r="AC99" s="37">
        <f t="shared" si="37"/>
        <v>0</v>
      </c>
      <c r="AD99" s="37">
        <f t="shared" si="38"/>
        <v>0</v>
      </c>
      <c r="AE99" s="37">
        <f t="shared" si="39"/>
        <v>0</v>
      </c>
      <c r="AF99" s="37">
        <f t="shared" si="40"/>
        <v>0</v>
      </c>
      <c r="AG99" s="37">
        <f t="shared" si="41"/>
        <v>0</v>
      </c>
      <c r="AH99" s="37">
        <f t="shared" si="42"/>
        <v>0</v>
      </c>
      <c r="AI99" s="37">
        <f t="shared" si="43"/>
        <v>0</v>
      </c>
      <c r="AJ99" s="37">
        <f t="shared" si="44"/>
        <v>0</v>
      </c>
      <c r="AK99" s="37">
        <f t="shared" si="45"/>
        <v>0</v>
      </c>
      <c r="AL99" s="37">
        <f t="shared" si="46"/>
        <v>0</v>
      </c>
      <c r="AM99" s="37">
        <f t="shared" si="35"/>
        <v>0</v>
      </c>
      <c r="AN99" s="37" t="s">
        <v>12</v>
      </c>
      <c r="AO99" s="37" t="s">
        <v>12</v>
      </c>
      <c r="AP99" s="37" t="s">
        <v>12</v>
      </c>
      <c r="AQ99" s="37" t="s">
        <v>12</v>
      </c>
      <c r="AR99" s="37" t="s">
        <v>12</v>
      </c>
      <c r="AS99" s="37" t="s">
        <v>12</v>
      </c>
      <c r="AT99" s="37" t="s">
        <v>12</v>
      </c>
      <c r="AU99" s="37" t="s">
        <v>12</v>
      </c>
      <c r="AV99" s="37" t="s">
        <v>12</v>
      </c>
      <c r="AW99" s="37" t="s">
        <v>12</v>
      </c>
      <c r="AX99" s="37" t="s">
        <v>12</v>
      </c>
    </row>
    <row r="100" spans="1:50" x14ac:dyDescent="0.2">
      <c r="A100" s="2">
        <v>75</v>
      </c>
      <c r="B100" s="70" t="s">
        <v>370</v>
      </c>
      <c r="C100" s="59">
        <v>0</v>
      </c>
      <c r="D100" s="59">
        <v>0</v>
      </c>
      <c r="E100" s="59">
        <v>29</v>
      </c>
      <c r="F100" s="59">
        <v>49.588999999999999</v>
      </c>
      <c r="G100" s="59">
        <v>0</v>
      </c>
      <c r="H100" s="59">
        <v>51.439</v>
      </c>
      <c r="I100" s="59">
        <v>28.603999999999999</v>
      </c>
      <c r="J100" s="59">
        <v>0</v>
      </c>
      <c r="K100" s="59">
        <v>0</v>
      </c>
      <c r="L100" s="59">
        <v>0</v>
      </c>
      <c r="M100" s="59">
        <v>0</v>
      </c>
      <c r="N100" s="59">
        <v>0</v>
      </c>
      <c r="O100" s="59">
        <v>0</v>
      </c>
      <c r="P100" s="59" t="s">
        <v>12</v>
      </c>
      <c r="Q100" s="59" t="s">
        <v>12</v>
      </c>
      <c r="R100" s="59" t="s">
        <v>12</v>
      </c>
      <c r="S100" s="59" t="s">
        <v>12</v>
      </c>
      <c r="T100" s="59" t="s">
        <v>12</v>
      </c>
      <c r="U100" s="59" t="s">
        <v>12</v>
      </c>
      <c r="V100" s="59" t="s">
        <v>12</v>
      </c>
      <c r="W100" s="59" t="s">
        <v>12</v>
      </c>
      <c r="X100" s="59" t="s">
        <v>12</v>
      </c>
      <c r="Y100" s="59" t="s">
        <v>12</v>
      </c>
      <c r="Z100" s="59" t="s">
        <v>12</v>
      </c>
      <c r="AA100" s="37">
        <f t="shared" si="23"/>
        <v>0</v>
      </c>
      <c r="AB100" s="37">
        <f t="shared" si="36"/>
        <v>0</v>
      </c>
      <c r="AC100" s="37">
        <f t="shared" si="37"/>
        <v>6.5812449813751892E-4</v>
      </c>
      <c r="AD100" s="37">
        <f t="shared" si="38"/>
        <v>1.1447215533900797E-3</v>
      </c>
      <c r="AE100" s="37">
        <f t="shared" si="39"/>
        <v>0</v>
      </c>
      <c r="AF100" s="37">
        <f t="shared" si="40"/>
        <v>1.2354062399219008E-3</v>
      </c>
      <c r="AG100" s="37">
        <f t="shared" si="41"/>
        <v>6.2584863381251606E-4</v>
      </c>
      <c r="AH100" s="37">
        <f t="shared" si="42"/>
        <v>0</v>
      </c>
      <c r="AI100" s="37">
        <f t="shared" si="43"/>
        <v>0</v>
      </c>
      <c r="AJ100" s="37">
        <f t="shared" si="44"/>
        <v>0</v>
      </c>
      <c r="AK100" s="37">
        <f t="shared" si="45"/>
        <v>0</v>
      </c>
      <c r="AL100" s="37">
        <f t="shared" si="46"/>
        <v>0</v>
      </c>
      <c r="AM100" s="37">
        <f t="shared" si="35"/>
        <v>0</v>
      </c>
      <c r="AN100" s="37" t="s">
        <v>12</v>
      </c>
      <c r="AO100" s="37" t="s">
        <v>12</v>
      </c>
      <c r="AP100" s="37" t="s">
        <v>12</v>
      </c>
      <c r="AQ100" s="37" t="s">
        <v>12</v>
      </c>
      <c r="AR100" s="37" t="s">
        <v>12</v>
      </c>
      <c r="AS100" s="37" t="s">
        <v>12</v>
      </c>
      <c r="AT100" s="37" t="s">
        <v>12</v>
      </c>
      <c r="AU100" s="37" t="s">
        <v>12</v>
      </c>
      <c r="AV100" s="37" t="s">
        <v>12</v>
      </c>
      <c r="AW100" s="37" t="s">
        <v>12</v>
      </c>
      <c r="AX100" s="37" t="s">
        <v>12</v>
      </c>
    </row>
  </sheetData>
  <mergeCells count="3">
    <mergeCell ref="B6:B7"/>
    <mergeCell ref="C6:N6"/>
    <mergeCell ref="O6:Z6"/>
  </mergeCells>
  <phoneticPr fontId="25" type="noConversion"/>
  <hyperlinks>
    <hyperlink ref="A1" location="Cover!A1" display="Back to Cover page" xr:uid="{00000000-0004-0000-0D00-000000000000}"/>
  </hyperlinks>
  <pageMargins left="0.7" right="0.7" top="0.75" bottom="0.75" header="0.3" footer="0.3"/>
  <pageSetup paperSize="9" scale="81" orientation="landscape" verticalDpi="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X79"/>
  <sheetViews>
    <sheetView showGridLines="0" zoomScaleNormal="100" workbookViewId="0">
      <selection activeCell="B3" sqref="B3"/>
    </sheetView>
  </sheetViews>
  <sheetFormatPr defaultColWidth="9" defaultRowHeight="11.4" x14ac:dyDescent="0.2"/>
  <cols>
    <col min="1" max="1" width="5.6640625" style="2" customWidth="1"/>
    <col min="2" max="2" width="22.109375" style="2" customWidth="1"/>
    <col min="3" max="26" width="8.33203125" style="2" customWidth="1"/>
    <col min="27" max="27" width="7.6640625" style="2" customWidth="1"/>
    <col min="28" max="28" width="9.109375" style="2" bestFit="1" customWidth="1"/>
    <col min="29" max="29" width="10.44140625" style="2" bestFit="1" customWidth="1"/>
    <col min="30" max="16384" width="9" style="2"/>
  </cols>
  <sheetData>
    <row r="1" spans="1:26" ht="18" customHeight="1" x14ac:dyDescent="0.2">
      <c r="A1" s="264" t="s">
        <v>192</v>
      </c>
    </row>
    <row r="2" spans="1:26" s="4" customFormat="1" ht="13.5" customHeight="1" x14ac:dyDescent="0.2">
      <c r="B2" s="42"/>
      <c r="C2" s="48"/>
      <c r="D2" s="48"/>
      <c r="E2" s="48"/>
      <c r="F2" s="48"/>
      <c r="G2" s="48"/>
      <c r="H2" s="48"/>
      <c r="I2" s="48"/>
      <c r="J2" s="48"/>
      <c r="K2" s="48"/>
      <c r="L2" s="48"/>
      <c r="M2" s="48"/>
      <c r="N2" s="48"/>
      <c r="O2" s="48"/>
      <c r="Q2" s="32"/>
    </row>
    <row r="3" spans="1:26" s="4" customFormat="1" ht="15.6" x14ac:dyDescent="0.3">
      <c r="B3" s="249" t="s">
        <v>513</v>
      </c>
      <c r="C3" s="48"/>
      <c r="D3" s="48"/>
      <c r="E3" s="48"/>
      <c r="F3" s="48"/>
      <c r="G3" s="48"/>
      <c r="H3" s="48"/>
      <c r="I3" s="48"/>
      <c r="J3" s="48"/>
      <c r="K3" s="48"/>
      <c r="L3" s="48"/>
      <c r="M3" s="48"/>
      <c r="N3" s="48"/>
      <c r="O3" s="48"/>
      <c r="Q3" s="32"/>
    </row>
    <row r="4" spans="1:26" s="4" customFormat="1" ht="13.5" customHeight="1" x14ac:dyDescent="0.2">
      <c r="B4" s="41" t="s">
        <v>240</v>
      </c>
      <c r="C4" s="48"/>
      <c r="D4" s="48"/>
      <c r="E4" s="48"/>
      <c r="F4" s="48"/>
      <c r="G4" s="48"/>
      <c r="H4" s="48"/>
      <c r="I4" s="48"/>
      <c r="J4" s="48"/>
      <c r="K4" s="48"/>
      <c r="L4" s="48"/>
      <c r="M4" s="48"/>
      <c r="N4" s="48"/>
      <c r="O4" s="48"/>
      <c r="Q4" s="32"/>
    </row>
    <row r="5" spans="1:26" s="4" customFormat="1" ht="13.5" customHeight="1" x14ac:dyDescent="0.2">
      <c r="B5" s="82"/>
      <c r="C5" s="48"/>
      <c r="D5" s="48"/>
      <c r="E5" s="48"/>
      <c r="F5" s="48"/>
      <c r="G5" s="48"/>
      <c r="H5" s="48"/>
      <c r="I5" s="48"/>
      <c r="J5" s="48"/>
      <c r="K5" s="48"/>
      <c r="L5" s="48"/>
      <c r="M5" s="48"/>
      <c r="N5" s="48"/>
      <c r="O5" s="47"/>
      <c r="Q5" s="32"/>
    </row>
    <row r="6" spans="1:26" s="4" customFormat="1" ht="12" x14ac:dyDescent="0.3">
      <c r="B6" s="349"/>
      <c r="C6" s="356">
        <v>2019</v>
      </c>
      <c r="D6" s="357"/>
      <c r="E6" s="357"/>
      <c r="F6" s="357"/>
      <c r="G6" s="357"/>
      <c r="H6" s="357"/>
      <c r="I6" s="357"/>
      <c r="J6" s="357"/>
      <c r="K6" s="357"/>
      <c r="L6" s="357"/>
      <c r="M6" s="357"/>
      <c r="N6" s="357"/>
      <c r="O6" s="344">
        <v>2020</v>
      </c>
      <c r="P6" s="345"/>
      <c r="Q6" s="345"/>
      <c r="R6" s="345"/>
      <c r="S6" s="345"/>
      <c r="T6" s="345"/>
      <c r="U6" s="345"/>
      <c r="V6" s="345"/>
      <c r="W6" s="345"/>
      <c r="X6" s="345"/>
      <c r="Y6" s="345"/>
      <c r="Z6" s="345"/>
    </row>
    <row r="7" spans="1:26" s="4" customFormat="1" ht="12" x14ac:dyDescent="0.3">
      <c r="B7" s="355"/>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row>
    <row r="8" spans="1:26" s="4" customFormat="1" ht="12" x14ac:dyDescent="0.2">
      <c r="B8" s="27" t="str">
        <f>B27</f>
        <v>Norway</v>
      </c>
      <c r="C8" s="156">
        <f>IF(AA27=":",":",AA27*100)</f>
        <v>29.806202383094373</v>
      </c>
      <c r="D8" s="159">
        <f>IF(AB27=":",":",AB27*100)</f>
        <v>34.482910227930695</v>
      </c>
      <c r="E8" s="159">
        <f t="shared" ref="E8:Z17" si="0">IF(AC27=":",":",AC27*100)</f>
        <v>33.695449529305641</v>
      </c>
      <c r="F8" s="159">
        <f t="shared" si="0"/>
        <v>29.716603270757684</v>
      </c>
      <c r="G8" s="159">
        <f t="shared" si="0"/>
        <v>24.004568008923428</v>
      </c>
      <c r="H8" s="159">
        <f t="shared" si="0"/>
        <v>28.53890256203649</v>
      </c>
      <c r="I8" s="159">
        <f t="shared" si="0"/>
        <v>29.603606475262399</v>
      </c>
      <c r="J8" s="159">
        <f t="shared" si="0"/>
        <v>28.41518523943224</v>
      </c>
      <c r="K8" s="159">
        <f t="shared" si="0"/>
        <v>19.349748885367287</v>
      </c>
      <c r="L8" s="159">
        <f t="shared" si="0"/>
        <v>26.565369955611967</v>
      </c>
      <c r="M8" s="159">
        <f t="shared" si="0"/>
        <v>27.273193551059808</v>
      </c>
      <c r="N8" s="160">
        <f t="shared" si="0"/>
        <v>27.224880263014633</v>
      </c>
      <c r="O8" s="156">
        <f t="shared" si="0"/>
        <v>32.104966999969776</v>
      </c>
      <c r="P8" s="159" t="str">
        <f t="shared" si="0"/>
        <v>:</v>
      </c>
      <c r="Q8" s="159" t="str">
        <f t="shared" si="0"/>
        <v>:</v>
      </c>
      <c r="R8" s="159" t="str">
        <f t="shared" si="0"/>
        <v>:</v>
      </c>
      <c r="S8" s="159" t="str">
        <f t="shared" si="0"/>
        <v>:</v>
      </c>
      <c r="T8" s="159" t="str">
        <f t="shared" si="0"/>
        <v>:</v>
      </c>
      <c r="U8" s="159" t="str">
        <f t="shared" si="0"/>
        <v>:</v>
      </c>
      <c r="V8" s="159" t="str">
        <f t="shared" si="0"/>
        <v>:</v>
      </c>
      <c r="W8" s="159" t="str">
        <f t="shared" si="0"/>
        <v>:</v>
      </c>
      <c r="X8" s="159" t="str">
        <f t="shared" si="0"/>
        <v>:</v>
      </c>
      <c r="Y8" s="159" t="str">
        <f t="shared" si="0"/>
        <v>:</v>
      </c>
      <c r="Z8" s="159" t="str">
        <f t="shared" si="0"/>
        <v>:</v>
      </c>
    </row>
    <row r="9" spans="1:26" s="4" customFormat="1" ht="12" x14ac:dyDescent="0.2">
      <c r="B9" s="27" t="str">
        <f t="shared" ref="B9:B17" si="1">B28</f>
        <v>Russia</v>
      </c>
      <c r="C9" s="157">
        <f t="shared" ref="C9:D16" si="2">IF(AA28=":",":",AA28*100)</f>
        <v>18.831789630290057</v>
      </c>
      <c r="D9" s="161">
        <f t="shared" si="2"/>
        <v>17.717816628575132</v>
      </c>
      <c r="E9" s="161">
        <f t="shared" si="0"/>
        <v>17.108469358585307</v>
      </c>
      <c r="F9" s="161">
        <f t="shared" si="0"/>
        <v>17.135744035854248</v>
      </c>
      <c r="G9" s="161">
        <f t="shared" si="0"/>
        <v>17.37404592323805</v>
      </c>
      <c r="H9" s="161">
        <f t="shared" si="0"/>
        <v>17.84565044001436</v>
      </c>
      <c r="I9" s="161">
        <f t="shared" si="0"/>
        <v>15.566433672578798</v>
      </c>
      <c r="J9" s="161">
        <f t="shared" si="0"/>
        <v>21.500865148539923</v>
      </c>
      <c r="K9" s="161">
        <f t="shared" si="0"/>
        <v>22.183597281568083</v>
      </c>
      <c r="L9" s="161">
        <f t="shared" si="0"/>
        <v>18.866131156856163</v>
      </c>
      <c r="M9" s="161">
        <f t="shared" si="0"/>
        <v>17.464060401934315</v>
      </c>
      <c r="N9" s="162">
        <f t="shared" si="0"/>
        <v>16.986757909148821</v>
      </c>
      <c r="O9" s="157">
        <f t="shared" si="0"/>
        <v>21.193972954449258</v>
      </c>
      <c r="P9" s="161" t="str">
        <f t="shared" si="0"/>
        <v>:</v>
      </c>
      <c r="Q9" s="161" t="str">
        <f t="shared" si="0"/>
        <v>:</v>
      </c>
      <c r="R9" s="161" t="str">
        <f t="shared" si="0"/>
        <v>:</v>
      </c>
      <c r="S9" s="161" t="str">
        <f t="shared" si="0"/>
        <v>:</v>
      </c>
      <c r="T9" s="161" t="str">
        <f t="shared" si="0"/>
        <v>:</v>
      </c>
      <c r="U9" s="161" t="str">
        <f t="shared" si="0"/>
        <v>:</v>
      </c>
      <c r="V9" s="161" t="str">
        <f t="shared" si="0"/>
        <v>:</v>
      </c>
      <c r="W9" s="161" t="str">
        <f t="shared" si="0"/>
        <v>:</v>
      </c>
      <c r="X9" s="161" t="str">
        <f t="shared" si="0"/>
        <v>:</v>
      </c>
      <c r="Y9" s="161" t="str">
        <f t="shared" si="0"/>
        <v>:</v>
      </c>
      <c r="Z9" s="161" t="str">
        <f t="shared" si="0"/>
        <v>:</v>
      </c>
    </row>
    <row r="10" spans="1:26" s="4" customFormat="1" ht="12" x14ac:dyDescent="0.2">
      <c r="B10" s="27" t="str">
        <f t="shared" si="1"/>
        <v>Belarus</v>
      </c>
      <c r="C10" s="157">
        <f t="shared" si="2"/>
        <v>9.5215012903728251</v>
      </c>
      <c r="D10" s="161">
        <f t="shared" si="2"/>
        <v>9.5884847568041263</v>
      </c>
      <c r="E10" s="161">
        <f t="shared" si="0"/>
        <v>9.161973678271524</v>
      </c>
      <c r="F10" s="161">
        <f t="shared" si="0"/>
        <v>7.5107136032000756</v>
      </c>
      <c r="G10" s="161">
        <f t="shared" si="0"/>
        <v>8.8763933722681454</v>
      </c>
      <c r="H10" s="161">
        <f t="shared" si="0"/>
        <v>8.6481275138501008</v>
      </c>
      <c r="I10" s="161">
        <f t="shared" si="0"/>
        <v>8.7369747197619976</v>
      </c>
      <c r="J10" s="161">
        <f t="shared" si="0"/>
        <v>8.116177326074526</v>
      </c>
      <c r="K10" s="161">
        <f t="shared" si="0"/>
        <v>10.806351257979465</v>
      </c>
      <c r="L10" s="161">
        <f t="shared" si="0"/>
        <v>10.091248215069793</v>
      </c>
      <c r="M10" s="161">
        <f t="shared" si="0"/>
        <v>8.7543876492195274</v>
      </c>
      <c r="N10" s="162">
        <f t="shared" si="0"/>
        <v>8.6001003700676932</v>
      </c>
      <c r="O10" s="157">
        <f t="shared" si="0"/>
        <v>8.8384829872976329</v>
      </c>
      <c r="P10" s="161" t="str">
        <f t="shared" si="0"/>
        <v>:</v>
      </c>
      <c r="Q10" s="161" t="str">
        <f t="shared" si="0"/>
        <v>:</v>
      </c>
      <c r="R10" s="161" t="str">
        <f t="shared" si="0"/>
        <v>:</v>
      </c>
      <c r="S10" s="161" t="str">
        <f t="shared" si="0"/>
        <v>:</v>
      </c>
      <c r="T10" s="161" t="str">
        <f t="shared" si="0"/>
        <v>:</v>
      </c>
      <c r="U10" s="161" t="str">
        <f t="shared" si="0"/>
        <v>:</v>
      </c>
      <c r="V10" s="161" t="str">
        <f t="shared" si="0"/>
        <v>:</v>
      </c>
      <c r="W10" s="161" t="str">
        <f t="shared" si="0"/>
        <v>:</v>
      </c>
      <c r="X10" s="161" t="str">
        <f t="shared" si="0"/>
        <v>:</v>
      </c>
      <c r="Y10" s="161" t="str">
        <f t="shared" si="0"/>
        <v>:</v>
      </c>
      <c r="Z10" s="161" t="str">
        <f t="shared" si="0"/>
        <v>:</v>
      </c>
    </row>
    <row r="11" spans="1:26" s="4" customFormat="1" ht="12" x14ac:dyDescent="0.2">
      <c r="B11" s="27" t="str">
        <f t="shared" si="1"/>
        <v>United States</v>
      </c>
      <c r="C11" s="157">
        <f t="shared" si="2"/>
        <v>2.7454326710046111</v>
      </c>
      <c r="D11" s="161">
        <f t="shared" si="2"/>
        <v>2.1813892244305459</v>
      </c>
      <c r="E11" s="161">
        <f t="shared" si="0"/>
        <v>2.4418803178388946</v>
      </c>
      <c r="F11" s="161">
        <f t="shared" si="0"/>
        <v>0.98719603341439977</v>
      </c>
      <c r="G11" s="161">
        <f t="shared" si="0"/>
        <v>1.6658351331439076</v>
      </c>
      <c r="H11" s="161">
        <f t="shared" si="0"/>
        <v>2.4363393362209234</v>
      </c>
      <c r="I11" s="161">
        <f t="shared" si="0"/>
        <v>2.2879715853464173</v>
      </c>
      <c r="J11" s="161">
        <f t="shared" si="0"/>
        <v>1.3665292193472205</v>
      </c>
      <c r="K11" s="161">
        <f t="shared" si="0"/>
        <v>3.7848526828530473</v>
      </c>
      <c r="L11" s="161">
        <f t="shared" si="0"/>
        <v>2.9184669709503761</v>
      </c>
      <c r="M11" s="161">
        <f t="shared" si="0"/>
        <v>5.300885223436393</v>
      </c>
      <c r="N11" s="162">
        <f t="shared" si="0"/>
        <v>5.1425893224770132</v>
      </c>
      <c r="O11" s="157">
        <f t="shared" si="0"/>
        <v>6.8610811609894711</v>
      </c>
      <c r="P11" s="161" t="str">
        <f t="shared" si="0"/>
        <v>:</v>
      </c>
      <c r="Q11" s="161" t="str">
        <f t="shared" si="0"/>
        <v>:</v>
      </c>
      <c r="R11" s="161" t="str">
        <f t="shared" si="0"/>
        <v>:</v>
      </c>
      <c r="S11" s="161" t="str">
        <f t="shared" si="0"/>
        <v>:</v>
      </c>
      <c r="T11" s="161" t="str">
        <f t="shared" si="0"/>
        <v>:</v>
      </c>
      <c r="U11" s="161" t="str">
        <f t="shared" si="0"/>
        <v>:</v>
      </c>
      <c r="V11" s="161" t="str">
        <f t="shared" si="0"/>
        <v>:</v>
      </c>
      <c r="W11" s="161" t="str">
        <f t="shared" si="0"/>
        <v>:</v>
      </c>
      <c r="X11" s="161" t="str">
        <f t="shared" si="0"/>
        <v>:</v>
      </c>
      <c r="Y11" s="161" t="str">
        <f t="shared" si="0"/>
        <v>:</v>
      </c>
      <c r="Z11" s="161" t="str">
        <f t="shared" si="0"/>
        <v>:</v>
      </c>
    </row>
    <row r="12" spans="1:26" s="4" customFormat="1" ht="12" x14ac:dyDescent="0.2">
      <c r="B12" s="27" t="str">
        <f t="shared" si="1"/>
        <v>Ukraine</v>
      </c>
      <c r="C12" s="157">
        <f t="shared" si="2"/>
        <v>15.194912090833654</v>
      </c>
      <c r="D12" s="161">
        <f t="shared" si="2"/>
        <v>14.6384757027683</v>
      </c>
      <c r="E12" s="161">
        <f t="shared" si="0"/>
        <v>15.244466045964575</v>
      </c>
      <c r="F12" s="161">
        <f t="shared" si="0"/>
        <v>17.66343971454825</v>
      </c>
      <c r="G12" s="161">
        <f t="shared" si="0"/>
        <v>18.849148746620994</v>
      </c>
      <c r="H12" s="161">
        <f t="shared" si="0"/>
        <v>18.739207773450769</v>
      </c>
      <c r="I12" s="161">
        <f t="shared" si="0"/>
        <v>20.758027670893952</v>
      </c>
      <c r="J12" s="161">
        <f t="shared" si="0"/>
        <v>17.0935312045135</v>
      </c>
      <c r="K12" s="161">
        <f t="shared" si="0"/>
        <v>19.763976308253952</v>
      </c>
      <c r="L12" s="161">
        <f t="shared" si="0"/>
        <v>16.743623140813003</v>
      </c>
      <c r="M12" s="161">
        <f t="shared" si="0"/>
        <v>17.94744158459072</v>
      </c>
      <c r="N12" s="162">
        <f t="shared" si="0"/>
        <v>16.581147697933655</v>
      </c>
      <c r="O12" s="157">
        <f t="shared" si="0"/>
        <v>6.3985448007230712</v>
      </c>
      <c r="P12" s="161" t="str">
        <f t="shared" si="0"/>
        <v>:</v>
      </c>
      <c r="Q12" s="161" t="str">
        <f t="shared" si="0"/>
        <v>:</v>
      </c>
      <c r="R12" s="161" t="str">
        <f t="shared" si="0"/>
        <v>:</v>
      </c>
      <c r="S12" s="161" t="str">
        <f t="shared" si="0"/>
        <v>:</v>
      </c>
      <c r="T12" s="161" t="str">
        <f t="shared" si="0"/>
        <v>:</v>
      </c>
      <c r="U12" s="161" t="str">
        <f t="shared" si="0"/>
        <v>:</v>
      </c>
      <c r="V12" s="161" t="str">
        <f t="shared" si="0"/>
        <v>:</v>
      </c>
      <c r="W12" s="161" t="str">
        <f t="shared" si="0"/>
        <v>:</v>
      </c>
      <c r="X12" s="161" t="str">
        <f t="shared" si="0"/>
        <v>:</v>
      </c>
      <c r="Y12" s="161" t="str">
        <f t="shared" si="0"/>
        <v>:</v>
      </c>
      <c r="Z12" s="161" t="str">
        <f t="shared" si="0"/>
        <v>:</v>
      </c>
    </row>
    <row r="13" spans="1:26" s="4" customFormat="1" ht="12" x14ac:dyDescent="0.2">
      <c r="B13" s="27" t="str">
        <f t="shared" si="1"/>
        <v>Qatar</v>
      </c>
      <c r="C13" s="157">
        <f t="shared" si="2"/>
        <v>4.973104924363474</v>
      </c>
      <c r="D13" s="161">
        <f t="shared" si="2"/>
        <v>5.5226637793110438</v>
      </c>
      <c r="E13" s="161">
        <f t="shared" si="0"/>
        <v>7.5066445389183878</v>
      </c>
      <c r="F13" s="161">
        <f t="shared" si="0"/>
        <v>9.1903997738166616</v>
      </c>
      <c r="G13" s="161">
        <f t="shared" si="0"/>
        <v>11.024739395622392</v>
      </c>
      <c r="H13" s="161">
        <f t="shared" si="0"/>
        <v>9.0920443589779794</v>
      </c>
      <c r="I13" s="161">
        <f t="shared" si="0"/>
        <v>9.5337082489014353</v>
      </c>
      <c r="J13" s="161">
        <f t="shared" si="0"/>
        <v>9.6836229160512151</v>
      </c>
      <c r="K13" s="161">
        <f t="shared" si="0"/>
        <v>8.6678377328525311</v>
      </c>
      <c r="L13" s="161">
        <f t="shared" si="0"/>
        <v>8.6899442474512849</v>
      </c>
      <c r="M13" s="161">
        <f t="shared" si="0"/>
        <v>4.7416202311234095</v>
      </c>
      <c r="N13" s="162">
        <f t="shared" si="0"/>
        <v>7.7437634770594332</v>
      </c>
      <c r="O13" s="157">
        <f t="shared" si="0"/>
        <v>6.0842409274814786</v>
      </c>
      <c r="P13" s="161" t="str">
        <f t="shared" si="0"/>
        <v>:</v>
      </c>
      <c r="Q13" s="161" t="str">
        <f t="shared" si="0"/>
        <v>:</v>
      </c>
      <c r="R13" s="161" t="str">
        <f t="shared" si="0"/>
        <v>:</v>
      </c>
      <c r="S13" s="161" t="str">
        <f t="shared" si="0"/>
        <v>:</v>
      </c>
      <c r="T13" s="161" t="str">
        <f t="shared" si="0"/>
        <v>:</v>
      </c>
      <c r="U13" s="161" t="str">
        <f t="shared" si="0"/>
        <v>:</v>
      </c>
      <c r="V13" s="161" t="str">
        <f t="shared" si="0"/>
        <v>:</v>
      </c>
      <c r="W13" s="161" t="str">
        <f t="shared" si="0"/>
        <v>:</v>
      </c>
      <c r="X13" s="161" t="str">
        <f t="shared" si="0"/>
        <v>:</v>
      </c>
      <c r="Y13" s="161" t="str">
        <f t="shared" si="0"/>
        <v>:</v>
      </c>
      <c r="Z13" s="161" t="str">
        <f t="shared" si="0"/>
        <v>:</v>
      </c>
    </row>
    <row r="14" spans="1:26" s="4" customFormat="1" ht="12" x14ac:dyDescent="0.2">
      <c r="B14" s="27" t="str">
        <f t="shared" si="1"/>
        <v>Algeria</v>
      </c>
      <c r="C14" s="157">
        <f t="shared" si="2"/>
        <v>4.8591734631673082</v>
      </c>
      <c r="D14" s="161">
        <f t="shared" si="2"/>
        <v>4.6640580114058494</v>
      </c>
      <c r="E14" s="161">
        <f t="shared" si="0"/>
        <v>4.5381072402088307</v>
      </c>
      <c r="F14" s="161">
        <f t="shared" si="0"/>
        <v>5.9615933359686482</v>
      </c>
      <c r="G14" s="161">
        <f t="shared" si="0"/>
        <v>4.7075205397638005</v>
      </c>
      <c r="H14" s="161">
        <f t="shared" si="0"/>
        <v>4.7814720466930352</v>
      </c>
      <c r="I14" s="161">
        <f t="shared" si="0"/>
        <v>3.1286476476704386</v>
      </c>
      <c r="J14" s="161">
        <f t="shared" si="0"/>
        <v>3.9755457966027921</v>
      </c>
      <c r="K14" s="161">
        <f t="shared" si="0"/>
        <v>4.0044275927027222</v>
      </c>
      <c r="L14" s="161">
        <f t="shared" si="0"/>
        <v>4.8155295385194394</v>
      </c>
      <c r="M14" s="161">
        <f t="shared" si="0"/>
        <v>5.5880469190778737</v>
      </c>
      <c r="N14" s="162">
        <f t="shared" si="0"/>
        <v>3.3486933744491845</v>
      </c>
      <c r="O14" s="157">
        <f t="shared" si="0"/>
        <v>4.6966809283537119</v>
      </c>
      <c r="P14" s="161" t="str">
        <f t="shared" si="0"/>
        <v>:</v>
      </c>
      <c r="Q14" s="161" t="str">
        <f t="shared" si="0"/>
        <v>:</v>
      </c>
      <c r="R14" s="161" t="str">
        <f t="shared" si="0"/>
        <v>:</v>
      </c>
      <c r="S14" s="161" t="str">
        <f t="shared" si="0"/>
        <v>:</v>
      </c>
      <c r="T14" s="161" t="str">
        <f t="shared" si="0"/>
        <v>:</v>
      </c>
      <c r="U14" s="161" t="str">
        <f t="shared" si="0"/>
        <v>:</v>
      </c>
      <c r="V14" s="161" t="str">
        <f t="shared" si="0"/>
        <v>:</v>
      </c>
      <c r="W14" s="161" t="str">
        <f t="shared" si="0"/>
        <v>:</v>
      </c>
      <c r="X14" s="161" t="str">
        <f t="shared" si="0"/>
        <v>:</v>
      </c>
      <c r="Y14" s="161" t="str">
        <f t="shared" si="0"/>
        <v>:</v>
      </c>
      <c r="Z14" s="161" t="str">
        <f t="shared" si="0"/>
        <v>:</v>
      </c>
    </row>
    <row r="15" spans="1:26" s="4" customFormat="1" ht="12" x14ac:dyDescent="0.2">
      <c r="B15" s="27" t="str">
        <f t="shared" si="1"/>
        <v>Nigeria</v>
      </c>
      <c r="C15" s="157">
        <f t="shared" si="2"/>
        <v>4.442185657929012</v>
      </c>
      <c r="D15" s="161">
        <f t="shared" si="2"/>
        <v>3.3322577784600389</v>
      </c>
      <c r="E15" s="161">
        <f t="shared" si="0"/>
        <v>5.0104696869691159</v>
      </c>
      <c r="F15" s="161">
        <f t="shared" si="0"/>
        <v>5.5223814173632357</v>
      </c>
      <c r="G15" s="161">
        <f t="shared" si="0"/>
        <v>4.328314679744441</v>
      </c>
      <c r="H15" s="161">
        <f t="shared" si="0"/>
        <v>3.9535507772633109</v>
      </c>
      <c r="I15" s="161">
        <f t="shared" si="0"/>
        <v>3.7376198173994215</v>
      </c>
      <c r="J15" s="161">
        <f t="shared" si="0"/>
        <v>3.3134651205705099</v>
      </c>
      <c r="K15" s="161">
        <f t="shared" si="0"/>
        <v>3.989560093914466</v>
      </c>
      <c r="L15" s="161">
        <f t="shared" si="0"/>
        <v>4.3672214863164571</v>
      </c>
      <c r="M15" s="161">
        <f t="shared" si="0"/>
        <v>5.8890833840759731</v>
      </c>
      <c r="N15" s="162">
        <f t="shared" si="0"/>
        <v>4.7439249201857718</v>
      </c>
      <c r="O15" s="157">
        <f t="shared" si="0"/>
        <v>4.352588662752864</v>
      </c>
      <c r="P15" s="161" t="str">
        <f t="shared" si="0"/>
        <v>:</v>
      </c>
      <c r="Q15" s="161" t="str">
        <f t="shared" si="0"/>
        <v>:</v>
      </c>
      <c r="R15" s="161" t="str">
        <f t="shared" si="0"/>
        <v>:</v>
      </c>
      <c r="S15" s="161" t="str">
        <f t="shared" si="0"/>
        <v>:</v>
      </c>
      <c r="T15" s="161" t="str">
        <f t="shared" si="0"/>
        <v>:</v>
      </c>
      <c r="U15" s="161" t="str">
        <f t="shared" si="0"/>
        <v>:</v>
      </c>
      <c r="V15" s="161" t="str">
        <f t="shared" si="0"/>
        <v>:</v>
      </c>
      <c r="W15" s="161" t="str">
        <f t="shared" si="0"/>
        <v>:</v>
      </c>
      <c r="X15" s="161" t="str">
        <f t="shared" si="0"/>
        <v>:</v>
      </c>
      <c r="Y15" s="161" t="str">
        <f t="shared" si="0"/>
        <v>:</v>
      </c>
      <c r="Z15" s="161" t="str">
        <f t="shared" si="0"/>
        <v>:</v>
      </c>
    </row>
    <row r="16" spans="1:26" s="4" customFormat="1" ht="12" x14ac:dyDescent="0.2">
      <c r="B16" s="27" t="str">
        <f t="shared" si="1"/>
        <v>Tunisia</v>
      </c>
      <c r="C16" s="157">
        <f t="shared" si="2"/>
        <v>4.4303024118289995</v>
      </c>
      <c r="D16" s="161">
        <f t="shared" si="2"/>
        <v>3.2508832342357312</v>
      </c>
      <c r="E16" s="161">
        <f t="shared" si="0"/>
        <v>1.2212345268754672</v>
      </c>
      <c r="F16" s="161">
        <f t="shared" si="0"/>
        <v>1.8103175205698565</v>
      </c>
      <c r="G16" s="161">
        <f t="shared" si="0"/>
        <v>2.1084191274412039</v>
      </c>
      <c r="H16" s="161">
        <f t="shared" si="0"/>
        <v>2.0220813693927808</v>
      </c>
      <c r="I16" s="161">
        <f t="shared" si="0"/>
        <v>2.0905717082944379</v>
      </c>
      <c r="J16" s="161">
        <f t="shared" si="0"/>
        <v>2.1030019123465098</v>
      </c>
      <c r="K16" s="161">
        <f t="shared" si="0"/>
        <v>2.4263242386637471</v>
      </c>
      <c r="L16" s="161">
        <f t="shared" si="0"/>
        <v>1.7909445463233205</v>
      </c>
      <c r="M16" s="161">
        <f t="shared" si="0"/>
        <v>1.6159832082412184</v>
      </c>
      <c r="N16" s="162">
        <f t="shared" si="0"/>
        <v>2.7488508127847937</v>
      </c>
      <c r="O16" s="157">
        <f t="shared" si="0"/>
        <v>3.9264548051637322</v>
      </c>
      <c r="P16" s="161" t="str">
        <f t="shared" si="0"/>
        <v>:</v>
      </c>
      <c r="Q16" s="161" t="str">
        <f t="shared" si="0"/>
        <v>:</v>
      </c>
      <c r="R16" s="161" t="str">
        <f t="shared" si="0"/>
        <v>:</v>
      </c>
      <c r="S16" s="161" t="str">
        <f t="shared" si="0"/>
        <v>:</v>
      </c>
      <c r="T16" s="161" t="str">
        <f t="shared" si="0"/>
        <v>:</v>
      </c>
      <c r="U16" s="161" t="str">
        <f t="shared" si="0"/>
        <v>:</v>
      </c>
      <c r="V16" s="161" t="str">
        <f t="shared" si="0"/>
        <v>:</v>
      </c>
      <c r="W16" s="161" t="str">
        <f t="shared" si="0"/>
        <v>:</v>
      </c>
      <c r="X16" s="161" t="str">
        <f t="shared" si="0"/>
        <v>:</v>
      </c>
      <c r="Y16" s="161" t="str">
        <f t="shared" si="0"/>
        <v>:</v>
      </c>
      <c r="Z16" s="161" t="str">
        <f t="shared" si="0"/>
        <v>:</v>
      </c>
    </row>
    <row r="17" spans="1:50" s="4" customFormat="1" ht="12" x14ac:dyDescent="0.2">
      <c r="B17" s="27" t="str">
        <f t="shared" si="1"/>
        <v>Trinidad and Tobago</v>
      </c>
      <c r="C17" s="158">
        <f>IF(AA36=":",":",AA36*100)</f>
        <v>1.5275677882123571</v>
      </c>
      <c r="D17" s="163">
        <f>IF(AB36=":",":",AB36*100)</f>
        <v>1.3836653270667978</v>
      </c>
      <c r="E17" s="163">
        <f t="shared" si="0"/>
        <v>1.3920333564684741</v>
      </c>
      <c r="F17" s="163">
        <f t="shared" si="0"/>
        <v>1.5576283210860988</v>
      </c>
      <c r="G17" s="163">
        <f t="shared" si="0"/>
        <v>0.85274814632244045</v>
      </c>
      <c r="H17" s="163">
        <f t="shared" si="0"/>
        <v>1.189105454037287</v>
      </c>
      <c r="I17" s="163">
        <f t="shared" si="0"/>
        <v>1.4070717879829693</v>
      </c>
      <c r="J17" s="163">
        <f t="shared" si="0"/>
        <v>1.1592411186771958</v>
      </c>
      <c r="K17" s="163">
        <f t="shared" si="0"/>
        <v>1.876742419294404</v>
      </c>
      <c r="L17" s="163">
        <f t="shared" si="0"/>
        <v>0.58232079669691061</v>
      </c>
      <c r="M17" s="163">
        <f t="shared" si="0"/>
        <v>1.5352333657297144</v>
      </c>
      <c r="N17" s="163">
        <f t="shared" si="0"/>
        <v>2.1602717250510923</v>
      </c>
      <c r="O17" s="163">
        <f t="shared" si="0"/>
        <v>2.1570121785341283</v>
      </c>
      <c r="P17" s="163" t="str">
        <f t="shared" si="0"/>
        <v>:</v>
      </c>
      <c r="Q17" s="163" t="str">
        <f t="shared" si="0"/>
        <v>:</v>
      </c>
      <c r="R17" s="163" t="str">
        <f t="shared" si="0"/>
        <v>:</v>
      </c>
      <c r="S17" s="163" t="str">
        <f t="shared" ref="S17" si="3">IF(AQ36=":",":",AQ36*100)</f>
        <v>:</v>
      </c>
      <c r="T17" s="163" t="str">
        <f t="shared" ref="T17" si="4">IF(AR36=":",":",AR36*100)</f>
        <v>:</v>
      </c>
      <c r="U17" s="163" t="str">
        <f t="shared" ref="U17" si="5">IF(AS36=":",":",AS36*100)</f>
        <v>:</v>
      </c>
      <c r="V17" s="163" t="str">
        <f t="shared" ref="V17" si="6">IF(AT36=":",":",AT36*100)</f>
        <v>:</v>
      </c>
      <c r="W17" s="163" t="str">
        <f t="shared" ref="W17" si="7">IF(AU36=":",":",AU36*100)</f>
        <v>:</v>
      </c>
      <c r="X17" s="163" t="str">
        <f t="shared" ref="X17" si="8">IF(AV36=":",":",AV36*100)</f>
        <v>:</v>
      </c>
      <c r="Y17" s="163" t="str">
        <f t="shared" ref="Y17" si="9">IF(AW36=":",":",AW36*100)</f>
        <v>:</v>
      </c>
      <c r="Z17" s="163" t="str">
        <f t="shared" ref="Z17" si="10">IF(AX36=":",":",AX36*100)</f>
        <v>:</v>
      </c>
    </row>
    <row r="18" spans="1:50" s="4" customFormat="1" ht="12" x14ac:dyDescent="0.2">
      <c r="B18" s="34" t="s">
        <v>152</v>
      </c>
      <c r="C18" s="158">
        <f>IF(AA25=":",":",AA25*100)</f>
        <v>3.6678276889033308</v>
      </c>
      <c r="D18" s="163">
        <f t="shared" ref="D18:Z18" si="11">IF(AB25=":",":",AB25*100)</f>
        <v>3.2373953290117394</v>
      </c>
      <c r="E18" s="163">
        <f t="shared" si="11"/>
        <v>2.6792717205937859</v>
      </c>
      <c r="F18" s="163">
        <f t="shared" si="11"/>
        <v>2.9439829734208396</v>
      </c>
      <c r="G18" s="163">
        <f t="shared" si="11"/>
        <v>6.2082669269111923</v>
      </c>
      <c r="H18" s="163">
        <f t="shared" si="11"/>
        <v>2.7535183680629629</v>
      </c>
      <c r="I18" s="163">
        <f t="shared" si="11"/>
        <v>3.1493666659077282</v>
      </c>
      <c r="J18" s="163">
        <f t="shared" si="11"/>
        <v>3.2728349978443689</v>
      </c>
      <c r="K18" s="163">
        <f t="shared" si="11"/>
        <v>3.1465815065502936</v>
      </c>
      <c r="L18" s="163">
        <f t="shared" si="11"/>
        <v>4.5691999453912819</v>
      </c>
      <c r="M18" s="163">
        <f t="shared" si="11"/>
        <v>3.8900644815110477</v>
      </c>
      <c r="N18" s="164">
        <f t="shared" si="11"/>
        <v>4.7190201278279131</v>
      </c>
      <c r="O18" s="158">
        <f t="shared" si="11"/>
        <v>3.3859735942848719</v>
      </c>
      <c r="P18" s="163" t="str">
        <f t="shared" si="11"/>
        <v>:</v>
      </c>
      <c r="Q18" s="163" t="str">
        <f t="shared" si="11"/>
        <v>:</v>
      </c>
      <c r="R18" s="163" t="str">
        <f t="shared" si="11"/>
        <v>:</v>
      </c>
      <c r="S18" s="163" t="str">
        <f t="shared" si="11"/>
        <v>:</v>
      </c>
      <c r="T18" s="163" t="str">
        <f t="shared" si="11"/>
        <v>:</v>
      </c>
      <c r="U18" s="163" t="str">
        <f t="shared" si="11"/>
        <v>:</v>
      </c>
      <c r="V18" s="163" t="str">
        <f t="shared" si="11"/>
        <v>:</v>
      </c>
      <c r="W18" s="163" t="str">
        <f t="shared" si="11"/>
        <v>:</v>
      </c>
      <c r="X18" s="163" t="str">
        <f>IF(AV25=":",":",AV25*100)</f>
        <v>:</v>
      </c>
      <c r="Y18" s="163" t="str">
        <f>IF(AW25=":",":",AW25*100)</f>
        <v>:</v>
      </c>
      <c r="Z18" s="163" t="str">
        <f t="shared" si="11"/>
        <v>:</v>
      </c>
    </row>
    <row r="19" spans="1:50" ht="15" customHeight="1" x14ac:dyDescent="0.2">
      <c r="B19" s="2" t="s">
        <v>195</v>
      </c>
    </row>
    <row r="20" spans="1:50" x14ac:dyDescent="0.2">
      <c r="B20" s="2" t="s">
        <v>168</v>
      </c>
    </row>
    <row r="21" spans="1:50" ht="15" customHeight="1" x14ac:dyDescent="0.2">
      <c r="B21" s="41" t="str">
        <f>'T1-Solid fuels supply EU'!B37</f>
        <v>Extraction date: 05/05/2020</v>
      </c>
    </row>
    <row r="22" spans="1:50" ht="15" customHeight="1" x14ac:dyDescent="0.2">
      <c r="B22" s="42" t="s">
        <v>373</v>
      </c>
    </row>
    <row r="25" spans="1:50" x14ac:dyDescent="0.2">
      <c r="B25" s="2" t="s">
        <v>374</v>
      </c>
      <c r="C25" s="224">
        <f>SUM(C27:C79)</f>
        <v>1489492</v>
      </c>
      <c r="D25" s="224">
        <f t="shared" ref="D25:Z25" si="12">SUM(D27:D79)</f>
        <v>1341943</v>
      </c>
      <c r="E25" s="224">
        <f t="shared" si="12"/>
        <v>1528699</v>
      </c>
      <c r="F25" s="224">
        <f t="shared" si="12"/>
        <v>1527964</v>
      </c>
      <c r="G25" s="224">
        <f t="shared" si="12"/>
        <v>1505251</v>
      </c>
      <c r="H25" s="224">
        <f t="shared" si="12"/>
        <v>1345297</v>
      </c>
      <c r="I25" s="224">
        <f t="shared" si="12"/>
        <v>1317630</v>
      </c>
      <c r="J25" s="224">
        <f t="shared" si="12"/>
        <v>1208463</v>
      </c>
      <c r="K25" s="224">
        <f t="shared" si="12"/>
        <v>1163612</v>
      </c>
      <c r="L25" s="224">
        <f t="shared" si="12"/>
        <v>1355095</v>
      </c>
      <c r="M25" s="224">
        <f t="shared" si="12"/>
        <v>1520746</v>
      </c>
      <c r="N25" s="224">
        <f t="shared" si="12"/>
        <v>1598086</v>
      </c>
      <c r="O25" s="224">
        <f t="shared" si="12"/>
        <v>1267275.5060000001</v>
      </c>
      <c r="P25" s="224">
        <f t="shared" si="12"/>
        <v>0</v>
      </c>
      <c r="Q25" s="224">
        <f t="shared" si="12"/>
        <v>0</v>
      </c>
      <c r="R25" s="224">
        <f t="shared" si="12"/>
        <v>0</v>
      </c>
      <c r="S25" s="224">
        <f t="shared" si="12"/>
        <v>0</v>
      </c>
      <c r="T25" s="224">
        <f t="shared" si="12"/>
        <v>0</v>
      </c>
      <c r="U25" s="224">
        <f t="shared" si="12"/>
        <v>0</v>
      </c>
      <c r="V25" s="224">
        <f t="shared" si="12"/>
        <v>0</v>
      </c>
      <c r="W25" s="224">
        <f t="shared" si="12"/>
        <v>0</v>
      </c>
      <c r="X25" s="224">
        <f t="shared" si="12"/>
        <v>0</v>
      </c>
      <c r="Y25" s="224">
        <f t="shared" si="12"/>
        <v>0</v>
      </c>
      <c r="Z25" s="224">
        <f t="shared" si="12"/>
        <v>0</v>
      </c>
      <c r="AA25" s="35">
        <f>SUM(AA37:AA76)</f>
        <v>3.6678276889033308E-2</v>
      </c>
      <c r="AB25" s="35">
        <f t="shared" ref="AB25:AM25" si="13">SUM(AB37:AB76)</f>
        <v>3.2373953290117392E-2</v>
      </c>
      <c r="AC25" s="35">
        <f t="shared" si="13"/>
        <v>2.6792717205937861E-2</v>
      </c>
      <c r="AD25" s="35">
        <f t="shared" si="13"/>
        <v>2.9439829734208396E-2</v>
      </c>
      <c r="AE25" s="35">
        <f t="shared" si="13"/>
        <v>6.208266926911192E-2</v>
      </c>
      <c r="AF25" s="35">
        <f t="shared" si="13"/>
        <v>2.753518368062963E-2</v>
      </c>
      <c r="AG25" s="35">
        <f t="shared" si="13"/>
        <v>3.1493666659077282E-2</v>
      </c>
      <c r="AH25" s="35">
        <f t="shared" si="13"/>
        <v>3.2728349978443691E-2</v>
      </c>
      <c r="AI25" s="35">
        <f t="shared" si="13"/>
        <v>3.1465815065502938E-2</v>
      </c>
      <c r="AJ25" s="35">
        <f t="shared" si="13"/>
        <v>4.5691999453912821E-2</v>
      </c>
      <c r="AK25" s="35">
        <f t="shared" si="13"/>
        <v>3.8900644815110477E-2</v>
      </c>
      <c r="AL25" s="35">
        <f t="shared" si="13"/>
        <v>4.719020127827913E-2</v>
      </c>
      <c r="AM25" s="35">
        <f t="shared" si="13"/>
        <v>3.3859735942848718E-2</v>
      </c>
      <c r="AN25" s="35" t="s">
        <v>12</v>
      </c>
      <c r="AO25" s="35" t="s">
        <v>12</v>
      </c>
      <c r="AP25" s="35" t="s">
        <v>12</v>
      </c>
      <c r="AQ25" s="35" t="s">
        <v>12</v>
      </c>
      <c r="AR25" s="35" t="s">
        <v>12</v>
      </c>
      <c r="AS25" s="35" t="s">
        <v>12</v>
      </c>
      <c r="AT25" s="35" t="s">
        <v>12</v>
      </c>
      <c r="AU25" s="35" t="s">
        <v>12</v>
      </c>
      <c r="AV25" s="35" t="s">
        <v>12</v>
      </c>
      <c r="AW25" s="35" t="s">
        <v>12</v>
      </c>
      <c r="AX25" s="35" t="s">
        <v>12</v>
      </c>
    </row>
    <row r="26" spans="1:50" x14ac:dyDescent="0.2">
      <c r="B26" s="36" t="s">
        <v>86</v>
      </c>
      <c r="C26" s="70" t="str">
        <f>'T1-Solid fuels supply EU'!C41</f>
        <v>2019M01</v>
      </c>
      <c r="D26" s="70" t="str">
        <f>'T1-Solid fuels supply EU'!D41</f>
        <v>2019M02</v>
      </c>
      <c r="E26" s="70" t="str">
        <f>'T1-Solid fuels supply EU'!E41</f>
        <v>2019M03</v>
      </c>
      <c r="F26" s="70" t="str">
        <f>'T1-Solid fuels supply EU'!F41</f>
        <v>2019M04</v>
      </c>
      <c r="G26" s="70" t="str">
        <f>'T1-Solid fuels supply EU'!G41</f>
        <v>2019M05</v>
      </c>
      <c r="H26" s="70" t="str">
        <f>'T1-Solid fuels supply EU'!H41</f>
        <v>2019M06</v>
      </c>
      <c r="I26" s="70" t="str">
        <f>'T1-Solid fuels supply EU'!I41</f>
        <v>2019M07</v>
      </c>
      <c r="J26" s="70" t="str">
        <f>'T1-Solid fuels supply EU'!J41</f>
        <v>2019M08</v>
      </c>
      <c r="K26" s="70" t="str">
        <f>'T1-Solid fuels supply EU'!K41</f>
        <v>2019M09</v>
      </c>
      <c r="L26" s="70" t="str">
        <f>'T1-Solid fuels supply EU'!L41</f>
        <v>2019M10</v>
      </c>
      <c r="M26" s="70" t="str">
        <f>'T1-Solid fuels supply EU'!M41</f>
        <v>2019M11</v>
      </c>
      <c r="N26" s="70" t="str">
        <f>'T1-Solid fuels supply EU'!N41</f>
        <v>2019M12</v>
      </c>
      <c r="O26" s="70" t="str">
        <f>'T1-Solid fuels supply EU'!O41</f>
        <v>2020M01</v>
      </c>
      <c r="P26" s="70" t="str">
        <f>'T1-Solid fuels supply EU'!P41</f>
        <v>2020M02</v>
      </c>
      <c r="Q26" s="70" t="str">
        <f>'T1-Solid fuels supply EU'!Q41</f>
        <v>2020M03</v>
      </c>
      <c r="R26" s="70" t="str">
        <f>'T1-Solid fuels supply EU'!R41</f>
        <v>2020M04</v>
      </c>
      <c r="S26" s="70" t="str">
        <f>'T1-Solid fuels supply EU'!S41</f>
        <v>2020M05</v>
      </c>
      <c r="T26" s="70" t="str">
        <f>'T1-Solid fuels supply EU'!T41</f>
        <v>2020M06</v>
      </c>
      <c r="U26" s="70" t="str">
        <f>'T1-Solid fuels supply EU'!U41</f>
        <v>2020M07</v>
      </c>
      <c r="V26" s="70" t="str">
        <f>'T1-Solid fuels supply EU'!V41</f>
        <v>2020M08</v>
      </c>
      <c r="W26" s="70" t="str">
        <f>'T1-Solid fuels supply EU'!W41</f>
        <v>2020M09</v>
      </c>
      <c r="X26" s="70" t="str">
        <f>'T1-Solid fuels supply EU'!X41</f>
        <v>2020M10</v>
      </c>
      <c r="Y26" s="70" t="str">
        <f>'T1-Solid fuels supply EU'!Y41</f>
        <v>2020M11</v>
      </c>
      <c r="Z26" s="70" t="str">
        <f>'T1-Solid fuels supply EU'!Z41</f>
        <v>2020M12</v>
      </c>
      <c r="AA26" s="70" t="str">
        <f>C26</f>
        <v>2019M01</v>
      </c>
      <c r="AB26" s="70" t="str">
        <f t="shared" ref="AB26:AM26" si="14">D26</f>
        <v>2019M02</v>
      </c>
      <c r="AC26" s="70" t="str">
        <f t="shared" si="14"/>
        <v>2019M03</v>
      </c>
      <c r="AD26" s="70" t="str">
        <f t="shared" si="14"/>
        <v>2019M04</v>
      </c>
      <c r="AE26" s="70" t="str">
        <f t="shared" si="14"/>
        <v>2019M05</v>
      </c>
      <c r="AF26" s="70" t="str">
        <f t="shared" si="14"/>
        <v>2019M06</v>
      </c>
      <c r="AG26" s="70" t="str">
        <f t="shared" si="14"/>
        <v>2019M07</v>
      </c>
      <c r="AH26" s="70" t="str">
        <f t="shared" si="14"/>
        <v>2019M08</v>
      </c>
      <c r="AI26" s="70" t="str">
        <f t="shared" si="14"/>
        <v>2019M09</v>
      </c>
      <c r="AJ26" s="70" t="str">
        <f t="shared" si="14"/>
        <v>2019M10</v>
      </c>
      <c r="AK26" s="70" t="str">
        <f t="shared" si="14"/>
        <v>2019M11</v>
      </c>
      <c r="AL26" s="70" t="str">
        <f t="shared" si="14"/>
        <v>2019M12</v>
      </c>
      <c r="AM26" s="70" t="str">
        <f t="shared" si="14"/>
        <v>2020M01</v>
      </c>
      <c r="AN26" s="70" t="str">
        <f t="shared" ref="AN26:AX26" si="15">P26</f>
        <v>2020M02</v>
      </c>
      <c r="AO26" s="70" t="str">
        <f t="shared" si="15"/>
        <v>2020M03</v>
      </c>
      <c r="AP26" s="70" t="str">
        <f t="shared" si="15"/>
        <v>2020M04</v>
      </c>
      <c r="AQ26" s="70" t="str">
        <f t="shared" si="15"/>
        <v>2020M05</v>
      </c>
      <c r="AR26" s="70" t="str">
        <f t="shared" si="15"/>
        <v>2020M06</v>
      </c>
      <c r="AS26" s="70" t="str">
        <f t="shared" si="15"/>
        <v>2020M07</v>
      </c>
      <c r="AT26" s="70" t="str">
        <f t="shared" si="15"/>
        <v>2020M08</v>
      </c>
      <c r="AU26" s="70" t="str">
        <f t="shared" si="15"/>
        <v>2020M09</v>
      </c>
      <c r="AV26" s="70" t="str">
        <f t="shared" si="15"/>
        <v>2020M10</v>
      </c>
      <c r="AW26" s="70" t="str">
        <f t="shared" si="15"/>
        <v>2020M11</v>
      </c>
      <c r="AX26" s="70" t="str">
        <f t="shared" si="15"/>
        <v>2020M12</v>
      </c>
    </row>
    <row r="27" spans="1:50" x14ac:dyDescent="0.2">
      <c r="A27" s="2">
        <v>1</v>
      </c>
      <c r="B27" s="36" t="s">
        <v>43</v>
      </c>
      <c r="C27" s="14">
        <v>443961</v>
      </c>
      <c r="D27" s="14">
        <v>462741</v>
      </c>
      <c r="E27" s="14">
        <v>515102</v>
      </c>
      <c r="F27" s="14">
        <v>454059</v>
      </c>
      <c r="G27" s="14">
        <v>361329</v>
      </c>
      <c r="H27" s="14">
        <v>383933</v>
      </c>
      <c r="I27" s="14">
        <v>390066</v>
      </c>
      <c r="J27" s="14">
        <v>343387</v>
      </c>
      <c r="K27" s="14">
        <v>225156</v>
      </c>
      <c r="L27" s="14">
        <v>359986</v>
      </c>
      <c r="M27" s="14">
        <v>414756</v>
      </c>
      <c r="N27" s="14">
        <v>435077</v>
      </c>
      <c r="O27" s="14">
        <v>406858.38300000003</v>
      </c>
      <c r="P27" s="14" t="s">
        <v>12</v>
      </c>
      <c r="Q27" s="14" t="s">
        <v>12</v>
      </c>
      <c r="R27" s="14" t="s">
        <v>12</v>
      </c>
      <c r="S27" s="14" t="s">
        <v>12</v>
      </c>
      <c r="T27" s="14" t="s">
        <v>12</v>
      </c>
      <c r="U27" s="14" t="s">
        <v>12</v>
      </c>
      <c r="V27" s="14" t="s">
        <v>12</v>
      </c>
      <c r="W27" s="14" t="s">
        <v>12</v>
      </c>
      <c r="X27" s="14" t="s">
        <v>12</v>
      </c>
      <c r="Y27" s="14" t="s">
        <v>12</v>
      </c>
      <c r="Z27" s="14" t="s">
        <v>12</v>
      </c>
      <c r="AA27" s="37">
        <f t="shared" ref="AA27:AA35" si="16">C27/C$25</f>
        <v>0.29806202383094371</v>
      </c>
      <c r="AB27" s="37">
        <f t="shared" ref="AB27:AM27" si="17">D27/D$25</f>
        <v>0.34482910227930696</v>
      </c>
      <c r="AC27" s="37">
        <f t="shared" si="17"/>
        <v>0.33695449529305638</v>
      </c>
      <c r="AD27" s="37">
        <f t="shared" si="17"/>
        <v>0.29716603270757685</v>
      </c>
      <c r="AE27" s="37">
        <f t="shared" si="17"/>
        <v>0.2400456800892343</v>
      </c>
      <c r="AF27" s="37">
        <f t="shared" si="17"/>
        <v>0.28538902562036489</v>
      </c>
      <c r="AG27" s="37">
        <f t="shared" si="17"/>
        <v>0.29603606475262401</v>
      </c>
      <c r="AH27" s="37">
        <f t="shared" si="17"/>
        <v>0.28415185239432239</v>
      </c>
      <c r="AI27" s="37">
        <f t="shared" si="17"/>
        <v>0.19349748885367288</v>
      </c>
      <c r="AJ27" s="37">
        <f t="shared" si="17"/>
        <v>0.26565369955611967</v>
      </c>
      <c r="AK27" s="37">
        <f t="shared" si="17"/>
        <v>0.2727319355105981</v>
      </c>
      <c r="AL27" s="37">
        <f t="shared" si="17"/>
        <v>0.27224880263014634</v>
      </c>
      <c r="AM27" s="37">
        <f t="shared" si="17"/>
        <v>0.32104966999969775</v>
      </c>
      <c r="AN27" s="37" t="s">
        <v>12</v>
      </c>
      <c r="AO27" s="37" t="s">
        <v>12</v>
      </c>
      <c r="AP27" s="37" t="s">
        <v>12</v>
      </c>
      <c r="AQ27" s="37" t="s">
        <v>12</v>
      </c>
      <c r="AR27" s="37" t="s">
        <v>12</v>
      </c>
      <c r="AS27" s="37" t="s">
        <v>12</v>
      </c>
      <c r="AT27" s="37" t="s">
        <v>12</v>
      </c>
      <c r="AU27" s="37" t="s">
        <v>12</v>
      </c>
      <c r="AV27" s="37" t="s">
        <v>12</v>
      </c>
      <c r="AW27" s="37" t="s">
        <v>12</v>
      </c>
      <c r="AX27" s="37" t="s">
        <v>12</v>
      </c>
    </row>
    <row r="28" spans="1:50" x14ac:dyDescent="0.2">
      <c r="A28" s="2">
        <v>2</v>
      </c>
      <c r="B28" s="36" t="s">
        <v>309</v>
      </c>
      <c r="C28" s="14">
        <v>280498</v>
      </c>
      <c r="D28" s="14">
        <v>237763</v>
      </c>
      <c r="E28" s="14">
        <v>261537</v>
      </c>
      <c r="F28" s="14">
        <v>261828</v>
      </c>
      <c r="G28" s="14">
        <v>261523</v>
      </c>
      <c r="H28" s="14">
        <v>240077</v>
      </c>
      <c r="I28" s="14">
        <v>205108</v>
      </c>
      <c r="J28" s="14">
        <v>259830</v>
      </c>
      <c r="K28" s="14">
        <v>258131</v>
      </c>
      <c r="L28" s="14">
        <v>255654</v>
      </c>
      <c r="M28" s="14">
        <v>265584</v>
      </c>
      <c r="N28" s="14">
        <v>271463</v>
      </c>
      <c r="O28" s="14">
        <v>268586.02799999999</v>
      </c>
      <c r="P28" s="14" t="s">
        <v>12</v>
      </c>
      <c r="Q28" s="14" t="s">
        <v>12</v>
      </c>
      <c r="R28" s="14" t="s">
        <v>12</v>
      </c>
      <c r="S28" s="14" t="s">
        <v>12</v>
      </c>
      <c r="T28" s="14" t="s">
        <v>12</v>
      </c>
      <c r="U28" s="14" t="s">
        <v>12</v>
      </c>
      <c r="V28" s="14" t="s">
        <v>12</v>
      </c>
      <c r="W28" s="14" t="s">
        <v>12</v>
      </c>
      <c r="X28" s="14" t="s">
        <v>12</v>
      </c>
      <c r="Y28" s="14" t="s">
        <v>12</v>
      </c>
      <c r="Z28" s="14" t="s">
        <v>12</v>
      </c>
      <c r="AA28" s="37">
        <f t="shared" si="16"/>
        <v>0.18831789630290058</v>
      </c>
      <c r="AB28" s="37">
        <f t="shared" ref="AB28:AB58" si="18">D28/D$25</f>
        <v>0.17717816628575134</v>
      </c>
      <c r="AC28" s="37">
        <f t="shared" ref="AC28:AC58" si="19">E28/E$25</f>
        <v>0.17108469358585307</v>
      </c>
      <c r="AD28" s="37">
        <f t="shared" ref="AD28:AD58" si="20">F28/F$25</f>
        <v>0.17135744035854247</v>
      </c>
      <c r="AE28" s="37">
        <f t="shared" ref="AE28:AE58" si="21">G28/G$25</f>
        <v>0.17374045923238052</v>
      </c>
      <c r="AF28" s="37">
        <f t="shared" ref="AF28:AF58" si="22">H28/H$25</f>
        <v>0.1784565044001436</v>
      </c>
      <c r="AG28" s="37">
        <f t="shared" ref="AG28:AG58" si="23">I28/I$25</f>
        <v>0.15566433672578797</v>
      </c>
      <c r="AH28" s="37">
        <f t="shared" ref="AH28:AH58" si="24">J28/J$25</f>
        <v>0.21500865148539922</v>
      </c>
      <c r="AI28" s="37">
        <f t="shared" ref="AI28:AI58" si="25">K28/K$25</f>
        <v>0.22183597281568082</v>
      </c>
      <c r="AJ28" s="37">
        <f t="shared" ref="AJ28:AJ58" si="26">L28/L$25</f>
        <v>0.18866131156856161</v>
      </c>
      <c r="AK28" s="37">
        <f t="shared" ref="AK28:AK58" si="27">M28/M$25</f>
        <v>0.17464060401934314</v>
      </c>
      <c r="AL28" s="37">
        <f t="shared" ref="AL28:AL58" si="28">N28/N$25</f>
        <v>0.1698675790914882</v>
      </c>
      <c r="AM28" s="37">
        <f t="shared" ref="AM28:AM58" si="29">O28/O$25</f>
        <v>0.21193972954449258</v>
      </c>
      <c r="AN28" s="37" t="s">
        <v>12</v>
      </c>
      <c r="AO28" s="37" t="s">
        <v>12</v>
      </c>
      <c r="AP28" s="37" t="s">
        <v>12</v>
      </c>
      <c r="AQ28" s="37" t="s">
        <v>12</v>
      </c>
      <c r="AR28" s="37" t="s">
        <v>12</v>
      </c>
      <c r="AS28" s="37" t="s">
        <v>12</v>
      </c>
      <c r="AT28" s="37" t="s">
        <v>12</v>
      </c>
      <c r="AU28" s="37" t="s">
        <v>12</v>
      </c>
      <c r="AV28" s="37" t="s">
        <v>12</v>
      </c>
      <c r="AW28" s="37" t="s">
        <v>12</v>
      </c>
      <c r="AX28" s="37" t="s">
        <v>12</v>
      </c>
    </row>
    <row r="29" spans="1:50" x14ac:dyDescent="0.2">
      <c r="A29" s="2">
        <v>3</v>
      </c>
      <c r="B29" s="36" t="s">
        <v>342</v>
      </c>
      <c r="C29" s="14">
        <v>141822</v>
      </c>
      <c r="D29" s="14">
        <v>128672</v>
      </c>
      <c r="E29" s="14">
        <v>140059</v>
      </c>
      <c r="F29" s="14">
        <v>114761</v>
      </c>
      <c r="G29" s="14">
        <v>133612</v>
      </c>
      <c r="H29" s="14">
        <v>116343</v>
      </c>
      <c r="I29" s="14">
        <v>115121</v>
      </c>
      <c r="J29" s="14">
        <v>98081</v>
      </c>
      <c r="K29" s="14">
        <v>125744</v>
      </c>
      <c r="L29" s="14">
        <v>136746</v>
      </c>
      <c r="M29" s="14">
        <v>133132</v>
      </c>
      <c r="N29" s="14">
        <v>137437</v>
      </c>
      <c r="O29" s="14">
        <v>112007.93</v>
      </c>
      <c r="P29" s="14" t="s">
        <v>12</v>
      </c>
      <c r="Q29" s="14" t="s">
        <v>12</v>
      </c>
      <c r="R29" s="14" t="s">
        <v>12</v>
      </c>
      <c r="S29" s="14" t="s">
        <v>12</v>
      </c>
      <c r="T29" s="14" t="s">
        <v>12</v>
      </c>
      <c r="U29" s="14" t="s">
        <v>12</v>
      </c>
      <c r="V29" s="14" t="s">
        <v>12</v>
      </c>
      <c r="W29" s="14" t="s">
        <v>12</v>
      </c>
      <c r="X29" s="14" t="s">
        <v>12</v>
      </c>
      <c r="Y29" s="14" t="s">
        <v>12</v>
      </c>
      <c r="Z29" s="14" t="s">
        <v>12</v>
      </c>
      <c r="AA29" s="37">
        <f t="shared" si="16"/>
        <v>9.5215012903728247E-2</v>
      </c>
      <c r="AB29" s="37">
        <f t="shared" si="18"/>
        <v>9.5884847568041262E-2</v>
      </c>
      <c r="AC29" s="37">
        <f t="shared" si="19"/>
        <v>9.1619736782715233E-2</v>
      </c>
      <c r="AD29" s="37">
        <f t="shared" si="20"/>
        <v>7.5107136032000754E-2</v>
      </c>
      <c r="AE29" s="37">
        <f t="shared" si="21"/>
        <v>8.876393372268146E-2</v>
      </c>
      <c r="AF29" s="37">
        <f t="shared" si="22"/>
        <v>8.6481275138501013E-2</v>
      </c>
      <c r="AG29" s="37">
        <f t="shared" si="23"/>
        <v>8.7369747197619974E-2</v>
      </c>
      <c r="AH29" s="37">
        <f t="shared" si="24"/>
        <v>8.1161773260745265E-2</v>
      </c>
      <c r="AI29" s="37">
        <f t="shared" si="25"/>
        <v>0.10806351257979464</v>
      </c>
      <c r="AJ29" s="37">
        <f t="shared" si="26"/>
        <v>0.10091248215069792</v>
      </c>
      <c r="AK29" s="37">
        <f t="shared" si="27"/>
        <v>8.7543876492195277E-2</v>
      </c>
      <c r="AL29" s="37">
        <f t="shared" si="28"/>
        <v>8.600100370067694E-2</v>
      </c>
      <c r="AM29" s="37">
        <f t="shared" si="29"/>
        <v>8.8384829872976328E-2</v>
      </c>
      <c r="AN29" s="37" t="s">
        <v>12</v>
      </c>
      <c r="AO29" s="37" t="s">
        <v>12</v>
      </c>
      <c r="AP29" s="37" t="s">
        <v>12</v>
      </c>
      <c r="AQ29" s="37" t="s">
        <v>12</v>
      </c>
      <c r="AR29" s="37" t="s">
        <v>12</v>
      </c>
      <c r="AS29" s="37" t="s">
        <v>12</v>
      </c>
      <c r="AT29" s="37" t="s">
        <v>12</v>
      </c>
      <c r="AU29" s="37" t="s">
        <v>12</v>
      </c>
      <c r="AV29" s="37" t="s">
        <v>12</v>
      </c>
      <c r="AW29" s="37" t="s">
        <v>12</v>
      </c>
      <c r="AX29" s="37" t="s">
        <v>12</v>
      </c>
    </row>
    <row r="30" spans="1:50" x14ac:dyDescent="0.2">
      <c r="A30" s="2">
        <v>4</v>
      </c>
      <c r="B30" s="36" t="s">
        <v>310</v>
      </c>
      <c r="C30" s="14">
        <v>40893</v>
      </c>
      <c r="D30" s="14">
        <v>29273</v>
      </c>
      <c r="E30" s="14">
        <v>37329</v>
      </c>
      <c r="F30" s="14">
        <v>15084</v>
      </c>
      <c r="G30" s="14">
        <v>25075</v>
      </c>
      <c r="H30" s="14">
        <v>32776</v>
      </c>
      <c r="I30" s="14">
        <v>30147</v>
      </c>
      <c r="J30" s="14">
        <v>16514</v>
      </c>
      <c r="K30" s="14">
        <v>44041</v>
      </c>
      <c r="L30" s="14">
        <v>39548</v>
      </c>
      <c r="M30" s="14">
        <v>80613</v>
      </c>
      <c r="N30" s="14">
        <v>82183</v>
      </c>
      <c r="O30" s="14">
        <v>86948.801000000007</v>
      </c>
      <c r="P30" s="14" t="s">
        <v>12</v>
      </c>
      <c r="Q30" s="14" t="s">
        <v>12</v>
      </c>
      <c r="R30" s="14" t="s">
        <v>12</v>
      </c>
      <c r="S30" s="14" t="s">
        <v>12</v>
      </c>
      <c r="T30" s="14" t="s">
        <v>12</v>
      </c>
      <c r="U30" s="14" t="s">
        <v>12</v>
      </c>
      <c r="V30" s="14" t="s">
        <v>12</v>
      </c>
      <c r="W30" s="14" t="s">
        <v>12</v>
      </c>
      <c r="X30" s="14" t="s">
        <v>12</v>
      </c>
      <c r="Y30" s="14" t="s">
        <v>12</v>
      </c>
      <c r="Z30" s="14" t="s">
        <v>12</v>
      </c>
      <c r="AA30" s="37">
        <f t="shared" si="16"/>
        <v>2.745432671004611E-2</v>
      </c>
      <c r="AB30" s="37">
        <f t="shared" si="18"/>
        <v>2.1813892244305459E-2</v>
      </c>
      <c r="AC30" s="37">
        <f t="shared" si="19"/>
        <v>2.4418803178388945E-2</v>
      </c>
      <c r="AD30" s="37">
        <f t="shared" si="20"/>
        <v>9.871960334143998E-3</v>
      </c>
      <c r="AE30" s="37">
        <f t="shared" si="21"/>
        <v>1.6658351331439076E-2</v>
      </c>
      <c r="AF30" s="37">
        <f t="shared" si="22"/>
        <v>2.4363393362209235E-2</v>
      </c>
      <c r="AG30" s="37">
        <f t="shared" si="23"/>
        <v>2.2879715853464173E-2</v>
      </c>
      <c r="AH30" s="37">
        <f t="shared" si="24"/>
        <v>1.3665292193472204E-2</v>
      </c>
      <c r="AI30" s="37">
        <f t="shared" si="25"/>
        <v>3.7848526828530474E-2</v>
      </c>
      <c r="AJ30" s="37">
        <f t="shared" si="26"/>
        <v>2.9184669709503761E-2</v>
      </c>
      <c r="AK30" s="37">
        <f t="shared" si="27"/>
        <v>5.3008852234363926E-2</v>
      </c>
      <c r="AL30" s="37">
        <f t="shared" si="28"/>
        <v>5.1425893224770133E-2</v>
      </c>
      <c r="AM30" s="37">
        <f t="shared" si="29"/>
        <v>6.8610811609894712E-2</v>
      </c>
      <c r="AN30" s="37" t="s">
        <v>12</v>
      </c>
      <c r="AO30" s="37" t="s">
        <v>12</v>
      </c>
      <c r="AP30" s="37" t="s">
        <v>12</v>
      </c>
      <c r="AQ30" s="37" t="s">
        <v>12</v>
      </c>
      <c r="AR30" s="37" t="s">
        <v>12</v>
      </c>
      <c r="AS30" s="37" t="s">
        <v>12</v>
      </c>
      <c r="AT30" s="37" t="s">
        <v>12</v>
      </c>
      <c r="AU30" s="37" t="s">
        <v>12</v>
      </c>
      <c r="AV30" s="37" t="s">
        <v>12</v>
      </c>
      <c r="AW30" s="37" t="s">
        <v>12</v>
      </c>
      <c r="AX30" s="37" t="s">
        <v>12</v>
      </c>
    </row>
    <row r="31" spans="1:50" x14ac:dyDescent="0.2">
      <c r="A31" s="2">
        <v>5</v>
      </c>
      <c r="B31" s="36" t="s">
        <v>50</v>
      </c>
      <c r="C31" s="14">
        <v>226327</v>
      </c>
      <c r="D31" s="14">
        <v>196440</v>
      </c>
      <c r="E31" s="14">
        <v>233042</v>
      </c>
      <c r="F31" s="14">
        <v>269891</v>
      </c>
      <c r="G31" s="14">
        <v>283727</v>
      </c>
      <c r="H31" s="14">
        <v>252098</v>
      </c>
      <c r="I31" s="14">
        <v>273514</v>
      </c>
      <c r="J31" s="14">
        <v>206569</v>
      </c>
      <c r="K31" s="14">
        <v>229976</v>
      </c>
      <c r="L31" s="14">
        <v>226892</v>
      </c>
      <c r="M31" s="14">
        <v>272935</v>
      </c>
      <c r="N31" s="14">
        <v>264981</v>
      </c>
      <c r="O31" s="14">
        <v>81087.191000000006</v>
      </c>
      <c r="P31" s="14" t="s">
        <v>12</v>
      </c>
      <c r="Q31" s="14" t="s">
        <v>12</v>
      </c>
      <c r="R31" s="14" t="s">
        <v>12</v>
      </c>
      <c r="S31" s="14" t="s">
        <v>12</v>
      </c>
      <c r="T31" s="14" t="s">
        <v>12</v>
      </c>
      <c r="U31" s="14" t="s">
        <v>12</v>
      </c>
      <c r="V31" s="14" t="s">
        <v>12</v>
      </c>
      <c r="W31" s="14" t="s">
        <v>12</v>
      </c>
      <c r="X31" s="14" t="s">
        <v>12</v>
      </c>
      <c r="Y31" s="14" t="s">
        <v>12</v>
      </c>
      <c r="Z31" s="14" t="s">
        <v>12</v>
      </c>
      <c r="AA31" s="37">
        <f t="shared" si="16"/>
        <v>0.15194912090833654</v>
      </c>
      <c r="AB31" s="37">
        <f t="shared" si="18"/>
        <v>0.146384757027683</v>
      </c>
      <c r="AC31" s="37">
        <f t="shared" si="19"/>
        <v>0.15244466045964575</v>
      </c>
      <c r="AD31" s="37">
        <f t="shared" si="20"/>
        <v>0.17663439714548249</v>
      </c>
      <c r="AE31" s="37">
        <f t="shared" si="21"/>
        <v>0.18849148746620994</v>
      </c>
      <c r="AF31" s="37">
        <f t="shared" si="22"/>
        <v>0.18739207773450769</v>
      </c>
      <c r="AG31" s="37">
        <f t="shared" si="23"/>
        <v>0.20758027670893953</v>
      </c>
      <c r="AH31" s="37">
        <f t="shared" si="24"/>
        <v>0.17093531204513501</v>
      </c>
      <c r="AI31" s="37">
        <f t="shared" si="25"/>
        <v>0.19763976308253953</v>
      </c>
      <c r="AJ31" s="37">
        <f t="shared" si="26"/>
        <v>0.16743623140813005</v>
      </c>
      <c r="AK31" s="37">
        <f t="shared" si="27"/>
        <v>0.1794744158459072</v>
      </c>
      <c r="AL31" s="37">
        <f t="shared" si="28"/>
        <v>0.16581147697933654</v>
      </c>
      <c r="AM31" s="37">
        <f t="shared" si="29"/>
        <v>6.3985448007230716E-2</v>
      </c>
      <c r="AN31" s="37" t="s">
        <v>12</v>
      </c>
      <c r="AO31" s="37" t="s">
        <v>12</v>
      </c>
      <c r="AP31" s="37" t="s">
        <v>12</v>
      </c>
      <c r="AQ31" s="37" t="s">
        <v>12</v>
      </c>
      <c r="AR31" s="37" t="s">
        <v>12</v>
      </c>
      <c r="AS31" s="37" t="s">
        <v>12</v>
      </c>
      <c r="AT31" s="37" t="s">
        <v>12</v>
      </c>
      <c r="AU31" s="37" t="s">
        <v>12</v>
      </c>
      <c r="AV31" s="37" t="s">
        <v>12</v>
      </c>
      <c r="AW31" s="37" t="s">
        <v>12</v>
      </c>
      <c r="AX31" s="37" t="s">
        <v>12</v>
      </c>
    </row>
    <row r="32" spans="1:50" x14ac:dyDescent="0.2">
      <c r="A32" s="2">
        <v>6</v>
      </c>
      <c r="B32" s="36" t="s">
        <v>362</v>
      </c>
      <c r="C32" s="14">
        <v>74074</v>
      </c>
      <c r="D32" s="14">
        <v>74111</v>
      </c>
      <c r="E32" s="14">
        <v>114754</v>
      </c>
      <c r="F32" s="14">
        <v>140426</v>
      </c>
      <c r="G32" s="14">
        <v>165950</v>
      </c>
      <c r="H32" s="14">
        <v>122315</v>
      </c>
      <c r="I32" s="14">
        <v>125619</v>
      </c>
      <c r="J32" s="14">
        <v>117023</v>
      </c>
      <c r="K32" s="14">
        <v>100860</v>
      </c>
      <c r="L32" s="14">
        <v>117757</v>
      </c>
      <c r="M32" s="14">
        <v>72108</v>
      </c>
      <c r="N32" s="14">
        <v>123752</v>
      </c>
      <c r="O32" s="14">
        <v>77104.095000000001</v>
      </c>
      <c r="P32" s="14" t="s">
        <v>12</v>
      </c>
      <c r="Q32" s="14" t="s">
        <v>12</v>
      </c>
      <c r="R32" s="14" t="s">
        <v>12</v>
      </c>
      <c r="S32" s="14" t="s">
        <v>12</v>
      </c>
      <c r="T32" s="14" t="s">
        <v>12</v>
      </c>
      <c r="U32" s="14" t="s">
        <v>12</v>
      </c>
      <c r="V32" s="14" t="s">
        <v>12</v>
      </c>
      <c r="W32" s="14" t="s">
        <v>12</v>
      </c>
      <c r="X32" s="14" t="s">
        <v>12</v>
      </c>
      <c r="Y32" s="14" t="s">
        <v>12</v>
      </c>
      <c r="Z32" s="14" t="s">
        <v>12</v>
      </c>
      <c r="AA32" s="37">
        <f t="shared" si="16"/>
        <v>4.9731049243634744E-2</v>
      </c>
      <c r="AB32" s="37">
        <f t="shared" si="18"/>
        <v>5.522663779311044E-2</v>
      </c>
      <c r="AC32" s="37">
        <f t="shared" si="19"/>
        <v>7.5066445389183875E-2</v>
      </c>
      <c r="AD32" s="37">
        <f t="shared" si="20"/>
        <v>9.1903997738166612E-2</v>
      </c>
      <c r="AE32" s="37">
        <f t="shared" si="21"/>
        <v>0.11024739395622392</v>
      </c>
      <c r="AF32" s="37">
        <f t="shared" si="22"/>
        <v>9.0920443589779798E-2</v>
      </c>
      <c r="AG32" s="37">
        <f t="shared" si="23"/>
        <v>9.533708248901436E-2</v>
      </c>
      <c r="AH32" s="37">
        <f t="shared" si="24"/>
        <v>9.6836229160512155E-2</v>
      </c>
      <c r="AI32" s="37">
        <f t="shared" si="25"/>
        <v>8.6678377328525319E-2</v>
      </c>
      <c r="AJ32" s="37">
        <f t="shared" si="26"/>
        <v>8.6899442474512853E-2</v>
      </c>
      <c r="AK32" s="37">
        <f t="shared" si="27"/>
        <v>4.7416202311234092E-2</v>
      </c>
      <c r="AL32" s="37">
        <f t="shared" si="28"/>
        <v>7.743763477059433E-2</v>
      </c>
      <c r="AM32" s="37">
        <f t="shared" si="29"/>
        <v>6.0842409274814782E-2</v>
      </c>
      <c r="AN32" s="37" t="s">
        <v>12</v>
      </c>
      <c r="AO32" s="37" t="s">
        <v>12</v>
      </c>
      <c r="AP32" s="37" t="s">
        <v>12</v>
      </c>
      <c r="AQ32" s="37" t="s">
        <v>12</v>
      </c>
      <c r="AR32" s="37" t="s">
        <v>12</v>
      </c>
      <c r="AS32" s="37" t="s">
        <v>12</v>
      </c>
      <c r="AT32" s="37" t="s">
        <v>12</v>
      </c>
      <c r="AU32" s="37" t="s">
        <v>12</v>
      </c>
      <c r="AV32" s="37" t="s">
        <v>12</v>
      </c>
      <c r="AW32" s="37" t="s">
        <v>12</v>
      </c>
      <c r="AX32" s="37" t="s">
        <v>12</v>
      </c>
    </row>
    <row r="33" spans="1:50" x14ac:dyDescent="0.2">
      <c r="A33" s="2">
        <v>7</v>
      </c>
      <c r="B33" s="36" t="s">
        <v>316</v>
      </c>
      <c r="C33" s="14">
        <v>72377</v>
      </c>
      <c r="D33" s="14">
        <v>62589</v>
      </c>
      <c r="E33" s="14">
        <v>69374</v>
      </c>
      <c r="F33" s="14">
        <v>91091</v>
      </c>
      <c r="G33" s="14">
        <v>70860</v>
      </c>
      <c r="H33" s="14">
        <v>64325</v>
      </c>
      <c r="I33" s="14">
        <v>41224</v>
      </c>
      <c r="J33" s="14">
        <v>48043</v>
      </c>
      <c r="K33" s="14">
        <v>46596</v>
      </c>
      <c r="L33" s="14">
        <v>65255</v>
      </c>
      <c r="M33" s="14">
        <v>84980</v>
      </c>
      <c r="N33" s="14">
        <v>53515</v>
      </c>
      <c r="O33" s="14">
        <v>59519.887000000002</v>
      </c>
      <c r="P33" s="14" t="s">
        <v>12</v>
      </c>
      <c r="Q33" s="14" t="s">
        <v>12</v>
      </c>
      <c r="R33" s="14" t="s">
        <v>12</v>
      </c>
      <c r="S33" s="14" t="s">
        <v>12</v>
      </c>
      <c r="T33" s="14" t="s">
        <v>12</v>
      </c>
      <c r="U33" s="14" t="s">
        <v>12</v>
      </c>
      <c r="V33" s="14" t="s">
        <v>12</v>
      </c>
      <c r="W33" s="14" t="s">
        <v>12</v>
      </c>
      <c r="X33" s="14" t="s">
        <v>12</v>
      </c>
      <c r="Y33" s="14" t="s">
        <v>12</v>
      </c>
      <c r="Z33" s="14" t="s">
        <v>12</v>
      </c>
      <c r="AA33" s="37">
        <f t="shared" si="16"/>
        <v>4.8591734631673079E-2</v>
      </c>
      <c r="AB33" s="37">
        <f t="shared" si="18"/>
        <v>4.6640580114058493E-2</v>
      </c>
      <c r="AC33" s="37">
        <f t="shared" si="19"/>
        <v>4.5381072402088309E-2</v>
      </c>
      <c r="AD33" s="37">
        <f t="shared" si="20"/>
        <v>5.9615933359686485E-2</v>
      </c>
      <c r="AE33" s="37">
        <f t="shared" si="21"/>
        <v>4.7075205397638001E-2</v>
      </c>
      <c r="AF33" s="37">
        <f t="shared" si="22"/>
        <v>4.7814720466930354E-2</v>
      </c>
      <c r="AG33" s="37">
        <f t="shared" si="23"/>
        <v>3.1286476476704385E-2</v>
      </c>
      <c r="AH33" s="37">
        <f t="shared" si="24"/>
        <v>3.9755457966027918E-2</v>
      </c>
      <c r="AI33" s="37">
        <f t="shared" si="25"/>
        <v>4.0044275927027223E-2</v>
      </c>
      <c r="AJ33" s="37">
        <f t="shared" si="26"/>
        <v>4.8155295385194398E-2</v>
      </c>
      <c r="AK33" s="37">
        <f t="shared" si="27"/>
        <v>5.5880469190778735E-2</v>
      </c>
      <c r="AL33" s="37">
        <f t="shared" si="28"/>
        <v>3.3486933744491847E-2</v>
      </c>
      <c r="AM33" s="37">
        <f t="shared" si="29"/>
        <v>4.6966809283537116E-2</v>
      </c>
      <c r="AN33" s="37" t="s">
        <v>12</v>
      </c>
      <c r="AO33" s="37" t="s">
        <v>12</v>
      </c>
      <c r="AP33" s="37" t="s">
        <v>12</v>
      </c>
      <c r="AQ33" s="37" t="s">
        <v>12</v>
      </c>
      <c r="AR33" s="37" t="s">
        <v>12</v>
      </c>
      <c r="AS33" s="37" t="s">
        <v>12</v>
      </c>
      <c r="AT33" s="37" t="s">
        <v>12</v>
      </c>
      <c r="AU33" s="37" t="s">
        <v>12</v>
      </c>
      <c r="AV33" s="37" t="s">
        <v>12</v>
      </c>
      <c r="AW33" s="37" t="s">
        <v>12</v>
      </c>
      <c r="AX33" s="37" t="s">
        <v>12</v>
      </c>
    </row>
    <row r="34" spans="1:50" x14ac:dyDescent="0.2">
      <c r="A34" s="2">
        <v>8</v>
      </c>
      <c r="B34" s="36" t="s">
        <v>312</v>
      </c>
      <c r="C34" s="223">
        <v>66166</v>
      </c>
      <c r="D34" s="14">
        <v>44717</v>
      </c>
      <c r="E34" s="14">
        <v>76595</v>
      </c>
      <c r="F34" s="14">
        <v>84380</v>
      </c>
      <c r="G34" s="14">
        <v>65152</v>
      </c>
      <c r="H34" s="14">
        <v>53187</v>
      </c>
      <c r="I34" s="14">
        <v>49248</v>
      </c>
      <c r="J34" s="14">
        <v>40042</v>
      </c>
      <c r="K34" s="14">
        <v>46423</v>
      </c>
      <c r="L34" s="14">
        <v>59180</v>
      </c>
      <c r="M34" s="14">
        <v>89558</v>
      </c>
      <c r="N34" s="14">
        <v>75812</v>
      </c>
      <c r="O34" s="223">
        <v>55159.289999999994</v>
      </c>
      <c r="P34" s="14" t="s">
        <v>12</v>
      </c>
      <c r="Q34" s="14" t="s">
        <v>12</v>
      </c>
      <c r="R34" s="14" t="s">
        <v>12</v>
      </c>
      <c r="S34" s="14" t="s">
        <v>12</v>
      </c>
      <c r="T34" s="14" t="s">
        <v>12</v>
      </c>
      <c r="U34" s="14" t="s">
        <v>12</v>
      </c>
      <c r="V34" s="14" t="s">
        <v>12</v>
      </c>
      <c r="W34" s="14" t="s">
        <v>12</v>
      </c>
      <c r="X34" s="14" t="s">
        <v>12</v>
      </c>
      <c r="Y34" s="14" t="s">
        <v>12</v>
      </c>
      <c r="Z34" s="14" t="s">
        <v>12</v>
      </c>
      <c r="AA34" s="37">
        <f t="shared" si="16"/>
        <v>4.4421856579290118E-2</v>
      </c>
      <c r="AB34" s="37">
        <f t="shared" si="18"/>
        <v>3.3322577784600391E-2</v>
      </c>
      <c r="AC34" s="37">
        <f t="shared" si="19"/>
        <v>5.0104696869691157E-2</v>
      </c>
      <c r="AD34" s="37">
        <f t="shared" si="20"/>
        <v>5.5223814173632362E-2</v>
      </c>
      <c r="AE34" s="37">
        <f t="shared" si="21"/>
        <v>4.3283146797444411E-2</v>
      </c>
      <c r="AF34" s="37">
        <f t="shared" si="22"/>
        <v>3.9535507772633108E-2</v>
      </c>
      <c r="AG34" s="37">
        <f t="shared" si="23"/>
        <v>3.7376198173994214E-2</v>
      </c>
      <c r="AH34" s="37">
        <f t="shared" si="24"/>
        <v>3.31346512057051E-2</v>
      </c>
      <c r="AI34" s="37">
        <f t="shared" si="25"/>
        <v>3.9895600939144661E-2</v>
      </c>
      <c r="AJ34" s="37">
        <f t="shared" si="26"/>
        <v>4.3672214863164575E-2</v>
      </c>
      <c r="AK34" s="37">
        <f t="shared" si="27"/>
        <v>5.8890833840759729E-2</v>
      </c>
      <c r="AL34" s="37">
        <f t="shared" si="28"/>
        <v>4.7439249201857721E-2</v>
      </c>
      <c r="AM34" s="37">
        <f t="shared" si="29"/>
        <v>4.352588662752864E-2</v>
      </c>
      <c r="AN34" s="37" t="s">
        <v>12</v>
      </c>
      <c r="AO34" s="37" t="s">
        <v>12</v>
      </c>
      <c r="AP34" s="37" t="s">
        <v>12</v>
      </c>
      <c r="AQ34" s="37" t="s">
        <v>12</v>
      </c>
      <c r="AR34" s="37" t="s">
        <v>12</v>
      </c>
      <c r="AS34" s="37" t="s">
        <v>12</v>
      </c>
      <c r="AT34" s="37" t="s">
        <v>12</v>
      </c>
      <c r="AU34" s="37" t="s">
        <v>12</v>
      </c>
      <c r="AV34" s="37" t="s">
        <v>12</v>
      </c>
      <c r="AW34" s="37" t="s">
        <v>12</v>
      </c>
      <c r="AX34" s="37" t="s">
        <v>12</v>
      </c>
    </row>
    <row r="35" spans="1:50" x14ac:dyDescent="0.2">
      <c r="A35" s="2">
        <v>9</v>
      </c>
      <c r="B35" s="36" t="s">
        <v>326</v>
      </c>
      <c r="C35" s="223">
        <v>65989</v>
      </c>
      <c r="D35" s="14">
        <v>43625</v>
      </c>
      <c r="E35" s="14">
        <v>18669</v>
      </c>
      <c r="F35" s="14">
        <v>27661</v>
      </c>
      <c r="G35" s="14">
        <v>31737</v>
      </c>
      <c r="H35" s="14">
        <v>27203</v>
      </c>
      <c r="I35" s="14">
        <v>27546</v>
      </c>
      <c r="J35" s="14">
        <v>25414</v>
      </c>
      <c r="K35" s="14">
        <v>28233</v>
      </c>
      <c r="L35" s="14">
        <v>24269</v>
      </c>
      <c r="M35" s="14">
        <v>24575</v>
      </c>
      <c r="N35" s="14">
        <v>43929</v>
      </c>
      <c r="O35" s="223">
        <v>49759</v>
      </c>
      <c r="P35" s="14" t="s">
        <v>12</v>
      </c>
      <c r="Q35" s="14" t="s">
        <v>12</v>
      </c>
      <c r="R35" s="14" t="s">
        <v>12</v>
      </c>
      <c r="S35" s="14" t="s">
        <v>12</v>
      </c>
      <c r="T35" s="14" t="s">
        <v>12</v>
      </c>
      <c r="U35" s="14" t="s">
        <v>12</v>
      </c>
      <c r="V35" s="14" t="s">
        <v>12</v>
      </c>
      <c r="W35" s="14" t="s">
        <v>12</v>
      </c>
      <c r="X35" s="14" t="s">
        <v>12</v>
      </c>
      <c r="Y35" s="14" t="s">
        <v>12</v>
      </c>
      <c r="Z35" s="14" t="s">
        <v>12</v>
      </c>
      <c r="AA35" s="37">
        <f t="shared" si="16"/>
        <v>4.4303024118289992E-2</v>
      </c>
      <c r="AB35" s="37">
        <f t="shared" si="18"/>
        <v>3.2508832342357311E-2</v>
      </c>
      <c r="AC35" s="37">
        <f t="shared" si="19"/>
        <v>1.2212345268754672E-2</v>
      </c>
      <c r="AD35" s="37">
        <f t="shared" si="20"/>
        <v>1.8103175205698565E-2</v>
      </c>
      <c r="AE35" s="37">
        <f t="shared" si="21"/>
        <v>2.108419127441204E-2</v>
      </c>
      <c r="AF35" s="37">
        <f t="shared" si="22"/>
        <v>2.0220813693927808E-2</v>
      </c>
      <c r="AG35" s="37">
        <f t="shared" si="23"/>
        <v>2.0905717082944378E-2</v>
      </c>
      <c r="AH35" s="37">
        <f t="shared" si="24"/>
        <v>2.1030019123465096E-2</v>
      </c>
      <c r="AI35" s="37">
        <f t="shared" si="25"/>
        <v>2.4263242386637469E-2</v>
      </c>
      <c r="AJ35" s="37">
        <f t="shared" si="26"/>
        <v>1.7909445463233205E-2</v>
      </c>
      <c r="AK35" s="37">
        <f t="shared" si="27"/>
        <v>1.6159832082412184E-2</v>
      </c>
      <c r="AL35" s="37">
        <f t="shared" si="28"/>
        <v>2.7488508127847939E-2</v>
      </c>
      <c r="AM35" s="37">
        <f t="shared" si="29"/>
        <v>3.9264548051637323E-2</v>
      </c>
      <c r="AN35" s="37" t="s">
        <v>12</v>
      </c>
      <c r="AO35" s="37" t="s">
        <v>12</v>
      </c>
      <c r="AP35" s="37" t="s">
        <v>12</v>
      </c>
      <c r="AQ35" s="37" t="s">
        <v>12</v>
      </c>
      <c r="AR35" s="37" t="s">
        <v>12</v>
      </c>
      <c r="AS35" s="37" t="s">
        <v>12</v>
      </c>
      <c r="AT35" s="37" t="s">
        <v>12</v>
      </c>
      <c r="AU35" s="37" t="s">
        <v>12</v>
      </c>
      <c r="AV35" s="37" t="s">
        <v>12</v>
      </c>
      <c r="AW35" s="37" t="s">
        <v>12</v>
      </c>
      <c r="AX35" s="37" t="s">
        <v>12</v>
      </c>
    </row>
    <row r="36" spans="1:50" x14ac:dyDescent="0.2">
      <c r="A36" s="2">
        <v>10</v>
      </c>
      <c r="B36" s="36" t="s">
        <v>332</v>
      </c>
      <c r="C36" s="14">
        <v>22753</v>
      </c>
      <c r="D36" s="14">
        <v>18568</v>
      </c>
      <c r="E36" s="14">
        <v>21280</v>
      </c>
      <c r="F36" s="14">
        <v>23800</v>
      </c>
      <c r="G36" s="14">
        <v>12836</v>
      </c>
      <c r="H36" s="14">
        <v>15997</v>
      </c>
      <c r="I36" s="14">
        <v>18540</v>
      </c>
      <c r="J36" s="14">
        <v>14009</v>
      </c>
      <c r="K36" s="14">
        <v>21838</v>
      </c>
      <c r="L36" s="14">
        <v>7891</v>
      </c>
      <c r="M36" s="14">
        <v>23347</v>
      </c>
      <c r="N36" s="14">
        <v>34523</v>
      </c>
      <c r="O36" s="14">
        <v>27335.287</v>
      </c>
      <c r="P36" s="14" t="s">
        <v>12</v>
      </c>
      <c r="Q36" s="14" t="s">
        <v>12</v>
      </c>
      <c r="R36" s="14" t="s">
        <v>12</v>
      </c>
      <c r="S36" s="14" t="s">
        <v>12</v>
      </c>
      <c r="T36" s="14" t="s">
        <v>12</v>
      </c>
      <c r="U36" s="14" t="s">
        <v>12</v>
      </c>
      <c r="V36" s="14" t="s">
        <v>12</v>
      </c>
      <c r="W36" s="14" t="s">
        <v>12</v>
      </c>
      <c r="X36" s="14" t="s">
        <v>12</v>
      </c>
      <c r="Y36" s="14" t="s">
        <v>12</v>
      </c>
      <c r="Z36" s="14" t="s">
        <v>12</v>
      </c>
      <c r="AA36" s="37">
        <f t="shared" ref="AA36:AA75" si="30">C36/C$25</f>
        <v>1.527567788212357E-2</v>
      </c>
      <c r="AB36" s="37">
        <f t="shared" si="18"/>
        <v>1.3836653270667978E-2</v>
      </c>
      <c r="AC36" s="37">
        <f t="shared" si="19"/>
        <v>1.3920333564684742E-2</v>
      </c>
      <c r="AD36" s="37">
        <f t="shared" si="20"/>
        <v>1.5576283210860988E-2</v>
      </c>
      <c r="AE36" s="37">
        <f t="shared" si="21"/>
        <v>8.527481463224405E-3</v>
      </c>
      <c r="AF36" s="37">
        <f t="shared" si="22"/>
        <v>1.189105454037287E-2</v>
      </c>
      <c r="AG36" s="37">
        <f t="shared" si="23"/>
        <v>1.4070717879829693E-2</v>
      </c>
      <c r="AH36" s="37">
        <f t="shared" si="24"/>
        <v>1.1592411186771958E-2</v>
      </c>
      <c r="AI36" s="37">
        <f t="shared" si="25"/>
        <v>1.8767424192944041E-2</v>
      </c>
      <c r="AJ36" s="37">
        <f t="shared" si="26"/>
        <v>5.8232079669691059E-3</v>
      </c>
      <c r="AK36" s="37">
        <f t="shared" si="27"/>
        <v>1.5352333657297143E-2</v>
      </c>
      <c r="AL36" s="37">
        <f t="shared" si="28"/>
        <v>2.1602717250510925E-2</v>
      </c>
      <c r="AM36" s="37">
        <f t="shared" si="29"/>
        <v>2.1570121785341283E-2</v>
      </c>
      <c r="AN36" s="37" t="s">
        <v>12</v>
      </c>
      <c r="AO36" s="37" t="s">
        <v>12</v>
      </c>
      <c r="AP36" s="37" t="s">
        <v>12</v>
      </c>
      <c r="AQ36" s="37" t="s">
        <v>12</v>
      </c>
      <c r="AR36" s="37" t="s">
        <v>12</v>
      </c>
      <c r="AS36" s="37" t="s">
        <v>12</v>
      </c>
      <c r="AT36" s="37" t="s">
        <v>12</v>
      </c>
      <c r="AU36" s="37" t="s">
        <v>12</v>
      </c>
      <c r="AV36" s="37" t="s">
        <v>12</v>
      </c>
      <c r="AW36" s="37" t="s">
        <v>12</v>
      </c>
      <c r="AX36" s="37" t="s">
        <v>12</v>
      </c>
    </row>
    <row r="37" spans="1:50" x14ac:dyDescent="0.2">
      <c r="A37" s="2">
        <v>11</v>
      </c>
      <c r="B37" s="36" t="s">
        <v>311</v>
      </c>
      <c r="C37" s="14">
        <v>16193</v>
      </c>
      <c r="D37" s="14">
        <v>15011</v>
      </c>
      <c r="E37" s="14">
        <v>18250</v>
      </c>
      <c r="F37" s="14">
        <v>18936</v>
      </c>
      <c r="G37" s="14">
        <v>21031</v>
      </c>
      <c r="H37" s="14">
        <v>17793</v>
      </c>
      <c r="I37" s="14">
        <v>17678</v>
      </c>
      <c r="J37" s="14">
        <v>19964</v>
      </c>
      <c r="K37" s="14">
        <v>16916</v>
      </c>
      <c r="L37" s="14">
        <v>19279</v>
      </c>
      <c r="M37" s="14">
        <v>18631</v>
      </c>
      <c r="N37" s="14">
        <v>17526</v>
      </c>
      <c r="O37" s="14">
        <v>14211</v>
      </c>
      <c r="P37" s="14" t="s">
        <v>12</v>
      </c>
      <c r="Q37" s="14" t="s">
        <v>12</v>
      </c>
      <c r="R37" s="14" t="s">
        <v>12</v>
      </c>
      <c r="S37" s="14" t="s">
        <v>12</v>
      </c>
      <c r="T37" s="14" t="s">
        <v>12</v>
      </c>
      <c r="U37" s="14" t="s">
        <v>12</v>
      </c>
      <c r="V37" s="14" t="s">
        <v>12</v>
      </c>
      <c r="W37" s="14" t="s">
        <v>12</v>
      </c>
      <c r="X37" s="14" t="s">
        <v>12</v>
      </c>
      <c r="Y37" s="14" t="s">
        <v>12</v>
      </c>
      <c r="Z37" s="14" t="s">
        <v>12</v>
      </c>
      <c r="AA37" s="37">
        <f t="shared" si="30"/>
        <v>1.0871491756921151E-2</v>
      </c>
      <c r="AB37" s="37">
        <f t="shared" si="18"/>
        <v>1.1186019078306604E-2</v>
      </c>
      <c r="AC37" s="37">
        <f t="shared" si="19"/>
        <v>1.1938255994149273E-2</v>
      </c>
      <c r="AD37" s="37">
        <f t="shared" si="20"/>
        <v>1.2392962137851415E-2</v>
      </c>
      <c r="AE37" s="37">
        <f t="shared" si="21"/>
        <v>1.3971756205443478E-2</v>
      </c>
      <c r="AF37" s="37">
        <f t="shared" si="22"/>
        <v>1.3226075729002591E-2</v>
      </c>
      <c r="AG37" s="37">
        <f t="shared" si="23"/>
        <v>1.3416512981641281E-2</v>
      </c>
      <c r="AH37" s="37">
        <f t="shared" si="24"/>
        <v>1.652015825060428E-2</v>
      </c>
      <c r="AI37" s="37">
        <f t="shared" si="25"/>
        <v>1.4537491878736212E-2</v>
      </c>
      <c r="AJ37" s="37">
        <f t="shared" si="26"/>
        <v>1.4227046812216117E-2</v>
      </c>
      <c r="AK37" s="37">
        <f t="shared" si="27"/>
        <v>1.2251224070291817E-2</v>
      </c>
      <c r="AL37" s="37">
        <f t="shared" si="28"/>
        <v>1.0966869117181428E-2</v>
      </c>
      <c r="AM37" s="37">
        <f t="shared" si="29"/>
        <v>1.1213820461862537E-2</v>
      </c>
      <c r="AN37" s="37" t="s">
        <v>12</v>
      </c>
      <c r="AO37" s="37" t="s">
        <v>12</v>
      </c>
      <c r="AP37" s="37" t="s">
        <v>12</v>
      </c>
      <c r="AQ37" s="37" t="s">
        <v>12</v>
      </c>
      <c r="AR37" s="37" t="s">
        <v>12</v>
      </c>
      <c r="AS37" s="37" t="s">
        <v>12</v>
      </c>
      <c r="AT37" s="37" t="s">
        <v>12</v>
      </c>
      <c r="AU37" s="37" t="s">
        <v>12</v>
      </c>
      <c r="AV37" s="37" t="s">
        <v>12</v>
      </c>
      <c r="AW37" s="37" t="s">
        <v>12</v>
      </c>
      <c r="AX37" s="37" t="s">
        <v>12</v>
      </c>
    </row>
    <row r="38" spans="1:50" x14ac:dyDescent="0.2">
      <c r="A38" s="2">
        <v>12</v>
      </c>
      <c r="B38" s="36" t="s">
        <v>375</v>
      </c>
      <c r="C38" s="14">
        <v>30305</v>
      </c>
      <c r="D38" s="14">
        <v>18264</v>
      </c>
      <c r="E38" s="14">
        <v>9092</v>
      </c>
      <c r="F38" s="14">
        <v>11755</v>
      </c>
      <c r="G38" s="14">
        <v>13932</v>
      </c>
      <c r="H38" s="14">
        <v>9960</v>
      </c>
      <c r="I38" s="14">
        <v>13667</v>
      </c>
      <c r="J38" s="14">
        <v>10212</v>
      </c>
      <c r="K38" s="14">
        <v>12851</v>
      </c>
      <c r="L38" s="14">
        <v>22819</v>
      </c>
      <c r="M38" s="14">
        <v>25871</v>
      </c>
      <c r="N38" s="14">
        <v>28848</v>
      </c>
      <c r="O38" s="14">
        <v>8974</v>
      </c>
      <c r="P38" s="14" t="s">
        <v>12</v>
      </c>
      <c r="Q38" s="14" t="s">
        <v>12</v>
      </c>
      <c r="R38" s="14" t="s">
        <v>12</v>
      </c>
      <c r="S38" s="14" t="s">
        <v>12</v>
      </c>
      <c r="T38" s="14" t="s">
        <v>12</v>
      </c>
      <c r="U38" s="14" t="s">
        <v>12</v>
      </c>
      <c r="V38" s="14" t="s">
        <v>12</v>
      </c>
      <c r="W38" s="14" t="s">
        <v>12</v>
      </c>
      <c r="X38" s="14" t="s">
        <v>12</v>
      </c>
      <c r="Y38" s="14" t="s">
        <v>12</v>
      </c>
      <c r="Z38" s="14" t="s">
        <v>12</v>
      </c>
      <c r="AA38" s="37">
        <f t="shared" si="30"/>
        <v>2.0345862884795621E-2</v>
      </c>
      <c r="AB38" s="37">
        <f t="shared" si="18"/>
        <v>1.3610116077955621E-2</v>
      </c>
      <c r="AC38" s="37">
        <f t="shared" si="19"/>
        <v>5.9475410136331612E-3</v>
      </c>
      <c r="AD38" s="37">
        <f t="shared" si="20"/>
        <v>7.6932440816668453E-3</v>
      </c>
      <c r="AE38" s="37">
        <f t="shared" si="21"/>
        <v>9.255599232287505E-3</v>
      </c>
      <c r="AF38" s="37">
        <f t="shared" si="22"/>
        <v>7.4035696206859901E-3</v>
      </c>
      <c r="AG38" s="37">
        <f t="shared" si="23"/>
        <v>1.0372411071393335E-2</v>
      </c>
      <c r="AH38" s="37">
        <f t="shared" si="24"/>
        <v>8.4504035291109447E-3</v>
      </c>
      <c r="AI38" s="37">
        <f t="shared" si="25"/>
        <v>1.104405935999285E-2</v>
      </c>
      <c r="AJ38" s="37">
        <f t="shared" si="26"/>
        <v>1.6839409783077939E-2</v>
      </c>
      <c r="AK38" s="37">
        <f t="shared" si="27"/>
        <v>1.7012045404031968E-2</v>
      </c>
      <c r="AL38" s="37">
        <f t="shared" si="28"/>
        <v>1.8051594219585177E-2</v>
      </c>
      <c r="AM38" s="37">
        <f t="shared" si="29"/>
        <v>7.0813331098975724E-3</v>
      </c>
      <c r="AN38" s="37" t="s">
        <v>12</v>
      </c>
      <c r="AO38" s="37" t="s">
        <v>12</v>
      </c>
      <c r="AP38" s="37" t="s">
        <v>12</v>
      </c>
      <c r="AQ38" s="37" t="s">
        <v>12</v>
      </c>
      <c r="AR38" s="37" t="s">
        <v>12</v>
      </c>
      <c r="AS38" s="37" t="s">
        <v>12</v>
      </c>
      <c r="AT38" s="37" t="s">
        <v>12</v>
      </c>
      <c r="AU38" s="37" t="s">
        <v>12</v>
      </c>
      <c r="AV38" s="37" t="s">
        <v>12</v>
      </c>
      <c r="AW38" s="37" t="s">
        <v>12</v>
      </c>
      <c r="AX38" s="37" t="s">
        <v>12</v>
      </c>
    </row>
    <row r="39" spans="1:50" x14ac:dyDescent="0.2">
      <c r="A39" s="2">
        <v>13</v>
      </c>
      <c r="B39" s="36" t="s">
        <v>45</v>
      </c>
      <c r="C39" s="14">
        <v>3977</v>
      </c>
      <c r="D39" s="14">
        <v>1041</v>
      </c>
      <c r="E39" s="14">
        <v>0</v>
      </c>
      <c r="F39" s="14">
        <v>3297</v>
      </c>
      <c r="G39" s="14">
        <v>2921</v>
      </c>
      <c r="H39" s="14">
        <v>3238</v>
      </c>
      <c r="I39" s="14">
        <v>2435</v>
      </c>
      <c r="J39" s="14">
        <v>2430</v>
      </c>
      <c r="K39" s="14">
        <v>1823</v>
      </c>
      <c r="L39" s="14">
        <v>2725</v>
      </c>
      <c r="M39" s="14">
        <v>1327</v>
      </c>
      <c r="N39" s="14">
        <v>4007</v>
      </c>
      <c r="O39" s="14">
        <v>3721.0610000000001</v>
      </c>
      <c r="P39" s="14" t="s">
        <v>12</v>
      </c>
      <c r="Q39" s="14" t="s">
        <v>12</v>
      </c>
      <c r="R39" s="14" t="s">
        <v>12</v>
      </c>
      <c r="S39" s="14" t="s">
        <v>12</v>
      </c>
      <c r="T39" s="14" t="s">
        <v>12</v>
      </c>
      <c r="U39" s="14" t="s">
        <v>12</v>
      </c>
      <c r="V39" s="14" t="s">
        <v>12</v>
      </c>
      <c r="W39" s="14" t="s">
        <v>12</v>
      </c>
      <c r="X39" s="14" t="s">
        <v>12</v>
      </c>
      <c r="Y39" s="14" t="s">
        <v>12</v>
      </c>
      <c r="Z39" s="14" t="s">
        <v>12</v>
      </c>
      <c r="AA39" s="37">
        <f t="shared" si="30"/>
        <v>2.6700378384039657E-3</v>
      </c>
      <c r="AB39" s="37">
        <f t="shared" si="18"/>
        <v>7.757408474130421E-4</v>
      </c>
      <c r="AC39" s="37">
        <f t="shared" si="19"/>
        <v>0</v>
      </c>
      <c r="AD39" s="37">
        <f t="shared" si="20"/>
        <v>2.1577733506810371E-3</v>
      </c>
      <c r="AE39" s="37">
        <f t="shared" si="21"/>
        <v>1.9405401491179876E-3</v>
      </c>
      <c r="AF39" s="37">
        <f t="shared" si="22"/>
        <v>2.4069034570061479E-3</v>
      </c>
      <c r="AG39" s="37">
        <f t="shared" si="23"/>
        <v>1.8480149966227241E-3</v>
      </c>
      <c r="AH39" s="37">
        <f t="shared" si="24"/>
        <v>2.0108187011104186E-3</v>
      </c>
      <c r="AI39" s="37">
        <f t="shared" si="25"/>
        <v>1.5666734272248826E-3</v>
      </c>
      <c r="AJ39" s="37">
        <f t="shared" si="26"/>
        <v>2.0109291230504135E-3</v>
      </c>
      <c r="AK39" s="37">
        <f t="shared" si="27"/>
        <v>8.7259805384988683E-4</v>
      </c>
      <c r="AL39" s="37">
        <f t="shared" si="28"/>
        <v>2.5073744466818431E-3</v>
      </c>
      <c r="AM39" s="37">
        <f t="shared" si="29"/>
        <v>2.9362683823544208E-3</v>
      </c>
      <c r="AN39" s="37" t="s">
        <v>12</v>
      </c>
      <c r="AO39" s="37" t="s">
        <v>12</v>
      </c>
      <c r="AP39" s="37" t="s">
        <v>12</v>
      </c>
      <c r="AQ39" s="37" t="s">
        <v>12</v>
      </c>
      <c r="AR39" s="37" t="s">
        <v>12</v>
      </c>
      <c r="AS39" s="37" t="s">
        <v>12</v>
      </c>
      <c r="AT39" s="37" t="s">
        <v>12</v>
      </c>
      <c r="AU39" s="37" t="s">
        <v>12</v>
      </c>
      <c r="AV39" s="37" t="s">
        <v>12</v>
      </c>
      <c r="AW39" s="37" t="s">
        <v>12</v>
      </c>
      <c r="AX39" s="37" t="s">
        <v>12</v>
      </c>
    </row>
    <row r="40" spans="1:50" x14ac:dyDescent="0.2">
      <c r="A40" s="2">
        <v>14</v>
      </c>
      <c r="B40" s="36" t="s">
        <v>319</v>
      </c>
      <c r="C40" s="14">
        <v>0</v>
      </c>
      <c r="D40" s="14">
        <v>3692</v>
      </c>
      <c r="E40" s="14">
        <v>0</v>
      </c>
      <c r="F40" s="14">
        <v>3533</v>
      </c>
      <c r="G40" s="14">
        <v>3628</v>
      </c>
      <c r="H40" s="14">
        <v>0</v>
      </c>
      <c r="I40" s="14">
        <v>0</v>
      </c>
      <c r="J40" s="14">
        <v>3663</v>
      </c>
      <c r="K40" s="14">
        <v>0</v>
      </c>
      <c r="L40" s="14">
        <v>0</v>
      </c>
      <c r="M40" s="14">
        <v>3636</v>
      </c>
      <c r="N40" s="14">
        <v>0</v>
      </c>
      <c r="O40" s="14">
        <v>3676</v>
      </c>
      <c r="P40" s="14" t="s">
        <v>12</v>
      </c>
      <c r="Q40" s="14" t="s">
        <v>12</v>
      </c>
      <c r="R40" s="14" t="s">
        <v>12</v>
      </c>
      <c r="S40" s="14" t="s">
        <v>12</v>
      </c>
      <c r="T40" s="14" t="s">
        <v>12</v>
      </c>
      <c r="U40" s="14" t="s">
        <v>12</v>
      </c>
      <c r="V40" s="14" t="s">
        <v>12</v>
      </c>
      <c r="W40" s="14" t="s">
        <v>12</v>
      </c>
      <c r="X40" s="14" t="s">
        <v>12</v>
      </c>
      <c r="Y40" s="14" t="s">
        <v>12</v>
      </c>
      <c r="Z40" s="14" t="s">
        <v>12</v>
      </c>
      <c r="AA40" s="37">
        <f t="shared" si="30"/>
        <v>0</v>
      </c>
      <c r="AB40" s="37">
        <f t="shared" si="18"/>
        <v>2.7512345904408759E-3</v>
      </c>
      <c r="AC40" s="37">
        <f t="shared" si="19"/>
        <v>0</v>
      </c>
      <c r="AD40" s="37">
        <f t="shared" si="20"/>
        <v>2.3122272514273898E-3</v>
      </c>
      <c r="AE40" s="37">
        <f t="shared" si="21"/>
        <v>2.4102292574461003E-3</v>
      </c>
      <c r="AF40" s="37">
        <f t="shared" si="22"/>
        <v>0</v>
      </c>
      <c r="AG40" s="37">
        <f t="shared" si="23"/>
        <v>0</v>
      </c>
      <c r="AH40" s="37">
        <f t="shared" si="24"/>
        <v>3.0311230050071867E-3</v>
      </c>
      <c r="AI40" s="37">
        <f t="shared" si="25"/>
        <v>0</v>
      </c>
      <c r="AJ40" s="37">
        <f t="shared" si="26"/>
        <v>0</v>
      </c>
      <c r="AK40" s="37">
        <f t="shared" si="27"/>
        <v>2.3909318189888383E-3</v>
      </c>
      <c r="AL40" s="37">
        <f t="shared" si="28"/>
        <v>0</v>
      </c>
      <c r="AM40" s="37">
        <f t="shared" si="29"/>
        <v>2.9007109997752924E-3</v>
      </c>
      <c r="AN40" s="37" t="s">
        <v>12</v>
      </c>
      <c r="AO40" s="37" t="s">
        <v>12</v>
      </c>
      <c r="AP40" s="37" t="s">
        <v>12</v>
      </c>
      <c r="AQ40" s="37" t="s">
        <v>12</v>
      </c>
      <c r="AR40" s="37" t="s">
        <v>12</v>
      </c>
      <c r="AS40" s="37" t="s">
        <v>12</v>
      </c>
      <c r="AT40" s="37" t="s">
        <v>12</v>
      </c>
      <c r="AU40" s="37" t="s">
        <v>12</v>
      </c>
      <c r="AV40" s="37" t="s">
        <v>12</v>
      </c>
      <c r="AW40" s="37" t="s">
        <v>12</v>
      </c>
      <c r="AX40" s="37" t="s">
        <v>12</v>
      </c>
    </row>
    <row r="41" spans="1:50" x14ac:dyDescent="0.2">
      <c r="A41" s="2">
        <v>15</v>
      </c>
      <c r="B41" s="36" t="s">
        <v>325</v>
      </c>
      <c r="C41" s="14">
        <v>656</v>
      </c>
      <c r="D41" s="14">
        <v>0</v>
      </c>
      <c r="E41" s="14">
        <v>1650</v>
      </c>
      <c r="F41" s="14">
        <v>0</v>
      </c>
      <c r="G41" s="14">
        <v>0</v>
      </c>
      <c r="H41" s="14">
        <v>0</v>
      </c>
      <c r="I41" s="14">
        <v>0</v>
      </c>
      <c r="J41" s="14">
        <v>0</v>
      </c>
      <c r="K41" s="14">
        <v>0</v>
      </c>
      <c r="L41" s="14">
        <v>0</v>
      </c>
      <c r="M41" s="14">
        <v>3181</v>
      </c>
      <c r="N41" s="14">
        <v>6901</v>
      </c>
      <c r="O41" s="14">
        <v>3460</v>
      </c>
      <c r="P41" s="14" t="s">
        <v>12</v>
      </c>
      <c r="Q41" s="14" t="s">
        <v>12</v>
      </c>
      <c r="R41" s="14" t="s">
        <v>12</v>
      </c>
      <c r="S41" s="14" t="s">
        <v>12</v>
      </c>
      <c r="T41" s="14" t="s">
        <v>12</v>
      </c>
      <c r="U41" s="14" t="s">
        <v>12</v>
      </c>
      <c r="V41" s="14" t="s">
        <v>12</v>
      </c>
      <c r="W41" s="14" t="s">
        <v>12</v>
      </c>
      <c r="X41" s="14" t="s">
        <v>12</v>
      </c>
      <c r="Y41" s="14" t="s">
        <v>12</v>
      </c>
      <c r="Z41" s="14" t="s">
        <v>12</v>
      </c>
      <c r="AA41" s="37">
        <f t="shared" si="30"/>
        <v>4.4041861252024181E-4</v>
      </c>
      <c r="AB41" s="37">
        <f t="shared" si="18"/>
        <v>0</v>
      </c>
      <c r="AC41" s="37">
        <f t="shared" si="19"/>
        <v>1.07934917207377E-3</v>
      </c>
      <c r="AD41" s="37">
        <f t="shared" si="20"/>
        <v>0</v>
      </c>
      <c r="AE41" s="37">
        <f t="shared" si="21"/>
        <v>0</v>
      </c>
      <c r="AF41" s="37">
        <f t="shared" si="22"/>
        <v>0</v>
      </c>
      <c r="AG41" s="37">
        <f t="shared" si="23"/>
        <v>0</v>
      </c>
      <c r="AH41" s="37">
        <f t="shared" si="24"/>
        <v>0</v>
      </c>
      <c r="AI41" s="37">
        <f t="shared" si="25"/>
        <v>0</v>
      </c>
      <c r="AJ41" s="37">
        <f t="shared" si="26"/>
        <v>0</v>
      </c>
      <c r="AK41" s="37">
        <f t="shared" si="27"/>
        <v>2.0917365556115224E-3</v>
      </c>
      <c r="AL41" s="37">
        <f t="shared" si="28"/>
        <v>4.3182907553160465E-3</v>
      </c>
      <c r="AM41" s="37">
        <f t="shared" si="29"/>
        <v>2.7302666102346335E-3</v>
      </c>
      <c r="AN41" s="37" t="s">
        <v>12</v>
      </c>
      <c r="AO41" s="37" t="s">
        <v>12</v>
      </c>
      <c r="AP41" s="37" t="s">
        <v>12</v>
      </c>
      <c r="AQ41" s="37" t="s">
        <v>12</v>
      </c>
      <c r="AR41" s="37" t="s">
        <v>12</v>
      </c>
      <c r="AS41" s="37" t="s">
        <v>12</v>
      </c>
      <c r="AT41" s="37" t="s">
        <v>12</v>
      </c>
      <c r="AU41" s="37" t="s">
        <v>12</v>
      </c>
      <c r="AV41" s="37" t="s">
        <v>12</v>
      </c>
      <c r="AW41" s="37" t="s">
        <v>12</v>
      </c>
      <c r="AX41" s="37" t="s">
        <v>12</v>
      </c>
    </row>
    <row r="42" spans="1:50" x14ac:dyDescent="0.2">
      <c r="A42" s="2">
        <v>16</v>
      </c>
      <c r="B42" s="36" t="s">
        <v>337</v>
      </c>
      <c r="C42" s="14">
        <v>0</v>
      </c>
      <c r="D42" s="14">
        <v>0</v>
      </c>
      <c r="E42" s="14">
        <v>0</v>
      </c>
      <c r="F42" s="14">
        <v>0</v>
      </c>
      <c r="G42" s="14">
        <v>0</v>
      </c>
      <c r="H42" s="14">
        <v>0</v>
      </c>
      <c r="I42" s="14">
        <v>0</v>
      </c>
      <c r="J42" s="14">
        <v>0</v>
      </c>
      <c r="K42" s="14">
        <v>0</v>
      </c>
      <c r="L42" s="14">
        <v>0</v>
      </c>
      <c r="M42" s="14">
        <v>0</v>
      </c>
      <c r="N42" s="14">
        <v>0</v>
      </c>
      <c r="O42" s="14">
        <v>3036</v>
      </c>
      <c r="P42" s="14" t="s">
        <v>12</v>
      </c>
      <c r="Q42" s="14" t="s">
        <v>12</v>
      </c>
      <c r="R42" s="14" t="s">
        <v>12</v>
      </c>
      <c r="S42" s="14" t="s">
        <v>12</v>
      </c>
      <c r="T42" s="14" t="s">
        <v>12</v>
      </c>
      <c r="U42" s="14" t="s">
        <v>12</v>
      </c>
      <c r="V42" s="14" t="s">
        <v>12</v>
      </c>
      <c r="W42" s="14" t="s">
        <v>12</v>
      </c>
      <c r="X42" s="14" t="s">
        <v>12</v>
      </c>
      <c r="Y42" s="14" t="s">
        <v>12</v>
      </c>
      <c r="Z42" s="14" t="s">
        <v>12</v>
      </c>
      <c r="AA42" s="37">
        <f t="shared" si="30"/>
        <v>0</v>
      </c>
      <c r="AB42" s="37">
        <f t="shared" si="18"/>
        <v>0</v>
      </c>
      <c r="AC42" s="37">
        <f t="shared" si="19"/>
        <v>0</v>
      </c>
      <c r="AD42" s="37">
        <f t="shared" si="20"/>
        <v>0</v>
      </c>
      <c r="AE42" s="37">
        <f t="shared" si="21"/>
        <v>0</v>
      </c>
      <c r="AF42" s="37">
        <f t="shared" si="22"/>
        <v>0</v>
      </c>
      <c r="AG42" s="37">
        <f t="shared" si="23"/>
        <v>0</v>
      </c>
      <c r="AH42" s="37">
        <f t="shared" si="24"/>
        <v>0</v>
      </c>
      <c r="AI42" s="37">
        <f t="shared" si="25"/>
        <v>0</v>
      </c>
      <c r="AJ42" s="37">
        <f t="shared" si="26"/>
        <v>0</v>
      </c>
      <c r="AK42" s="37">
        <f t="shared" si="27"/>
        <v>0</v>
      </c>
      <c r="AL42" s="37">
        <f t="shared" si="28"/>
        <v>0</v>
      </c>
      <c r="AM42" s="37">
        <f t="shared" si="29"/>
        <v>2.3956905863214877E-3</v>
      </c>
      <c r="AN42" s="37" t="s">
        <v>12</v>
      </c>
      <c r="AO42" s="37" t="s">
        <v>12</v>
      </c>
      <c r="AP42" s="37" t="s">
        <v>12</v>
      </c>
      <c r="AQ42" s="37" t="s">
        <v>12</v>
      </c>
      <c r="AR42" s="37" t="s">
        <v>12</v>
      </c>
      <c r="AS42" s="37" t="s">
        <v>12</v>
      </c>
      <c r="AT42" s="37" t="s">
        <v>12</v>
      </c>
      <c r="AU42" s="37" t="s">
        <v>12</v>
      </c>
      <c r="AV42" s="37" t="s">
        <v>12</v>
      </c>
      <c r="AW42" s="37" t="s">
        <v>12</v>
      </c>
      <c r="AX42" s="37" t="s">
        <v>12</v>
      </c>
    </row>
    <row r="43" spans="1:50" x14ac:dyDescent="0.2">
      <c r="A43" s="2">
        <v>17</v>
      </c>
      <c r="B43" s="36" t="s">
        <v>323</v>
      </c>
      <c r="C43" s="14">
        <v>137</v>
      </c>
      <c r="D43" s="14">
        <v>0</v>
      </c>
      <c r="E43" s="14">
        <v>361</v>
      </c>
      <c r="F43" s="14">
        <v>3696</v>
      </c>
      <c r="G43" s="14">
        <v>7023</v>
      </c>
      <c r="H43" s="14">
        <v>3505</v>
      </c>
      <c r="I43" s="14">
        <v>3353</v>
      </c>
      <c r="J43" s="14">
        <v>0</v>
      </c>
      <c r="K43" s="14">
        <v>0</v>
      </c>
      <c r="L43" s="14">
        <v>3474</v>
      </c>
      <c r="M43" s="14">
        <v>0</v>
      </c>
      <c r="N43" s="14">
        <v>9055</v>
      </c>
      <c r="O43" s="14">
        <v>2996.32</v>
      </c>
      <c r="P43" s="14" t="s">
        <v>12</v>
      </c>
      <c r="Q43" s="14" t="s">
        <v>12</v>
      </c>
      <c r="R43" s="14" t="s">
        <v>12</v>
      </c>
      <c r="S43" s="14" t="s">
        <v>12</v>
      </c>
      <c r="T43" s="14" t="s">
        <v>12</v>
      </c>
      <c r="U43" s="14" t="s">
        <v>12</v>
      </c>
      <c r="V43" s="14" t="s">
        <v>12</v>
      </c>
      <c r="W43" s="14" t="s">
        <v>12</v>
      </c>
      <c r="X43" s="14" t="s">
        <v>12</v>
      </c>
      <c r="Y43" s="14" t="s">
        <v>12</v>
      </c>
      <c r="Z43" s="14" t="s">
        <v>12</v>
      </c>
      <c r="AA43" s="37">
        <f t="shared" si="30"/>
        <v>9.197766755377001E-5</v>
      </c>
      <c r="AB43" s="37">
        <f t="shared" si="18"/>
        <v>0</v>
      </c>
      <c r="AC43" s="37">
        <f t="shared" si="19"/>
        <v>2.3614851582947331E-4</v>
      </c>
      <c r="AD43" s="37">
        <f t="shared" si="20"/>
        <v>2.4189051574513534E-3</v>
      </c>
      <c r="AE43" s="37">
        <f t="shared" si="21"/>
        <v>4.6656670548632755E-3</v>
      </c>
      <c r="AF43" s="37">
        <f t="shared" si="22"/>
        <v>2.605372642620923E-3</v>
      </c>
      <c r="AG43" s="37">
        <f t="shared" si="23"/>
        <v>2.5447204450414758E-3</v>
      </c>
      <c r="AH43" s="37">
        <f t="shared" si="24"/>
        <v>0</v>
      </c>
      <c r="AI43" s="37">
        <f t="shared" si="25"/>
        <v>0</v>
      </c>
      <c r="AJ43" s="37">
        <f t="shared" si="26"/>
        <v>2.5636578985237198E-3</v>
      </c>
      <c r="AK43" s="37">
        <f t="shared" si="27"/>
        <v>0</v>
      </c>
      <c r="AL43" s="37">
        <f t="shared" si="28"/>
        <v>5.6661531356885673E-3</v>
      </c>
      <c r="AM43" s="37">
        <f t="shared" si="29"/>
        <v>2.3643793206873519E-3</v>
      </c>
      <c r="AN43" s="37" t="s">
        <v>12</v>
      </c>
      <c r="AO43" s="37" t="s">
        <v>12</v>
      </c>
      <c r="AP43" s="37" t="s">
        <v>12</v>
      </c>
      <c r="AQ43" s="37" t="s">
        <v>12</v>
      </c>
      <c r="AR43" s="37" t="s">
        <v>12</v>
      </c>
      <c r="AS43" s="37" t="s">
        <v>12</v>
      </c>
      <c r="AT43" s="37" t="s">
        <v>12</v>
      </c>
      <c r="AU43" s="37" t="s">
        <v>12</v>
      </c>
      <c r="AV43" s="37" t="s">
        <v>12</v>
      </c>
      <c r="AW43" s="37" t="s">
        <v>12</v>
      </c>
      <c r="AX43" s="37" t="s">
        <v>12</v>
      </c>
    </row>
    <row r="44" spans="1:50" x14ac:dyDescent="0.2">
      <c r="A44" s="2">
        <v>18</v>
      </c>
      <c r="B44" s="36" t="s">
        <v>67</v>
      </c>
      <c r="C44" s="14">
        <v>3113</v>
      </c>
      <c r="D44" s="14">
        <v>2434</v>
      </c>
      <c r="E44" s="14">
        <v>9555</v>
      </c>
      <c r="F44" s="14">
        <v>3766</v>
      </c>
      <c r="G44" s="14">
        <v>41676</v>
      </c>
      <c r="H44" s="14">
        <v>2547</v>
      </c>
      <c r="I44" s="14">
        <v>4094</v>
      </c>
      <c r="J44" s="14">
        <v>3183</v>
      </c>
      <c r="K44" s="14">
        <v>1877</v>
      </c>
      <c r="L44" s="14">
        <v>2069</v>
      </c>
      <c r="M44" s="14">
        <v>2950</v>
      </c>
      <c r="N44" s="14">
        <v>5961</v>
      </c>
      <c r="O44" s="14">
        <v>2662.2330000000002</v>
      </c>
      <c r="P44" s="14" t="s">
        <v>12</v>
      </c>
      <c r="Q44" s="14" t="s">
        <v>12</v>
      </c>
      <c r="R44" s="14" t="s">
        <v>12</v>
      </c>
      <c r="S44" s="14" t="s">
        <v>12</v>
      </c>
      <c r="T44" s="14" t="s">
        <v>12</v>
      </c>
      <c r="U44" s="14" t="s">
        <v>12</v>
      </c>
      <c r="V44" s="14" t="s">
        <v>12</v>
      </c>
      <c r="W44" s="14" t="s">
        <v>12</v>
      </c>
      <c r="X44" s="14" t="s">
        <v>12</v>
      </c>
      <c r="Y44" s="14" t="s">
        <v>12</v>
      </c>
      <c r="Z44" s="14" t="s">
        <v>12</v>
      </c>
      <c r="AA44" s="37">
        <f t="shared" si="30"/>
        <v>2.089974299962672E-3</v>
      </c>
      <c r="AB44" s="37">
        <f t="shared" si="18"/>
        <v>1.8137879179667095E-3</v>
      </c>
      <c r="AC44" s="37">
        <f t="shared" si="19"/>
        <v>6.2504129328271952E-3</v>
      </c>
      <c r="AD44" s="37">
        <f t="shared" si="20"/>
        <v>2.4647177551303566E-3</v>
      </c>
      <c r="AE44" s="37">
        <f t="shared" si="21"/>
        <v>2.7687076773242468E-2</v>
      </c>
      <c r="AF44" s="37">
        <f t="shared" si="22"/>
        <v>1.8932622313139775E-3</v>
      </c>
      <c r="AG44" s="37">
        <f t="shared" si="23"/>
        <v>3.1070937971964816E-3</v>
      </c>
      <c r="AH44" s="37">
        <f t="shared" si="24"/>
        <v>2.6339242492322895E-3</v>
      </c>
      <c r="AI44" s="37">
        <f t="shared" si="25"/>
        <v>1.6130806488760859E-3</v>
      </c>
      <c r="AJ44" s="37">
        <f t="shared" si="26"/>
        <v>1.5268302222353415E-3</v>
      </c>
      <c r="AK44" s="37">
        <f t="shared" si="27"/>
        <v>1.9398374218968849E-3</v>
      </c>
      <c r="AL44" s="37">
        <f t="shared" si="28"/>
        <v>3.7300871167133686E-3</v>
      </c>
      <c r="AM44" s="37">
        <f t="shared" si="29"/>
        <v>2.1007531412036936E-3</v>
      </c>
      <c r="AN44" s="37" t="s">
        <v>12</v>
      </c>
      <c r="AO44" s="37" t="s">
        <v>12</v>
      </c>
      <c r="AP44" s="37" t="s">
        <v>12</v>
      </c>
      <c r="AQ44" s="37" t="s">
        <v>12</v>
      </c>
      <c r="AR44" s="37" t="s">
        <v>12</v>
      </c>
      <c r="AS44" s="37" t="s">
        <v>12</v>
      </c>
      <c r="AT44" s="37" t="s">
        <v>12</v>
      </c>
      <c r="AU44" s="37" t="s">
        <v>12</v>
      </c>
      <c r="AV44" s="37" t="s">
        <v>12</v>
      </c>
      <c r="AW44" s="37" t="s">
        <v>12</v>
      </c>
      <c r="AX44" s="37" t="s">
        <v>12</v>
      </c>
    </row>
    <row r="45" spans="1:50" x14ac:dyDescent="0.2">
      <c r="A45" s="2">
        <v>19</v>
      </c>
      <c r="B45" s="36" t="s">
        <v>347</v>
      </c>
      <c r="C45" s="14">
        <v>0</v>
      </c>
      <c r="D45" s="14">
        <v>0</v>
      </c>
      <c r="E45" s="14">
        <v>0</v>
      </c>
      <c r="F45" s="14">
        <v>0</v>
      </c>
      <c r="G45" s="14">
        <v>0</v>
      </c>
      <c r="H45" s="14">
        <v>0</v>
      </c>
      <c r="I45" s="14">
        <v>0</v>
      </c>
      <c r="J45" s="14">
        <v>99</v>
      </c>
      <c r="K45" s="14">
        <v>51</v>
      </c>
      <c r="L45" s="14">
        <v>108</v>
      </c>
      <c r="M45" s="14">
        <v>85</v>
      </c>
      <c r="N45" s="14">
        <v>193</v>
      </c>
      <c r="O45" s="14">
        <v>173</v>
      </c>
      <c r="P45" s="14" t="s">
        <v>12</v>
      </c>
      <c r="Q45" s="14" t="s">
        <v>12</v>
      </c>
      <c r="R45" s="14" t="s">
        <v>12</v>
      </c>
      <c r="S45" s="14" t="s">
        <v>12</v>
      </c>
      <c r="T45" s="14" t="s">
        <v>12</v>
      </c>
      <c r="U45" s="14" t="s">
        <v>12</v>
      </c>
      <c r="V45" s="14" t="s">
        <v>12</v>
      </c>
      <c r="W45" s="14" t="s">
        <v>12</v>
      </c>
      <c r="X45" s="14" t="s">
        <v>12</v>
      </c>
      <c r="Y45" s="14" t="s">
        <v>12</v>
      </c>
      <c r="Z45" s="14" t="s">
        <v>12</v>
      </c>
      <c r="AA45" s="37">
        <f t="shared" si="30"/>
        <v>0</v>
      </c>
      <c r="AB45" s="37">
        <f t="shared" si="18"/>
        <v>0</v>
      </c>
      <c r="AC45" s="37">
        <f t="shared" si="19"/>
        <v>0</v>
      </c>
      <c r="AD45" s="37">
        <f t="shared" si="20"/>
        <v>0</v>
      </c>
      <c r="AE45" s="37">
        <f t="shared" si="21"/>
        <v>0</v>
      </c>
      <c r="AF45" s="37">
        <f t="shared" si="22"/>
        <v>0</v>
      </c>
      <c r="AG45" s="37">
        <f t="shared" si="23"/>
        <v>0</v>
      </c>
      <c r="AH45" s="37">
        <f t="shared" si="24"/>
        <v>8.1922243378572618E-5</v>
      </c>
      <c r="AI45" s="37">
        <f t="shared" si="25"/>
        <v>4.3829042670580912E-5</v>
      </c>
      <c r="AJ45" s="37">
        <f t="shared" si="26"/>
        <v>7.9699209280530145E-5</v>
      </c>
      <c r="AK45" s="37">
        <f t="shared" si="27"/>
        <v>5.5893620630927193E-5</v>
      </c>
      <c r="AL45" s="37">
        <f t="shared" si="28"/>
        <v>1.2076947047906057E-4</v>
      </c>
      <c r="AM45" s="37">
        <f t="shared" si="29"/>
        <v>1.3651333051173167E-4</v>
      </c>
      <c r="AN45" s="37" t="s">
        <v>12</v>
      </c>
      <c r="AO45" s="37" t="s">
        <v>12</v>
      </c>
      <c r="AP45" s="37" t="s">
        <v>12</v>
      </c>
      <c r="AQ45" s="37" t="s">
        <v>12</v>
      </c>
      <c r="AR45" s="37" t="s">
        <v>12</v>
      </c>
      <c r="AS45" s="37" t="s">
        <v>12</v>
      </c>
      <c r="AT45" s="37" t="s">
        <v>12</v>
      </c>
      <c r="AU45" s="37" t="s">
        <v>12</v>
      </c>
      <c r="AV45" s="37" t="s">
        <v>12</v>
      </c>
      <c r="AW45" s="37" t="s">
        <v>12</v>
      </c>
      <c r="AX45" s="37" t="s">
        <v>12</v>
      </c>
    </row>
    <row r="46" spans="1:50" x14ac:dyDescent="0.2">
      <c r="A46" s="2">
        <v>20</v>
      </c>
      <c r="B46" s="36" t="s">
        <v>331</v>
      </c>
      <c r="C46" s="14">
        <v>0</v>
      </c>
      <c r="D46" s="14">
        <v>0</v>
      </c>
      <c r="E46" s="14">
        <v>0</v>
      </c>
      <c r="F46" s="14">
        <v>0</v>
      </c>
      <c r="G46" s="14">
        <v>0</v>
      </c>
      <c r="H46" s="14">
        <v>0</v>
      </c>
      <c r="I46" s="14">
        <v>0</v>
      </c>
      <c r="J46" s="14">
        <v>0</v>
      </c>
      <c r="K46" s="14">
        <v>0</v>
      </c>
      <c r="L46" s="14">
        <v>0</v>
      </c>
      <c r="M46" s="14">
        <v>0</v>
      </c>
      <c r="N46" s="14">
        <v>0</v>
      </c>
      <c r="O46" s="14">
        <v>0</v>
      </c>
      <c r="P46" s="14" t="s">
        <v>12</v>
      </c>
      <c r="Q46" s="14" t="s">
        <v>12</v>
      </c>
      <c r="R46" s="14" t="s">
        <v>12</v>
      </c>
      <c r="S46" s="14" t="s">
        <v>12</v>
      </c>
      <c r="T46" s="14" t="s">
        <v>12</v>
      </c>
      <c r="U46" s="14" t="s">
        <v>12</v>
      </c>
      <c r="V46" s="14" t="s">
        <v>12</v>
      </c>
      <c r="W46" s="14" t="s">
        <v>12</v>
      </c>
      <c r="X46" s="14" t="s">
        <v>12</v>
      </c>
      <c r="Y46" s="14" t="s">
        <v>12</v>
      </c>
      <c r="Z46" s="14" t="s">
        <v>12</v>
      </c>
      <c r="AA46" s="37">
        <f t="shared" si="30"/>
        <v>0</v>
      </c>
      <c r="AB46" s="37">
        <f t="shared" si="18"/>
        <v>0</v>
      </c>
      <c r="AC46" s="37">
        <f t="shared" si="19"/>
        <v>0</v>
      </c>
      <c r="AD46" s="37">
        <f t="shared" si="20"/>
        <v>0</v>
      </c>
      <c r="AE46" s="37">
        <f t="shared" si="21"/>
        <v>0</v>
      </c>
      <c r="AF46" s="37">
        <f t="shared" si="22"/>
        <v>0</v>
      </c>
      <c r="AG46" s="37">
        <f t="shared" si="23"/>
        <v>0</v>
      </c>
      <c r="AH46" s="37">
        <f t="shared" si="24"/>
        <v>0</v>
      </c>
      <c r="AI46" s="37">
        <f t="shared" si="25"/>
        <v>0</v>
      </c>
      <c r="AJ46" s="37">
        <f t="shared" si="26"/>
        <v>0</v>
      </c>
      <c r="AK46" s="37">
        <f t="shared" si="27"/>
        <v>0</v>
      </c>
      <c r="AL46" s="37">
        <f t="shared" si="28"/>
        <v>0</v>
      </c>
      <c r="AM46" s="37">
        <f t="shared" si="29"/>
        <v>0</v>
      </c>
      <c r="AN46" s="37" t="s">
        <v>12</v>
      </c>
      <c r="AO46" s="37" t="s">
        <v>12</v>
      </c>
      <c r="AP46" s="37" t="s">
        <v>12</v>
      </c>
      <c r="AQ46" s="37" t="s">
        <v>12</v>
      </c>
      <c r="AR46" s="37" t="s">
        <v>12</v>
      </c>
      <c r="AS46" s="37" t="s">
        <v>12</v>
      </c>
      <c r="AT46" s="37" t="s">
        <v>12</v>
      </c>
      <c r="AU46" s="37" t="s">
        <v>12</v>
      </c>
      <c r="AV46" s="37" t="s">
        <v>12</v>
      </c>
      <c r="AW46" s="37" t="s">
        <v>12</v>
      </c>
      <c r="AX46" s="37" t="s">
        <v>12</v>
      </c>
    </row>
    <row r="47" spans="1:50" x14ac:dyDescent="0.2">
      <c r="A47" s="2">
        <v>21</v>
      </c>
      <c r="B47" s="36" t="s">
        <v>190</v>
      </c>
      <c r="C47" s="14">
        <v>0</v>
      </c>
      <c r="D47" s="14">
        <v>0</v>
      </c>
      <c r="E47" s="14">
        <v>0</v>
      </c>
      <c r="F47" s="14">
        <v>0</v>
      </c>
      <c r="G47" s="14">
        <v>0</v>
      </c>
      <c r="H47" s="14">
        <v>0</v>
      </c>
      <c r="I47" s="14">
        <v>0</v>
      </c>
      <c r="J47" s="14">
        <v>0</v>
      </c>
      <c r="K47" s="14">
        <v>0</v>
      </c>
      <c r="L47" s="14">
        <v>0</v>
      </c>
      <c r="M47" s="14">
        <v>0</v>
      </c>
      <c r="N47" s="14">
        <v>0</v>
      </c>
      <c r="O47" s="14">
        <v>0</v>
      </c>
      <c r="P47" s="14" t="s">
        <v>12</v>
      </c>
      <c r="Q47" s="14" t="s">
        <v>12</v>
      </c>
      <c r="R47" s="14" t="s">
        <v>12</v>
      </c>
      <c r="S47" s="14" t="s">
        <v>12</v>
      </c>
      <c r="T47" s="14" t="s">
        <v>12</v>
      </c>
      <c r="U47" s="14" t="s">
        <v>12</v>
      </c>
      <c r="V47" s="14" t="s">
        <v>12</v>
      </c>
      <c r="W47" s="14" t="s">
        <v>12</v>
      </c>
      <c r="X47" s="14" t="s">
        <v>12</v>
      </c>
      <c r="Y47" s="14" t="s">
        <v>12</v>
      </c>
      <c r="Z47" s="14" t="s">
        <v>12</v>
      </c>
      <c r="AA47" s="37">
        <f t="shared" si="30"/>
        <v>0</v>
      </c>
      <c r="AB47" s="37">
        <f t="shared" si="18"/>
        <v>0</v>
      </c>
      <c r="AC47" s="37">
        <f t="shared" si="19"/>
        <v>0</v>
      </c>
      <c r="AD47" s="37">
        <f t="shared" si="20"/>
        <v>0</v>
      </c>
      <c r="AE47" s="37">
        <f t="shared" si="21"/>
        <v>0</v>
      </c>
      <c r="AF47" s="37">
        <f t="shared" si="22"/>
        <v>0</v>
      </c>
      <c r="AG47" s="37">
        <f t="shared" si="23"/>
        <v>0</v>
      </c>
      <c r="AH47" s="37">
        <f t="shared" si="24"/>
        <v>0</v>
      </c>
      <c r="AI47" s="37">
        <f t="shared" si="25"/>
        <v>0</v>
      </c>
      <c r="AJ47" s="37">
        <f t="shared" si="26"/>
        <v>0</v>
      </c>
      <c r="AK47" s="37">
        <f t="shared" si="27"/>
        <v>0</v>
      </c>
      <c r="AL47" s="37">
        <f t="shared" si="28"/>
        <v>0</v>
      </c>
      <c r="AM47" s="37">
        <f t="shared" si="29"/>
        <v>0</v>
      </c>
      <c r="AN47" s="37" t="s">
        <v>12</v>
      </c>
      <c r="AO47" s="37" t="s">
        <v>12</v>
      </c>
      <c r="AP47" s="37" t="s">
        <v>12</v>
      </c>
      <c r="AQ47" s="37" t="s">
        <v>12</v>
      </c>
      <c r="AR47" s="37" t="s">
        <v>12</v>
      </c>
      <c r="AS47" s="37" t="s">
        <v>12</v>
      </c>
      <c r="AT47" s="37" t="s">
        <v>12</v>
      </c>
      <c r="AU47" s="37" t="s">
        <v>12</v>
      </c>
      <c r="AV47" s="37" t="s">
        <v>12</v>
      </c>
      <c r="AW47" s="37" t="s">
        <v>12</v>
      </c>
      <c r="AX47" s="37" t="s">
        <v>12</v>
      </c>
    </row>
    <row r="48" spans="1:50" x14ac:dyDescent="0.2">
      <c r="A48" s="2">
        <v>22</v>
      </c>
      <c r="B48" s="36" t="s">
        <v>335</v>
      </c>
      <c r="C48" s="14">
        <v>0</v>
      </c>
      <c r="D48" s="14">
        <v>0</v>
      </c>
      <c r="E48" s="14">
        <v>0</v>
      </c>
      <c r="F48" s="14">
        <v>0</v>
      </c>
      <c r="G48" s="14">
        <v>0</v>
      </c>
      <c r="H48" s="14">
        <v>0</v>
      </c>
      <c r="I48" s="14">
        <v>0</v>
      </c>
      <c r="J48" s="14">
        <v>0</v>
      </c>
      <c r="K48" s="14">
        <v>0</v>
      </c>
      <c r="L48" s="14">
        <v>0</v>
      </c>
      <c r="M48" s="14">
        <v>0</v>
      </c>
      <c r="N48" s="14">
        <v>0</v>
      </c>
      <c r="O48" s="14">
        <v>0</v>
      </c>
      <c r="P48" s="14" t="s">
        <v>12</v>
      </c>
      <c r="Q48" s="14" t="s">
        <v>12</v>
      </c>
      <c r="R48" s="14" t="s">
        <v>12</v>
      </c>
      <c r="S48" s="14" t="s">
        <v>12</v>
      </c>
      <c r="T48" s="14" t="s">
        <v>12</v>
      </c>
      <c r="U48" s="14" t="s">
        <v>12</v>
      </c>
      <c r="V48" s="14" t="s">
        <v>12</v>
      </c>
      <c r="W48" s="14" t="s">
        <v>12</v>
      </c>
      <c r="X48" s="14" t="s">
        <v>12</v>
      </c>
      <c r="Y48" s="14" t="s">
        <v>12</v>
      </c>
      <c r="Z48" s="14" t="s">
        <v>12</v>
      </c>
      <c r="AA48" s="37">
        <f t="shared" si="30"/>
        <v>0</v>
      </c>
      <c r="AB48" s="37">
        <f t="shared" si="18"/>
        <v>0</v>
      </c>
      <c r="AC48" s="37">
        <f t="shared" si="19"/>
        <v>0</v>
      </c>
      <c r="AD48" s="37">
        <f t="shared" si="20"/>
        <v>0</v>
      </c>
      <c r="AE48" s="37">
        <f t="shared" si="21"/>
        <v>0</v>
      </c>
      <c r="AF48" s="37">
        <f t="shared" si="22"/>
        <v>0</v>
      </c>
      <c r="AG48" s="37">
        <f t="shared" si="23"/>
        <v>0</v>
      </c>
      <c r="AH48" s="37">
        <f t="shared" si="24"/>
        <v>0</v>
      </c>
      <c r="AI48" s="37">
        <f t="shared" si="25"/>
        <v>0</v>
      </c>
      <c r="AJ48" s="37">
        <f t="shared" si="26"/>
        <v>0</v>
      </c>
      <c r="AK48" s="37">
        <f t="shared" si="27"/>
        <v>0</v>
      </c>
      <c r="AL48" s="37">
        <f t="shared" si="28"/>
        <v>0</v>
      </c>
      <c r="AM48" s="37">
        <f t="shared" si="29"/>
        <v>0</v>
      </c>
      <c r="AN48" s="37" t="s">
        <v>12</v>
      </c>
      <c r="AO48" s="37" t="s">
        <v>12</v>
      </c>
      <c r="AP48" s="37" t="s">
        <v>12</v>
      </c>
      <c r="AQ48" s="37" t="s">
        <v>12</v>
      </c>
      <c r="AR48" s="37" t="s">
        <v>12</v>
      </c>
      <c r="AS48" s="37" t="s">
        <v>12</v>
      </c>
      <c r="AT48" s="37" t="s">
        <v>12</v>
      </c>
      <c r="AU48" s="37" t="s">
        <v>12</v>
      </c>
      <c r="AV48" s="37" t="s">
        <v>12</v>
      </c>
      <c r="AW48" s="37" t="s">
        <v>12</v>
      </c>
      <c r="AX48" s="37" t="s">
        <v>12</v>
      </c>
    </row>
    <row r="49" spans="1:50" x14ac:dyDescent="0.2">
      <c r="A49" s="2">
        <v>23</v>
      </c>
      <c r="B49" s="36" t="s">
        <v>338</v>
      </c>
      <c r="C49" s="14">
        <v>0</v>
      </c>
      <c r="D49" s="14">
        <v>0</v>
      </c>
      <c r="E49" s="14">
        <v>0</v>
      </c>
      <c r="F49" s="14">
        <v>0</v>
      </c>
      <c r="G49" s="14">
        <v>0</v>
      </c>
      <c r="H49" s="14">
        <v>0</v>
      </c>
      <c r="I49" s="14">
        <v>270</v>
      </c>
      <c r="J49" s="14">
        <v>0</v>
      </c>
      <c r="K49" s="14">
        <v>0</v>
      </c>
      <c r="L49" s="14">
        <v>0</v>
      </c>
      <c r="M49" s="14">
        <v>0</v>
      </c>
      <c r="N49" s="14">
        <v>0</v>
      </c>
      <c r="O49" s="14">
        <v>0</v>
      </c>
      <c r="P49" s="14" t="s">
        <v>12</v>
      </c>
      <c r="Q49" s="14" t="s">
        <v>12</v>
      </c>
      <c r="R49" s="14" t="s">
        <v>12</v>
      </c>
      <c r="S49" s="14" t="s">
        <v>12</v>
      </c>
      <c r="T49" s="14" t="s">
        <v>12</v>
      </c>
      <c r="U49" s="14" t="s">
        <v>12</v>
      </c>
      <c r="V49" s="14" t="s">
        <v>12</v>
      </c>
      <c r="W49" s="14" t="s">
        <v>12</v>
      </c>
      <c r="X49" s="14" t="s">
        <v>12</v>
      </c>
      <c r="Y49" s="14" t="s">
        <v>12</v>
      </c>
      <c r="Z49" s="14" t="s">
        <v>12</v>
      </c>
      <c r="AA49" s="37">
        <f t="shared" si="30"/>
        <v>0</v>
      </c>
      <c r="AB49" s="37">
        <f t="shared" si="18"/>
        <v>0</v>
      </c>
      <c r="AC49" s="37">
        <f t="shared" si="19"/>
        <v>0</v>
      </c>
      <c r="AD49" s="37">
        <f t="shared" si="20"/>
        <v>0</v>
      </c>
      <c r="AE49" s="37">
        <f t="shared" si="21"/>
        <v>0</v>
      </c>
      <c r="AF49" s="37">
        <f t="shared" si="22"/>
        <v>0</v>
      </c>
      <c r="AG49" s="37">
        <f t="shared" si="23"/>
        <v>2.0491336718198583E-4</v>
      </c>
      <c r="AH49" s="37">
        <f t="shared" si="24"/>
        <v>0</v>
      </c>
      <c r="AI49" s="37">
        <f t="shared" si="25"/>
        <v>0</v>
      </c>
      <c r="AJ49" s="37">
        <f t="shared" si="26"/>
        <v>0</v>
      </c>
      <c r="AK49" s="37">
        <f t="shared" si="27"/>
        <v>0</v>
      </c>
      <c r="AL49" s="37">
        <f t="shared" si="28"/>
        <v>0</v>
      </c>
      <c r="AM49" s="37">
        <f t="shared" si="29"/>
        <v>0</v>
      </c>
      <c r="AN49" s="37" t="s">
        <v>12</v>
      </c>
      <c r="AO49" s="37" t="s">
        <v>12</v>
      </c>
      <c r="AP49" s="37" t="s">
        <v>12</v>
      </c>
      <c r="AQ49" s="37" t="s">
        <v>12</v>
      </c>
      <c r="AR49" s="37" t="s">
        <v>12</v>
      </c>
      <c r="AS49" s="37" t="s">
        <v>12</v>
      </c>
      <c r="AT49" s="37" t="s">
        <v>12</v>
      </c>
      <c r="AU49" s="37" t="s">
        <v>12</v>
      </c>
      <c r="AV49" s="37" t="s">
        <v>12</v>
      </c>
      <c r="AW49" s="37" t="s">
        <v>12</v>
      </c>
      <c r="AX49" s="37" t="s">
        <v>12</v>
      </c>
    </row>
    <row r="50" spans="1:50" x14ac:dyDescent="0.2">
      <c r="A50" s="2">
        <v>24</v>
      </c>
      <c r="B50" s="36" t="s">
        <v>315</v>
      </c>
      <c r="C50" s="14">
        <v>0</v>
      </c>
      <c r="D50" s="14">
        <v>0</v>
      </c>
      <c r="E50" s="14">
        <v>0</v>
      </c>
      <c r="F50" s="14">
        <v>0</v>
      </c>
      <c r="G50" s="14">
        <v>0</v>
      </c>
      <c r="H50" s="14">
        <v>0</v>
      </c>
      <c r="I50" s="14">
        <v>0</v>
      </c>
      <c r="J50" s="14">
        <v>0</v>
      </c>
      <c r="K50" s="14">
        <v>0</v>
      </c>
      <c r="L50" s="14">
        <v>0</v>
      </c>
      <c r="M50" s="14">
        <v>0</v>
      </c>
      <c r="N50" s="14">
        <v>0</v>
      </c>
      <c r="O50" s="14">
        <v>0</v>
      </c>
      <c r="P50" s="14" t="s">
        <v>12</v>
      </c>
      <c r="Q50" s="14" t="s">
        <v>12</v>
      </c>
      <c r="R50" s="14" t="s">
        <v>12</v>
      </c>
      <c r="S50" s="14" t="s">
        <v>12</v>
      </c>
      <c r="T50" s="14" t="s">
        <v>12</v>
      </c>
      <c r="U50" s="14" t="s">
        <v>12</v>
      </c>
      <c r="V50" s="14" t="s">
        <v>12</v>
      </c>
      <c r="W50" s="14" t="s">
        <v>12</v>
      </c>
      <c r="X50" s="14" t="s">
        <v>12</v>
      </c>
      <c r="Y50" s="14" t="s">
        <v>12</v>
      </c>
      <c r="Z50" s="14" t="s">
        <v>12</v>
      </c>
      <c r="AA50" s="37">
        <f t="shared" si="30"/>
        <v>0</v>
      </c>
      <c r="AB50" s="37">
        <f t="shared" si="18"/>
        <v>0</v>
      </c>
      <c r="AC50" s="37">
        <f t="shared" si="19"/>
        <v>0</v>
      </c>
      <c r="AD50" s="37">
        <f t="shared" si="20"/>
        <v>0</v>
      </c>
      <c r="AE50" s="37">
        <f t="shared" si="21"/>
        <v>0</v>
      </c>
      <c r="AF50" s="37">
        <f t="shared" si="22"/>
        <v>0</v>
      </c>
      <c r="AG50" s="37">
        <f t="shared" si="23"/>
        <v>0</v>
      </c>
      <c r="AH50" s="37">
        <f t="shared" si="24"/>
        <v>0</v>
      </c>
      <c r="AI50" s="37">
        <f t="shared" si="25"/>
        <v>0</v>
      </c>
      <c r="AJ50" s="37">
        <f t="shared" si="26"/>
        <v>0</v>
      </c>
      <c r="AK50" s="37">
        <f t="shared" si="27"/>
        <v>0</v>
      </c>
      <c r="AL50" s="37">
        <f t="shared" si="28"/>
        <v>0</v>
      </c>
      <c r="AM50" s="37">
        <f t="shared" si="29"/>
        <v>0</v>
      </c>
      <c r="AN50" s="37" t="s">
        <v>12</v>
      </c>
      <c r="AO50" s="37" t="s">
        <v>12</v>
      </c>
      <c r="AP50" s="37" t="s">
        <v>12</v>
      </c>
      <c r="AQ50" s="37" t="s">
        <v>12</v>
      </c>
      <c r="AR50" s="37" t="s">
        <v>12</v>
      </c>
      <c r="AS50" s="37" t="s">
        <v>12</v>
      </c>
      <c r="AT50" s="37" t="s">
        <v>12</v>
      </c>
      <c r="AU50" s="37" t="s">
        <v>12</v>
      </c>
      <c r="AV50" s="37" t="s">
        <v>12</v>
      </c>
      <c r="AW50" s="37" t="s">
        <v>12</v>
      </c>
      <c r="AX50" s="37" t="s">
        <v>12</v>
      </c>
    </row>
    <row r="51" spans="1:50" x14ac:dyDescent="0.2">
      <c r="A51" s="2">
        <v>25</v>
      </c>
      <c r="B51" s="36" t="s">
        <v>127</v>
      </c>
      <c r="C51" s="14">
        <v>0</v>
      </c>
      <c r="D51" s="14">
        <v>0</v>
      </c>
      <c r="E51" s="14">
        <v>0</v>
      </c>
      <c r="F51" s="14">
        <v>0</v>
      </c>
      <c r="G51" s="14">
        <v>0</v>
      </c>
      <c r="H51" s="14">
        <v>0</v>
      </c>
      <c r="I51" s="14">
        <v>0</v>
      </c>
      <c r="J51" s="14">
        <v>0</v>
      </c>
      <c r="K51" s="14">
        <v>0</v>
      </c>
      <c r="L51" s="14">
        <v>0</v>
      </c>
      <c r="M51" s="14">
        <v>0</v>
      </c>
      <c r="N51" s="14">
        <v>0</v>
      </c>
      <c r="O51" s="14">
        <v>0</v>
      </c>
      <c r="P51" s="14" t="s">
        <v>12</v>
      </c>
      <c r="Q51" s="14" t="s">
        <v>12</v>
      </c>
      <c r="R51" s="14" t="s">
        <v>12</v>
      </c>
      <c r="S51" s="14" t="s">
        <v>12</v>
      </c>
      <c r="T51" s="14" t="s">
        <v>12</v>
      </c>
      <c r="U51" s="14" t="s">
        <v>12</v>
      </c>
      <c r="V51" s="14" t="s">
        <v>12</v>
      </c>
      <c r="W51" s="14" t="s">
        <v>12</v>
      </c>
      <c r="X51" s="14" t="s">
        <v>12</v>
      </c>
      <c r="Y51" s="14" t="s">
        <v>12</v>
      </c>
      <c r="Z51" s="14" t="s">
        <v>12</v>
      </c>
      <c r="AA51" s="37">
        <f t="shared" si="30"/>
        <v>0</v>
      </c>
      <c r="AB51" s="37">
        <f t="shared" si="18"/>
        <v>0</v>
      </c>
      <c r="AC51" s="37">
        <f t="shared" si="19"/>
        <v>0</v>
      </c>
      <c r="AD51" s="37">
        <f t="shared" si="20"/>
        <v>0</v>
      </c>
      <c r="AE51" s="37">
        <f t="shared" si="21"/>
        <v>0</v>
      </c>
      <c r="AF51" s="37">
        <f t="shared" si="22"/>
        <v>0</v>
      </c>
      <c r="AG51" s="37">
        <f t="shared" si="23"/>
        <v>0</v>
      </c>
      <c r="AH51" s="37">
        <f t="shared" si="24"/>
        <v>0</v>
      </c>
      <c r="AI51" s="37">
        <f t="shared" si="25"/>
        <v>0</v>
      </c>
      <c r="AJ51" s="37">
        <f t="shared" si="26"/>
        <v>0</v>
      </c>
      <c r="AK51" s="37">
        <f t="shared" si="27"/>
        <v>0</v>
      </c>
      <c r="AL51" s="37">
        <f t="shared" si="28"/>
        <v>0</v>
      </c>
      <c r="AM51" s="37">
        <f t="shared" si="29"/>
        <v>0</v>
      </c>
      <c r="AN51" s="37" t="s">
        <v>12</v>
      </c>
      <c r="AO51" s="37" t="s">
        <v>12</v>
      </c>
      <c r="AP51" s="37" t="s">
        <v>12</v>
      </c>
      <c r="AQ51" s="37" t="s">
        <v>12</v>
      </c>
      <c r="AR51" s="37" t="s">
        <v>12</v>
      </c>
      <c r="AS51" s="37" t="s">
        <v>12</v>
      </c>
      <c r="AT51" s="37" t="s">
        <v>12</v>
      </c>
      <c r="AU51" s="37" t="s">
        <v>12</v>
      </c>
      <c r="AV51" s="37" t="s">
        <v>12</v>
      </c>
      <c r="AW51" s="37" t="s">
        <v>12</v>
      </c>
      <c r="AX51" s="37" t="s">
        <v>12</v>
      </c>
    </row>
    <row r="52" spans="1:50" x14ac:dyDescent="0.2">
      <c r="A52" s="2">
        <v>26</v>
      </c>
      <c r="B52" s="36" t="s">
        <v>340</v>
      </c>
      <c r="C52" s="14">
        <v>0</v>
      </c>
      <c r="D52" s="14">
        <v>0</v>
      </c>
      <c r="E52" s="14">
        <v>0</v>
      </c>
      <c r="F52" s="14">
        <v>0</v>
      </c>
      <c r="G52" s="14">
        <v>0</v>
      </c>
      <c r="H52" s="14">
        <v>0</v>
      </c>
      <c r="I52" s="14">
        <v>0</v>
      </c>
      <c r="J52" s="14">
        <v>0</v>
      </c>
      <c r="K52" s="14">
        <v>0</v>
      </c>
      <c r="L52" s="14">
        <v>0</v>
      </c>
      <c r="M52" s="14">
        <v>0</v>
      </c>
      <c r="N52" s="14">
        <v>0</v>
      </c>
      <c r="O52" s="14">
        <v>0</v>
      </c>
      <c r="P52" s="14" t="s">
        <v>12</v>
      </c>
      <c r="Q52" s="14" t="s">
        <v>12</v>
      </c>
      <c r="R52" s="14" t="s">
        <v>12</v>
      </c>
      <c r="S52" s="14" t="s">
        <v>12</v>
      </c>
      <c r="T52" s="14" t="s">
        <v>12</v>
      </c>
      <c r="U52" s="14" t="s">
        <v>12</v>
      </c>
      <c r="V52" s="14" t="s">
        <v>12</v>
      </c>
      <c r="W52" s="14" t="s">
        <v>12</v>
      </c>
      <c r="X52" s="14" t="s">
        <v>12</v>
      </c>
      <c r="Y52" s="14" t="s">
        <v>12</v>
      </c>
      <c r="Z52" s="14" t="s">
        <v>12</v>
      </c>
      <c r="AA52" s="37">
        <f t="shared" si="30"/>
        <v>0</v>
      </c>
      <c r="AB52" s="37">
        <f t="shared" si="18"/>
        <v>0</v>
      </c>
      <c r="AC52" s="37">
        <f t="shared" si="19"/>
        <v>0</v>
      </c>
      <c r="AD52" s="37">
        <f t="shared" si="20"/>
        <v>0</v>
      </c>
      <c r="AE52" s="37">
        <f t="shared" si="21"/>
        <v>0</v>
      </c>
      <c r="AF52" s="37">
        <f t="shared" si="22"/>
        <v>0</v>
      </c>
      <c r="AG52" s="37">
        <f t="shared" si="23"/>
        <v>0</v>
      </c>
      <c r="AH52" s="37">
        <f t="shared" si="24"/>
        <v>0</v>
      </c>
      <c r="AI52" s="37">
        <f t="shared" si="25"/>
        <v>0</v>
      </c>
      <c r="AJ52" s="37">
        <f t="shared" si="26"/>
        <v>0</v>
      </c>
      <c r="AK52" s="37">
        <f t="shared" si="27"/>
        <v>0</v>
      </c>
      <c r="AL52" s="37">
        <f t="shared" si="28"/>
        <v>0</v>
      </c>
      <c r="AM52" s="37">
        <f t="shared" si="29"/>
        <v>0</v>
      </c>
      <c r="AN52" s="37" t="s">
        <v>12</v>
      </c>
      <c r="AO52" s="37" t="s">
        <v>12</v>
      </c>
      <c r="AP52" s="37" t="s">
        <v>12</v>
      </c>
      <c r="AQ52" s="37" t="s">
        <v>12</v>
      </c>
      <c r="AR52" s="37" t="s">
        <v>12</v>
      </c>
      <c r="AS52" s="37" t="s">
        <v>12</v>
      </c>
      <c r="AT52" s="37" t="s">
        <v>12</v>
      </c>
      <c r="AU52" s="37" t="s">
        <v>12</v>
      </c>
      <c r="AV52" s="37" t="s">
        <v>12</v>
      </c>
      <c r="AW52" s="37" t="s">
        <v>12</v>
      </c>
      <c r="AX52" s="37" t="s">
        <v>12</v>
      </c>
    </row>
    <row r="53" spans="1:50" x14ac:dyDescent="0.2">
      <c r="A53" s="2">
        <v>27</v>
      </c>
      <c r="B53" s="36" t="s">
        <v>320</v>
      </c>
      <c r="C53" s="14">
        <v>0</v>
      </c>
      <c r="D53" s="14">
        <v>0</v>
      </c>
      <c r="E53" s="14">
        <v>0</v>
      </c>
      <c r="F53" s="14">
        <v>0</v>
      </c>
      <c r="G53" s="14">
        <v>0</v>
      </c>
      <c r="H53" s="14">
        <v>0</v>
      </c>
      <c r="I53" s="14">
        <v>0</v>
      </c>
      <c r="J53" s="14">
        <v>0</v>
      </c>
      <c r="K53" s="14">
        <v>0</v>
      </c>
      <c r="L53" s="14">
        <v>0</v>
      </c>
      <c r="M53" s="14">
        <v>0</v>
      </c>
      <c r="N53" s="14">
        <v>0</v>
      </c>
      <c r="O53" s="14">
        <v>0</v>
      </c>
      <c r="P53" s="14" t="s">
        <v>12</v>
      </c>
      <c r="Q53" s="14" t="s">
        <v>12</v>
      </c>
      <c r="R53" s="14" t="s">
        <v>12</v>
      </c>
      <c r="S53" s="14" t="s">
        <v>12</v>
      </c>
      <c r="T53" s="14" t="s">
        <v>12</v>
      </c>
      <c r="U53" s="14" t="s">
        <v>12</v>
      </c>
      <c r="V53" s="14" t="s">
        <v>12</v>
      </c>
      <c r="W53" s="14" t="s">
        <v>12</v>
      </c>
      <c r="X53" s="14" t="s">
        <v>12</v>
      </c>
      <c r="Y53" s="14" t="s">
        <v>12</v>
      </c>
      <c r="Z53" s="14" t="s">
        <v>12</v>
      </c>
      <c r="AA53" s="37">
        <f t="shared" si="30"/>
        <v>0</v>
      </c>
      <c r="AB53" s="37">
        <f t="shared" si="18"/>
        <v>0</v>
      </c>
      <c r="AC53" s="37">
        <f t="shared" si="19"/>
        <v>0</v>
      </c>
      <c r="AD53" s="37">
        <f t="shared" si="20"/>
        <v>0</v>
      </c>
      <c r="AE53" s="37">
        <f t="shared" si="21"/>
        <v>0</v>
      </c>
      <c r="AF53" s="37">
        <f t="shared" si="22"/>
        <v>0</v>
      </c>
      <c r="AG53" s="37">
        <f t="shared" si="23"/>
        <v>0</v>
      </c>
      <c r="AH53" s="37">
        <f t="shared" si="24"/>
        <v>0</v>
      </c>
      <c r="AI53" s="37">
        <f t="shared" si="25"/>
        <v>0</v>
      </c>
      <c r="AJ53" s="37">
        <f t="shared" si="26"/>
        <v>0</v>
      </c>
      <c r="AK53" s="37">
        <f t="shared" si="27"/>
        <v>0</v>
      </c>
      <c r="AL53" s="37">
        <f t="shared" si="28"/>
        <v>0</v>
      </c>
      <c r="AM53" s="37">
        <f t="shared" si="29"/>
        <v>0</v>
      </c>
      <c r="AN53" s="37" t="s">
        <v>12</v>
      </c>
      <c r="AO53" s="37" t="s">
        <v>12</v>
      </c>
      <c r="AP53" s="37" t="s">
        <v>12</v>
      </c>
      <c r="AQ53" s="37" t="s">
        <v>12</v>
      </c>
      <c r="AR53" s="37" t="s">
        <v>12</v>
      </c>
      <c r="AS53" s="37" t="s">
        <v>12</v>
      </c>
      <c r="AT53" s="37" t="s">
        <v>12</v>
      </c>
      <c r="AU53" s="37" t="s">
        <v>12</v>
      </c>
      <c r="AV53" s="37" t="s">
        <v>12</v>
      </c>
      <c r="AW53" s="37" t="s">
        <v>12</v>
      </c>
      <c r="AX53" s="37" t="s">
        <v>12</v>
      </c>
    </row>
    <row r="54" spans="1:50" x14ac:dyDescent="0.2">
      <c r="A54" s="2">
        <v>28</v>
      </c>
      <c r="B54" s="36" t="s">
        <v>343</v>
      </c>
      <c r="C54" s="14">
        <v>0</v>
      </c>
      <c r="D54" s="14">
        <v>0</v>
      </c>
      <c r="E54" s="14">
        <v>0</v>
      </c>
      <c r="F54" s="14">
        <v>0</v>
      </c>
      <c r="G54" s="14">
        <v>0</v>
      </c>
      <c r="H54" s="14">
        <v>0</v>
      </c>
      <c r="I54" s="14">
        <v>0</v>
      </c>
      <c r="J54" s="14">
        <v>0</v>
      </c>
      <c r="K54" s="14">
        <v>0</v>
      </c>
      <c r="L54" s="14">
        <v>0</v>
      </c>
      <c r="M54" s="14">
        <v>0</v>
      </c>
      <c r="N54" s="14">
        <v>0</v>
      </c>
      <c r="O54" s="14">
        <v>0</v>
      </c>
      <c r="P54" s="14" t="s">
        <v>12</v>
      </c>
      <c r="Q54" s="14" t="s">
        <v>12</v>
      </c>
      <c r="R54" s="14" t="s">
        <v>12</v>
      </c>
      <c r="S54" s="14" t="s">
        <v>12</v>
      </c>
      <c r="T54" s="14" t="s">
        <v>12</v>
      </c>
      <c r="U54" s="14" t="s">
        <v>12</v>
      </c>
      <c r="V54" s="14" t="s">
        <v>12</v>
      </c>
      <c r="W54" s="14" t="s">
        <v>12</v>
      </c>
      <c r="X54" s="14" t="s">
        <v>12</v>
      </c>
      <c r="Y54" s="14" t="s">
        <v>12</v>
      </c>
      <c r="Z54" s="14" t="s">
        <v>12</v>
      </c>
      <c r="AA54" s="37">
        <f t="shared" si="30"/>
        <v>0</v>
      </c>
      <c r="AB54" s="37">
        <f t="shared" si="18"/>
        <v>0</v>
      </c>
      <c r="AC54" s="37">
        <f t="shared" si="19"/>
        <v>0</v>
      </c>
      <c r="AD54" s="37">
        <f t="shared" si="20"/>
        <v>0</v>
      </c>
      <c r="AE54" s="37">
        <f t="shared" si="21"/>
        <v>0</v>
      </c>
      <c r="AF54" s="37">
        <f t="shared" si="22"/>
        <v>0</v>
      </c>
      <c r="AG54" s="37">
        <f t="shared" si="23"/>
        <v>0</v>
      </c>
      <c r="AH54" s="37">
        <f t="shared" si="24"/>
        <v>0</v>
      </c>
      <c r="AI54" s="37">
        <f t="shared" si="25"/>
        <v>0</v>
      </c>
      <c r="AJ54" s="37">
        <f t="shared" si="26"/>
        <v>0</v>
      </c>
      <c r="AK54" s="37">
        <f t="shared" si="27"/>
        <v>0</v>
      </c>
      <c r="AL54" s="37">
        <f t="shared" si="28"/>
        <v>0</v>
      </c>
      <c r="AM54" s="37">
        <f t="shared" si="29"/>
        <v>0</v>
      </c>
      <c r="AN54" s="37" t="s">
        <v>12</v>
      </c>
      <c r="AO54" s="37" t="s">
        <v>12</v>
      </c>
      <c r="AP54" s="37" t="s">
        <v>12</v>
      </c>
      <c r="AQ54" s="37" t="s">
        <v>12</v>
      </c>
      <c r="AR54" s="37" t="s">
        <v>12</v>
      </c>
      <c r="AS54" s="37" t="s">
        <v>12</v>
      </c>
      <c r="AT54" s="37" t="s">
        <v>12</v>
      </c>
      <c r="AU54" s="37" t="s">
        <v>12</v>
      </c>
      <c r="AV54" s="37" t="s">
        <v>12</v>
      </c>
      <c r="AW54" s="37" t="s">
        <v>12</v>
      </c>
      <c r="AX54" s="37" t="s">
        <v>12</v>
      </c>
    </row>
    <row r="55" spans="1:50" x14ac:dyDescent="0.2">
      <c r="A55" s="2">
        <v>29</v>
      </c>
      <c r="B55" s="36" t="s">
        <v>346</v>
      </c>
      <c r="C55" s="14">
        <v>0</v>
      </c>
      <c r="D55" s="14">
        <v>0</v>
      </c>
      <c r="E55" s="14">
        <v>0</v>
      </c>
      <c r="F55" s="14">
        <v>0</v>
      </c>
      <c r="G55" s="14">
        <v>0</v>
      </c>
      <c r="H55" s="14">
        <v>0</v>
      </c>
      <c r="I55" s="14">
        <v>0</v>
      </c>
      <c r="J55" s="14">
        <v>0</v>
      </c>
      <c r="K55" s="14">
        <v>0</v>
      </c>
      <c r="L55" s="14">
        <v>0</v>
      </c>
      <c r="M55" s="14">
        <v>0</v>
      </c>
      <c r="N55" s="14">
        <v>0</v>
      </c>
      <c r="O55" s="14">
        <v>0</v>
      </c>
      <c r="P55" s="14" t="s">
        <v>12</v>
      </c>
      <c r="Q55" s="14" t="s">
        <v>12</v>
      </c>
      <c r="R55" s="14" t="s">
        <v>12</v>
      </c>
      <c r="S55" s="14" t="s">
        <v>12</v>
      </c>
      <c r="T55" s="14" t="s">
        <v>12</v>
      </c>
      <c r="U55" s="14" t="s">
        <v>12</v>
      </c>
      <c r="V55" s="14" t="s">
        <v>12</v>
      </c>
      <c r="W55" s="14" t="s">
        <v>12</v>
      </c>
      <c r="X55" s="14" t="s">
        <v>12</v>
      </c>
      <c r="Y55" s="14" t="s">
        <v>12</v>
      </c>
      <c r="Z55" s="14" t="s">
        <v>12</v>
      </c>
      <c r="AA55" s="37">
        <f t="shared" si="30"/>
        <v>0</v>
      </c>
      <c r="AB55" s="37">
        <f t="shared" si="18"/>
        <v>0</v>
      </c>
      <c r="AC55" s="37">
        <f t="shared" si="19"/>
        <v>0</v>
      </c>
      <c r="AD55" s="37">
        <f t="shared" si="20"/>
        <v>0</v>
      </c>
      <c r="AE55" s="37">
        <f t="shared" si="21"/>
        <v>0</v>
      </c>
      <c r="AF55" s="37">
        <f t="shared" si="22"/>
        <v>0</v>
      </c>
      <c r="AG55" s="37">
        <f t="shared" si="23"/>
        <v>0</v>
      </c>
      <c r="AH55" s="37">
        <f t="shared" si="24"/>
        <v>0</v>
      </c>
      <c r="AI55" s="37">
        <f t="shared" si="25"/>
        <v>0</v>
      </c>
      <c r="AJ55" s="37">
        <f t="shared" si="26"/>
        <v>0</v>
      </c>
      <c r="AK55" s="37">
        <f t="shared" si="27"/>
        <v>0</v>
      </c>
      <c r="AL55" s="37">
        <f t="shared" si="28"/>
        <v>0</v>
      </c>
      <c r="AM55" s="37">
        <f t="shared" si="29"/>
        <v>0</v>
      </c>
      <c r="AN55" s="37" t="s">
        <v>12</v>
      </c>
      <c r="AO55" s="37" t="s">
        <v>12</v>
      </c>
      <c r="AP55" s="37" t="s">
        <v>12</v>
      </c>
      <c r="AQ55" s="37" t="s">
        <v>12</v>
      </c>
      <c r="AR55" s="37" t="s">
        <v>12</v>
      </c>
      <c r="AS55" s="37" t="s">
        <v>12</v>
      </c>
      <c r="AT55" s="37" t="s">
        <v>12</v>
      </c>
      <c r="AU55" s="37" t="s">
        <v>12</v>
      </c>
      <c r="AV55" s="37" t="s">
        <v>12</v>
      </c>
      <c r="AW55" s="37" t="s">
        <v>12</v>
      </c>
      <c r="AX55" s="37" t="s">
        <v>12</v>
      </c>
    </row>
    <row r="56" spans="1:50" x14ac:dyDescent="0.2">
      <c r="A56" s="2">
        <v>30</v>
      </c>
      <c r="B56" s="36" t="s">
        <v>349</v>
      </c>
      <c r="C56" s="14">
        <v>0</v>
      </c>
      <c r="D56" s="14">
        <v>0</v>
      </c>
      <c r="E56" s="14">
        <v>0</v>
      </c>
      <c r="F56" s="14">
        <v>0</v>
      </c>
      <c r="G56" s="14">
        <v>0</v>
      </c>
      <c r="H56" s="14">
        <v>0</v>
      </c>
      <c r="I56" s="14">
        <v>0</v>
      </c>
      <c r="J56" s="14">
        <v>0</v>
      </c>
      <c r="K56" s="14">
        <v>0</v>
      </c>
      <c r="L56" s="14">
        <v>0</v>
      </c>
      <c r="M56" s="14">
        <v>0</v>
      </c>
      <c r="N56" s="14">
        <v>0</v>
      </c>
      <c r="O56" s="14">
        <v>0</v>
      </c>
      <c r="P56" s="14" t="s">
        <v>12</v>
      </c>
      <c r="Q56" s="14" t="s">
        <v>12</v>
      </c>
      <c r="R56" s="14" t="s">
        <v>12</v>
      </c>
      <c r="S56" s="14" t="s">
        <v>12</v>
      </c>
      <c r="T56" s="14" t="s">
        <v>12</v>
      </c>
      <c r="U56" s="14" t="s">
        <v>12</v>
      </c>
      <c r="V56" s="14" t="s">
        <v>12</v>
      </c>
      <c r="W56" s="14" t="s">
        <v>12</v>
      </c>
      <c r="X56" s="14" t="s">
        <v>12</v>
      </c>
      <c r="Y56" s="14" t="s">
        <v>12</v>
      </c>
      <c r="Z56" s="14" t="s">
        <v>12</v>
      </c>
      <c r="AA56" s="37">
        <f t="shared" si="30"/>
        <v>0</v>
      </c>
      <c r="AB56" s="37">
        <f t="shared" si="18"/>
        <v>0</v>
      </c>
      <c r="AC56" s="37">
        <f t="shared" si="19"/>
        <v>0</v>
      </c>
      <c r="AD56" s="37">
        <f t="shared" si="20"/>
        <v>0</v>
      </c>
      <c r="AE56" s="37">
        <f t="shared" si="21"/>
        <v>0</v>
      </c>
      <c r="AF56" s="37">
        <f t="shared" si="22"/>
        <v>0</v>
      </c>
      <c r="AG56" s="37">
        <f t="shared" si="23"/>
        <v>0</v>
      </c>
      <c r="AH56" s="37">
        <f t="shared" si="24"/>
        <v>0</v>
      </c>
      <c r="AI56" s="37">
        <f t="shared" si="25"/>
        <v>0</v>
      </c>
      <c r="AJ56" s="37">
        <f t="shared" si="26"/>
        <v>0</v>
      </c>
      <c r="AK56" s="37">
        <f t="shared" si="27"/>
        <v>0</v>
      </c>
      <c r="AL56" s="37">
        <f t="shared" si="28"/>
        <v>0</v>
      </c>
      <c r="AM56" s="37">
        <f t="shared" si="29"/>
        <v>0</v>
      </c>
      <c r="AN56" s="37" t="s">
        <v>12</v>
      </c>
      <c r="AO56" s="37" t="s">
        <v>12</v>
      </c>
      <c r="AP56" s="37" t="s">
        <v>12</v>
      </c>
      <c r="AQ56" s="37" t="s">
        <v>12</v>
      </c>
      <c r="AR56" s="37" t="s">
        <v>12</v>
      </c>
      <c r="AS56" s="37" t="s">
        <v>12</v>
      </c>
      <c r="AT56" s="37" t="s">
        <v>12</v>
      </c>
      <c r="AU56" s="37" t="s">
        <v>12</v>
      </c>
      <c r="AV56" s="37" t="s">
        <v>12</v>
      </c>
      <c r="AW56" s="37" t="s">
        <v>12</v>
      </c>
      <c r="AX56" s="37" t="s">
        <v>12</v>
      </c>
    </row>
    <row r="57" spans="1:50" x14ac:dyDescent="0.2">
      <c r="A57" s="2">
        <v>31</v>
      </c>
      <c r="B57" s="36" t="s">
        <v>350</v>
      </c>
      <c r="C57" s="14">
        <v>0</v>
      </c>
      <c r="D57" s="14">
        <v>0</v>
      </c>
      <c r="E57" s="14">
        <v>0</v>
      </c>
      <c r="F57" s="14">
        <v>0</v>
      </c>
      <c r="G57" s="14">
        <v>0</v>
      </c>
      <c r="H57" s="14">
        <v>0</v>
      </c>
      <c r="I57" s="14">
        <v>0</v>
      </c>
      <c r="J57" s="14">
        <v>0</v>
      </c>
      <c r="K57" s="14">
        <v>0</v>
      </c>
      <c r="L57" s="14">
        <v>0</v>
      </c>
      <c r="M57" s="14">
        <v>0</v>
      </c>
      <c r="N57" s="14">
        <v>0</v>
      </c>
      <c r="O57" s="14">
        <v>0</v>
      </c>
      <c r="P57" s="14" t="s">
        <v>12</v>
      </c>
      <c r="Q57" s="14" t="s">
        <v>12</v>
      </c>
      <c r="R57" s="14" t="s">
        <v>12</v>
      </c>
      <c r="S57" s="14" t="s">
        <v>12</v>
      </c>
      <c r="T57" s="14" t="s">
        <v>12</v>
      </c>
      <c r="U57" s="14" t="s">
        <v>12</v>
      </c>
      <c r="V57" s="14" t="s">
        <v>12</v>
      </c>
      <c r="W57" s="14" t="s">
        <v>12</v>
      </c>
      <c r="X57" s="14" t="s">
        <v>12</v>
      </c>
      <c r="Y57" s="14" t="s">
        <v>12</v>
      </c>
      <c r="Z57" s="14" t="s">
        <v>12</v>
      </c>
      <c r="AA57" s="37">
        <f t="shared" si="30"/>
        <v>0</v>
      </c>
      <c r="AB57" s="37">
        <f t="shared" si="18"/>
        <v>0</v>
      </c>
      <c r="AC57" s="37">
        <f t="shared" si="19"/>
        <v>0</v>
      </c>
      <c r="AD57" s="37">
        <f t="shared" si="20"/>
        <v>0</v>
      </c>
      <c r="AE57" s="37">
        <f t="shared" si="21"/>
        <v>0</v>
      </c>
      <c r="AF57" s="37">
        <f t="shared" si="22"/>
        <v>0</v>
      </c>
      <c r="AG57" s="37">
        <f t="shared" si="23"/>
        <v>0</v>
      </c>
      <c r="AH57" s="37">
        <f t="shared" si="24"/>
        <v>0</v>
      </c>
      <c r="AI57" s="37">
        <f t="shared" si="25"/>
        <v>0</v>
      </c>
      <c r="AJ57" s="37">
        <f t="shared" si="26"/>
        <v>0</v>
      </c>
      <c r="AK57" s="37">
        <f t="shared" si="27"/>
        <v>0</v>
      </c>
      <c r="AL57" s="37">
        <f t="shared" si="28"/>
        <v>0</v>
      </c>
      <c r="AM57" s="37">
        <f t="shared" si="29"/>
        <v>0</v>
      </c>
      <c r="AN57" s="37" t="s">
        <v>12</v>
      </c>
      <c r="AO57" s="37" t="s">
        <v>12</v>
      </c>
      <c r="AP57" s="37" t="s">
        <v>12</v>
      </c>
      <c r="AQ57" s="37" t="s">
        <v>12</v>
      </c>
      <c r="AR57" s="37" t="s">
        <v>12</v>
      </c>
      <c r="AS57" s="37" t="s">
        <v>12</v>
      </c>
      <c r="AT57" s="37" t="s">
        <v>12</v>
      </c>
      <c r="AU57" s="37" t="s">
        <v>12</v>
      </c>
      <c r="AV57" s="37" t="s">
        <v>12</v>
      </c>
      <c r="AW57" s="37" t="s">
        <v>12</v>
      </c>
      <c r="AX57" s="37" t="s">
        <v>12</v>
      </c>
    </row>
    <row r="58" spans="1:50" x14ac:dyDescent="0.2">
      <c r="A58" s="2">
        <v>32</v>
      </c>
      <c r="B58" s="36" t="s">
        <v>313</v>
      </c>
      <c r="C58" s="14">
        <v>0</v>
      </c>
      <c r="D58" s="14">
        <v>0</v>
      </c>
      <c r="E58" s="14">
        <v>0</v>
      </c>
      <c r="F58" s="14">
        <v>0</v>
      </c>
      <c r="G58" s="14">
        <v>0</v>
      </c>
      <c r="H58" s="14">
        <v>0</v>
      </c>
      <c r="I58" s="14">
        <v>0</v>
      </c>
      <c r="J58" s="14">
        <v>0</v>
      </c>
      <c r="K58" s="14">
        <v>0</v>
      </c>
      <c r="L58" s="14">
        <v>0</v>
      </c>
      <c r="M58" s="14">
        <v>0</v>
      </c>
      <c r="N58" s="14">
        <v>0</v>
      </c>
      <c r="O58" s="14">
        <v>0</v>
      </c>
      <c r="P58" s="14" t="s">
        <v>12</v>
      </c>
      <c r="Q58" s="14" t="s">
        <v>12</v>
      </c>
      <c r="R58" s="14" t="s">
        <v>12</v>
      </c>
      <c r="S58" s="14" t="s">
        <v>12</v>
      </c>
      <c r="T58" s="14" t="s">
        <v>12</v>
      </c>
      <c r="U58" s="14" t="s">
        <v>12</v>
      </c>
      <c r="V58" s="14" t="s">
        <v>12</v>
      </c>
      <c r="W58" s="14" t="s">
        <v>12</v>
      </c>
      <c r="X58" s="14" t="s">
        <v>12</v>
      </c>
      <c r="Y58" s="14" t="s">
        <v>12</v>
      </c>
      <c r="Z58" s="14" t="s">
        <v>12</v>
      </c>
      <c r="AA58" s="37">
        <f t="shared" si="30"/>
        <v>0</v>
      </c>
      <c r="AB58" s="37">
        <f t="shared" si="18"/>
        <v>0</v>
      </c>
      <c r="AC58" s="37">
        <f t="shared" si="19"/>
        <v>0</v>
      </c>
      <c r="AD58" s="37">
        <f t="shared" si="20"/>
        <v>0</v>
      </c>
      <c r="AE58" s="37">
        <f t="shared" si="21"/>
        <v>0</v>
      </c>
      <c r="AF58" s="37">
        <f t="shared" si="22"/>
        <v>0</v>
      </c>
      <c r="AG58" s="37">
        <f t="shared" si="23"/>
        <v>0</v>
      </c>
      <c r="AH58" s="37">
        <f t="shared" si="24"/>
        <v>0</v>
      </c>
      <c r="AI58" s="37">
        <f t="shared" si="25"/>
        <v>0</v>
      </c>
      <c r="AJ58" s="37">
        <f t="shared" si="26"/>
        <v>0</v>
      </c>
      <c r="AK58" s="37">
        <f t="shared" si="27"/>
        <v>0</v>
      </c>
      <c r="AL58" s="37">
        <f t="shared" si="28"/>
        <v>0</v>
      </c>
      <c r="AM58" s="37">
        <f t="shared" si="29"/>
        <v>0</v>
      </c>
      <c r="AN58" s="37" t="s">
        <v>12</v>
      </c>
      <c r="AO58" s="37" t="s">
        <v>12</v>
      </c>
      <c r="AP58" s="37" t="s">
        <v>12</v>
      </c>
      <c r="AQ58" s="37" t="s">
        <v>12</v>
      </c>
      <c r="AR58" s="37" t="s">
        <v>12</v>
      </c>
      <c r="AS58" s="37" t="s">
        <v>12</v>
      </c>
      <c r="AT58" s="37" t="s">
        <v>12</v>
      </c>
      <c r="AU58" s="37" t="s">
        <v>12</v>
      </c>
      <c r="AV58" s="37" t="s">
        <v>12</v>
      </c>
      <c r="AW58" s="37" t="s">
        <v>12</v>
      </c>
      <c r="AX58" s="37" t="s">
        <v>12</v>
      </c>
    </row>
    <row r="59" spans="1:50" x14ac:dyDescent="0.2">
      <c r="A59" s="2">
        <v>33</v>
      </c>
      <c r="B59" s="36" t="s">
        <v>330</v>
      </c>
      <c r="C59" s="14">
        <v>0</v>
      </c>
      <c r="D59" s="14">
        <v>0</v>
      </c>
      <c r="E59" s="14">
        <v>0</v>
      </c>
      <c r="F59" s="14">
        <v>0</v>
      </c>
      <c r="G59" s="14">
        <v>0</v>
      </c>
      <c r="H59" s="14">
        <v>0</v>
      </c>
      <c r="I59" s="14">
        <v>0</v>
      </c>
      <c r="J59" s="14">
        <v>0</v>
      </c>
      <c r="K59" s="14">
        <v>0</v>
      </c>
      <c r="L59" s="14">
        <v>0</v>
      </c>
      <c r="M59" s="14">
        <v>0</v>
      </c>
      <c r="N59" s="14">
        <v>0</v>
      </c>
      <c r="O59" s="14">
        <v>0</v>
      </c>
      <c r="P59" s="14" t="s">
        <v>12</v>
      </c>
      <c r="Q59" s="14" t="s">
        <v>12</v>
      </c>
      <c r="R59" s="14" t="s">
        <v>12</v>
      </c>
      <c r="S59" s="14" t="s">
        <v>12</v>
      </c>
      <c r="T59" s="14" t="s">
        <v>12</v>
      </c>
      <c r="U59" s="14" t="s">
        <v>12</v>
      </c>
      <c r="V59" s="14" t="s">
        <v>12</v>
      </c>
      <c r="W59" s="14" t="s">
        <v>12</v>
      </c>
      <c r="X59" s="14" t="s">
        <v>12</v>
      </c>
      <c r="Y59" s="14" t="s">
        <v>12</v>
      </c>
      <c r="Z59" s="14" t="s">
        <v>12</v>
      </c>
      <c r="AA59" s="37">
        <f t="shared" si="30"/>
        <v>0</v>
      </c>
      <c r="AB59" s="37">
        <f t="shared" ref="AB59:AB75" si="31">D59/D$25</f>
        <v>0</v>
      </c>
      <c r="AC59" s="37">
        <f t="shared" ref="AC59:AC75" si="32">E59/E$25</f>
        <v>0</v>
      </c>
      <c r="AD59" s="37">
        <f t="shared" ref="AD59:AD75" si="33">F59/F$25</f>
        <v>0</v>
      </c>
      <c r="AE59" s="37">
        <f t="shared" ref="AE59:AE75" si="34">G59/G$25</f>
        <v>0</v>
      </c>
      <c r="AF59" s="37">
        <f t="shared" ref="AF59:AF75" si="35">H59/H$25</f>
        <v>0</v>
      </c>
      <c r="AG59" s="37">
        <f t="shared" ref="AG59:AG75" si="36">I59/I$25</f>
        <v>0</v>
      </c>
      <c r="AH59" s="37">
        <f t="shared" ref="AH59:AH75" si="37">J59/J$25</f>
        <v>0</v>
      </c>
      <c r="AI59" s="37">
        <f t="shared" ref="AI59:AI75" si="38">K59/K$25</f>
        <v>0</v>
      </c>
      <c r="AJ59" s="37">
        <f t="shared" ref="AJ59:AJ75" si="39">L59/L$25</f>
        <v>0</v>
      </c>
      <c r="AK59" s="37">
        <f t="shared" ref="AK59:AK75" si="40">M59/M$25</f>
        <v>0</v>
      </c>
      <c r="AL59" s="37">
        <f t="shared" ref="AL59:AL75" si="41">N59/N$25</f>
        <v>0</v>
      </c>
      <c r="AM59" s="37">
        <f t="shared" ref="AM59:AM75" si="42">O59/O$25</f>
        <v>0</v>
      </c>
      <c r="AN59" s="37" t="s">
        <v>12</v>
      </c>
      <c r="AO59" s="37" t="s">
        <v>12</v>
      </c>
      <c r="AP59" s="37" t="s">
        <v>12</v>
      </c>
      <c r="AQ59" s="37" t="s">
        <v>12</v>
      </c>
      <c r="AR59" s="37" t="s">
        <v>12</v>
      </c>
      <c r="AS59" s="37" t="s">
        <v>12</v>
      </c>
      <c r="AT59" s="37" t="s">
        <v>12</v>
      </c>
      <c r="AU59" s="37" t="s">
        <v>12</v>
      </c>
      <c r="AV59" s="37" t="s">
        <v>12</v>
      </c>
      <c r="AW59" s="37" t="s">
        <v>12</v>
      </c>
      <c r="AX59" s="37" t="s">
        <v>12</v>
      </c>
    </row>
    <row r="60" spans="1:50" x14ac:dyDescent="0.2">
      <c r="A60" s="2">
        <v>34</v>
      </c>
      <c r="B60" s="36" t="s">
        <v>376</v>
      </c>
      <c r="C60" s="14">
        <v>0</v>
      </c>
      <c r="D60" s="14">
        <v>0</v>
      </c>
      <c r="E60" s="14">
        <v>0</v>
      </c>
      <c r="F60" s="14">
        <v>0</v>
      </c>
      <c r="G60" s="14">
        <v>0</v>
      </c>
      <c r="H60" s="14">
        <v>0</v>
      </c>
      <c r="I60" s="14">
        <v>0</v>
      </c>
      <c r="J60" s="14">
        <v>0</v>
      </c>
      <c r="K60" s="14">
        <v>0</v>
      </c>
      <c r="L60" s="14">
        <v>0</v>
      </c>
      <c r="M60" s="14">
        <v>0</v>
      </c>
      <c r="N60" s="14">
        <v>0</v>
      </c>
      <c r="O60" s="14">
        <v>0</v>
      </c>
      <c r="P60" s="14" t="s">
        <v>12</v>
      </c>
      <c r="Q60" s="14" t="s">
        <v>12</v>
      </c>
      <c r="R60" s="14" t="s">
        <v>12</v>
      </c>
      <c r="S60" s="14" t="s">
        <v>12</v>
      </c>
      <c r="T60" s="14" t="s">
        <v>12</v>
      </c>
      <c r="U60" s="14" t="s">
        <v>12</v>
      </c>
      <c r="V60" s="14" t="s">
        <v>12</v>
      </c>
      <c r="W60" s="14" t="s">
        <v>12</v>
      </c>
      <c r="X60" s="14" t="s">
        <v>12</v>
      </c>
      <c r="Y60" s="14" t="s">
        <v>12</v>
      </c>
      <c r="Z60" s="14" t="s">
        <v>12</v>
      </c>
      <c r="AA60" s="37">
        <f t="shared" si="30"/>
        <v>0</v>
      </c>
      <c r="AB60" s="37">
        <f t="shared" si="31"/>
        <v>0</v>
      </c>
      <c r="AC60" s="37">
        <f t="shared" si="32"/>
        <v>0</v>
      </c>
      <c r="AD60" s="37">
        <f t="shared" si="33"/>
        <v>0</v>
      </c>
      <c r="AE60" s="37">
        <f t="shared" si="34"/>
        <v>0</v>
      </c>
      <c r="AF60" s="37">
        <f t="shared" si="35"/>
        <v>0</v>
      </c>
      <c r="AG60" s="37">
        <f t="shared" si="36"/>
        <v>0</v>
      </c>
      <c r="AH60" s="37">
        <f t="shared" si="37"/>
        <v>0</v>
      </c>
      <c r="AI60" s="37">
        <f t="shared" si="38"/>
        <v>0</v>
      </c>
      <c r="AJ60" s="37">
        <f t="shared" si="39"/>
        <v>0</v>
      </c>
      <c r="AK60" s="37">
        <f t="shared" si="40"/>
        <v>0</v>
      </c>
      <c r="AL60" s="37">
        <f t="shared" si="41"/>
        <v>0</v>
      </c>
      <c r="AM60" s="37">
        <f t="shared" si="42"/>
        <v>0</v>
      </c>
      <c r="AN60" s="37" t="s">
        <v>12</v>
      </c>
      <c r="AO60" s="37" t="s">
        <v>12</v>
      </c>
      <c r="AP60" s="37" t="s">
        <v>12</v>
      </c>
      <c r="AQ60" s="37" t="s">
        <v>12</v>
      </c>
      <c r="AR60" s="37" t="s">
        <v>12</v>
      </c>
      <c r="AS60" s="37" t="s">
        <v>12</v>
      </c>
      <c r="AT60" s="37" t="s">
        <v>12</v>
      </c>
      <c r="AU60" s="37" t="s">
        <v>12</v>
      </c>
      <c r="AV60" s="37" t="s">
        <v>12</v>
      </c>
      <c r="AW60" s="37" t="s">
        <v>12</v>
      </c>
      <c r="AX60" s="37" t="s">
        <v>12</v>
      </c>
    </row>
    <row r="61" spans="1:50" x14ac:dyDescent="0.2">
      <c r="A61" s="2">
        <v>35</v>
      </c>
      <c r="B61" s="36" t="s">
        <v>352</v>
      </c>
      <c r="C61" s="14">
        <v>0</v>
      </c>
      <c r="D61" s="14">
        <v>0</v>
      </c>
      <c r="E61" s="14">
        <v>0</v>
      </c>
      <c r="F61" s="14">
        <v>0</v>
      </c>
      <c r="G61" s="14">
        <v>0</v>
      </c>
      <c r="H61" s="14">
        <v>0</v>
      </c>
      <c r="I61" s="14">
        <v>0</v>
      </c>
      <c r="J61" s="14">
        <v>0</v>
      </c>
      <c r="K61" s="14">
        <v>0</v>
      </c>
      <c r="L61" s="14">
        <v>0</v>
      </c>
      <c r="M61" s="14">
        <v>0</v>
      </c>
      <c r="N61" s="14">
        <v>0</v>
      </c>
      <c r="O61" s="14">
        <v>0</v>
      </c>
      <c r="P61" s="14" t="s">
        <v>12</v>
      </c>
      <c r="Q61" s="14" t="s">
        <v>12</v>
      </c>
      <c r="R61" s="14" t="s">
        <v>12</v>
      </c>
      <c r="S61" s="14" t="s">
        <v>12</v>
      </c>
      <c r="T61" s="14" t="s">
        <v>12</v>
      </c>
      <c r="U61" s="14" t="s">
        <v>12</v>
      </c>
      <c r="V61" s="14" t="s">
        <v>12</v>
      </c>
      <c r="W61" s="14" t="s">
        <v>12</v>
      </c>
      <c r="X61" s="14" t="s">
        <v>12</v>
      </c>
      <c r="Y61" s="14" t="s">
        <v>12</v>
      </c>
      <c r="Z61" s="14" t="s">
        <v>12</v>
      </c>
      <c r="AA61" s="37">
        <f t="shared" si="30"/>
        <v>0</v>
      </c>
      <c r="AB61" s="37">
        <f t="shared" si="31"/>
        <v>0</v>
      </c>
      <c r="AC61" s="37">
        <f t="shared" si="32"/>
        <v>0</v>
      </c>
      <c r="AD61" s="37">
        <f t="shared" si="33"/>
        <v>0</v>
      </c>
      <c r="AE61" s="37">
        <f t="shared" si="34"/>
        <v>0</v>
      </c>
      <c r="AF61" s="37">
        <f t="shared" si="35"/>
        <v>0</v>
      </c>
      <c r="AG61" s="37">
        <f t="shared" si="36"/>
        <v>0</v>
      </c>
      <c r="AH61" s="37">
        <f t="shared" si="37"/>
        <v>0</v>
      </c>
      <c r="AI61" s="37">
        <f t="shared" si="38"/>
        <v>0</v>
      </c>
      <c r="AJ61" s="37">
        <f t="shared" si="39"/>
        <v>0</v>
      </c>
      <c r="AK61" s="37">
        <f t="shared" si="40"/>
        <v>0</v>
      </c>
      <c r="AL61" s="37">
        <f t="shared" si="41"/>
        <v>0</v>
      </c>
      <c r="AM61" s="37">
        <f t="shared" si="42"/>
        <v>0</v>
      </c>
      <c r="AN61" s="37" t="s">
        <v>12</v>
      </c>
      <c r="AO61" s="37" t="s">
        <v>12</v>
      </c>
      <c r="AP61" s="37" t="s">
        <v>12</v>
      </c>
      <c r="AQ61" s="37" t="s">
        <v>12</v>
      </c>
      <c r="AR61" s="37" t="s">
        <v>12</v>
      </c>
      <c r="AS61" s="37" t="s">
        <v>12</v>
      </c>
      <c r="AT61" s="37" t="s">
        <v>12</v>
      </c>
      <c r="AU61" s="37" t="s">
        <v>12</v>
      </c>
      <c r="AV61" s="37" t="s">
        <v>12</v>
      </c>
      <c r="AW61" s="37" t="s">
        <v>12</v>
      </c>
      <c r="AX61" s="37" t="s">
        <v>12</v>
      </c>
    </row>
    <row r="62" spans="1:50" x14ac:dyDescent="0.2">
      <c r="A62" s="2">
        <v>36</v>
      </c>
      <c r="B62" s="36" t="s">
        <v>354</v>
      </c>
      <c r="C62" s="14">
        <v>0</v>
      </c>
      <c r="D62" s="14">
        <v>0</v>
      </c>
      <c r="E62" s="14">
        <v>0</v>
      </c>
      <c r="F62" s="14">
        <v>0</v>
      </c>
      <c r="G62" s="14">
        <v>0</v>
      </c>
      <c r="H62" s="14">
        <v>0</v>
      </c>
      <c r="I62" s="14">
        <v>0</v>
      </c>
      <c r="J62" s="14">
        <v>0</v>
      </c>
      <c r="K62" s="14">
        <v>0</v>
      </c>
      <c r="L62" s="14">
        <v>0</v>
      </c>
      <c r="M62" s="14">
        <v>0</v>
      </c>
      <c r="N62" s="14">
        <v>0</v>
      </c>
      <c r="O62" s="14">
        <v>0</v>
      </c>
      <c r="P62" s="14" t="s">
        <v>12</v>
      </c>
      <c r="Q62" s="14" t="s">
        <v>12</v>
      </c>
      <c r="R62" s="14" t="s">
        <v>12</v>
      </c>
      <c r="S62" s="14" t="s">
        <v>12</v>
      </c>
      <c r="T62" s="14" t="s">
        <v>12</v>
      </c>
      <c r="U62" s="14" t="s">
        <v>12</v>
      </c>
      <c r="V62" s="14" t="s">
        <v>12</v>
      </c>
      <c r="W62" s="14" t="s">
        <v>12</v>
      </c>
      <c r="X62" s="14" t="s">
        <v>12</v>
      </c>
      <c r="Y62" s="14" t="s">
        <v>12</v>
      </c>
      <c r="Z62" s="14" t="s">
        <v>12</v>
      </c>
      <c r="AA62" s="37">
        <f t="shared" si="30"/>
        <v>0</v>
      </c>
      <c r="AB62" s="37">
        <f t="shared" si="31"/>
        <v>0</v>
      </c>
      <c r="AC62" s="37">
        <f t="shared" si="32"/>
        <v>0</v>
      </c>
      <c r="AD62" s="37">
        <f t="shared" si="33"/>
        <v>0</v>
      </c>
      <c r="AE62" s="37">
        <f t="shared" si="34"/>
        <v>0</v>
      </c>
      <c r="AF62" s="37">
        <f t="shared" si="35"/>
        <v>0</v>
      </c>
      <c r="AG62" s="37">
        <f t="shared" si="36"/>
        <v>0</v>
      </c>
      <c r="AH62" s="37">
        <f t="shared" si="37"/>
        <v>0</v>
      </c>
      <c r="AI62" s="37">
        <f t="shared" si="38"/>
        <v>0</v>
      </c>
      <c r="AJ62" s="37">
        <f t="shared" si="39"/>
        <v>0</v>
      </c>
      <c r="AK62" s="37">
        <f t="shared" si="40"/>
        <v>0</v>
      </c>
      <c r="AL62" s="37">
        <f t="shared" si="41"/>
        <v>0</v>
      </c>
      <c r="AM62" s="37">
        <f t="shared" si="42"/>
        <v>0</v>
      </c>
      <c r="AN62" s="37" t="s">
        <v>12</v>
      </c>
      <c r="AO62" s="37" t="s">
        <v>12</v>
      </c>
      <c r="AP62" s="37" t="s">
        <v>12</v>
      </c>
      <c r="AQ62" s="37" t="s">
        <v>12</v>
      </c>
      <c r="AR62" s="37" t="s">
        <v>12</v>
      </c>
      <c r="AS62" s="37" t="s">
        <v>12</v>
      </c>
      <c r="AT62" s="37" t="s">
        <v>12</v>
      </c>
      <c r="AU62" s="37" t="s">
        <v>12</v>
      </c>
      <c r="AV62" s="37" t="s">
        <v>12</v>
      </c>
      <c r="AW62" s="37" t="s">
        <v>12</v>
      </c>
      <c r="AX62" s="37" t="s">
        <v>12</v>
      </c>
    </row>
    <row r="63" spans="1:50" x14ac:dyDescent="0.2">
      <c r="A63" s="2">
        <v>37</v>
      </c>
      <c r="B63" s="36" t="s">
        <v>355</v>
      </c>
      <c r="C63" s="14">
        <v>0</v>
      </c>
      <c r="D63" s="14">
        <v>0</v>
      </c>
      <c r="E63" s="14">
        <v>0</v>
      </c>
      <c r="F63" s="14">
        <v>0</v>
      </c>
      <c r="G63" s="14">
        <v>0</v>
      </c>
      <c r="H63" s="14">
        <v>0</v>
      </c>
      <c r="I63" s="14">
        <v>0</v>
      </c>
      <c r="J63" s="14">
        <v>0</v>
      </c>
      <c r="K63" s="14">
        <v>0</v>
      </c>
      <c r="L63" s="14">
        <v>0</v>
      </c>
      <c r="M63" s="14">
        <v>0</v>
      </c>
      <c r="N63" s="14">
        <v>0</v>
      </c>
      <c r="O63" s="14">
        <v>0</v>
      </c>
      <c r="P63" s="14" t="s">
        <v>12</v>
      </c>
      <c r="Q63" s="14" t="s">
        <v>12</v>
      </c>
      <c r="R63" s="14" t="s">
        <v>12</v>
      </c>
      <c r="S63" s="14" t="s">
        <v>12</v>
      </c>
      <c r="T63" s="14" t="s">
        <v>12</v>
      </c>
      <c r="U63" s="14" t="s">
        <v>12</v>
      </c>
      <c r="V63" s="14" t="s">
        <v>12</v>
      </c>
      <c r="W63" s="14" t="s">
        <v>12</v>
      </c>
      <c r="X63" s="14" t="s">
        <v>12</v>
      </c>
      <c r="Y63" s="14" t="s">
        <v>12</v>
      </c>
      <c r="Z63" s="14" t="s">
        <v>12</v>
      </c>
      <c r="AA63" s="37">
        <f t="shared" si="30"/>
        <v>0</v>
      </c>
      <c r="AB63" s="37">
        <f t="shared" si="31"/>
        <v>0</v>
      </c>
      <c r="AC63" s="37">
        <f t="shared" si="32"/>
        <v>0</v>
      </c>
      <c r="AD63" s="37">
        <f t="shared" si="33"/>
        <v>0</v>
      </c>
      <c r="AE63" s="37">
        <f t="shared" si="34"/>
        <v>0</v>
      </c>
      <c r="AF63" s="37">
        <f t="shared" si="35"/>
        <v>0</v>
      </c>
      <c r="AG63" s="37">
        <f t="shared" si="36"/>
        <v>0</v>
      </c>
      <c r="AH63" s="37">
        <f t="shared" si="37"/>
        <v>0</v>
      </c>
      <c r="AI63" s="37">
        <f t="shared" si="38"/>
        <v>0</v>
      </c>
      <c r="AJ63" s="37">
        <f t="shared" si="39"/>
        <v>0</v>
      </c>
      <c r="AK63" s="37">
        <f t="shared" si="40"/>
        <v>0</v>
      </c>
      <c r="AL63" s="37">
        <f t="shared" si="41"/>
        <v>0</v>
      </c>
      <c r="AM63" s="37">
        <f t="shared" si="42"/>
        <v>0</v>
      </c>
      <c r="AN63" s="37" t="s">
        <v>12</v>
      </c>
      <c r="AO63" s="37" t="s">
        <v>12</v>
      </c>
      <c r="AP63" s="37" t="s">
        <v>12</v>
      </c>
      <c r="AQ63" s="37" t="s">
        <v>12</v>
      </c>
      <c r="AR63" s="37" t="s">
        <v>12</v>
      </c>
      <c r="AS63" s="37" t="s">
        <v>12</v>
      </c>
      <c r="AT63" s="37" t="s">
        <v>12</v>
      </c>
      <c r="AU63" s="37" t="s">
        <v>12</v>
      </c>
      <c r="AV63" s="37" t="s">
        <v>12</v>
      </c>
      <c r="AW63" s="37" t="s">
        <v>12</v>
      </c>
      <c r="AX63" s="37" t="s">
        <v>12</v>
      </c>
    </row>
    <row r="64" spans="1:50" x14ac:dyDescent="0.2">
      <c r="A64" s="2">
        <v>38</v>
      </c>
      <c r="B64" s="36" t="s">
        <v>314</v>
      </c>
      <c r="C64" s="14">
        <v>0</v>
      </c>
      <c r="D64" s="14">
        <v>0</v>
      </c>
      <c r="E64" s="14">
        <v>0</v>
      </c>
      <c r="F64" s="14">
        <v>0</v>
      </c>
      <c r="G64" s="14">
        <v>0</v>
      </c>
      <c r="H64" s="14">
        <v>0</v>
      </c>
      <c r="I64" s="14">
        <v>0</v>
      </c>
      <c r="J64" s="14">
        <v>0</v>
      </c>
      <c r="K64" s="14">
        <v>0</v>
      </c>
      <c r="L64" s="14">
        <v>0</v>
      </c>
      <c r="M64" s="14">
        <v>0</v>
      </c>
      <c r="N64" s="14">
        <v>0</v>
      </c>
      <c r="O64" s="14">
        <v>0</v>
      </c>
      <c r="P64" s="14" t="s">
        <v>12</v>
      </c>
      <c r="Q64" s="14" t="s">
        <v>12</v>
      </c>
      <c r="R64" s="14" t="s">
        <v>12</v>
      </c>
      <c r="S64" s="14" t="s">
        <v>12</v>
      </c>
      <c r="T64" s="14" t="s">
        <v>12</v>
      </c>
      <c r="U64" s="14" t="s">
        <v>12</v>
      </c>
      <c r="V64" s="14" t="s">
        <v>12</v>
      </c>
      <c r="W64" s="14" t="s">
        <v>12</v>
      </c>
      <c r="X64" s="14" t="s">
        <v>12</v>
      </c>
      <c r="Y64" s="14" t="s">
        <v>12</v>
      </c>
      <c r="Z64" s="14" t="s">
        <v>12</v>
      </c>
      <c r="AA64" s="37">
        <f t="shared" si="30"/>
        <v>0</v>
      </c>
      <c r="AB64" s="37">
        <f t="shared" si="31"/>
        <v>0</v>
      </c>
      <c r="AC64" s="37">
        <f t="shared" si="32"/>
        <v>0</v>
      </c>
      <c r="AD64" s="37">
        <f t="shared" si="33"/>
        <v>0</v>
      </c>
      <c r="AE64" s="37">
        <f t="shared" si="34"/>
        <v>0</v>
      </c>
      <c r="AF64" s="37">
        <f t="shared" si="35"/>
        <v>0</v>
      </c>
      <c r="AG64" s="37">
        <f t="shared" si="36"/>
        <v>0</v>
      </c>
      <c r="AH64" s="37">
        <f t="shared" si="37"/>
        <v>0</v>
      </c>
      <c r="AI64" s="37">
        <f t="shared" si="38"/>
        <v>0</v>
      </c>
      <c r="AJ64" s="37">
        <f t="shared" si="39"/>
        <v>0</v>
      </c>
      <c r="AK64" s="37">
        <f t="shared" si="40"/>
        <v>0</v>
      </c>
      <c r="AL64" s="37">
        <f t="shared" si="41"/>
        <v>0</v>
      </c>
      <c r="AM64" s="37">
        <f t="shared" si="42"/>
        <v>0</v>
      </c>
      <c r="AN64" s="37" t="s">
        <v>12</v>
      </c>
      <c r="AO64" s="37" t="s">
        <v>12</v>
      </c>
      <c r="AP64" s="37" t="s">
        <v>12</v>
      </c>
      <c r="AQ64" s="37" t="s">
        <v>12</v>
      </c>
      <c r="AR64" s="37" t="s">
        <v>12</v>
      </c>
      <c r="AS64" s="37" t="s">
        <v>12</v>
      </c>
      <c r="AT64" s="37" t="s">
        <v>12</v>
      </c>
      <c r="AU64" s="37" t="s">
        <v>12</v>
      </c>
      <c r="AV64" s="37" t="s">
        <v>12</v>
      </c>
      <c r="AW64" s="37" t="s">
        <v>12</v>
      </c>
      <c r="AX64" s="37" t="s">
        <v>12</v>
      </c>
    </row>
    <row r="65" spans="1:50" x14ac:dyDescent="0.2">
      <c r="A65" s="2">
        <v>39</v>
      </c>
      <c r="B65" s="36" t="s">
        <v>377</v>
      </c>
      <c r="C65" s="14">
        <v>0</v>
      </c>
      <c r="D65" s="14">
        <v>0</v>
      </c>
      <c r="E65" s="14">
        <v>0</v>
      </c>
      <c r="F65" s="14">
        <v>0</v>
      </c>
      <c r="G65" s="14">
        <v>0</v>
      </c>
      <c r="H65" s="14">
        <v>0</v>
      </c>
      <c r="I65" s="14">
        <v>0</v>
      </c>
      <c r="J65" s="14">
        <v>0</v>
      </c>
      <c r="K65" s="14">
        <v>0</v>
      </c>
      <c r="L65" s="14">
        <v>0</v>
      </c>
      <c r="M65" s="14">
        <v>0</v>
      </c>
      <c r="N65" s="14">
        <v>0</v>
      </c>
      <c r="O65" s="14">
        <v>0</v>
      </c>
      <c r="P65" s="14" t="s">
        <v>12</v>
      </c>
      <c r="Q65" s="14" t="s">
        <v>12</v>
      </c>
      <c r="R65" s="14" t="s">
        <v>12</v>
      </c>
      <c r="S65" s="14" t="s">
        <v>12</v>
      </c>
      <c r="T65" s="14" t="s">
        <v>12</v>
      </c>
      <c r="U65" s="14" t="s">
        <v>12</v>
      </c>
      <c r="V65" s="14" t="s">
        <v>12</v>
      </c>
      <c r="W65" s="14" t="s">
        <v>12</v>
      </c>
      <c r="X65" s="14" t="s">
        <v>12</v>
      </c>
      <c r="Y65" s="14" t="s">
        <v>12</v>
      </c>
      <c r="Z65" s="14" t="s">
        <v>12</v>
      </c>
      <c r="AA65" s="37">
        <f t="shared" si="30"/>
        <v>0</v>
      </c>
      <c r="AB65" s="37">
        <f t="shared" si="31"/>
        <v>0</v>
      </c>
      <c r="AC65" s="37">
        <f t="shared" si="32"/>
        <v>0</v>
      </c>
      <c r="AD65" s="37">
        <f t="shared" si="33"/>
        <v>0</v>
      </c>
      <c r="AE65" s="37">
        <f t="shared" si="34"/>
        <v>0</v>
      </c>
      <c r="AF65" s="37">
        <f t="shared" si="35"/>
        <v>0</v>
      </c>
      <c r="AG65" s="37">
        <f t="shared" si="36"/>
        <v>0</v>
      </c>
      <c r="AH65" s="37">
        <f t="shared" si="37"/>
        <v>0</v>
      </c>
      <c r="AI65" s="37">
        <f t="shared" si="38"/>
        <v>0</v>
      </c>
      <c r="AJ65" s="37">
        <f t="shared" si="39"/>
        <v>0</v>
      </c>
      <c r="AK65" s="37">
        <f t="shared" si="40"/>
        <v>0</v>
      </c>
      <c r="AL65" s="37">
        <f t="shared" si="41"/>
        <v>0</v>
      </c>
      <c r="AM65" s="37">
        <f t="shared" si="42"/>
        <v>0</v>
      </c>
      <c r="AN65" s="37" t="s">
        <v>12</v>
      </c>
      <c r="AO65" s="37" t="s">
        <v>12</v>
      </c>
      <c r="AP65" s="37" t="s">
        <v>12</v>
      </c>
      <c r="AQ65" s="37" t="s">
        <v>12</v>
      </c>
      <c r="AR65" s="37" t="s">
        <v>12</v>
      </c>
      <c r="AS65" s="37" t="s">
        <v>12</v>
      </c>
      <c r="AT65" s="37" t="s">
        <v>12</v>
      </c>
      <c r="AU65" s="37" t="s">
        <v>12</v>
      </c>
      <c r="AV65" s="37" t="s">
        <v>12</v>
      </c>
      <c r="AW65" s="37" t="s">
        <v>12</v>
      </c>
      <c r="AX65" s="37" t="s">
        <v>12</v>
      </c>
    </row>
    <row r="66" spans="1:50" x14ac:dyDescent="0.2">
      <c r="A66" s="2">
        <v>40</v>
      </c>
      <c r="B66" s="36" t="s">
        <v>130</v>
      </c>
      <c r="C66" s="14">
        <v>0</v>
      </c>
      <c r="D66" s="14">
        <v>0</v>
      </c>
      <c r="E66" s="14">
        <v>0</v>
      </c>
      <c r="F66" s="14">
        <v>0</v>
      </c>
      <c r="G66" s="14">
        <v>0</v>
      </c>
      <c r="H66" s="14">
        <v>0</v>
      </c>
      <c r="I66" s="14">
        <v>0</v>
      </c>
      <c r="J66" s="14">
        <v>0</v>
      </c>
      <c r="K66" s="14">
        <v>0</v>
      </c>
      <c r="L66" s="14">
        <v>0</v>
      </c>
      <c r="M66" s="14">
        <v>0</v>
      </c>
      <c r="N66" s="14">
        <v>0</v>
      </c>
      <c r="O66" s="14">
        <v>0</v>
      </c>
      <c r="P66" s="14" t="s">
        <v>12</v>
      </c>
      <c r="Q66" s="14" t="s">
        <v>12</v>
      </c>
      <c r="R66" s="14" t="s">
        <v>12</v>
      </c>
      <c r="S66" s="14" t="s">
        <v>12</v>
      </c>
      <c r="T66" s="14" t="s">
        <v>12</v>
      </c>
      <c r="U66" s="14" t="s">
        <v>12</v>
      </c>
      <c r="V66" s="14" t="s">
        <v>12</v>
      </c>
      <c r="W66" s="14" t="s">
        <v>12</v>
      </c>
      <c r="X66" s="14" t="s">
        <v>12</v>
      </c>
      <c r="Y66" s="14" t="s">
        <v>12</v>
      </c>
      <c r="Z66" s="14" t="s">
        <v>12</v>
      </c>
      <c r="AA66" s="37">
        <f t="shared" si="30"/>
        <v>0</v>
      </c>
      <c r="AB66" s="37">
        <f t="shared" si="31"/>
        <v>0</v>
      </c>
      <c r="AC66" s="37">
        <f t="shared" si="32"/>
        <v>0</v>
      </c>
      <c r="AD66" s="37">
        <f t="shared" si="33"/>
        <v>0</v>
      </c>
      <c r="AE66" s="37">
        <f t="shared" si="34"/>
        <v>0</v>
      </c>
      <c r="AF66" s="37">
        <f t="shared" si="35"/>
        <v>0</v>
      </c>
      <c r="AG66" s="37">
        <f t="shared" si="36"/>
        <v>0</v>
      </c>
      <c r="AH66" s="37">
        <f t="shared" si="37"/>
        <v>0</v>
      </c>
      <c r="AI66" s="37">
        <f t="shared" si="38"/>
        <v>0</v>
      </c>
      <c r="AJ66" s="37">
        <f t="shared" si="39"/>
        <v>0</v>
      </c>
      <c r="AK66" s="37">
        <f t="shared" si="40"/>
        <v>0</v>
      </c>
      <c r="AL66" s="37">
        <f t="shared" si="41"/>
        <v>0</v>
      </c>
      <c r="AM66" s="37">
        <f t="shared" si="42"/>
        <v>0</v>
      </c>
      <c r="AN66" s="37" t="s">
        <v>12</v>
      </c>
      <c r="AO66" s="37" t="s">
        <v>12</v>
      </c>
      <c r="AP66" s="37" t="s">
        <v>12</v>
      </c>
      <c r="AQ66" s="37" t="s">
        <v>12</v>
      </c>
      <c r="AR66" s="37" t="s">
        <v>12</v>
      </c>
      <c r="AS66" s="37" t="s">
        <v>12</v>
      </c>
      <c r="AT66" s="37" t="s">
        <v>12</v>
      </c>
      <c r="AU66" s="37" t="s">
        <v>12</v>
      </c>
      <c r="AV66" s="37" t="s">
        <v>12</v>
      </c>
      <c r="AW66" s="37" t="s">
        <v>12</v>
      </c>
      <c r="AX66" s="37" t="s">
        <v>12</v>
      </c>
    </row>
    <row r="67" spans="1:50" x14ac:dyDescent="0.2">
      <c r="A67" s="2">
        <v>41</v>
      </c>
      <c r="B67" s="36" t="s">
        <v>61</v>
      </c>
      <c r="C67" s="14">
        <v>0</v>
      </c>
      <c r="D67" s="14">
        <v>0</v>
      </c>
      <c r="E67" s="14">
        <v>0</v>
      </c>
      <c r="F67" s="14">
        <v>0</v>
      </c>
      <c r="G67" s="14">
        <v>0</v>
      </c>
      <c r="H67" s="14">
        <v>0</v>
      </c>
      <c r="I67" s="14">
        <v>0</v>
      </c>
      <c r="J67" s="14">
        <v>0</v>
      </c>
      <c r="K67" s="14">
        <v>0</v>
      </c>
      <c r="L67" s="14">
        <v>0</v>
      </c>
      <c r="M67" s="14">
        <v>0</v>
      </c>
      <c r="N67" s="14">
        <v>0</v>
      </c>
      <c r="O67" s="14">
        <v>0</v>
      </c>
      <c r="P67" s="14" t="s">
        <v>12</v>
      </c>
      <c r="Q67" s="14" t="s">
        <v>12</v>
      </c>
      <c r="R67" s="14" t="s">
        <v>12</v>
      </c>
      <c r="S67" s="14" t="s">
        <v>12</v>
      </c>
      <c r="T67" s="14" t="s">
        <v>12</v>
      </c>
      <c r="U67" s="14" t="s">
        <v>12</v>
      </c>
      <c r="V67" s="14" t="s">
        <v>12</v>
      </c>
      <c r="W67" s="14" t="s">
        <v>12</v>
      </c>
      <c r="X67" s="14" t="s">
        <v>12</v>
      </c>
      <c r="Y67" s="14" t="s">
        <v>12</v>
      </c>
      <c r="Z67" s="14" t="s">
        <v>12</v>
      </c>
      <c r="AA67" s="37">
        <f t="shared" si="30"/>
        <v>0</v>
      </c>
      <c r="AB67" s="37">
        <f t="shared" si="31"/>
        <v>0</v>
      </c>
      <c r="AC67" s="37">
        <f t="shared" si="32"/>
        <v>0</v>
      </c>
      <c r="AD67" s="37">
        <f t="shared" si="33"/>
        <v>0</v>
      </c>
      <c r="AE67" s="37">
        <f t="shared" si="34"/>
        <v>0</v>
      </c>
      <c r="AF67" s="37">
        <f t="shared" si="35"/>
        <v>0</v>
      </c>
      <c r="AG67" s="37">
        <f t="shared" si="36"/>
        <v>0</v>
      </c>
      <c r="AH67" s="37">
        <f t="shared" si="37"/>
        <v>0</v>
      </c>
      <c r="AI67" s="37">
        <f t="shared" si="38"/>
        <v>0</v>
      </c>
      <c r="AJ67" s="37">
        <f t="shared" si="39"/>
        <v>0</v>
      </c>
      <c r="AK67" s="37">
        <f t="shared" si="40"/>
        <v>0</v>
      </c>
      <c r="AL67" s="37">
        <f t="shared" si="41"/>
        <v>0</v>
      </c>
      <c r="AM67" s="37">
        <f t="shared" si="42"/>
        <v>0</v>
      </c>
      <c r="AN67" s="37" t="s">
        <v>12</v>
      </c>
      <c r="AO67" s="37" t="s">
        <v>12</v>
      </c>
      <c r="AP67" s="37" t="s">
        <v>12</v>
      </c>
      <c r="AQ67" s="37" t="s">
        <v>12</v>
      </c>
      <c r="AR67" s="37" t="s">
        <v>12</v>
      </c>
      <c r="AS67" s="37" t="s">
        <v>12</v>
      </c>
      <c r="AT67" s="37" t="s">
        <v>12</v>
      </c>
      <c r="AU67" s="37" t="s">
        <v>12</v>
      </c>
      <c r="AV67" s="37" t="s">
        <v>12</v>
      </c>
      <c r="AW67" s="37" t="s">
        <v>12</v>
      </c>
      <c r="AX67" s="37" t="s">
        <v>12</v>
      </c>
    </row>
    <row r="68" spans="1:50" x14ac:dyDescent="0.2">
      <c r="A68" s="2">
        <v>42</v>
      </c>
      <c r="B68" s="36" t="s">
        <v>207</v>
      </c>
      <c r="C68" s="14">
        <v>0</v>
      </c>
      <c r="D68" s="14">
        <v>0</v>
      </c>
      <c r="E68" s="14">
        <v>0</v>
      </c>
      <c r="F68" s="14">
        <v>0</v>
      </c>
      <c r="G68" s="14">
        <v>0</v>
      </c>
      <c r="H68" s="14">
        <v>0</v>
      </c>
      <c r="I68" s="14">
        <v>0</v>
      </c>
      <c r="J68" s="14">
        <v>0</v>
      </c>
      <c r="K68" s="14">
        <v>0</v>
      </c>
      <c r="L68" s="14">
        <v>0</v>
      </c>
      <c r="M68" s="14">
        <v>0</v>
      </c>
      <c r="N68" s="14">
        <v>0</v>
      </c>
      <c r="O68" s="14">
        <v>0</v>
      </c>
      <c r="P68" s="14" t="s">
        <v>12</v>
      </c>
      <c r="Q68" s="14" t="s">
        <v>12</v>
      </c>
      <c r="R68" s="14" t="s">
        <v>12</v>
      </c>
      <c r="S68" s="14" t="s">
        <v>12</v>
      </c>
      <c r="T68" s="14" t="s">
        <v>12</v>
      </c>
      <c r="U68" s="14" t="s">
        <v>12</v>
      </c>
      <c r="V68" s="14" t="s">
        <v>12</v>
      </c>
      <c r="W68" s="14" t="s">
        <v>12</v>
      </c>
      <c r="X68" s="14" t="s">
        <v>12</v>
      </c>
      <c r="Y68" s="14" t="s">
        <v>12</v>
      </c>
      <c r="Z68" s="14" t="s">
        <v>12</v>
      </c>
      <c r="AA68" s="37">
        <f t="shared" si="30"/>
        <v>0</v>
      </c>
      <c r="AB68" s="37">
        <f t="shared" si="31"/>
        <v>0</v>
      </c>
      <c r="AC68" s="37">
        <f t="shared" si="32"/>
        <v>0</v>
      </c>
      <c r="AD68" s="37">
        <f t="shared" si="33"/>
        <v>0</v>
      </c>
      <c r="AE68" s="37">
        <f t="shared" si="34"/>
        <v>0</v>
      </c>
      <c r="AF68" s="37">
        <f t="shared" si="35"/>
        <v>0</v>
      </c>
      <c r="AG68" s="37">
        <f t="shared" si="36"/>
        <v>0</v>
      </c>
      <c r="AH68" s="37">
        <f t="shared" si="37"/>
        <v>0</v>
      </c>
      <c r="AI68" s="37">
        <f t="shared" si="38"/>
        <v>0</v>
      </c>
      <c r="AJ68" s="37">
        <f t="shared" si="39"/>
        <v>0</v>
      </c>
      <c r="AK68" s="37">
        <f t="shared" si="40"/>
        <v>0</v>
      </c>
      <c r="AL68" s="37">
        <f t="shared" si="41"/>
        <v>0</v>
      </c>
      <c r="AM68" s="37">
        <f t="shared" si="42"/>
        <v>0</v>
      </c>
      <c r="AN68" s="37" t="s">
        <v>12</v>
      </c>
      <c r="AO68" s="37" t="s">
        <v>12</v>
      </c>
      <c r="AP68" s="37" t="s">
        <v>12</v>
      </c>
      <c r="AQ68" s="37" t="s">
        <v>12</v>
      </c>
      <c r="AR68" s="37" t="s">
        <v>12</v>
      </c>
      <c r="AS68" s="37" t="s">
        <v>12</v>
      </c>
      <c r="AT68" s="37" t="s">
        <v>12</v>
      </c>
      <c r="AU68" s="37" t="s">
        <v>12</v>
      </c>
      <c r="AV68" s="37" t="s">
        <v>12</v>
      </c>
      <c r="AW68" s="37" t="s">
        <v>12</v>
      </c>
      <c r="AX68" s="37" t="s">
        <v>12</v>
      </c>
    </row>
    <row r="69" spans="1:50" x14ac:dyDescent="0.2">
      <c r="A69" s="2">
        <v>43</v>
      </c>
      <c r="B69" s="36" t="s">
        <v>317</v>
      </c>
      <c r="C69" s="14">
        <v>0</v>
      </c>
      <c r="D69" s="14">
        <v>0</v>
      </c>
      <c r="E69" s="14">
        <v>0</v>
      </c>
      <c r="F69" s="14">
        <v>0</v>
      </c>
      <c r="G69" s="14">
        <v>0</v>
      </c>
      <c r="H69" s="14">
        <v>0</v>
      </c>
      <c r="I69" s="14">
        <v>0</v>
      </c>
      <c r="J69" s="14">
        <v>0</v>
      </c>
      <c r="K69" s="14">
        <v>0</v>
      </c>
      <c r="L69" s="14">
        <v>0</v>
      </c>
      <c r="M69" s="14">
        <v>0</v>
      </c>
      <c r="N69" s="14">
        <v>0</v>
      </c>
      <c r="O69" s="14">
        <v>0</v>
      </c>
      <c r="P69" s="14" t="s">
        <v>12</v>
      </c>
      <c r="Q69" s="14" t="s">
        <v>12</v>
      </c>
      <c r="R69" s="14" t="s">
        <v>12</v>
      </c>
      <c r="S69" s="14" t="s">
        <v>12</v>
      </c>
      <c r="T69" s="14" t="s">
        <v>12</v>
      </c>
      <c r="U69" s="14" t="s">
        <v>12</v>
      </c>
      <c r="V69" s="14" t="s">
        <v>12</v>
      </c>
      <c r="W69" s="14" t="s">
        <v>12</v>
      </c>
      <c r="X69" s="14" t="s">
        <v>12</v>
      </c>
      <c r="Y69" s="14" t="s">
        <v>12</v>
      </c>
      <c r="Z69" s="14" t="s">
        <v>12</v>
      </c>
      <c r="AA69" s="37">
        <f t="shared" si="30"/>
        <v>0</v>
      </c>
      <c r="AB69" s="37">
        <f t="shared" si="31"/>
        <v>0</v>
      </c>
      <c r="AC69" s="37">
        <f t="shared" si="32"/>
        <v>0</v>
      </c>
      <c r="AD69" s="37">
        <f t="shared" si="33"/>
        <v>0</v>
      </c>
      <c r="AE69" s="37">
        <f t="shared" si="34"/>
        <v>0</v>
      </c>
      <c r="AF69" s="37">
        <f t="shared" si="35"/>
        <v>0</v>
      </c>
      <c r="AG69" s="37">
        <f t="shared" si="36"/>
        <v>0</v>
      </c>
      <c r="AH69" s="37">
        <f t="shared" si="37"/>
        <v>0</v>
      </c>
      <c r="AI69" s="37">
        <f t="shared" si="38"/>
        <v>0</v>
      </c>
      <c r="AJ69" s="37">
        <f t="shared" si="39"/>
        <v>0</v>
      </c>
      <c r="AK69" s="37">
        <f t="shared" si="40"/>
        <v>0</v>
      </c>
      <c r="AL69" s="37">
        <f t="shared" si="41"/>
        <v>0</v>
      </c>
      <c r="AM69" s="37">
        <f t="shared" si="42"/>
        <v>0</v>
      </c>
      <c r="AN69" s="37" t="s">
        <v>12</v>
      </c>
      <c r="AO69" s="37" t="s">
        <v>12</v>
      </c>
      <c r="AP69" s="37" t="s">
        <v>12</v>
      </c>
      <c r="AQ69" s="37" t="s">
        <v>12</v>
      </c>
      <c r="AR69" s="37" t="s">
        <v>12</v>
      </c>
      <c r="AS69" s="37" t="s">
        <v>12</v>
      </c>
      <c r="AT69" s="37" t="s">
        <v>12</v>
      </c>
      <c r="AU69" s="37" t="s">
        <v>12</v>
      </c>
      <c r="AV69" s="37" t="s">
        <v>12</v>
      </c>
      <c r="AW69" s="37" t="s">
        <v>12</v>
      </c>
      <c r="AX69" s="37" t="s">
        <v>12</v>
      </c>
    </row>
    <row r="70" spans="1:50" x14ac:dyDescent="0.2">
      <c r="A70" s="2">
        <v>44</v>
      </c>
      <c r="B70" s="36" t="s">
        <v>357</v>
      </c>
      <c r="C70" s="14">
        <v>0</v>
      </c>
      <c r="D70" s="14">
        <v>0</v>
      </c>
      <c r="E70" s="14">
        <v>0</v>
      </c>
      <c r="F70" s="14">
        <v>0</v>
      </c>
      <c r="G70" s="14">
        <v>0</v>
      </c>
      <c r="H70" s="14">
        <v>0</v>
      </c>
      <c r="I70" s="14">
        <v>0</v>
      </c>
      <c r="J70" s="14">
        <v>0</v>
      </c>
      <c r="K70" s="14">
        <v>0</v>
      </c>
      <c r="L70" s="14">
        <v>0</v>
      </c>
      <c r="M70" s="14">
        <v>0</v>
      </c>
      <c r="N70" s="14">
        <v>0</v>
      </c>
      <c r="O70" s="14">
        <v>0</v>
      </c>
      <c r="P70" s="14" t="s">
        <v>12</v>
      </c>
      <c r="Q70" s="14" t="s">
        <v>12</v>
      </c>
      <c r="R70" s="14" t="s">
        <v>12</v>
      </c>
      <c r="S70" s="14" t="s">
        <v>12</v>
      </c>
      <c r="T70" s="14" t="s">
        <v>12</v>
      </c>
      <c r="U70" s="14" t="s">
        <v>12</v>
      </c>
      <c r="V70" s="14" t="s">
        <v>12</v>
      </c>
      <c r="W70" s="14" t="s">
        <v>12</v>
      </c>
      <c r="X70" s="14" t="s">
        <v>12</v>
      </c>
      <c r="Y70" s="14" t="s">
        <v>12</v>
      </c>
      <c r="Z70" s="14" t="s">
        <v>12</v>
      </c>
      <c r="AA70" s="37">
        <f t="shared" si="30"/>
        <v>0</v>
      </c>
      <c r="AB70" s="37">
        <f t="shared" si="31"/>
        <v>0</v>
      </c>
      <c r="AC70" s="37">
        <f t="shared" si="32"/>
        <v>0</v>
      </c>
      <c r="AD70" s="37">
        <f t="shared" si="33"/>
        <v>0</v>
      </c>
      <c r="AE70" s="37">
        <f t="shared" si="34"/>
        <v>0</v>
      </c>
      <c r="AF70" s="37">
        <f t="shared" si="35"/>
        <v>0</v>
      </c>
      <c r="AG70" s="37">
        <f t="shared" si="36"/>
        <v>0</v>
      </c>
      <c r="AH70" s="37">
        <f t="shared" si="37"/>
        <v>0</v>
      </c>
      <c r="AI70" s="37">
        <f t="shared" si="38"/>
        <v>0</v>
      </c>
      <c r="AJ70" s="37">
        <f t="shared" si="39"/>
        <v>0</v>
      </c>
      <c r="AK70" s="37">
        <f t="shared" si="40"/>
        <v>0</v>
      </c>
      <c r="AL70" s="37">
        <f t="shared" si="41"/>
        <v>0</v>
      </c>
      <c r="AM70" s="37">
        <f t="shared" si="42"/>
        <v>0</v>
      </c>
      <c r="AN70" s="37" t="s">
        <v>12</v>
      </c>
      <c r="AO70" s="37" t="s">
        <v>12</v>
      </c>
      <c r="AP70" s="37" t="s">
        <v>12</v>
      </c>
      <c r="AQ70" s="37" t="s">
        <v>12</v>
      </c>
      <c r="AR70" s="37" t="s">
        <v>12</v>
      </c>
      <c r="AS70" s="37" t="s">
        <v>12</v>
      </c>
      <c r="AT70" s="37" t="s">
        <v>12</v>
      </c>
      <c r="AU70" s="37" t="s">
        <v>12</v>
      </c>
      <c r="AV70" s="37" t="s">
        <v>12</v>
      </c>
      <c r="AW70" s="37" t="s">
        <v>12</v>
      </c>
      <c r="AX70" s="37" t="s">
        <v>12</v>
      </c>
    </row>
    <row r="71" spans="1:50" x14ac:dyDescent="0.2">
      <c r="A71" s="2">
        <v>45</v>
      </c>
      <c r="B71" s="36" t="s">
        <v>358</v>
      </c>
      <c r="C71" s="14">
        <v>0</v>
      </c>
      <c r="D71" s="14">
        <v>0</v>
      </c>
      <c r="E71" s="14">
        <v>0</v>
      </c>
      <c r="F71" s="14">
        <v>0</v>
      </c>
      <c r="G71" s="14">
        <v>0</v>
      </c>
      <c r="H71" s="14">
        <v>0</v>
      </c>
      <c r="I71" s="14">
        <v>0</v>
      </c>
      <c r="J71" s="14">
        <v>0</v>
      </c>
      <c r="K71" s="14">
        <v>0</v>
      </c>
      <c r="L71" s="14">
        <v>0</v>
      </c>
      <c r="M71" s="14">
        <v>0</v>
      </c>
      <c r="N71" s="14">
        <v>0</v>
      </c>
      <c r="O71" s="14">
        <v>0</v>
      </c>
      <c r="P71" s="14" t="s">
        <v>12</v>
      </c>
      <c r="Q71" s="14" t="s">
        <v>12</v>
      </c>
      <c r="R71" s="14" t="s">
        <v>12</v>
      </c>
      <c r="S71" s="14" t="s">
        <v>12</v>
      </c>
      <c r="T71" s="14" t="s">
        <v>12</v>
      </c>
      <c r="U71" s="14" t="s">
        <v>12</v>
      </c>
      <c r="V71" s="14" t="s">
        <v>12</v>
      </c>
      <c r="W71" s="14" t="s">
        <v>12</v>
      </c>
      <c r="X71" s="14" t="s">
        <v>12</v>
      </c>
      <c r="Y71" s="14" t="s">
        <v>12</v>
      </c>
      <c r="Z71" s="14" t="s">
        <v>12</v>
      </c>
      <c r="AA71" s="37">
        <f t="shared" si="30"/>
        <v>0</v>
      </c>
      <c r="AB71" s="37">
        <f t="shared" si="31"/>
        <v>0</v>
      </c>
      <c r="AC71" s="37">
        <f t="shared" si="32"/>
        <v>0</v>
      </c>
      <c r="AD71" s="37">
        <f t="shared" si="33"/>
        <v>0</v>
      </c>
      <c r="AE71" s="37">
        <f t="shared" si="34"/>
        <v>0</v>
      </c>
      <c r="AF71" s="37">
        <f t="shared" si="35"/>
        <v>0</v>
      </c>
      <c r="AG71" s="37">
        <f t="shared" si="36"/>
        <v>0</v>
      </c>
      <c r="AH71" s="37">
        <f t="shared" si="37"/>
        <v>0</v>
      </c>
      <c r="AI71" s="37">
        <f t="shared" si="38"/>
        <v>0</v>
      </c>
      <c r="AJ71" s="37">
        <f t="shared" si="39"/>
        <v>0</v>
      </c>
      <c r="AK71" s="37">
        <f t="shared" si="40"/>
        <v>0</v>
      </c>
      <c r="AL71" s="37">
        <f t="shared" si="41"/>
        <v>0</v>
      </c>
      <c r="AM71" s="37">
        <f t="shared" si="42"/>
        <v>0</v>
      </c>
      <c r="AN71" s="37" t="s">
        <v>12</v>
      </c>
      <c r="AO71" s="37" t="s">
        <v>12</v>
      </c>
      <c r="AP71" s="37" t="s">
        <v>12</v>
      </c>
      <c r="AQ71" s="37" t="s">
        <v>12</v>
      </c>
      <c r="AR71" s="37" t="s">
        <v>12</v>
      </c>
      <c r="AS71" s="37" t="s">
        <v>12</v>
      </c>
      <c r="AT71" s="37" t="s">
        <v>12</v>
      </c>
      <c r="AU71" s="37" t="s">
        <v>12</v>
      </c>
      <c r="AV71" s="37" t="s">
        <v>12</v>
      </c>
      <c r="AW71" s="37" t="s">
        <v>12</v>
      </c>
      <c r="AX71" s="37" t="s">
        <v>12</v>
      </c>
    </row>
    <row r="72" spans="1:50" x14ac:dyDescent="0.2">
      <c r="A72" s="2">
        <v>46</v>
      </c>
      <c r="B72" s="36" t="s">
        <v>359</v>
      </c>
      <c r="C72" s="14">
        <v>0</v>
      </c>
      <c r="D72" s="14">
        <v>0</v>
      </c>
      <c r="E72" s="14">
        <v>0</v>
      </c>
      <c r="F72" s="14">
        <v>0</v>
      </c>
      <c r="G72" s="14">
        <v>0</v>
      </c>
      <c r="H72" s="14">
        <v>0</v>
      </c>
      <c r="I72" s="14">
        <v>0</v>
      </c>
      <c r="J72" s="14">
        <v>0</v>
      </c>
      <c r="K72" s="14">
        <v>0</v>
      </c>
      <c r="L72" s="14">
        <v>0</v>
      </c>
      <c r="M72" s="14">
        <v>0</v>
      </c>
      <c r="N72" s="14">
        <v>0</v>
      </c>
      <c r="O72" s="14">
        <v>0</v>
      </c>
      <c r="P72" s="14" t="s">
        <v>12</v>
      </c>
      <c r="Q72" s="14" t="s">
        <v>12</v>
      </c>
      <c r="R72" s="14" t="s">
        <v>12</v>
      </c>
      <c r="S72" s="14" t="s">
        <v>12</v>
      </c>
      <c r="T72" s="14" t="s">
        <v>12</v>
      </c>
      <c r="U72" s="14" t="s">
        <v>12</v>
      </c>
      <c r="V72" s="14" t="s">
        <v>12</v>
      </c>
      <c r="W72" s="14" t="s">
        <v>12</v>
      </c>
      <c r="X72" s="14" t="s">
        <v>12</v>
      </c>
      <c r="Y72" s="14" t="s">
        <v>12</v>
      </c>
      <c r="Z72" s="14" t="s">
        <v>12</v>
      </c>
      <c r="AA72" s="37">
        <f t="shared" si="30"/>
        <v>0</v>
      </c>
      <c r="AB72" s="37">
        <f t="shared" si="31"/>
        <v>0</v>
      </c>
      <c r="AC72" s="37">
        <f t="shared" si="32"/>
        <v>0</v>
      </c>
      <c r="AD72" s="37">
        <f t="shared" si="33"/>
        <v>0</v>
      </c>
      <c r="AE72" s="37">
        <f t="shared" si="34"/>
        <v>0</v>
      </c>
      <c r="AF72" s="37">
        <f t="shared" si="35"/>
        <v>0</v>
      </c>
      <c r="AG72" s="37">
        <f t="shared" si="36"/>
        <v>0</v>
      </c>
      <c r="AH72" s="37">
        <f t="shared" si="37"/>
        <v>0</v>
      </c>
      <c r="AI72" s="37">
        <f t="shared" si="38"/>
        <v>0</v>
      </c>
      <c r="AJ72" s="37">
        <f t="shared" si="39"/>
        <v>0</v>
      </c>
      <c r="AK72" s="37">
        <f t="shared" si="40"/>
        <v>0</v>
      </c>
      <c r="AL72" s="37">
        <f t="shared" si="41"/>
        <v>0</v>
      </c>
      <c r="AM72" s="37">
        <f t="shared" si="42"/>
        <v>0</v>
      </c>
      <c r="AN72" s="37" t="s">
        <v>12</v>
      </c>
      <c r="AO72" s="37" t="s">
        <v>12</v>
      </c>
      <c r="AP72" s="37" t="s">
        <v>12</v>
      </c>
      <c r="AQ72" s="37" t="s">
        <v>12</v>
      </c>
      <c r="AR72" s="37" t="s">
        <v>12</v>
      </c>
      <c r="AS72" s="37" t="s">
        <v>12</v>
      </c>
      <c r="AT72" s="37" t="s">
        <v>12</v>
      </c>
      <c r="AU72" s="37" t="s">
        <v>12</v>
      </c>
      <c r="AV72" s="37" t="s">
        <v>12</v>
      </c>
      <c r="AW72" s="37" t="s">
        <v>12</v>
      </c>
      <c r="AX72" s="37" t="s">
        <v>12</v>
      </c>
    </row>
    <row r="73" spans="1:50" x14ac:dyDescent="0.2">
      <c r="A73" s="2">
        <v>47</v>
      </c>
      <c r="B73" s="36" t="s">
        <v>360</v>
      </c>
      <c r="C73" s="14">
        <v>251</v>
      </c>
      <c r="D73" s="14">
        <v>3002</v>
      </c>
      <c r="E73" s="14">
        <v>2050</v>
      </c>
      <c r="F73" s="14">
        <v>0</v>
      </c>
      <c r="G73" s="14">
        <v>0</v>
      </c>
      <c r="H73" s="14">
        <v>0</v>
      </c>
      <c r="I73" s="14">
        <v>0</v>
      </c>
      <c r="J73" s="14">
        <v>0</v>
      </c>
      <c r="K73" s="14">
        <v>3096</v>
      </c>
      <c r="L73" s="14">
        <v>11443</v>
      </c>
      <c r="M73" s="14">
        <v>3477</v>
      </c>
      <c r="N73" s="14">
        <v>2923</v>
      </c>
      <c r="O73" s="14">
        <v>0</v>
      </c>
      <c r="P73" s="14" t="s">
        <v>12</v>
      </c>
      <c r="Q73" s="14" t="s">
        <v>12</v>
      </c>
      <c r="R73" s="14" t="s">
        <v>12</v>
      </c>
      <c r="S73" s="14" t="s">
        <v>12</v>
      </c>
      <c r="T73" s="14" t="s">
        <v>12</v>
      </c>
      <c r="U73" s="14" t="s">
        <v>12</v>
      </c>
      <c r="V73" s="14" t="s">
        <v>12</v>
      </c>
      <c r="W73" s="14" t="s">
        <v>12</v>
      </c>
      <c r="X73" s="14" t="s">
        <v>12</v>
      </c>
      <c r="Y73" s="14" t="s">
        <v>12</v>
      </c>
      <c r="Z73" s="14" t="s">
        <v>12</v>
      </c>
      <c r="AA73" s="37">
        <f t="shared" si="30"/>
        <v>1.6851382887588521E-4</v>
      </c>
      <c r="AB73" s="37">
        <f t="shared" si="31"/>
        <v>2.2370547780345366E-3</v>
      </c>
      <c r="AC73" s="37">
        <f t="shared" si="32"/>
        <v>1.3410095774249869E-3</v>
      </c>
      <c r="AD73" s="37">
        <f t="shared" si="33"/>
        <v>0</v>
      </c>
      <c r="AE73" s="37">
        <f t="shared" si="34"/>
        <v>0</v>
      </c>
      <c r="AF73" s="37">
        <f t="shared" si="35"/>
        <v>0</v>
      </c>
      <c r="AG73" s="37">
        <f t="shared" si="36"/>
        <v>0</v>
      </c>
      <c r="AH73" s="37">
        <f t="shared" si="37"/>
        <v>0</v>
      </c>
      <c r="AI73" s="37">
        <f t="shared" si="38"/>
        <v>2.6606807080023238E-3</v>
      </c>
      <c r="AJ73" s="37">
        <f t="shared" si="39"/>
        <v>8.444426405528763E-3</v>
      </c>
      <c r="AK73" s="37">
        <f t="shared" si="40"/>
        <v>2.2863778698086336E-3</v>
      </c>
      <c r="AL73" s="37">
        <f t="shared" si="41"/>
        <v>1.8290630166336479E-3</v>
      </c>
      <c r="AM73" s="37">
        <f t="shared" si="42"/>
        <v>0</v>
      </c>
      <c r="AN73" s="37" t="s">
        <v>12</v>
      </c>
      <c r="AO73" s="37" t="s">
        <v>12</v>
      </c>
      <c r="AP73" s="37" t="s">
        <v>12</v>
      </c>
      <c r="AQ73" s="37" t="s">
        <v>12</v>
      </c>
      <c r="AR73" s="37" t="s">
        <v>12</v>
      </c>
      <c r="AS73" s="37" t="s">
        <v>12</v>
      </c>
      <c r="AT73" s="37" t="s">
        <v>12</v>
      </c>
      <c r="AU73" s="37" t="s">
        <v>12</v>
      </c>
      <c r="AV73" s="37" t="s">
        <v>12</v>
      </c>
      <c r="AW73" s="37" t="s">
        <v>12</v>
      </c>
      <c r="AX73" s="37" t="s">
        <v>12</v>
      </c>
    </row>
    <row r="74" spans="1:50" x14ac:dyDescent="0.2">
      <c r="A74" s="2">
        <v>48</v>
      </c>
      <c r="B74" s="36" t="s">
        <v>361</v>
      </c>
      <c r="C74" s="14">
        <v>0</v>
      </c>
      <c r="D74" s="14">
        <v>0</v>
      </c>
      <c r="E74" s="14">
        <v>0</v>
      </c>
      <c r="F74" s="14">
        <v>0</v>
      </c>
      <c r="G74" s="14">
        <v>3239</v>
      </c>
      <c r="H74" s="14">
        <v>0</v>
      </c>
      <c r="I74" s="14">
        <v>0</v>
      </c>
      <c r="J74" s="14">
        <v>0</v>
      </c>
      <c r="K74" s="14">
        <v>0</v>
      </c>
      <c r="L74" s="14">
        <v>0</v>
      </c>
      <c r="M74" s="14">
        <v>0</v>
      </c>
      <c r="N74" s="14">
        <v>0</v>
      </c>
      <c r="O74" s="14">
        <v>0</v>
      </c>
      <c r="P74" s="14" t="s">
        <v>12</v>
      </c>
      <c r="Q74" s="14" t="s">
        <v>12</v>
      </c>
      <c r="R74" s="14" t="s">
        <v>12</v>
      </c>
      <c r="S74" s="14" t="s">
        <v>12</v>
      </c>
      <c r="T74" s="14" t="s">
        <v>12</v>
      </c>
      <c r="U74" s="14" t="s">
        <v>12</v>
      </c>
      <c r="V74" s="14" t="s">
        <v>12</v>
      </c>
      <c r="W74" s="14" t="s">
        <v>12</v>
      </c>
      <c r="X74" s="14" t="s">
        <v>12</v>
      </c>
      <c r="Y74" s="14" t="s">
        <v>12</v>
      </c>
      <c r="Z74" s="14" t="s">
        <v>12</v>
      </c>
      <c r="AA74" s="37">
        <f t="shared" si="30"/>
        <v>0</v>
      </c>
      <c r="AB74" s="37">
        <f t="shared" si="31"/>
        <v>0</v>
      </c>
      <c r="AC74" s="37">
        <f t="shared" si="32"/>
        <v>0</v>
      </c>
      <c r="AD74" s="37">
        <f t="shared" si="33"/>
        <v>0</v>
      </c>
      <c r="AE74" s="37">
        <f t="shared" si="34"/>
        <v>2.1518005967111134E-3</v>
      </c>
      <c r="AF74" s="37">
        <f t="shared" si="35"/>
        <v>0</v>
      </c>
      <c r="AG74" s="37">
        <f t="shared" si="36"/>
        <v>0</v>
      </c>
      <c r="AH74" s="37">
        <f t="shared" si="37"/>
        <v>0</v>
      </c>
      <c r="AI74" s="37">
        <f t="shared" si="38"/>
        <v>0</v>
      </c>
      <c r="AJ74" s="37">
        <f t="shared" si="39"/>
        <v>0</v>
      </c>
      <c r="AK74" s="37">
        <f t="shared" si="40"/>
        <v>0</v>
      </c>
      <c r="AL74" s="37">
        <f t="shared" si="41"/>
        <v>0</v>
      </c>
      <c r="AM74" s="37">
        <f t="shared" si="42"/>
        <v>0</v>
      </c>
      <c r="AN74" s="37" t="s">
        <v>12</v>
      </c>
      <c r="AO74" s="37" t="s">
        <v>12</v>
      </c>
      <c r="AP74" s="37" t="s">
        <v>12</v>
      </c>
      <c r="AQ74" s="37" t="s">
        <v>12</v>
      </c>
      <c r="AR74" s="37" t="s">
        <v>12</v>
      </c>
      <c r="AS74" s="37" t="s">
        <v>12</v>
      </c>
      <c r="AT74" s="37" t="s">
        <v>12</v>
      </c>
      <c r="AU74" s="37" t="s">
        <v>12</v>
      </c>
      <c r="AV74" s="37" t="s">
        <v>12</v>
      </c>
      <c r="AW74" s="37" t="s">
        <v>12</v>
      </c>
      <c r="AX74" s="37" t="s">
        <v>12</v>
      </c>
    </row>
    <row r="75" spans="1:50" x14ac:dyDescent="0.2">
      <c r="A75" s="2">
        <v>49</v>
      </c>
      <c r="B75" s="36" t="s">
        <v>62</v>
      </c>
      <c r="C75" s="14">
        <v>0</v>
      </c>
      <c r="D75" s="14">
        <v>0</v>
      </c>
      <c r="E75" s="14">
        <v>0</v>
      </c>
      <c r="F75" s="14">
        <v>0</v>
      </c>
      <c r="G75" s="14">
        <v>0</v>
      </c>
      <c r="H75" s="14">
        <v>0</v>
      </c>
      <c r="I75" s="14">
        <v>0</v>
      </c>
      <c r="J75" s="14">
        <v>0</v>
      </c>
      <c r="K75" s="14">
        <v>0</v>
      </c>
      <c r="L75" s="14">
        <v>0</v>
      </c>
      <c r="M75" s="14">
        <v>0</v>
      </c>
      <c r="N75" s="14">
        <v>0</v>
      </c>
      <c r="O75" s="14">
        <v>0</v>
      </c>
      <c r="P75" s="14" t="s">
        <v>12</v>
      </c>
      <c r="Q75" s="14" t="s">
        <v>12</v>
      </c>
      <c r="R75" s="14" t="s">
        <v>12</v>
      </c>
      <c r="S75" s="14" t="s">
        <v>12</v>
      </c>
      <c r="T75" s="14" t="s">
        <v>12</v>
      </c>
      <c r="U75" s="14" t="s">
        <v>12</v>
      </c>
      <c r="V75" s="14" t="s">
        <v>12</v>
      </c>
      <c r="W75" s="14" t="s">
        <v>12</v>
      </c>
      <c r="X75" s="14" t="s">
        <v>12</v>
      </c>
      <c r="Y75" s="14" t="s">
        <v>12</v>
      </c>
      <c r="Z75" s="14" t="s">
        <v>12</v>
      </c>
      <c r="AA75" s="37">
        <f t="shared" si="30"/>
        <v>0</v>
      </c>
      <c r="AB75" s="37">
        <f t="shared" si="31"/>
        <v>0</v>
      </c>
      <c r="AC75" s="37">
        <f t="shared" si="32"/>
        <v>0</v>
      </c>
      <c r="AD75" s="37">
        <f t="shared" si="33"/>
        <v>0</v>
      </c>
      <c r="AE75" s="37">
        <f t="shared" si="34"/>
        <v>0</v>
      </c>
      <c r="AF75" s="37">
        <f t="shared" si="35"/>
        <v>0</v>
      </c>
      <c r="AG75" s="37">
        <f t="shared" si="36"/>
        <v>0</v>
      </c>
      <c r="AH75" s="37">
        <f t="shared" si="37"/>
        <v>0</v>
      </c>
      <c r="AI75" s="37">
        <f t="shared" si="38"/>
        <v>0</v>
      </c>
      <c r="AJ75" s="37">
        <f t="shared" si="39"/>
        <v>0</v>
      </c>
      <c r="AK75" s="37">
        <f t="shared" si="40"/>
        <v>0</v>
      </c>
      <c r="AL75" s="37">
        <f t="shared" si="41"/>
        <v>0</v>
      </c>
      <c r="AM75" s="37">
        <f t="shared" si="42"/>
        <v>0</v>
      </c>
      <c r="AN75" s="37" t="s">
        <v>12</v>
      </c>
      <c r="AO75" s="37" t="s">
        <v>12</v>
      </c>
      <c r="AP75" s="37" t="s">
        <v>12</v>
      </c>
      <c r="AQ75" s="37" t="s">
        <v>12</v>
      </c>
      <c r="AR75" s="37" t="s">
        <v>12</v>
      </c>
      <c r="AS75" s="37" t="s">
        <v>12</v>
      </c>
      <c r="AT75" s="37" t="s">
        <v>12</v>
      </c>
      <c r="AU75" s="37" t="s">
        <v>12</v>
      </c>
      <c r="AV75" s="37" t="s">
        <v>12</v>
      </c>
      <c r="AW75" s="37" t="s">
        <v>12</v>
      </c>
      <c r="AX75" s="37" t="s">
        <v>12</v>
      </c>
    </row>
    <row r="76" spans="1:50" x14ac:dyDescent="0.2">
      <c r="A76" s="2">
        <v>50</v>
      </c>
      <c r="B76" s="36" t="s">
        <v>364</v>
      </c>
      <c r="C76" s="223">
        <v>0</v>
      </c>
      <c r="D76" s="14">
        <v>0</v>
      </c>
      <c r="E76" s="14">
        <v>0</v>
      </c>
      <c r="F76" s="14">
        <v>0</v>
      </c>
      <c r="G76" s="14">
        <v>0</v>
      </c>
      <c r="H76" s="14">
        <v>0</v>
      </c>
      <c r="I76" s="14">
        <v>0</v>
      </c>
      <c r="J76" s="14">
        <v>0</v>
      </c>
      <c r="K76" s="14">
        <v>0</v>
      </c>
      <c r="L76" s="14">
        <v>0</v>
      </c>
      <c r="M76" s="14">
        <v>0</v>
      </c>
      <c r="N76" s="14">
        <v>0</v>
      </c>
      <c r="O76" s="223">
        <v>0</v>
      </c>
      <c r="P76" s="14" t="s">
        <v>12</v>
      </c>
      <c r="Q76" s="14" t="s">
        <v>12</v>
      </c>
      <c r="R76" s="14" t="s">
        <v>12</v>
      </c>
      <c r="S76" s="14" t="s">
        <v>12</v>
      </c>
      <c r="T76" s="14" t="s">
        <v>12</v>
      </c>
      <c r="U76" s="14" t="s">
        <v>12</v>
      </c>
      <c r="V76" s="14" t="s">
        <v>12</v>
      </c>
      <c r="W76" s="14" t="s">
        <v>12</v>
      </c>
      <c r="X76" s="14" t="s">
        <v>12</v>
      </c>
      <c r="Y76" s="14" t="s">
        <v>12</v>
      </c>
      <c r="Z76" s="14" t="s">
        <v>12</v>
      </c>
      <c r="AA76" s="37">
        <f t="shared" ref="AA76:AM79" si="43">C76/C$25</f>
        <v>0</v>
      </c>
      <c r="AB76" s="37">
        <f t="shared" si="43"/>
        <v>0</v>
      </c>
      <c r="AC76" s="37">
        <f t="shared" si="43"/>
        <v>0</v>
      </c>
      <c r="AD76" s="37">
        <f t="shared" si="43"/>
        <v>0</v>
      </c>
      <c r="AE76" s="37">
        <f t="shared" si="43"/>
        <v>0</v>
      </c>
      <c r="AF76" s="37">
        <f t="shared" si="43"/>
        <v>0</v>
      </c>
      <c r="AG76" s="37">
        <f t="shared" si="43"/>
        <v>0</v>
      </c>
      <c r="AH76" s="37">
        <f t="shared" si="43"/>
        <v>0</v>
      </c>
      <c r="AI76" s="37">
        <f t="shared" si="43"/>
        <v>0</v>
      </c>
      <c r="AJ76" s="37">
        <f t="shared" si="43"/>
        <v>0</v>
      </c>
      <c r="AK76" s="37">
        <f t="shared" si="43"/>
        <v>0</v>
      </c>
      <c r="AL76" s="37">
        <f t="shared" si="43"/>
        <v>0</v>
      </c>
      <c r="AM76" s="37">
        <f t="shared" si="43"/>
        <v>0</v>
      </c>
      <c r="AN76" s="37" t="s">
        <v>12</v>
      </c>
      <c r="AO76" s="37" t="s">
        <v>12</v>
      </c>
      <c r="AP76" s="37" t="s">
        <v>12</v>
      </c>
      <c r="AQ76" s="37" t="s">
        <v>12</v>
      </c>
      <c r="AR76" s="37" t="s">
        <v>12</v>
      </c>
      <c r="AS76" s="37" t="s">
        <v>12</v>
      </c>
      <c r="AT76" s="37" t="s">
        <v>12</v>
      </c>
      <c r="AU76" s="37" t="s">
        <v>12</v>
      </c>
      <c r="AV76" s="37" t="s">
        <v>12</v>
      </c>
      <c r="AW76" s="37" t="s">
        <v>12</v>
      </c>
      <c r="AX76" s="37" t="s">
        <v>12</v>
      </c>
    </row>
    <row r="77" spans="1:50" x14ac:dyDescent="0.2">
      <c r="A77" s="2">
        <v>51</v>
      </c>
      <c r="B77" s="36" t="s">
        <v>334</v>
      </c>
      <c r="C77" s="223">
        <v>0</v>
      </c>
      <c r="D77" s="14">
        <v>0</v>
      </c>
      <c r="E77" s="14">
        <v>0</v>
      </c>
      <c r="F77" s="14">
        <v>0</v>
      </c>
      <c r="G77" s="14">
        <v>0</v>
      </c>
      <c r="H77" s="14">
        <v>0</v>
      </c>
      <c r="I77" s="14">
        <v>0</v>
      </c>
      <c r="J77" s="14">
        <v>0</v>
      </c>
      <c r="K77" s="14">
        <v>0</v>
      </c>
      <c r="L77" s="14">
        <v>0</v>
      </c>
      <c r="M77" s="14">
        <v>0</v>
      </c>
      <c r="N77" s="14">
        <v>0</v>
      </c>
      <c r="O77" s="223">
        <v>0</v>
      </c>
      <c r="P77" s="14" t="s">
        <v>12</v>
      </c>
      <c r="Q77" s="14" t="s">
        <v>12</v>
      </c>
      <c r="R77" s="14" t="s">
        <v>12</v>
      </c>
      <c r="S77" s="14" t="s">
        <v>12</v>
      </c>
      <c r="T77" s="14" t="s">
        <v>12</v>
      </c>
      <c r="U77" s="14" t="s">
        <v>12</v>
      </c>
      <c r="V77" s="14" t="s">
        <v>12</v>
      </c>
      <c r="W77" s="14" t="s">
        <v>12</v>
      </c>
      <c r="X77" s="14" t="s">
        <v>12</v>
      </c>
      <c r="Y77" s="14" t="s">
        <v>12</v>
      </c>
      <c r="Z77" s="14" t="s">
        <v>12</v>
      </c>
      <c r="AA77" s="37">
        <f t="shared" si="43"/>
        <v>0</v>
      </c>
      <c r="AB77" s="37">
        <f t="shared" si="43"/>
        <v>0</v>
      </c>
      <c r="AC77" s="37">
        <f t="shared" si="43"/>
        <v>0</v>
      </c>
      <c r="AD77" s="37">
        <f t="shared" si="43"/>
        <v>0</v>
      </c>
      <c r="AE77" s="37">
        <f t="shared" si="43"/>
        <v>0</v>
      </c>
      <c r="AF77" s="37">
        <f t="shared" si="43"/>
        <v>0</v>
      </c>
      <c r="AG77" s="37">
        <f t="shared" si="43"/>
        <v>0</v>
      </c>
      <c r="AH77" s="37">
        <f t="shared" si="43"/>
        <v>0</v>
      </c>
      <c r="AI77" s="37">
        <f t="shared" si="43"/>
        <v>0</v>
      </c>
      <c r="AJ77" s="37">
        <f t="shared" si="43"/>
        <v>0</v>
      </c>
      <c r="AK77" s="37">
        <f t="shared" si="43"/>
        <v>0</v>
      </c>
      <c r="AL77" s="37">
        <f t="shared" si="43"/>
        <v>0</v>
      </c>
      <c r="AM77" s="37">
        <f t="shared" si="43"/>
        <v>0</v>
      </c>
      <c r="AN77" s="37" t="s">
        <v>12</v>
      </c>
      <c r="AO77" s="37" t="s">
        <v>12</v>
      </c>
      <c r="AP77" s="37" t="s">
        <v>12</v>
      </c>
      <c r="AQ77" s="37" t="s">
        <v>12</v>
      </c>
      <c r="AR77" s="37" t="s">
        <v>12</v>
      </c>
      <c r="AS77" s="37" t="s">
        <v>12</v>
      </c>
      <c r="AT77" s="37" t="s">
        <v>12</v>
      </c>
      <c r="AU77" s="37" t="s">
        <v>12</v>
      </c>
      <c r="AV77" s="37" t="s">
        <v>12</v>
      </c>
      <c r="AW77" s="37" t="s">
        <v>12</v>
      </c>
      <c r="AX77" s="37" t="s">
        <v>12</v>
      </c>
    </row>
    <row r="78" spans="1:50" x14ac:dyDescent="0.2">
      <c r="A78" s="2">
        <v>52</v>
      </c>
      <c r="B78" s="36" t="s">
        <v>367</v>
      </c>
      <c r="C78" s="223">
        <v>0</v>
      </c>
      <c r="D78" s="14">
        <v>0</v>
      </c>
      <c r="E78" s="14">
        <v>0</v>
      </c>
      <c r="F78" s="14">
        <v>0</v>
      </c>
      <c r="G78" s="14">
        <v>0</v>
      </c>
      <c r="H78" s="14">
        <v>0</v>
      </c>
      <c r="I78" s="14">
        <v>0</v>
      </c>
      <c r="J78" s="14">
        <v>0</v>
      </c>
      <c r="K78" s="14">
        <v>0</v>
      </c>
      <c r="L78" s="14">
        <v>0</v>
      </c>
      <c r="M78" s="14">
        <v>0</v>
      </c>
      <c r="N78" s="14">
        <v>0</v>
      </c>
      <c r="O78" s="223">
        <v>0</v>
      </c>
      <c r="P78" s="14" t="s">
        <v>12</v>
      </c>
      <c r="Q78" s="14" t="s">
        <v>12</v>
      </c>
      <c r="R78" s="14" t="s">
        <v>12</v>
      </c>
      <c r="S78" s="14" t="s">
        <v>12</v>
      </c>
      <c r="T78" s="14" t="s">
        <v>12</v>
      </c>
      <c r="U78" s="14" t="s">
        <v>12</v>
      </c>
      <c r="V78" s="14" t="s">
        <v>12</v>
      </c>
      <c r="W78" s="14" t="s">
        <v>12</v>
      </c>
      <c r="X78" s="14" t="s">
        <v>12</v>
      </c>
      <c r="Y78" s="14" t="s">
        <v>12</v>
      </c>
      <c r="Z78" s="14" t="s">
        <v>12</v>
      </c>
      <c r="AA78" s="37">
        <f t="shared" si="43"/>
        <v>0</v>
      </c>
      <c r="AB78" s="37">
        <f t="shared" si="43"/>
        <v>0</v>
      </c>
      <c r="AC78" s="37">
        <f t="shared" si="43"/>
        <v>0</v>
      </c>
      <c r="AD78" s="37">
        <f t="shared" si="43"/>
        <v>0</v>
      </c>
      <c r="AE78" s="37">
        <f t="shared" si="43"/>
        <v>0</v>
      </c>
      <c r="AF78" s="37">
        <f t="shared" si="43"/>
        <v>0</v>
      </c>
      <c r="AG78" s="37">
        <f t="shared" si="43"/>
        <v>0</v>
      </c>
      <c r="AH78" s="37">
        <f t="shared" si="43"/>
        <v>0</v>
      </c>
      <c r="AI78" s="37">
        <f t="shared" si="43"/>
        <v>0</v>
      </c>
      <c r="AJ78" s="37">
        <f t="shared" si="43"/>
        <v>0</v>
      </c>
      <c r="AK78" s="37">
        <f t="shared" si="43"/>
        <v>0</v>
      </c>
      <c r="AL78" s="37">
        <f t="shared" si="43"/>
        <v>0</v>
      </c>
      <c r="AM78" s="37">
        <f t="shared" si="43"/>
        <v>0</v>
      </c>
      <c r="AN78" s="37" t="s">
        <v>12</v>
      </c>
      <c r="AO78" s="37" t="s">
        <v>12</v>
      </c>
      <c r="AP78" s="37" t="s">
        <v>12</v>
      </c>
      <c r="AQ78" s="37" t="s">
        <v>12</v>
      </c>
      <c r="AR78" s="37" t="s">
        <v>12</v>
      </c>
      <c r="AS78" s="37" t="s">
        <v>12</v>
      </c>
      <c r="AT78" s="37" t="s">
        <v>12</v>
      </c>
      <c r="AU78" s="37" t="s">
        <v>12</v>
      </c>
      <c r="AV78" s="37" t="s">
        <v>12</v>
      </c>
      <c r="AW78" s="37" t="s">
        <v>12</v>
      </c>
      <c r="AX78" s="37" t="s">
        <v>12</v>
      </c>
    </row>
    <row r="79" spans="1:50" x14ac:dyDescent="0.2">
      <c r="A79" s="2">
        <v>53</v>
      </c>
      <c r="B79" s="36" t="s">
        <v>370</v>
      </c>
      <c r="C79" s="223">
        <v>0</v>
      </c>
      <c r="D79" s="14">
        <v>0</v>
      </c>
      <c r="E79" s="14">
        <v>0</v>
      </c>
      <c r="F79" s="14">
        <v>0</v>
      </c>
      <c r="G79" s="14">
        <v>0</v>
      </c>
      <c r="H79" s="14">
        <v>0</v>
      </c>
      <c r="I79" s="14">
        <v>0</v>
      </c>
      <c r="J79" s="14">
        <v>0</v>
      </c>
      <c r="K79" s="14">
        <v>0</v>
      </c>
      <c r="L79" s="14">
        <v>0</v>
      </c>
      <c r="M79" s="14">
        <v>0</v>
      </c>
      <c r="N79" s="14">
        <v>0</v>
      </c>
      <c r="O79" s="223">
        <v>0</v>
      </c>
      <c r="P79" s="14" t="s">
        <v>12</v>
      </c>
      <c r="Q79" s="14" t="s">
        <v>12</v>
      </c>
      <c r="R79" s="14" t="s">
        <v>12</v>
      </c>
      <c r="S79" s="14" t="s">
        <v>12</v>
      </c>
      <c r="T79" s="14" t="s">
        <v>12</v>
      </c>
      <c r="U79" s="14" t="s">
        <v>12</v>
      </c>
      <c r="V79" s="14" t="s">
        <v>12</v>
      </c>
      <c r="W79" s="14" t="s">
        <v>12</v>
      </c>
      <c r="X79" s="14" t="s">
        <v>12</v>
      </c>
      <c r="Y79" s="14" t="s">
        <v>12</v>
      </c>
      <c r="Z79" s="14" t="s">
        <v>12</v>
      </c>
      <c r="AA79" s="37">
        <f t="shared" si="43"/>
        <v>0</v>
      </c>
      <c r="AB79" s="37">
        <f t="shared" si="43"/>
        <v>0</v>
      </c>
      <c r="AC79" s="37">
        <f t="shared" si="43"/>
        <v>0</v>
      </c>
      <c r="AD79" s="37">
        <f t="shared" si="43"/>
        <v>0</v>
      </c>
      <c r="AE79" s="37">
        <f t="shared" si="43"/>
        <v>0</v>
      </c>
      <c r="AF79" s="37">
        <f t="shared" si="43"/>
        <v>0</v>
      </c>
      <c r="AG79" s="37">
        <f t="shared" si="43"/>
        <v>0</v>
      </c>
      <c r="AH79" s="37">
        <f t="shared" si="43"/>
        <v>0</v>
      </c>
      <c r="AI79" s="37">
        <f t="shared" si="43"/>
        <v>0</v>
      </c>
      <c r="AJ79" s="37">
        <f t="shared" si="43"/>
        <v>0</v>
      </c>
      <c r="AK79" s="37">
        <f t="shared" si="43"/>
        <v>0</v>
      </c>
      <c r="AL79" s="37">
        <f t="shared" si="43"/>
        <v>0</v>
      </c>
      <c r="AM79" s="37">
        <f t="shared" si="43"/>
        <v>0</v>
      </c>
      <c r="AN79" s="37" t="s">
        <v>12</v>
      </c>
      <c r="AO79" s="37" t="s">
        <v>12</v>
      </c>
      <c r="AP79" s="37" t="s">
        <v>12</v>
      </c>
      <c r="AQ79" s="37" t="s">
        <v>12</v>
      </c>
      <c r="AR79" s="37" t="s">
        <v>12</v>
      </c>
      <c r="AS79" s="37" t="s">
        <v>12</v>
      </c>
      <c r="AT79" s="37" t="s">
        <v>12</v>
      </c>
      <c r="AU79" s="37" t="s">
        <v>12</v>
      </c>
      <c r="AV79" s="37" t="s">
        <v>12</v>
      </c>
      <c r="AW79" s="37" t="s">
        <v>12</v>
      </c>
      <c r="AX79" s="37" t="s">
        <v>12</v>
      </c>
    </row>
  </sheetData>
  <mergeCells count="3">
    <mergeCell ref="B6:B7"/>
    <mergeCell ref="C6:N6"/>
    <mergeCell ref="O6:Z6"/>
  </mergeCells>
  <hyperlinks>
    <hyperlink ref="A1" location="Cover!A1" display="Back to Cover page" xr:uid="{00000000-0004-0000-0E00-000000000000}"/>
  </hyperlinks>
  <pageMargins left="0.7" right="0.7" top="0.75" bottom="0.75" header="0.3" footer="0.3"/>
  <pageSetup paperSize="9" scale="81" orientation="landscape" verticalDpi="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zoomScaleNormal="100" workbookViewId="0">
      <selection activeCell="B3" sqref="B3"/>
    </sheetView>
  </sheetViews>
  <sheetFormatPr defaultColWidth="9" defaultRowHeight="11.4" x14ac:dyDescent="0.2"/>
  <cols>
    <col min="1" max="1" width="5.6640625" style="2" customWidth="1"/>
    <col min="2" max="2" width="18.44140625" style="2" customWidth="1"/>
    <col min="3" max="3" width="6.6640625" style="2" customWidth="1"/>
    <col min="4" max="4" width="7.6640625" style="2" customWidth="1"/>
    <col min="5" max="5" width="7.88671875" style="2" customWidth="1"/>
    <col min="6" max="9" width="6.6640625" style="2" customWidth="1"/>
    <col min="10" max="10" width="8.6640625" style="2" bestFit="1" customWidth="1"/>
    <col min="11" max="14" width="6.6640625" style="2" customWidth="1"/>
    <col min="15" max="15" width="7.88671875" style="2" customWidth="1"/>
    <col min="16" max="19" width="9" style="2"/>
    <col min="20" max="20" width="2.5546875" style="2" customWidth="1"/>
    <col min="21" max="21" width="3" style="2" hidden="1" customWidth="1"/>
    <col min="22" max="28" width="9" style="2"/>
    <col min="29" max="30" width="9.109375" style="2" bestFit="1" customWidth="1"/>
    <col min="31" max="16384" width="9" style="2"/>
  </cols>
  <sheetData>
    <row r="1" spans="1:24" ht="18" customHeight="1" x14ac:dyDescent="0.2">
      <c r="A1" s="264" t="s">
        <v>192</v>
      </c>
    </row>
    <row r="3" spans="1:24" ht="15.6" x14ac:dyDescent="0.3">
      <c r="A3" s="1"/>
      <c r="B3" s="249" t="s">
        <v>379</v>
      </c>
    </row>
    <row r="4" spans="1:24" x14ac:dyDescent="0.2">
      <c r="B4" s="41" t="s">
        <v>242</v>
      </c>
    </row>
    <row r="6" spans="1:24" x14ac:dyDescent="0.2">
      <c r="M6" s="16"/>
      <c r="N6" s="16"/>
      <c r="O6" s="16"/>
      <c r="P6" s="16"/>
      <c r="Q6" s="16"/>
      <c r="R6" s="16"/>
      <c r="S6" s="16"/>
      <c r="T6" s="16"/>
      <c r="U6" s="16"/>
      <c r="V6" s="16"/>
      <c r="W6" s="16"/>
      <c r="X6" s="16"/>
    </row>
    <row r="7" spans="1:24" x14ac:dyDescent="0.2">
      <c r="M7" s="16"/>
      <c r="N7" s="16"/>
      <c r="O7" s="16"/>
      <c r="P7" s="16"/>
      <c r="Q7" s="16"/>
      <c r="R7" s="16"/>
      <c r="S7" s="16"/>
      <c r="T7" s="16"/>
      <c r="U7" s="16"/>
      <c r="V7" s="16"/>
      <c r="W7" s="16"/>
      <c r="X7" s="16"/>
    </row>
    <row r="8" spans="1:24" x14ac:dyDescent="0.2">
      <c r="M8" s="16"/>
      <c r="N8" s="16"/>
      <c r="O8" s="16"/>
      <c r="P8" s="16"/>
      <c r="Q8" s="16"/>
      <c r="R8" s="16"/>
      <c r="S8" s="16"/>
      <c r="T8" s="16"/>
      <c r="U8" s="16"/>
      <c r="V8" s="16"/>
      <c r="W8" s="16"/>
      <c r="X8" s="16"/>
    </row>
    <row r="9" spans="1:24" ht="11.25" customHeight="1" x14ac:dyDescent="0.2">
      <c r="B9" s="248"/>
      <c r="C9" s="248"/>
      <c r="D9" s="248"/>
      <c r="E9" s="248"/>
      <c r="F9" s="248"/>
      <c r="I9" s="49"/>
      <c r="M9" s="50"/>
      <c r="N9" s="50"/>
      <c r="O9" s="50"/>
      <c r="P9" s="50"/>
      <c r="Q9" s="50"/>
      <c r="R9" s="50"/>
      <c r="S9" s="50"/>
      <c r="T9" s="50"/>
      <c r="U9" s="50"/>
      <c r="V9" s="16"/>
      <c r="W9" s="16"/>
      <c r="X9" s="16"/>
    </row>
    <row r="10" spans="1:24" ht="11.25" customHeight="1" x14ac:dyDescent="0.2">
      <c r="B10" s="248"/>
      <c r="C10" s="248"/>
      <c r="D10" s="248"/>
      <c r="E10" s="248"/>
      <c r="F10" s="248"/>
      <c r="I10" s="49"/>
      <c r="Q10" s="32"/>
      <c r="R10" s="32"/>
      <c r="S10" s="32"/>
      <c r="T10" s="32"/>
      <c r="U10" s="32"/>
      <c r="V10" s="16"/>
      <c r="W10" s="16"/>
      <c r="X10" s="16"/>
    </row>
    <row r="11" spans="1:24" ht="11.25" customHeight="1" x14ac:dyDescent="0.2">
      <c r="B11" s="248"/>
      <c r="C11" s="248"/>
      <c r="D11" s="248"/>
      <c r="E11" s="248"/>
      <c r="F11" s="248"/>
      <c r="I11" s="49"/>
      <c r="Q11" s="16"/>
      <c r="R11" s="16"/>
      <c r="S11" s="16"/>
      <c r="T11" s="16"/>
      <c r="U11" s="16"/>
      <c r="V11" s="16"/>
      <c r="W11" s="16"/>
      <c r="X11" s="16"/>
    </row>
    <row r="12" spans="1:24" ht="11.25" customHeight="1" x14ac:dyDescent="0.2">
      <c r="B12" s="248"/>
      <c r="C12" s="248"/>
      <c r="D12" s="248"/>
      <c r="E12" s="248"/>
      <c r="F12" s="248"/>
      <c r="I12" s="49"/>
      <c r="Q12" s="16"/>
      <c r="R12" s="16"/>
      <c r="S12" s="16"/>
      <c r="T12" s="16"/>
      <c r="U12" s="16"/>
      <c r="V12" s="16"/>
      <c r="W12" s="16"/>
      <c r="X12" s="16"/>
    </row>
    <row r="13" spans="1:24" ht="11.25" customHeight="1" x14ac:dyDescent="0.2">
      <c r="B13" s="248"/>
      <c r="C13" s="248"/>
      <c r="D13" s="248"/>
      <c r="E13" s="248"/>
      <c r="F13" s="248"/>
      <c r="I13" s="49"/>
      <c r="J13" s="16"/>
      <c r="K13" s="16"/>
      <c r="L13" s="16"/>
      <c r="Q13" s="16"/>
      <c r="R13" s="16"/>
      <c r="S13" s="16"/>
      <c r="T13" s="16"/>
      <c r="U13" s="16"/>
      <c r="V13" s="16"/>
      <c r="W13" s="16"/>
      <c r="X13" s="16"/>
    </row>
    <row r="14" spans="1:24" ht="11.25" customHeight="1" x14ac:dyDescent="0.2">
      <c r="B14" s="248"/>
      <c r="C14" s="248"/>
      <c r="D14" s="248"/>
      <c r="E14" s="248"/>
      <c r="F14" s="248"/>
      <c r="I14" s="49"/>
      <c r="J14" s="50"/>
      <c r="K14" s="50"/>
      <c r="L14" s="50"/>
      <c r="Q14" s="50"/>
      <c r="R14" s="50"/>
      <c r="S14" s="50"/>
      <c r="T14" s="50"/>
      <c r="U14" s="50"/>
      <c r="V14" s="16"/>
      <c r="W14" s="16"/>
      <c r="X14" s="16"/>
    </row>
    <row r="15" spans="1:24" ht="11.25" customHeight="1" x14ac:dyDescent="0.2">
      <c r="B15" s="248"/>
      <c r="C15" s="248"/>
      <c r="D15" s="248"/>
      <c r="E15" s="248"/>
      <c r="F15" s="248"/>
      <c r="I15" s="49"/>
      <c r="J15" s="32"/>
      <c r="K15" s="32"/>
      <c r="L15" s="32"/>
      <c r="Q15" s="32"/>
      <c r="R15" s="32"/>
      <c r="S15" s="32"/>
      <c r="T15" s="32"/>
      <c r="U15" s="32"/>
      <c r="V15" s="16"/>
      <c r="W15" s="16"/>
      <c r="X15" s="16"/>
    </row>
    <row r="16" spans="1:24" ht="11.25" customHeight="1" x14ac:dyDescent="0.2">
      <c r="B16" s="248"/>
      <c r="C16" s="248"/>
      <c r="D16" s="248"/>
      <c r="E16" s="248"/>
      <c r="F16" s="248"/>
      <c r="I16" s="49"/>
      <c r="J16" s="16"/>
      <c r="K16" s="16"/>
      <c r="L16" s="16"/>
      <c r="Q16" s="16"/>
      <c r="R16" s="16"/>
      <c r="S16" s="16"/>
      <c r="T16" s="16"/>
      <c r="U16" s="16"/>
      <c r="V16" s="16"/>
      <c r="W16" s="16"/>
      <c r="X16" s="16"/>
    </row>
    <row r="17" spans="2:24" x14ac:dyDescent="0.2">
      <c r="J17" s="16"/>
      <c r="K17" s="16"/>
      <c r="L17" s="16"/>
      <c r="Q17" s="16"/>
      <c r="R17" s="16"/>
      <c r="S17" s="16"/>
      <c r="T17" s="16"/>
      <c r="U17" s="16"/>
      <c r="V17" s="16"/>
      <c r="W17" s="16"/>
      <c r="X17" s="16"/>
    </row>
    <row r="18" spans="2:24" x14ac:dyDescent="0.2">
      <c r="J18" s="16"/>
      <c r="K18" s="16"/>
      <c r="L18" s="16"/>
      <c r="Q18" s="16"/>
      <c r="R18" s="16"/>
      <c r="S18" s="16"/>
      <c r="T18" s="16"/>
      <c r="U18" s="16"/>
      <c r="V18" s="16"/>
      <c r="W18" s="16"/>
      <c r="X18" s="16"/>
    </row>
    <row r="19" spans="2:24" x14ac:dyDescent="0.2">
      <c r="J19" s="50"/>
      <c r="K19" s="50"/>
      <c r="L19" s="50"/>
      <c r="Q19" s="50"/>
      <c r="R19" s="50"/>
      <c r="S19" s="50"/>
      <c r="T19" s="50"/>
      <c r="U19" s="50"/>
      <c r="V19" s="16"/>
      <c r="W19" s="16"/>
      <c r="X19" s="16"/>
    </row>
    <row r="20" spans="2:24" x14ac:dyDescent="0.2">
      <c r="J20" s="32"/>
      <c r="K20" s="32"/>
      <c r="L20" s="32"/>
      <c r="Q20" s="32"/>
      <c r="R20" s="32"/>
      <c r="S20" s="32"/>
      <c r="T20" s="32"/>
      <c r="U20" s="32"/>
      <c r="V20" s="16"/>
      <c r="W20" s="16"/>
      <c r="X20" s="16"/>
    </row>
    <row r="21" spans="2:24" x14ac:dyDescent="0.2">
      <c r="J21" s="16"/>
      <c r="K21" s="16"/>
      <c r="L21" s="16"/>
      <c r="Q21" s="16"/>
      <c r="R21" s="16"/>
      <c r="S21" s="16"/>
      <c r="T21" s="16"/>
      <c r="U21" s="16"/>
      <c r="V21" s="16"/>
      <c r="W21" s="16"/>
      <c r="X21" s="16"/>
    </row>
    <row r="22" spans="2:24" x14ac:dyDescent="0.2">
      <c r="J22" s="16"/>
      <c r="K22" s="16"/>
      <c r="L22" s="16"/>
      <c r="Q22" s="16"/>
      <c r="R22" s="16"/>
      <c r="S22" s="16"/>
      <c r="T22" s="16"/>
      <c r="U22" s="16"/>
      <c r="V22" s="16"/>
      <c r="W22" s="16"/>
      <c r="X22" s="16"/>
    </row>
    <row r="23" spans="2:24" x14ac:dyDescent="0.2">
      <c r="J23" s="16"/>
      <c r="K23" s="16"/>
      <c r="L23" s="16"/>
      <c r="Q23" s="16"/>
      <c r="R23" s="16"/>
      <c r="S23" s="16"/>
      <c r="T23" s="16"/>
      <c r="U23" s="16"/>
      <c r="V23" s="16"/>
      <c r="W23" s="16"/>
      <c r="X23" s="16"/>
    </row>
    <row r="24" spans="2:24" x14ac:dyDescent="0.2">
      <c r="J24" s="50"/>
      <c r="K24" s="50"/>
      <c r="L24" s="50"/>
      <c r="Q24" s="50"/>
      <c r="R24" s="50"/>
      <c r="S24" s="50"/>
      <c r="T24" s="50"/>
      <c r="U24" s="50"/>
      <c r="V24" s="16"/>
      <c r="W24" s="16"/>
      <c r="X24" s="16"/>
    </row>
    <row r="25" spans="2:24" x14ac:dyDescent="0.2">
      <c r="J25" s="32"/>
      <c r="K25" s="32"/>
      <c r="L25" s="32"/>
      <c r="Q25" s="32"/>
      <c r="R25" s="32"/>
      <c r="S25" s="32"/>
      <c r="T25" s="32"/>
      <c r="U25" s="32"/>
      <c r="V25" s="16"/>
      <c r="W25" s="16"/>
      <c r="X25" s="16"/>
    </row>
    <row r="27" spans="2:24" ht="11.25" customHeight="1" x14ac:dyDescent="0.2">
      <c r="B27" s="42"/>
    </row>
    <row r="28" spans="2:24" ht="11.25" customHeight="1" x14ac:dyDescent="0.2">
      <c r="B28" s="41"/>
    </row>
    <row r="29" spans="2:24" ht="14.4" customHeight="1" x14ac:dyDescent="0.2">
      <c r="B29" s="299" t="s">
        <v>532</v>
      </c>
    </row>
    <row r="30" spans="2:24" x14ac:dyDescent="0.2">
      <c r="B30" s="2" t="str">
        <f>'T1-Solid fuels supply EU'!B37</f>
        <v>Extraction date: 05/05/2020</v>
      </c>
    </row>
    <row r="31" spans="2:24" ht="15" customHeight="1" x14ac:dyDescent="0.2">
      <c r="B31" s="42" t="s">
        <v>371</v>
      </c>
    </row>
    <row r="32" spans="2:24" ht="11.25" customHeight="1" x14ac:dyDescent="0.2"/>
    <row r="33" spans="1:6" ht="11.25" customHeight="1" x14ac:dyDescent="0.2"/>
    <row r="35" spans="1:6" x14ac:dyDescent="0.2">
      <c r="B35" s="2" t="s">
        <v>4</v>
      </c>
      <c r="D35" s="61" t="str">
        <f>'T9a-Main origin Crude oil'!C25</f>
        <v>2019M01</v>
      </c>
      <c r="E35" s="3" t="str">
        <f>'T9a-Main origin Crude oil'!N25</f>
        <v>2019M12</v>
      </c>
      <c r="F35" s="61" t="str">
        <f>'T9a-Main origin Crude oil'!O25</f>
        <v>2020M01</v>
      </c>
    </row>
    <row r="36" spans="1:6" x14ac:dyDescent="0.2">
      <c r="A36" s="2">
        <v>1</v>
      </c>
      <c r="B36" s="16" t="str">
        <f>+'T9a-Main origin Crude oil'!B8</f>
        <v>Russia</v>
      </c>
      <c r="D36" s="61">
        <f>'T9a-Main origin Crude oil'!C26</f>
        <v>13210.376</v>
      </c>
      <c r="E36" s="3">
        <f>'T9a-Main origin Crude oil'!N26</f>
        <v>11266.252</v>
      </c>
      <c r="F36" s="61">
        <f>'T9a-Main origin Crude oil'!O26</f>
        <v>9534.9010000000017</v>
      </c>
    </row>
    <row r="37" spans="1:6" x14ac:dyDescent="0.2">
      <c r="A37" s="2">
        <v>2</v>
      </c>
      <c r="B37" s="16" t="str">
        <f>+'T9a-Main origin Crude oil'!B9</f>
        <v>United States</v>
      </c>
      <c r="D37" s="61">
        <f>'T9a-Main origin Crude oil'!C27</f>
        <v>2335.8959999999997</v>
      </c>
      <c r="E37" s="3">
        <f>'T9a-Main origin Crude oil'!N27</f>
        <v>4001.625</v>
      </c>
      <c r="F37" s="61">
        <f>'T9a-Main origin Crude oil'!O27</f>
        <v>4079.4940000000001</v>
      </c>
    </row>
    <row r="38" spans="1:6" x14ac:dyDescent="0.2">
      <c r="A38" s="2">
        <v>3</v>
      </c>
      <c r="B38" s="16" t="str">
        <f>+'T9a-Main origin Crude oil'!B10</f>
        <v>Norway</v>
      </c>
      <c r="D38" s="61">
        <f>'T9a-Main origin Crude oil'!C28</f>
        <v>5478.5540000000001</v>
      </c>
      <c r="E38" s="3">
        <f>'T9a-Main origin Crude oil'!N28</f>
        <v>5289.8379999999997</v>
      </c>
      <c r="F38" s="61">
        <f>'T9a-Main origin Crude oil'!O28</f>
        <v>3909.32</v>
      </c>
    </row>
    <row r="39" spans="1:6" x14ac:dyDescent="0.2">
      <c r="A39" s="2">
        <v>4</v>
      </c>
      <c r="B39" s="16" t="str">
        <f>+'T9a-Main origin Crude oil'!B11</f>
        <v>Kazakhstan</v>
      </c>
      <c r="D39" s="61">
        <f>'T9a-Main origin Crude oil'!C29</f>
        <v>3009.2219999999998</v>
      </c>
      <c r="E39" s="3">
        <f>'T9a-Main origin Crude oil'!N29</f>
        <v>2663.9970000000003</v>
      </c>
      <c r="F39" s="61">
        <f>'T9a-Main origin Crude oil'!O29</f>
        <v>3251.7359999999999</v>
      </c>
    </row>
    <row r="40" spans="1:6" x14ac:dyDescent="0.2">
      <c r="A40" s="2">
        <v>5</v>
      </c>
      <c r="B40" s="16" t="str">
        <f>+'T9a-Main origin Crude oil'!B12</f>
        <v>Nigeria</v>
      </c>
      <c r="D40" s="61">
        <f>'T9a-Main origin Crude oil'!C30</f>
        <v>3066.0630000000001</v>
      </c>
      <c r="E40" s="3">
        <f>'T9a-Main origin Crude oil'!N30</f>
        <v>3066.8580000000002</v>
      </c>
      <c r="F40" s="61">
        <f>'T9a-Main origin Crude oil'!O30</f>
        <v>2729.3480000000004</v>
      </c>
    </row>
    <row r="41" spans="1:6" x14ac:dyDescent="0.2">
      <c r="A41" s="2">
        <v>6</v>
      </c>
      <c r="B41" s="16" t="str">
        <f>+'T9a-Main origin Crude oil'!B13</f>
        <v>Saudi Arabia</v>
      </c>
      <c r="D41" s="61">
        <f>'T9a-Main origin Crude oil'!C31</f>
        <v>3470.1210000000001</v>
      </c>
      <c r="E41" s="3">
        <f>'T9a-Main origin Crude oil'!N31</f>
        <v>2586.386</v>
      </c>
      <c r="F41" s="61">
        <f>'T9a-Main origin Crude oil'!O31</f>
        <v>2213.6530000000002</v>
      </c>
    </row>
    <row r="42" spans="1:6" x14ac:dyDescent="0.2">
      <c r="A42" s="2">
        <v>7</v>
      </c>
      <c r="B42" s="16" t="str">
        <f>+'T9a-Main origin Crude oil'!B14</f>
        <v>Libya</v>
      </c>
      <c r="D42" s="61">
        <f>'T9a-Main origin Crude oil'!C32</f>
        <v>2266.038</v>
      </c>
      <c r="E42" s="3">
        <f>'T9a-Main origin Crude oil'!N32</f>
        <v>3026.7889999999998</v>
      </c>
      <c r="F42" s="61">
        <f>'T9a-Main origin Crude oil'!O32</f>
        <v>2008.7130000000002</v>
      </c>
    </row>
    <row r="43" spans="1:6" x14ac:dyDescent="0.2">
      <c r="A43" s="16">
        <v>8</v>
      </c>
      <c r="B43" s="16" t="str">
        <f>+'T9a-Main origin Crude oil'!B15</f>
        <v>Azerbaijan</v>
      </c>
      <c r="D43" s="61">
        <f>'T9a-Main origin Crude oil'!C33</f>
        <v>2803.8820000000001</v>
      </c>
      <c r="E43" s="3">
        <f>'T9a-Main origin Crude oil'!N33</f>
        <v>1721.335</v>
      </c>
      <c r="F43" s="61">
        <f>'T9a-Main origin Crude oil'!O33</f>
        <v>1884.202</v>
      </c>
    </row>
    <row r="44" spans="1:6" x14ac:dyDescent="0.2">
      <c r="A44" s="50">
        <v>9</v>
      </c>
      <c r="B44" s="16" t="str">
        <f>+'T9a-Main origin Crude oil'!B16</f>
        <v>Iraq</v>
      </c>
      <c r="D44" s="61">
        <f>'T9a-Main origin Crude oil'!C34</f>
        <v>4118.9889999999996</v>
      </c>
      <c r="E44" s="3">
        <f>'T9a-Main origin Crude oil'!N34</f>
        <v>2689.0149999999999</v>
      </c>
      <c r="F44" s="61">
        <f>'T9a-Main origin Crude oil'!O34</f>
        <v>1500.354</v>
      </c>
    </row>
    <row r="45" spans="1:6" x14ac:dyDescent="0.2">
      <c r="A45" s="32">
        <v>10</v>
      </c>
      <c r="B45" s="16" t="str">
        <f>+'T9a-Main origin Crude oil'!B17</f>
        <v>Angola</v>
      </c>
      <c r="D45" s="61">
        <f>'T9a-Main origin Crude oil'!C35</f>
        <v>676</v>
      </c>
      <c r="E45" s="3">
        <f>'T9a-Main origin Crude oil'!N35</f>
        <v>603</v>
      </c>
      <c r="F45" s="61">
        <f>'T9a-Main origin Crude oil'!O35</f>
        <v>934.75099999999998</v>
      </c>
    </row>
    <row r="46" spans="1:6" x14ac:dyDescent="0.2">
      <c r="A46" s="16"/>
      <c r="B46" s="16" t="s">
        <v>49</v>
      </c>
      <c r="D46" s="61">
        <f>D47-SUM(D36:D45)</f>
        <v>5582.1839999999938</v>
      </c>
      <c r="E46" s="61">
        <f>E47-SUM(E36:E45)</f>
        <v>5575.9170000000013</v>
      </c>
      <c r="F46" s="61">
        <f>F47-SUM(F36:F45)</f>
        <v>4169.5479999999989</v>
      </c>
    </row>
    <row r="47" spans="1:6" x14ac:dyDescent="0.2">
      <c r="A47" s="16"/>
      <c r="B47" s="16" t="s">
        <v>81</v>
      </c>
      <c r="D47" s="61">
        <f>'T9a-Main origin Crude oil'!C24</f>
        <v>46017.324999999997</v>
      </c>
      <c r="E47" s="3">
        <f>'T9a-Main origin Crude oil'!N24</f>
        <v>42491.012000000002</v>
      </c>
      <c r="F47" s="61">
        <f>'T9a-Main origin Crude oil'!O24</f>
        <v>36216.020000000004</v>
      </c>
    </row>
    <row r="48" spans="1:6" x14ac:dyDescent="0.2">
      <c r="A48" s="16"/>
      <c r="B48" s="16"/>
      <c r="C48" s="16"/>
      <c r="D48" s="16"/>
    </row>
    <row r="49" spans="1:4" x14ac:dyDescent="0.2">
      <c r="A49" s="50"/>
      <c r="B49" s="50"/>
      <c r="C49" s="50"/>
      <c r="D49" s="50"/>
    </row>
    <row r="50" spans="1:4" x14ac:dyDescent="0.2">
      <c r="A50" s="32"/>
      <c r="B50" s="2" t="s">
        <v>378</v>
      </c>
      <c r="C50" s="32"/>
      <c r="D50" s="32"/>
    </row>
  </sheetData>
  <hyperlinks>
    <hyperlink ref="A1" location="Cover!A1" display="Back to Cover page" xr:uid="{00000000-0004-0000-0F00-000000000000}"/>
  </hyperlinks>
  <pageMargins left="0.7" right="0.7" top="0.75" bottom="0.75" header="0.3" footer="0.3"/>
  <pageSetup paperSize="9" scale="81" orientation="landscape" verticalDpi="2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50"/>
  <sheetViews>
    <sheetView showGridLines="0" zoomScaleNormal="100" workbookViewId="0">
      <selection activeCell="B3" sqref="B3"/>
    </sheetView>
  </sheetViews>
  <sheetFormatPr defaultColWidth="9" defaultRowHeight="11.4" x14ac:dyDescent="0.2"/>
  <cols>
    <col min="1" max="1" width="5.6640625" style="2" customWidth="1"/>
    <col min="2" max="2" width="18.44140625" style="2" customWidth="1"/>
    <col min="3" max="3" width="9.6640625" style="2" bestFit="1" customWidth="1"/>
    <col min="4" max="5" width="8.33203125" style="2" bestFit="1" customWidth="1"/>
    <col min="6" max="9" width="6.6640625" style="2" customWidth="1"/>
    <col min="10" max="10" width="8.6640625" style="2" bestFit="1" customWidth="1"/>
    <col min="11" max="14" width="6.6640625" style="2" customWidth="1"/>
    <col min="15" max="15" width="10.44140625" style="2" customWidth="1"/>
    <col min="16" max="19" width="9" style="2"/>
    <col min="20" max="20" width="2.5546875" style="2" customWidth="1"/>
    <col min="21" max="21" width="0.6640625" style="2" hidden="1" customWidth="1"/>
    <col min="22" max="28" width="9" style="2"/>
    <col min="29" max="30" width="9.109375" style="2" bestFit="1" customWidth="1"/>
    <col min="31" max="16384" width="9" style="2"/>
  </cols>
  <sheetData>
    <row r="1" spans="1:24" ht="18" customHeight="1" x14ac:dyDescent="0.2">
      <c r="A1" s="264" t="s">
        <v>192</v>
      </c>
    </row>
    <row r="3" spans="1:24" ht="15.6" x14ac:dyDescent="0.3">
      <c r="A3" s="1"/>
      <c r="B3" s="249" t="s">
        <v>203</v>
      </c>
    </row>
    <row r="4" spans="1:24" ht="13.2" x14ac:dyDescent="0.25">
      <c r="B4" s="250" t="s">
        <v>240</v>
      </c>
    </row>
    <row r="6" spans="1:24" x14ac:dyDescent="0.2">
      <c r="M6" s="16"/>
      <c r="N6" s="16"/>
      <c r="O6" s="16"/>
      <c r="P6" s="16"/>
      <c r="Q6" s="16"/>
      <c r="R6" s="16"/>
      <c r="S6" s="16"/>
      <c r="T6" s="16"/>
      <c r="U6" s="16"/>
      <c r="V6" s="16"/>
      <c r="W6" s="16"/>
      <c r="X6" s="16"/>
    </row>
    <row r="7" spans="1:24" x14ac:dyDescent="0.2">
      <c r="M7" s="16"/>
      <c r="N7" s="16"/>
      <c r="O7" s="16"/>
      <c r="P7" s="16"/>
      <c r="Q7" s="16"/>
      <c r="R7" s="16"/>
      <c r="S7" s="16"/>
      <c r="T7" s="16"/>
      <c r="U7" s="16"/>
      <c r="V7" s="16"/>
      <c r="W7" s="16"/>
      <c r="X7" s="16"/>
    </row>
    <row r="8" spans="1:24" x14ac:dyDescent="0.2">
      <c r="M8" s="16"/>
      <c r="N8" s="16"/>
      <c r="O8" s="16"/>
      <c r="P8" s="16"/>
      <c r="Q8" s="16"/>
      <c r="R8" s="16"/>
      <c r="S8" s="16"/>
      <c r="T8" s="16"/>
      <c r="U8" s="16"/>
      <c r="V8" s="16"/>
      <c r="W8" s="16"/>
      <c r="X8" s="16"/>
    </row>
    <row r="9" spans="1:24" ht="11.25" customHeight="1" x14ac:dyDescent="0.2">
      <c r="B9" s="248"/>
      <c r="C9" s="248"/>
      <c r="D9" s="248"/>
      <c r="E9" s="248"/>
      <c r="F9" s="248"/>
      <c r="I9" s="49"/>
      <c r="M9" s="50"/>
      <c r="N9" s="50"/>
      <c r="O9" s="50"/>
      <c r="P9" s="50"/>
      <c r="Q9" s="50"/>
      <c r="R9" s="50"/>
      <c r="S9" s="50"/>
      <c r="T9" s="50"/>
      <c r="U9" s="50"/>
      <c r="V9" s="16"/>
      <c r="W9" s="16"/>
      <c r="X9" s="16"/>
    </row>
    <row r="10" spans="1:24" ht="11.25" customHeight="1" x14ac:dyDescent="0.2">
      <c r="B10" s="248"/>
      <c r="C10" s="248"/>
      <c r="D10" s="248"/>
      <c r="E10" s="248"/>
      <c r="F10" s="248"/>
      <c r="I10" s="49"/>
      <c r="P10" s="32"/>
      <c r="Q10" s="32"/>
      <c r="R10" s="32"/>
      <c r="S10" s="32"/>
      <c r="T10" s="32"/>
      <c r="U10" s="32"/>
      <c r="V10" s="16"/>
      <c r="W10" s="16"/>
      <c r="X10" s="16"/>
    </row>
    <row r="11" spans="1:24" ht="11.25" customHeight="1" x14ac:dyDescent="0.2">
      <c r="B11" s="248"/>
      <c r="C11" s="248"/>
      <c r="D11" s="248"/>
      <c r="E11" s="248"/>
      <c r="F11" s="248"/>
      <c r="I11" s="49"/>
      <c r="P11" s="16"/>
      <c r="Q11" s="16"/>
      <c r="R11" s="16"/>
      <c r="S11" s="16"/>
      <c r="T11" s="16"/>
      <c r="U11" s="16"/>
      <c r="V11" s="16"/>
      <c r="W11" s="16"/>
      <c r="X11" s="16"/>
    </row>
    <row r="12" spans="1:24" ht="11.25" customHeight="1" x14ac:dyDescent="0.2">
      <c r="B12" s="248"/>
      <c r="C12" s="248"/>
      <c r="D12" s="248"/>
      <c r="E12" s="248"/>
      <c r="F12" s="248"/>
      <c r="I12" s="49"/>
      <c r="P12" s="16"/>
      <c r="Q12" s="16"/>
      <c r="R12" s="16"/>
      <c r="S12" s="16"/>
      <c r="T12" s="16"/>
      <c r="U12" s="16"/>
      <c r="V12" s="16"/>
      <c r="W12" s="16"/>
      <c r="X12" s="16"/>
    </row>
    <row r="13" spans="1:24" ht="11.25" customHeight="1" x14ac:dyDescent="0.2">
      <c r="B13" s="248"/>
      <c r="C13" s="248"/>
      <c r="D13" s="248"/>
      <c r="E13" s="248"/>
      <c r="F13" s="248"/>
      <c r="I13" s="49"/>
      <c r="J13" s="16"/>
      <c r="K13" s="16"/>
      <c r="L13" s="16"/>
      <c r="P13" s="16"/>
      <c r="Q13" s="16"/>
      <c r="R13" s="16"/>
      <c r="S13" s="16"/>
      <c r="T13" s="16"/>
      <c r="U13" s="16"/>
      <c r="V13" s="16"/>
      <c r="W13" s="16"/>
      <c r="X13" s="16"/>
    </row>
    <row r="14" spans="1:24" ht="11.25" customHeight="1" x14ac:dyDescent="0.2">
      <c r="B14" s="248"/>
      <c r="C14" s="248"/>
      <c r="D14" s="248"/>
      <c r="E14" s="248"/>
      <c r="F14" s="248"/>
      <c r="I14" s="49"/>
      <c r="J14" s="50"/>
      <c r="K14" s="50"/>
      <c r="L14" s="50"/>
      <c r="P14" s="50"/>
      <c r="Q14" s="50"/>
      <c r="R14" s="50"/>
      <c r="S14" s="50"/>
      <c r="T14" s="50"/>
      <c r="U14" s="50"/>
      <c r="V14" s="16"/>
      <c r="W14" s="16"/>
      <c r="X14" s="16"/>
    </row>
    <row r="15" spans="1:24" ht="11.25" customHeight="1" x14ac:dyDescent="0.2">
      <c r="B15" s="248"/>
      <c r="C15" s="248"/>
      <c r="D15" s="248"/>
      <c r="E15" s="248"/>
      <c r="F15" s="248"/>
      <c r="I15" s="49"/>
      <c r="J15" s="32"/>
      <c r="K15" s="32"/>
      <c r="L15" s="32"/>
      <c r="P15" s="32"/>
      <c r="Q15" s="32"/>
      <c r="R15" s="32"/>
      <c r="S15" s="32"/>
      <c r="T15" s="32"/>
      <c r="U15" s="32"/>
      <c r="V15" s="16"/>
      <c r="W15" s="16"/>
      <c r="X15" s="16"/>
    </row>
    <row r="16" spans="1:24" ht="11.25" customHeight="1" x14ac:dyDescent="0.2">
      <c r="B16" s="248"/>
      <c r="C16" s="248"/>
      <c r="D16" s="248"/>
      <c r="E16" s="248"/>
      <c r="F16" s="248"/>
      <c r="I16" s="49"/>
      <c r="J16" s="16"/>
      <c r="K16" s="16"/>
      <c r="L16" s="16"/>
      <c r="P16" s="16"/>
      <c r="Q16" s="16"/>
      <c r="R16" s="16"/>
      <c r="S16" s="16"/>
      <c r="T16" s="16"/>
      <c r="U16" s="16"/>
      <c r="V16" s="16"/>
      <c r="W16" s="16"/>
      <c r="X16" s="16"/>
    </row>
    <row r="17" spans="2:24" x14ac:dyDescent="0.2">
      <c r="J17" s="16"/>
      <c r="K17" s="16"/>
      <c r="L17" s="16"/>
      <c r="P17" s="16"/>
      <c r="Q17" s="16"/>
      <c r="R17" s="16"/>
      <c r="S17" s="16"/>
      <c r="T17" s="16"/>
      <c r="U17" s="16"/>
      <c r="V17" s="16"/>
      <c r="W17" s="16"/>
      <c r="X17" s="16"/>
    </row>
    <row r="18" spans="2:24" x14ac:dyDescent="0.2">
      <c r="J18" s="16"/>
      <c r="K18" s="16"/>
      <c r="L18" s="16"/>
      <c r="P18" s="16"/>
      <c r="Q18" s="16"/>
      <c r="R18" s="16"/>
      <c r="S18" s="16"/>
      <c r="T18" s="16"/>
      <c r="U18" s="16"/>
      <c r="V18" s="16"/>
      <c r="W18" s="16"/>
      <c r="X18" s="16"/>
    </row>
    <row r="19" spans="2:24" x14ac:dyDescent="0.2">
      <c r="J19" s="50"/>
      <c r="K19" s="50"/>
      <c r="L19" s="50"/>
      <c r="P19" s="50"/>
      <c r="Q19" s="50"/>
      <c r="R19" s="50"/>
      <c r="S19" s="50"/>
      <c r="T19" s="50"/>
      <c r="U19" s="50"/>
      <c r="V19" s="16"/>
      <c r="W19" s="16"/>
      <c r="X19" s="16"/>
    </row>
    <row r="20" spans="2:24" x14ac:dyDescent="0.2">
      <c r="J20" s="32"/>
      <c r="K20" s="32"/>
      <c r="L20" s="32"/>
      <c r="P20" s="32"/>
      <c r="Q20" s="32"/>
      <c r="R20" s="32"/>
      <c r="S20" s="32"/>
      <c r="T20" s="32"/>
      <c r="U20" s="32"/>
      <c r="V20" s="16"/>
      <c r="W20" s="16"/>
      <c r="X20" s="16"/>
    </row>
    <row r="21" spans="2:24" x14ac:dyDescent="0.2">
      <c r="J21" s="16"/>
      <c r="K21" s="16"/>
      <c r="L21" s="16"/>
      <c r="P21" s="16"/>
      <c r="Q21" s="16"/>
      <c r="R21" s="16"/>
      <c r="S21" s="16"/>
      <c r="T21" s="16"/>
      <c r="U21" s="16"/>
      <c r="V21" s="16"/>
      <c r="W21" s="16"/>
      <c r="X21" s="16"/>
    </row>
    <row r="22" spans="2:24" x14ac:dyDescent="0.2">
      <c r="J22" s="16"/>
      <c r="K22" s="16"/>
      <c r="L22" s="16"/>
      <c r="P22" s="16"/>
      <c r="Q22" s="16"/>
      <c r="R22" s="16"/>
      <c r="S22" s="16"/>
      <c r="T22" s="16"/>
      <c r="U22" s="16"/>
      <c r="V22" s="16"/>
      <c r="W22" s="16"/>
      <c r="X22" s="16"/>
    </row>
    <row r="23" spans="2:24" x14ac:dyDescent="0.2">
      <c r="J23" s="16"/>
      <c r="K23" s="16"/>
      <c r="L23" s="16"/>
      <c r="P23" s="16"/>
      <c r="Q23" s="16"/>
      <c r="R23" s="16"/>
      <c r="S23" s="16"/>
      <c r="T23" s="16"/>
      <c r="U23" s="16"/>
      <c r="V23" s="16"/>
      <c r="W23" s="16"/>
      <c r="X23" s="16"/>
    </row>
    <row r="24" spans="2:24" x14ac:dyDescent="0.2">
      <c r="J24" s="50"/>
      <c r="K24" s="50"/>
      <c r="L24" s="50"/>
      <c r="P24" s="50"/>
      <c r="Q24" s="50"/>
      <c r="R24" s="50"/>
      <c r="S24" s="50"/>
      <c r="T24" s="50"/>
      <c r="U24" s="50"/>
      <c r="V24" s="16"/>
      <c r="W24" s="16"/>
      <c r="X24" s="16"/>
    </row>
    <row r="25" spans="2:24" x14ac:dyDescent="0.2">
      <c r="J25" s="32"/>
      <c r="K25" s="32"/>
      <c r="L25" s="32"/>
      <c r="P25" s="32"/>
      <c r="Q25" s="32"/>
      <c r="R25" s="32"/>
      <c r="S25" s="32"/>
      <c r="T25" s="32"/>
      <c r="U25" s="32"/>
      <c r="V25" s="16"/>
      <c r="W25" s="16"/>
      <c r="X25" s="16"/>
    </row>
    <row r="27" spans="2:24" ht="11.25" customHeight="1" x14ac:dyDescent="0.2">
      <c r="B27" s="42"/>
    </row>
    <row r="28" spans="2:24" ht="15" customHeight="1" x14ac:dyDescent="0.2">
      <c r="B28" s="2" t="s">
        <v>204</v>
      </c>
    </row>
    <row r="29" spans="2:24" x14ac:dyDescent="0.2">
      <c r="B29" s="2" t="s">
        <v>196</v>
      </c>
    </row>
    <row r="30" spans="2:24" ht="14.4" customHeight="1" x14ac:dyDescent="0.2">
      <c r="B30" s="299" t="s">
        <v>539</v>
      </c>
    </row>
    <row r="31" spans="2:24" ht="15" customHeight="1" x14ac:dyDescent="0.2">
      <c r="B31" s="41" t="str">
        <f>'T1-Solid fuels supply EU'!B37</f>
        <v>Extraction date: 05/05/2020</v>
      </c>
    </row>
    <row r="32" spans="2:24" ht="15" customHeight="1" x14ac:dyDescent="0.2">
      <c r="B32" s="42" t="s">
        <v>373</v>
      </c>
    </row>
    <row r="33" spans="1:5" ht="11.25" customHeight="1" x14ac:dyDescent="0.2"/>
    <row r="34" spans="1:5" ht="11.25" customHeight="1" x14ac:dyDescent="0.2"/>
    <row r="35" spans="1:5" x14ac:dyDescent="0.2">
      <c r="B35" s="2" t="s">
        <v>124</v>
      </c>
      <c r="C35" s="2" t="str">
        <f>'T9b-Main origin Natural gas'!C26</f>
        <v>2019M01</v>
      </c>
      <c r="D35" s="2" t="str">
        <f>'T9b-Main origin Natural gas'!N26</f>
        <v>2019M12</v>
      </c>
      <c r="E35" s="2" t="str">
        <f>'T9b-Main origin Natural gas'!O26</f>
        <v>2020M01</v>
      </c>
    </row>
    <row r="36" spans="1:5" x14ac:dyDescent="0.2">
      <c r="A36" s="2">
        <v>1</v>
      </c>
      <c r="B36" s="16" t="str">
        <f>'T9b-Main origin Natural gas'!B8</f>
        <v>Norway</v>
      </c>
      <c r="C36" s="2">
        <f>'T9b-Main origin Natural gas'!C27</f>
        <v>443961</v>
      </c>
      <c r="D36" s="2">
        <f>'T9b-Main origin Natural gas'!N27</f>
        <v>435077</v>
      </c>
      <c r="E36" s="2">
        <f>'T9b-Main origin Natural gas'!O27</f>
        <v>406858.38300000003</v>
      </c>
    </row>
    <row r="37" spans="1:5" x14ac:dyDescent="0.2">
      <c r="A37" s="2">
        <v>2</v>
      </c>
      <c r="B37" s="16" t="str">
        <f>'T9b-Main origin Natural gas'!B9</f>
        <v>Russia</v>
      </c>
      <c r="C37" s="2">
        <f>'T9b-Main origin Natural gas'!C28</f>
        <v>280498</v>
      </c>
      <c r="D37" s="2">
        <f>'T9b-Main origin Natural gas'!N28</f>
        <v>271463</v>
      </c>
      <c r="E37" s="2">
        <f>'T9b-Main origin Natural gas'!O28</f>
        <v>268586.02799999999</v>
      </c>
    </row>
    <row r="38" spans="1:5" x14ac:dyDescent="0.2">
      <c r="A38" s="2">
        <v>3</v>
      </c>
      <c r="B38" s="16" t="str">
        <f>'T9b-Main origin Natural gas'!B10</f>
        <v>Belarus</v>
      </c>
      <c r="C38" s="2">
        <f>'T9b-Main origin Natural gas'!C29</f>
        <v>141822</v>
      </c>
      <c r="D38" s="2">
        <f>'T9b-Main origin Natural gas'!N29</f>
        <v>137437</v>
      </c>
      <c r="E38" s="2">
        <f>'T9b-Main origin Natural gas'!O29</f>
        <v>112007.93</v>
      </c>
    </row>
    <row r="39" spans="1:5" x14ac:dyDescent="0.2">
      <c r="A39" s="2">
        <v>4</v>
      </c>
      <c r="B39" s="16" t="str">
        <f>'T9b-Main origin Natural gas'!B11</f>
        <v>United States</v>
      </c>
      <c r="C39" s="2">
        <f>'T9b-Main origin Natural gas'!C30</f>
        <v>40893</v>
      </c>
      <c r="D39" s="2">
        <f>'T9b-Main origin Natural gas'!N30</f>
        <v>82183</v>
      </c>
      <c r="E39" s="2">
        <f>'T9b-Main origin Natural gas'!O30</f>
        <v>86948.801000000007</v>
      </c>
    </row>
    <row r="40" spans="1:5" x14ac:dyDescent="0.2">
      <c r="A40" s="2">
        <v>5</v>
      </c>
      <c r="B40" s="16" t="str">
        <f>'T9b-Main origin Natural gas'!B12</f>
        <v>Ukraine</v>
      </c>
      <c r="C40" s="2">
        <f>'T9b-Main origin Natural gas'!C31</f>
        <v>226327</v>
      </c>
      <c r="D40" s="2">
        <f>'T9b-Main origin Natural gas'!N31</f>
        <v>264981</v>
      </c>
      <c r="E40" s="2">
        <f>'T9b-Main origin Natural gas'!O31</f>
        <v>81087.191000000006</v>
      </c>
    </row>
    <row r="41" spans="1:5" x14ac:dyDescent="0.2">
      <c r="A41" s="2">
        <v>6</v>
      </c>
      <c r="B41" s="16" t="str">
        <f>'T9b-Main origin Natural gas'!B13</f>
        <v>Qatar</v>
      </c>
      <c r="C41" s="2">
        <f>'T9b-Main origin Natural gas'!C32</f>
        <v>74074</v>
      </c>
      <c r="D41" s="2">
        <f>'T9b-Main origin Natural gas'!N32</f>
        <v>123752</v>
      </c>
      <c r="E41" s="2">
        <f>'T9b-Main origin Natural gas'!O32</f>
        <v>77104.095000000001</v>
      </c>
    </row>
    <row r="42" spans="1:5" x14ac:dyDescent="0.2">
      <c r="A42" s="2">
        <v>7</v>
      </c>
      <c r="B42" s="16" t="str">
        <f>'T9b-Main origin Natural gas'!B14</f>
        <v>Algeria</v>
      </c>
      <c r="C42" s="2">
        <f>'T9b-Main origin Natural gas'!C33</f>
        <v>72377</v>
      </c>
      <c r="D42" s="2">
        <f>'T9b-Main origin Natural gas'!N33</f>
        <v>53515</v>
      </c>
      <c r="E42" s="2">
        <f>'T9b-Main origin Natural gas'!O33</f>
        <v>59519.887000000002</v>
      </c>
    </row>
    <row r="43" spans="1:5" x14ac:dyDescent="0.2">
      <c r="A43" s="2">
        <v>8</v>
      </c>
      <c r="B43" s="16" t="str">
        <f>'T9b-Main origin Natural gas'!B15</f>
        <v>Nigeria</v>
      </c>
      <c r="C43" s="2">
        <f>'T9b-Main origin Natural gas'!C34</f>
        <v>66166</v>
      </c>
      <c r="D43" s="2">
        <f>'T9b-Main origin Natural gas'!N34</f>
        <v>75812</v>
      </c>
      <c r="E43" s="2">
        <f>'T9b-Main origin Natural gas'!O34</f>
        <v>55159.289999999994</v>
      </c>
    </row>
    <row r="44" spans="1:5" x14ac:dyDescent="0.2">
      <c r="A44" s="2">
        <v>9</v>
      </c>
      <c r="B44" s="16" t="str">
        <f>'T9b-Main origin Natural gas'!B16</f>
        <v>Tunisia</v>
      </c>
      <c r="C44" s="2">
        <f>'T9b-Main origin Natural gas'!C35</f>
        <v>65989</v>
      </c>
      <c r="D44" s="2">
        <f>'T9b-Main origin Natural gas'!N35</f>
        <v>43929</v>
      </c>
      <c r="E44" s="2">
        <f>'T9b-Main origin Natural gas'!O35</f>
        <v>49759</v>
      </c>
    </row>
    <row r="45" spans="1:5" x14ac:dyDescent="0.2">
      <c r="A45" s="2">
        <v>10</v>
      </c>
      <c r="B45" s="16" t="str">
        <f>'T9b-Main origin Natural gas'!B17</f>
        <v>Trinidad and Tobago</v>
      </c>
      <c r="C45" s="2">
        <f>'T9b-Main origin Natural gas'!C36</f>
        <v>22753</v>
      </c>
      <c r="D45" s="2">
        <f>'T9b-Main origin Natural gas'!N36</f>
        <v>34523</v>
      </c>
      <c r="E45" s="2">
        <f>'T9b-Main origin Natural gas'!O36</f>
        <v>27335.287</v>
      </c>
    </row>
    <row r="46" spans="1:5" x14ac:dyDescent="0.2">
      <c r="A46" s="16"/>
      <c r="B46" s="16" t="s">
        <v>49</v>
      </c>
      <c r="C46" s="2">
        <f>C47-SUM(C36:C45)</f>
        <v>54632</v>
      </c>
      <c r="D46" s="2">
        <f>D47-SUM(D36:D45)</f>
        <v>75414</v>
      </c>
      <c r="E46" s="61">
        <f>E47-SUM(E36:E45)</f>
        <v>42909.61400000006</v>
      </c>
    </row>
    <row r="47" spans="1:5" x14ac:dyDescent="0.2">
      <c r="A47" s="16"/>
      <c r="B47" s="16" t="s">
        <v>81</v>
      </c>
      <c r="C47" s="2">
        <f>'T9b-Main origin Natural gas'!C25</f>
        <v>1489492</v>
      </c>
      <c r="D47" s="2">
        <f>'T9b-Main origin Natural gas'!N25</f>
        <v>1598086</v>
      </c>
      <c r="E47" s="16">
        <f>'T9b-Main origin Natural gas'!O25</f>
        <v>1267275.5060000001</v>
      </c>
    </row>
    <row r="48" spans="1:5" x14ac:dyDescent="0.2">
      <c r="B48" s="16"/>
      <c r="C48" s="16"/>
      <c r="D48" s="16"/>
    </row>
    <row r="49" spans="2:4" x14ac:dyDescent="0.2">
      <c r="B49" s="50"/>
      <c r="C49" s="50"/>
      <c r="D49" s="50"/>
    </row>
    <row r="50" spans="2:4" x14ac:dyDescent="0.2">
      <c r="B50" s="32"/>
      <c r="C50" s="2" t="s">
        <v>374</v>
      </c>
      <c r="D50" s="32"/>
    </row>
  </sheetData>
  <hyperlinks>
    <hyperlink ref="A1" location="Cover!A1" display="Back to Cover page" xr:uid="{00000000-0004-0000-1000-000000000000}"/>
  </hyperlinks>
  <pageMargins left="0.7" right="0.7" top="0.75" bottom="0.75" header="0.3" footer="0.3"/>
  <pageSetup paperSize="9" scale="81" orientation="landscape" verticalDpi="2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dimension ref="A1:AX53"/>
  <sheetViews>
    <sheetView showGridLines="0" zoomScaleNormal="100" workbookViewId="0">
      <selection activeCell="B3" sqref="B3"/>
    </sheetView>
  </sheetViews>
  <sheetFormatPr defaultColWidth="9" defaultRowHeight="11.4" x14ac:dyDescent="0.2"/>
  <cols>
    <col min="1" max="1" width="11.5546875" style="2" customWidth="1"/>
    <col min="2" max="2" width="49.88671875" style="2" customWidth="1"/>
    <col min="3" max="26" width="8.33203125" style="2" customWidth="1"/>
    <col min="27" max="28" width="9" style="2"/>
    <col min="29" max="30" width="9.109375" style="2" bestFit="1" customWidth="1"/>
    <col min="31" max="16384" width="9" style="2"/>
  </cols>
  <sheetData>
    <row r="1" spans="1:28" ht="18" customHeight="1" x14ac:dyDescent="0.2">
      <c r="A1" s="264" t="s">
        <v>192</v>
      </c>
    </row>
    <row r="3" spans="1:28" ht="15.6" x14ac:dyDescent="0.3">
      <c r="A3" s="1"/>
      <c r="B3" s="249" t="s">
        <v>514</v>
      </c>
    </row>
    <row r="4" spans="1:28" ht="13.2" x14ac:dyDescent="0.25">
      <c r="A4" s="1"/>
      <c r="B4" s="250" t="s">
        <v>243</v>
      </c>
    </row>
    <row r="5" spans="1:28" x14ac:dyDescent="0.2">
      <c r="B5" s="3"/>
    </row>
    <row r="6" spans="1:28" ht="12" x14ac:dyDescent="0.2">
      <c r="B6" s="349"/>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4"/>
      <c r="AB6" s="4"/>
    </row>
    <row r="7" spans="1:28" ht="12" x14ac:dyDescent="0.2">
      <c r="B7" s="355"/>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4"/>
      <c r="AB7" s="4"/>
    </row>
    <row r="8" spans="1:28" ht="12" x14ac:dyDescent="0.2">
      <c r="B8" s="166" t="str">
        <f t="shared" ref="B8:B15" si="0">B26</f>
        <v>Gas oil and diesel oil</v>
      </c>
      <c r="C8" s="156">
        <f t="shared" ref="C8:C13" si="1">IF(AA26=":",":",AA26*100)</f>
        <v>51.963808957049061</v>
      </c>
      <c r="D8" s="159">
        <f t="shared" ref="D8:Z8" si="2">IF(AB26=":",":",AB26*100)</f>
        <v>52.311768833755721</v>
      </c>
      <c r="E8" s="159">
        <f t="shared" si="2"/>
        <v>50.76718722871307</v>
      </c>
      <c r="F8" s="159">
        <f t="shared" si="2"/>
        <v>50.450173236983808</v>
      </c>
      <c r="G8" s="159">
        <f t="shared" si="2"/>
        <v>50.445321779391563</v>
      </c>
      <c r="H8" s="159">
        <f t="shared" si="2"/>
        <v>49.831383173467962</v>
      </c>
      <c r="I8" s="159">
        <f t="shared" si="2"/>
        <v>49.99440069753355</v>
      </c>
      <c r="J8" s="159">
        <f t="shared" si="2"/>
        <v>49.621091988127596</v>
      </c>
      <c r="K8" s="159">
        <f t="shared" si="2"/>
        <v>50.82226672012483</v>
      </c>
      <c r="L8" s="159">
        <f t="shared" si="2"/>
        <v>51.684512937763294</v>
      </c>
      <c r="M8" s="159">
        <f t="shared" si="2"/>
        <v>52.073880577460265</v>
      </c>
      <c r="N8" s="159">
        <f t="shared" si="2"/>
        <v>51.066690559076235</v>
      </c>
      <c r="O8" s="156">
        <f t="shared" si="2"/>
        <v>52.966572503048724</v>
      </c>
      <c r="P8" s="159" t="str">
        <f t="shared" si="2"/>
        <v>:</v>
      </c>
      <c r="Q8" s="159" t="str">
        <f t="shared" si="2"/>
        <v>:</v>
      </c>
      <c r="R8" s="159" t="str">
        <f t="shared" si="2"/>
        <v>:</v>
      </c>
      <c r="S8" s="159" t="str">
        <f t="shared" si="2"/>
        <v>:</v>
      </c>
      <c r="T8" s="159" t="str">
        <f t="shared" si="2"/>
        <v>:</v>
      </c>
      <c r="U8" s="159" t="str">
        <f t="shared" si="2"/>
        <v>:</v>
      </c>
      <c r="V8" s="159" t="str">
        <f t="shared" si="2"/>
        <v>:</v>
      </c>
      <c r="W8" s="159" t="str">
        <f t="shared" si="2"/>
        <v>:</v>
      </c>
      <c r="X8" s="159" t="str">
        <f t="shared" si="2"/>
        <v>:</v>
      </c>
      <c r="Y8" s="159" t="str">
        <f t="shared" si="2"/>
        <v>:</v>
      </c>
      <c r="Z8" s="159" t="str">
        <f t="shared" si="2"/>
        <v>:</v>
      </c>
      <c r="AA8" s="4"/>
      <c r="AB8" s="4"/>
    </row>
    <row r="9" spans="1:28" ht="12" x14ac:dyDescent="0.2">
      <c r="B9" s="167" t="str">
        <f t="shared" si="0"/>
        <v>Motor gasoline</v>
      </c>
      <c r="C9" s="157">
        <f t="shared" si="1"/>
        <v>13.968092628724888</v>
      </c>
      <c r="D9" s="161">
        <f t="shared" ref="D9:M10" si="3">IF(AB27=":",":",AB27*100)</f>
        <v>14.331400237026177</v>
      </c>
      <c r="E9" s="161">
        <f t="shared" si="3"/>
        <v>14.6398879933923</v>
      </c>
      <c r="F9" s="161">
        <f t="shared" si="3"/>
        <v>15.28936801945229</v>
      </c>
      <c r="G9" s="161">
        <f t="shared" si="3"/>
        <v>15.667417715465229</v>
      </c>
      <c r="H9" s="161">
        <f t="shared" si="3"/>
        <v>15.874427317621759</v>
      </c>
      <c r="I9" s="161">
        <f t="shared" si="3"/>
        <v>15.557307101644813</v>
      </c>
      <c r="J9" s="161">
        <f t="shared" si="3"/>
        <v>15.949821228723737</v>
      </c>
      <c r="K9" s="161">
        <f t="shared" si="3"/>
        <v>15.26891794257563</v>
      </c>
      <c r="L9" s="161">
        <f t="shared" si="3"/>
        <v>15.216001138222806</v>
      </c>
      <c r="M9" s="161">
        <f t="shared" si="3"/>
        <v>15.020758036820418</v>
      </c>
      <c r="N9" s="161">
        <f t="shared" ref="N9:W10" si="4">IF(AL27=":",":",AL27*100)</f>
        <v>15.681457508409249</v>
      </c>
      <c r="O9" s="157">
        <f t="shared" si="4"/>
        <v>15.163761770941765</v>
      </c>
      <c r="P9" s="161" t="str">
        <f t="shared" si="4"/>
        <v>:</v>
      </c>
      <c r="Q9" s="161" t="str">
        <f t="shared" si="4"/>
        <v>:</v>
      </c>
      <c r="R9" s="161" t="str">
        <f t="shared" si="4"/>
        <v>:</v>
      </c>
      <c r="S9" s="161" t="str">
        <f t="shared" si="4"/>
        <v>:</v>
      </c>
      <c r="T9" s="161" t="str">
        <f t="shared" si="4"/>
        <v>:</v>
      </c>
      <c r="U9" s="161" t="str">
        <f t="shared" si="4"/>
        <v>:</v>
      </c>
      <c r="V9" s="161" t="str">
        <f t="shared" si="4"/>
        <v>:</v>
      </c>
      <c r="W9" s="161" t="str">
        <f t="shared" si="4"/>
        <v>:</v>
      </c>
      <c r="X9" s="161" t="str">
        <f t="shared" ref="X9:Z9" si="5">IF(AV27=":",":",AV27*100)</f>
        <v>:</v>
      </c>
      <c r="Y9" s="161" t="str">
        <f t="shared" si="5"/>
        <v>:</v>
      </c>
      <c r="Z9" s="161" t="str">
        <f t="shared" si="5"/>
        <v>:</v>
      </c>
      <c r="AA9" s="4"/>
      <c r="AB9" s="4"/>
    </row>
    <row r="10" spans="1:28" ht="12" x14ac:dyDescent="0.2">
      <c r="B10" s="167" t="str">
        <f t="shared" si="0"/>
        <v>Kerosene-type jet fuel</v>
      </c>
      <c r="C10" s="267">
        <f t="shared" si="1"/>
        <v>9.2179775135425022</v>
      </c>
      <c r="D10" s="268">
        <f t="shared" si="3"/>
        <v>9.1724642600053361</v>
      </c>
      <c r="E10" s="268">
        <f t="shared" si="3"/>
        <v>9.9947617081869051</v>
      </c>
      <c r="F10" s="268">
        <f t="shared" si="3"/>
        <v>10.735610441595014</v>
      </c>
      <c r="G10" s="268">
        <f t="shared" si="3"/>
        <v>11.288742293470444</v>
      </c>
      <c r="H10" s="268">
        <f t="shared" si="3"/>
        <v>11.960893168998579</v>
      </c>
      <c r="I10" s="268">
        <f t="shared" si="3"/>
        <v>11.634738318974511</v>
      </c>
      <c r="J10" s="268">
        <f t="shared" si="3"/>
        <v>12.213419956421454</v>
      </c>
      <c r="K10" s="268">
        <f t="shared" si="3"/>
        <v>11.657330449424324</v>
      </c>
      <c r="L10" s="268">
        <f t="shared" si="3"/>
        <v>10.598410744588708</v>
      </c>
      <c r="M10" s="268">
        <f t="shared" si="3"/>
        <v>9.4249746554080076</v>
      </c>
      <c r="N10" s="268">
        <f t="shared" si="4"/>
        <v>9.6955219471336083</v>
      </c>
      <c r="O10" s="267">
        <f t="shared" si="4"/>
        <v>9.503681956065595</v>
      </c>
      <c r="P10" s="268" t="str">
        <f t="shared" si="4"/>
        <v>:</v>
      </c>
      <c r="Q10" s="268" t="str">
        <f t="shared" si="4"/>
        <v>:</v>
      </c>
      <c r="R10" s="268" t="str">
        <f t="shared" si="4"/>
        <v>:</v>
      </c>
      <c r="S10" s="268" t="str">
        <f t="shared" si="4"/>
        <v>:</v>
      </c>
      <c r="T10" s="161" t="str">
        <f t="shared" ref="T10:T13" si="6">IF(AR28=":",":",AR28*100)</f>
        <v>:</v>
      </c>
      <c r="U10" s="161" t="str">
        <f t="shared" ref="U10:U13" si="7">IF(AS28=":",":",AS28*100)</f>
        <v>:</v>
      </c>
      <c r="V10" s="161" t="str">
        <f t="shared" ref="V10:V13" si="8">IF(AT28=":",":",AT28*100)</f>
        <v>:</v>
      </c>
      <c r="W10" s="161" t="str">
        <f t="shared" ref="W10:W13" si="9">IF(AU28=":",":",AU28*100)</f>
        <v>:</v>
      </c>
      <c r="X10" s="161" t="str">
        <f t="shared" ref="X10:X13" si="10">IF(AV28=":",":",AV28*100)</f>
        <v>:</v>
      </c>
      <c r="Y10" s="161" t="str">
        <f t="shared" ref="Y10:Y13" si="11">IF(AW28=":",":",AW28*100)</f>
        <v>:</v>
      </c>
      <c r="Z10" s="161" t="str">
        <f t="shared" ref="Z10:Z13" si="12">IF(AX28=":",":",AX28*100)</f>
        <v>:</v>
      </c>
      <c r="AA10" s="4"/>
      <c r="AB10" s="4"/>
    </row>
    <row r="11" spans="1:28" ht="12" x14ac:dyDescent="0.2">
      <c r="B11" s="167" t="str">
        <f t="shared" si="0"/>
        <v>Naphtha</v>
      </c>
      <c r="C11" s="157">
        <f t="shared" si="1"/>
        <v>8.436116009352066</v>
      </c>
      <c r="D11" s="161">
        <f t="shared" ref="D11:M13" si="13">IF(AB29=":",":",AB29*100)</f>
        <v>8.0884095027536986</v>
      </c>
      <c r="E11" s="161">
        <f t="shared" si="13"/>
        <v>8.1180254445859337</v>
      </c>
      <c r="F11" s="161">
        <f t="shared" si="13"/>
        <v>6.7238931147096279</v>
      </c>
      <c r="G11" s="161">
        <f t="shared" si="13"/>
        <v>6.021691327424568</v>
      </c>
      <c r="H11" s="161">
        <f t="shared" si="13"/>
        <v>5.8592759383472588</v>
      </c>
      <c r="I11" s="161">
        <f t="shared" si="13"/>
        <v>6.3891420202943223</v>
      </c>
      <c r="J11" s="161">
        <f t="shared" si="13"/>
        <v>6.5939648489068192</v>
      </c>
      <c r="K11" s="161">
        <f t="shared" si="13"/>
        <v>5.8066434396715803</v>
      </c>
      <c r="L11" s="161">
        <f t="shared" si="13"/>
        <v>6.355490111455123</v>
      </c>
      <c r="M11" s="161">
        <f t="shared" si="13"/>
        <v>7.3652782055904105</v>
      </c>
      <c r="N11" s="161">
        <f t="shared" ref="N11:S13" si="14">IF(AL29=":",":",AL29*100)</f>
        <v>7.5298786115131966</v>
      </c>
      <c r="O11" s="157">
        <f t="shared" si="14"/>
        <v>6.65863710841524</v>
      </c>
      <c r="P11" s="161" t="str">
        <f t="shared" si="14"/>
        <v>:</v>
      </c>
      <c r="Q11" s="161" t="str">
        <f t="shared" si="14"/>
        <v>:</v>
      </c>
      <c r="R11" s="161" t="str">
        <f t="shared" si="14"/>
        <v>:</v>
      </c>
      <c r="S11" s="161" t="str">
        <f t="shared" si="14"/>
        <v>:</v>
      </c>
      <c r="T11" s="161" t="str">
        <f t="shared" si="6"/>
        <v>:</v>
      </c>
      <c r="U11" s="161" t="str">
        <f t="shared" si="7"/>
        <v>:</v>
      </c>
      <c r="V11" s="161" t="str">
        <f t="shared" si="8"/>
        <v>:</v>
      </c>
      <c r="W11" s="161" t="str">
        <f t="shared" si="9"/>
        <v>:</v>
      </c>
      <c r="X11" s="161" t="str">
        <f t="shared" si="10"/>
        <v>:</v>
      </c>
      <c r="Y11" s="161" t="str">
        <f t="shared" si="11"/>
        <v>:</v>
      </c>
      <c r="Z11" s="161" t="str">
        <f t="shared" si="12"/>
        <v>:</v>
      </c>
      <c r="AA11" s="4"/>
      <c r="AB11" s="4"/>
    </row>
    <row r="12" spans="1:28" ht="12" x14ac:dyDescent="0.2">
      <c r="B12" s="167" t="str">
        <f t="shared" si="0"/>
        <v>Liquefied petroleum gases</v>
      </c>
      <c r="C12" s="157">
        <f>IF(AA30=":",":",AA30*100)</f>
        <v>5.9081349441249005</v>
      </c>
      <c r="D12" s="161">
        <f t="shared" si="13"/>
        <v>5.8002341021711006</v>
      </c>
      <c r="E12" s="161">
        <f t="shared" si="13"/>
        <v>5.4077804186030765</v>
      </c>
      <c r="F12" s="161">
        <f t="shared" si="13"/>
        <v>5.4162720002196112</v>
      </c>
      <c r="G12" s="161">
        <f t="shared" si="13"/>
        <v>5.4087878600659502</v>
      </c>
      <c r="H12" s="161">
        <f t="shared" si="13"/>
        <v>5.0546635889819065</v>
      </c>
      <c r="I12" s="161">
        <f t="shared" si="13"/>
        <v>5.0576430001623152</v>
      </c>
      <c r="J12" s="161">
        <f t="shared" si="13"/>
        <v>4.9950712066796781</v>
      </c>
      <c r="K12" s="161">
        <f t="shared" si="13"/>
        <v>4.7228160144586449</v>
      </c>
      <c r="L12" s="161">
        <f t="shared" si="13"/>
        <v>4.624307146476351</v>
      </c>
      <c r="M12" s="161">
        <f t="shared" si="13"/>
        <v>5.1765422045494596</v>
      </c>
      <c r="N12" s="161">
        <f t="shared" si="14"/>
        <v>5.8005776506677371</v>
      </c>
      <c r="O12" s="161">
        <f t="shared" si="14"/>
        <v>5.8999826319132627</v>
      </c>
      <c r="P12" s="161" t="str">
        <f t="shared" si="14"/>
        <v>:</v>
      </c>
      <c r="Q12" s="161" t="str">
        <f t="shared" si="14"/>
        <v>:</v>
      </c>
      <c r="R12" s="161" t="str">
        <f t="shared" si="14"/>
        <v>:</v>
      </c>
      <c r="S12" s="161" t="str">
        <f t="shared" si="14"/>
        <v>:</v>
      </c>
      <c r="T12" s="161" t="str">
        <f t="shared" si="6"/>
        <v>:</v>
      </c>
      <c r="U12" s="161" t="str">
        <f t="shared" si="7"/>
        <v>:</v>
      </c>
      <c r="V12" s="161" t="str">
        <f t="shared" si="8"/>
        <v>:</v>
      </c>
      <c r="W12" s="161" t="str">
        <f t="shared" si="9"/>
        <v>:</v>
      </c>
      <c r="X12" s="161" t="str">
        <f t="shared" si="10"/>
        <v>:</v>
      </c>
      <c r="Y12" s="161" t="str">
        <f t="shared" si="11"/>
        <v>:</v>
      </c>
      <c r="Z12" s="161" t="str">
        <f t="shared" si="12"/>
        <v>:</v>
      </c>
      <c r="AA12" s="4"/>
      <c r="AB12" s="4"/>
    </row>
    <row r="13" spans="1:28" ht="12" x14ac:dyDescent="0.2">
      <c r="B13" s="167" t="str">
        <f t="shared" si="0"/>
        <v>Fuel oil</v>
      </c>
      <c r="C13" s="157">
        <f t="shared" si="1"/>
        <v>2.4633459347508224</v>
      </c>
      <c r="D13" s="161">
        <f t="shared" si="13"/>
        <v>2.2566724810800314</v>
      </c>
      <c r="E13" s="161">
        <f t="shared" si="13"/>
        <v>2.3240531475408108</v>
      </c>
      <c r="F13" s="161">
        <f t="shared" si="13"/>
        <v>2.5311057783778659</v>
      </c>
      <c r="G13" s="161">
        <f t="shared" si="13"/>
        <v>2.2160683470447515</v>
      </c>
      <c r="H13" s="161">
        <f t="shared" si="13"/>
        <v>2.3372387341405543</v>
      </c>
      <c r="I13" s="161">
        <f t="shared" si="13"/>
        <v>2.4222717632284967</v>
      </c>
      <c r="J13" s="161">
        <f t="shared" si="13"/>
        <v>2.4947795756533346</v>
      </c>
      <c r="K13" s="161">
        <f t="shared" si="13"/>
        <v>2.3984227653539256</v>
      </c>
      <c r="L13" s="161">
        <f t="shared" si="13"/>
        <v>2.1445707934853684</v>
      </c>
      <c r="M13" s="161">
        <f t="shared" si="13"/>
        <v>2.1109099178629669</v>
      </c>
      <c r="N13" s="161">
        <f t="shared" si="14"/>
        <v>2.2467193090041158</v>
      </c>
      <c r="O13" s="161">
        <f t="shared" si="14"/>
        <v>1.8130363645050354</v>
      </c>
      <c r="P13" s="161" t="str">
        <f t="shared" si="14"/>
        <v>:</v>
      </c>
      <c r="Q13" s="161" t="str">
        <f t="shared" si="14"/>
        <v>:</v>
      </c>
      <c r="R13" s="161" t="str">
        <f t="shared" si="14"/>
        <v>:</v>
      </c>
      <c r="S13" s="161" t="str">
        <f t="shared" si="14"/>
        <v>:</v>
      </c>
      <c r="T13" s="161" t="str">
        <f t="shared" si="6"/>
        <v>:</v>
      </c>
      <c r="U13" s="161" t="str">
        <f t="shared" si="7"/>
        <v>:</v>
      </c>
      <c r="V13" s="161" t="str">
        <f t="shared" si="8"/>
        <v>:</v>
      </c>
      <c r="W13" s="161" t="str">
        <f t="shared" si="9"/>
        <v>:</v>
      </c>
      <c r="X13" s="161" t="str">
        <f t="shared" si="10"/>
        <v>:</v>
      </c>
      <c r="Y13" s="161" t="str">
        <f t="shared" si="11"/>
        <v>:</v>
      </c>
      <c r="Z13" s="161" t="str">
        <f t="shared" si="12"/>
        <v>:</v>
      </c>
      <c r="AA13" s="4"/>
      <c r="AB13" s="4"/>
    </row>
    <row r="14" spans="1:28" ht="12" x14ac:dyDescent="0.2">
      <c r="B14" s="260" t="str">
        <f t="shared" si="0"/>
        <v>Petroleum coke</v>
      </c>
      <c r="C14" s="157">
        <f t="shared" ref="C14:L15" si="15">IF(AA32=":",":",AA32*100)</f>
        <v>1.7606915643855872</v>
      </c>
      <c r="D14" s="161">
        <f t="shared" si="15"/>
        <v>1.5216198795620943</v>
      </c>
      <c r="E14" s="161">
        <f t="shared" si="15"/>
        <v>1.5981640702949964</v>
      </c>
      <c r="F14" s="161">
        <f t="shared" si="15"/>
        <v>1.6524983786949732</v>
      </c>
      <c r="G14" s="161">
        <f t="shared" si="15"/>
        <v>1.5834627155533822</v>
      </c>
      <c r="H14" s="161">
        <f t="shared" si="15"/>
        <v>1.6846157141671247</v>
      </c>
      <c r="I14" s="161">
        <f t="shared" si="15"/>
        <v>1.4942226607845568</v>
      </c>
      <c r="J14" s="161">
        <f t="shared" si="15"/>
        <v>1.271149077867274</v>
      </c>
      <c r="K14" s="161">
        <f t="shared" si="15"/>
        <v>1.5187352966902292</v>
      </c>
      <c r="L14" s="161">
        <f t="shared" si="15"/>
        <v>1.4869257428350848</v>
      </c>
      <c r="M14" s="161">
        <f t="shared" ref="M14:V15" si="16">IF(AK32=":",":",AK32*100)</f>
        <v>1.4123424523661665</v>
      </c>
      <c r="N14" s="161">
        <f t="shared" si="16"/>
        <v>1.357520343748603</v>
      </c>
      <c r="O14" s="161">
        <f t="shared" si="16"/>
        <v>1.4861756295392974</v>
      </c>
      <c r="P14" s="161" t="str">
        <f t="shared" si="16"/>
        <v>:</v>
      </c>
      <c r="Q14" s="161" t="str">
        <f t="shared" si="16"/>
        <v>:</v>
      </c>
      <c r="R14" s="161" t="str">
        <f t="shared" si="16"/>
        <v>:</v>
      </c>
      <c r="S14" s="161" t="str">
        <f t="shared" si="16"/>
        <v>:</v>
      </c>
      <c r="T14" s="161" t="str">
        <f t="shared" si="16"/>
        <v>:</v>
      </c>
      <c r="U14" s="161" t="str">
        <f t="shared" si="16"/>
        <v>:</v>
      </c>
      <c r="V14" s="161" t="str">
        <f t="shared" si="16"/>
        <v>:</v>
      </c>
      <c r="W14" s="161" t="str">
        <f t="shared" ref="W14:Z15" si="17">IF(AU32=":",":",AU32*100)</f>
        <v>:</v>
      </c>
      <c r="X14" s="161" t="str">
        <f t="shared" si="17"/>
        <v>:</v>
      </c>
      <c r="Y14" s="161" t="str">
        <f t="shared" si="17"/>
        <v>:</v>
      </c>
      <c r="Z14" s="161" t="str">
        <f t="shared" si="17"/>
        <v>:</v>
      </c>
      <c r="AA14" s="4"/>
      <c r="AB14" s="4"/>
    </row>
    <row r="15" spans="1:28" ht="12" x14ac:dyDescent="0.2">
      <c r="B15" s="316" t="str">
        <f t="shared" si="0"/>
        <v>Other kerosene</v>
      </c>
      <c r="C15" s="317">
        <f t="shared" si="15"/>
        <v>1.3714638803487194</v>
      </c>
      <c r="D15" s="298">
        <f t="shared" si="15"/>
        <v>1.2064277223456714</v>
      </c>
      <c r="E15" s="298">
        <f t="shared" si="15"/>
        <v>0.98585904831709725</v>
      </c>
      <c r="F15" s="298">
        <f t="shared" si="15"/>
        <v>0.8464555991254934</v>
      </c>
      <c r="G15" s="298">
        <f t="shared" si="15"/>
        <v>0.67262497802388665</v>
      </c>
      <c r="H15" s="298">
        <f t="shared" si="15"/>
        <v>0.57921666433277319</v>
      </c>
      <c r="I15" s="298">
        <f t="shared" si="15"/>
        <v>0.42687277188211181</v>
      </c>
      <c r="J15" s="298">
        <f t="shared" si="15"/>
        <v>0.63615530307603496</v>
      </c>
      <c r="K15" s="298">
        <f t="shared" si="15"/>
        <v>0.8924368677229203</v>
      </c>
      <c r="L15" s="298">
        <f t="shared" si="15"/>
        <v>1.0652835179459395</v>
      </c>
      <c r="M15" s="298">
        <f t="shared" si="16"/>
        <v>1.0985381931525089</v>
      </c>
      <c r="N15" s="298">
        <f t="shared" si="16"/>
        <v>1.452096172539612</v>
      </c>
      <c r="O15" s="298">
        <f t="shared" si="16"/>
        <v>1.4464855372985048</v>
      </c>
      <c r="P15" s="298" t="str">
        <f t="shared" si="16"/>
        <v>:</v>
      </c>
      <c r="Q15" s="298" t="str">
        <f t="shared" si="16"/>
        <v>:</v>
      </c>
      <c r="R15" s="298" t="str">
        <f t="shared" si="16"/>
        <v>:</v>
      </c>
      <c r="S15" s="298" t="str">
        <f t="shared" si="16"/>
        <v>:</v>
      </c>
      <c r="T15" s="298" t="str">
        <f t="shared" si="16"/>
        <v>:</v>
      </c>
      <c r="U15" s="298" t="str">
        <f t="shared" si="16"/>
        <v>:</v>
      </c>
      <c r="V15" s="298" t="str">
        <f t="shared" si="16"/>
        <v>:</v>
      </c>
      <c r="W15" s="298" t="str">
        <f t="shared" si="17"/>
        <v>:</v>
      </c>
      <c r="X15" s="298" t="str">
        <f t="shared" si="17"/>
        <v>:</v>
      </c>
      <c r="Y15" s="298" t="str">
        <f t="shared" si="17"/>
        <v>:</v>
      </c>
      <c r="Z15" s="298" t="str">
        <f t="shared" si="17"/>
        <v>:</v>
      </c>
      <c r="AA15" s="4"/>
      <c r="AB15" s="4"/>
    </row>
    <row r="16" spans="1:28" ht="12" x14ac:dyDescent="0.2">
      <c r="B16" s="85" t="s">
        <v>49</v>
      </c>
      <c r="C16" s="155">
        <f>IF(AA24=":",":",AA24*100)</f>
        <v>4.9103685677214797</v>
      </c>
      <c r="D16" s="165">
        <f t="shared" ref="D16:Z16" si="18">IF(AB24=":",":",AB24*100)</f>
        <v>5.3110029813001569</v>
      </c>
      <c r="E16" s="165">
        <f t="shared" si="18"/>
        <v>6.1642809403658267</v>
      </c>
      <c r="F16" s="165">
        <f t="shared" si="18"/>
        <v>6.3546234308413219</v>
      </c>
      <c r="G16" s="165">
        <f t="shared" si="18"/>
        <v>6.6958829835602156</v>
      </c>
      <c r="H16" s="165">
        <f t="shared" si="18"/>
        <v>6.8182856999420647</v>
      </c>
      <c r="I16" s="165">
        <f t="shared" si="18"/>
        <v>7.0234016654953253</v>
      </c>
      <c r="J16" s="165">
        <f t="shared" si="18"/>
        <v>6.2245468145440652</v>
      </c>
      <c r="K16" s="165">
        <f t="shared" si="18"/>
        <v>6.9124305039779328</v>
      </c>
      <c r="L16" s="165">
        <f t="shared" si="18"/>
        <v>6.8244978672273078</v>
      </c>
      <c r="M16" s="165">
        <f t="shared" si="18"/>
        <v>6.3167757567898137</v>
      </c>
      <c r="N16" s="165">
        <f t="shared" si="18"/>
        <v>5.1695378979076345</v>
      </c>
      <c r="O16" s="155">
        <f t="shared" si="18"/>
        <v>5.061666498272591</v>
      </c>
      <c r="P16" s="165" t="str">
        <f t="shared" si="18"/>
        <v>:</v>
      </c>
      <c r="Q16" s="165" t="str">
        <f t="shared" si="18"/>
        <v>:</v>
      </c>
      <c r="R16" s="165" t="str">
        <f t="shared" si="18"/>
        <v>:</v>
      </c>
      <c r="S16" s="165" t="str">
        <f t="shared" si="18"/>
        <v>:</v>
      </c>
      <c r="T16" s="165" t="str">
        <f t="shared" si="18"/>
        <v>:</v>
      </c>
      <c r="U16" s="165" t="str">
        <f t="shared" si="18"/>
        <v>:</v>
      </c>
      <c r="V16" s="165" t="str">
        <f t="shared" si="18"/>
        <v>:</v>
      </c>
      <c r="W16" s="165" t="str">
        <f t="shared" si="18"/>
        <v>:</v>
      </c>
      <c r="X16" s="165" t="str">
        <f t="shared" si="18"/>
        <v>:</v>
      </c>
      <c r="Y16" s="165" t="str">
        <f t="shared" si="18"/>
        <v>:</v>
      </c>
      <c r="Z16" s="165" t="str">
        <f t="shared" si="18"/>
        <v>:</v>
      </c>
      <c r="AA16" s="4"/>
      <c r="AB16" s="4"/>
    </row>
    <row r="17" spans="1:50" x14ac:dyDescent="0.2">
      <c r="B17" s="57" t="s">
        <v>138</v>
      </c>
      <c r="P17" s="7"/>
    </row>
    <row r="18" spans="1:50" ht="15" customHeight="1" x14ac:dyDescent="0.2">
      <c r="B18" s="41" t="s">
        <v>244</v>
      </c>
    </row>
    <row r="19" spans="1:50" ht="15" customHeight="1" x14ac:dyDescent="0.2">
      <c r="B19" s="299" t="s">
        <v>532</v>
      </c>
    </row>
    <row r="20" spans="1:50" ht="15" customHeight="1" x14ac:dyDescent="0.2">
      <c r="B20" s="41" t="str">
        <f>'T1-Solid fuels supply EU'!B37</f>
        <v>Extraction date: 05/05/2020</v>
      </c>
    </row>
    <row r="21" spans="1:50" ht="15" customHeight="1" x14ac:dyDescent="0.2">
      <c r="B21" s="42" t="s">
        <v>274</v>
      </c>
    </row>
    <row r="24" spans="1:50" x14ac:dyDescent="0.2">
      <c r="B24" s="2" t="s">
        <v>154</v>
      </c>
      <c r="C24" s="3">
        <f t="shared" ref="C24:Z24" si="19">SUM(C26:C38)</f>
        <v>46651.100999999988</v>
      </c>
      <c r="D24" s="3">
        <f t="shared" si="19"/>
        <v>42954.749000000003</v>
      </c>
      <c r="E24" s="3">
        <f t="shared" si="19"/>
        <v>45973.001999999993</v>
      </c>
      <c r="F24" s="3">
        <f t="shared" si="19"/>
        <v>46846.520999999993</v>
      </c>
      <c r="G24" s="3">
        <f t="shared" si="19"/>
        <v>46340.087000000007</v>
      </c>
      <c r="H24" s="3">
        <f t="shared" si="19"/>
        <v>46053.233000000007</v>
      </c>
      <c r="I24" s="3">
        <f t="shared" si="19"/>
        <v>50309.837999999996</v>
      </c>
      <c r="J24" s="3">
        <f t="shared" si="19"/>
        <v>48040.156000000003</v>
      </c>
      <c r="K24" s="3">
        <f t="shared" si="19"/>
        <v>47468.903999999995</v>
      </c>
      <c r="L24" s="3">
        <f t="shared" si="19"/>
        <v>49101.107000000011</v>
      </c>
      <c r="M24" s="3">
        <f t="shared" si="19"/>
        <v>45681.342999999993</v>
      </c>
      <c r="N24" s="3">
        <f t="shared" si="19"/>
        <v>45548.636000000006</v>
      </c>
      <c r="O24" s="3">
        <f t="shared" si="19"/>
        <v>40856.543999999994</v>
      </c>
      <c r="P24" s="3">
        <f t="shared" si="19"/>
        <v>0</v>
      </c>
      <c r="Q24" s="3">
        <f t="shared" si="19"/>
        <v>0</v>
      </c>
      <c r="R24" s="3">
        <f t="shared" si="19"/>
        <v>0</v>
      </c>
      <c r="S24" s="3">
        <f t="shared" si="19"/>
        <v>0</v>
      </c>
      <c r="T24" s="3">
        <f t="shared" si="19"/>
        <v>0</v>
      </c>
      <c r="U24" s="3">
        <f t="shared" si="19"/>
        <v>0</v>
      </c>
      <c r="V24" s="3">
        <f t="shared" si="19"/>
        <v>0</v>
      </c>
      <c r="W24" s="3">
        <f t="shared" si="19"/>
        <v>0</v>
      </c>
      <c r="X24" s="3">
        <f t="shared" si="19"/>
        <v>0</v>
      </c>
      <c r="Y24" s="3">
        <f t="shared" si="19"/>
        <v>0</v>
      </c>
      <c r="Z24" s="3">
        <f t="shared" si="19"/>
        <v>0</v>
      </c>
      <c r="AA24" s="35">
        <f>SUM(AA34:AA38)</f>
        <v>4.9103685677214799E-2</v>
      </c>
      <c r="AB24" s="35">
        <f t="shared" ref="AB24:AM24" si="20">SUM(AB34:AB38)</f>
        <v>5.3110029813001572E-2</v>
      </c>
      <c r="AC24" s="35">
        <f t="shared" si="20"/>
        <v>6.1642809403658266E-2</v>
      </c>
      <c r="AD24" s="35">
        <f t="shared" si="20"/>
        <v>6.3546234308413219E-2</v>
      </c>
      <c r="AE24" s="35">
        <f t="shared" si="20"/>
        <v>6.6958829835602154E-2</v>
      </c>
      <c r="AF24" s="35">
        <f t="shared" si="20"/>
        <v>6.8182856999420643E-2</v>
      </c>
      <c r="AG24" s="35">
        <f t="shared" si="20"/>
        <v>7.0234016654953255E-2</v>
      </c>
      <c r="AH24" s="35">
        <f t="shared" si="20"/>
        <v>6.2245468145440651E-2</v>
      </c>
      <c r="AI24" s="35">
        <f t="shared" si="20"/>
        <v>6.912430503977933E-2</v>
      </c>
      <c r="AJ24" s="35">
        <f t="shared" si="20"/>
        <v>6.8244978672273082E-2</v>
      </c>
      <c r="AK24" s="35">
        <f t="shared" si="20"/>
        <v>6.3167757567898136E-2</v>
      </c>
      <c r="AL24" s="35">
        <f t="shared" si="20"/>
        <v>5.1695378979076348E-2</v>
      </c>
      <c r="AM24" s="35">
        <f t="shared" si="20"/>
        <v>5.0616664982725906E-2</v>
      </c>
      <c r="AN24" s="37" t="s">
        <v>12</v>
      </c>
      <c r="AO24" s="37" t="s">
        <v>12</v>
      </c>
      <c r="AP24" s="37" t="s">
        <v>12</v>
      </c>
      <c r="AQ24" s="37" t="s">
        <v>12</v>
      </c>
      <c r="AR24" s="37" t="s">
        <v>12</v>
      </c>
      <c r="AS24" s="37" t="s">
        <v>12</v>
      </c>
      <c r="AT24" s="37" t="s">
        <v>12</v>
      </c>
      <c r="AU24" s="37" t="s">
        <v>12</v>
      </c>
      <c r="AV24" s="37" t="s">
        <v>12</v>
      </c>
      <c r="AW24" s="37" t="s">
        <v>12</v>
      </c>
      <c r="AX24" s="37" t="s">
        <v>12</v>
      </c>
    </row>
    <row r="25" spans="1:50" x14ac:dyDescent="0.2">
      <c r="B25" s="70" t="s">
        <v>74</v>
      </c>
      <c r="C25" s="70" t="str">
        <f>'T1-Solid fuels supply EU'!C41</f>
        <v>2019M01</v>
      </c>
      <c r="D25" s="70" t="str">
        <f>'T1-Solid fuels supply EU'!D41</f>
        <v>2019M02</v>
      </c>
      <c r="E25" s="70" t="str">
        <f>'T1-Solid fuels supply EU'!E41</f>
        <v>2019M03</v>
      </c>
      <c r="F25" s="70" t="str">
        <f>'T1-Solid fuels supply EU'!F41</f>
        <v>2019M04</v>
      </c>
      <c r="G25" s="70" t="str">
        <f>'T1-Solid fuels supply EU'!G41</f>
        <v>2019M05</v>
      </c>
      <c r="H25" s="70" t="str">
        <f>'T1-Solid fuels supply EU'!H41</f>
        <v>2019M06</v>
      </c>
      <c r="I25" s="70" t="str">
        <f>'T1-Solid fuels supply EU'!I41</f>
        <v>2019M07</v>
      </c>
      <c r="J25" s="70" t="str">
        <f>'T1-Solid fuels supply EU'!J41</f>
        <v>2019M08</v>
      </c>
      <c r="K25" s="70" t="str">
        <f>'T1-Solid fuels supply EU'!K41</f>
        <v>2019M09</v>
      </c>
      <c r="L25" s="70" t="str">
        <f>'T1-Solid fuels supply EU'!L41</f>
        <v>2019M10</v>
      </c>
      <c r="M25" s="70" t="str">
        <f>'T1-Solid fuels supply EU'!M41</f>
        <v>2019M11</v>
      </c>
      <c r="N25" s="70" t="str">
        <f>'T1-Solid fuels supply EU'!N41</f>
        <v>2019M12</v>
      </c>
      <c r="O25" s="70" t="str">
        <f>'T1-Solid fuels supply EU'!O41</f>
        <v>2020M01</v>
      </c>
      <c r="P25" s="70" t="str">
        <f>'T1-Solid fuels supply EU'!P41</f>
        <v>2020M02</v>
      </c>
      <c r="Q25" s="70" t="str">
        <f>'T1-Solid fuels supply EU'!Q41</f>
        <v>2020M03</v>
      </c>
      <c r="R25" s="70" t="str">
        <f>'T1-Solid fuels supply EU'!R41</f>
        <v>2020M04</v>
      </c>
      <c r="S25" s="70" t="str">
        <f>'T1-Solid fuels supply EU'!S41</f>
        <v>2020M05</v>
      </c>
      <c r="T25" s="70" t="str">
        <f>'T1-Solid fuels supply EU'!T41</f>
        <v>2020M06</v>
      </c>
      <c r="U25" s="70" t="str">
        <f>'T1-Solid fuels supply EU'!U41</f>
        <v>2020M07</v>
      </c>
      <c r="V25" s="70" t="str">
        <f>'T1-Solid fuels supply EU'!V41</f>
        <v>2020M08</v>
      </c>
      <c r="W25" s="70" t="str">
        <f>'T1-Solid fuels supply EU'!W41</f>
        <v>2020M09</v>
      </c>
      <c r="X25" s="70" t="str">
        <f>'T1-Solid fuels supply EU'!X41</f>
        <v>2020M10</v>
      </c>
      <c r="Y25" s="70" t="str">
        <f>'T1-Solid fuels supply EU'!Y41</f>
        <v>2020M11</v>
      </c>
      <c r="Z25" s="70" t="str">
        <f>'T1-Solid fuels supply EU'!Z41</f>
        <v>2020M12</v>
      </c>
      <c r="AA25" s="70" t="str">
        <f>C25</f>
        <v>2019M01</v>
      </c>
      <c r="AB25" s="70" t="str">
        <f t="shared" ref="AB25:AW25" si="21">D25</f>
        <v>2019M02</v>
      </c>
      <c r="AC25" s="70" t="str">
        <f t="shared" si="21"/>
        <v>2019M03</v>
      </c>
      <c r="AD25" s="70" t="str">
        <f t="shared" si="21"/>
        <v>2019M04</v>
      </c>
      <c r="AE25" s="70" t="str">
        <f t="shared" si="21"/>
        <v>2019M05</v>
      </c>
      <c r="AF25" s="70" t="str">
        <f t="shared" si="21"/>
        <v>2019M06</v>
      </c>
      <c r="AG25" s="70" t="str">
        <f t="shared" si="21"/>
        <v>2019M07</v>
      </c>
      <c r="AH25" s="70" t="str">
        <f t="shared" si="21"/>
        <v>2019M08</v>
      </c>
      <c r="AI25" s="70" t="str">
        <f t="shared" si="21"/>
        <v>2019M09</v>
      </c>
      <c r="AJ25" s="70" t="str">
        <f t="shared" si="21"/>
        <v>2019M10</v>
      </c>
      <c r="AK25" s="70" t="str">
        <f t="shared" si="21"/>
        <v>2019M11</v>
      </c>
      <c r="AL25" s="70" t="str">
        <f t="shared" si="21"/>
        <v>2019M12</v>
      </c>
      <c r="AM25" s="70" t="str">
        <f t="shared" si="21"/>
        <v>2020M01</v>
      </c>
      <c r="AN25" s="70" t="str">
        <f t="shared" si="21"/>
        <v>2020M02</v>
      </c>
      <c r="AO25" s="70" t="str">
        <f t="shared" si="21"/>
        <v>2020M03</v>
      </c>
      <c r="AP25" s="70" t="str">
        <f t="shared" si="21"/>
        <v>2020M04</v>
      </c>
      <c r="AQ25" s="70" t="str">
        <f t="shared" si="21"/>
        <v>2020M05</v>
      </c>
      <c r="AR25" s="70" t="str">
        <f t="shared" si="21"/>
        <v>2020M06</v>
      </c>
      <c r="AS25" s="70" t="str">
        <f t="shared" si="21"/>
        <v>2020M07</v>
      </c>
      <c r="AT25" s="70" t="str">
        <f t="shared" si="21"/>
        <v>2020M08</v>
      </c>
      <c r="AU25" s="70" t="str">
        <f t="shared" si="21"/>
        <v>2020M09</v>
      </c>
      <c r="AV25" s="70" t="str">
        <f t="shared" si="21"/>
        <v>2020M10</v>
      </c>
      <c r="AW25" s="70" t="str">
        <f t="shared" si="21"/>
        <v>2020M11</v>
      </c>
      <c r="AX25" s="70" t="str">
        <f>Z25</f>
        <v>2020M12</v>
      </c>
    </row>
    <row r="26" spans="1:50" x14ac:dyDescent="0.2">
      <c r="A26" s="2" t="s">
        <v>380</v>
      </c>
      <c r="B26" s="70" t="s">
        <v>381</v>
      </c>
      <c r="C26" s="59">
        <v>24241.688999999998</v>
      </c>
      <c r="D26" s="59">
        <v>22470.388999999999</v>
      </c>
      <c r="E26" s="59">
        <v>23339.200000000001</v>
      </c>
      <c r="F26" s="59">
        <v>23634.150999999998</v>
      </c>
      <c r="G26" s="59">
        <v>23376.405999999999</v>
      </c>
      <c r="H26" s="59">
        <v>22948.963</v>
      </c>
      <c r="I26" s="59">
        <v>25152.101999999999</v>
      </c>
      <c r="J26" s="59">
        <v>23838.05</v>
      </c>
      <c r="K26" s="59">
        <v>24124.773000000001</v>
      </c>
      <c r="L26" s="59">
        <v>25377.668000000001</v>
      </c>
      <c r="M26" s="59">
        <v>23788.047999999999</v>
      </c>
      <c r="N26" s="59">
        <v>23260.181</v>
      </c>
      <c r="O26" s="59">
        <v>21640.311000000002</v>
      </c>
      <c r="P26" s="59" t="s">
        <v>12</v>
      </c>
      <c r="Q26" s="59" t="s">
        <v>12</v>
      </c>
      <c r="R26" s="59" t="s">
        <v>12</v>
      </c>
      <c r="S26" s="59" t="s">
        <v>12</v>
      </c>
      <c r="T26" s="59" t="s">
        <v>12</v>
      </c>
      <c r="U26" s="59" t="s">
        <v>12</v>
      </c>
      <c r="V26" s="59" t="s">
        <v>12</v>
      </c>
      <c r="W26" s="59" t="s">
        <v>12</v>
      </c>
      <c r="X26" s="59" t="s">
        <v>12</v>
      </c>
      <c r="Y26" s="59" t="s">
        <v>12</v>
      </c>
      <c r="Z26" s="59" t="s">
        <v>12</v>
      </c>
      <c r="AA26" s="37">
        <f t="shared" ref="AA26:AA38" si="22">C26/C$24</f>
        <v>0.51963808957049062</v>
      </c>
      <c r="AB26" s="37">
        <f t="shared" ref="AB26:AB38" si="23">D26/D$24</f>
        <v>0.52311768833755723</v>
      </c>
      <c r="AC26" s="37">
        <f t="shared" ref="AC26:AC38" si="24">E26/E$24</f>
        <v>0.50767187228713073</v>
      </c>
      <c r="AD26" s="37">
        <f t="shared" ref="AD26:AD38" si="25">F26/F$24</f>
        <v>0.50450173236983809</v>
      </c>
      <c r="AE26" s="37">
        <f t="shared" ref="AE26:AE38" si="26">G26/G$24</f>
        <v>0.50445321779391561</v>
      </c>
      <c r="AF26" s="37">
        <f t="shared" ref="AF26:AF38" si="27">H26/H$24</f>
        <v>0.49831383173467964</v>
      </c>
      <c r="AG26" s="37">
        <f t="shared" ref="AG26:AG38" si="28">I26/I$24</f>
        <v>0.49994400697533553</v>
      </c>
      <c r="AH26" s="37">
        <f t="shared" ref="AH26:AH38" si="29">J26/J$24</f>
        <v>0.49621091988127597</v>
      </c>
      <c r="AI26" s="37">
        <f t="shared" ref="AI26:AI38" si="30">K26/K$24</f>
        <v>0.50822266720124831</v>
      </c>
      <c r="AJ26" s="37">
        <f t="shared" ref="AJ26:AJ38" si="31">L26/L$24</f>
        <v>0.51684512937763294</v>
      </c>
      <c r="AK26" s="37">
        <f t="shared" ref="AK26:AK38" si="32">M26/M$24</f>
        <v>0.52073880577460263</v>
      </c>
      <c r="AL26" s="37">
        <f t="shared" ref="AL26:AL38" si="33">N26/N$24</f>
        <v>0.51066690559076233</v>
      </c>
      <c r="AM26" s="37">
        <f t="shared" ref="AM26:AM38" si="34">O26/O$24</f>
        <v>0.52966572503048726</v>
      </c>
      <c r="AN26" s="37" t="s">
        <v>12</v>
      </c>
      <c r="AO26" s="37" t="s">
        <v>12</v>
      </c>
      <c r="AP26" s="37" t="s">
        <v>12</v>
      </c>
      <c r="AQ26" s="37" t="s">
        <v>12</v>
      </c>
      <c r="AR26" s="37" t="s">
        <v>12</v>
      </c>
      <c r="AS26" s="37" t="s">
        <v>12</v>
      </c>
      <c r="AT26" s="37" t="s">
        <v>12</v>
      </c>
      <c r="AU26" s="37" t="s">
        <v>12</v>
      </c>
      <c r="AV26" s="37" t="s">
        <v>12</v>
      </c>
      <c r="AW26" s="37" t="s">
        <v>12</v>
      </c>
      <c r="AX26" s="37" t="s">
        <v>12</v>
      </c>
    </row>
    <row r="27" spans="1:50" x14ac:dyDescent="0.2">
      <c r="A27" s="2" t="s">
        <v>382</v>
      </c>
      <c r="B27" s="70" t="s">
        <v>383</v>
      </c>
      <c r="C27" s="59">
        <v>6516.2690000000002</v>
      </c>
      <c r="D27" s="59">
        <v>6156.0169999999998</v>
      </c>
      <c r="E27" s="59">
        <v>6730.3960000000006</v>
      </c>
      <c r="F27" s="59">
        <v>7162.5370000000003</v>
      </c>
      <c r="G27" s="59">
        <v>7260.2950000000001</v>
      </c>
      <c r="H27" s="59">
        <v>7310.6869999999999</v>
      </c>
      <c r="I27" s="59">
        <v>7826.8559999999998</v>
      </c>
      <c r="J27" s="59">
        <v>7662.3190000000004</v>
      </c>
      <c r="K27" s="59">
        <v>7247.9880000000003</v>
      </c>
      <c r="L27" s="59">
        <v>7471.2250000000004</v>
      </c>
      <c r="M27" s="59">
        <v>6861.6840000000002</v>
      </c>
      <c r="N27" s="59">
        <v>7142.69</v>
      </c>
      <c r="O27" s="59">
        <v>6195.3890000000001</v>
      </c>
      <c r="P27" s="59" t="s">
        <v>12</v>
      </c>
      <c r="Q27" s="59" t="s">
        <v>12</v>
      </c>
      <c r="R27" s="59" t="s">
        <v>12</v>
      </c>
      <c r="S27" s="59" t="s">
        <v>12</v>
      </c>
      <c r="T27" s="59" t="s">
        <v>12</v>
      </c>
      <c r="U27" s="59" t="s">
        <v>12</v>
      </c>
      <c r="V27" s="59" t="s">
        <v>12</v>
      </c>
      <c r="W27" s="59" t="s">
        <v>12</v>
      </c>
      <c r="X27" s="59" t="s">
        <v>12</v>
      </c>
      <c r="Y27" s="59" t="s">
        <v>12</v>
      </c>
      <c r="Z27" s="59" t="s">
        <v>12</v>
      </c>
      <c r="AA27" s="37">
        <f t="shared" si="22"/>
        <v>0.13968092628724887</v>
      </c>
      <c r="AB27" s="37">
        <f t="shared" si="23"/>
        <v>0.14331400237026176</v>
      </c>
      <c r="AC27" s="37">
        <f t="shared" si="24"/>
        <v>0.146398879933923</v>
      </c>
      <c r="AD27" s="37">
        <f t="shared" si="25"/>
        <v>0.1528936801945229</v>
      </c>
      <c r="AE27" s="37">
        <f t="shared" si="26"/>
        <v>0.15667417715465229</v>
      </c>
      <c r="AF27" s="37">
        <f t="shared" si="27"/>
        <v>0.15874427317621759</v>
      </c>
      <c r="AG27" s="37">
        <f t="shared" si="28"/>
        <v>0.15557307101644813</v>
      </c>
      <c r="AH27" s="37">
        <f t="shared" si="29"/>
        <v>0.15949821228723737</v>
      </c>
      <c r="AI27" s="37">
        <f t="shared" si="30"/>
        <v>0.1526891794257563</v>
      </c>
      <c r="AJ27" s="37">
        <f t="shared" si="31"/>
        <v>0.15216001138222807</v>
      </c>
      <c r="AK27" s="37">
        <f t="shared" si="32"/>
        <v>0.15020758036820417</v>
      </c>
      <c r="AL27" s="37">
        <f t="shared" si="33"/>
        <v>0.15681457508409249</v>
      </c>
      <c r="AM27" s="37">
        <f t="shared" si="34"/>
        <v>0.15163761770941764</v>
      </c>
      <c r="AN27" s="37" t="s">
        <v>12</v>
      </c>
      <c r="AO27" s="37" t="s">
        <v>12</v>
      </c>
      <c r="AP27" s="37" t="s">
        <v>12</v>
      </c>
      <c r="AQ27" s="37" t="s">
        <v>12</v>
      </c>
      <c r="AR27" s="37" t="s">
        <v>12</v>
      </c>
      <c r="AS27" s="37" t="s">
        <v>12</v>
      </c>
      <c r="AT27" s="37" t="s">
        <v>12</v>
      </c>
      <c r="AU27" s="37" t="s">
        <v>12</v>
      </c>
      <c r="AV27" s="37" t="s">
        <v>12</v>
      </c>
      <c r="AW27" s="37" t="s">
        <v>12</v>
      </c>
      <c r="AX27" s="37" t="s">
        <v>12</v>
      </c>
    </row>
    <row r="28" spans="1:50" x14ac:dyDescent="0.2">
      <c r="A28" s="2" t="s">
        <v>384</v>
      </c>
      <c r="B28" s="70" t="s">
        <v>385</v>
      </c>
      <c r="C28" s="59">
        <v>4300.2880000000005</v>
      </c>
      <c r="D28" s="59">
        <v>3940.009</v>
      </c>
      <c r="E28" s="59">
        <v>4594.8919999999998</v>
      </c>
      <c r="F28" s="59">
        <v>5029.26</v>
      </c>
      <c r="G28" s="59">
        <v>5231.2129999999997</v>
      </c>
      <c r="H28" s="59">
        <v>5508.3780000000006</v>
      </c>
      <c r="I28" s="59">
        <v>5853.4179999999997</v>
      </c>
      <c r="J28" s="59">
        <v>5867.3459999999995</v>
      </c>
      <c r="K28" s="59">
        <v>5533.607</v>
      </c>
      <c r="L28" s="59">
        <v>5203.9369999999999</v>
      </c>
      <c r="M28" s="59">
        <v>4305.4549999999999</v>
      </c>
      <c r="N28" s="59">
        <v>4416.1779999999999</v>
      </c>
      <c r="O28" s="59">
        <v>3882.8759999999997</v>
      </c>
      <c r="P28" s="59" t="s">
        <v>12</v>
      </c>
      <c r="Q28" s="59" t="s">
        <v>12</v>
      </c>
      <c r="R28" s="59" t="s">
        <v>12</v>
      </c>
      <c r="S28" s="59" t="s">
        <v>12</v>
      </c>
      <c r="T28" s="59" t="s">
        <v>12</v>
      </c>
      <c r="U28" s="59" t="s">
        <v>12</v>
      </c>
      <c r="V28" s="59" t="s">
        <v>12</v>
      </c>
      <c r="W28" s="59" t="s">
        <v>12</v>
      </c>
      <c r="X28" s="59" t="s">
        <v>12</v>
      </c>
      <c r="Y28" s="59" t="s">
        <v>12</v>
      </c>
      <c r="Z28" s="59" t="s">
        <v>12</v>
      </c>
      <c r="AA28" s="37">
        <f t="shared" si="22"/>
        <v>9.2179775135425024E-2</v>
      </c>
      <c r="AB28" s="37">
        <f t="shared" si="23"/>
        <v>9.1724642600053363E-2</v>
      </c>
      <c r="AC28" s="37">
        <f t="shared" si="24"/>
        <v>9.9947617081869056E-2</v>
      </c>
      <c r="AD28" s="37">
        <f t="shared" si="25"/>
        <v>0.10735610441595014</v>
      </c>
      <c r="AE28" s="37">
        <f t="shared" si="26"/>
        <v>0.11288742293470444</v>
      </c>
      <c r="AF28" s="37">
        <f t="shared" si="27"/>
        <v>0.11960893168998579</v>
      </c>
      <c r="AG28" s="37">
        <f t="shared" si="28"/>
        <v>0.11634738318974512</v>
      </c>
      <c r="AH28" s="37">
        <f t="shared" si="29"/>
        <v>0.12213419956421455</v>
      </c>
      <c r="AI28" s="37">
        <f t="shared" si="30"/>
        <v>0.11657330449424323</v>
      </c>
      <c r="AJ28" s="37">
        <f t="shared" si="31"/>
        <v>0.10598410744588709</v>
      </c>
      <c r="AK28" s="37">
        <f t="shared" si="32"/>
        <v>9.4249746554080083E-2</v>
      </c>
      <c r="AL28" s="37">
        <f t="shared" si="33"/>
        <v>9.6955219471336077E-2</v>
      </c>
      <c r="AM28" s="37">
        <f t="shared" si="34"/>
        <v>9.5036819560655947E-2</v>
      </c>
      <c r="AN28" s="37" t="s">
        <v>12</v>
      </c>
      <c r="AO28" s="37" t="s">
        <v>12</v>
      </c>
      <c r="AP28" s="37" t="s">
        <v>12</v>
      </c>
      <c r="AQ28" s="37" t="s">
        <v>12</v>
      </c>
      <c r="AR28" s="37" t="s">
        <v>12</v>
      </c>
      <c r="AS28" s="37" t="s">
        <v>12</v>
      </c>
      <c r="AT28" s="37" t="s">
        <v>12</v>
      </c>
      <c r="AU28" s="37" t="s">
        <v>12</v>
      </c>
      <c r="AV28" s="37" t="s">
        <v>12</v>
      </c>
      <c r="AW28" s="37" t="s">
        <v>12</v>
      </c>
      <c r="AX28" s="37" t="s">
        <v>12</v>
      </c>
    </row>
    <row r="29" spans="1:50" x14ac:dyDescent="0.2">
      <c r="A29" s="2" t="s">
        <v>386</v>
      </c>
      <c r="B29" s="70" t="s">
        <v>75</v>
      </c>
      <c r="C29" s="59">
        <v>3935.5410000000002</v>
      </c>
      <c r="D29" s="59">
        <v>3474.3559999999998</v>
      </c>
      <c r="E29" s="59">
        <v>3732.1</v>
      </c>
      <c r="F29" s="59">
        <v>3149.91</v>
      </c>
      <c r="G29" s="59">
        <v>2790.4569999999999</v>
      </c>
      <c r="H29" s="59">
        <v>2698.386</v>
      </c>
      <c r="I29" s="59">
        <v>3214.3670000000002</v>
      </c>
      <c r="J29" s="59">
        <v>3167.7510000000002</v>
      </c>
      <c r="K29" s="59">
        <v>2756.35</v>
      </c>
      <c r="L29" s="59">
        <v>3120.616</v>
      </c>
      <c r="M29" s="59">
        <v>3364.558</v>
      </c>
      <c r="N29" s="59">
        <v>3429.7570000000005</v>
      </c>
      <c r="O29" s="59">
        <v>2720.489</v>
      </c>
      <c r="P29" s="59" t="s">
        <v>12</v>
      </c>
      <c r="Q29" s="59" t="s">
        <v>12</v>
      </c>
      <c r="R29" s="59" t="s">
        <v>12</v>
      </c>
      <c r="S29" s="59" t="s">
        <v>12</v>
      </c>
      <c r="T29" s="59" t="s">
        <v>12</v>
      </c>
      <c r="U29" s="59" t="s">
        <v>12</v>
      </c>
      <c r="V29" s="59" t="s">
        <v>12</v>
      </c>
      <c r="W29" s="59" t="s">
        <v>12</v>
      </c>
      <c r="X29" s="59" t="s">
        <v>12</v>
      </c>
      <c r="Y29" s="59" t="s">
        <v>12</v>
      </c>
      <c r="Z29" s="59" t="s">
        <v>12</v>
      </c>
      <c r="AA29" s="37">
        <f t="shared" si="22"/>
        <v>8.4361160093520654E-2</v>
      </c>
      <c r="AB29" s="37">
        <f t="shared" si="23"/>
        <v>8.088409502753699E-2</v>
      </c>
      <c r="AC29" s="37">
        <f t="shared" si="24"/>
        <v>8.1180254445859343E-2</v>
      </c>
      <c r="AD29" s="37">
        <f t="shared" si="25"/>
        <v>6.7238931147096281E-2</v>
      </c>
      <c r="AE29" s="37">
        <f t="shared" si="26"/>
        <v>6.0216913274245679E-2</v>
      </c>
      <c r="AF29" s="37">
        <f t="shared" si="27"/>
        <v>5.8592759383472588E-2</v>
      </c>
      <c r="AG29" s="37">
        <f t="shared" si="28"/>
        <v>6.3891420202943222E-2</v>
      </c>
      <c r="AH29" s="37">
        <f t="shared" si="29"/>
        <v>6.5939648489068192E-2</v>
      </c>
      <c r="AI29" s="37">
        <f t="shared" si="30"/>
        <v>5.8066434396715799E-2</v>
      </c>
      <c r="AJ29" s="37">
        <f t="shared" si="31"/>
        <v>6.3554901114551227E-2</v>
      </c>
      <c r="AK29" s="37">
        <f t="shared" si="32"/>
        <v>7.3652782055904101E-2</v>
      </c>
      <c r="AL29" s="37">
        <f t="shared" si="33"/>
        <v>7.5298786115131966E-2</v>
      </c>
      <c r="AM29" s="37">
        <f t="shared" si="34"/>
        <v>6.6586371084152399E-2</v>
      </c>
      <c r="AN29" s="37" t="s">
        <v>12</v>
      </c>
      <c r="AO29" s="37" t="s">
        <v>12</v>
      </c>
      <c r="AP29" s="37" t="s">
        <v>12</v>
      </c>
      <c r="AQ29" s="37" t="s">
        <v>12</v>
      </c>
      <c r="AR29" s="37" t="s">
        <v>12</v>
      </c>
      <c r="AS29" s="37" t="s">
        <v>12</v>
      </c>
      <c r="AT29" s="37" t="s">
        <v>12</v>
      </c>
      <c r="AU29" s="37" t="s">
        <v>12</v>
      </c>
      <c r="AV29" s="37" t="s">
        <v>12</v>
      </c>
      <c r="AW29" s="37" t="s">
        <v>12</v>
      </c>
      <c r="AX29" s="37" t="s">
        <v>12</v>
      </c>
    </row>
    <row r="30" spans="1:50" x14ac:dyDescent="0.2">
      <c r="A30" s="2" t="s">
        <v>387</v>
      </c>
      <c r="B30" s="70" t="s">
        <v>388</v>
      </c>
      <c r="C30" s="59">
        <v>2756.21</v>
      </c>
      <c r="D30" s="59">
        <v>2491.4760000000001</v>
      </c>
      <c r="E30" s="59">
        <v>2486.1190000000001</v>
      </c>
      <c r="F30" s="59">
        <v>2537.335</v>
      </c>
      <c r="G30" s="59">
        <v>2506.4369999999999</v>
      </c>
      <c r="H30" s="59">
        <v>2327.8360000000002</v>
      </c>
      <c r="I30" s="59">
        <v>2544.4920000000002</v>
      </c>
      <c r="J30" s="59">
        <v>2399.64</v>
      </c>
      <c r="K30" s="59">
        <v>2241.8690000000001</v>
      </c>
      <c r="L30" s="59">
        <v>2270.5860000000002</v>
      </c>
      <c r="M30" s="59">
        <v>2364.7139999999999</v>
      </c>
      <c r="N30" s="59">
        <v>2642.0839999999998</v>
      </c>
      <c r="O30" s="59">
        <v>2410.529</v>
      </c>
      <c r="P30" s="59" t="s">
        <v>12</v>
      </c>
      <c r="Q30" s="59" t="s">
        <v>12</v>
      </c>
      <c r="R30" s="59" t="s">
        <v>12</v>
      </c>
      <c r="S30" s="59" t="s">
        <v>12</v>
      </c>
      <c r="T30" s="59" t="s">
        <v>12</v>
      </c>
      <c r="U30" s="59" t="s">
        <v>12</v>
      </c>
      <c r="V30" s="59" t="s">
        <v>12</v>
      </c>
      <c r="W30" s="59" t="s">
        <v>12</v>
      </c>
      <c r="X30" s="59" t="s">
        <v>12</v>
      </c>
      <c r="Y30" s="59" t="s">
        <v>12</v>
      </c>
      <c r="Z30" s="59" t="s">
        <v>12</v>
      </c>
      <c r="AA30" s="37">
        <f t="shared" si="22"/>
        <v>5.9081349441249001E-2</v>
      </c>
      <c r="AB30" s="37">
        <f t="shared" si="23"/>
        <v>5.8002341021711007E-2</v>
      </c>
      <c r="AC30" s="37">
        <f t="shared" si="24"/>
        <v>5.407780418603076E-2</v>
      </c>
      <c r="AD30" s="37">
        <f t="shared" si="25"/>
        <v>5.4162720002196116E-2</v>
      </c>
      <c r="AE30" s="37">
        <f t="shared" si="26"/>
        <v>5.40878786006595E-2</v>
      </c>
      <c r="AF30" s="37">
        <f t="shared" si="27"/>
        <v>5.0546635889819065E-2</v>
      </c>
      <c r="AG30" s="37">
        <f t="shared" si="28"/>
        <v>5.0576430001623152E-2</v>
      </c>
      <c r="AH30" s="37">
        <f t="shared" si="29"/>
        <v>4.9950712066796778E-2</v>
      </c>
      <c r="AI30" s="37">
        <f t="shared" si="30"/>
        <v>4.7228160144586452E-2</v>
      </c>
      <c r="AJ30" s="37">
        <f t="shared" si="31"/>
        <v>4.6243071464763509E-2</v>
      </c>
      <c r="AK30" s="37">
        <f t="shared" si="32"/>
        <v>5.17654220454946E-2</v>
      </c>
      <c r="AL30" s="37">
        <f t="shared" si="33"/>
        <v>5.8005776506677376E-2</v>
      </c>
      <c r="AM30" s="37">
        <f t="shared" si="34"/>
        <v>5.8999826319132628E-2</v>
      </c>
      <c r="AN30" s="37" t="s">
        <v>12</v>
      </c>
      <c r="AO30" s="37" t="s">
        <v>12</v>
      </c>
      <c r="AP30" s="37" t="s">
        <v>12</v>
      </c>
      <c r="AQ30" s="37" t="s">
        <v>12</v>
      </c>
      <c r="AR30" s="37" t="s">
        <v>12</v>
      </c>
      <c r="AS30" s="37" t="s">
        <v>12</v>
      </c>
      <c r="AT30" s="37" t="s">
        <v>12</v>
      </c>
      <c r="AU30" s="37" t="s">
        <v>12</v>
      </c>
      <c r="AV30" s="37" t="s">
        <v>12</v>
      </c>
      <c r="AW30" s="37" t="s">
        <v>12</v>
      </c>
      <c r="AX30" s="37" t="s">
        <v>12</v>
      </c>
    </row>
    <row r="31" spans="1:50" x14ac:dyDescent="0.2">
      <c r="A31" s="2" t="s">
        <v>389</v>
      </c>
      <c r="B31" s="70" t="s">
        <v>390</v>
      </c>
      <c r="C31" s="59">
        <v>1149.1779999999999</v>
      </c>
      <c r="D31" s="59">
        <v>969.34799999999996</v>
      </c>
      <c r="E31" s="59">
        <v>1068.4369999999999</v>
      </c>
      <c r="F31" s="59">
        <v>1185.7350000000001</v>
      </c>
      <c r="G31" s="59">
        <v>1026.9279999999999</v>
      </c>
      <c r="H31" s="59">
        <v>1076.374</v>
      </c>
      <c r="I31" s="59">
        <v>1218.6410000000001</v>
      </c>
      <c r="J31" s="59">
        <v>1198.4960000000001</v>
      </c>
      <c r="K31" s="59">
        <v>1138.5050000000001</v>
      </c>
      <c r="L31" s="59">
        <v>1053.008</v>
      </c>
      <c r="M31" s="59">
        <v>964.29200000000003</v>
      </c>
      <c r="N31" s="59">
        <v>1023.35</v>
      </c>
      <c r="O31" s="59">
        <v>740.74400000000003</v>
      </c>
      <c r="P31" s="59" t="s">
        <v>12</v>
      </c>
      <c r="Q31" s="59" t="s">
        <v>12</v>
      </c>
      <c r="R31" s="59" t="s">
        <v>12</v>
      </c>
      <c r="S31" s="59" t="s">
        <v>12</v>
      </c>
      <c r="T31" s="59" t="s">
        <v>12</v>
      </c>
      <c r="U31" s="59" t="s">
        <v>12</v>
      </c>
      <c r="V31" s="59" t="s">
        <v>12</v>
      </c>
      <c r="W31" s="59" t="s">
        <v>12</v>
      </c>
      <c r="X31" s="59" t="s">
        <v>12</v>
      </c>
      <c r="Y31" s="59" t="s">
        <v>12</v>
      </c>
      <c r="Z31" s="59" t="s">
        <v>12</v>
      </c>
      <c r="AA31" s="37">
        <f t="shared" si="22"/>
        <v>2.4633459347508223E-2</v>
      </c>
      <c r="AB31" s="37">
        <f t="shared" si="23"/>
        <v>2.2566724810800312E-2</v>
      </c>
      <c r="AC31" s="37">
        <f t="shared" si="24"/>
        <v>2.324053147540811E-2</v>
      </c>
      <c r="AD31" s="37">
        <f t="shared" si="25"/>
        <v>2.5311057783778658E-2</v>
      </c>
      <c r="AE31" s="37">
        <f t="shared" si="26"/>
        <v>2.2160683470447515E-2</v>
      </c>
      <c r="AF31" s="37">
        <f t="shared" si="27"/>
        <v>2.3372387341405541E-2</v>
      </c>
      <c r="AG31" s="37">
        <f t="shared" si="28"/>
        <v>2.4222717632284965E-2</v>
      </c>
      <c r="AH31" s="37">
        <f t="shared" si="29"/>
        <v>2.4947795756533348E-2</v>
      </c>
      <c r="AI31" s="37">
        <f t="shared" si="30"/>
        <v>2.3984227653539258E-2</v>
      </c>
      <c r="AJ31" s="37">
        <f t="shared" si="31"/>
        <v>2.1445707934853685E-2</v>
      </c>
      <c r="AK31" s="37">
        <f t="shared" si="32"/>
        <v>2.1109099178629669E-2</v>
      </c>
      <c r="AL31" s="37">
        <f t="shared" si="33"/>
        <v>2.2467193090041158E-2</v>
      </c>
      <c r="AM31" s="37">
        <f t="shared" si="34"/>
        <v>1.8130363645050353E-2</v>
      </c>
      <c r="AN31" s="37" t="s">
        <v>12</v>
      </c>
      <c r="AO31" s="37" t="s">
        <v>12</v>
      </c>
      <c r="AP31" s="37" t="s">
        <v>12</v>
      </c>
      <c r="AQ31" s="37" t="s">
        <v>12</v>
      </c>
      <c r="AR31" s="37" t="s">
        <v>12</v>
      </c>
      <c r="AS31" s="37" t="s">
        <v>12</v>
      </c>
      <c r="AT31" s="37" t="s">
        <v>12</v>
      </c>
      <c r="AU31" s="37" t="s">
        <v>12</v>
      </c>
      <c r="AV31" s="37" t="s">
        <v>12</v>
      </c>
      <c r="AW31" s="37" t="s">
        <v>12</v>
      </c>
      <c r="AX31" s="37" t="s">
        <v>12</v>
      </c>
    </row>
    <row r="32" spans="1:50" x14ac:dyDescent="0.2">
      <c r="A32" s="2" t="s">
        <v>392</v>
      </c>
      <c r="B32" s="70" t="s">
        <v>76</v>
      </c>
      <c r="C32" s="59">
        <v>821.38200000000006</v>
      </c>
      <c r="D32" s="59">
        <v>653.60799999999995</v>
      </c>
      <c r="E32" s="59">
        <v>734.72400000000005</v>
      </c>
      <c r="F32" s="59">
        <v>774.13800000000003</v>
      </c>
      <c r="G32" s="59">
        <v>733.77800000000002</v>
      </c>
      <c r="H32" s="59">
        <v>775.82</v>
      </c>
      <c r="I32" s="59">
        <v>751.74099999999999</v>
      </c>
      <c r="J32" s="59">
        <v>610.66200000000003</v>
      </c>
      <c r="K32" s="59">
        <v>720.92700000000002</v>
      </c>
      <c r="L32" s="59">
        <v>730.09699999999998</v>
      </c>
      <c r="M32" s="59">
        <v>645.17700000000002</v>
      </c>
      <c r="N32" s="59">
        <v>618.33199999999999</v>
      </c>
      <c r="O32" s="59">
        <v>607.19999999999993</v>
      </c>
      <c r="P32" s="59" t="s">
        <v>12</v>
      </c>
      <c r="Q32" s="59" t="s">
        <v>12</v>
      </c>
      <c r="R32" s="59" t="s">
        <v>12</v>
      </c>
      <c r="S32" s="59" t="s">
        <v>12</v>
      </c>
      <c r="T32" s="59" t="s">
        <v>12</v>
      </c>
      <c r="U32" s="59" t="s">
        <v>12</v>
      </c>
      <c r="V32" s="59" t="s">
        <v>12</v>
      </c>
      <c r="W32" s="59" t="s">
        <v>12</v>
      </c>
      <c r="X32" s="59" t="s">
        <v>12</v>
      </c>
      <c r="Y32" s="59" t="s">
        <v>12</v>
      </c>
      <c r="Z32" s="59" t="s">
        <v>12</v>
      </c>
      <c r="AA32" s="37">
        <f t="shared" ref="AA32:AJ33" si="35">C32/C$24</f>
        <v>1.7606915643855872E-2</v>
      </c>
      <c r="AB32" s="37">
        <f t="shared" si="35"/>
        <v>1.5216198795620943E-2</v>
      </c>
      <c r="AC32" s="37">
        <f t="shared" si="35"/>
        <v>1.5981640702949964E-2</v>
      </c>
      <c r="AD32" s="37">
        <f t="shared" si="35"/>
        <v>1.6524983786949731E-2</v>
      </c>
      <c r="AE32" s="37">
        <f t="shared" si="35"/>
        <v>1.5834627155533822E-2</v>
      </c>
      <c r="AF32" s="37">
        <f t="shared" si="35"/>
        <v>1.6846157141671248E-2</v>
      </c>
      <c r="AG32" s="37">
        <f t="shared" si="35"/>
        <v>1.4942226607845568E-2</v>
      </c>
      <c r="AH32" s="37">
        <f t="shared" si="35"/>
        <v>1.2711490778672742E-2</v>
      </c>
      <c r="AI32" s="37">
        <f t="shared" si="35"/>
        <v>1.5187352966902292E-2</v>
      </c>
      <c r="AJ32" s="37">
        <f t="shared" si="35"/>
        <v>1.4869257428350848E-2</v>
      </c>
      <c r="AK32" s="37">
        <f t="shared" si="32"/>
        <v>1.4123424523661665E-2</v>
      </c>
      <c r="AL32" s="37">
        <f t="shared" si="33"/>
        <v>1.3575203437486029E-2</v>
      </c>
      <c r="AM32" s="37">
        <f t="shared" si="34"/>
        <v>1.4861756295392974E-2</v>
      </c>
      <c r="AN32" s="37" t="s">
        <v>12</v>
      </c>
      <c r="AO32" s="37" t="s">
        <v>12</v>
      </c>
      <c r="AP32" s="37" t="s">
        <v>12</v>
      </c>
      <c r="AQ32" s="37" t="s">
        <v>12</v>
      </c>
      <c r="AR32" s="37" t="s">
        <v>12</v>
      </c>
      <c r="AS32" s="37" t="s">
        <v>12</v>
      </c>
      <c r="AT32" s="37" t="s">
        <v>12</v>
      </c>
      <c r="AU32" s="37" t="s">
        <v>12</v>
      </c>
      <c r="AV32" s="37" t="s">
        <v>12</v>
      </c>
      <c r="AW32" s="37" t="s">
        <v>12</v>
      </c>
      <c r="AX32" s="37" t="s">
        <v>12</v>
      </c>
    </row>
    <row r="33" spans="1:50" x14ac:dyDescent="0.2">
      <c r="A33" s="2" t="s">
        <v>391</v>
      </c>
      <c r="B33" s="70" t="s">
        <v>72</v>
      </c>
      <c r="C33" s="59">
        <v>639.803</v>
      </c>
      <c r="D33" s="59">
        <v>518.21800000000007</v>
      </c>
      <c r="E33" s="59">
        <v>453.22899999999998</v>
      </c>
      <c r="F33" s="59">
        <v>396.53500000000003</v>
      </c>
      <c r="G33" s="59">
        <v>311.69499999999999</v>
      </c>
      <c r="H33" s="59">
        <v>266.74799999999999</v>
      </c>
      <c r="I33" s="59">
        <v>214.75899999999999</v>
      </c>
      <c r="J33" s="59">
        <v>305.61</v>
      </c>
      <c r="K33" s="59">
        <v>423.63</v>
      </c>
      <c r="L33" s="59">
        <v>523.06600000000003</v>
      </c>
      <c r="M33" s="59">
        <v>501.827</v>
      </c>
      <c r="N33" s="59">
        <v>661.41</v>
      </c>
      <c r="O33" s="59">
        <v>590.98399999999992</v>
      </c>
      <c r="P33" s="59" t="s">
        <v>12</v>
      </c>
      <c r="Q33" s="59" t="s">
        <v>12</v>
      </c>
      <c r="R33" s="59" t="s">
        <v>12</v>
      </c>
      <c r="S33" s="59" t="s">
        <v>12</v>
      </c>
      <c r="T33" s="59" t="s">
        <v>12</v>
      </c>
      <c r="U33" s="59" t="s">
        <v>12</v>
      </c>
      <c r="V33" s="59" t="s">
        <v>12</v>
      </c>
      <c r="W33" s="59" t="s">
        <v>12</v>
      </c>
      <c r="X33" s="59" t="s">
        <v>12</v>
      </c>
      <c r="Y33" s="59" t="s">
        <v>12</v>
      </c>
      <c r="Z33" s="59" t="s">
        <v>12</v>
      </c>
      <c r="AA33" s="37">
        <f t="shared" si="35"/>
        <v>1.3714638803487193E-2</v>
      </c>
      <c r="AB33" s="37">
        <f t="shared" si="35"/>
        <v>1.2064277223456713E-2</v>
      </c>
      <c r="AC33" s="37">
        <f t="shared" si="35"/>
        <v>9.8585904831709724E-3</v>
      </c>
      <c r="AD33" s="37">
        <f t="shared" si="35"/>
        <v>8.4645559912549344E-3</v>
      </c>
      <c r="AE33" s="37">
        <f t="shared" si="35"/>
        <v>6.7262497802388667E-3</v>
      </c>
      <c r="AF33" s="37">
        <f t="shared" si="35"/>
        <v>5.7921666433277319E-3</v>
      </c>
      <c r="AG33" s="37">
        <f t="shared" si="35"/>
        <v>4.268727718821118E-3</v>
      </c>
      <c r="AH33" s="37">
        <f t="shared" si="35"/>
        <v>6.3615530307603498E-3</v>
      </c>
      <c r="AI33" s="37">
        <f t="shared" si="35"/>
        <v>8.9243686772292035E-3</v>
      </c>
      <c r="AJ33" s="37">
        <f t="shared" si="35"/>
        <v>1.0652835179459395E-2</v>
      </c>
      <c r="AK33" s="37">
        <f t="shared" si="32"/>
        <v>1.0985381931525089E-2</v>
      </c>
      <c r="AL33" s="37">
        <f t="shared" si="33"/>
        <v>1.4520961725396121E-2</v>
      </c>
      <c r="AM33" s="37">
        <f t="shared" si="34"/>
        <v>1.4464855372985048E-2</v>
      </c>
      <c r="AN33" s="37" t="s">
        <v>12</v>
      </c>
      <c r="AO33" s="37" t="s">
        <v>12</v>
      </c>
      <c r="AP33" s="37" t="s">
        <v>12</v>
      </c>
      <c r="AQ33" s="37" t="s">
        <v>12</v>
      </c>
      <c r="AR33" s="37" t="s">
        <v>12</v>
      </c>
      <c r="AS33" s="37" t="s">
        <v>12</v>
      </c>
      <c r="AT33" s="37" t="s">
        <v>12</v>
      </c>
      <c r="AU33" s="37" t="s">
        <v>12</v>
      </c>
      <c r="AV33" s="37" t="s">
        <v>12</v>
      </c>
      <c r="AW33" s="37" t="s">
        <v>12</v>
      </c>
      <c r="AX33" s="37" t="s">
        <v>12</v>
      </c>
    </row>
    <row r="34" spans="1:50" ht="11.4" customHeight="1" x14ac:dyDescent="0.2">
      <c r="A34" s="83" t="s">
        <v>541</v>
      </c>
      <c r="B34" s="271" t="s">
        <v>540</v>
      </c>
      <c r="C34" s="59">
        <v>1755.24</v>
      </c>
      <c r="D34" s="59">
        <v>1787.33</v>
      </c>
      <c r="E34" s="59">
        <v>2295.143</v>
      </c>
      <c r="F34" s="59">
        <v>2487.444</v>
      </c>
      <c r="G34" s="59">
        <v>2640.7350000000001</v>
      </c>
      <c r="H34" s="59">
        <v>2678.5720000000001</v>
      </c>
      <c r="I34" s="59">
        <v>3068.3040000000001</v>
      </c>
      <c r="J34" s="59">
        <v>2572.2919999999999</v>
      </c>
      <c r="K34" s="59">
        <v>2983.8670000000002</v>
      </c>
      <c r="L34" s="59">
        <v>2930.9270000000001</v>
      </c>
      <c r="M34" s="59">
        <v>2465.9169999999999</v>
      </c>
      <c r="N34" s="59">
        <v>1877.633</v>
      </c>
      <c r="O34" s="59">
        <v>1694.87</v>
      </c>
      <c r="P34" s="59" t="s">
        <v>12</v>
      </c>
      <c r="Q34" s="59" t="s">
        <v>12</v>
      </c>
      <c r="R34" s="59" t="s">
        <v>12</v>
      </c>
      <c r="S34" s="59" t="s">
        <v>12</v>
      </c>
      <c r="T34" s="59" t="s">
        <v>12</v>
      </c>
      <c r="U34" s="59" t="s">
        <v>12</v>
      </c>
      <c r="V34" s="59" t="s">
        <v>12</v>
      </c>
      <c r="W34" s="59" t="s">
        <v>12</v>
      </c>
      <c r="X34" s="59" t="s">
        <v>12</v>
      </c>
      <c r="Y34" s="59" t="s">
        <v>12</v>
      </c>
      <c r="Z34" s="59" t="s">
        <v>12</v>
      </c>
      <c r="AA34" s="37">
        <f t="shared" si="22"/>
        <v>3.7624835478159466E-2</v>
      </c>
      <c r="AB34" s="37">
        <f t="shared" si="23"/>
        <v>4.1609601769527271E-2</v>
      </c>
      <c r="AC34" s="37">
        <f t="shared" si="24"/>
        <v>4.9923713922358177E-2</v>
      </c>
      <c r="AD34" s="37">
        <f t="shared" si="25"/>
        <v>5.3097731633049129E-2</v>
      </c>
      <c r="AE34" s="37">
        <f t="shared" si="26"/>
        <v>5.6985974152357545E-2</v>
      </c>
      <c r="AF34" s="37">
        <f t="shared" si="27"/>
        <v>5.816251814503446E-2</v>
      </c>
      <c r="AG34" s="37">
        <f t="shared" si="28"/>
        <v>6.0988151065006414E-2</v>
      </c>
      <c r="AH34" s="37">
        <f t="shared" si="29"/>
        <v>5.3544622128204572E-2</v>
      </c>
      <c r="AI34" s="37">
        <f t="shared" si="30"/>
        <v>6.2859403705634337E-2</v>
      </c>
      <c r="AJ34" s="37">
        <f t="shared" si="31"/>
        <v>5.969166845871722E-2</v>
      </c>
      <c r="AK34" s="37">
        <f t="shared" si="32"/>
        <v>5.3980834144915578E-2</v>
      </c>
      <c r="AL34" s="37">
        <f t="shared" si="33"/>
        <v>4.1222595556977819E-2</v>
      </c>
      <c r="AM34" s="37">
        <f t="shared" si="34"/>
        <v>4.1483440204829858E-2</v>
      </c>
      <c r="AN34" s="37" t="s">
        <v>12</v>
      </c>
      <c r="AO34" s="37" t="s">
        <v>12</v>
      </c>
      <c r="AP34" s="37" t="s">
        <v>12</v>
      </c>
      <c r="AQ34" s="37" t="s">
        <v>12</v>
      </c>
      <c r="AR34" s="37" t="s">
        <v>12</v>
      </c>
      <c r="AS34" s="37" t="s">
        <v>12</v>
      </c>
      <c r="AT34" s="37" t="s">
        <v>12</v>
      </c>
      <c r="AU34" s="37" t="s">
        <v>12</v>
      </c>
      <c r="AV34" s="37" t="s">
        <v>12</v>
      </c>
      <c r="AW34" s="37" t="s">
        <v>12</v>
      </c>
      <c r="AX34" s="37" t="s">
        <v>12</v>
      </c>
    </row>
    <row r="35" spans="1:50" x14ac:dyDescent="0.2">
      <c r="A35" s="83" t="s">
        <v>394</v>
      </c>
      <c r="B35" s="271" t="s">
        <v>73</v>
      </c>
      <c r="C35" s="59">
        <v>406.202</v>
      </c>
      <c r="D35" s="59">
        <v>382.54399999999998</v>
      </c>
      <c r="E35" s="59">
        <v>398.23199999999997</v>
      </c>
      <c r="F35" s="59">
        <v>351.72500000000002</v>
      </c>
      <c r="G35" s="59">
        <v>321.38099999999997</v>
      </c>
      <c r="H35" s="59">
        <v>331.47899999999998</v>
      </c>
      <c r="I35" s="59">
        <v>318.25400000000002</v>
      </c>
      <c r="J35" s="59">
        <v>331.96100000000001</v>
      </c>
      <c r="K35" s="59">
        <v>245.679</v>
      </c>
      <c r="L35" s="59">
        <v>376.45699999999999</v>
      </c>
      <c r="M35" s="59">
        <v>360.24200000000002</v>
      </c>
      <c r="N35" s="59">
        <v>408.702</v>
      </c>
      <c r="O35" s="59">
        <v>241.797</v>
      </c>
      <c r="P35" s="59" t="s">
        <v>12</v>
      </c>
      <c r="Q35" s="59" t="s">
        <v>12</v>
      </c>
      <c r="R35" s="59" t="s">
        <v>12</v>
      </c>
      <c r="S35" s="59" t="s">
        <v>12</v>
      </c>
      <c r="T35" s="59" t="s">
        <v>12</v>
      </c>
      <c r="U35" s="59" t="s">
        <v>12</v>
      </c>
      <c r="V35" s="59" t="s">
        <v>12</v>
      </c>
      <c r="W35" s="59" t="s">
        <v>12</v>
      </c>
      <c r="X35" s="59" t="s">
        <v>12</v>
      </c>
      <c r="Y35" s="59" t="s">
        <v>12</v>
      </c>
      <c r="Z35" s="59" t="s">
        <v>12</v>
      </c>
      <c r="AA35" s="37">
        <f t="shared" si="22"/>
        <v>8.7072328689520133E-3</v>
      </c>
      <c r="AB35" s="37">
        <f t="shared" si="23"/>
        <v>8.9057440424107695E-3</v>
      </c>
      <c r="AC35" s="37">
        <f t="shared" si="24"/>
        <v>8.6623014089878235E-3</v>
      </c>
      <c r="AD35" s="37">
        <f t="shared" si="25"/>
        <v>7.5080281842060392E-3</v>
      </c>
      <c r="AE35" s="37">
        <f t="shared" si="26"/>
        <v>6.9352696726702285E-3</v>
      </c>
      <c r="AF35" s="37">
        <f t="shared" si="27"/>
        <v>7.1977357159702538E-3</v>
      </c>
      <c r="AG35" s="37">
        <f t="shared" si="28"/>
        <v>6.3258800396057734E-3</v>
      </c>
      <c r="AH35" s="37">
        <f t="shared" si="29"/>
        <v>6.9100733144996443E-3</v>
      </c>
      <c r="AI35" s="37">
        <f t="shared" si="30"/>
        <v>5.1755776792318615E-3</v>
      </c>
      <c r="AJ35" s="37">
        <f t="shared" si="31"/>
        <v>7.6669758178771795E-3</v>
      </c>
      <c r="AK35" s="37">
        <f t="shared" si="32"/>
        <v>7.8859765572128655E-3</v>
      </c>
      <c r="AL35" s="37">
        <f t="shared" si="33"/>
        <v>8.9728702304060198E-3</v>
      </c>
      <c r="AM35" s="37">
        <f t="shared" si="34"/>
        <v>5.9181951366224228E-3</v>
      </c>
      <c r="AN35" s="37" t="s">
        <v>12</v>
      </c>
      <c r="AO35" s="37" t="s">
        <v>12</v>
      </c>
      <c r="AP35" s="37" t="s">
        <v>12</v>
      </c>
      <c r="AQ35" s="37" t="s">
        <v>12</v>
      </c>
      <c r="AR35" s="37" t="s">
        <v>12</v>
      </c>
      <c r="AS35" s="37" t="s">
        <v>12</v>
      </c>
      <c r="AT35" s="37" t="s">
        <v>12</v>
      </c>
      <c r="AU35" s="37" t="s">
        <v>12</v>
      </c>
      <c r="AV35" s="37" t="s">
        <v>12</v>
      </c>
      <c r="AW35" s="37" t="s">
        <v>12</v>
      </c>
      <c r="AX35" s="37" t="s">
        <v>12</v>
      </c>
    </row>
    <row r="36" spans="1:50" x14ac:dyDescent="0.2">
      <c r="A36" s="83" t="s">
        <v>395</v>
      </c>
      <c r="B36" s="271" t="s">
        <v>78</v>
      </c>
      <c r="C36" s="59">
        <v>127</v>
      </c>
      <c r="D36" s="59">
        <v>107</v>
      </c>
      <c r="E36" s="59">
        <v>138</v>
      </c>
      <c r="F36" s="59">
        <v>133</v>
      </c>
      <c r="G36" s="59">
        <v>137</v>
      </c>
      <c r="H36" s="59">
        <v>125</v>
      </c>
      <c r="I36" s="59">
        <v>141</v>
      </c>
      <c r="J36" s="59">
        <v>82</v>
      </c>
      <c r="K36" s="59">
        <v>46</v>
      </c>
      <c r="L36" s="59">
        <v>40</v>
      </c>
      <c r="M36" s="59">
        <v>56</v>
      </c>
      <c r="N36" s="59">
        <v>67</v>
      </c>
      <c r="O36" s="59">
        <v>128.69300000000001</v>
      </c>
      <c r="P36" s="59" t="s">
        <v>12</v>
      </c>
      <c r="Q36" s="59" t="s">
        <v>12</v>
      </c>
      <c r="R36" s="59" t="s">
        <v>12</v>
      </c>
      <c r="S36" s="59" t="s">
        <v>12</v>
      </c>
      <c r="T36" s="59" t="s">
        <v>12</v>
      </c>
      <c r="U36" s="59" t="s">
        <v>12</v>
      </c>
      <c r="V36" s="59" t="s">
        <v>12</v>
      </c>
      <c r="W36" s="59" t="s">
        <v>12</v>
      </c>
      <c r="X36" s="59" t="s">
        <v>12</v>
      </c>
      <c r="Y36" s="59" t="s">
        <v>12</v>
      </c>
      <c r="Z36" s="59" t="s">
        <v>12</v>
      </c>
      <c r="AA36" s="37">
        <f t="shared" si="22"/>
        <v>2.7223366068037714E-3</v>
      </c>
      <c r="AB36" s="37">
        <f t="shared" si="23"/>
        <v>2.4909934871229253E-3</v>
      </c>
      <c r="AC36" s="37">
        <f t="shared" si="24"/>
        <v>3.0017617731380696E-3</v>
      </c>
      <c r="AD36" s="37">
        <f t="shared" si="25"/>
        <v>2.8390582088262226E-3</v>
      </c>
      <c r="AE36" s="37">
        <f t="shared" si="26"/>
        <v>2.9564035993285896E-3</v>
      </c>
      <c r="AF36" s="37">
        <f t="shared" si="27"/>
        <v>2.7142502677282173E-3</v>
      </c>
      <c r="AG36" s="37">
        <f t="shared" si="28"/>
        <v>2.8026327574340432E-3</v>
      </c>
      <c r="AH36" s="37">
        <f t="shared" si="29"/>
        <v>1.7069053647536031E-3</v>
      </c>
      <c r="AI36" s="37">
        <f t="shared" si="30"/>
        <v>9.6905544733031973E-4</v>
      </c>
      <c r="AJ36" s="37">
        <f t="shared" si="31"/>
        <v>8.1464558426350738E-4</v>
      </c>
      <c r="AK36" s="37">
        <f t="shared" si="32"/>
        <v>1.2258833983930816E-3</v>
      </c>
      <c r="AL36" s="37">
        <f t="shared" si="33"/>
        <v>1.4709551346389384E-3</v>
      </c>
      <c r="AM36" s="37">
        <f t="shared" si="34"/>
        <v>3.1498748401235315E-3</v>
      </c>
      <c r="AN36" s="37" t="s">
        <v>12</v>
      </c>
      <c r="AO36" s="37" t="s">
        <v>12</v>
      </c>
      <c r="AP36" s="37" t="s">
        <v>12</v>
      </c>
      <c r="AQ36" s="37" t="s">
        <v>12</v>
      </c>
      <c r="AR36" s="37" t="s">
        <v>12</v>
      </c>
      <c r="AS36" s="37" t="s">
        <v>12</v>
      </c>
      <c r="AT36" s="37" t="s">
        <v>12</v>
      </c>
      <c r="AU36" s="37" t="s">
        <v>12</v>
      </c>
      <c r="AV36" s="37" t="s">
        <v>12</v>
      </c>
      <c r="AW36" s="37" t="s">
        <v>12</v>
      </c>
      <c r="AX36" s="37" t="s">
        <v>12</v>
      </c>
    </row>
    <row r="37" spans="1:50" x14ac:dyDescent="0.2">
      <c r="A37" s="83" t="s">
        <v>396</v>
      </c>
      <c r="B37" s="271" t="s">
        <v>79</v>
      </c>
      <c r="C37" s="59">
        <v>2.2989999999999999</v>
      </c>
      <c r="D37" s="59">
        <v>4.4539999999999997</v>
      </c>
      <c r="E37" s="59">
        <v>2.5300000000000002</v>
      </c>
      <c r="F37" s="59">
        <v>4.7509999999999994</v>
      </c>
      <c r="G37" s="59">
        <v>3.762</v>
      </c>
      <c r="H37" s="59">
        <v>4.99</v>
      </c>
      <c r="I37" s="59">
        <v>5.9039999999999999</v>
      </c>
      <c r="J37" s="59">
        <v>4.0289999999999999</v>
      </c>
      <c r="K37" s="59">
        <v>5.7089999999999996</v>
      </c>
      <c r="L37" s="59">
        <v>3.52</v>
      </c>
      <c r="M37" s="59">
        <v>3.4290000000000003</v>
      </c>
      <c r="N37" s="59">
        <v>1.319</v>
      </c>
      <c r="O37" s="59">
        <v>2.6619999999999999</v>
      </c>
      <c r="P37" s="59" t="s">
        <v>12</v>
      </c>
      <c r="Q37" s="59" t="s">
        <v>12</v>
      </c>
      <c r="R37" s="59" t="s">
        <v>12</v>
      </c>
      <c r="S37" s="59" t="s">
        <v>12</v>
      </c>
      <c r="T37" s="59" t="s">
        <v>12</v>
      </c>
      <c r="U37" s="59" t="s">
        <v>12</v>
      </c>
      <c r="V37" s="59" t="s">
        <v>12</v>
      </c>
      <c r="W37" s="59" t="s">
        <v>12</v>
      </c>
      <c r="X37" s="59" t="s">
        <v>12</v>
      </c>
      <c r="Y37" s="59" t="s">
        <v>12</v>
      </c>
      <c r="Z37" s="59" t="s">
        <v>12</v>
      </c>
      <c r="AA37" s="37">
        <f t="shared" si="22"/>
        <v>4.9280723299542285E-5</v>
      </c>
      <c r="AB37" s="37">
        <f t="shared" si="23"/>
        <v>1.0369051394061223E-4</v>
      </c>
      <c r="AC37" s="37">
        <f t="shared" si="24"/>
        <v>5.5032299174197945E-5</v>
      </c>
      <c r="AD37" s="37">
        <f t="shared" si="25"/>
        <v>1.0141628233182993E-4</v>
      </c>
      <c r="AE37" s="37">
        <f t="shared" si="26"/>
        <v>8.1182411245796744E-5</v>
      </c>
      <c r="AF37" s="37">
        <f t="shared" si="27"/>
        <v>1.0835287068771044E-4</v>
      </c>
      <c r="AG37" s="37">
        <f t="shared" si="28"/>
        <v>1.1735279290702546E-4</v>
      </c>
      <c r="AH37" s="37">
        <f t="shared" si="29"/>
        <v>8.3867337982832519E-5</v>
      </c>
      <c r="AI37" s="37">
        <f t="shared" si="30"/>
        <v>1.2026820758279989E-4</v>
      </c>
      <c r="AJ37" s="37">
        <f t="shared" si="31"/>
        <v>7.1688811415188643E-5</v>
      </c>
      <c r="AK37" s="37">
        <f t="shared" si="32"/>
        <v>7.5063467376604943E-5</v>
      </c>
      <c r="AL37" s="37">
        <f t="shared" si="33"/>
        <v>2.8958057053563574E-5</v>
      </c>
      <c r="AM37" s="37">
        <f t="shared" si="34"/>
        <v>6.5154801150092386E-5</v>
      </c>
      <c r="AN37" s="37" t="s">
        <v>12</v>
      </c>
      <c r="AO37" s="37" t="s">
        <v>12</v>
      </c>
      <c r="AP37" s="37" t="s">
        <v>12</v>
      </c>
      <c r="AQ37" s="37" t="s">
        <v>12</v>
      </c>
      <c r="AR37" s="37" t="s">
        <v>12</v>
      </c>
      <c r="AS37" s="37" t="s">
        <v>12</v>
      </c>
      <c r="AT37" s="37" t="s">
        <v>12</v>
      </c>
      <c r="AU37" s="37" t="s">
        <v>12</v>
      </c>
      <c r="AV37" s="37" t="s">
        <v>12</v>
      </c>
      <c r="AW37" s="37" t="s">
        <v>12</v>
      </c>
      <c r="AX37" s="37" t="s">
        <v>12</v>
      </c>
    </row>
    <row r="38" spans="1:50" x14ac:dyDescent="0.2">
      <c r="A38" s="83" t="s">
        <v>397</v>
      </c>
      <c r="B38" s="271" t="s">
        <v>398</v>
      </c>
      <c r="C38" s="59">
        <v>0</v>
      </c>
      <c r="D38" s="59">
        <v>0</v>
      </c>
      <c r="E38" s="59">
        <v>0</v>
      </c>
      <c r="F38" s="59">
        <v>0</v>
      </c>
      <c r="G38" s="59">
        <v>0</v>
      </c>
      <c r="H38" s="59">
        <v>0</v>
      </c>
      <c r="I38" s="59">
        <v>0</v>
      </c>
      <c r="J38" s="59">
        <v>0</v>
      </c>
      <c r="K38" s="59">
        <v>0</v>
      </c>
      <c r="L38" s="59">
        <v>0</v>
      </c>
      <c r="M38" s="59">
        <v>0</v>
      </c>
      <c r="N38" s="59">
        <v>0</v>
      </c>
      <c r="O38" s="59">
        <v>0</v>
      </c>
      <c r="P38" s="59" t="s">
        <v>12</v>
      </c>
      <c r="Q38" s="59" t="s">
        <v>12</v>
      </c>
      <c r="R38" s="59" t="s">
        <v>12</v>
      </c>
      <c r="S38" s="59" t="s">
        <v>12</v>
      </c>
      <c r="T38" s="59" t="s">
        <v>12</v>
      </c>
      <c r="U38" s="59" t="s">
        <v>12</v>
      </c>
      <c r="V38" s="59" t="s">
        <v>12</v>
      </c>
      <c r="W38" s="59" t="s">
        <v>12</v>
      </c>
      <c r="X38" s="59" t="s">
        <v>12</v>
      </c>
      <c r="Y38" s="59" t="s">
        <v>12</v>
      </c>
      <c r="Z38" s="59" t="s">
        <v>12</v>
      </c>
      <c r="AA38" s="37">
        <f t="shared" si="22"/>
        <v>0</v>
      </c>
      <c r="AB38" s="37">
        <f t="shared" si="23"/>
        <v>0</v>
      </c>
      <c r="AC38" s="37">
        <f t="shared" si="24"/>
        <v>0</v>
      </c>
      <c r="AD38" s="37">
        <f t="shared" si="25"/>
        <v>0</v>
      </c>
      <c r="AE38" s="37">
        <f t="shared" si="26"/>
        <v>0</v>
      </c>
      <c r="AF38" s="37">
        <f t="shared" si="27"/>
        <v>0</v>
      </c>
      <c r="AG38" s="37">
        <f t="shared" si="28"/>
        <v>0</v>
      </c>
      <c r="AH38" s="37">
        <f t="shared" si="29"/>
        <v>0</v>
      </c>
      <c r="AI38" s="37">
        <f t="shared" si="30"/>
        <v>0</v>
      </c>
      <c r="AJ38" s="37">
        <f t="shared" si="31"/>
        <v>0</v>
      </c>
      <c r="AK38" s="37">
        <f t="shared" si="32"/>
        <v>0</v>
      </c>
      <c r="AL38" s="37">
        <f t="shared" si="33"/>
        <v>0</v>
      </c>
      <c r="AM38" s="37">
        <f t="shared" si="34"/>
        <v>0</v>
      </c>
      <c r="AN38" s="37" t="s">
        <v>12</v>
      </c>
      <c r="AO38" s="37" t="s">
        <v>12</v>
      </c>
      <c r="AP38" s="37" t="s">
        <v>12</v>
      </c>
      <c r="AQ38" s="37" t="s">
        <v>12</v>
      </c>
      <c r="AR38" s="37" t="s">
        <v>12</v>
      </c>
      <c r="AS38" s="37" t="s">
        <v>12</v>
      </c>
      <c r="AT38" s="37" t="s">
        <v>12</v>
      </c>
      <c r="AU38" s="37" t="s">
        <v>12</v>
      </c>
      <c r="AV38" s="37" t="s">
        <v>12</v>
      </c>
      <c r="AW38" s="37" t="s">
        <v>12</v>
      </c>
      <c r="AX38" s="37" t="s">
        <v>12</v>
      </c>
    </row>
    <row r="39" spans="1:50" x14ac:dyDescent="0.2">
      <c r="C39" s="3">
        <f t="shared" ref="C39:O39" si="36">SUM(C34:C38)</f>
        <v>2290.741</v>
      </c>
      <c r="D39" s="3">
        <f t="shared" si="36"/>
        <v>2281.328</v>
      </c>
      <c r="E39" s="3">
        <f t="shared" si="36"/>
        <v>2833.9050000000002</v>
      </c>
      <c r="F39" s="3">
        <f t="shared" si="36"/>
        <v>2976.92</v>
      </c>
      <c r="G39" s="3">
        <f t="shared" si="36"/>
        <v>3102.8780000000002</v>
      </c>
      <c r="H39" s="3">
        <f t="shared" si="36"/>
        <v>3140.0409999999997</v>
      </c>
      <c r="I39" s="3">
        <f t="shared" si="36"/>
        <v>3533.462</v>
      </c>
      <c r="J39" s="3">
        <f t="shared" si="36"/>
        <v>2990.2819999999997</v>
      </c>
      <c r="K39" s="3">
        <f t="shared" si="36"/>
        <v>3281.2550000000001</v>
      </c>
      <c r="L39" s="3">
        <f t="shared" si="36"/>
        <v>3350.904</v>
      </c>
      <c r="M39" s="3">
        <f t="shared" si="36"/>
        <v>2885.5880000000002</v>
      </c>
      <c r="N39" s="3">
        <f t="shared" si="36"/>
        <v>2354.654</v>
      </c>
      <c r="O39" s="3">
        <f t="shared" si="36"/>
        <v>2068.0219999999999</v>
      </c>
      <c r="P39" s="3"/>
      <c r="Q39" s="3"/>
      <c r="R39" s="3"/>
      <c r="S39" s="3"/>
      <c r="T39" s="3"/>
      <c r="U39" s="3"/>
      <c r="V39" s="3"/>
      <c r="W39" s="3"/>
      <c r="X39" s="3"/>
      <c r="Y39" s="3"/>
      <c r="Z39" s="3"/>
      <c r="AA39" s="35">
        <f t="shared" ref="AA39:AM39" si="37">SUM(AA26:AA38)</f>
        <v>1.0000000000000002</v>
      </c>
      <c r="AB39" s="35">
        <f t="shared" si="37"/>
        <v>0.99999999999999978</v>
      </c>
      <c r="AC39" s="35">
        <f t="shared" si="37"/>
        <v>1</v>
      </c>
      <c r="AD39" s="35">
        <f t="shared" si="37"/>
        <v>1</v>
      </c>
      <c r="AE39" s="35">
        <f t="shared" si="37"/>
        <v>0.99999999999999989</v>
      </c>
      <c r="AF39" s="35">
        <f t="shared" si="37"/>
        <v>0.99999999999999989</v>
      </c>
      <c r="AG39" s="35">
        <f t="shared" si="37"/>
        <v>1.0000000000000002</v>
      </c>
      <c r="AH39" s="35">
        <f t="shared" si="37"/>
        <v>1</v>
      </c>
      <c r="AI39" s="35">
        <f t="shared" si="37"/>
        <v>1</v>
      </c>
      <c r="AJ39" s="35">
        <f t="shared" si="37"/>
        <v>0.99999999999999967</v>
      </c>
      <c r="AK39" s="35">
        <f t="shared" si="37"/>
        <v>1.0000000000000002</v>
      </c>
      <c r="AL39" s="35">
        <f t="shared" si="37"/>
        <v>1</v>
      </c>
      <c r="AM39" s="35">
        <f t="shared" si="37"/>
        <v>1</v>
      </c>
      <c r="AN39" s="37" t="s">
        <v>12</v>
      </c>
      <c r="AO39" s="37" t="s">
        <v>12</v>
      </c>
      <c r="AP39" s="37" t="s">
        <v>12</v>
      </c>
      <c r="AQ39" s="37" t="s">
        <v>12</v>
      </c>
      <c r="AR39" s="37" t="s">
        <v>12</v>
      </c>
      <c r="AS39" s="37" t="s">
        <v>12</v>
      </c>
      <c r="AT39" s="37" t="s">
        <v>12</v>
      </c>
      <c r="AU39" s="37" t="s">
        <v>12</v>
      </c>
      <c r="AV39" s="37" t="s">
        <v>12</v>
      </c>
      <c r="AW39" s="37" t="s">
        <v>12</v>
      </c>
      <c r="AX39" s="37" t="s">
        <v>12</v>
      </c>
    </row>
    <row r="40" spans="1:50" x14ac:dyDescent="0.2">
      <c r="A40" s="2" t="s">
        <v>399</v>
      </c>
      <c r="D40" s="37" t="s">
        <v>147</v>
      </c>
    </row>
    <row r="41" spans="1:50" x14ac:dyDescent="0.2">
      <c r="A41" s="2" t="s">
        <v>380</v>
      </c>
      <c r="B41" s="2" t="s">
        <v>381</v>
      </c>
      <c r="D41" s="2" t="s">
        <v>400</v>
      </c>
    </row>
    <row r="42" spans="1:50" x14ac:dyDescent="0.2">
      <c r="A42" s="2" t="s">
        <v>382</v>
      </c>
      <c r="B42" s="2" t="s">
        <v>383</v>
      </c>
    </row>
    <row r="43" spans="1:50" x14ac:dyDescent="0.2">
      <c r="A43" s="2" t="s">
        <v>384</v>
      </c>
      <c r="B43" s="2" t="s">
        <v>385</v>
      </c>
    </row>
    <row r="44" spans="1:50" x14ac:dyDescent="0.2">
      <c r="A44" s="2" t="s">
        <v>386</v>
      </c>
      <c r="B44" s="2" t="s">
        <v>75</v>
      </c>
    </row>
    <row r="45" spans="1:50" x14ac:dyDescent="0.2">
      <c r="A45" s="2" t="s">
        <v>387</v>
      </c>
      <c r="B45" s="2" t="s">
        <v>388</v>
      </c>
    </row>
    <row r="46" spans="1:50" x14ac:dyDescent="0.2">
      <c r="A46" s="2" t="s">
        <v>389</v>
      </c>
      <c r="B46" s="2" t="s">
        <v>390</v>
      </c>
    </row>
    <row r="47" spans="1:50" x14ac:dyDescent="0.2">
      <c r="A47" s="2" t="s">
        <v>391</v>
      </c>
      <c r="B47" s="2" t="s">
        <v>76</v>
      </c>
    </row>
    <row r="48" spans="1:50" x14ac:dyDescent="0.2">
      <c r="A48" s="2" t="s">
        <v>392</v>
      </c>
      <c r="B48" s="2" t="s">
        <v>72</v>
      </c>
    </row>
    <row r="49" spans="1:2" x14ac:dyDescent="0.2">
      <c r="A49" s="2" t="s">
        <v>393</v>
      </c>
      <c r="B49" s="2" t="s">
        <v>87</v>
      </c>
    </row>
    <row r="50" spans="1:2" x14ac:dyDescent="0.2">
      <c r="A50" s="2" t="s">
        <v>394</v>
      </c>
      <c r="B50" s="2" t="s">
        <v>73</v>
      </c>
    </row>
    <row r="51" spans="1:2" x14ac:dyDescent="0.2">
      <c r="A51" s="2" t="s">
        <v>395</v>
      </c>
      <c r="B51" s="2" t="s">
        <v>78</v>
      </c>
    </row>
    <row r="52" spans="1:2" x14ac:dyDescent="0.2">
      <c r="A52" s="2" t="s">
        <v>396</v>
      </c>
      <c r="B52" s="2" t="s">
        <v>79</v>
      </c>
    </row>
    <row r="53" spans="1:2" x14ac:dyDescent="0.2">
      <c r="A53" s="2" t="s">
        <v>397</v>
      </c>
      <c r="B53" s="2" t="s">
        <v>398</v>
      </c>
    </row>
  </sheetData>
  <sortState xmlns:xlrd2="http://schemas.microsoft.com/office/spreadsheetml/2017/richdata2" ref="B23:AB35">
    <sortCondition descending="1" ref="AA23:AA35"/>
  </sortState>
  <mergeCells count="3">
    <mergeCell ref="B6:B7"/>
    <mergeCell ref="C6:N6"/>
    <mergeCell ref="O6:Z6"/>
  </mergeCells>
  <phoneticPr fontId="2" type="noConversion"/>
  <hyperlinks>
    <hyperlink ref="A1" location="Cover!A1" display="Back to Cover page" xr:uid="{00000000-0004-0000-1100-000000000000}"/>
  </hyperlinks>
  <pageMargins left="0.7" right="0.7" top="0.75" bottom="0.75" header="0.3" footer="0.3"/>
  <pageSetup paperSize="9" scale="44" orientation="landscape" verticalDpi="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dimension ref="A1:T72"/>
  <sheetViews>
    <sheetView showGridLines="0" zoomScaleNormal="100" workbookViewId="0">
      <selection activeCell="B3" sqref="B3"/>
    </sheetView>
  </sheetViews>
  <sheetFormatPr defaultColWidth="9" defaultRowHeight="11.4" x14ac:dyDescent="0.2"/>
  <cols>
    <col min="1" max="1" width="5.6640625" style="2" customWidth="1"/>
    <col min="2" max="2" width="18.44140625" style="2" customWidth="1"/>
    <col min="3" max="5" width="6.6640625" style="2" customWidth="1"/>
    <col min="6" max="6" width="7.33203125" style="2" customWidth="1"/>
    <col min="7" max="8" width="6.6640625" style="2" customWidth="1"/>
    <col min="9" max="9" width="7.44140625" style="2" customWidth="1"/>
    <col min="10" max="12" width="6.6640625" style="2" customWidth="1"/>
    <col min="13" max="13" width="7.5546875" style="2" customWidth="1"/>
    <col min="14" max="15" width="6.6640625" style="2" customWidth="1"/>
    <col min="16" max="28" width="9" style="2"/>
    <col min="29" max="30" width="9.109375" style="2" bestFit="1" customWidth="1"/>
    <col min="31" max="16384" width="9" style="2"/>
  </cols>
  <sheetData>
    <row r="1" spans="1:20" ht="18" customHeight="1" x14ac:dyDescent="0.2">
      <c r="A1" s="264" t="s">
        <v>192</v>
      </c>
    </row>
    <row r="3" spans="1:20" ht="15.6" x14ac:dyDescent="0.3">
      <c r="A3" s="1"/>
      <c r="B3" s="249" t="s">
        <v>205</v>
      </c>
    </row>
    <row r="4" spans="1:20" ht="13.2" x14ac:dyDescent="0.25">
      <c r="A4" s="1"/>
      <c r="B4" s="250" t="s">
        <v>243</v>
      </c>
    </row>
    <row r="5" spans="1:20" x14ac:dyDescent="0.2">
      <c r="B5" s="3"/>
    </row>
    <row r="7" spans="1:20" x14ac:dyDescent="0.2">
      <c r="B7" s="83"/>
    </row>
    <row r="12" spans="1:20" x14ac:dyDescent="0.2">
      <c r="P12" s="358"/>
      <c r="Q12" s="358"/>
      <c r="R12" s="358"/>
      <c r="S12" s="358"/>
      <c r="T12" s="358"/>
    </row>
    <row r="13" spans="1:20" x14ac:dyDescent="0.2">
      <c r="P13" s="358"/>
      <c r="Q13" s="358"/>
      <c r="R13" s="358"/>
      <c r="S13" s="358"/>
      <c r="T13" s="358"/>
    </row>
    <row r="14" spans="1:20" x14ac:dyDescent="0.2">
      <c r="P14" s="358"/>
      <c r="Q14" s="358"/>
      <c r="R14" s="358"/>
      <c r="S14" s="358"/>
      <c r="T14" s="358"/>
    </row>
    <row r="15" spans="1:20" x14ac:dyDescent="0.2">
      <c r="P15" s="358"/>
      <c r="Q15" s="358"/>
      <c r="R15" s="358"/>
      <c r="S15" s="358"/>
      <c r="T15" s="358"/>
    </row>
    <row r="16" spans="1:20" x14ac:dyDescent="0.2">
      <c r="P16" s="358"/>
      <c r="Q16" s="358"/>
      <c r="R16" s="358"/>
      <c r="S16" s="358"/>
      <c r="T16" s="358"/>
    </row>
    <row r="17" spans="2:20" x14ac:dyDescent="0.2">
      <c r="P17" s="358"/>
      <c r="Q17" s="358"/>
      <c r="R17" s="358"/>
      <c r="S17" s="358"/>
      <c r="T17" s="358"/>
    </row>
    <row r="18" spans="2:20" x14ac:dyDescent="0.2">
      <c r="P18" s="358"/>
      <c r="Q18" s="358"/>
      <c r="R18" s="358"/>
      <c r="S18" s="358"/>
      <c r="T18" s="358"/>
    </row>
    <row r="19" spans="2:20" x14ac:dyDescent="0.2">
      <c r="P19" s="358"/>
      <c r="Q19" s="358"/>
      <c r="R19" s="358"/>
      <c r="S19" s="358"/>
      <c r="T19" s="358"/>
    </row>
    <row r="32" spans="2:20" ht="15" customHeight="1" x14ac:dyDescent="0.2">
      <c r="B32" s="41" t="s">
        <v>244</v>
      </c>
    </row>
    <row r="33" spans="2:14" ht="15" customHeight="1" x14ac:dyDescent="0.2">
      <c r="B33" s="299" t="s">
        <v>532</v>
      </c>
    </row>
    <row r="34" spans="2:14" ht="15" customHeight="1" x14ac:dyDescent="0.2">
      <c r="B34" s="41" t="str">
        <f>'T1-Solid fuels supply EU'!B37</f>
        <v>Extraction date: 05/05/2020</v>
      </c>
    </row>
    <row r="35" spans="2:14" ht="15" customHeight="1" x14ac:dyDescent="0.2">
      <c r="B35" s="42" t="s">
        <v>274</v>
      </c>
    </row>
    <row r="38" spans="2:14" x14ac:dyDescent="0.2">
      <c r="C38" s="84" t="str">
        <f>'T10-GID Main petroleum products'!C25</f>
        <v>2019M01</v>
      </c>
      <c r="F38" s="84" t="str">
        <f>'T10-GID Main petroleum products'!N25</f>
        <v>2019M12</v>
      </c>
      <c r="I38" s="84" t="str">
        <f>'T10-GID Main petroleum products'!O25</f>
        <v>2020M01</v>
      </c>
    </row>
    <row r="39" spans="2:14" x14ac:dyDescent="0.2">
      <c r="B39" s="2" t="str">
        <f>H39</f>
        <v>Gas oil and diesel oil</v>
      </c>
      <c r="C39" s="84">
        <f>'T10-GID Main petroleum products'!C26</f>
        <v>24241.688999999998</v>
      </c>
      <c r="E39" s="2" t="str">
        <f>H39</f>
        <v>Gas oil and diesel oil</v>
      </c>
      <c r="F39" s="84">
        <f>'T10-GID Main petroleum products'!N26</f>
        <v>23260.181</v>
      </c>
      <c r="H39" s="2" t="str">
        <f>'T10-GID Main petroleum products'!B26</f>
        <v>Gas oil and diesel oil</v>
      </c>
      <c r="I39" s="84">
        <f>'T10-GID Main petroleum products'!O26</f>
        <v>21640.311000000002</v>
      </c>
    </row>
    <row r="40" spans="2:14" x14ac:dyDescent="0.2">
      <c r="B40" s="2" t="str">
        <f t="shared" ref="B40:B48" si="0">H40</f>
        <v>Motor gasoline</v>
      </c>
      <c r="C40" s="84">
        <f>'T10-GID Main petroleum products'!C27</f>
        <v>6516.2690000000002</v>
      </c>
      <c r="E40" s="2" t="str">
        <f t="shared" ref="E40:E48" si="1">H40</f>
        <v>Motor gasoline</v>
      </c>
      <c r="F40" s="84">
        <f>'T10-GID Main petroleum products'!N27</f>
        <v>7142.69</v>
      </c>
      <c r="H40" s="2" t="str">
        <f>'T10-GID Main petroleum products'!B27</f>
        <v>Motor gasoline</v>
      </c>
      <c r="I40" s="84">
        <f>'T10-GID Main petroleum products'!O27</f>
        <v>6195.3890000000001</v>
      </c>
    </row>
    <row r="41" spans="2:14" x14ac:dyDescent="0.2">
      <c r="B41" s="2" t="str">
        <f t="shared" si="0"/>
        <v>Kerosene-type jet fuel</v>
      </c>
      <c r="C41" s="84">
        <f>'T10-GID Main petroleum products'!C28</f>
        <v>4300.2880000000005</v>
      </c>
      <c r="E41" s="2" t="str">
        <f t="shared" si="1"/>
        <v>Kerosene-type jet fuel</v>
      </c>
      <c r="F41" s="84">
        <f>'T10-GID Main petroleum products'!N28</f>
        <v>4416.1779999999999</v>
      </c>
      <c r="H41" s="2" t="str">
        <f>'T10-GID Main petroleum products'!B28</f>
        <v>Kerosene-type jet fuel</v>
      </c>
      <c r="I41" s="84">
        <f>'T10-GID Main petroleum products'!O28</f>
        <v>3882.8759999999997</v>
      </c>
    </row>
    <row r="42" spans="2:14" x14ac:dyDescent="0.2">
      <c r="B42" s="2" t="str">
        <f t="shared" si="0"/>
        <v>Naphtha</v>
      </c>
      <c r="C42" s="84">
        <f>'T10-GID Main petroleum products'!C29</f>
        <v>3935.5410000000002</v>
      </c>
      <c r="E42" s="2" t="str">
        <f t="shared" si="1"/>
        <v>Naphtha</v>
      </c>
      <c r="F42" s="84">
        <f>'T10-GID Main petroleum products'!N29</f>
        <v>3429.7570000000005</v>
      </c>
      <c r="H42" s="2" t="str">
        <f>'T10-GID Main petroleum products'!B29</f>
        <v>Naphtha</v>
      </c>
      <c r="I42" s="84">
        <f>'T10-GID Main petroleum products'!O29</f>
        <v>2720.489</v>
      </c>
      <c r="K42" s="37"/>
    </row>
    <row r="43" spans="2:14" x14ac:dyDescent="0.2">
      <c r="B43" s="2" t="str">
        <f t="shared" si="0"/>
        <v>Liquefied petroleum gases</v>
      </c>
      <c r="C43" s="84">
        <f>'T10-GID Main petroleum products'!C30</f>
        <v>2756.21</v>
      </c>
      <c r="E43" s="2" t="str">
        <f t="shared" si="1"/>
        <v>Liquefied petroleum gases</v>
      </c>
      <c r="F43" s="84">
        <f>'T10-GID Main petroleum products'!N30</f>
        <v>2642.0839999999998</v>
      </c>
      <c r="H43" s="2" t="str">
        <f>'T10-GID Main petroleum products'!B30</f>
        <v>Liquefied petroleum gases</v>
      </c>
      <c r="I43" s="84">
        <f>'T10-GID Main petroleum products'!O30</f>
        <v>2410.529</v>
      </c>
      <c r="N43" s="3"/>
    </row>
    <row r="44" spans="2:14" x14ac:dyDescent="0.2">
      <c r="B44" s="2" t="str">
        <f t="shared" si="0"/>
        <v>Fuel oil</v>
      </c>
      <c r="C44" s="84">
        <f>'T10-GID Main petroleum products'!C31</f>
        <v>1149.1779999999999</v>
      </c>
      <c r="E44" s="2" t="str">
        <f t="shared" si="1"/>
        <v>Fuel oil</v>
      </c>
      <c r="F44" s="84">
        <f>'T10-GID Main petroleum products'!N31</f>
        <v>1023.35</v>
      </c>
      <c r="H44" s="2" t="str">
        <f>'T10-GID Main petroleum products'!B31</f>
        <v>Fuel oil</v>
      </c>
      <c r="I44" s="84">
        <f>'T10-GID Main petroleum products'!O31</f>
        <v>740.74400000000003</v>
      </c>
      <c r="K44" s="84"/>
    </row>
    <row r="45" spans="2:14" x14ac:dyDescent="0.2">
      <c r="B45" s="2" t="str">
        <f t="shared" si="0"/>
        <v>Petroleum coke</v>
      </c>
      <c r="C45" s="84">
        <f>'T10-GID Main petroleum products'!C32</f>
        <v>821.38200000000006</v>
      </c>
      <c r="E45" s="2" t="str">
        <f t="shared" si="1"/>
        <v>Petroleum coke</v>
      </c>
      <c r="F45" s="84">
        <f>'T10-GID Main petroleum products'!N32</f>
        <v>618.33199999999999</v>
      </c>
      <c r="H45" s="2" t="str">
        <f>'T10-GID Main petroleum products'!B32</f>
        <v>Petroleum coke</v>
      </c>
      <c r="I45" s="84">
        <f>'T10-GID Main petroleum products'!O32</f>
        <v>607.19999999999993</v>
      </c>
    </row>
    <row r="46" spans="2:14" x14ac:dyDescent="0.2">
      <c r="B46" s="2" t="str">
        <f t="shared" si="0"/>
        <v>Other kerosene</v>
      </c>
      <c r="C46" s="84">
        <f>'T10-GID Main petroleum products'!C33</f>
        <v>639.803</v>
      </c>
      <c r="E46" s="2" t="str">
        <f t="shared" si="1"/>
        <v>Other kerosene</v>
      </c>
      <c r="F46" s="84">
        <f>'T10-GID Main petroleum products'!N33</f>
        <v>661.41</v>
      </c>
      <c r="H46" s="2" t="str">
        <f>'T10-GID Main petroleum products'!B33</f>
        <v>Other kerosene</v>
      </c>
      <c r="I46" s="84">
        <f>'T10-GID Main petroleum products'!O33</f>
        <v>590.98399999999992</v>
      </c>
    </row>
    <row r="47" spans="2:14" x14ac:dyDescent="0.2">
      <c r="B47" s="2" t="str">
        <f>H47</f>
        <v>Others</v>
      </c>
      <c r="C47" s="314">
        <f>'T10-GID Main petroleum products'!C39</f>
        <v>2290.741</v>
      </c>
      <c r="E47" s="2" t="str">
        <f>H47</f>
        <v>Others</v>
      </c>
      <c r="F47" s="314">
        <f>'T10-GID Main petroleum products'!N39</f>
        <v>2354.654</v>
      </c>
      <c r="H47" s="2" t="str">
        <f>'T10-GID Main petroleum products'!B16</f>
        <v>Others</v>
      </c>
      <c r="I47" s="314">
        <f>'T10-GID Main petroleum products'!O39</f>
        <v>2068.0219999999999</v>
      </c>
    </row>
    <row r="48" spans="2:14" x14ac:dyDescent="0.2">
      <c r="B48" s="2" t="str">
        <f t="shared" si="0"/>
        <v>Total</v>
      </c>
      <c r="C48" s="314">
        <f>'T10-GID Main petroleum products'!C24</f>
        <v>46651.100999999988</v>
      </c>
      <c r="E48" s="2" t="str">
        <f t="shared" si="1"/>
        <v>Total</v>
      </c>
      <c r="F48" s="314">
        <f>'T10-GID Main petroleum products'!N24</f>
        <v>45548.636000000006</v>
      </c>
      <c r="H48" s="2" t="s">
        <v>81</v>
      </c>
      <c r="I48" s="314">
        <f>'T10-GID Main petroleum products'!O24</f>
        <v>40856.543999999994</v>
      </c>
    </row>
    <row r="51" spans="1:14" x14ac:dyDescent="0.2">
      <c r="N51" s="84"/>
    </row>
    <row r="59" spans="1:14" x14ac:dyDescent="0.2">
      <c r="A59" s="2" t="s">
        <v>82</v>
      </c>
      <c r="K59" s="37" t="s">
        <v>147</v>
      </c>
    </row>
    <row r="60" spans="1:14" x14ac:dyDescent="0.2">
      <c r="A60" s="41" t="s">
        <v>146</v>
      </c>
      <c r="B60" s="2" t="s">
        <v>145</v>
      </c>
      <c r="K60" s="2" t="s">
        <v>149</v>
      </c>
    </row>
    <row r="61" spans="1:14" x14ac:dyDescent="0.2">
      <c r="A61" s="41" t="s">
        <v>150</v>
      </c>
      <c r="B61" s="2" t="s">
        <v>151</v>
      </c>
    </row>
    <row r="62" spans="1:14" x14ac:dyDescent="0.2">
      <c r="A62" s="41">
        <v>3250</v>
      </c>
      <c r="B62" s="2" t="s">
        <v>75</v>
      </c>
    </row>
    <row r="63" spans="1:14" x14ac:dyDescent="0.2">
      <c r="A63" s="41" t="s">
        <v>83</v>
      </c>
      <c r="B63" s="2" t="s">
        <v>70</v>
      </c>
    </row>
    <row r="64" spans="1:14" x14ac:dyDescent="0.2">
      <c r="A64" s="41">
        <v>3220</v>
      </c>
      <c r="B64" s="2" t="s">
        <v>71</v>
      </c>
    </row>
    <row r="65" spans="1:2" x14ac:dyDescent="0.2">
      <c r="A65" s="41" t="s">
        <v>84</v>
      </c>
      <c r="B65" s="2" t="s">
        <v>69</v>
      </c>
    </row>
    <row r="66" spans="1:2" x14ac:dyDescent="0.2">
      <c r="A66" s="41">
        <v>3285</v>
      </c>
      <c r="B66" s="2" t="s">
        <v>76</v>
      </c>
    </row>
    <row r="67" spans="1:2" x14ac:dyDescent="0.2">
      <c r="A67" s="41">
        <v>3244</v>
      </c>
      <c r="B67" s="2" t="s">
        <v>72</v>
      </c>
    </row>
    <row r="68" spans="1:2" x14ac:dyDescent="0.2">
      <c r="A68" s="41">
        <v>3214</v>
      </c>
      <c r="B68" s="2" t="s">
        <v>73</v>
      </c>
    </row>
    <row r="69" spans="1:2" x14ac:dyDescent="0.2">
      <c r="A69" s="41">
        <v>3215</v>
      </c>
      <c r="B69" s="2" t="s">
        <v>78</v>
      </c>
    </row>
    <row r="70" spans="1:2" x14ac:dyDescent="0.2">
      <c r="A70" s="41">
        <v>3235</v>
      </c>
      <c r="B70" s="2" t="s">
        <v>79</v>
      </c>
    </row>
    <row r="71" spans="1:2" x14ac:dyDescent="0.2">
      <c r="A71" s="41">
        <v>3246</v>
      </c>
      <c r="B71" s="2" t="s">
        <v>80</v>
      </c>
    </row>
    <row r="72" spans="1:2" x14ac:dyDescent="0.2">
      <c r="A72" s="41">
        <v>3290</v>
      </c>
      <c r="B72" s="2" t="s">
        <v>77</v>
      </c>
    </row>
  </sheetData>
  <sortState xmlns:xlrd2="http://schemas.microsoft.com/office/spreadsheetml/2017/richdata2" ref="E43:F55">
    <sortCondition descending="1" ref="F43"/>
  </sortState>
  <mergeCells count="1">
    <mergeCell ref="P12:T19"/>
  </mergeCells>
  <phoneticPr fontId="2" type="noConversion"/>
  <hyperlinks>
    <hyperlink ref="A1" location="Cover!A1" display="Back to Cover page" xr:uid="{00000000-0004-0000-1200-000000000000}"/>
  </hyperlinks>
  <pageMargins left="0.7" right="0.7" top="0.75" bottom="0.75" header="0.3" footer="0.3"/>
  <pageSetup paperSize="9" scale="81" orientation="landscape"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6"/>
  <sheetViews>
    <sheetView showGridLines="0" zoomScaleNormal="100" workbookViewId="0">
      <selection activeCell="B3" sqref="B3"/>
    </sheetView>
  </sheetViews>
  <sheetFormatPr defaultColWidth="9" defaultRowHeight="11.4" x14ac:dyDescent="0.2"/>
  <cols>
    <col min="1" max="1" width="17.5546875" style="2" customWidth="1"/>
    <col min="2" max="2" width="30.5546875" style="2" customWidth="1"/>
    <col min="3" max="13" width="6.6640625" style="2" customWidth="1"/>
    <col min="14" max="14" width="7.5546875" style="2" customWidth="1"/>
    <col min="15" max="26" width="6.6640625" style="2" customWidth="1"/>
    <col min="27" max="27" width="9.6640625" style="2" customWidth="1"/>
    <col min="28" max="30" width="9.109375" style="2" bestFit="1" customWidth="1"/>
    <col min="31" max="16384" width="9" style="2"/>
  </cols>
  <sheetData>
    <row r="1" spans="1:27" ht="18" customHeight="1" x14ac:dyDescent="0.2">
      <c r="A1" s="264" t="s">
        <v>192</v>
      </c>
    </row>
    <row r="3" spans="1:27" ht="15.6" x14ac:dyDescent="0.3">
      <c r="A3" s="1"/>
      <c r="B3" s="249" t="s">
        <v>497</v>
      </c>
    </row>
    <row r="4" spans="1:27" ht="13.2" x14ac:dyDescent="0.25">
      <c r="A4" s="1"/>
      <c r="B4" s="250" t="s">
        <v>241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v>2019</v>
      </c>
    </row>
    <row r="7" spans="1:27" s="4" customFormat="1" ht="12" x14ac:dyDescent="0.3">
      <c r="B7" s="347"/>
      <c r="C7" s="56" t="s">
        <v>56</v>
      </c>
      <c r="D7" s="44" t="s">
        <v>57</v>
      </c>
      <c r="E7" s="44" t="s">
        <v>11</v>
      </c>
      <c r="F7" s="44" t="s">
        <v>10</v>
      </c>
      <c r="G7" s="44" t="s">
        <v>5</v>
      </c>
      <c r="H7" s="44" t="s">
        <v>6</v>
      </c>
      <c r="I7" s="44" t="s">
        <v>7</v>
      </c>
      <c r="J7" s="44" t="s">
        <v>51</v>
      </c>
      <c r="K7" s="44" t="s">
        <v>52</v>
      </c>
      <c r="L7" s="44" t="s">
        <v>53</v>
      </c>
      <c r="M7" s="44" t="s">
        <v>54</v>
      </c>
      <c r="N7" s="44" t="s">
        <v>55</v>
      </c>
      <c r="O7" s="65" t="s">
        <v>56</v>
      </c>
      <c r="P7" s="44" t="s">
        <v>57</v>
      </c>
      <c r="Q7" s="44" t="s">
        <v>11</v>
      </c>
      <c r="R7" s="44" t="s">
        <v>10</v>
      </c>
      <c r="S7" s="44" t="s">
        <v>5</v>
      </c>
      <c r="T7" s="44" t="s">
        <v>6</v>
      </c>
      <c r="U7" s="44" t="s">
        <v>7</v>
      </c>
      <c r="V7" s="44" t="s">
        <v>51</v>
      </c>
      <c r="W7" s="44" t="s">
        <v>52</v>
      </c>
      <c r="X7" s="44" t="s">
        <v>53</v>
      </c>
      <c r="Y7" s="44" t="s">
        <v>54</v>
      </c>
      <c r="Z7" s="44" t="s">
        <v>55</v>
      </c>
      <c r="AA7" s="343"/>
    </row>
    <row r="8" spans="1:27" s="4" customFormat="1" ht="12" x14ac:dyDescent="0.3">
      <c r="B8" s="26" t="s">
        <v>13</v>
      </c>
      <c r="C8" s="118"/>
      <c r="D8" s="5"/>
      <c r="E8" s="5"/>
      <c r="F8" s="5"/>
      <c r="G8" s="5"/>
      <c r="H8" s="5"/>
      <c r="I8" s="5"/>
      <c r="J8" s="5"/>
      <c r="K8" s="5"/>
      <c r="N8" s="5"/>
      <c r="O8" s="225"/>
      <c r="P8" s="5"/>
      <c r="Q8" s="5"/>
      <c r="R8" s="5"/>
      <c r="S8" s="5"/>
      <c r="T8" s="5"/>
      <c r="U8" s="5"/>
      <c r="V8" s="5"/>
      <c r="W8" s="5"/>
      <c r="Z8" s="5"/>
      <c r="AA8" s="118"/>
    </row>
    <row r="9" spans="1:27" s="4" customFormat="1" ht="12" x14ac:dyDescent="0.25">
      <c r="B9" s="18" t="s">
        <v>264</v>
      </c>
      <c r="C9" s="55">
        <f t="shared" ref="C9:N9" si="0">IF(C42=":",":",C42+C43)</f>
        <v>5716.36</v>
      </c>
      <c r="D9" s="20">
        <f t="shared" si="0"/>
        <v>5326.44</v>
      </c>
      <c r="E9" s="20">
        <f t="shared" si="0"/>
        <v>6095.5700000000006</v>
      </c>
      <c r="F9" s="20">
        <f t="shared" si="0"/>
        <v>5776.5870000000004</v>
      </c>
      <c r="G9" s="20">
        <f t="shared" si="0"/>
        <v>5777.6080000000002</v>
      </c>
      <c r="H9" s="20">
        <f t="shared" si="0"/>
        <v>5205.6620000000003</v>
      </c>
      <c r="I9" s="20">
        <f t="shared" si="0"/>
        <v>5808.7649999999994</v>
      </c>
      <c r="J9" s="20">
        <f t="shared" si="0"/>
        <v>5618.2530000000006</v>
      </c>
      <c r="K9" s="20">
        <f t="shared" si="0"/>
        <v>5619.9090000000006</v>
      </c>
      <c r="L9" s="20">
        <f t="shared" si="0"/>
        <v>5977.4620000000014</v>
      </c>
      <c r="M9" s="20">
        <f t="shared" si="0"/>
        <v>5686.95</v>
      </c>
      <c r="N9" s="20">
        <f t="shared" si="0"/>
        <v>5460.3440000000001</v>
      </c>
      <c r="O9" s="55">
        <f>IF(O42=":",":",O42+O43)</f>
        <v>5686.4050000000016</v>
      </c>
      <c r="P9" s="20" t="str">
        <f>IF(P42=":",":",P42+P43)</f>
        <v>:</v>
      </c>
      <c r="Q9" s="20" t="str">
        <f t="shared" ref="Q9:Z9" si="1">IF(Q42=":",":",Q42+Q43)</f>
        <v>:</v>
      </c>
      <c r="R9" s="20" t="str">
        <f t="shared" si="1"/>
        <v>:</v>
      </c>
      <c r="S9" s="20" t="str">
        <f t="shared" si="1"/>
        <v>:</v>
      </c>
      <c r="T9" s="20" t="str">
        <f t="shared" si="1"/>
        <v>:</v>
      </c>
      <c r="U9" s="20" t="str">
        <f t="shared" si="1"/>
        <v>:</v>
      </c>
      <c r="V9" s="20" t="str">
        <f t="shared" si="1"/>
        <v>:</v>
      </c>
      <c r="W9" s="20" t="str">
        <f t="shared" si="1"/>
        <v>:</v>
      </c>
      <c r="X9" s="20" t="str">
        <f t="shared" si="1"/>
        <v>:</v>
      </c>
      <c r="Y9" s="20" t="str">
        <f t="shared" si="1"/>
        <v>:</v>
      </c>
      <c r="Z9" s="20" t="str">
        <f t="shared" si="1"/>
        <v>:</v>
      </c>
      <c r="AA9" s="119">
        <f>SUM(C9:N9)</f>
        <v>68069.909999999989</v>
      </c>
    </row>
    <row r="10" spans="1:27" s="4" customFormat="1" ht="12" x14ac:dyDescent="0.25">
      <c r="B10" s="189" t="s">
        <v>265</v>
      </c>
      <c r="C10" s="55">
        <f>C43</f>
        <v>86.595000000000013</v>
      </c>
      <c r="D10" s="20">
        <f t="shared" ref="D10:Y10" si="2">D43</f>
        <v>88.266999999999996</v>
      </c>
      <c r="E10" s="20">
        <f t="shared" si="2"/>
        <v>87.37</v>
      </c>
      <c r="F10" s="20">
        <f t="shared" si="2"/>
        <v>53.075000000000003</v>
      </c>
      <c r="G10" s="20">
        <f t="shared" si="2"/>
        <v>78.781000000000006</v>
      </c>
      <c r="H10" s="20">
        <f t="shared" si="2"/>
        <v>87.687000000000012</v>
      </c>
      <c r="I10" s="20">
        <f t="shared" si="2"/>
        <v>84.012</v>
      </c>
      <c r="J10" s="20">
        <f t="shared" si="2"/>
        <v>80.081999999999994</v>
      </c>
      <c r="K10" s="20">
        <f t="shared" si="2"/>
        <v>58.746000000000002</v>
      </c>
      <c r="L10" s="20">
        <f t="shared" si="2"/>
        <v>55.768999999999998</v>
      </c>
      <c r="M10" s="20">
        <f t="shared" si="2"/>
        <v>44.646000000000001</v>
      </c>
      <c r="N10" s="20">
        <f t="shared" si="2"/>
        <v>42.389000000000003</v>
      </c>
      <c r="O10" s="55">
        <f t="shared" si="2"/>
        <v>51.688000000000002</v>
      </c>
      <c r="P10" s="20" t="str">
        <f t="shared" si="2"/>
        <v>:</v>
      </c>
      <c r="Q10" s="20" t="str">
        <f t="shared" si="2"/>
        <v>:</v>
      </c>
      <c r="R10" s="20" t="str">
        <f t="shared" si="2"/>
        <v>:</v>
      </c>
      <c r="S10" s="20" t="str">
        <f t="shared" si="2"/>
        <v>:</v>
      </c>
      <c r="T10" s="20" t="str">
        <f t="shared" si="2"/>
        <v>:</v>
      </c>
      <c r="U10" s="20" t="str">
        <f t="shared" si="2"/>
        <v>:</v>
      </c>
      <c r="V10" s="20" t="str">
        <f t="shared" si="2"/>
        <v>:</v>
      </c>
      <c r="W10" s="20" t="str">
        <f t="shared" si="2"/>
        <v>:</v>
      </c>
      <c r="X10" s="20" t="str">
        <f t="shared" si="2"/>
        <v>:</v>
      </c>
      <c r="Y10" s="20" t="str">
        <f t="shared" si="2"/>
        <v>:</v>
      </c>
      <c r="Z10" s="20" t="str">
        <f>Z43</f>
        <v>:</v>
      </c>
      <c r="AA10" s="119">
        <f>SUM(C10:N10)</f>
        <v>847.41899999999998</v>
      </c>
    </row>
    <row r="11" spans="1:27" s="4" customFormat="1" ht="12" x14ac:dyDescent="0.25">
      <c r="B11" s="18" t="s">
        <v>1</v>
      </c>
      <c r="C11" s="55">
        <f>C44</f>
        <v>14811.543000000001</v>
      </c>
      <c r="D11" s="20">
        <f t="shared" ref="D11:Z11" si="3">D44</f>
        <v>12719.049000000001</v>
      </c>
      <c r="E11" s="20">
        <f t="shared" si="3"/>
        <v>12466.862999999999</v>
      </c>
      <c r="F11" s="20">
        <f t="shared" si="3"/>
        <v>10973.69</v>
      </c>
      <c r="G11" s="20">
        <f t="shared" si="3"/>
        <v>9769.3350000000009</v>
      </c>
      <c r="H11" s="20">
        <f t="shared" si="3"/>
        <v>9791.18</v>
      </c>
      <c r="I11" s="20">
        <f t="shared" si="3"/>
        <v>9433.32</v>
      </c>
      <c r="J11" s="20">
        <f t="shared" si="3"/>
        <v>9723.4189999999999</v>
      </c>
      <c r="K11" s="20">
        <f t="shared" si="3"/>
        <v>9318.4249999999993</v>
      </c>
      <c r="L11" s="20">
        <f t="shared" si="3"/>
        <v>9928.9650000000001</v>
      </c>
      <c r="M11" s="20">
        <f t="shared" si="3"/>
        <v>10003.533000000001</v>
      </c>
      <c r="N11" s="20">
        <f t="shared" si="3"/>
        <v>9659.9040000000023</v>
      </c>
      <c r="O11" s="55">
        <f t="shared" si="3"/>
        <v>8769.7420000000002</v>
      </c>
      <c r="P11" s="20" t="str">
        <f t="shared" si="3"/>
        <v>:</v>
      </c>
      <c r="Q11" s="20" t="str">
        <f t="shared" si="3"/>
        <v>:</v>
      </c>
      <c r="R11" s="20" t="str">
        <f t="shared" si="3"/>
        <v>:</v>
      </c>
      <c r="S11" s="20" t="str">
        <f t="shared" si="3"/>
        <v>:</v>
      </c>
      <c r="T11" s="20" t="str">
        <f t="shared" si="3"/>
        <v>:</v>
      </c>
      <c r="U11" s="20" t="str">
        <f t="shared" si="3"/>
        <v>:</v>
      </c>
      <c r="V11" s="20" t="str">
        <f t="shared" si="3"/>
        <v>:</v>
      </c>
      <c r="W11" s="20" t="str">
        <f t="shared" si="3"/>
        <v>:</v>
      </c>
      <c r="X11" s="20" t="str">
        <f t="shared" si="3"/>
        <v>:</v>
      </c>
      <c r="Y11" s="20" t="str">
        <f t="shared" si="3"/>
        <v>:</v>
      </c>
      <c r="Z11" s="20" t="str">
        <f t="shared" si="3"/>
        <v>:</v>
      </c>
      <c r="AA11" s="119">
        <f>SUM(C11:N11)</f>
        <v>128599.226</v>
      </c>
    </row>
    <row r="12" spans="1:27" s="4" customFormat="1" ht="12" x14ac:dyDescent="0.25">
      <c r="B12" s="18" t="s">
        <v>2</v>
      </c>
      <c r="C12" s="55">
        <f>C45</f>
        <v>666.50000000000011</v>
      </c>
      <c r="D12" s="20">
        <f t="shared" ref="D12:Z12" si="4">D45</f>
        <v>705.62000000000012</v>
      </c>
      <c r="E12" s="20">
        <f t="shared" si="4"/>
        <v>712.596</v>
      </c>
      <c r="F12" s="20">
        <f t="shared" si="4"/>
        <v>647.81499999999994</v>
      </c>
      <c r="G12" s="20">
        <f t="shared" si="4"/>
        <v>784.12900000000002</v>
      </c>
      <c r="H12" s="20">
        <f t="shared" si="4"/>
        <v>847.47099999999989</v>
      </c>
      <c r="I12" s="20">
        <f t="shared" si="4"/>
        <v>738.74600000000009</v>
      </c>
      <c r="J12" s="20">
        <f t="shared" si="4"/>
        <v>719.1930000000001</v>
      </c>
      <c r="K12" s="20">
        <f t="shared" si="4"/>
        <v>719.029</v>
      </c>
      <c r="L12" s="20">
        <f t="shared" si="4"/>
        <v>682.48400000000004</v>
      </c>
      <c r="M12" s="20">
        <f t="shared" si="4"/>
        <v>763.83400000000006</v>
      </c>
      <c r="N12" s="20">
        <f t="shared" si="4"/>
        <v>792.65599999999995</v>
      </c>
      <c r="O12" s="55">
        <f t="shared" si="4"/>
        <v>760.30799999999999</v>
      </c>
      <c r="P12" s="20" t="str">
        <f t="shared" si="4"/>
        <v>:</v>
      </c>
      <c r="Q12" s="20" t="str">
        <f t="shared" si="4"/>
        <v>:</v>
      </c>
      <c r="R12" s="20" t="str">
        <f t="shared" si="4"/>
        <v>:</v>
      </c>
      <c r="S12" s="20" t="str">
        <f t="shared" si="4"/>
        <v>:</v>
      </c>
      <c r="T12" s="20" t="str">
        <f t="shared" si="4"/>
        <v>:</v>
      </c>
      <c r="U12" s="20" t="str">
        <f t="shared" si="4"/>
        <v>:</v>
      </c>
      <c r="V12" s="20" t="str">
        <f t="shared" si="4"/>
        <v>:</v>
      </c>
      <c r="W12" s="20" t="str">
        <f t="shared" si="4"/>
        <v>:</v>
      </c>
      <c r="X12" s="20" t="str">
        <f t="shared" si="4"/>
        <v>:</v>
      </c>
      <c r="Y12" s="20" t="str">
        <f t="shared" si="4"/>
        <v>:</v>
      </c>
      <c r="Z12" s="20" t="str">
        <f t="shared" si="4"/>
        <v>:</v>
      </c>
      <c r="AA12" s="119">
        <f>SUM(C12:N12)</f>
        <v>8780.0730000000003</v>
      </c>
    </row>
    <row r="13" spans="1:27" s="4" customFormat="1" ht="12" x14ac:dyDescent="0.25">
      <c r="B13" s="18" t="s">
        <v>266</v>
      </c>
      <c r="C13" s="55">
        <f>C46</f>
        <v>1399.6720000000003</v>
      </c>
      <c r="D13" s="20">
        <f t="shared" ref="D13:Z13" si="5">D46</f>
        <v>333.26</v>
      </c>
      <c r="E13" s="20">
        <f t="shared" si="5"/>
        <v>-1230.4739999999999</v>
      </c>
      <c r="F13" s="20">
        <f t="shared" si="5"/>
        <v>-1421.002</v>
      </c>
      <c r="G13" s="20">
        <f t="shared" si="5"/>
        <v>-1427.2209999999998</v>
      </c>
      <c r="H13" s="20">
        <f t="shared" si="5"/>
        <v>-1088.6220000000001</v>
      </c>
      <c r="I13" s="20">
        <f t="shared" si="5"/>
        <v>-356.7480000000001</v>
      </c>
      <c r="J13" s="20">
        <f t="shared" si="5"/>
        <v>-1427.7430000000002</v>
      </c>
      <c r="K13" s="20">
        <f t="shared" si="5"/>
        <v>336.19599999999997</v>
      </c>
      <c r="L13" s="20">
        <f t="shared" si="5"/>
        <v>164.72800000000001</v>
      </c>
      <c r="M13" s="20">
        <f t="shared" si="5"/>
        <v>232.41699999999992</v>
      </c>
      <c r="N13" s="20">
        <f t="shared" si="5"/>
        <v>400.47700000000009</v>
      </c>
      <c r="O13" s="55">
        <f t="shared" si="5"/>
        <v>600.72199999999998</v>
      </c>
      <c r="P13" s="20" t="str">
        <f t="shared" si="5"/>
        <v>:</v>
      </c>
      <c r="Q13" s="20" t="str">
        <f t="shared" si="5"/>
        <v>:</v>
      </c>
      <c r="R13" s="20" t="str">
        <f t="shared" si="5"/>
        <v>:</v>
      </c>
      <c r="S13" s="20" t="str">
        <f t="shared" si="5"/>
        <v>:</v>
      </c>
      <c r="T13" s="20" t="str">
        <f t="shared" si="5"/>
        <v>:</v>
      </c>
      <c r="U13" s="20" t="str">
        <f t="shared" si="5"/>
        <v>:</v>
      </c>
      <c r="V13" s="20" t="str">
        <f t="shared" si="5"/>
        <v>:</v>
      </c>
      <c r="W13" s="20" t="str">
        <f t="shared" si="5"/>
        <v>:</v>
      </c>
      <c r="X13" s="20" t="str">
        <f t="shared" si="5"/>
        <v>:</v>
      </c>
      <c r="Y13" s="20" t="str">
        <f t="shared" si="5"/>
        <v>:</v>
      </c>
      <c r="Z13" s="20" t="str">
        <f t="shared" si="5"/>
        <v>:</v>
      </c>
      <c r="AA13" s="119">
        <f>SUM(C13:N13)</f>
        <v>-4085.0600000000004</v>
      </c>
    </row>
    <row r="14" spans="1:27" s="4" customFormat="1" ht="12" x14ac:dyDescent="0.2">
      <c r="B14" s="27" t="s">
        <v>134</v>
      </c>
      <c r="C14" s="55"/>
      <c r="D14" s="20"/>
      <c r="E14" s="20"/>
      <c r="F14" s="20"/>
      <c r="G14" s="20"/>
      <c r="H14" s="20"/>
      <c r="I14" s="20"/>
      <c r="J14" s="20"/>
      <c r="K14" s="20"/>
      <c r="L14" s="20"/>
      <c r="M14" s="20"/>
      <c r="N14" s="20"/>
      <c r="O14" s="55"/>
      <c r="P14" s="20"/>
      <c r="Q14" s="20"/>
      <c r="R14" s="20"/>
      <c r="S14" s="20"/>
      <c r="T14" s="20"/>
      <c r="U14" s="20"/>
      <c r="V14" s="20"/>
      <c r="W14" s="20"/>
      <c r="X14" s="20"/>
      <c r="Y14" s="20"/>
      <c r="Z14" s="20"/>
      <c r="AA14" s="55"/>
    </row>
    <row r="15" spans="1:27" s="4" customFormat="1" ht="12" x14ac:dyDescent="0.25">
      <c r="B15" s="18" t="s">
        <v>264</v>
      </c>
      <c r="C15" s="55">
        <f t="shared" ref="C15:M15" si="6">IF(C48=":",":",C48+C49)</f>
        <v>29506.679</v>
      </c>
      <c r="D15" s="20">
        <f t="shared" si="6"/>
        <v>28922.459000000003</v>
      </c>
      <c r="E15" s="20">
        <f t="shared" si="6"/>
        <v>27233.639000000003</v>
      </c>
      <c r="F15" s="20">
        <f t="shared" si="6"/>
        <v>24973.333000000002</v>
      </c>
      <c r="G15" s="20">
        <f t="shared" si="6"/>
        <v>26260.212</v>
      </c>
      <c r="H15" s="20">
        <f t="shared" si="6"/>
        <v>22142.403000000006</v>
      </c>
      <c r="I15" s="20">
        <f t="shared" si="6"/>
        <v>23768.592000000001</v>
      </c>
      <c r="J15" s="20">
        <f t="shared" si="6"/>
        <v>24148.143</v>
      </c>
      <c r="K15" s="20">
        <f t="shared" si="6"/>
        <v>24054.991999999998</v>
      </c>
      <c r="L15" s="20">
        <f t="shared" si="6"/>
        <v>25562.843000000001</v>
      </c>
      <c r="M15" s="20">
        <f t="shared" si="6"/>
        <v>26428.796000000002</v>
      </c>
      <c r="N15" s="20">
        <f>IF(N48=":",":",N48+N49)</f>
        <v>24310.680000000004</v>
      </c>
      <c r="O15" s="55">
        <f t="shared" ref="O15:Z15" si="7">IF(O48=":",":",O48+O49)</f>
        <v>25111.009000000002</v>
      </c>
      <c r="P15" s="20" t="str">
        <f t="shared" si="7"/>
        <v>:</v>
      </c>
      <c r="Q15" s="20" t="str">
        <f t="shared" si="7"/>
        <v>:</v>
      </c>
      <c r="R15" s="20" t="str">
        <f t="shared" si="7"/>
        <v>:</v>
      </c>
      <c r="S15" s="20" t="str">
        <f t="shared" si="7"/>
        <v>:</v>
      </c>
      <c r="T15" s="20" t="str">
        <f t="shared" si="7"/>
        <v>:</v>
      </c>
      <c r="U15" s="20" t="str">
        <f t="shared" si="7"/>
        <v>:</v>
      </c>
      <c r="V15" s="20" t="str">
        <f t="shared" si="7"/>
        <v>:</v>
      </c>
      <c r="W15" s="20" t="str">
        <f t="shared" si="7"/>
        <v>:</v>
      </c>
      <c r="X15" s="20" t="str">
        <f t="shared" si="7"/>
        <v>:</v>
      </c>
      <c r="Y15" s="20" t="str">
        <f t="shared" si="7"/>
        <v>:</v>
      </c>
      <c r="Z15" s="20" t="str">
        <f t="shared" si="7"/>
        <v>:</v>
      </c>
      <c r="AA15" s="119">
        <f>SUM(C15:N15)</f>
        <v>307312.77100000001</v>
      </c>
    </row>
    <row r="16" spans="1:27" s="4" customFormat="1" ht="12" x14ac:dyDescent="0.25">
      <c r="B16" s="189" t="s">
        <v>265</v>
      </c>
      <c r="C16" s="55">
        <f t="shared" ref="C16:Z16" si="8">C49</f>
        <v>0</v>
      </c>
      <c r="D16" s="20">
        <f t="shared" si="8"/>
        <v>0</v>
      </c>
      <c r="E16" s="20">
        <f t="shared" si="8"/>
        <v>0</v>
      </c>
      <c r="F16" s="20">
        <f t="shared" si="8"/>
        <v>0</v>
      </c>
      <c r="G16" s="20">
        <f t="shared" si="8"/>
        <v>0</v>
      </c>
      <c r="H16" s="20">
        <f t="shared" si="8"/>
        <v>0</v>
      </c>
      <c r="I16" s="20">
        <f t="shared" si="8"/>
        <v>0</v>
      </c>
      <c r="J16" s="20">
        <f t="shared" si="8"/>
        <v>0</v>
      </c>
      <c r="K16" s="20">
        <f t="shared" si="8"/>
        <v>0</v>
      </c>
      <c r="L16" s="20">
        <f t="shared" si="8"/>
        <v>0</v>
      </c>
      <c r="M16" s="20">
        <f t="shared" si="8"/>
        <v>0</v>
      </c>
      <c r="N16" s="20">
        <f t="shared" si="8"/>
        <v>0</v>
      </c>
      <c r="O16" s="55">
        <f t="shared" si="8"/>
        <v>0</v>
      </c>
      <c r="P16" s="20" t="str">
        <f t="shared" si="8"/>
        <v>:</v>
      </c>
      <c r="Q16" s="20" t="str">
        <f t="shared" si="8"/>
        <v>:</v>
      </c>
      <c r="R16" s="20" t="str">
        <f t="shared" si="8"/>
        <v>:</v>
      </c>
      <c r="S16" s="20" t="str">
        <f t="shared" si="8"/>
        <v>:</v>
      </c>
      <c r="T16" s="20" t="str">
        <f t="shared" si="8"/>
        <v>:</v>
      </c>
      <c r="U16" s="20" t="str">
        <f t="shared" si="8"/>
        <v>:</v>
      </c>
      <c r="V16" s="20" t="str">
        <f t="shared" si="8"/>
        <v>:</v>
      </c>
      <c r="W16" s="20" t="str">
        <f t="shared" si="8"/>
        <v>:</v>
      </c>
      <c r="X16" s="20" t="str">
        <f t="shared" si="8"/>
        <v>:</v>
      </c>
      <c r="Y16" s="20" t="str">
        <f t="shared" si="8"/>
        <v>:</v>
      </c>
      <c r="Z16" s="20" t="str">
        <f t="shared" si="8"/>
        <v>:</v>
      </c>
      <c r="AA16" s="119">
        <f>SUM(C16:N16)</f>
        <v>0</v>
      </c>
    </row>
    <row r="17" spans="2:27" s="4" customFormat="1" ht="12" x14ac:dyDescent="0.25">
      <c r="B17" s="18" t="s">
        <v>1</v>
      </c>
      <c r="C17" s="55">
        <f>C50</f>
        <v>263.92300000000006</v>
      </c>
      <c r="D17" s="20">
        <f t="shared" ref="D17:Z17" si="9">D50</f>
        <v>112.90300000000001</v>
      </c>
      <c r="E17" s="20">
        <f t="shared" si="9"/>
        <v>122.26600000000001</v>
      </c>
      <c r="F17" s="20">
        <f t="shared" si="9"/>
        <v>102.78299999999999</v>
      </c>
      <c r="G17" s="20">
        <f t="shared" si="9"/>
        <v>205.95200000000003</v>
      </c>
      <c r="H17" s="20">
        <f t="shared" si="9"/>
        <v>75.801000000000002</v>
      </c>
      <c r="I17" s="20">
        <f t="shared" si="9"/>
        <v>70.424999999999997</v>
      </c>
      <c r="J17" s="20">
        <f t="shared" si="9"/>
        <v>75.491</v>
      </c>
      <c r="K17" s="20">
        <f t="shared" si="9"/>
        <v>90.739000000000004</v>
      </c>
      <c r="L17" s="20">
        <f t="shared" si="9"/>
        <v>126.28200000000001</v>
      </c>
      <c r="M17" s="20">
        <f t="shared" si="9"/>
        <v>199.92699999999999</v>
      </c>
      <c r="N17" s="20">
        <f t="shared" si="9"/>
        <v>106.58099999999999</v>
      </c>
      <c r="O17" s="55">
        <f t="shared" si="9"/>
        <v>116.85299999999999</v>
      </c>
      <c r="P17" s="20" t="str">
        <f t="shared" si="9"/>
        <v>:</v>
      </c>
      <c r="Q17" s="20" t="str">
        <f t="shared" si="9"/>
        <v>:</v>
      </c>
      <c r="R17" s="20" t="str">
        <f t="shared" si="9"/>
        <v>:</v>
      </c>
      <c r="S17" s="20" t="str">
        <f t="shared" si="9"/>
        <v>:</v>
      </c>
      <c r="T17" s="20" t="str">
        <f t="shared" si="9"/>
        <v>:</v>
      </c>
      <c r="U17" s="20" t="str">
        <f t="shared" si="9"/>
        <v>:</v>
      </c>
      <c r="V17" s="20" t="str">
        <f t="shared" si="9"/>
        <v>:</v>
      </c>
      <c r="W17" s="20" t="str">
        <f t="shared" si="9"/>
        <v>:</v>
      </c>
      <c r="X17" s="20" t="str">
        <f t="shared" si="9"/>
        <v>:</v>
      </c>
      <c r="Y17" s="20" t="str">
        <f t="shared" si="9"/>
        <v>:</v>
      </c>
      <c r="Z17" s="20" t="str">
        <f t="shared" si="9"/>
        <v>:</v>
      </c>
      <c r="AA17" s="119">
        <f>SUM(C17:N17)</f>
        <v>1553.0729999999999</v>
      </c>
    </row>
    <row r="18" spans="2:27" s="4" customFormat="1" ht="12" x14ac:dyDescent="0.25">
      <c r="B18" s="18" t="s">
        <v>2</v>
      </c>
      <c r="C18" s="55">
        <f>C51</f>
        <v>81.218000000000004</v>
      </c>
      <c r="D18" s="20">
        <f t="shared" ref="D18:Z18" si="10">D51</f>
        <v>83.992000000000004</v>
      </c>
      <c r="E18" s="20">
        <f t="shared" si="10"/>
        <v>82.102000000000004</v>
      </c>
      <c r="F18" s="20">
        <f t="shared" si="10"/>
        <v>57.045999999999999</v>
      </c>
      <c r="G18" s="20">
        <f t="shared" si="10"/>
        <v>62</v>
      </c>
      <c r="H18" s="20">
        <f t="shared" si="10"/>
        <v>52.044000000000004</v>
      </c>
      <c r="I18" s="20">
        <f t="shared" si="10"/>
        <v>46.383000000000003</v>
      </c>
      <c r="J18" s="20">
        <f t="shared" si="10"/>
        <v>77.217000000000013</v>
      </c>
      <c r="K18" s="20">
        <f t="shared" si="10"/>
        <v>90.363</v>
      </c>
      <c r="L18" s="20">
        <f t="shared" si="10"/>
        <v>123.255</v>
      </c>
      <c r="M18" s="20">
        <f t="shared" si="10"/>
        <v>99.942000000000007</v>
      </c>
      <c r="N18" s="20">
        <f t="shared" si="10"/>
        <v>68.27</v>
      </c>
      <c r="O18" s="55">
        <f t="shared" si="10"/>
        <v>58.390999999999998</v>
      </c>
      <c r="P18" s="20" t="str">
        <f t="shared" si="10"/>
        <v>:</v>
      </c>
      <c r="Q18" s="20" t="str">
        <f t="shared" si="10"/>
        <v>:</v>
      </c>
      <c r="R18" s="20" t="str">
        <f t="shared" si="10"/>
        <v>:</v>
      </c>
      <c r="S18" s="20" t="str">
        <f t="shared" si="10"/>
        <v>:</v>
      </c>
      <c r="T18" s="20" t="str">
        <f t="shared" si="10"/>
        <v>:</v>
      </c>
      <c r="U18" s="20" t="str">
        <f t="shared" si="10"/>
        <v>:</v>
      </c>
      <c r="V18" s="20" t="str">
        <f t="shared" si="10"/>
        <v>:</v>
      </c>
      <c r="W18" s="20" t="str">
        <f t="shared" si="10"/>
        <v>:</v>
      </c>
      <c r="X18" s="20" t="str">
        <f t="shared" si="10"/>
        <v>:</v>
      </c>
      <c r="Y18" s="20" t="str">
        <f t="shared" si="10"/>
        <v>:</v>
      </c>
      <c r="Z18" s="20" t="str">
        <f t="shared" si="10"/>
        <v>:</v>
      </c>
      <c r="AA18" s="119">
        <f>SUM(C18:N18)</f>
        <v>923.83199999999999</v>
      </c>
    </row>
    <row r="19" spans="2:27" s="4" customFormat="1" ht="12" x14ac:dyDescent="0.25">
      <c r="B19" s="117" t="s">
        <v>266</v>
      </c>
      <c r="C19" s="62">
        <f>C52</f>
        <v>2078.3450000000003</v>
      </c>
      <c r="D19" s="23">
        <f t="shared" ref="D19:Z19" si="11">D52</f>
        <v>-873.3</v>
      </c>
      <c r="E19" s="23">
        <f t="shared" si="11"/>
        <v>-1073.8180000000002</v>
      </c>
      <c r="F19" s="23">
        <f t="shared" si="11"/>
        <v>452.17600000000004</v>
      </c>
      <c r="G19" s="23">
        <f t="shared" si="11"/>
        <v>-1253.847</v>
      </c>
      <c r="H19" s="23">
        <f t="shared" si="11"/>
        <v>-260.28899999999999</v>
      </c>
      <c r="I19" s="23">
        <f t="shared" si="11"/>
        <v>407.17099999999999</v>
      </c>
      <c r="J19" s="23">
        <f t="shared" si="11"/>
        <v>38.894999999999982</v>
      </c>
      <c r="K19" s="23">
        <f t="shared" si="11"/>
        <v>-659.34300000000007</v>
      </c>
      <c r="L19" s="23">
        <f t="shared" si="11"/>
        <v>-80.475000000000023</v>
      </c>
      <c r="M19" s="23">
        <f t="shared" si="11"/>
        <v>274.673</v>
      </c>
      <c r="N19" s="23">
        <f t="shared" si="11"/>
        <v>699.97699999999998</v>
      </c>
      <c r="O19" s="62">
        <f t="shared" si="11"/>
        <v>370.01100000000002</v>
      </c>
      <c r="P19" s="23" t="str">
        <f t="shared" si="11"/>
        <v>:</v>
      </c>
      <c r="Q19" s="23" t="str">
        <f t="shared" si="11"/>
        <v>:</v>
      </c>
      <c r="R19" s="23" t="str">
        <f t="shared" si="11"/>
        <v>:</v>
      </c>
      <c r="S19" s="23" t="str">
        <f t="shared" si="11"/>
        <v>:</v>
      </c>
      <c r="T19" s="23" t="str">
        <f t="shared" si="11"/>
        <v>:</v>
      </c>
      <c r="U19" s="23" t="str">
        <f t="shared" si="11"/>
        <v>:</v>
      </c>
      <c r="V19" s="23" t="str">
        <f t="shared" si="11"/>
        <v>:</v>
      </c>
      <c r="W19" s="23" t="str">
        <f t="shared" si="11"/>
        <v>:</v>
      </c>
      <c r="X19" s="23" t="str">
        <f t="shared" si="11"/>
        <v>:</v>
      </c>
      <c r="Y19" s="23" t="str">
        <f t="shared" si="11"/>
        <v>:</v>
      </c>
      <c r="Z19" s="23" t="str">
        <f t="shared" si="11"/>
        <v>:</v>
      </c>
      <c r="AA19" s="119">
        <f>SUM(C19:N19)</f>
        <v>-249.83500000000015</v>
      </c>
    </row>
    <row r="20" spans="2:27" ht="12" x14ac:dyDescent="0.2">
      <c r="B20" s="27" t="s">
        <v>46</v>
      </c>
      <c r="C20" s="55"/>
      <c r="D20" s="20"/>
      <c r="E20" s="20"/>
      <c r="F20" s="20"/>
      <c r="G20" s="20"/>
      <c r="H20" s="20"/>
      <c r="I20" s="20"/>
      <c r="J20" s="20"/>
      <c r="K20" s="20"/>
      <c r="L20" s="20"/>
      <c r="M20" s="20"/>
      <c r="N20" s="20"/>
      <c r="O20" s="55"/>
      <c r="P20" s="20"/>
      <c r="Q20" s="20"/>
      <c r="R20" s="20"/>
      <c r="S20" s="20"/>
      <c r="T20" s="20"/>
      <c r="U20" s="20"/>
      <c r="V20" s="20"/>
      <c r="W20" s="20"/>
      <c r="X20" s="20"/>
      <c r="Y20" s="20"/>
      <c r="Z20" s="20"/>
      <c r="AA20" s="55"/>
    </row>
    <row r="21" spans="2:27" ht="12" x14ac:dyDescent="0.25">
      <c r="B21" s="18" t="s">
        <v>264</v>
      </c>
      <c r="C21" s="55">
        <f t="shared" ref="C21:Z21" si="12">IF(C54=":",":",C54+C55)</f>
        <v>55.067</v>
      </c>
      <c r="D21" s="20">
        <f t="shared" si="12"/>
        <v>48.741</v>
      </c>
      <c r="E21" s="20">
        <f t="shared" si="12"/>
        <v>52.265000000000001</v>
      </c>
      <c r="F21" s="20">
        <f t="shared" si="12"/>
        <v>12.05</v>
      </c>
      <c r="G21" s="20">
        <f t="shared" si="12"/>
        <v>91.569000000000003</v>
      </c>
      <c r="H21" s="20">
        <f t="shared" si="12"/>
        <v>1115.4190000000001</v>
      </c>
      <c r="I21" s="20">
        <f t="shared" si="12"/>
        <v>1478.578</v>
      </c>
      <c r="J21" s="20">
        <f t="shared" si="12"/>
        <v>1350.0509999999999</v>
      </c>
      <c r="K21" s="20">
        <f t="shared" si="12"/>
        <v>139.85900000000001</v>
      </c>
      <c r="L21" s="20">
        <f t="shared" si="12"/>
        <v>61.228000000000002</v>
      </c>
      <c r="M21" s="20">
        <f t="shared" si="12"/>
        <v>59.091999999999999</v>
      </c>
      <c r="N21" s="20">
        <f t="shared" si="12"/>
        <v>59.122</v>
      </c>
      <c r="O21" s="55">
        <f t="shared" si="12"/>
        <v>68.091999999999999</v>
      </c>
      <c r="P21" s="20" t="str">
        <f t="shared" si="12"/>
        <v>:</v>
      </c>
      <c r="Q21" s="20" t="str">
        <f t="shared" si="12"/>
        <v>:</v>
      </c>
      <c r="R21" s="20" t="str">
        <f t="shared" si="12"/>
        <v>:</v>
      </c>
      <c r="S21" s="20" t="str">
        <f t="shared" si="12"/>
        <v>:</v>
      </c>
      <c r="T21" s="20" t="str">
        <f t="shared" si="12"/>
        <v>:</v>
      </c>
      <c r="U21" s="20" t="str">
        <f t="shared" si="12"/>
        <v>:</v>
      </c>
      <c r="V21" s="20" t="str">
        <f t="shared" si="12"/>
        <v>:</v>
      </c>
      <c r="W21" s="20" t="str">
        <f t="shared" si="12"/>
        <v>:</v>
      </c>
      <c r="X21" s="20" t="str">
        <f t="shared" si="12"/>
        <v>:</v>
      </c>
      <c r="Y21" s="20" t="str">
        <f t="shared" si="12"/>
        <v>:</v>
      </c>
      <c r="Z21" s="20" t="str">
        <f t="shared" si="12"/>
        <v>:</v>
      </c>
      <c r="AA21" s="119">
        <f>SUM(C21:N21)</f>
        <v>4523.0410000000002</v>
      </c>
    </row>
    <row r="22" spans="2:27" ht="12" x14ac:dyDescent="0.25">
      <c r="B22" s="189" t="s">
        <v>265</v>
      </c>
      <c r="C22" s="55">
        <f>C55</f>
        <v>0</v>
      </c>
      <c r="D22" s="20">
        <f t="shared" ref="D22:Z22" si="13">D55</f>
        <v>0</v>
      </c>
      <c r="E22" s="20">
        <f t="shared" si="13"/>
        <v>0</v>
      </c>
      <c r="F22" s="20">
        <f t="shared" si="13"/>
        <v>0</v>
      </c>
      <c r="G22" s="20">
        <f t="shared" si="13"/>
        <v>0</v>
      </c>
      <c r="H22" s="20">
        <f t="shared" si="13"/>
        <v>0</v>
      </c>
      <c r="I22" s="20">
        <f t="shared" si="13"/>
        <v>0</v>
      </c>
      <c r="J22" s="20">
        <f t="shared" si="13"/>
        <v>0</v>
      </c>
      <c r="K22" s="20">
        <f t="shared" si="13"/>
        <v>0</v>
      </c>
      <c r="L22" s="20">
        <f t="shared" si="13"/>
        <v>0</v>
      </c>
      <c r="M22" s="20">
        <f t="shared" si="13"/>
        <v>0</v>
      </c>
      <c r="N22" s="20">
        <f t="shared" si="13"/>
        <v>0</v>
      </c>
      <c r="O22" s="55">
        <f t="shared" si="13"/>
        <v>0</v>
      </c>
      <c r="P22" s="20" t="str">
        <f t="shared" si="13"/>
        <v>:</v>
      </c>
      <c r="Q22" s="20" t="str">
        <f t="shared" si="13"/>
        <v>:</v>
      </c>
      <c r="R22" s="20" t="str">
        <f t="shared" si="13"/>
        <v>:</v>
      </c>
      <c r="S22" s="20" t="str">
        <f t="shared" si="13"/>
        <v>:</v>
      </c>
      <c r="T22" s="20" t="str">
        <f t="shared" si="13"/>
        <v>:</v>
      </c>
      <c r="U22" s="20" t="str">
        <f t="shared" si="13"/>
        <v>:</v>
      </c>
      <c r="V22" s="20" t="str">
        <f t="shared" si="13"/>
        <v>:</v>
      </c>
      <c r="W22" s="20" t="str">
        <f t="shared" si="13"/>
        <v>:</v>
      </c>
      <c r="X22" s="20" t="str">
        <f t="shared" si="13"/>
        <v>:</v>
      </c>
      <c r="Y22" s="20" t="str">
        <f t="shared" si="13"/>
        <v>:</v>
      </c>
      <c r="Z22" s="20" t="str">
        <f t="shared" si="13"/>
        <v>:</v>
      </c>
      <c r="AA22" s="119">
        <f>SUM(C22:N22)</f>
        <v>0</v>
      </c>
    </row>
    <row r="23" spans="2:27" ht="12" x14ac:dyDescent="0.25">
      <c r="B23" s="18" t="s">
        <v>1</v>
      </c>
      <c r="C23" s="55">
        <f>C56</f>
        <v>20</v>
      </c>
      <c r="D23" s="20">
        <f t="shared" ref="D23:Z23" si="14">D56</f>
        <v>28</v>
      </c>
      <c r="E23" s="20">
        <f t="shared" si="14"/>
        <v>26</v>
      </c>
      <c r="F23" s="20">
        <f t="shared" si="14"/>
        <v>8</v>
      </c>
      <c r="G23" s="20">
        <f t="shared" si="14"/>
        <v>7</v>
      </c>
      <c r="H23" s="20">
        <f t="shared" si="14"/>
        <v>5</v>
      </c>
      <c r="I23" s="20">
        <f t="shared" si="14"/>
        <v>3</v>
      </c>
      <c r="J23" s="20">
        <f t="shared" si="14"/>
        <v>3</v>
      </c>
      <c r="K23" s="20">
        <f t="shared" si="14"/>
        <v>4</v>
      </c>
      <c r="L23" s="20">
        <f t="shared" si="14"/>
        <v>6</v>
      </c>
      <c r="M23" s="20">
        <f t="shared" si="14"/>
        <v>7</v>
      </c>
      <c r="N23" s="20">
        <f t="shared" si="14"/>
        <v>7</v>
      </c>
      <c r="O23" s="55">
        <f t="shared" si="14"/>
        <v>6</v>
      </c>
      <c r="P23" s="20" t="str">
        <f t="shared" si="14"/>
        <v>:</v>
      </c>
      <c r="Q23" s="20" t="str">
        <f t="shared" si="14"/>
        <v>:</v>
      </c>
      <c r="R23" s="20" t="str">
        <f t="shared" si="14"/>
        <v>:</v>
      </c>
      <c r="S23" s="20" t="str">
        <f t="shared" si="14"/>
        <v>:</v>
      </c>
      <c r="T23" s="20" t="str">
        <f t="shared" si="14"/>
        <v>:</v>
      </c>
      <c r="U23" s="20" t="str">
        <f t="shared" si="14"/>
        <v>:</v>
      </c>
      <c r="V23" s="20" t="str">
        <f t="shared" si="14"/>
        <v>:</v>
      </c>
      <c r="W23" s="20" t="str">
        <f t="shared" si="14"/>
        <v>:</v>
      </c>
      <c r="X23" s="20" t="str">
        <f t="shared" si="14"/>
        <v>:</v>
      </c>
      <c r="Y23" s="20" t="str">
        <f t="shared" si="14"/>
        <v>:</v>
      </c>
      <c r="Z23" s="20" t="str">
        <f t="shared" si="14"/>
        <v>:</v>
      </c>
      <c r="AA23" s="119">
        <f>SUM(C23:N23)</f>
        <v>124</v>
      </c>
    </row>
    <row r="24" spans="2:27" ht="12" x14ac:dyDescent="0.25">
      <c r="B24" s="18" t="s">
        <v>2</v>
      </c>
      <c r="C24" s="55">
        <f>C57</f>
        <v>6.2</v>
      </c>
      <c r="D24" s="20">
        <f t="shared" ref="D24:Z24" si="15">D57</f>
        <v>5.2039999999999997</v>
      </c>
      <c r="E24" s="20">
        <f t="shared" si="15"/>
        <v>4.226</v>
      </c>
      <c r="F24" s="20">
        <f t="shared" si="15"/>
        <v>5.2629999999999999</v>
      </c>
      <c r="G24" s="20">
        <f t="shared" si="15"/>
        <v>3.2429999999999999</v>
      </c>
      <c r="H24" s="20">
        <f t="shared" si="15"/>
        <v>1.0609999999999999</v>
      </c>
      <c r="I24" s="20">
        <f t="shared" si="15"/>
        <v>1.119</v>
      </c>
      <c r="J24" s="20">
        <f t="shared" si="15"/>
        <v>2.0750000000000002</v>
      </c>
      <c r="K24" s="20">
        <f t="shared" si="15"/>
        <v>1.133</v>
      </c>
      <c r="L24" s="20">
        <f t="shared" si="15"/>
        <v>5.194</v>
      </c>
      <c r="M24" s="20">
        <f t="shared" si="15"/>
        <v>3.2509999999999999</v>
      </c>
      <c r="N24" s="20">
        <f t="shared" si="15"/>
        <v>3.113</v>
      </c>
      <c r="O24" s="55">
        <f t="shared" si="15"/>
        <v>6.09</v>
      </c>
      <c r="P24" s="20" t="str">
        <f t="shared" si="15"/>
        <v>:</v>
      </c>
      <c r="Q24" s="20" t="str">
        <f t="shared" si="15"/>
        <v>:</v>
      </c>
      <c r="R24" s="20" t="str">
        <f t="shared" si="15"/>
        <v>:</v>
      </c>
      <c r="S24" s="20" t="str">
        <f t="shared" si="15"/>
        <v>:</v>
      </c>
      <c r="T24" s="20" t="str">
        <f t="shared" si="15"/>
        <v>:</v>
      </c>
      <c r="U24" s="20" t="str">
        <f t="shared" si="15"/>
        <v>:</v>
      </c>
      <c r="V24" s="20" t="str">
        <f t="shared" si="15"/>
        <v>:</v>
      </c>
      <c r="W24" s="20" t="str">
        <f t="shared" si="15"/>
        <v>:</v>
      </c>
      <c r="X24" s="20" t="str">
        <f t="shared" si="15"/>
        <v>:</v>
      </c>
      <c r="Y24" s="20" t="str">
        <f t="shared" si="15"/>
        <v>:</v>
      </c>
      <c r="Z24" s="20" t="str">
        <f t="shared" si="15"/>
        <v>:</v>
      </c>
      <c r="AA24" s="119">
        <f>SUM(C24:N24)</f>
        <v>41.081999999999994</v>
      </c>
    </row>
    <row r="25" spans="2:27" ht="12" x14ac:dyDescent="0.25">
      <c r="B25" s="117" t="s">
        <v>266</v>
      </c>
      <c r="C25" s="62">
        <f>C58</f>
        <v>793.04899999999998</v>
      </c>
      <c r="D25" s="23">
        <f t="shared" ref="D25:Z25" si="16">D58</f>
        <v>623.07100000000003</v>
      </c>
      <c r="E25" s="23">
        <f t="shared" si="16"/>
        <v>581.84799999999996</v>
      </c>
      <c r="F25" s="23">
        <f t="shared" si="16"/>
        <v>407.75</v>
      </c>
      <c r="G25" s="23">
        <f t="shared" si="16"/>
        <v>210.01300000000001</v>
      </c>
      <c r="H25" s="23">
        <f t="shared" si="16"/>
        <v>-906.59299999999996</v>
      </c>
      <c r="I25" s="23">
        <f t="shared" si="16"/>
        <v>-1300.3920000000001</v>
      </c>
      <c r="J25" s="23">
        <f t="shared" si="16"/>
        <v>-1110.655</v>
      </c>
      <c r="K25" s="23">
        <f t="shared" si="16"/>
        <v>232.27099999999999</v>
      </c>
      <c r="L25" s="23">
        <f t="shared" si="16"/>
        <v>503.12299999999999</v>
      </c>
      <c r="M25" s="23">
        <f t="shared" si="16"/>
        <v>596.46</v>
      </c>
      <c r="N25" s="23">
        <f t="shared" si="16"/>
        <v>598.84799999999996</v>
      </c>
      <c r="O25" s="62">
        <f t="shared" si="16"/>
        <v>651.54300000000001</v>
      </c>
      <c r="P25" s="23" t="str">
        <f t="shared" si="16"/>
        <v>:</v>
      </c>
      <c r="Q25" s="23" t="str">
        <f t="shared" si="16"/>
        <v>:</v>
      </c>
      <c r="R25" s="23" t="str">
        <f t="shared" si="16"/>
        <v>:</v>
      </c>
      <c r="S25" s="23" t="str">
        <f t="shared" si="16"/>
        <v>:</v>
      </c>
      <c r="T25" s="23" t="str">
        <f t="shared" si="16"/>
        <v>:</v>
      </c>
      <c r="U25" s="23" t="str">
        <f t="shared" si="16"/>
        <v>:</v>
      </c>
      <c r="V25" s="23" t="str">
        <f t="shared" si="16"/>
        <v>:</v>
      </c>
      <c r="W25" s="23" t="str">
        <f t="shared" si="16"/>
        <v>:</v>
      </c>
      <c r="X25" s="23" t="str">
        <f t="shared" si="16"/>
        <v>:</v>
      </c>
      <c r="Y25" s="23" t="str">
        <f t="shared" si="16"/>
        <v>:</v>
      </c>
      <c r="Z25" s="23" t="str">
        <f t="shared" si="16"/>
        <v>:</v>
      </c>
      <c r="AA25" s="119">
        <f>SUM(C25:N25)</f>
        <v>1228.7929999999999</v>
      </c>
    </row>
    <row r="26" spans="2:27" ht="12" x14ac:dyDescent="0.2">
      <c r="B26" s="27" t="s">
        <v>125</v>
      </c>
      <c r="C26" s="55"/>
      <c r="D26" s="20"/>
      <c r="E26" s="20"/>
      <c r="F26" s="20"/>
      <c r="G26" s="20"/>
      <c r="H26" s="20"/>
      <c r="I26" s="20"/>
      <c r="J26" s="20"/>
      <c r="K26" s="20"/>
      <c r="L26" s="20"/>
      <c r="M26" s="20"/>
      <c r="N26" s="20"/>
      <c r="O26" s="55"/>
      <c r="P26" s="20"/>
      <c r="Q26" s="20"/>
      <c r="R26" s="20"/>
      <c r="S26" s="20"/>
      <c r="T26" s="20"/>
      <c r="U26" s="20"/>
      <c r="V26" s="20"/>
      <c r="W26" s="20"/>
      <c r="X26" s="20"/>
      <c r="Y26" s="20"/>
      <c r="Z26" s="20"/>
      <c r="AA26" s="55"/>
    </row>
    <row r="27" spans="2:27" ht="12" x14ac:dyDescent="0.25">
      <c r="B27" s="18" t="s">
        <v>264</v>
      </c>
      <c r="C27" s="55">
        <f t="shared" ref="C27:Z27" si="17">IF(C60=":",":",C60+C61)</f>
        <v>1996</v>
      </c>
      <c r="D27" s="20">
        <f t="shared" si="17"/>
        <v>1821.4</v>
      </c>
      <c r="E27" s="20">
        <f t="shared" si="17"/>
        <v>1673</v>
      </c>
      <c r="F27" s="20">
        <f t="shared" si="17"/>
        <v>1476.3330000000001</v>
      </c>
      <c r="G27" s="20">
        <f t="shared" si="17"/>
        <v>1476.259</v>
      </c>
      <c r="H27" s="20">
        <f t="shared" si="17"/>
        <v>1009.625</v>
      </c>
      <c r="I27" s="20">
        <f t="shared" si="17"/>
        <v>743.39900000000011</v>
      </c>
      <c r="J27" s="20">
        <f t="shared" si="17"/>
        <v>972.34300000000007</v>
      </c>
      <c r="K27" s="20">
        <f t="shared" si="17"/>
        <v>1232.3</v>
      </c>
      <c r="L27" s="20">
        <f t="shared" si="17"/>
        <v>1187.1000000000001</v>
      </c>
      <c r="M27" s="20">
        <f t="shared" si="17"/>
        <v>1126.0930000000001</v>
      </c>
      <c r="N27" s="20">
        <f t="shared" si="17"/>
        <v>1022.423</v>
      </c>
      <c r="O27" s="55">
        <f t="shared" si="17"/>
        <v>1194.473</v>
      </c>
      <c r="P27" s="20" t="str">
        <f t="shared" si="17"/>
        <v>:</v>
      </c>
      <c r="Q27" s="20" t="str">
        <f t="shared" si="17"/>
        <v>:</v>
      </c>
      <c r="R27" s="20" t="str">
        <f t="shared" si="17"/>
        <v>:</v>
      </c>
      <c r="S27" s="20" t="str">
        <f t="shared" si="17"/>
        <v>:</v>
      </c>
      <c r="T27" s="20" t="str">
        <f t="shared" si="17"/>
        <v>:</v>
      </c>
      <c r="U27" s="20" t="str">
        <f t="shared" si="17"/>
        <v>:</v>
      </c>
      <c r="V27" s="20" t="str">
        <f t="shared" si="17"/>
        <v>:</v>
      </c>
      <c r="W27" s="20" t="str">
        <f t="shared" si="17"/>
        <v>:</v>
      </c>
      <c r="X27" s="20" t="str">
        <f t="shared" si="17"/>
        <v>:</v>
      </c>
      <c r="Y27" s="20" t="str">
        <f t="shared" si="17"/>
        <v>:</v>
      </c>
      <c r="Z27" s="20" t="str">
        <f t="shared" si="17"/>
        <v>:</v>
      </c>
      <c r="AA27" s="119">
        <f>SUM(C27:N27)</f>
        <v>15736.275000000001</v>
      </c>
    </row>
    <row r="28" spans="2:27" ht="12" x14ac:dyDescent="0.25">
      <c r="B28" s="189" t="s">
        <v>265</v>
      </c>
      <c r="C28" s="55">
        <f>C61</f>
        <v>0</v>
      </c>
      <c r="D28" s="20">
        <f t="shared" ref="D28:Z28" si="18">D61</f>
        <v>0</v>
      </c>
      <c r="E28" s="20">
        <f t="shared" si="18"/>
        <v>0</v>
      </c>
      <c r="F28" s="20">
        <f t="shared" si="18"/>
        <v>0</v>
      </c>
      <c r="G28" s="20">
        <f t="shared" si="18"/>
        <v>0</v>
      </c>
      <c r="H28" s="20">
        <f t="shared" si="18"/>
        <v>0</v>
      </c>
      <c r="I28" s="20">
        <f t="shared" si="18"/>
        <v>0</v>
      </c>
      <c r="J28" s="20">
        <f t="shared" si="18"/>
        <v>0</v>
      </c>
      <c r="K28" s="20">
        <f t="shared" si="18"/>
        <v>0</v>
      </c>
      <c r="L28" s="20">
        <f t="shared" si="18"/>
        <v>0</v>
      </c>
      <c r="M28" s="20">
        <f t="shared" si="18"/>
        <v>0</v>
      </c>
      <c r="N28" s="20">
        <f t="shared" si="18"/>
        <v>0</v>
      </c>
      <c r="O28" s="55">
        <f t="shared" si="18"/>
        <v>0</v>
      </c>
      <c r="P28" s="20" t="str">
        <f t="shared" si="18"/>
        <v>:</v>
      </c>
      <c r="Q28" s="20" t="str">
        <f t="shared" si="18"/>
        <v>:</v>
      </c>
      <c r="R28" s="20" t="str">
        <f t="shared" si="18"/>
        <v>:</v>
      </c>
      <c r="S28" s="20" t="str">
        <f t="shared" si="18"/>
        <v>:</v>
      </c>
      <c r="T28" s="20" t="str">
        <f t="shared" si="18"/>
        <v>:</v>
      </c>
      <c r="U28" s="20" t="str">
        <f t="shared" si="18"/>
        <v>:</v>
      </c>
      <c r="V28" s="20" t="str">
        <f t="shared" si="18"/>
        <v>:</v>
      </c>
      <c r="W28" s="20" t="str">
        <f t="shared" si="18"/>
        <v>:</v>
      </c>
      <c r="X28" s="20" t="str">
        <f t="shared" si="18"/>
        <v>:</v>
      </c>
      <c r="Y28" s="20" t="str">
        <f t="shared" si="18"/>
        <v>:</v>
      </c>
      <c r="Z28" s="20" t="str">
        <f t="shared" si="18"/>
        <v>:</v>
      </c>
      <c r="AA28" s="119">
        <f>SUM(C28:N28)</f>
        <v>0</v>
      </c>
    </row>
    <row r="29" spans="2:27" ht="12" x14ac:dyDescent="0.25">
      <c r="B29" s="18" t="s">
        <v>1</v>
      </c>
      <c r="C29" s="55">
        <f>C62</f>
        <v>0</v>
      </c>
      <c r="D29" s="20">
        <f t="shared" ref="D29:Z29" si="19">D62</f>
        <v>0</v>
      </c>
      <c r="E29" s="20">
        <f t="shared" si="19"/>
        <v>0</v>
      </c>
      <c r="F29" s="20">
        <f t="shared" si="19"/>
        <v>0</v>
      </c>
      <c r="G29" s="20">
        <f t="shared" si="19"/>
        <v>0</v>
      </c>
      <c r="H29" s="20">
        <f t="shared" si="19"/>
        <v>0</v>
      </c>
      <c r="I29" s="20">
        <f t="shared" si="19"/>
        <v>0</v>
      </c>
      <c r="J29" s="20">
        <f t="shared" si="19"/>
        <v>0</v>
      </c>
      <c r="K29" s="20">
        <f t="shared" si="19"/>
        <v>0</v>
      </c>
      <c r="L29" s="20">
        <f t="shared" si="19"/>
        <v>0</v>
      </c>
      <c r="M29" s="20">
        <f t="shared" si="19"/>
        <v>0</v>
      </c>
      <c r="N29" s="20">
        <f t="shared" si="19"/>
        <v>0</v>
      </c>
      <c r="O29" s="55">
        <f t="shared" si="19"/>
        <v>0</v>
      </c>
      <c r="P29" s="20" t="str">
        <f t="shared" si="19"/>
        <v>:</v>
      </c>
      <c r="Q29" s="20" t="str">
        <f t="shared" si="19"/>
        <v>:</v>
      </c>
      <c r="R29" s="20" t="str">
        <f t="shared" si="19"/>
        <v>:</v>
      </c>
      <c r="S29" s="20" t="str">
        <f t="shared" si="19"/>
        <v>:</v>
      </c>
      <c r="T29" s="20" t="str">
        <f t="shared" si="19"/>
        <v>:</v>
      </c>
      <c r="U29" s="20" t="str">
        <f t="shared" si="19"/>
        <v>:</v>
      </c>
      <c r="V29" s="20" t="str">
        <f t="shared" si="19"/>
        <v>:</v>
      </c>
      <c r="W29" s="20" t="str">
        <f t="shared" si="19"/>
        <v>:</v>
      </c>
      <c r="X29" s="20" t="str">
        <f t="shared" si="19"/>
        <v>:</v>
      </c>
      <c r="Y29" s="20" t="str">
        <f t="shared" si="19"/>
        <v>:</v>
      </c>
      <c r="Z29" s="20" t="str">
        <f t="shared" si="19"/>
        <v>:</v>
      </c>
      <c r="AA29" s="119">
        <f>SUM(C29:N29)</f>
        <v>0</v>
      </c>
    </row>
    <row r="30" spans="2:27" ht="12" x14ac:dyDescent="0.25">
      <c r="B30" s="18" t="s">
        <v>2</v>
      </c>
      <c r="C30" s="55">
        <f>C63</f>
        <v>0</v>
      </c>
      <c r="D30" s="20">
        <f t="shared" ref="D30:Z30" si="20">D63</f>
        <v>0</v>
      </c>
      <c r="E30" s="20">
        <f t="shared" si="20"/>
        <v>0</v>
      </c>
      <c r="F30" s="20">
        <f t="shared" si="20"/>
        <v>0</v>
      </c>
      <c r="G30" s="20">
        <f t="shared" si="20"/>
        <v>0</v>
      </c>
      <c r="H30" s="20">
        <f t="shared" si="20"/>
        <v>0</v>
      </c>
      <c r="I30" s="20">
        <f t="shared" si="20"/>
        <v>0</v>
      </c>
      <c r="J30" s="20">
        <f t="shared" si="20"/>
        <v>0</v>
      </c>
      <c r="K30" s="20">
        <f t="shared" si="20"/>
        <v>0</v>
      </c>
      <c r="L30" s="20">
        <f t="shared" si="20"/>
        <v>0</v>
      </c>
      <c r="M30" s="20">
        <f t="shared" si="20"/>
        <v>0</v>
      </c>
      <c r="N30" s="20">
        <f t="shared" si="20"/>
        <v>0</v>
      </c>
      <c r="O30" s="55">
        <f t="shared" si="20"/>
        <v>0</v>
      </c>
      <c r="P30" s="20" t="str">
        <f t="shared" si="20"/>
        <v>:</v>
      </c>
      <c r="Q30" s="20" t="str">
        <f t="shared" si="20"/>
        <v>:</v>
      </c>
      <c r="R30" s="20" t="str">
        <f t="shared" si="20"/>
        <v>:</v>
      </c>
      <c r="S30" s="20" t="str">
        <f t="shared" si="20"/>
        <v>:</v>
      </c>
      <c r="T30" s="20" t="str">
        <f t="shared" si="20"/>
        <v>:</v>
      </c>
      <c r="U30" s="20" t="str">
        <f t="shared" si="20"/>
        <v>:</v>
      </c>
      <c r="V30" s="20" t="str">
        <f t="shared" si="20"/>
        <v>:</v>
      </c>
      <c r="W30" s="20" t="str">
        <f t="shared" si="20"/>
        <v>:</v>
      </c>
      <c r="X30" s="20" t="str">
        <f t="shared" si="20"/>
        <v>:</v>
      </c>
      <c r="Y30" s="20" t="str">
        <f t="shared" si="20"/>
        <v>:</v>
      </c>
      <c r="Z30" s="20" t="str">
        <f t="shared" si="20"/>
        <v>:</v>
      </c>
      <c r="AA30" s="119">
        <f>SUM(C30:N30)</f>
        <v>0</v>
      </c>
    </row>
    <row r="31" spans="2:27" ht="12" x14ac:dyDescent="0.25">
      <c r="B31" s="19" t="s">
        <v>266</v>
      </c>
      <c r="C31" s="46">
        <f>C64</f>
        <v>-64.563000000000002</v>
      </c>
      <c r="D31" s="21">
        <f t="shared" ref="D31:Z31" si="21">D64</f>
        <v>-295.26300000000003</v>
      </c>
      <c r="E31" s="21">
        <f t="shared" si="21"/>
        <v>-173.93800000000002</v>
      </c>
      <c r="F31" s="21">
        <f t="shared" si="21"/>
        <v>509.76</v>
      </c>
      <c r="G31" s="21">
        <f t="shared" si="21"/>
        <v>-455.91500000000002</v>
      </c>
      <c r="H31" s="21">
        <f t="shared" si="21"/>
        <v>-228.78900000000002</v>
      </c>
      <c r="I31" s="21">
        <f t="shared" si="21"/>
        <v>30.913000000000004</v>
      </c>
      <c r="J31" s="21">
        <f t="shared" si="21"/>
        <v>-207.01900000000001</v>
      </c>
      <c r="K31" s="21">
        <f t="shared" si="21"/>
        <v>-5.5289999999999999</v>
      </c>
      <c r="L31" s="21">
        <f t="shared" si="21"/>
        <v>-134.16</v>
      </c>
      <c r="M31" s="21">
        <f t="shared" si="21"/>
        <v>168.291</v>
      </c>
      <c r="N31" s="21">
        <f t="shared" si="21"/>
        <v>117.01100000000001</v>
      </c>
      <c r="O31" s="46">
        <f t="shared" si="21"/>
        <v>-117.822</v>
      </c>
      <c r="P31" s="21" t="str">
        <f t="shared" si="21"/>
        <v>:</v>
      </c>
      <c r="Q31" s="21" t="str">
        <f t="shared" si="21"/>
        <v>:</v>
      </c>
      <c r="R31" s="21" t="str">
        <f t="shared" si="21"/>
        <v>:</v>
      </c>
      <c r="S31" s="21" t="str">
        <f t="shared" si="21"/>
        <v>:</v>
      </c>
      <c r="T31" s="21" t="str">
        <f t="shared" si="21"/>
        <v>:</v>
      </c>
      <c r="U31" s="21" t="str">
        <f t="shared" si="21"/>
        <v>:</v>
      </c>
      <c r="V31" s="21" t="str">
        <f t="shared" si="21"/>
        <v>:</v>
      </c>
      <c r="W31" s="21" t="str">
        <f t="shared" si="21"/>
        <v>:</v>
      </c>
      <c r="X31" s="21" t="str">
        <f t="shared" si="21"/>
        <v>:</v>
      </c>
      <c r="Y31" s="21" t="str">
        <f t="shared" si="21"/>
        <v>:</v>
      </c>
      <c r="Z31" s="21" t="str">
        <f t="shared" si="21"/>
        <v>:</v>
      </c>
      <c r="AA31" s="120">
        <f>SUM(C31:N31)</f>
        <v>-739.20100000000025</v>
      </c>
    </row>
    <row r="32" spans="2:27" x14ac:dyDescent="0.2">
      <c r="B32" s="57" t="s">
        <v>138</v>
      </c>
      <c r="P32" s="7"/>
    </row>
    <row r="33" spans="1:28" ht="15" customHeight="1" x14ac:dyDescent="0.2">
      <c r="B33" s="57" t="s">
        <v>185</v>
      </c>
      <c r="P33" s="7"/>
    </row>
    <row r="34" spans="1:28" ht="15" customHeight="1" x14ac:dyDescent="0.2">
      <c r="B34" s="299" t="s">
        <v>504</v>
      </c>
      <c r="P34" s="7"/>
    </row>
    <row r="35" spans="1:28" ht="15" customHeight="1" x14ac:dyDescent="0.2">
      <c r="B35" s="299" t="s">
        <v>254</v>
      </c>
      <c r="P35" s="7"/>
    </row>
    <row r="36" spans="1:28" ht="15" customHeight="1" x14ac:dyDescent="0.2">
      <c r="B36" s="41" t="s">
        <v>536</v>
      </c>
      <c r="P36" s="7"/>
    </row>
    <row r="37" spans="1:28" ht="15" customHeight="1" x14ac:dyDescent="0.2">
      <c r="B37" s="41" t="s">
        <v>496</v>
      </c>
    </row>
    <row r="38" spans="1:28" ht="15" customHeight="1" x14ac:dyDescent="0.2">
      <c r="B38" s="42" t="s">
        <v>269</v>
      </c>
    </row>
    <row r="39" spans="1:28" x14ac:dyDescent="0.2">
      <c r="B39" s="243"/>
    </row>
    <row r="40" spans="1:28" x14ac:dyDescent="0.2">
      <c r="A40" s="51" t="s">
        <v>270</v>
      </c>
    </row>
    <row r="41" spans="1:28" ht="12" x14ac:dyDescent="0.2">
      <c r="A41" s="2" t="s">
        <v>255</v>
      </c>
      <c r="B41" s="8" t="s">
        <v>13</v>
      </c>
      <c r="C41" s="70" t="s">
        <v>226</v>
      </c>
      <c r="D41" s="70" t="s">
        <v>227</v>
      </c>
      <c r="E41" s="70" t="s">
        <v>228</v>
      </c>
      <c r="F41" s="70" t="s">
        <v>229</v>
      </c>
      <c r="G41" s="70" t="s">
        <v>230</v>
      </c>
      <c r="H41" s="70" t="s">
        <v>231</v>
      </c>
      <c r="I41" s="70" t="s">
        <v>232</v>
      </c>
      <c r="J41" s="70" t="s">
        <v>233</v>
      </c>
      <c r="K41" s="70" t="s">
        <v>234</v>
      </c>
      <c r="L41" s="70" t="s">
        <v>235</v>
      </c>
      <c r="M41" s="70" t="s">
        <v>236</v>
      </c>
      <c r="N41" s="70" t="s">
        <v>237</v>
      </c>
      <c r="O41" s="70" t="s">
        <v>484</v>
      </c>
      <c r="P41" s="70" t="s">
        <v>485</v>
      </c>
      <c r="Q41" s="70" t="s">
        <v>486</v>
      </c>
      <c r="R41" s="70" t="s">
        <v>487</v>
      </c>
      <c r="S41" s="70" t="s">
        <v>488</v>
      </c>
      <c r="T41" s="70" t="s">
        <v>489</v>
      </c>
      <c r="U41" s="70" t="s">
        <v>490</v>
      </c>
      <c r="V41" s="70" t="s">
        <v>491</v>
      </c>
      <c r="W41" s="70" t="s">
        <v>492</v>
      </c>
      <c r="X41" s="70" t="s">
        <v>493</v>
      </c>
      <c r="Y41" s="70" t="s">
        <v>494</v>
      </c>
      <c r="Z41" s="70" t="s">
        <v>495</v>
      </c>
      <c r="AA41" s="63"/>
      <c r="AB41" s="63"/>
    </row>
    <row r="42" spans="1:28" x14ac:dyDescent="0.2">
      <c r="A42" s="304" t="s">
        <v>256</v>
      </c>
      <c r="B42" s="9" t="s">
        <v>264</v>
      </c>
      <c r="C42" s="59">
        <v>5629.7649999999994</v>
      </c>
      <c r="D42" s="14">
        <v>5238.1729999999998</v>
      </c>
      <c r="E42" s="14">
        <v>6008.2000000000007</v>
      </c>
      <c r="F42" s="14">
        <v>5723.5120000000006</v>
      </c>
      <c r="G42" s="14">
        <v>5698.8270000000002</v>
      </c>
      <c r="H42" s="14">
        <v>5117.9750000000004</v>
      </c>
      <c r="I42" s="14">
        <v>5724.7529999999997</v>
      </c>
      <c r="J42" s="14">
        <v>5538.1710000000003</v>
      </c>
      <c r="K42" s="14">
        <v>5561.1630000000005</v>
      </c>
      <c r="L42" s="14">
        <v>5921.6930000000011</v>
      </c>
      <c r="M42" s="14">
        <v>5642.3040000000001</v>
      </c>
      <c r="N42" s="14">
        <v>5417.9549999999999</v>
      </c>
      <c r="O42" s="59">
        <v>5634.7170000000015</v>
      </c>
      <c r="P42" s="14" t="s">
        <v>12</v>
      </c>
      <c r="Q42" s="14" t="s">
        <v>12</v>
      </c>
      <c r="R42" s="14" t="s">
        <v>12</v>
      </c>
      <c r="S42" s="14" t="s">
        <v>12</v>
      </c>
      <c r="T42" s="14" t="s">
        <v>12</v>
      </c>
      <c r="U42" s="14" t="s">
        <v>12</v>
      </c>
      <c r="V42" s="14" t="s">
        <v>12</v>
      </c>
      <c r="W42" s="14" t="s">
        <v>12</v>
      </c>
      <c r="X42" s="14" t="s">
        <v>12</v>
      </c>
      <c r="Y42" s="14" t="s">
        <v>12</v>
      </c>
      <c r="Z42" s="14" t="s">
        <v>12</v>
      </c>
      <c r="AA42" s="11"/>
      <c r="AB42" s="12"/>
    </row>
    <row r="43" spans="1:28" x14ac:dyDescent="0.2">
      <c r="A43" s="303" t="s">
        <v>257</v>
      </c>
      <c r="B43" s="6" t="s">
        <v>265</v>
      </c>
      <c r="C43" s="59">
        <v>86.595000000000013</v>
      </c>
      <c r="D43" s="14">
        <v>88.266999999999996</v>
      </c>
      <c r="E43" s="14">
        <v>87.37</v>
      </c>
      <c r="F43" s="14">
        <v>53.075000000000003</v>
      </c>
      <c r="G43" s="14">
        <v>78.781000000000006</v>
      </c>
      <c r="H43" s="14">
        <v>87.687000000000012</v>
      </c>
      <c r="I43" s="14">
        <v>84.012</v>
      </c>
      <c r="J43" s="14">
        <v>80.081999999999994</v>
      </c>
      <c r="K43" s="14">
        <v>58.746000000000002</v>
      </c>
      <c r="L43" s="14">
        <v>55.768999999999998</v>
      </c>
      <c r="M43" s="14">
        <v>44.646000000000001</v>
      </c>
      <c r="N43" s="14">
        <v>42.389000000000003</v>
      </c>
      <c r="O43" s="59">
        <v>51.688000000000002</v>
      </c>
      <c r="P43" s="14" t="s">
        <v>12</v>
      </c>
      <c r="Q43" s="14" t="s">
        <v>12</v>
      </c>
      <c r="R43" s="14" t="s">
        <v>12</v>
      </c>
      <c r="S43" s="14" t="s">
        <v>12</v>
      </c>
      <c r="T43" s="14" t="s">
        <v>12</v>
      </c>
      <c r="U43" s="14" t="s">
        <v>12</v>
      </c>
      <c r="V43" s="14" t="s">
        <v>12</v>
      </c>
      <c r="W43" s="14" t="s">
        <v>12</v>
      </c>
      <c r="X43" s="14" t="s">
        <v>12</v>
      </c>
      <c r="Y43" s="14" t="s">
        <v>12</v>
      </c>
      <c r="Z43" s="14" t="s">
        <v>12</v>
      </c>
      <c r="AA43" s="11"/>
      <c r="AB43" s="12"/>
    </row>
    <row r="44" spans="1:28" x14ac:dyDescent="0.2">
      <c r="A44" s="303" t="s">
        <v>258</v>
      </c>
      <c r="B44" s="9" t="s">
        <v>1</v>
      </c>
      <c r="C44" s="59">
        <v>14811.543000000001</v>
      </c>
      <c r="D44" s="14">
        <v>12719.049000000001</v>
      </c>
      <c r="E44" s="14">
        <v>12466.862999999999</v>
      </c>
      <c r="F44" s="14">
        <v>10973.69</v>
      </c>
      <c r="G44" s="14">
        <v>9769.3350000000009</v>
      </c>
      <c r="H44" s="14">
        <v>9791.18</v>
      </c>
      <c r="I44" s="14">
        <v>9433.32</v>
      </c>
      <c r="J44" s="14">
        <v>9723.4189999999999</v>
      </c>
      <c r="K44" s="14">
        <v>9318.4249999999993</v>
      </c>
      <c r="L44" s="14">
        <v>9928.9650000000001</v>
      </c>
      <c r="M44" s="14">
        <v>10003.533000000001</v>
      </c>
      <c r="N44" s="14">
        <v>9659.9040000000023</v>
      </c>
      <c r="O44" s="59">
        <v>8769.7420000000002</v>
      </c>
      <c r="P44" s="14" t="s">
        <v>12</v>
      </c>
      <c r="Q44" s="14" t="s">
        <v>12</v>
      </c>
      <c r="R44" s="14" t="s">
        <v>12</v>
      </c>
      <c r="S44" s="14" t="s">
        <v>12</v>
      </c>
      <c r="T44" s="14" t="s">
        <v>12</v>
      </c>
      <c r="U44" s="14" t="s">
        <v>12</v>
      </c>
      <c r="V44" s="14" t="s">
        <v>12</v>
      </c>
      <c r="W44" s="14" t="s">
        <v>12</v>
      </c>
      <c r="X44" s="14" t="s">
        <v>12</v>
      </c>
      <c r="Y44" s="14" t="s">
        <v>12</v>
      </c>
      <c r="Z44" s="14" t="s">
        <v>12</v>
      </c>
      <c r="AA44" s="11"/>
      <c r="AB44" s="12"/>
    </row>
    <row r="45" spans="1:28" x14ac:dyDescent="0.2">
      <c r="A45" s="303" t="s">
        <v>259</v>
      </c>
      <c r="B45" s="9" t="s">
        <v>2</v>
      </c>
      <c r="C45" s="59">
        <v>666.50000000000011</v>
      </c>
      <c r="D45" s="14">
        <v>705.62000000000012</v>
      </c>
      <c r="E45" s="14">
        <v>712.596</v>
      </c>
      <c r="F45" s="14">
        <v>647.81499999999994</v>
      </c>
      <c r="G45" s="14">
        <v>784.12900000000002</v>
      </c>
      <c r="H45" s="14">
        <v>847.47099999999989</v>
      </c>
      <c r="I45" s="14">
        <v>738.74600000000009</v>
      </c>
      <c r="J45" s="14">
        <v>719.1930000000001</v>
      </c>
      <c r="K45" s="14">
        <v>719.029</v>
      </c>
      <c r="L45" s="14">
        <v>682.48400000000004</v>
      </c>
      <c r="M45" s="14">
        <v>763.83400000000006</v>
      </c>
      <c r="N45" s="14">
        <v>792.65599999999995</v>
      </c>
      <c r="O45" s="59">
        <v>760.30799999999999</v>
      </c>
      <c r="P45" s="14" t="s">
        <v>12</v>
      </c>
      <c r="Q45" s="14" t="s">
        <v>12</v>
      </c>
      <c r="R45" s="14" t="s">
        <v>12</v>
      </c>
      <c r="S45" s="14" t="s">
        <v>12</v>
      </c>
      <c r="T45" s="14" t="s">
        <v>12</v>
      </c>
      <c r="U45" s="14" t="s">
        <v>12</v>
      </c>
      <c r="V45" s="14" t="s">
        <v>12</v>
      </c>
      <c r="W45" s="14" t="s">
        <v>12</v>
      </c>
      <c r="X45" s="14" t="s">
        <v>12</v>
      </c>
      <c r="Y45" s="14" t="s">
        <v>12</v>
      </c>
      <c r="Z45" s="14" t="s">
        <v>12</v>
      </c>
      <c r="AA45" s="11"/>
      <c r="AB45" s="12"/>
    </row>
    <row r="46" spans="1:28" x14ac:dyDescent="0.2">
      <c r="A46" s="303" t="s">
        <v>260</v>
      </c>
      <c r="B46" s="9" t="s">
        <v>266</v>
      </c>
      <c r="C46" s="59">
        <v>1399.6720000000003</v>
      </c>
      <c r="D46" s="14">
        <v>333.26</v>
      </c>
      <c r="E46" s="14">
        <v>-1230.4739999999999</v>
      </c>
      <c r="F46" s="14">
        <v>-1421.002</v>
      </c>
      <c r="G46" s="14">
        <v>-1427.2209999999998</v>
      </c>
      <c r="H46" s="14">
        <v>-1088.6220000000001</v>
      </c>
      <c r="I46" s="14">
        <v>-356.7480000000001</v>
      </c>
      <c r="J46" s="14">
        <v>-1427.7430000000002</v>
      </c>
      <c r="K46" s="14">
        <v>336.19599999999997</v>
      </c>
      <c r="L46" s="14">
        <v>164.72800000000001</v>
      </c>
      <c r="M46" s="14">
        <v>232.41699999999992</v>
      </c>
      <c r="N46" s="14">
        <v>400.47700000000009</v>
      </c>
      <c r="O46" s="59">
        <v>600.72199999999998</v>
      </c>
      <c r="P46" s="14" t="s">
        <v>12</v>
      </c>
      <c r="Q46" s="14" t="s">
        <v>12</v>
      </c>
      <c r="R46" s="14" t="s">
        <v>12</v>
      </c>
      <c r="S46" s="14" t="s">
        <v>12</v>
      </c>
      <c r="T46" s="14" t="s">
        <v>12</v>
      </c>
      <c r="U46" s="14" t="s">
        <v>12</v>
      </c>
      <c r="V46" s="14" t="s">
        <v>12</v>
      </c>
      <c r="W46" s="14" t="s">
        <v>12</v>
      </c>
      <c r="X46" s="14" t="s">
        <v>12</v>
      </c>
      <c r="Y46" s="14" t="s">
        <v>12</v>
      </c>
      <c r="Z46" s="14" t="s">
        <v>12</v>
      </c>
      <c r="AA46" s="11"/>
      <c r="AB46" s="12"/>
    </row>
    <row r="47" spans="1:28" ht="12" x14ac:dyDescent="0.2">
      <c r="A47" s="41" t="s">
        <v>261</v>
      </c>
      <c r="B47" s="13" t="s">
        <v>267</v>
      </c>
    </row>
    <row r="48" spans="1:28" x14ac:dyDescent="0.2">
      <c r="A48" s="304" t="s">
        <v>256</v>
      </c>
      <c r="B48" s="9" t="s">
        <v>264</v>
      </c>
      <c r="C48" s="59">
        <v>29506.679</v>
      </c>
      <c r="D48" s="14">
        <v>28922.459000000003</v>
      </c>
      <c r="E48" s="14">
        <v>27233.639000000003</v>
      </c>
      <c r="F48" s="14">
        <v>24973.333000000002</v>
      </c>
      <c r="G48" s="14">
        <v>26260.212</v>
      </c>
      <c r="H48" s="14">
        <v>22142.403000000006</v>
      </c>
      <c r="I48" s="14">
        <v>23768.592000000001</v>
      </c>
      <c r="J48" s="14">
        <v>24148.143</v>
      </c>
      <c r="K48" s="14">
        <v>24054.991999999998</v>
      </c>
      <c r="L48" s="14">
        <v>25562.843000000001</v>
      </c>
      <c r="M48" s="14">
        <v>26428.796000000002</v>
      </c>
      <c r="N48" s="14">
        <v>24310.680000000004</v>
      </c>
      <c r="O48" s="59">
        <v>25111.009000000002</v>
      </c>
      <c r="P48" s="14" t="s">
        <v>12</v>
      </c>
      <c r="Q48" s="14" t="s">
        <v>12</v>
      </c>
      <c r="R48" s="14" t="s">
        <v>12</v>
      </c>
      <c r="S48" s="14" t="s">
        <v>12</v>
      </c>
      <c r="T48" s="14" t="s">
        <v>12</v>
      </c>
      <c r="U48" s="14" t="s">
        <v>12</v>
      </c>
      <c r="V48" s="14" t="s">
        <v>12</v>
      </c>
      <c r="W48" s="14" t="s">
        <v>12</v>
      </c>
      <c r="X48" s="14" t="s">
        <v>12</v>
      </c>
      <c r="Y48" s="14" t="s">
        <v>12</v>
      </c>
      <c r="Z48" s="14" t="s">
        <v>12</v>
      </c>
      <c r="AA48" s="11"/>
      <c r="AB48" s="12"/>
    </row>
    <row r="49" spans="1:28" x14ac:dyDescent="0.2">
      <c r="A49" s="303" t="s">
        <v>257</v>
      </c>
      <c r="B49" s="270" t="s">
        <v>268</v>
      </c>
      <c r="C49" s="71">
        <v>0</v>
      </c>
      <c r="D49" s="71">
        <v>0</v>
      </c>
      <c r="E49" s="71">
        <v>0</v>
      </c>
      <c r="F49" s="71">
        <v>0</v>
      </c>
      <c r="G49" s="71">
        <v>0</v>
      </c>
      <c r="H49" s="71">
        <v>0</v>
      </c>
      <c r="I49" s="71">
        <v>0</v>
      </c>
      <c r="J49" s="71">
        <v>0</v>
      </c>
      <c r="K49" s="71">
        <v>0</v>
      </c>
      <c r="L49" s="71">
        <v>0</v>
      </c>
      <c r="M49" s="71">
        <v>0</v>
      </c>
      <c r="N49" s="71">
        <v>0</v>
      </c>
      <c r="O49" s="71">
        <v>0</v>
      </c>
      <c r="P49" s="14" t="s">
        <v>12</v>
      </c>
      <c r="Q49" s="14" t="s">
        <v>12</v>
      </c>
      <c r="R49" s="14" t="s">
        <v>12</v>
      </c>
      <c r="S49" s="14" t="s">
        <v>12</v>
      </c>
      <c r="T49" s="14" t="s">
        <v>12</v>
      </c>
      <c r="U49" s="14" t="s">
        <v>12</v>
      </c>
      <c r="V49" s="14" t="s">
        <v>12</v>
      </c>
      <c r="W49" s="14" t="s">
        <v>12</v>
      </c>
      <c r="X49" s="14" t="s">
        <v>12</v>
      </c>
      <c r="Y49" s="14" t="s">
        <v>12</v>
      </c>
      <c r="Z49" s="14" t="s">
        <v>12</v>
      </c>
      <c r="AA49" s="11"/>
      <c r="AB49" s="12"/>
    </row>
    <row r="50" spans="1:28" x14ac:dyDescent="0.2">
      <c r="A50" s="303" t="s">
        <v>258</v>
      </c>
      <c r="B50" s="9" t="s">
        <v>1</v>
      </c>
      <c r="C50" s="59">
        <v>263.92300000000006</v>
      </c>
      <c r="D50" s="14">
        <v>112.90300000000001</v>
      </c>
      <c r="E50" s="14">
        <v>122.26600000000001</v>
      </c>
      <c r="F50" s="14">
        <v>102.78299999999999</v>
      </c>
      <c r="G50" s="14">
        <v>205.95200000000003</v>
      </c>
      <c r="H50" s="14">
        <v>75.801000000000002</v>
      </c>
      <c r="I50" s="14">
        <v>70.424999999999997</v>
      </c>
      <c r="J50" s="14">
        <v>75.491</v>
      </c>
      <c r="K50" s="14">
        <v>90.739000000000004</v>
      </c>
      <c r="L50" s="14">
        <v>126.28200000000001</v>
      </c>
      <c r="M50" s="14">
        <v>199.92699999999999</v>
      </c>
      <c r="N50" s="14">
        <v>106.58099999999999</v>
      </c>
      <c r="O50" s="59">
        <v>116.85299999999999</v>
      </c>
      <c r="P50" s="14" t="s">
        <v>12</v>
      </c>
      <c r="Q50" s="14" t="s">
        <v>12</v>
      </c>
      <c r="R50" s="14" t="s">
        <v>12</v>
      </c>
      <c r="S50" s="14" t="s">
        <v>12</v>
      </c>
      <c r="T50" s="14" t="s">
        <v>12</v>
      </c>
      <c r="U50" s="14" t="s">
        <v>12</v>
      </c>
      <c r="V50" s="14" t="s">
        <v>12</v>
      </c>
      <c r="W50" s="14" t="s">
        <v>12</v>
      </c>
      <c r="X50" s="14" t="s">
        <v>12</v>
      </c>
      <c r="Y50" s="14" t="s">
        <v>12</v>
      </c>
      <c r="Z50" s="14" t="s">
        <v>12</v>
      </c>
      <c r="AA50" s="11"/>
      <c r="AB50" s="12"/>
    </row>
    <row r="51" spans="1:28" x14ac:dyDescent="0.2">
      <c r="A51" s="303" t="s">
        <v>259</v>
      </c>
      <c r="B51" s="9" t="s">
        <v>2</v>
      </c>
      <c r="C51" s="59">
        <v>81.218000000000004</v>
      </c>
      <c r="D51" s="14">
        <v>83.992000000000004</v>
      </c>
      <c r="E51" s="14">
        <v>82.102000000000004</v>
      </c>
      <c r="F51" s="14">
        <v>57.045999999999999</v>
      </c>
      <c r="G51" s="14">
        <v>62</v>
      </c>
      <c r="H51" s="14">
        <v>52.044000000000004</v>
      </c>
      <c r="I51" s="14">
        <v>46.383000000000003</v>
      </c>
      <c r="J51" s="14">
        <v>77.217000000000013</v>
      </c>
      <c r="K51" s="14">
        <v>90.363</v>
      </c>
      <c r="L51" s="14">
        <v>123.255</v>
      </c>
      <c r="M51" s="14">
        <v>99.942000000000007</v>
      </c>
      <c r="N51" s="14">
        <v>68.27</v>
      </c>
      <c r="O51" s="59">
        <v>58.390999999999998</v>
      </c>
      <c r="P51" s="14" t="s">
        <v>12</v>
      </c>
      <c r="Q51" s="14" t="s">
        <v>12</v>
      </c>
      <c r="R51" s="14" t="s">
        <v>12</v>
      </c>
      <c r="S51" s="14" t="s">
        <v>12</v>
      </c>
      <c r="T51" s="14" t="s">
        <v>12</v>
      </c>
      <c r="U51" s="14" t="s">
        <v>12</v>
      </c>
      <c r="V51" s="14" t="s">
        <v>12</v>
      </c>
      <c r="W51" s="14" t="s">
        <v>12</v>
      </c>
      <c r="X51" s="14" t="s">
        <v>12</v>
      </c>
      <c r="Y51" s="14" t="s">
        <v>12</v>
      </c>
      <c r="Z51" s="14" t="s">
        <v>12</v>
      </c>
      <c r="AA51" s="11"/>
      <c r="AB51" s="12"/>
    </row>
    <row r="52" spans="1:28" x14ac:dyDescent="0.2">
      <c r="A52" s="303" t="s">
        <v>260</v>
      </c>
      <c r="B52" s="9" t="s">
        <v>266</v>
      </c>
      <c r="C52" s="59">
        <v>2078.3450000000003</v>
      </c>
      <c r="D52" s="14">
        <v>-873.3</v>
      </c>
      <c r="E52" s="14">
        <v>-1073.8180000000002</v>
      </c>
      <c r="F52" s="14">
        <v>452.17600000000004</v>
      </c>
      <c r="G52" s="14">
        <v>-1253.847</v>
      </c>
      <c r="H52" s="14">
        <v>-260.28899999999999</v>
      </c>
      <c r="I52" s="14">
        <v>407.17099999999999</v>
      </c>
      <c r="J52" s="14">
        <v>38.894999999999982</v>
      </c>
      <c r="K52" s="14">
        <v>-659.34300000000007</v>
      </c>
      <c r="L52" s="14">
        <v>-80.475000000000023</v>
      </c>
      <c r="M52" s="14">
        <v>274.673</v>
      </c>
      <c r="N52" s="14">
        <v>699.97699999999998</v>
      </c>
      <c r="O52" s="59">
        <v>370.01100000000002</v>
      </c>
      <c r="P52" s="14" t="s">
        <v>12</v>
      </c>
      <c r="Q52" s="14" t="s">
        <v>12</v>
      </c>
      <c r="R52" s="14" t="s">
        <v>12</v>
      </c>
      <c r="S52" s="14" t="s">
        <v>12</v>
      </c>
      <c r="T52" s="14" t="s">
        <v>12</v>
      </c>
      <c r="U52" s="14" t="s">
        <v>12</v>
      </c>
      <c r="V52" s="14" t="s">
        <v>12</v>
      </c>
      <c r="W52" s="14" t="s">
        <v>12</v>
      </c>
      <c r="X52" s="14" t="s">
        <v>12</v>
      </c>
      <c r="Y52" s="14" t="s">
        <v>12</v>
      </c>
      <c r="Z52" s="14" t="s">
        <v>12</v>
      </c>
      <c r="AA52" s="11"/>
      <c r="AB52" s="12"/>
    </row>
    <row r="53" spans="1:28" ht="12" x14ac:dyDescent="0.2">
      <c r="A53" s="2" t="s">
        <v>262</v>
      </c>
      <c r="B53" s="13" t="s">
        <v>46</v>
      </c>
    </row>
    <row r="54" spans="1:28" x14ac:dyDescent="0.2">
      <c r="A54" s="304" t="s">
        <v>256</v>
      </c>
      <c r="B54" s="9" t="s">
        <v>264</v>
      </c>
      <c r="C54" s="59">
        <v>55.067</v>
      </c>
      <c r="D54" s="14">
        <v>48.741</v>
      </c>
      <c r="E54" s="14">
        <v>52.265000000000001</v>
      </c>
      <c r="F54" s="14">
        <v>12.05</v>
      </c>
      <c r="G54" s="14">
        <v>91.569000000000003</v>
      </c>
      <c r="H54" s="14">
        <v>1115.4190000000001</v>
      </c>
      <c r="I54" s="14">
        <v>1478.578</v>
      </c>
      <c r="J54" s="14">
        <v>1350.0509999999999</v>
      </c>
      <c r="K54" s="14">
        <v>139.85900000000001</v>
      </c>
      <c r="L54" s="14">
        <v>61.228000000000002</v>
      </c>
      <c r="M54" s="14">
        <v>59.091999999999999</v>
      </c>
      <c r="N54" s="14">
        <v>59.122</v>
      </c>
      <c r="O54" s="59">
        <v>68.091999999999999</v>
      </c>
      <c r="P54" s="14" t="s">
        <v>12</v>
      </c>
      <c r="Q54" s="14" t="s">
        <v>12</v>
      </c>
      <c r="R54" s="14" t="s">
        <v>12</v>
      </c>
      <c r="S54" s="14" t="s">
        <v>12</v>
      </c>
      <c r="T54" s="14" t="s">
        <v>12</v>
      </c>
      <c r="U54" s="14" t="s">
        <v>12</v>
      </c>
      <c r="V54" s="14" t="s">
        <v>12</v>
      </c>
      <c r="W54" s="14" t="s">
        <v>12</v>
      </c>
      <c r="X54" s="14" t="s">
        <v>12</v>
      </c>
      <c r="Y54" s="14" t="s">
        <v>12</v>
      </c>
      <c r="Z54" s="14" t="s">
        <v>12</v>
      </c>
      <c r="AA54" s="11"/>
      <c r="AB54" s="12"/>
    </row>
    <row r="55" spans="1:28" x14ac:dyDescent="0.2">
      <c r="A55" s="303" t="s">
        <v>257</v>
      </c>
      <c r="B55" s="270" t="s">
        <v>268</v>
      </c>
      <c r="C55" s="71">
        <v>0</v>
      </c>
      <c r="D55" s="71">
        <v>0</v>
      </c>
      <c r="E55" s="71">
        <v>0</v>
      </c>
      <c r="F55" s="71">
        <v>0</v>
      </c>
      <c r="G55" s="71">
        <v>0</v>
      </c>
      <c r="H55" s="71">
        <v>0</v>
      </c>
      <c r="I55" s="71">
        <v>0</v>
      </c>
      <c r="J55" s="71">
        <v>0</v>
      </c>
      <c r="K55" s="71">
        <v>0</v>
      </c>
      <c r="L55" s="71">
        <v>0</v>
      </c>
      <c r="M55" s="71">
        <v>0</v>
      </c>
      <c r="N55" s="71">
        <v>0</v>
      </c>
      <c r="O55" s="71">
        <v>0</v>
      </c>
      <c r="P55" s="14" t="s">
        <v>12</v>
      </c>
      <c r="Q55" s="14" t="s">
        <v>12</v>
      </c>
      <c r="R55" s="14" t="s">
        <v>12</v>
      </c>
      <c r="S55" s="14" t="s">
        <v>12</v>
      </c>
      <c r="T55" s="14" t="s">
        <v>12</v>
      </c>
      <c r="U55" s="14" t="s">
        <v>12</v>
      </c>
      <c r="V55" s="14" t="s">
        <v>12</v>
      </c>
      <c r="W55" s="14" t="s">
        <v>12</v>
      </c>
      <c r="X55" s="14" t="s">
        <v>12</v>
      </c>
      <c r="Y55" s="14" t="s">
        <v>12</v>
      </c>
      <c r="Z55" s="14" t="s">
        <v>12</v>
      </c>
      <c r="AA55" s="11"/>
      <c r="AB55" s="12"/>
    </row>
    <row r="56" spans="1:28" x14ac:dyDescent="0.2">
      <c r="A56" s="303" t="s">
        <v>258</v>
      </c>
      <c r="B56" s="9" t="s">
        <v>1</v>
      </c>
      <c r="C56" s="59">
        <v>20</v>
      </c>
      <c r="D56" s="14">
        <v>28</v>
      </c>
      <c r="E56" s="14">
        <v>26</v>
      </c>
      <c r="F56" s="14">
        <v>8</v>
      </c>
      <c r="G56" s="14">
        <v>7</v>
      </c>
      <c r="H56" s="14">
        <v>5</v>
      </c>
      <c r="I56" s="14">
        <v>3</v>
      </c>
      <c r="J56" s="14">
        <v>3</v>
      </c>
      <c r="K56" s="14">
        <v>4</v>
      </c>
      <c r="L56" s="14">
        <v>6</v>
      </c>
      <c r="M56" s="14">
        <v>7</v>
      </c>
      <c r="N56" s="14">
        <v>7</v>
      </c>
      <c r="O56" s="59">
        <v>6</v>
      </c>
      <c r="P56" s="14" t="s">
        <v>12</v>
      </c>
      <c r="Q56" s="14" t="s">
        <v>12</v>
      </c>
      <c r="R56" s="14" t="s">
        <v>12</v>
      </c>
      <c r="S56" s="14" t="s">
        <v>12</v>
      </c>
      <c r="T56" s="14" t="s">
        <v>12</v>
      </c>
      <c r="U56" s="14" t="s">
        <v>12</v>
      </c>
      <c r="V56" s="14" t="s">
        <v>12</v>
      </c>
      <c r="W56" s="14" t="s">
        <v>12</v>
      </c>
      <c r="X56" s="14" t="s">
        <v>12</v>
      </c>
      <c r="Y56" s="14" t="s">
        <v>12</v>
      </c>
      <c r="Z56" s="14" t="s">
        <v>12</v>
      </c>
      <c r="AA56" s="11"/>
      <c r="AB56" s="12"/>
    </row>
    <row r="57" spans="1:28" x14ac:dyDescent="0.2">
      <c r="A57" s="303" t="s">
        <v>259</v>
      </c>
      <c r="B57" s="9" t="s">
        <v>2</v>
      </c>
      <c r="C57" s="59">
        <v>6.2</v>
      </c>
      <c r="D57" s="14">
        <v>5.2039999999999997</v>
      </c>
      <c r="E57" s="14">
        <v>4.226</v>
      </c>
      <c r="F57" s="14">
        <v>5.2629999999999999</v>
      </c>
      <c r="G57" s="14">
        <v>3.2429999999999999</v>
      </c>
      <c r="H57" s="14">
        <v>1.0609999999999999</v>
      </c>
      <c r="I57" s="14">
        <v>1.119</v>
      </c>
      <c r="J57" s="14">
        <v>2.0750000000000002</v>
      </c>
      <c r="K57" s="14">
        <v>1.133</v>
      </c>
      <c r="L57" s="14">
        <v>5.194</v>
      </c>
      <c r="M57" s="14">
        <v>3.2509999999999999</v>
      </c>
      <c r="N57" s="14">
        <v>3.113</v>
      </c>
      <c r="O57" s="59">
        <v>6.09</v>
      </c>
      <c r="P57" s="14" t="s">
        <v>12</v>
      </c>
      <c r="Q57" s="14" t="s">
        <v>12</v>
      </c>
      <c r="R57" s="14" t="s">
        <v>12</v>
      </c>
      <c r="S57" s="14" t="s">
        <v>12</v>
      </c>
      <c r="T57" s="14" t="s">
        <v>12</v>
      </c>
      <c r="U57" s="14" t="s">
        <v>12</v>
      </c>
      <c r="V57" s="14" t="s">
        <v>12</v>
      </c>
      <c r="W57" s="14" t="s">
        <v>12</v>
      </c>
      <c r="X57" s="14" t="s">
        <v>12</v>
      </c>
      <c r="Y57" s="14" t="s">
        <v>12</v>
      </c>
      <c r="Z57" s="14" t="s">
        <v>12</v>
      </c>
      <c r="AA57" s="11"/>
      <c r="AB57" s="12"/>
    </row>
    <row r="58" spans="1:28" x14ac:dyDescent="0.2">
      <c r="A58" s="303" t="s">
        <v>260</v>
      </c>
      <c r="B58" s="9" t="s">
        <v>266</v>
      </c>
      <c r="C58" s="59">
        <v>793.04899999999998</v>
      </c>
      <c r="D58" s="14">
        <v>623.07100000000003</v>
      </c>
      <c r="E58" s="14">
        <v>581.84799999999996</v>
      </c>
      <c r="F58" s="14">
        <v>407.75</v>
      </c>
      <c r="G58" s="14">
        <v>210.01300000000001</v>
      </c>
      <c r="H58" s="14">
        <v>-906.59299999999996</v>
      </c>
      <c r="I58" s="14">
        <v>-1300.3920000000001</v>
      </c>
      <c r="J58" s="14">
        <v>-1110.655</v>
      </c>
      <c r="K58" s="14">
        <v>232.27099999999999</v>
      </c>
      <c r="L58" s="14">
        <v>503.12299999999999</v>
      </c>
      <c r="M58" s="14">
        <v>596.46</v>
      </c>
      <c r="N58" s="14">
        <v>598.84799999999996</v>
      </c>
      <c r="O58" s="59">
        <v>651.54300000000001</v>
      </c>
      <c r="P58" s="14" t="s">
        <v>12</v>
      </c>
      <c r="Q58" s="14" t="s">
        <v>12</v>
      </c>
      <c r="R58" s="14" t="s">
        <v>12</v>
      </c>
      <c r="S58" s="14" t="s">
        <v>12</v>
      </c>
      <c r="T58" s="14" t="s">
        <v>12</v>
      </c>
      <c r="U58" s="14" t="s">
        <v>12</v>
      </c>
      <c r="V58" s="14" t="s">
        <v>12</v>
      </c>
      <c r="W58" s="14" t="s">
        <v>12</v>
      </c>
      <c r="X58" s="14" t="s">
        <v>12</v>
      </c>
      <c r="Y58" s="14" t="s">
        <v>12</v>
      </c>
      <c r="Z58" s="14" t="s">
        <v>12</v>
      </c>
      <c r="AA58" s="11"/>
      <c r="AB58" s="12"/>
    </row>
    <row r="59" spans="1:28" ht="12" x14ac:dyDescent="0.2">
      <c r="A59" s="2" t="s">
        <v>263</v>
      </c>
      <c r="B59" s="43" t="s">
        <v>125</v>
      </c>
    </row>
    <row r="60" spans="1:28" x14ac:dyDescent="0.2">
      <c r="A60" s="304" t="s">
        <v>256</v>
      </c>
      <c r="B60" s="9" t="s">
        <v>264</v>
      </c>
      <c r="C60" s="59">
        <v>1996</v>
      </c>
      <c r="D60" s="14">
        <v>1821.4</v>
      </c>
      <c r="E60" s="14">
        <v>1673</v>
      </c>
      <c r="F60" s="14">
        <v>1476.3330000000001</v>
      </c>
      <c r="G60" s="14">
        <v>1476.259</v>
      </c>
      <c r="H60" s="14">
        <v>1009.625</v>
      </c>
      <c r="I60" s="14">
        <v>743.39900000000011</v>
      </c>
      <c r="J60" s="14">
        <v>972.34300000000007</v>
      </c>
      <c r="K60" s="14">
        <v>1232.3</v>
      </c>
      <c r="L60" s="14">
        <v>1187.1000000000001</v>
      </c>
      <c r="M60" s="14">
        <v>1126.0930000000001</v>
      </c>
      <c r="N60" s="14">
        <v>1022.423</v>
      </c>
      <c r="O60" s="59">
        <v>1194.473</v>
      </c>
      <c r="P60" s="14" t="s">
        <v>12</v>
      </c>
      <c r="Q60" s="14" t="s">
        <v>12</v>
      </c>
      <c r="R60" s="14" t="s">
        <v>12</v>
      </c>
      <c r="S60" s="14" t="s">
        <v>12</v>
      </c>
      <c r="T60" s="14" t="s">
        <v>12</v>
      </c>
      <c r="U60" s="14" t="s">
        <v>12</v>
      </c>
      <c r="V60" s="14" t="s">
        <v>12</v>
      </c>
      <c r="W60" s="14" t="s">
        <v>12</v>
      </c>
      <c r="X60" s="14" t="s">
        <v>12</v>
      </c>
      <c r="Y60" s="14" t="s">
        <v>12</v>
      </c>
      <c r="Z60" s="14" t="s">
        <v>12</v>
      </c>
      <c r="AA60" s="11"/>
      <c r="AB60" s="12"/>
    </row>
    <row r="61" spans="1:28" x14ac:dyDescent="0.2">
      <c r="A61" s="303" t="s">
        <v>257</v>
      </c>
      <c r="B61" s="270" t="s">
        <v>268</v>
      </c>
      <c r="C61" s="71">
        <v>0</v>
      </c>
      <c r="D61" s="71">
        <v>0</v>
      </c>
      <c r="E61" s="71">
        <v>0</v>
      </c>
      <c r="F61" s="14">
        <v>0</v>
      </c>
      <c r="G61" s="14">
        <v>0</v>
      </c>
      <c r="H61" s="14">
        <v>0</v>
      </c>
      <c r="I61" s="14">
        <v>0</v>
      </c>
      <c r="J61" s="14">
        <v>0</v>
      </c>
      <c r="K61" s="14">
        <v>0</v>
      </c>
      <c r="L61" s="14">
        <v>0</v>
      </c>
      <c r="M61" s="14">
        <v>0</v>
      </c>
      <c r="N61" s="14">
        <v>0</v>
      </c>
      <c r="O61" s="71">
        <v>0</v>
      </c>
      <c r="P61" s="14" t="s">
        <v>12</v>
      </c>
      <c r="Q61" s="14" t="s">
        <v>12</v>
      </c>
      <c r="R61" s="14" t="s">
        <v>12</v>
      </c>
      <c r="S61" s="14" t="s">
        <v>12</v>
      </c>
      <c r="T61" s="14" t="s">
        <v>12</v>
      </c>
      <c r="U61" s="14" t="s">
        <v>12</v>
      </c>
      <c r="V61" s="14" t="s">
        <v>12</v>
      </c>
      <c r="W61" s="14" t="s">
        <v>12</v>
      </c>
      <c r="X61" s="14" t="s">
        <v>12</v>
      </c>
      <c r="Y61" s="14" t="s">
        <v>12</v>
      </c>
      <c r="Z61" s="14" t="s">
        <v>12</v>
      </c>
      <c r="AA61" s="11"/>
      <c r="AB61" s="12"/>
    </row>
    <row r="62" spans="1:28" x14ac:dyDescent="0.2">
      <c r="A62" s="303" t="s">
        <v>258</v>
      </c>
      <c r="B62" s="331" t="s">
        <v>1</v>
      </c>
      <c r="C62" s="14">
        <v>0</v>
      </c>
      <c r="D62" s="14">
        <v>0</v>
      </c>
      <c r="E62" s="14">
        <v>0</v>
      </c>
      <c r="F62" s="14">
        <v>0</v>
      </c>
      <c r="G62" s="14">
        <v>0</v>
      </c>
      <c r="H62" s="14">
        <v>0</v>
      </c>
      <c r="I62" s="14">
        <v>0</v>
      </c>
      <c r="J62" s="14">
        <v>0</v>
      </c>
      <c r="K62" s="14">
        <v>0</v>
      </c>
      <c r="L62" s="14">
        <v>0</v>
      </c>
      <c r="M62" s="14">
        <v>0</v>
      </c>
      <c r="N62" s="14">
        <v>0</v>
      </c>
      <c r="O62" s="14">
        <v>0</v>
      </c>
      <c r="P62" s="14" t="s">
        <v>12</v>
      </c>
      <c r="Q62" s="14" t="s">
        <v>12</v>
      </c>
      <c r="R62" s="14" t="s">
        <v>12</v>
      </c>
      <c r="S62" s="14" t="s">
        <v>12</v>
      </c>
      <c r="T62" s="14" t="s">
        <v>12</v>
      </c>
      <c r="U62" s="14" t="s">
        <v>12</v>
      </c>
      <c r="V62" s="14" t="s">
        <v>12</v>
      </c>
      <c r="W62" s="14" t="s">
        <v>12</v>
      </c>
      <c r="X62" s="14" t="s">
        <v>12</v>
      </c>
      <c r="Y62" s="14" t="s">
        <v>12</v>
      </c>
      <c r="Z62" s="14" t="s">
        <v>12</v>
      </c>
      <c r="AA62" s="11"/>
      <c r="AB62" s="12"/>
    </row>
    <row r="63" spans="1:28" x14ac:dyDescent="0.2">
      <c r="A63" s="303" t="s">
        <v>259</v>
      </c>
      <c r="B63" s="331" t="s">
        <v>2</v>
      </c>
      <c r="C63" s="14">
        <v>0</v>
      </c>
      <c r="D63" s="14">
        <v>0</v>
      </c>
      <c r="E63" s="14">
        <v>0</v>
      </c>
      <c r="F63" s="14">
        <v>0</v>
      </c>
      <c r="G63" s="14">
        <v>0</v>
      </c>
      <c r="H63" s="14">
        <v>0</v>
      </c>
      <c r="I63" s="14">
        <v>0</v>
      </c>
      <c r="J63" s="14">
        <v>0</v>
      </c>
      <c r="K63" s="14">
        <v>0</v>
      </c>
      <c r="L63" s="14">
        <v>0</v>
      </c>
      <c r="M63" s="14">
        <v>0</v>
      </c>
      <c r="N63" s="14">
        <v>0</v>
      </c>
      <c r="O63" s="14">
        <v>0</v>
      </c>
      <c r="P63" s="14" t="s">
        <v>12</v>
      </c>
      <c r="Q63" s="14" t="s">
        <v>12</v>
      </c>
      <c r="R63" s="14" t="s">
        <v>12</v>
      </c>
      <c r="S63" s="14" t="s">
        <v>12</v>
      </c>
      <c r="T63" s="14" t="s">
        <v>12</v>
      </c>
      <c r="U63" s="14" t="s">
        <v>12</v>
      </c>
      <c r="V63" s="14" t="s">
        <v>12</v>
      </c>
      <c r="W63" s="14" t="s">
        <v>12</v>
      </c>
      <c r="X63" s="14" t="s">
        <v>12</v>
      </c>
      <c r="Y63" s="14" t="s">
        <v>12</v>
      </c>
      <c r="Z63" s="14" t="s">
        <v>12</v>
      </c>
      <c r="AA63" s="11"/>
      <c r="AB63" s="12"/>
    </row>
    <row r="64" spans="1:28" x14ac:dyDescent="0.2">
      <c r="A64" s="303" t="s">
        <v>260</v>
      </c>
      <c r="B64" s="9" t="s">
        <v>266</v>
      </c>
      <c r="C64" s="14">
        <v>-64.563000000000002</v>
      </c>
      <c r="D64" s="14">
        <v>-295.26300000000003</v>
      </c>
      <c r="E64" s="14">
        <v>-173.93800000000002</v>
      </c>
      <c r="F64" s="14">
        <v>509.76</v>
      </c>
      <c r="G64" s="14">
        <v>-455.91500000000002</v>
      </c>
      <c r="H64" s="14">
        <v>-228.78900000000002</v>
      </c>
      <c r="I64" s="14">
        <v>30.913000000000004</v>
      </c>
      <c r="J64" s="14">
        <v>-207.01900000000001</v>
      </c>
      <c r="K64" s="14">
        <v>-5.5289999999999999</v>
      </c>
      <c r="L64" s="14">
        <v>-134.16</v>
      </c>
      <c r="M64" s="14">
        <v>168.291</v>
      </c>
      <c r="N64" s="14">
        <v>117.01100000000001</v>
      </c>
      <c r="O64" s="14">
        <v>-117.822</v>
      </c>
      <c r="P64" s="14" t="s">
        <v>12</v>
      </c>
      <c r="Q64" s="14" t="s">
        <v>12</v>
      </c>
      <c r="R64" s="14" t="s">
        <v>12</v>
      </c>
      <c r="S64" s="14" t="s">
        <v>12</v>
      </c>
      <c r="T64" s="14" t="s">
        <v>12</v>
      </c>
      <c r="U64" s="14" t="s">
        <v>12</v>
      </c>
      <c r="V64" s="14" t="s">
        <v>12</v>
      </c>
      <c r="W64" s="14" t="s">
        <v>12</v>
      </c>
      <c r="X64" s="14" t="s">
        <v>12</v>
      </c>
      <c r="Y64" s="14" t="s">
        <v>12</v>
      </c>
      <c r="Z64" s="14" t="s">
        <v>12</v>
      </c>
      <c r="AA64" s="11"/>
      <c r="AB64" s="12"/>
    </row>
    <row r="65" spans="2:26" x14ac:dyDescent="0.2">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2:26" x14ac:dyDescent="0.2">
      <c r="B66" s="83" t="s">
        <v>199</v>
      </c>
    </row>
  </sheetData>
  <mergeCells count="4">
    <mergeCell ref="AA6:AA7"/>
    <mergeCell ref="O6:Z6"/>
    <mergeCell ref="B6:B7"/>
    <mergeCell ref="C6:N6"/>
  </mergeCells>
  <hyperlinks>
    <hyperlink ref="A1" location="Cover!A1" display="Back to Cover page" xr:uid="{00000000-0004-0000-0100-000000000000}"/>
  </hyperlinks>
  <pageMargins left="0.7" right="0.7" top="0.75" bottom="0.75" header="0.3" footer="0.3"/>
  <pageSetup paperSize="9" scale="97" orientation="landscape" verticalDpi="200" r:id="rId1"/>
  <rowBreaks count="1" manualBreakCount="1">
    <brk id="39" max="16383" man="1"/>
  </rowBreaks>
  <colBreaks count="1" manualBreakCount="1">
    <brk id="17"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AA26"/>
  <sheetViews>
    <sheetView showGridLines="0" zoomScaleNormal="100" workbookViewId="0">
      <selection activeCell="B3" sqref="B3"/>
    </sheetView>
  </sheetViews>
  <sheetFormatPr defaultColWidth="9" defaultRowHeight="11.4" x14ac:dyDescent="0.2"/>
  <cols>
    <col min="1" max="1" width="12.6640625" style="2" customWidth="1"/>
    <col min="2" max="2" width="19.33203125" style="2" customWidth="1"/>
    <col min="3" max="26" width="9.33203125" style="2" customWidth="1"/>
    <col min="27" max="27" width="10.44140625" style="2" customWidth="1"/>
    <col min="28" max="16384" width="9" style="2"/>
  </cols>
  <sheetData>
    <row r="1" spans="1:27" ht="18" customHeight="1" x14ac:dyDescent="0.2">
      <c r="A1" s="264" t="s">
        <v>192</v>
      </c>
    </row>
    <row r="3" spans="1:27" ht="15.6" x14ac:dyDescent="0.3">
      <c r="A3" s="1"/>
      <c r="B3" s="249" t="s">
        <v>515</v>
      </c>
    </row>
    <row r="4" spans="1:27" ht="13.2" x14ac:dyDescent="0.25">
      <c r="A4" s="1"/>
      <c r="B4" s="250" t="s">
        <v>141</v>
      </c>
    </row>
    <row r="5" spans="1:27" x14ac:dyDescent="0.2">
      <c r="B5" s="3"/>
    </row>
    <row r="6" spans="1:27" s="4" customFormat="1" ht="12" x14ac:dyDescent="0.3">
      <c r="B6" s="349"/>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55"/>
      <c r="C7" s="66" t="s">
        <v>56</v>
      </c>
      <c r="D7" s="90" t="s">
        <v>57</v>
      </c>
      <c r="E7" s="90" t="s">
        <v>11</v>
      </c>
      <c r="F7" s="90" t="s">
        <v>10</v>
      </c>
      <c r="G7" s="90" t="s">
        <v>5</v>
      </c>
      <c r="H7" s="90" t="s">
        <v>6</v>
      </c>
      <c r="I7" s="90" t="s">
        <v>7</v>
      </c>
      <c r="J7" s="90" t="s">
        <v>51</v>
      </c>
      <c r="K7" s="90" t="s">
        <v>52</v>
      </c>
      <c r="L7" s="90" t="s">
        <v>53</v>
      </c>
      <c r="M7" s="90" t="s">
        <v>54</v>
      </c>
      <c r="N7" s="90" t="s">
        <v>55</v>
      </c>
      <c r="O7" s="66" t="s">
        <v>56</v>
      </c>
      <c r="P7" s="90" t="s">
        <v>57</v>
      </c>
      <c r="Q7" s="90" t="s">
        <v>11</v>
      </c>
      <c r="R7" s="90" t="s">
        <v>10</v>
      </c>
      <c r="S7" s="90" t="s">
        <v>5</v>
      </c>
      <c r="T7" s="90" t="s">
        <v>6</v>
      </c>
      <c r="U7" s="90" t="s">
        <v>7</v>
      </c>
      <c r="V7" s="90" t="s">
        <v>51</v>
      </c>
      <c r="W7" s="90" t="s">
        <v>52</v>
      </c>
      <c r="X7" s="90" t="s">
        <v>53</v>
      </c>
      <c r="Y7" s="90" t="s">
        <v>54</v>
      </c>
      <c r="Z7" s="90" t="s">
        <v>55</v>
      </c>
      <c r="AA7" s="343"/>
    </row>
    <row r="8" spans="1:27" s="4" customFormat="1" ht="12" x14ac:dyDescent="0.25">
      <c r="B8" s="26" t="s">
        <v>264</v>
      </c>
      <c r="C8" s="64">
        <f>C22</f>
        <v>415878</v>
      </c>
      <c r="D8" s="22">
        <f t="shared" ref="D8:Z12" si="0">D22</f>
        <v>344394</v>
      </c>
      <c r="E8" s="22">
        <f t="shared" si="0"/>
        <v>368947</v>
      </c>
      <c r="F8" s="22">
        <f t="shared" si="0"/>
        <v>332840</v>
      </c>
      <c r="G8" s="22">
        <f t="shared" si="0"/>
        <v>342820</v>
      </c>
      <c r="H8" s="22">
        <f t="shared" si="0"/>
        <v>311464</v>
      </c>
      <c r="I8" s="22">
        <f t="shared" si="0"/>
        <v>320887</v>
      </c>
      <c r="J8" s="22">
        <f t="shared" si="0"/>
        <v>312034</v>
      </c>
      <c r="K8" s="22">
        <f t="shared" si="0"/>
        <v>302864</v>
      </c>
      <c r="L8" s="22">
        <f t="shared" si="0"/>
        <v>306667</v>
      </c>
      <c r="M8" s="22">
        <f t="shared" si="0"/>
        <v>339392</v>
      </c>
      <c r="N8" s="22">
        <f t="shared" si="0"/>
        <v>349484</v>
      </c>
      <c r="O8" s="64">
        <f t="shared" si="0"/>
        <v>342622.97000000009</v>
      </c>
      <c r="P8" s="22" t="str">
        <f t="shared" si="0"/>
        <v>:</v>
      </c>
      <c r="Q8" s="22" t="str">
        <f t="shared" si="0"/>
        <v>:</v>
      </c>
      <c r="R8" s="22" t="str">
        <f t="shared" si="0"/>
        <v>:</v>
      </c>
      <c r="S8" s="22" t="str">
        <f t="shared" si="0"/>
        <v>:</v>
      </c>
      <c r="T8" s="22" t="str">
        <f t="shared" si="0"/>
        <v>:</v>
      </c>
      <c r="U8" s="22" t="str">
        <f t="shared" si="0"/>
        <v>:</v>
      </c>
      <c r="V8" s="22" t="str">
        <f t="shared" si="0"/>
        <v>:</v>
      </c>
      <c r="W8" s="22" t="str">
        <f t="shared" si="0"/>
        <v>:</v>
      </c>
      <c r="X8" s="22" t="str">
        <f t="shared" si="0"/>
        <v>:</v>
      </c>
      <c r="Y8" s="22" t="str">
        <f t="shared" si="0"/>
        <v>:</v>
      </c>
      <c r="Z8" s="22" t="str">
        <f t="shared" si="0"/>
        <v>:</v>
      </c>
      <c r="AA8" s="132">
        <f>SUM(C8:N8)</f>
        <v>4047671</v>
      </c>
    </row>
    <row r="9" spans="1:27" s="4" customFormat="1" ht="12" x14ac:dyDescent="0.25">
      <c r="B9" s="27" t="s">
        <v>478</v>
      </c>
      <c r="C9" s="55">
        <f>C23</f>
        <v>2596078</v>
      </c>
      <c r="D9" s="20">
        <f t="shared" ref="D9:R9" si="1">D23</f>
        <v>2301587</v>
      </c>
      <c r="E9" s="20">
        <f t="shared" si="1"/>
        <v>2608095</v>
      </c>
      <c r="F9" s="20">
        <f t="shared" si="1"/>
        <v>2622830</v>
      </c>
      <c r="G9" s="20">
        <f t="shared" si="1"/>
        <v>2581127</v>
      </c>
      <c r="H9" s="20">
        <f t="shared" si="1"/>
        <v>2313313</v>
      </c>
      <c r="I9" s="20">
        <f t="shared" si="1"/>
        <v>2232972</v>
      </c>
      <c r="J9" s="20">
        <f t="shared" si="1"/>
        <v>2073886</v>
      </c>
      <c r="K9" s="20">
        <f t="shared" si="1"/>
        <v>2043767</v>
      </c>
      <c r="L9" s="20">
        <f t="shared" si="1"/>
        <v>2227377</v>
      </c>
      <c r="M9" s="20">
        <f t="shared" si="1"/>
        <v>2452462</v>
      </c>
      <c r="N9" s="20">
        <f t="shared" si="1"/>
        <v>2546011</v>
      </c>
      <c r="O9" s="55">
        <f t="shared" si="1"/>
        <v>2110821.13</v>
      </c>
      <c r="P9" s="20" t="str">
        <f t="shared" si="1"/>
        <v>:</v>
      </c>
      <c r="Q9" s="20" t="str">
        <f t="shared" si="1"/>
        <v>:</v>
      </c>
      <c r="R9" s="20" t="str">
        <f t="shared" si="1"/>
        <v>:</v>
      </c>
      <c r="S9" s="20" t="str">
        <f t="shared" si="0"/>
        <v>:</v>
      </c>
      <c r="T9" s="20" t="str">
        <f t="shared" si="0"/>
        <v>:</v>
      </c>
      <c r="U9" s="20" t="str">
        <f t="shared" si="0"/>
        <v>:</v>
      </c>
      <c r="V9" s="20" t="str">
        <f t="shared" si="0"/>
        <v>:</v>
      </c>
      <c r="W9" s="20" t="str">
        <f t="shared" si="0"/>
        <v>:</v>
      </c>
      <c r="X9" s="20" t="str">
        <f t="shared" si="0"/>
        <v>:</v>
      </c>
      <c r="Y9" s="20" t="str">
        <f t="shared" si="0"/>
        <v>:</v>
      </c>
      <c r="Z9" s="20" t="str">
        <f t="shared" si="0"/>
        <v>:</v>
      </c>
      <c r="AA9" s="132">
        <f>SUM(C9:N9)</f>
        <v>28599505</v>
      </c>
    </row>
    <row r="10" spans="1:27" s="4" customFormat="1" ht="12" x14ac:dyDescent="0.25">
      <c r="B10" s="27" t="s">
        <v>479</v>
      </c>
      <c r="C10" s="64">
        <f>C24</f>
        <v>1182700</v>
      </c>
      <c r="D10" s="22">
        <f t="shared" si="0"/>
        <v>1121607</v>
      </c>
      <c r="E10" s="22">
        <f t="shared" si="0"/>
        <v>1217549</v>
      </c>
      <c r="F10" s="22">
        <f t="shared" si="0"/>
        <v>1217586</v>
      </c>
      <c r="G10" s="22">
        <f t="shared" si="0"/>
        <v>1187757</v>
      </c>
      <c r="H10" s="22">
        <f t="shared" si="0"/>
        <v>1081157</v>
      </c>
      <c r="I10" s="22">
        <f t="shared" si="0"/>
        <v>1023957</v>
      </c>
      <c r="J10" s="22">
        <f t="shared" si="0"/>
        <v>1005231</v>
      </c>
      <c r="K10" s="22">
        <f t="shared" si="0"/>
        <v>997137</v>
      </c>
      <c r="L10" s="22">
        <f t="shared" si="0"/>
        <v>995357</v>
      </c>
      <c r="M10" s="22">
        <f t="shared" si="0"/>
        <v>1023964</v>
      </c>
      <c r="N10" s="22">
        <f t="shared" si="0"/>
        <v>1039329</v>
      </c>
      <c r="O10" s="64">
        <f t="shared" si="0"/>
        <v>925835.61300000013</v>
      </c>
      <c r="P10" s="22" t="str">
        <f t="shared" si="0"/>
        <v>:</v>
      </c>
      <c r="Q10" s="22" t="str">
        <f t="shared" si="0"/>
        <v>:</v>
      </c>
      <c r="R10" s="22" t="str">
        <f t="shared" si="0"/>
        <v>:</v>
      </c>
      <c r="S10" s="22" t="str">
        <f t="shared" si="0"/>
        <v>:</v>
      </c>
      <c r="T10" s="22" t="str">
        <f t="shared" si="0"/>
        <v>:</v>
      </c>
      <c r="U10" s="22" t="str">
        <f t="shared" si="0"/>
        <v>:</v>
      </c>
      <c r="V10" s="22" t="str">
        <f t="shared" si="0"/>
        <v>:</v>
      </c>
      <c r="W10" s="22" t="str">
        <f t="shared" si="0"/>
        <v>:</v>
      </c>
      <c r="X10" s="22" t="str">
        <f t="shared" si="0"/>
        <v>:</v>
      </c>
      <c r="Y10" s="22" t="str">
        <f t="shared" si="0"/>
        <v>:</v>
      </c>
      <c r="Z10" s="22" t="str">
        <f t="shared" si="0"/>
        <v>:</v>
      </c>
      <c r="AA10" s="132">
        <f>SUM(C10:N10)</f>
        <v>13093331</v>
      </c>
    </row>
    <row r="11" spans="1:27" s="4" customFormat="1" ht="12" x14ac:dyDescent="0.25">
      <c r="B11" s="38" t="s">
        <v>406</v>
      </c>
      <c r="C11" s="55">
        <f>C25</f>
        <v>-699287</v>
      </c>
      <c r="D11" s="20">
        <f t="shared" si="0"/>
        <v>-427224</v>
      </c>
      <c r="E11" s="20">
        <f t="shared" si="0"/>
        <v>-49192</v>
      </c>
      <c r="F11" s="20">
        <f t="shared" si="0"/>
        <v>319150</v>
      </c>
      <c r="G11" s="20">
        <f t="shared" si="0"/>
        <v>460213</v>
      </c>
      <c r="H11" s="20">
        <f t="shared" si="0"/>
        <v>540196</v>
      </c>
      <c r="I11" s="20">
        <f t="shared" si="0"/>
        <v>411889</v>
      </c>
      <c r="J11" s="20">
        <f t="shared" si="0"/>
        <v>381623</v>
      </c>
      <c r="K11" s="20">
        <f t="shared" si="0"/>
        <v>224990</v>
      </c>
      <c r="L11" s="20">
        <f t="shared" si="0"/>
        <v>40883</v>
      </c>
      <c r="M11" s="20">
        <f t="shared" si="0"/>
        <v>-145934</v>
      </c>
      <c r="N11" s="20">
        <f t="shared" si="0"/>
        <v>-231578</v>
      </c>
      <c r="O11" s="55">
        <f t="shared" si="0"/>
        <v>-688908.25499999989</v>
      </c>
      <c r="P11" s="20" t="str">
        <f t="shared" si="0"/>
        <v>:</v>
      </c>
      <c r="Q11" s="20" t="str">
        <f t="shared" si="0"/>
        <v>:</v>
      </c>
      <c r="R11" s="20" t="str">
        <f t="shared" si="0"/>
        <v>:</v>
      </c>
      <c r="S11" s="20" t="str">
        <f t="shared" si="0"/>
        <v>:</v>
      </c>
      <c r="T11" s="20" t="str">
        <f t="shared" si="0"/>
        <v>:</v>
      </c>
      <c r="U11" s="20" t="str">
        <f t="shared" si="0"/>
        <v>:</v>
      </c>
      <c r="V11" s="20" t="str">
        <f t="shared" si="0"/>
        <v>:</v>
      </c>
      <c r="W11" s="20" t="str">
        <f t="shared" si="0"/>
        <v>:</v>
      </c>
      <c r="X11" s="20" t="str">
        <f t="shared" si="0"/>
        <v>:</v>
      </c>
      <c r="Y11" s="20" t="str">
        <f t="shared" si="0"/>
        <v>:</v>
      </c>
      <c r="Z11" s="20" t="str">
        <f t="shared" si="0"/>
        <v>:</v>
      </c>
      <c r="AA11" s="132">
        <f>SUM(C11:N11)</f>
        <v>825729</v>
      </c>
    </row>
    <row r="12" spans="1:27" s="4" customFormat="1" ht="12" x14ac:dyDescent="0.25">
      <c r="B12" s="28" t="s">
        <v>407</v>
      </c>
      <c r="C12" s="46">
        <f>C26</f>
        <v>2528543</v>
      </c>
      <c r="D12" s="21">
        <f t="shared" si="0"/>
        <v>1951598</v>
      </c>
      <c r="E12" s="21">
        <f t="shared" si="0"/>
        <v>1808685</v>
      </c>
      <c r="F12" s="21">
        <f t="shared" si="0"/>
        <v>1418934</v>
      </c>
      <c r="G12" s="21">
        <f t="shared" si="0"/>
        <v>1275977</v>
      </c>
      <c r="H12" s="21">
        <f t="shared" si="0"/>
        <v>1003424</v>
      </c>
      <c r="I12" s="21">
        <f t="shared" si="0"/>
        <v>1118013</v>
      </c>
      <c r="J12" s="21">
        <f t="shared" si="0"/>
        <v>999066</v>
      </c>
      <c r="K12" s="21">
        <f t="shared" si="0"/>
        <v>1124504</v>
      </c>
      <c r="L12" s="21">
        <f t="shared" si="0"/>
        <v>1497804</v>
      </c>
      <c r="M12" s="21">
        <f t="shared" si="0"/>
        <v>1913824</v>
      </c>
      <c r="N12" s="21">
        <f t="shared" si="0"/>
        <v>2087744</v>
      </c>
      <c r="O12" s="46">
        <f t="shared" si="0"/>
        <v>2217046.804</v>
      </c>
      <c r="P12" s="21" t="str">
        <f t="shared" si="0"/>
        <v>:</v>
      </c>
      <c r="Q12" s="21" t="str">
        <f t="shared" si="0"/>
        <v>:</v>
      </c>
      <c r="R12" s="21" t="str">
        <f t="shared" si="0"/>
        <v>:</v>
      </c>
      <c r="S12" s="21" t="str">
        <f t="shared" si="0"/>
        <v>:</v>
      </c>
      <c r="T12" s="21" t="str">
        <f t="shared" si="0"/>
        <v>:</v>
      </c>
      <c r="U12" s="21" t="str">
        <f t="shared" si="0"/>
        <v>:</v>
      </c>
      <c r="V12" s="21" t="str">
        <f t="shared" si="0"/>
        <v>:</v>
      </c>
      <c r="W12" s="21" t="str">
        <f t="shared" si="0"/>
        <v>:</v>
      </c>
      <c r="X12" s="21" t="str">
        <f t="shared" si="0"/>
        <v>:</v>
      </c>
      <c r="Y12" s="21" t="str">
        <f t="shared" si="0"/>
        <v>:</v>
      </c>
      <c r="Z12" s="21" t="str">
        <f t="shared" si="0"/>
        <v>:</v>
      </c>
      <c r="AA12" s="120">
        <f>SUM(C12:N12)</f>
        <v>18728116</v>
      </c>
    </row>
    <row r="13" spans="1:27" x14ac:dyDescent="0.2">
      <c r="B13" s="57" t="s">
        <v>138</v>
      </c>
      <c r="P13" s="7"/>
    </row>
    <row r="14" spans="1:27" ht="15" customHeight="1" x14ac:dyDescent="0.2">
      <c r="B14" s="57" t="s">
        <v>171</v>
      </c>
      <c r="P14" s="7"/>
    </row>
    <row r="15" spans="1:27" ht="15" customHeight="1" x14ac:dyDescent="0.2">
      <c r="B15" s="299" t="s">
        <v>539</v>
      </c>
      <c r="P15" s="7"/>
    </row>
    <row r="16" spans="1:27" ht="15" customHeight="1" x14ac:dyDescent="0.2">
      <c r="B16" s="41" t="str">
        <f>'T1-Solid fuels supply EU'!B37</f>
        <v>Extraction date: 05/05/2020</v>
      </c>
    </row>
    <row r="17" spans="1:26" ht="15" customHeight="1" x14ac:dyDescent="0.2">
      <c r="B17" s="42" t="s">
        <v>408</v>
      </c>
    </row>
    <row r="18" spans="1:26" x14ac:dyDescent="0.2">
      <c r="B18" s="42"/>
    </row>
    <row r="20" spans="1:26" x14ac:dyDescent="0.2">
      <c r="B20" s="2" t="s">
        <v>410</v>
      </c>
    </row>
    <row r="21" spans="1:26" x14ac:dyDescent="0.2">
      <c r="A21" s="51" t="s">
        <v>405</v>
      </c>
      <c r="C21" s="70" t="s">
        <v>155</v>
      </c>
      <c r="D21" s="70" t="s">
        <v>156</v>
      </c>
      <c r="E21" s="70" t="s">
        <v>157</v>
      </c>
      <c r="F21" s="70" t="s">
        <v>158</v>
      </c>
      <c r="G21" s="70" t="s">
        <v>159</v>
      </c>
      <c r="H21" s="70" t="s">
        <v>160</v>
      </c>
      <c r="I21" s="70" t="s">
        <v>161</v>
      </c>
      <c r="J21" s="70" t="s">
        <v>162</v>
      </c>
      <c r="K21" s="70" t="s">
        <v>163</v>
      </c>
      <c r="L21" s="70" t="s">
        <v>164</v>
      </c>
      <c r="M21" s="70" t="s">
        <v>165</v>
      </c>
      <c r="N21" s="70" t="s">
        <v>166</v>
      </c>
      <c r="O21" s="70" t="s">
        <v>226</v>
      </c>
      <c r="P21" s="70" t="s">
        <v>227</v>
      </c>
      <c r="Q21" s="70" t="s">
        <v>228</v>
      </c>
      <c r="R21" s="70" t="s">
        <v>229</v>
      </c>
      <c r="S21" s="70" t="s">
        <v>230</v>
      </c>
      <c r="T21" s="70" t="s">
        <v>231</v>
      </c>
      <c r="U21" s="70" t="s">
        <v>232</v>
      </c>
      <c r="V21" s="70" t="s">
        <v>233</v>
      </c>
      <c r="W21" s="70" t="str">
        <f>'T1-Solid fuels supply EU'!W41</f>
        <v>2020M09</v>
      </c>
      <c r="X21" s="70" t="str">
        <f>'T1-Solid fuels supply EU'!X41</f>
        <v>2020M10</v>
      </c>
      <c r="Y21" s="70" t="str">
        <f>'T1-Solid fuels supply EU'!Y41</f>
        <v>2020M11</v>
      </c>
      <c r="Z21" s="70" t="str">
        <f>'T1-Solid fuels supply EU'!Z41</f>
        <v>2020M12</v>
      </c>
    </row>
    <row r="22" spans="1:26" ht="12" x14ac:dyDescent="0.2">
      <c r="A22" s="2" t="s">
        <v>256</v>
      </c>
      <c r="B22" s="27" t="s">
        <v>264</v>
      </c>
      <c r="C22" s="59">
        <v>415878</v>
      </c>
      <c r="D22" s="59">
        <v>344394</v>
      </c>
      <c r="E22" s="59">
        <v>368947</v>
      </c>
      <c r="F22" s="59">
        <v>332840</v>
      </c>
      <c r="G22" s="59">
        <v>342820</v>
      </c>
      <c r="H22" s="59">
        <v>311464</v>
      </c>
      <c r="I22" s="59">
        <v>320887</v>
      </c>
      <c r="J22" s="59">
        <v>312034</v>
      </c>
      <c r="K22" s="59">
        <v>302864</v>
      </c>
      <c r="L22" s="59">
        <v>306667</v>
      </c>
      <c r="M22" s="59">
        <v>339392</v>
      </c>
      <c r="N22" s="59">
        <v>349484</v>
      </c>
      <c r="O22" s="59">
        <v>342622.97000000009</v>
      </c>
      <c r="P22" s="59" t="s">
        <v>12</v>
      </c>
      <c r="Q22" s="59" t="s">
        <v>12</v>
      </c>
      <c r="R22" s="59" t="s">
        <v>12</v>
      </c>
      <c r="S22" s="59" t="s">
        <v>12</v>
      </c>
      <c r="T22" s="59" t="s">
        <v>12</v>
      </c>
      <c r="U22" s="59" t="s">
        <v>12</v>
      </c>
      <c r="V22" s="59" t="s">
        <v>12</v>
      </c>
      <c r="W22" s="59" t="s">
        <v>12</v>
      </c>
      <c r="X22" s="59" t="s">
        <v>12</v>
      </c>
      <c r="Y22" s="59" t="s">
        <v>12</v>
      </c>
      <c r="Z22" s="59" t="s">
        <v>12</v>
      </c>
    </row>
    <row r="23" spans="1:26" ht="12" x14ac:dyDescent="0.2">
      <c r="A23" s="2" t="s">
        <v>258</v>
      </c>
      <c r="B23" s="27" t="s">
        <v>1</v>
      </c>
      <c r="C23" s="59">
        <v>2596078</v>
      </c>
      <c r="D23" s="59">
        <v>2301587</v>
      </c>
      <c r="E23" s="59">
        <v>2608095</v>
      </c>
      <c r="F23" s="59">
        <v>2622830</v>
      </c>
      <c r="G23" s="59">
        <v>2581127</v>
      </c>
      <c r="H23" s="59">
        <v>2313313</v>
      </c>
      <c r="I23" s="59">
        <v>2232972</v>
      </c>
      <c r="J23" s="59">
        <v>2073886</v>
      </c>
      <c r="K23" s="59">
        <v>2043767</v>
      </c>
      <c r="L23" s="59">
        <v>2227377</v>
      </c>
      <c r="M23" s="59">
        <v>2452462</v>
      </c>
      <c r="N23" s="59">
        <v>2546011</v>
      </c>
      <c r="O23" s="59">
        <v>2110821.13</v>
      </c>
      <c r="P23" s="59" t="s">
        <v>12</v>
      </c>
      <c r="Q23" s="59" t="s">
        <v>12</v>
      </c>
      <c r="R23" s="59" t="s">
        <v>12</v>
      </c>
      <c r="S23" s="59" t="s">
        <v>12</v>
      </c>
      <c r="T23" s="59" t="s">
        <v>12</v>
      </c>
      <c r="U23" s="59" t="s">
        <v>12</v>
      </c>
      <c r="V23" s="59" t="s">
        <v>12</v>
      </c>
      <c r="W23" s="59" t="s">
        <v>12</v>
      </c>
      <c r="X23" s="59" t="s">
        <v>12</v>
      </c>
      <c r="Y23" s="59" t="s">
        <v>12</v>
      </c>
      <c r="Z23" s="59" t="s">
        <v>12</v>
      </c>
    </row>
    <row r="24" spans="1:26" ht="12" x14ac:dyDescent="0.2">
      <c r="A24" s="2" t="s">
        <v>259</v>
      </c>
      <c r="B24" s="27" t="s">
        <v>2</v>
      </c>
      <c r="C24" s="59">
        <v>1182700</v>
      </c>
      <c r="D24" s="59">
        <v>1121607</v>
      </c>
      <c r="E24" s="59">
        <v>1217549</v>
      </c>
      <c r="F24" s="59">
        <v>1217586</v>
      </c>
      <c r="G24" s="59">
        <v>1187757</v>
      </c>
      <c r="H24" s="59">
        <v>1081157</v>
      </c>
      <c r="I24" s="59">
        <v>1023957</v>
      </c>
      <c r="J24" s="59">
        <v>1005231</v>
      </c>
      <c r="K24" s="59">
        <v>997137</v>
      </c>
      <c r="L24" s="59">
        <v>995357</v>
      </c>
      <c r="M24" s="59">
        <v>1023964</v>
      </c>
      <c r="N24" s="59">
        <v>1039329</v>
      </c>
      <c r="O24" s="59">
        <v>925835.61300000013</v>
      </c>
      <c r="P24" s="59" t="s">
        <v>12</v>
      </c>
      <c r="Q24" s="59" t="s">
        <v>12</v>
      </c>
      <c r="R24" s="59" t="s">
        <v>12</v>
      </c>
      <c r="S24" s="59" t="s">
        <v>12</v>
      </c>
      <c r="T24" s="59" t="s">
        <v>12</v>
      </c>
      <c r="U24" s="59" t="s">
        <v>12</v>
      </c>
      <c r="V24" s="59" t="s">
        <v>12</v>
      </c>
      <c r="W24" s="59" t="s">
        <v>12</v>
      </c>
      <c r="X24" s="59" t="s">
        <v>12</v>
      </c>
      <c r="Y24" s="59" t="s">
        <v>12</v>
      </c>
      <c r="Z24" s="59" t="s">
        <v>12</v>
      </c>
    </row>
    <row r="25" spans="1:26" ht="12" x14ac:dyDescent="0.2">
      <c r="A25" s="2" t="s">
        <v>401</v>
      </c>
      <c r="B25" s="38" t="s">
        <v>402</v>
      </c>
      <c r="C25" s="59">
        <v>-699287</v>
      </c>
      <c r="D25" s="59">
        <v>-427224</v>
      </c>
      <c r="E25" s="59">
        <v>-49192</v>
      </c>
      <c r="F25" s="59">
        <v>319150</v>
      </c>
      <c r="G25" s="59">
        <v>460213</v>
      </c>
      <c r="H25" s="59">
        <v>540196</v>
      </c>
      <c r="I25" s="59">
        <v>411889</v>
      </c>
      <c r="J25" s="59">
        <v>381623</v>
      </c>
      <c r="K25" s="59">
        <v>224990</v>
      </c>
      <c r="L25" s="59">
        <v>40883</v>
      </c>
      <c r="M25" s="59">
        <v>-145934</v>
      </c>
      <c r="N25" s="59">
        <v>-231578</v>
      </c>
      <c r="O25" s="59">
        <v>-688908.25499999989</v>
      </c>
      <c r="P25" s="59" t="s">
        <v>12</v>
      </c>
      <c r="Q25" s="59" t="s">
        <v>12</v>
      </c>
      <c r="R25" s="59" t="s">
        <v>12</v>
      </c>
      <c r="S25" s="59" t="s">
        <v>12</v>
      </c>
      <c r="T25" s="59" t="s">
        <v>12</v>
      </c>
      <c r="U25" s="59" t="s">
        <v>12</v>
      </c>
      <c r="V25" s="59" t="s">
        <v>12</v>
      </c>
      <c r="W25" s="59" t="s">
        <v>12</v>
      </c>
      <c r="X25" s="59" t="s">
        <v>12</v>
      </c>
      <c r="Y25" s="59" t="s">
        <v>12</v>
      </c>
      <c r="Z25" s="59" t="s">
        <v>12</v>
      </c>
    </row>
    <row r="26" spans="1:26" ht="12" x14ac:dyDescent="0.2">
      <c r="A26" s="2" t="s">
        <v>403</v>
      </c>
      <c r="B26" s="28" t="s">
        <v>404</v>
      </c>
      <c r="C26" s="59">
        <v>2528543</v>
      </c>
      <c r="D26" s="59">
        <v>1951598</v>
      </c>
      <c r="E26" s="59">
        <v>1808685</v>
      </c>
      <c r="F26" s="59">
        <v>1418934</v>
      </c>
      <c r="G26" s="59">
        <v>1275977</v>
      </c>
      <c r="H26" s="59">
        <v>1003424</v>
      </c>
      <c r="I26" s="59">
        <v>1118013</v>
      </c>
      <c r="J26" s="59">
        <v>999066</v>
      </c>
      <c r="K26" s="59">
        <v>1124504</v>
      </c>
      <c r="L26" s="59">
        <v>1497804</v>
      </c>
      <c r="M26" s="59">
        <v>1913824</v>
      </c>
      <c r="N26" s="59">
        <v>2087744</v>
      </c>
      <c r="O26" s="59">
        <v>2217046.804</v>
      </c>
      <c r="P26" s="59" t="s">
        <v>12</v>
      </c>
      <c r="Q26" s="59" t="s">
        <v>12</v>
      </c>
      <c r="R26" s="59" t="s">
        <v>12</v>
      </c>
      <c r="S26" s="59" t="s">
        <v>12</v>
      </c>
      <c r="T26" s="59" t="s">
        <v>12</v>
      </c>
      <c r="U26" s="59" t="s">
        <v>12</v>
      </c>
      <c r="V26" s="59" t="s">
        <v>12</v>
      </c>
      <c r="W26" s="59" t="s">
        <v>12</v>
      </c>
      <c r="X26" s="59" t="s">
        <v>12</v>
      </c>
      <c r="Y26" s="59" t="s">
        <v>12</v>
      </c>
      <c r="Z26" s="59" t="s">
        <v>12</v>
      </c>
    </row>
  </sheetData>
  <mergeCells count="4">
    <mergeCell ref="AA6:AA7"/>
    <mergeCell ref="B6:B7"/>
    <mergeCell ref="C6:N6"/>
    <mergeCell ref="O6:Z6"/>
  </mergeCells>
  <phoneticPr fontId="2" type="noConversion"/>
  <hyperlinks>
    <hyperlink ref="A1" location="Cover!A1" display="Back to Cover page" xr:uid="{00000000-0004-0000-1300-000000000000}"/>
  </hyperlinks>
  <pageMargins left="0.7" right="0.7" top="0.75" bottom="0.75" header="0.3" footer="0.3"/>
  <pageSetup paperSize="9" scale="90" orientation="landscape" verticalDpi="200" r:id="rId1"/>
  <headerFooter alignWithMargins="0"/>
  <colBreaks count="1" manualBreakCount="1">
    <brk id="1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4"/>
  <dimension ref="A1:Z44"/>
  <sheetViews>
    <sheetView showGridLines="0" zoomScaleNormal="100" workbookViewId="0">
      <selection activeCell="B3" sqref="B3"/>
    </sheetView>
  </sheetViews>
  <sheetFormatPr defaultColWidth="9" defaultRowHeight="11.4" x14ac:dyDescent="0.2"/>
  <cols>
    <col min="1" max="1" width="11.6640625" style="2" customWidth="1"/>
    <col min="2" max="2" width="22" style="2" customWidth="1"/>
    <col min="3" max="15" width="8.6640625" style="2" customWidth="1"/>
    <col min="16" max="16384" width="9" style="2"/>
  </cols>
  <sheetData>
    <row r="1" spans="1:2" ht="18" customHeight="1" x14ac:dyDescent="0.2">
      <c r="A1" s="264" t="s">
        <v>192</v>
      </c>
    </row>
    <row r="3" spans="1:2" ht="15.6" x14ac:dyDescent="0.3">
      <c r="A3" s="1"/>
      <c r="B3" s="249" t="s">
        <v>516</v>
      </c>
    </row>
    <row r="4" spans="1:2" ht="13.2" x14ac:dyDescent="0.25">
      <c r="B4" s="253" t="s">
        <v>141</v>
      </c>
    </row>
    <row r="5" spans="1:2" x14ac:dyDescent="0.2">
      <c r="B5" s="3"/>
    </row>
    <row r="6" spans="1:2" x14ac:dyDescent="0.2">
      <c r="B6" s="3"/>
    </row>
    <row r="7" spans="1:2" x14ac:dyDescent="0.2">
      <c r="B7" s="3"/>
    </row>
    <row r="8" spans="1:2" x14ac:dyDescent="0.2">
      <c r="B8" s="3"/>
    </row>
    <row r="9" spans="1:2" x14ac:dyDescent="0.2">
      <c r="B9" s="3"/>
    </row>
    <row r="10" spans="1:2" x14ac:dyDescent="0.2">
      <c r="B10" s="3"/>
    </row>
    <row r="11" spans="1:2" x14ac:dyDescent="0.2">
      <c r="B11" s="3"/>
    </row>
    <row r="12" spans="1:2" x14ac:dyDescent="0.2">
      <c r="B12" s="3"/>
    </row>
    <row r="13" spans="1:2" x14ac:dyDescent="0.2">
      <c r="B13" s="3"/>
    </row>
    <row r="14" spans="1:2" x14ac:dyDescent="0.2">
      <c r="B14" s="3"/>
    </row>
    <row r="15" spans="1:2" x14ac:dyDescent="0.2">
      <c r="B15" s="3"/>
    </row>
    <row r="16" spans="1:2"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ht="15" customHeight="1" x14ac:dyDescent="0.2">
      <c r="B32" s="41" t="str">
        <f>'T1-Solid fuels supply EU'!B37</f>
        <v>Extraction date: 05/05/2020</v>
      </c>
    </row>
    <row r="33" spans="1:26" ht="15" customHeight="1" x14ac:dyDescent="0.2">
      <c r="B33" s="41" t="s">
        <v>239</v>
      </c>
    </row>
    <row r="34" spans="1:26" ht="15" customHeight="1" x14ac:dyDescent="0.2">
      <c r="B34" s="299" t="s">
        <v>539</v>
      </c>
    </row>
    <row r="35" spans="1:26" ht="15" customHeight="1" x14ac:dyDescent="0.2">
      <c r="B35" s="42" t="s">
        <v>408</v>
      </c>
    </row>
    <row r="36" spans="1:26" x14ac:dyDescent="0.2">
      <c r="B36" s="42"/>
    </row>
    <row r="37" spans="1:26" x14ac:dyDescent="0.2">
      <c r="B37" s="3"/>
    </row>
    <row r="38" spans="1:26" s="4" customFormat="1" ht="20.25" customHeight="1" x14ac:dyDescent="0.3">
      <c r="B38" s="349"/>
      <c r="C38" s="344">
        <v>2019</v>
      </c>
      <c r="D38" s="345"/>
      <c r="E38" s="345"/>
      <c r="F38" s="345"/>
      <c r="G38" s="345"/>
      <c r="H38" s="345"/>
      <c r="I38" s="345"/>
      <c r="J38" s="345"/>
      <c r="K38" s="345"/>
      <c r="L38" s="345"/>
      <c r="M38" s="345"/>
      <c r="N38" s="345"/>
      <c r="O38" s="344">
        <v>2020</v>
      </c>
      <c r="P38" s="345"/>
      <c r="Q38" s="345"/>
      <c r="R38" s="345"/>
      <c r="S38" s="345"/>
      <c r="T38" s="345"/>
      <c r="U38" s="345"/>
      <c r="V38" s="345"/>
      <c r="W38" s="345"/>
      <c r="X38" s="345"/>
      <c r="Y38" s="345"/>
      <c r="Z38" s="345"/>
    </row>
    <row r="39" spans="1:26" s="4" customFormat="1" ht="25.5" customHeight="1" x14ac:dyDescent="0.3">
      <c r="A39" s="52" t="s">
        <v>409</v>
      </c>
      <c r="B39" s="355"/>
      <c r="C39" s="66" t="s">
        <v>56</v>
      </c>
      <c r="D39" s="90" t="s">
        <v>57</v>
      </c>
      <c r="E39" s="90" t="s">
        <v>11</v>
      </c>
      <c r="F39" s="90" t="s">
        <v>10</v>
      </c>
      <c r="G39" s="90" t="s">
        <v>5</v>
      </c>
      <c r="H39" s="90" t="s">
        <v>6</v>
      </c>
      <c r="I39" s="90" t="s">
        <v>7</v>
      </c>
      <c r="J39" s="90" t="s">
        <v>51</v>
      </c>
      <c r="K39" s="90" t="s">
        <v>52</v>
      </c>
      <c r="L39" s="90" t="s">
        <v>53</v>
      </c>
      <c r="M39" s="90" t="s">
        <v>54</v>
      </c>
      <c r="N39" s="90" t="s">
        <v>55</v>
      </c>
      <c r="O39" s="66" t="s">
        <v>56</v>
      </c>
      <c r="P39" s="90" t="s">
        <v>57</v>
      </c>
      <c r="Q39" s="90" t="s">
        <v>11</v>
      </c>
      <c r="R39" s="90" t="s">
        <v>10</v>
      </c>
      <c r="S39" s="90" t="s">
        <v>5</v>
      </c>
      <c r="T39" s="90" t="s">
        <v>6</v>
      </c>
      <c r="U39" s="90" t="s">
        <v>7</v>
      </c>
      <c r="V39" s="90" t="s">
        <v>51</v>
      </c>
      <c r="W39" s="90" t="s">
        <v>52</v>
      </c>
      <c r="X39" s="90" t="s">
        <v>53</v>
      </c>
      <c r="Y39" s="90" t="s">
        <v>54</v>
      </c>
      <c r="Z39" s="90" t="s">
        <v>55</v>
      </c>
    </row>
    <row r="40" spans="1:26" s="4" customFormat="1" ht="15.75" customHeight="1" x14ac:dyDescent="0.2">
      <c r="A40" s="2" t="s">
        <v>256</v>
      </c>
      <c r="B40" s="26" t="s">
        <v>264</v>
      </c>
      <c r="C40" s="64">
        <f>'T11-Gas supply EU'!C22</f>
        <v>415878</v>
      </c>
      <c r="D40" s="22">
        <f>'T11-Gas supply EU'!D22</f>
        <v>344394</v>
      </c>
      <c r="E40" s="22">
        <f>'T11-Gas supply EU'!E22</f>
        <v>368947</v>
      </c>
      <c r="F40" s="22">
        <f>'T11-Gas supply EU'!F22</f>
        <v>332840</v>
      </c>
      <c r="G40" s="22">
        <f>'T11-Gas supply EU'!G22</f>
        <v>342820</v>
      </c>
      <c r="H40" s="22">
        <f>'T11-Gas supply EU'!H22</f>
        <v>311464</v>
      </c>
      <c r="I40" s="22">
        <f>'T11-Gas supply EU'!I22</f>
        <v>320887</v>
      </c>
      <c r="J40" s="22">
        <f>'T11-Gas supply EU'!J22</f>
        <v>312034</v>
      </c>
      <c r="K40" s="22">
        <f>'T11-Gas supply EU'!K22</f>
        <v>302864</v>
      </c>
      <c r="L40" s="22">
        <f>'T11-Gas supply EU'!L22</f>
        <v>306667</v>
      </c>
      <c r="M40" s="22">
        <f>'T11-Gas supply EU'!M22</f>
        <v>339392</v>
      </c>
      <c r="N40" s="22">
        <f>'T11-Gas supply EU'!N22</f>
        <v>349484</v>
      </c>
      <c r="O40" s="64">
        <f>'T11-Gas supply EU'!O22</f>
        <v>342622.97000000009</v>
      </c>
      <c r="P40" s="22" t="str">
        <f>'T11-Gas supply EU'!P22</f>
        <v>:</v>
      </c>
      <c r="Q40" s="22" t="str">
        <f>'T11-Gas supply EU'!Q22</f>
        <v>:</v>
      </c>
      <c r="R40" s="22" t="str">
        <f>'T11-Gas supply EU'!R22</f>
        <v>:</v>
      </c>
      <c r="S40" s="22" t="str">
        <f>'T11-Gas supply EU'!S22</f>
        <v>:</v>
      </c>
      <c r="T40" s="22" t="str">
        <f>'T11-Gas supply EU'!T22</f>
        <v>:</v>
      </c>
      <c r="U40" s="22" t="str">
        <f>'T11-Gas supply EU'!U22</f>
        <v>:</v>
      </c>
      <c r="V40" s="22" t="str">
        <f>'T11-Gas supply EU'!V22</f>
        <v>:</v>
      </c>
      <c r="W40" s="22" t="str">
        <f>'T11-Gas supply EU'!W22</f>
        <v>:</v>
      </c>
      <c r="X40" s="22" t="str">
        <f>'T11-Gas supply EU'!X22</f>
        <v>:</v>
      </c>
      <c r="Y40" s="22" t="str">
        <f>'T11-Gas supply EU'!Y22</f>
        <v>:</v>
      </c>
      <c r="Z40" s="22" t="str">
        <f>'T11-Gas supply EU'!Z22</f>
        <v>:</v>
      </c>
    </row>
    <row r="41" spans="1:26" s="4" customFormat="1" ht="24.75" customHeight="1" x14ac:dyDescent="0.2">
      <c r="A41" s="52" t="s">
        <v>481</v>
      </c>
      <c r="B41" s="168" t="s">
        <v>480</v>
      </c>
      <c r="C41" s="64">
        <f>'T11-Gas supply EU'!C23-'T11-Gas supply EU'!C24</f>
        <v>1413378</v>
      </c>
      <c r="D41" s="22">
        <f>'T11-Gas supply EU'!D23-'T11-Gas supply EU'!D24</f>
        <v>1179980</v>
      </c>
      <c r="E41" s="22">
        <f>'T11-Gas supply EU'!E23-'T11-Gas supply EU'!E24</f>
        <v>1390546</v>
      </c>
      <c r="F41" s="22">
        <f>'T11-Gas supply EU'!F23-'T11-Gas supply EU'!F24</f>
        <v>1405244</v>
      </c>
      <c r="G41" s="22">
        <f>'T11-Gas supply EU'!G23-'T11-Gas supply EU'!G24</f>
        <v>1393370</v>
      </c>
      <c r="H41" s="22">
        <f>'T11-Gas supply EU'!H23-'T11-Gas supply EU'!H24</f>
        <v>1232156</v>
      </c>
      <c r="I41" s="22">
        <f>'T11-Gas supply EU'!I23-'T11-Gas supply EU'!I24</f>
        <v>1209015</v>
      </c>
      <c r="J41" s="22">
        <f>'T11-Gas supply EU'!J23-'T11-Gas supply EU'!J24</f>
        <v>1068655</v>
      </c>
      <c r="K41" s="22">
        <f>'T11-Gas supply EU'!K23-'T11-Gas supply EU'!K24</f>
        <v>1046630</v>
      </c>
      <c r="L41" s="22">
        <f>'T11-Gas supply EU'!L23-'T11-Gas supply EU'!L24</f>
        <v>1232020</v>
      </c>
      <c r="M41" s="22">
        <f>'T11-Gas supply EU'!M23-'T11-Gas supply EU'!M24</f>
        <v>1428498</v>
      </c>
      <c r="N41" s="22">
        <f>'T11-Gas supply EU'!N23-'T11-Gas supply EU'!N24</f>
        <v>1506682</v>
      </c>
      <c r="O41" s="64">
        <f>'T11-Gas supply EU'!O23-'T11-Gas supply EU'!O24</f>
        <v>1184985.5169999998</v>
      </c>
      <c r="P41" s="64" t="e">
        <f>'T11-Gas supply EU'!P23-'T11-Gas supply EU'!P24</f>
        <v>#VALUE!</v>
      </c>
      <c r="Q41" s="64" t="e">
        <f>'T11-Gas supply EU'!Q23-'T11-Gas supply EU'!Q24</f>
        <v>#VALUE!</v>
      </c>
      <c r="R41" s="64" t="e">
        <f>'T11-Gas supply EU'!R23-'T11-Gas supply EU'!R24</f>
        <v>#VALUE!</v>
      </c>
      <c r="S41" s="64" t="e">
        <f>'T11-Gas supply EU'!S23-'T11-Gas supply EU'!S24</f>
        <v>#VALUE!</v>
      </c>
      <c r="T41" s="64" t="e">
        <f>'T11-Gas supply EU'!T23-'T11-Gas supply EU'!T24</f>
        <v>#VALUE!</v>
      </c>
      <c r="U41" s="64" t="e">
        <f>'T11-Gas supply EU'!U23-'T11-Gas supply EU'!U24</f>
        <v>#VALUE!</v>
      </c>
      <c r="V41" s="64" t="e">
        <f>'T11-Gas supply EU'!V23-'T11-Gas supply EU'!V24</f>
        <v>#VALUE!</v>
      </c>
      <c r="W41" s="64" t="e">
        <f>'T11-Gas supply EU'!W23-'T11-Gas supply EU'!W24</f>
        <v>#VALUE!</v>
      </c>
      <c r="X41" s="64" t="e">
        <f>'T11-Gas supply EU'!X23-'T11-Gas supply EU'!X24</f>
        <v>#VALUE!</v>
      </c>
      <c r="Y41" s="64" t="e">
        <f>'T11-Gas supply EU'!Y23-'T11-Gas supply EU'!Y24</f>
        <v>#VALUE!</v>
      </c>
      <c r="Z41" s="64" t="e">
        <f>'T11-Gas supply EU'!Z23-'T11-Gas supply EU'!Z24</f>
        <v>#VALUE!</v>
      </c>
    </row>
    <row r="42" spans="1:26" ht="12" x14ac:dyDescent="0.25">
      <c r="A42" s="2" t="s">
        <v>401</v>
      </c>
      <c r="B42" s="169" t="s">
        <v>47</v>
      </c>
      <c r="C42" s="64">
        <f>'T11-Gas supply EU'!C25</f>
        <v>-699287</v>
      </c>
      <c r="D42" s="22">
        <f>'T11-Gas supply EU'!D25</f>
        <v>-427224</v>
      </c>
      <c r="E42" s="22">
        <f>'T11-Gas supply EU'!E25</f>
        <v>-49192</v>
      </c>
      <c r="F42" s="22">
        <f>'T11-Gas supply EU'!F25</f>
        <v>319150</v>
      </c>
      <c r="G42" s="22">
        <f>'T11-Gas supply EU'!G25</f>
        <v>460213</v>
      </c>
      <c r="H42" s="22">
        <f>'T11-Gas supply EU'!H25</f>
        <v>540196</v>
      </c>
      <c r="I42" s="22">
        <f>'T11-Gas supply EU'!I25</f>
        <v>411889</v>
      </c>
      <c r="J42" s="22">
        <f>'T11-Gas supply EU'!J25</f>
        <v>381623</v>
      </c>
      <c r="K42" s="22">
        <f>'T11-Gas supply EU'!K25</f>
        <v>224990</v>
      </c>
      <c r="L42" s="22">
        <f>'T11-Gas supply EU'!L25</f>
        <v>40883</v>
      </c>
      <c r="M42" s="22">
        <f>'T11-Gas supply EU'!M25</f>
        <v>-145934</v>
      </c>
      <c r="N42" s="22">
        <f>'T11-Gas supply EU'!N25</f>
        <v>-231578</v>
      </c>
      <c r="O42" s="64">
        <f>'T11-Gas supply EU'!O25</f>
        <v>-688908.25499999989</v>
      </c>
      <c r="P42" s="22" t="str">
        <f>'T11-Gas supply EU'!P25</f>
        <v>:</v>
      </c>
      <c r="Q42" s="22" t="str">
        <f>'T11-Gas supply EU'!Q25</f>
        <v>:</v>
      </c>
      <c r="R42" s="22" t="str">
        <f>'T11-Gas supply EU'!R25</f>
        <v>:</v>
      </c>
      <c r="S42" s="22" t="str">
        <f>'T11-Gas supply EU'!S25</f>
        <v>:</v>
      </c>
      <c r="T42" s="22" t="str">
        <f>'T11-Gas supply EU'!T25</f>
        <v>:</v>
      </c>
      <c r="U42" s="22" t="str">
        <f>'T11-Gas supply EU'!U25</f>
        <v>:</v>
      </c>
      <c r="V42" s="22" t="str">
        <f>'T11-Gas supply EU'!V25</f>
        <v>:</v>
      </c>
      <c r="W42" s="22" t="str">
        <f>'T11-Gas supply EU'!W25</f>
        <v>:</v>
      </c>
      <c r="X42" s="22" t="str">
        <f>'T11-Gas supply EU'!X25</f>
        <v>:</v>
      </c>
      <c r="Y42" s="22" t="str">
        <f>'T11-Gas supply EU'!Y25</f>
        <v>:</v>
      </c>
      <c r="Z42" s="22" t="str">
        <f>'T11-Gas supply EU'!Z25</f>
        <v>:</v>
      </c>
    </row>
    <row r="44" spans="1:26" x14ac:dyDescent="0.2">
      <c r="A44" s="2" t="s">
        <v>374</v>
      </c>
    </row>
  </sheetData>
  <mergeCells count="3">
    <mergeCell ref="B38:B39"/>
    <mergeCell ref="C38:N38"/>
    <mergeCell ref="O38:Z38"/>
  </mergeCells>
  <phoneticPr fontId="2" type="noConversion"/>
  <hyperlinks>
    <hyperlink ref="A1" location="Cover!A1" display="Back to Cover page" xr:uid="{00000000-0004-0000-1400-000000000000}"/>
  </hyperlinks>
  <pageMargins left="0.7" right="0.7" top="0.75" bottom="0.75" header="0.3" footer="0.3"/>
  <pageSetup paperSize="9" orientation="landscape" verticalDpi="200" r:id="rId1"/>
  <headerFooter alignWithMargins="0"/>
  <rowBreaks count="1" manualBreakCount="1">
    <brk id="37" max="1638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177"/>
  <sheetViews>
    <sheetView showGridLines="0" zoomScaleNormal="100" workbookViewId="0">
      <selection activeCell="B3" sqref="B3"/>
    </sheetView>
  </sheetViews>
  <sheetFormatPr defaultColWidth="9" defaultRowHeight="11.4" x14ac:dyDescent="0.2"/>
  <cols>
    <col min="1" max="1" width="12.6640625" style="2" customWidth="1"/>
    <col min="2" max="2" width="14.44140625" style="2" customWidth="1"/>
    <col min="3" max="26" width="9.33203125" style="2" customWidth="1"/>
    <col min="27" max="27" width="10.44140625" style="2" customWidth="1"/>
    <col min="28" max="16384" width="9" style="2"/>
  </cols>
  <sheetData>
    <row r="1" spans="1:27" ht="18" customHeight="1" x14ac:dyDescent="0.2">
      <c r="A1" s="264" t="s">
        <v>192</v>
      </c>
    </row>
    <row r="3" spans="1:27" ht="15.6" x14ac:dyDescent="0.3">
      <c r="A3" s="1"/>
      <c r="B3" s="249" t="s">
        <v>517</v>
      </c>
    </row>
    <row r="4" spans="1:27" ht="13.2" x14ac:dyDescent="0.25">
      <c r="B4" s="253" t="s">
        <v>142</v>
      </c>
    </row>
    <row r="6" spans="1:27" ht="12" x14ac:dyDescent="0.2">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501</v>
      </c>
    </row>
    <row r="7" spans="1:27" ht="12" x14ac:dyDescent="0.2">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ht="12" x14ac:dyDescent="0.25">
      <c r="B8" s="24" t="s">
        <v>41</v>
      </c>
      <c r="C8" s="170">
        <f t="shared" ref="C8:C37" si="0">IF(C137=":",":",IF(C137="-","-",C137*100))</f>
        <v>171.10252258119485</v>
      </c>
      <c r="D8" s="173">
        <f t="shared" ref="D8:Z19" si="1">IF(D137=":",":",IF(D137="-","-",D137*100))</f>
        <v>142.89425860420798</v>
      </c>
      <c r="E8" s="173">
        <f t="shared" si="1"/>
        <v>139.63896006425497</v>
      </c>
      <c r="F8" s="173">
        <f t="shared" si="1"/>
        <v>162.32420802795633</v>
      </c>
      <c r="G8" s="173">
        <f t="shared" si="1"/>
        <v>192.68928182163842</v>
      </c>
      <c r="H8" s="173">
        <f t="shared" si="1"/>
        <v>228.49922011160803</v>
      </c>
      <c r="I8" s="173">
        <f t="shared" si="1"/>
        <v>255.75729134297691</v>
      </c>
      <c r="J8" s="173">
        <f t="shared" si="1"/>
        <v>281.01075300243934</v>
      </c>
      <c r="K8" s="173">
        <f t="shared" si="1"/>
        <v>295.47030564952422</v>
      </c>
      <c r="L8" s="173">
        <f t="shared" si="1"/>
        <v>298.73559646641763</v>
      </c>
      <c r="M8" s="173">
        <f t="shared" si="1"/>
        <v>289.10257827766122</v>
      </c>
      <c r="N8" s="173">
        <f t="shared" si="1"/>
        <v>273.7780650220401</v>
      </c>
      <c r="O8" s="170">
        <f t="shared" si="1"/>
        <v>199.33754582796311</v>
      </c>
      <c r="P8" s="173" t="str">
        <f t="shared" si="1"/>
        <v>:</v>
      </c>
      <c r="Q8" s="173" t="str">
        <f t="shared" si="1"/>
        <v>:</v>
      </c>
      <c r="R8" s="173" t="str">
        <f>IF(R137=":",":",IF(R137="-","-",R137*100))</f>
        <v>:</v>
      </c>
      <c r="S8" s="173" t="str">
        <f t="shared" si="1"/>
        <v>:</v>
      </c>
      <c r="T8" s="173" t="str">
        <f t="shared" si="1"/>
        <v>:</v>
      </c>
      <c r="U8" s="173" t="str">
        <f t="shared" si="1"/>
        <v>:</v>
      </c>
      <c r="V8" s="173" t="str">
        <f t="shared" si="1"/>
        <v>:</v>
      </c>
      <c r="W8" s="173" t="str">
        <f t="shared" si="1"/>
        <v>:</v>
      </c>
      <c r="X8" s="173" t="str">
        <f>IF(X137=":",":",IF(X137="-","-",X137*100))</f>
        <v>:</v>
      </c>
      <c r="Y8" s="173" t="str">
        <f t="shared" si="1"/>
        <v>:</v>
      </c>
      <c r="Z8" s="173" t="str">
        <f t="shared" si="1"/>
        <v>:</v>
      </c>
      <c r="AA8" s="170">
        <f>AVERAGE(C8:N8)</f>
        <v>227.58358674766001</v>
      </c>
    </row>
    <row r="9" spans="1:27" ht="12" x14ac:dyDescent="0.25">
      <c r="B9" s="25" t="s">
        <v>40</v>
      </c>
      <c r="C9" s="171">
        <f t="shared" si="0"/>
        <v>207.79519574337812</v>
      </c>
      <c r="D9" s="174">
        <f t="shared" ref="D9:Q9" si="2">IF(D138=":",":",IF(D138="-","-",D138*100))</f>
        <v>174.56716946204912</v>
      </c>
      <c r="E9" s="174">
        <f t="shared" si="2"/>
        <v>172.95504623448196</v>
      </c>
      <c r="F9" s="174">
        <f t="shared" si="2"/>
        <v>197.83538940178599</v>
      </c>
      <c r="G9" s="174">
        <f t="shared" si="2"/>
        <v>232.46706567739409</v>
      </c>
      <c r="H9" s="174">
        <f t="shared" si="2"/>
        <v>272.2370219822227</v>
      </c>
      <c r="I9" s="174">
        <f t="shared" si="2"/>
        <v>300.85694297457815</v>
      </c>
      <c r="J9" s="174">
        <f t="shared" si="2"/>
        <v>329.71911538270319</v>
      </c>
      <c r="K9" s="174">
        <f t="shared" si="2"/>
        <v>344.56781410201057</v>
      </c>
      <c r="L9" s="174">
        <f t="shared" si="2"/>
        <v>348.35858252473832</v>
      </c>
      <c r="M9" s="174">
        <f t="shared" si="2"/>
        <v>335.37748427233112</v>
      </c>
      <c r="N9" s="174">
        <f t="shared" si="2"/>
        <v>315.37480580518508</v>
      </c>
      <c r="O9" s="171">
        <f t="shared" si="2"/>
        <v>222.39344349870419</v>
      </c>
      <c r="P9" s="174" t="str">
        <f t="shared" si="2"/>
        <v>:</v>
      </c>
      <c r="Q9" s="174" t="str">
        <f t="shared" si="2"/>
        <v>:</v>
      </c>
      <c r="R9" s="174" t="str">
        <f>IF(R138=":",":",IF(R138="-","-",R138*100))</f>
        <v>:</v>
      </c>
      <c r="S9" s="174" t="str">
        <f t="shared" si="1"/>
        <v>:</v>
      </c>
      <c r="T9" s="174" t="str">
        <f t="shared" si="1"/>
        <v>:</v>
      </c>
      <c r="U9" s="174" t="str">
        <f t="shared" si="1"/>
        <v>:</v>
      </c>
      <c r="V9" s="174" t="str">
        <f t="shared" si="1"/>
        <v>:</v>
      </c>
      <c r="W9" s="174" t="str">
        <f t="shared" si="1"/>
        <v>:</v>
      </c>
      <c r="X9" s="174" t="str">
        <f t="shared" si="1"/>
        <v>:</v>
      </c>
      <c r="Y9" s="174" t="str">
        <f t="shared" si="1"/>
        <v>:</v>
      </c>
      <c r="Z9" s="174" t="str">
        <f t="shared" si="1"/>
        <v>:</v>
      </c>
      <c r="AA9" s="171">
        <f t="shared" ref="AA9:AA42" si="3">AVERAGE(C9:N9)</f>
        <v>269.34263613023819</v>
      </c>
    </row>
    <row r="10" spans="1:27" ht="12" x14ac:dyDescent="0.25">
      <c r="B10" s="26" t="s">
        <v>14</v>
      </c>
      <c r="C10" s="172">
        <f t="shared" si="0"/>
        <v>25.098057845963815</v>
      </c>
      <c r="D10" s="175">
        <f t="shared" si="1"/>
        <v>22.368768761635554</v>
      </c>
      <c r="E10" s="175">
        <f t="shared" si="1"/>
        <v>32.626762591636947</v>
      </c>
      <c r="F10" s="175">
        <f t="shared" si="1"/>
        <v>34.100079871493001</v>
      </c>
      <c r="G10" s="175">
        <f t="shared" si="1"/>
        <v>39.665549257551419</v>
      </c>
      <c r="H10" s="175">
        <f t="shared" si="1"/>
        <v>51.500188544230696</v>
      </c>
      <c r="I10" s="175">
        <f t="shared" si="1"/>
        <v>58.816892375390076</v>
      </c>
      <c r="J10" s="175">
        <f t="shared" si="1"/>
        <v>67.239920306659016</v>
      </c>
      <c r="K10" s="175">
        <f t="shared" si="1"/>
        <v>68.013100112532697</v>
      </c>
      <c r="L10" s="175">
        <f t="shared" si="1"/>
        <v>71.307131128800947</v>
      </c>
      <c r="M10" s="175">
        <f t="shared" si="1"/>
        <v>64.131167400554048</v>
      </c>
      <c r="N10" s="175">
        <f t="shared" si="1"/>
        <v>57.649996585419437</v>
      </c>
      <c r="O10" s="172">
        <f t="shared" si="1"/>
        <v>46.210305939106114</v>
      </c>
      <c r="P10" s="175" t="str">
        <f>IF(P139=":",":",IF(P139="-","-",P139*100))</f>
        <v>:</v>
      </c>
      <c r="Q10" s="175" t="str">
        <f t="shared" si="1"/>
        <v>:</v>
      </c>
      <c r="R10" s="175" t="str">
        <f t="shared" si="1"/>
        <v>:</v>
      </c>
      <c r="S10" s="175" t="str">
        <f t="shared" si="1"/>
        <v>:</v>
      </c>
      <c r="T10" s="175" t="str">
        <f t="shared" si="1"/>
        <v>:</v>
      </c>
      <c r="U10" s="175" t="str">
        <f t="shared" si="1"/>
        <v>:</v>
      </c>
      <c r="V10" s="175" t="str">
        <f t="shared" si="1"/>
        <v>:</v>
      </c>
      <c r="W10" s="175" t="str">
        <f t="shared" si="1"/>
        <v>:</v>
      </c>
      <c r="X10" s="175" t="str">
        <f>IF(X139=":",":",IF(X139="-","-",X139*100))</f>
        <v>:</v>
      </c>
      <c r="Y10" s="175" t="str">
        <f t="shared" si="1"/>
        <v>:</v>
      </c>
      <c r="Z10" s="175" t="str">
        <f t="shared" si="1"/>
        <v>:</v>
      </c>
      <c r="AA10" s="176">
        <f t="shared" si="3"/>
        <v>49.376467898488976</v>
      </c>
    </row>
    <row r="11" spans="1:27" ht="12" x14ac:dyDescent="0.25">
      <c r="B11" s="27" t="s">
        <v>15</v>
      </c>
      <c r="C11" s="172">
        <f t="shared" si="0"/>
        <v>99.353066728436943</v>
      </c>
      <c r="D11" s="175">
        <f t="shared" si="1"/>
        <v>69.461771372789087</v>
      </c>
      <c r="E11" s="175">
        <f t="shared" si="1"/>
        <v>51.701715779546319</v>
      </c>
      <c r="F11" s="175">
        <f t="shared" si="1"/>
        <v>58.541670113668332</v>
      </c>
      <c r="G11" s="175">
        <f t="shared" si="1"/>
        <v>88.81020533099489</v>
      </c>
      <c r="H11" s="175">
        <f t="shared" si="1"/>
        <v>122.35477092605768</v>
      </c>
      <c r="I11" s="175">
        <f t="shared" si="1"/>
        <v>152.24606628170554</v>
      </c>
      <c r="J11" s="175">
        <f t="shared" si="1"/>
        <v>175.04922318370589</v>
      </c>
      <c r="K11" s="175">
        <f t="shared" si="1"/>
        <v>200.21509290358875</v>
      </c>
      <c r="L11" s="175">
        <f t="shared" si="1"/>
        <v>206.52889690431678</v>
      </c>
      <c r="M11" s="175">
        <f t="shared" si="1"/>
        <v>194.32816558844456</v>
      </c>
      <c r="N11" s="175">
        <f t="shared" si="1"/>
        <v>156.95163718790849</v>
      </c>
      <c r="O11" s="172">
        <f t="shared" si="1"/>
        <v>121.88055636508146</v>
      </c>
      <c r="P11" s="175" t="str">
        <f t="shared" si="1"/>
        <v>:</v>
      </c>
      <c r="Q11" s="175" t="str">
        <f t="shared" si="1"/>
        <v>:</v>
      </c>
      <c r="R11" s="175" t="str">
        <f t="shared" si="1"/>
        <v>:</v>
      </c>
      <c r="S11" s="175" t="str">
        <f t="shared" si="1"/>
        <v>:</v>
      </c>
      <c r="T11" s="175" t="str">
        <f t="shared" si="1"/>
        <v>:</v>
      </c>
      <c r="U11" s="175" t="str">
        <f t="shared" si="1"/>
        <v>:</v>
      </c>
      <c r="V11" s="175" t="str">
        <f t="shared" si="1"/>
        <v>:</v>
      </c>
      <c r="W11" s="175" t="str">
        <f t="shared" si="1"/>
        <v>:</v>
      </c>
      <c r="X11" s="175" t="str">
        <f t="shared" si="1"/>
        <v>:</v>
      </c>
      <c r="Y11" s="175" t="str">
        <f t="shared" si="1"/>
        <v>:</v>
      </c>
      <c r="Z11" s="175" t="str">
        <f t="shared" si="1"/>
        <v>:</v>
      </c>
      <c r="AA11" s="177">
        <f t="shared" si="3"/>
        <v>131.29519019176362</v>
      </c>
    </row>
    <row r="12" spans="1:27" ht="12" x14ac:dyDescent="0.25">
      <c r="B12" s="27" t="s">
        <v>188</v>
      </c>
      <c r="C12" s="172">
        <f t="shared" si="0"/>
        <v>231.6594574826286</v>
      </c>
      <c r="D12" s="175">
        <f t="shared" si="1"/>
        <v>182.18974236099729</v>
      </c>
      <c r="E12" s="175">
        <f t="shared" si="1"/>
        <v>174.19574511015549</v>
      </c>
      <c r="F12" s="175">
        <f t="shared" si="1"/>
        <v>220.41186930148683</v>
      </c>
      <c r="G12" s="175">
        <f t="shared" si="1"/>
        <v>289.92521785187336</v>
      </c>
      <c r="H12" s="175">
        <f t="shared" si="1"/>
        <v>392.14472174231059</v>
      </c>
      <c r="I12" s="175">
        <f t="shared" si="1"/>
        <v>437.81605861508001</v>
      </c>
      <c r="J12" s="175">
        <f t="shared" si="1"/>
        <v>477.46446902152667</v>
      </c>
      <c r="K12" s="175">
        <f t="shared" si="1"/>
        <v>486.46859275886857</v>
      </c>
      <c r="L12" s="175">
        <f t="shared" si="1"/>
        <v>486.77503562555967</v>
      </c>
      <c r="M12" s="175">
        <f t="shared" si="1"/>
        <v>483.80897133561172</v>
      </c>
      <c r="N12" s="175">
        <f t="shared" si="1"/>
        <v>476.17059913994228</v>
      </c>
      <c r="O12" s="172">
        <f t="shared" si="1"/>
        <v>348.11817794141501</v>
      </c>
      <c r="P12" s="175" t="str">
        <f t="shared" si="1"/>
        <v>:</v>
      </c>
      <c r="Q12" s="175" t="str">
        <f t="shared" si="1"/>
        <v>:</v>
      </c>
      <c r="R12" s="175" t="str">
        <f t="shared" si="1"/>
        <v>:</v>
      </c>
      <c r="S12" s="175" t="str">
        <f t="shared" si="1"/>
        <v>:</v>
      </c>
      <c r="T12" s="175" t="str">
        <f t="shared" si="1"/>
        <v>:</v>
      </c>
      <c r="U12" s="175" t="str">
        <f t="shared" si="1"/>
        <v>:</v>
      </c>
      <c r="V12" s="175" t="str">
        <f t="shared" si="1"/>
        <v>:</v>
      </c>
      <c r="W12" s="175" t="str">
        <f t="shared" si="1"/>
        <v>:</v>
      </c>
      <c r="X12" s="175" t="str">
        <f t="shared" si="1"/>
        <v>:</v>
      </c>
      <c r="Y12" s="175" t="str">
        <f t="shared" si="1"/>
        <v>:</v>
      </c>
      <c r="Z12" s="175" t="str">
        <f t="shared" si="1"/>
        <v>:</v>
      </c>
      <c r="AA12" s="177">
        <f t="shared" si="3"/>
        <v>361.5858733621701</v>
      </c>
    </row>
    <row r="13" spans="1:27" ht="12" x14ac:dyDescent="0.25">
      <c r="B13" s="27" t="s">
        <v>17</v>
      </c>
      <c r="C13" s="172">
        <f t="shared" si="0"/>
        <v>758.5504108018597</v>
      </c>
      <c r="D13" s="175">
        <f t="shared" si="1"/>
        <v>739.49111521559132</v>
      </c>
      <c r="E13" s="175">
        <f t="shared" si="1"/>
        <v>734.23667282338693</v>
      </c>
      <c r="F13" s="175">
        <f t="shared" si="1"/>
        <v>761.2253996560728</v>
      </c>
      <c r="G13" s="175">
        <f t="shared" si="1"/>
        <v>798.14024584421372</v>
      </c>
      <c r="H13" s="175">
        <f t="shared" si="1"/>
        <v>842.59282848226235</v>
      </c>
      <c r="I13" s="175">
        <f t="shared" si="1"/>
        <v>875.16081778230671</v>
      </c>
      <c r="J13" s="175">
        <f t="shared" si="1"/>
        <v>891.86994458951665</v>
      </c>
      <c r="K13" s="175">
        <f t="shared" si="1"/>
        <v>886.81612636137822</v>
      </c>
      <c r="L13" s="175">
        <f t="shared" si="1"/>
        <v>891.74574867842807</v>
      </c>
      <c r="M13" s="175">
        <f t="shared" si="1"/>
        <v>892.54824533469196</v>
      </c>
      <c r="N13" s="175">
        <f t="shared" si="1"/>
        <v>882.01069995541684</v>
      </c>
      <c r="O13" s="172">
        <f t="shared" si="1"/>
        <v>893.24678741168918</v>
      </c>
      <c r="P13" s="175" t="str">
        <f t="shared" si="1"/>
        <v>:</v>
      </c>
      <c r="Q13" s="175" t="str">
        <f t="shared" si="1"/>
        <v>:</v>
      </c>
      <c r="R13" s="175" t="str">
        <f t="shared" si="1"/>
        <v>:</v>
      </c>
      <c r="S13" s="175" t="str">
        <f t="shared" si="1"/>
        <v>:</v>
      </c>
      <c r="T13" s="175" t="str">
        <f t="shared" si="1"/>
        <v>:</v>
      </c>
      <c r="U13" s="175" t="str">
        <f t="shared" si="1"/>
        <v>:</v>
      </c>
      <c r="V13" s="175" t="str">
        <f t="shared" si="1"/>
        <v>:</v>
      </c>
      <c r="W13" s="175" t="str">
        <f t="shared" si="1"/>
        <v>:</v>
      </c>
      <c r="X13" s="175" t="str">
        <f t="shared" si="1"/>
        <v>:</v>
      </c>
      <c r="Y13" s="175" t="str">
        <f t="shared" si="1"/>
        <v>:</v>
      </c>
      <c r="Z13" s="175" t="str">
        <f t="shared" si="1"/>
        <v>:</v>
      </c>
      <c r="AA13" s="177">
        <f t="shared" si="3"/>
        <v>829.5323546270937</v>
      </c>
    </row>
    <row r="14" spans="1:27" ht="12" x14ac:dyDescent="0.25">
      <c r="B14" s="27" t="s">
        <v>42</v>
      </c>
      <c r="C14" s="172">
        <f t="shared" si="0"/>
        <v>217.28254721135451</v>
      </c>
      <c r="D14" s="175">
        <f t="shared" si="1"/>
        <v>188.02244826249321</v>
      </c>
      <c r="E14" s="175">
        <f t="shared" si="1"/>
        <v>188.89844258596284</v>
      </c>
      <c r="F14" s="175">
        <f t="shared" si="1"/>
        <v>219.24191262392441</v>
      </c>
      <c r="G14" s="175">
        <f t="shared" si="1"/>
        <v>250.36186519239098</v>
      </c>
      <c r="H14" s="175">
        <f t="shared" si="1"/>
        <v>289.34760758577676</v>
      </c>
      <c r="I14" s="175">
        <f t="shared" si="1"/>
        <v>304.03395022776033</v>
      </c>
      <c r="J14" s="175">
        <f t="shared" si="1"/>
        <v>329.18174249144482</v>
      </c>
      <c r="K14" s="175">
        <f t="shared" si="1"/>
        <v>337.93369572816573</v>
      </c>
      <c r="L14" s="175">
        <f t="shared" si="1"/>
        <v>341.98171924781434</v>
      </c>
      <c r="M14" s="175">
        <f t="shared" si="1"/>
        <v>340.46107736043155</v>
      </c>
      <c r="N14" s="175">
        <f t="shared" si="1"/>
        <v>334.17076986354351</v>
      </c>
      <c r="O14" s="172">
        <f t="shared" si="1"/>
        <v>276.53990791486439</v>
      </c>
      <c r="P14" s="175" t="str">
        <f t="shared" si="1"/>
        <v>:</v>
      </c>
      <c r="Q14" s="175" t="str">
        <f t="shared" si="1"/>
        <v>:</v>
      </c>
      <c r="R14" s="175" t="str">
        <f t="shared" si="1"/>
        <v>:</v>
      </c>
      <c r="S14" s="175" t="str">
        <f t="shared" si="1"/>
        <v>:</v>
      </c>
      <c r="T14" s="175" t="str">
        <f t="shared" si="1"/>
        <v>:</v>
      </c>
      <c r="U14" s="175" t="str">
        <f t="shared" si="1"/>
        <v>:</v>
      </c>
      <c r="V14" s="175" t="str">
        <f t="shared" si="1"/>
        <v>:</v>
      </c>
      <c r="W14" s="175" t="str">
        <f t="shared" si="1"/>
        <v>:</v>
      </c>
      <c r="X14" s="175" t="str">
        <f t="shared" si="1"/>
        <v>:</v>
      </c>
      <c r="Y14" s="175" t="str">
        <f t="shared" si="1"/>
        <v>:</v>
      </c>
      <c r="Z14" s="175" t="str">
        <f t="shared" si="1"/>
        <v>:</v>
      </c>
      <c r="AA14" s="177">
        <f t="shared" si="3"/>
        <v>278.40981486508855</v>
      </c>
    </row>
    <row r="15" spans="1:27" ht="12" x14ac:dyDescent="0.25">
      <c r="B15" s="27" t="s">
        <v>18</v>
      </c>
      <c r="C15" s="172">
        <f t="shared" si="0"/>
        <v>0</v>
      </c>
      <c r="D15" s="175">
        <f t="shared" si="1"/>
        <v>0</v>
      </c>
      <c r="E15" s="175">
        <f t="shared" si="1"/>
        <v>0</v>
      </c>
      <c r="F15" s="175">
        <f t="shared" si="1"/>
        <v>0</v>
      </c>
      <c r="G15" s="175">
        <f t="shared" si="1"/>
        <v>0</v>
      </c>
      <c r="H15" s="175">
        <f t="shared" si="1"/>
        <v>0</v>
      </c>
      <c r="I15" s="175">
        <f t="shared" si="1"/>
        <v>0</v>
      </c>
      <c r="J15" s="175">
        <f t="shared" si="1"/>
        <v>0</v>
      </c>
      <c r="K15" s="175">
        <f t="shared" si="1"/>
        <v>0</v>
      </c>
      <c r="L15" s="175">
        <f t="shared" si="1"/>
        <v>0</v>
      </c>
      <c r="M15" s="175">
        <f t="shared" si="1"/>
        <v>0</v>
      </c>
      <c r="N15" s="175">
        <f t="shared" si="1"/>
        <v>0</v>
      </c>
      <c r="O15" s="172">
        <f t="shared" si="1"/>
        <v>0</v>
      </c>
      <c r="P15" s="175" t="str">
        <f t="shared" si="1"/>
        <v>:</v>
      </c>
      <c r="Q15" s="175" t="str">
        <f t="shared" si="1"/>
        <v>:</v>
      </c>
      <c r="R15" s="175" t="str">
        <f t="shared" si="1"/>
        <v>:</v>
      </c>
      <c r="S15" s="175" t="str">
        <f t="shared" si="1"/>
        <v>:</v>
      </c>
      <c r="T15" s="175" t="str">
        <f t="shared" si="1"/>
        <v>:</v>
      </c>
      <c r="U15" s="175" t="str">
        <f t="shared" si="1"/>
        <v>:</v>
      </c>
      <c r="V15" s="175" t="str">
        <f t="shared" si="1"/>
        <v>:</v>
      </c>
      <c r="W15" s="175" t="str">
        <f t="shared" si="1"/>
        <v>:</v>
      </c>
      <c r="X15" s="175" t="str">
        <f t="shared" si="1"/>
        <v>:</v>
      </c>
      <c r="Y15" s="175" t="str">
        <f t="shared" si="1"/>
        <v>:</v>
      </c>
      <c r="Z15" s="175" t="str">
        <f t="shared" si="1"/>
        <v>:</v>
      </c>
      <c r="AA15" s="177">
        <f t="shared" si="3"/>
        <v>0</v>
      </c>
    </row>
    <row r="16" spans="1:27" ht="12" x14ac:dyDescent="0.25">
      <c r="B16" s="27" t="s">
        <v>19</v>
      </c>
      <c r="C16" s="172">
        <f t="shared" si="0"/>
        <v>0</v>
      </c>
      <c r="D16" s="175">
        <f t="shared" si="1"/>
        <v>0</v>
      </c>
      <c r="E16" s="175">
        <f t="shared" si="1"/>
        <v>0</v>
      </c>
      <c r="F16" s="175">
        <f t="shared" si="1"/>
        <v>0</v>
      </c>
      <c r="G16" s="175">
        <f t="shared" si="1"/>
        <v>0</v>
      </c>
      <c r="H16" s="175">
        <f t="shared" si="1"/>
        <v>0</v>
      </c>
      <c r="I16" s="175">
        <f t="shared" si="1"/>
        <v>0</v>
      </c>
      <c r="J16" s="175">
        <f t="shared" si="1"/>
        <v>0</v>
      </c>
      <c r="K16" s="175">
        <f t="shared" si="1"/>
        <v>0</v>
      </c>
      <c r="L16" s="175">
        <f t="shared" si="1"/>
        <v>0</v>
      </c>
      <c r="M16" s="175">
        <f t="shared" si="1"/>
        <v>0</v>
      </c>
      <c r="N16" s="175">
        <f t="shared" si="1"/>
        <v>0</v>
      </c>
      <c r="O16" s="172">
        <f t="shared" si="1"/>
        <v>0</v>
      </c>
      <c r="P16" s="175" t="str">
        <f t="shared" si="1"/>
        <v>:</v>
      </c>
      <c r="Q16" s="175" t="str">
        <f t="shared" si="1"/>
        <v>:</v>
      </c>
      <c r="R16" s="175" t="str">
        <f t="shared" si="1"/>
        <v>:</v>
      </c>
      <c r="S16" s="175" t="str">
        <f t="shared" si="1"/>
        <v>:</v>
      </c>
      <c r="T16" s="175" t="str">
        <f t="shared" si="1"/>
        <v>:</v>
      </c>
      <c r="U16" s="175" t="str">
        <f t="shared" si="1"/>
        <v>:</v>
      </c>
      <c r="V16" s="175" t="str">
        <f t="shared" si="1"/>
        <v>:</v>
      </c>
      <c r="W16" s="175" t="str">
        <f t="shared" si="1"/>
        <v>:</v>
      </c>
      <c r="X16" s="175" t="str">
        <f t="shared" si="1"/>
        <v>:</v>
      </c>
      <c r="Y16" s="175" t="str">
        <f t="shared" si="1"/>
        <v>:</v>
      </c>
      <c r="Z16" s="175" t="str">
        <f t="shared" si="1"/>
        <v>:</v>
      </c>
      <c r="AA16" s="177">
        <f t="shared" si="3"/>
        <v>0</v>
      </c>
    </row>
    <row r="17" spans="2:27" ht="12" x14ac:dyDescent="0.25">
      <c r="B17" s="27" t="s">
        <v>20</v>
      </c>
      <c r="C17" s="172">
        <f t="shared" si="0"/>
        <v>39.279362707441038</v>
      </c>
      <c r="D17" s="175">
        <f t="shared" si="1"/>
        <v>37.587212055521064</v>
      </c>
      <c r="E17" s="175">
        <f t="shared" si="1"/>
        <v>18.63259915602934</v>
      </c>
      <c r="F17" s="175">
        <f t="shared" si="1"/>
        <v>9.5909583592031744</v>
      </c>
      <c r="G17" s="175">
        <f t="shared" si="1"/>
        <v>20.305807823039768</v>
      </c>
      <c r="H17" s="175">
        <f t="shared" si="1"/>
        <v>30.698643543413979</v>
      </c>
      <c r="I17" s="175">
        <f t="shared" si="1"/>
        <v>19.958538099697982</v>
      </c>
      <c r="J17" s="175">
        <f t="shared" si="1"/>
        <v>35.996085323118692</v>
      </c>
      <c r="K17" s="175">
        <f t="shared" si="1"/>
        <v>20.457343702316184</v>
      </c>
      <c r="L17" s="175">
        <f t="shared" si="1"/>
        <v>29.347448619865929</v>
      </c>
      <c r="M17" s="175">
        <f t="shared" si="1"/>
        <v>40.718953560566995</v>
      </c>
      <c r="N17" s="175">
        <f t="shared" si="1"/>
        <v>27.15649236532775</v>
      </c>
      <c r="O17" s="172">
        <f t="shared" si="1"/>
        <v>23.080207415538833</v>
      </c>
      <c r="P17" s="175" t="str">
        <f t="shared" si="1"/>
        <v>:</v>
      </c>
      <c r="Q17" s="175" t="str">
        <f t="shared" si="1"/>
        <v>:</v>
      </c>
      <c r="R17" s="175" t="str">
        <f t="shared" si="1"/>
        <v>:</v>
      </c>
      <c r="S17" s="175" t="str">
        <f t="shared" si="1"/>
        <v>:</v>
      </c>
      <c r="T17" s="175" t="str">
        <f t="shared" si="1"/>
        <v>:</v>
      </c>
      <c r="U17" s="175" t="str">
        <f t="shared" si="1"/>
        <v>:</v>
      </c>
      <c r="V17" s="175" t="str">
        <f t="shared" si="1"/>
        <v>:</v>
      </c>
      <c r="W17" s="175" t="str">
        <f t="shared" si="1"/>
        <v>:</v>
      </c>
      <c r="X17" s="175" t="str">
        <f t="shared" si="1"/>
        <v>:</v>
      </c>
      <c r="Y17" s="175" t="str">
        <f t="shared" si="1"/>
        <v>:</v>
      </c>
      <c r="Z17" s="175" t="str">
        <f t="shared" si="1"/>
        <v>:</v>
      </c>
      <c r="AA17" s="177">
        <f t="shared" si="3"/>
        <v>27.477453776295153</v>
      </c>
    </row>
    <row r="18" spans="2:27" ht="12" x14ac:dyDescent="0.25">
      <c r="B18" s="27" t="s">
        <v>21</v>
      </c>
      <c r="C18" s="172">
        <f t="shared" si="0"/>
        <v>90.87270295598735</v>
      </c>
      <c r="D18" s="175">
        <f t="shared" si="1"/>
        <v>78.436128574544426</v>
      </c>
      <c r="E18" s="175">
        <f t="shared" si="1"/>
        <v>73.404742330803103</v>
      </c>
      <c r="F18" s="175">
        <f t="shared" si="1"/>
        <v>68.721373085247379</v>
      </c>
      <c r="G18" s="175">
        <f t="shared" si="1"/>
        <v>81.232727978697142</v>
      </c>
      <c r="H18" s="175">
        <f t="shared" si="1"/>
        <v>84.438702749861577</v>
      </c>
      <c r="I18" s="175">
        <f t="shared" si="1"/>
        <v>98.203110581682125</v>
      </c>
      <c r="J18" s="175">
        <f t="shared" si="1"/>
        <v>111.82562718559228</v>
      </c>
      <c r="K18" s="175">
        <f t="shared" si="1"/>
        <v>140.33809419947701</v>
      </c>
      <c r="L18" s="175">
        <f t="shared" si="1"/>
        <v>151.19277313462169</v>
      </c>
      <c r="M18" s="175">
        <f t="shared" si="1"/>
        <v>139.68232663264791</v>
      </c>
      <c r="N18" s="175">
        <f t="shared" si="1"/>
        <v>130.95313994262034</v>
      </c>
      <c r="O18" s="172">
        <f t="shared" si="1"/>
        <v>89.872254176708424</v>
      </c>
      <c r="P18" s="175" t="str">
        <f t="shared" si="1"/>
        <v>:</v>
      </c>
      <c r="Q18" s="175" t="str">
        <f t="shared" si="1"/>
        <v>:</v>
      </c>
      <c r="R18" s="175" t="str">
        <f t="shared" si="1"/>
        <v>:</v>
      </c>
      <c r="S18" s="175" t="str">
        <f t="shared" si="1"/>
        <v>:</v>
      </c>
      <c r="T18" s="175" t="str">
        <f t="shared" si="1"/>
        <v>:</v>
      </c>
      <c r="U18" s="175" t="str">
        <f t="shared" si="1"/>
        <v>:</v>
      </c>
      <c r="V18" s="175" t="str">
        <f t="shared" si="1"/>
        <v>:</v>
      </c>
      <c r="W18" s="175" t="str">
        <f t="shared" si="1"/>
        <v>:</v>
      </c>
      <c r="X18" s="175" t="str">
        <f t="shared" si="1"/>
        <v>:</v>
      </c>
      <c r="Y18" s="175" t="str">
        <f t="shared" si="1"/>
        <v>:</v>
      </c>
      <c r="Z18" s="175" t="str">
        <f t="shared" si="1"/>
        <v>:</v>
      </c>
      <c r="AA18" s="177">
        <f t="shared" si="3"/>
        <v>104.10845411264853</v>
      </c>
    </row>
    <row r="19" spans="2:27" ht="12" x14ac:dyDescent="0.25">
      <c r="B19" s="27" t="s">
        <v>22</v>
      </c>
      <c r="C19" s="172">
        <f t="shared" si="0"/>
        <v>158.38062146657578</v>
      </c>
      <c r="D19" s="175">
        <f t="shared" si="1"/>
        <v>105.60794382034982</v>
      </c>
      <c r="E19" s="175">
        <f t="shared" si="1"/>
        <v>108.97295624721998</v>
      </c>
      <c r="F19" s="175">
        <f t="shared" si="1"/>
        <v>144.61184857092456</v>
      </c>
      <c r="G19" s="175">
        <f t="shared" si="1"/>
        <v>184.76344408025628</v>
      </c>
      <c r="H19" s="175">
        <f t="shared" si="1"/>
        <v>232.57545345915892</v>
      </c>
      <c r="I19" s="175">
        <f t="shared" si="1"/>
        <v>275.55126838464747</v>
      </c>
      <c r="J19" s="175">
        <f t="shared" si="1"/>
        <v>323.12417552214242</v>
      </c>
      <c r="K19" s="175">
        <f t="shared" si="1"/>
        <v>334.54974645199815</v>
      </c>
      <c r="L19" s="175">
        <f t="shared" si="1"/>
        <v>346.21652934892103</v>
      </c>
      <c r="M19" s="175">
        <f t="shared" si="1"/>
        <v>329.72761683631398</v>
      </c>
      <c r="N19" s="175">
        <f t="shared" si="1"/>
        <v>303.6943054402206</v>
      </c>
      <c r="O19" s="172">
        <f t="shared" si="1"/>
        <v>200.1149322344923</v>
      </c>
      <c r="P19" s="175" t="str">
        <f t="shared" si="1"/>
        <v>:</v>
      </c>
      <c r="Q19" s="175" t="str">
        <f t="shared" si="1"/>
        <v>:</v>
      </c>
      <c r="R19" s="175" t="str">
        <f t="shared" si="1"/>
        <v>:</v>
      </c>
      <c r="S19" s="175" t="str">
        <f t="shared" si="1"/>
        <v>:</v>
      </c>
      <c r="T19" s="175" t="str">
        <f t="shared" si="1"/>
        <v>:</v>
      </c>
      <c r="U19" s="175" t="str">
        <f t="shared" ref="D19:Z30" si="4">IF(U148=":",":",IF(U148="-","-",U148*100))</f>
        <v>:</v>
      </c>
      <c r="V19" s="175" t="str">
        <f t="shared" si="4"/>
        <v>:</v>
      </c>
      <c r="W19" s="175" t="str">
        <f t="shared" si="4"/>
        <v>:</v>
      </c>
      <c r="X19" s="175" t="str">
        <f t="shared" si="4"/>
        <v>:</v>
      </c>
      <c r="Y19" s="175" t="str">
        <f t="shared" si="4"/>
        <v>:</v>
      </c>
      <c r="Z19" s="175" t="str">
        <f t="shared" si="4"/>
        <v>:</v>
      </c>
      <c r="AA19" s="177">
        <f t="shared" si="3"/>
        <v>237.3146591357274</v>
      </c>
    </row>
    <row r="20" spans="2:27" ht="12" x14ac:dyDescent="0.25">
      <c r="B20" s="26" t="s">
        <v>44</v>
      </c>
      <c r="C20" s="172">
        <f t="shared" si="0"/>
        <v>85.13117443017326</v>
      </c>
      <c r="D20" s="175">
        <f t="shared" si="4"/>
        <v>51.863868995868032</v>
      </c>
      <c r="E20" s="175">
        <f t="shared" si="4"/>
        <v>55.230395539979746</v>
      </c>
      <c r="F20" s="175">
        <f t="shared" si="4"/>
        <v>82.076562485995225</v>
      </c>
      <c r="G20" s="175">
        <f t="shared" si="4"/>
        <v>100.89899524061343</v>
      </c>
      <c r="H20" s="175">
        <f t="shared" si="4"/>
        <v>137.27469099839561</v>
      </c>
      <c r="I20" s="175">
        <f t="shared" si="4"/>
        <v>161.60402979322214</v>
      </c>
      <c r="J20" s="175">
        <f t="shared" si="4"/>
        <v>185.52465290537697</v>
      </c>
      <c r="K20" s="175">
        <f t="shared" si="4"/>
        <v>207.08978300423954</v>
      </c>
      <c r="L20" s="175">
        <f t="shared" si="4"/>
        <v>209.0258046590003</v>
      </c>
      <c r="M20" s="175">
        <f t="shared" si="4"/>
        <v>183.50258584373796</v>
      </c>
      <c r="N20" s="175">
        <f t="shared" si="4"/>
        <v>157.95785567675611</v>
      </c>
      <c r="O20" s="172">
        <f t="shared" si="4"/>
        <v>101.92564170642093</v>
      </c>
      <c r="P20" s="175" t="str">
        <f t="shared" si="4"/>
        <v>:</v>
      </c>
      <c r="Q20" s="175" t="str">
        <f t="shared" si="4"/>
        <v>:</v>
      </c>
      <c r="R20" s="175" t="str">
        <f t="shared" si="4"/>
        <v>:</v>
      </c>
      <c r="S20" s="175" t="str">
        <f t="shared" si="4"/>
        <v>:</v>
      </c>
      <c r="T20" s="175" t="str">
        <f t="shared" si="4"/>
        <v>:</v>
      </c>
      <c r="U20" s="175" t="str">
        <f t="shared" si="4"/>
        <v>:</v>
      </c>
      <c r="V20" s="175" t="str">
        <f t="shared" si="4"/>
        <v>:</v>
      </c>
      <c r="W20" s="175" t="str">
        <f t="shared" si="4"/>
        <v>:</v>
      </c>
      <c r="X20" s="175" t="str">
        <f t="shared" si="4"/>
        <v>:</v>
      </c>
      <c r="Y20" s="175" t="str">
        <f t="shared" si="4"/>
        <v>:</v>
      </c>
      <c r="Z20" s="175" t="str">
        <f t="shared" si="4"/>
        <v>:</v>
      </c>
      <c r="AA20" s="177">
        <f t="shared" si="3"/>
        <v>134.76503329777984</v>
      </c>
    </row>
    <row r="21" spans="2:27" ht="12" x14ac:dyDescent="0.25">
      <c r="B21" s="27" t="s">
        <v>23</v>
      </c>
      <c r="C21" s="172">
        <f t="shared" si="0"/>
        <v>185.81188486798263</v>
      </c>
      <c r="D21" s="175">
        <f t="shared" si="4"/>
        <v>143.52038367225754</v>
      </c>
      <c r="E21" s="175">
        <f t="shared" si="4"/>
        <v>134.76813119059977</v>
      </c>
      <c r="F21" s="175">
        <f t="shared" si="4"/>
        <v>160.67814461609478</v>
      </c>
      <c r="G21" s="175">
        <f t="shared" si="4"/>
        <v>196.59562387375917</v>
      </c>
      <c r="H21" s="175">
        <f t="shared" si="4"/>
        <v>236.55873897868719</v>
      </c>
      <c r="I21" s="175">
        <f t="shared" si="4"/>
        <v>268.76042263761673</v>
      </c>
      <c r="J21" s="175">
        <f t="shared" si="4"/>
        <v>296.63517436348093</v>
      </c>
      <c r="K21" s="175">
        <f t="shared" si="4"/>
        <v>314.45348266442437</v>
      </c>
      <c r="L21" s="175">
        <f t="shared" si="4"/>
        <v>320.26621272095446</v>
      </c>
      <c r="M21" s="175">
        <f t="shared" si="4"/>
        <v>303.32343306919387</v>
      </c>
      <c r="N21" s="175">
        <f t="shared" si="4"/>
        <v>264.3017279771496</v>
      </c>
      <c r="O21" s="172">
        <f t="shared" si="4"/>
        <v>198.62769571123124</v>
      </c>
      <c r="P21" s="175" t="str">
        <f t="shared" si="4"/>
        <v>:</v>
      </c>
      <c r="Q21" s="175" t="str">
        <f t="shared" si="4"/>
        <v>:</v>
      </c>
      <c r="R21" s="175" t="str">
        <f t="shared" si="4"/>
        <v>:</v>
      </c>
      <c r="S21" s="175" t="str">
        <f t="shared" si="4"/>
        <v>:</v>
      </c>
      <c r="T21" s="175" t="str">
        <f t="shared" si="4"/>
        <v>:</v>
      </c>
      <c r="U21" s="175" t="str">
        <f t="shared" si="4"/>
        <v>:</v>
      </c>
      <c r="V21" s="175" t="str">
        <f t="shared" si="4"/>
        <v>:</v>
      </c>
      <c r="W21" s="175" t="str">
        <f t="shared" si="4"/>
        <v>:</v>
      </c>
      <c r="X21" s="175" t="str">
        <f t="shared" si="4"/>
        <v>:</v>
      </c>
      <c r="Y21" s="175" t="str">
        <f t="shared" si="4"/>
        <v>:</v>
      </c>
      <c r="Z21" s="175" t="str">
        <f t="shared" si="4"/>
        <v>:</v>
      </c>
      <c r="AA21" s="177">
        <f t="shared" si="3"/>
        <v>235.47278005268345</v>
      </c>
    </row>
    <row r="22" spans="2:27" ht="12" x14ac:dyDescent="0.25">
      <c r="B22" s="27" t="s">
        <v>24</v>
      </c>
      <c r="C22" s="172" t="str">
        <f t="shared" si="0"/>
        <v>-</v>
      </c>
      <c r="D22" s="175" t="str">
        <f t="shared" si="4"/>
        <v>-</v>
      </c>
      <c r="E22" s="175" t="str">
        <f t="shared" si="4"/>
        <v>-</v>
      </c>
      <c r="F22" s="175" t="str">
        <f t="shared" si="4"/>
        <v>-</v>
      </c>
      <c r="G22" s="175" t="str">
        <f t="shared" si="4"/>
        <v>-</v>
      </c>
      <c r="H22" s="175" t="str">
        <f t="shared" si="4"/>
        <v>-</v>
      </c>
      <c r="I22" s="175" t="str">
        <f t="shared" si="4"/>
        <v>-</v>
      </c>
      <c r="J22" s="175" t="str">
        <f t="shared" si="4"/>
        <v>-</v>
      </c>
      <c r="K22" s="175" t="str">
        <f t="shared" si="4"/>
        <v>-</v>
      </c>
      <c r="L22" s="175" t="str">
        <f t="shared" si="4"/>
        <v>-</v>
      </c>
      <c r="M22" s="175" t="str">
        <f t="shared" si="4"/>
        <v>-</v>
      </c>
      <c r="N22" s="175" t="str">
        <f t="shared" si="4"/>
        <v>-</v>
      </c>
      <c r="O22" s="172" t="str">
        <f t="shared" si="4"/>
        <v>-</v>
      </c>
      <c r="P22" s="175" t="str">
        <f t="shared" si="4"/>
        <v>:</v>
      </c>
      <c r="Q22" s="175" t="str">
        <f t="shared" si="4"/>
        <v>:</v>
      </c>
      <c r="R22" s="175" t="str">
        <f t="shared" si="4"/>
        <v>:</v>
      </c>
      <c r="S22" s="175" t="str">
        <f t="shared" si="4"/>
        <v>:</v>
      </c>
      <c r="T22" s="175" t="str">
        <f t="shared" si="4"/>
        <v>:</v>
      </c>
      <c r="U22" s="175" t="str">
        <f t="shared" si="4"/>
        <v>:</v>
      </c>
      <c r="V22" s="175" t="str">
        <f t="shared" si="4"/>
        <v>:</v>
      </c>
      <c r="W22" s="175" t="str">
        <f t="shared" si="4"/>
        <v>:</v>
      </c>
      <c r="X22" s="175" t="str">
        <f t="shared" si="4"/>
        <v>:</v>
      </c>
      <c r="Y22" s="175" t="str">
        <f t="shared" si="4"/>
        <v>:</v>
      </c>
      <c r="Z22" s="175" t="str">
        <f t="shared" si="4"/>
        <v>:</v>
      </c>
      <c r="AA22" s="177" t="s">
        <v>48</v>
      </c>
    </row>
    <row r="23" spans="2:27" ht="12" x14ac:dyDescent="0.25">
      <c r="B23" s="27" t="s">
        <v>25</v>
      </c>
      <c r="C23" s="172">
        <f t="shared" si="0"/>
        <v>585.02474359893847</v>
      </c>
      <c r="D23" s="175">
        <f t="shared" si="4"/>
        <v>455.77709244782324</v>
      </c>
      <c r="E23" s="175">
        <f t="shared" si="4"/>
        <v>272.9111382055512</v>
      </c>
      <c r="F23" s="175">
        <f t="shared" si="4"/>
        <v>210.88001147529224</v>
      </c>
      <c r="G23" s="175">
        <f t="shared" si="4"/>
        <v>370.07817542853041</v>
      </c>
      <c r="H23" s="175">
        <f t="shared" si="4"/>
        <v>609.16588969375312</v>
      </c>
      <c r="I23" s="175">
        <f t="shared" si="4"/>
        <v>886.44481101628048</v>
      </c>
      <c r="J23" s="175">
        <f t="shared" si="4"/>
        <v>1128.3511439431973</v>
      </c>
      <c r="K23" s="175">
        <f t="shared" si="4"/>
        <v>1354.0988309546008</v>
      </c>
      <c r="L23" s="175">
        <f t="shared" si="4"/>
        <v>1396.7654019938318</v>
      </c>
      <c r="M23" s="175">
        <f t="shared" si="4"/>
        <v>1300.6956895933442</v>
      </c>
      <c r="N23" s="175">
        <f t="shared" si="4"/>
        <v>1165.4019938320303</v>
      </c>
      <c r="O23" s="172">
        <f t="shared" si="4"/>
        <v>966.48244090030641</v>
      </c>
      <c r="P23" s="175" t="str">
        <f t="shared" si="4"/>
        <v>:</v>
      </c>
      <c r="Q23" s="175" t="str">
        <f t="shared" si="4"/>
        <v>:</v>
      </c>
      <c r="R23" s="175" t="str">
        <f t="shared" si="4"/>
        <v>:</v>
      </c>
      <c r="S23" s="175" t="str">
        <f t="shared" si="4"/>
        <v>:</v>
      </c>
      <c r="T23" s="175" t="str">
        <f t="shared" si="4"/>
        <v>:</v>
      </c>
      <c r="U23" s="175" t="str">
        <f t="shared" si="4"/>
        <v>:</v>
      </c>
      <c r="V23" s="175" t="str">
        <f t="shared" si="4"/>
        <v>:</v>
      </c>
      <c r="W23" s="175" t="str">
        <f t="shared" si="4"/>
        <v>:</v>
      </c>
      <c r="X23" s="175" t="str">
        <f t="shared" si="4"/>
        <v>:</v>
      </c>
      <c r="Y23" s="175" t="str">
        <f t="shared" si="4"/>
        <v>:</v>
      </c>
      <c r="Z23" s="175" t="str">
        <f t="shared" si="4"/>
        <v>:</v>
      </c>
      <c r="AA23" s="177">
        <f t="shared" si="3"/>
        <v>811.29957684859789</v>
      </c>
    </row>
    <row r="24" spans="2:27" ht="12" x14ac:dyDescent="0.25">
      <c r="B24" s="27" t="s">
        <v>26</v>
      </c>
      <c r="C24" s="172">
        <f t="shared" si="0"/>
        <v>21.776273912023854</v>
      </c>
      <c r="D24" s="175">
        <f t="shared" si="4"/>
        <v>12.971958859593286</v>
      </c>
      <c r="E24" s="175">
        <f t="shared" si="4"/>
        <v>52.129049549398644</v>
      </c>
      <c r="F24" s="175">
        <f t="shared" si="4"/>
        <v>13.092565915106032</v>
      </c>
      <c r="G24" s="175">
        <f t="shared" si="4"/>
        <v>42.748500787296059</v>
      </c>
      <c r="H24" s="175">
        <f t="shared" si="4"/>
        <v>12.462729069650575</v>
      </c>
      <c r="I24" s="175">
        <f t="shared" si="4"/>
        <v>61.482796743609505</v>
      </c>
      <c r="J24" s="175">
        <f t="shared" si="4"/>
        <v>42.922710978592249</v>
      </c>
      <c r="K24" s="175">
        <f t="shared" si="4"/>
        <v>68.290394988106812</v>
      </c>
      <c r="L24" s="175">
        <f t="shared" si="4"/>
        <v>41.730041207410636</v>
      </c>
      <c r="M24" s="175">
        <f t="shared" si="4"/>
        <v>44.986431706254812</v>
      </c>
      <c r="N24" s="175">
        <f t="shared" si="4"/>
        <v>45.415256792522364</v>
      </c>
      <c r="O24" s="172">
        <f t="shared" si="4"/>
        <v>17.21961857918426</v>
      </c>
      <c r="P24" s="175" t="str">
        <f t="shared" si="4"/>
        <v>:</v>
      </c>
      <c r="Q24" s="175" t="str">
        <f t="shared" si="4"/>
        <v>:</v>
      </c>
      <c r="R24" s="175" t="str">
        <f t="shared" si="4"/>
        <v>:</v>
      </c>
      <c r="S24" s="175" t="str">
        <f t="shared" si="4"/>
        <v>:</v>
      </c>
      <c r="T24" s="175" t="str">
        <f t="shared" si="4"/>
        <v>:</v>
      </c>
      <c r="U24" s="175" t="str">
        <f t="shared" si="4"/>
        <v>:</v>
      </c>
      <c r="V24" s="175" t="str">
        <f t="shared" si="4"/>
        <v>:</v>
      </c>
      <c r="W24" s="175" t="str">
        <f t="shared" si="4"/>
        <v>:</v>
      </c>
      <c r="X24" s="175" t="str">
        <f t="shared" si="4"/>
        <v>:</v>
      </c>
      <c r="Y24" s="175" t="str">
        <f t="shared" si="4"/>
        <v>:</v>
      </c>
      <c r="Z24" s="175" t="str">
        <f t="shared" si="4"/>
        <v>:</v>
      </c>
      <c r="AA24" s="177">
        <f t="shared" si="3"/>
        <v>38.334059209130402</v>
      </c>
    </row>
    <row r="25" spans="2:27" ht="12" x14ac:dyDescent="0.25">
      <c r="B25" s="27" t="s">
        <v>27</v>
      </c>
      <c r="C25" s="172">
        <f t="shared" si="0"/>
        <v>0</v>
      </c>
      <c r="D25" s="175">
        <f t="shared" si="4"/>
        <v>0</v>
      </c>
      <c r="E25" s="175">
        <f t="shared" si="4"/>
        <v>0</v>
      </c>
      <c r="F25" s="175">
        <f t="shared" si="4"/>
        <v>0</v>
      </c>
      <c r="G25" s="175">
        <f t="shared" si="4"/>
        <v>0</v>
      </c>
      <c r="H25" s="175">
        <f t="shared" si="4"/>
        <v>0</v>
      </c>
      <c r="I25" s="175">
        <f t="shared" si="4"/>
        <v>0</v>
      </c>
      <c r="J25" s="175">
        <f t="shared" si="4"/>
        <v>0</v>
      </c>
      <c r="K25" s="175">
        <f t="shared" si="4"/>
        <v>0</v>
      </c>
      <c r="L25" s="175">
        <f t="shared" si="4"/>
        <v>0</v>
      </c>
      <c r="M25" s="175">
        <f t="shared" si="4"/>
        <v>0</v>
      </c>
      <c r="N25" s="175">
        <f t="shared" si="4"/>
        <v>0</v>
      </c>
      <c r="O25" s="172">
        <f t="shared" si="4"/>
        <v>0</v>
      </c>
      <c r="P25" s="175" t="str">
        <f t="shared" si="4"/>
        <v>:</v>
      </c>
      <c r="Q25" s="175" t="str">
        <f t="shared" si="4"/>
        <v>:</v>
      </c>
      <c r="R25" s="175" t="str">
        <f t="shared" si="4"/>
        <v>:</v>
      </c>
      <c r="S25" s="175" t="str">
        <f t="shared" si="4"/>
        <v>:</v>
      </c>
      <c r="T25" s="175" t="str">
        <f t="shared" si="4"/>
        <v>:</v>
      </c>
      <c r="U25" s="175" t="str">
        <f t="shared" si="4"/>
        <v>:</v>
      </c>
      <c r="V25" s="175" t="str">
        <f t="shared" si="4"/>
        <v>:</v>
      </c>
      <c r="W25" s="175" t="str">
        <f t="shared" si="4"/>
        <v>:</v>
      </c>
      <c r="X25" s="175" t="str">
        <f t="shared" si="4"/>
        <v>:</v>
      </c>
      <c r="Y25" s="175" t="str">
        <f t="shared" si="4"/>
        <v>:</v>
      </c>
      <c r="Z25" s="175" t="str">
        <f t="shared" si="4"/>
        <v>:</v>
      </c>
      <c r="AA25" s="177">
        <f t="shared" si="3"/>
        <v>0</v>
      </c>
    </row>
    <row r="26" spans="2:27" ht="12" x14ac:dyDescent="0.25">
      <c r="B26" s="27" t="s">
        <v>28</v>
      </c>
      <c r="C26" s="172">
        <f t="shared" si="0"/>
        <v>273.12111194981651</v>
      </c>
      <c r="D26" s="175">
        <f t="shared" si="4"/>
        <v>216.84895494416824</v>
      </c>
      <c r="E26" s="175">
        <f t="shared" si="4"/>
        <v>200.02915224238009</v>
      </c>
      <c r="F26" s="175">
        <f t="shared" si="4"/>
        <v>268.36096722975611</v>
      </c>
      <c r="G26" s="175">
        <f t="shared" si="4"/>
        <v>373.66511361565892</v>
      </c>
      <c r="H26" s="175">
        <f t="shared" si="4"/>
        <v>506.89294359561677</v>
      </c>
      <c r="I26" s="175">
        <f t="shared" si="4"/>
        <v>619.06244306202666</v>
      </c>
      <c r="J26" s="175">
        <f t="shared" si="4"/>
        <v>710.19235274213281</v>
      </c>
      <c r="K26" s="175">
        <f t="shared" si="4"/>
        <v>772.49590046591527</v>
      </c>
      <c r="L26" s="175">
        <f t="shared" si="4"/>
        <v>783.22809026783625</v>
      </c>
      <c r="M26" s="175">
        <f t="shared" si="4"/>
        <v>782.56904135974389</v>
      </c>
      <c r="N26" s="175">
        <f t="shared" si="4"/>
        <v>769.66605065202123</v>
      </c>
      <c r="O26" s="172">
        <f t="shared" si="4"/>
        <v>630.63321507873718</v>
      </c>
      <c r="P26" s="175" t="str">
        <f t="shared" si="4"/>
        <v>:</v>
      </c>
      <c r="Q26" s="175" t="str">
        <f t="shared" si="4"/>
        <v>:</v>
      </c>
      <c r="R26" s="175" t="str">
        <f t="shared" si="4"/>
        <v>:</v>
      </c>
      <c r="S26" s="175" t="str">
        <f t="shared" si="4"/>
        <v>:</v>
      </c>
      <c r="T26" s="175" t="str">
        <f t="shared" si="4"/>
        <v>:</v>
      </c>
      <c r="U26" s="175" t="str">
        <f t="shared" si="4"/>
        <v>:</v>
      </c>
      <c r="V26" s="175" t="str">
        <f t="shared" si="4"/>
        <v>:</v>
      </c>
      <c r="W26" s="175" t="str">
        <f t="shared" si="4"/>
        <v>:</v>
      </c>
      <c r="X26" s="175" t="str">
        <f t="shared" si="4"/>
        <v>:</v>
      </c>
      <c r="Y26" s="175" t="str">
        <f t="shared" si="4"/>
        <v>:</v>
      </c>
      <c r="Z26" s="175" t="str">
        <f t="shared" si="4"/>
        <v>:</v>
      </c>
      <c r="AA26" s="177">
        <f t="shared" si="3"/>
        <v>523.01101017725603</v>
      </c>
    </row>
    <row r="27" spans="2:27" ht="12" x14ac:dyDescent="0.25">
      <c r="B27" s="27" t="s">
        <v>29</v>
      </c>
      <c r="C27" s="172">
        <f t="shared" si="0"/>
        <v>86.557955046275893</v>
      </c>
      <c r="D27" s="175">
        <f t="shared" si="4"/>
        <v>204.93609519612167</v>
      </c>
      <c r="E27" s="175">
        <f t="shared" si="4"/>
        <v>117.32040546496253</v>
      </c>
      <c r="F27" s="175">
        <f t="shared" si="4"/>
        <v>234.46452181577789</v>
      </c>
      <c r="G27" s="175">
        <f t="shared" si="4"/>
        <v>165.88805641251653</v>
      </c>
      <c r="H27" s="175">
        <f t="shared" si="4"/>
        <v>227.23666813574263</v>
      </c>
      <c r="I27" s="175">
        <f t="shared" si="4"/>
        <v>136.27148523578668</v>
      </c>
      <c r="J27" s="175">
        <f t="shared" si="4"/>
        <v>211.63508153371532</v>
      </c>
      <c r="K27" s="175">
        <f t="shared" si="4"/>
        <v>105.59717937417365</v>
      </c>
      <c r="L27" s="175">
        <f t="shared" si="4"/>
        <v>207.05156456588804</v>
      </c>
      <c r="M27" s="175">
        <f t="shared" si="4"/>
        <v>120.14103129131777</v>
      </c>
      <c r="N27" s="175">
        <f t="shared" si="4"/>
        <v>210.92992507712646</v>
      </c>
      <c r="O27" s="172">
        <f t="shared" si="4"/>
        <v>77.96382799325464</v>
      </c>
      <c r="P27" s="175" t="str">
        <f t="shared" si="4"/>
        <v>:</v>
      </c>
      <c r="Q27" s="175" t="str">
        <f t="shared" si="4"/>
        <v>:</v>
      </c>
      <c r="R27" s="175" t="str">
        <f t="shared" si="4"/>
        <v>:</v>
      </c>
      <c r="S27" s="175" t="str">
        <f t="shared" si="4"/>
        <v>:</v>
      </c>
      <c r="T27" s="175" t="str">
        <f t="shared" si="4"/>
        <v>:</v>
      </c>
      <c r="U27" s="175" t="str">
        <f t="shared" si="4"/>
        <v>:</v>
      </c>
      <c r="V27" s="175" t="str">
        <f t="shared" si="4"/>
        <v>:</v>
      </c>
      <c r="W27" s="175" t="str">
        <f t="shared" si="4"/>
        <v>:</v>
      </c>
      <c r="X27" s="175" t="str">
        <f t="shared" si="4"/>
        <v>:</v>
      </c>
      <c r="Y27" s="175" t="str">
        <f t="shared" si="4"/>
        <v>:</v>
      </c>
      <c r="Z27" s="175" t="str">
        <f t="shared" si="4"/>
        <v>:</v>
      </c>
      <c r="AA27" s="177">
        <f t="shared" si="3"/>
        <v>169.00249742911711</v>
      </c>
    </row>
    <row r="28" spans="2:27" ht="12" x14ac:dyDescent="0.25">
      <c r="B28" s="27" t="s">
        <v>30</v>
      </c>
      <c r="C28" s="172">
        <f t="shared" si="0"/>
        <v>448.71574769793312</v>
      </c>
      <c r="D28" s="175">
        <f t="shared" si="4"/>
        <v>409.51344451628728</v>
      </c>
      <c r="E28" s="175">
        <f t="shared" si="4"/>
        <v>404.48429243495127</v>
      </c>
      <c r="F28" s="175">
        <f t="shared" si="4"/>
        <v>421.43792780540014</v>
      </c>
      <c r="G28" s="175">
        <f t="shared" si="4"/>
        <v>456.91372544647828</v>
      </c>
      <c r="H28" s="175">
        <f t="shared" si="4"/>
        <v>516.03698914182519</v>
      </c>
      <c r="I28" s="175">
        <f t="shared" si="4"/>
        <v>549.98940937771727</v>
      </c>
      <c r="J28" s="175">
        <f t="shared" si="4"/>
        <v>586.49110387728251</v>
      </c>
      <c r="K28" s="175">
        <f t="shared" si="4"/>
        <v>601.0752268622773</v>
      </c>
      <c r="L28" s="175">
        <f t="shared" si="4"/>
        <v>588.65577133174293</v>
      </c>
      <c r="M28" s="175">
        <f>IF(M157=":",":",IF(M157="-","-",M157*100))</f>
        <v>549.34728322668389</v>
      </c>
      <c r="N28" s="175">
        <f t="shared" si="4"/>
        <v>512.65412142427147</v>
      </c>
      <c r="O28" s="172">
        <f t="shared" si="4"/>
        <v>447.15776354959286</v>
      </c>
      <c r="P28" s="175" t="str">
        <f t="shared" si="4"/>
        <v>:</v>
      </c>
      <c r="Q28" s="175" t="str">
        <f t="shared" si="4"/>
        <v>:</v>
      </c>
      <c r="R28" s="175" t="str">
        <f t="shared" si="4"/>
        <v>:</v>
      </c>
      <c r="S28" s="175" t="str">
        <f t="shared" si="4"/>
        <v>:</v>
      </c>
      <c r="T28" s="175" t="str">
        <f t="shared" si="4"/>
        <v>:</v>
      </c>
      <c r="U28" s="175" t="str">
        <f t="shared" si="4"/>
        <v>:</v>
      </c>
      <c r="V28" s="175" t="str">
        <f t="shared" si="4"/>
        <v>:</v>
      </c>
      <c r="W28" s="175" t="str">
        <f t="shared" si="4"/>
        <v>:</v>
      </c>
      <c r="X28" s="175" t="str">
        <f t="shared" si="4"/>
        <v>:</v>
      </c>
      <c r="Y28" s="175" t="str">
        <f t="shared" si="4"/>
        <v>:</v>
      </c>
      <c r="Z28" s="175" t="str">
        <f t="shared" si="4"/>
        <v>:</v>
      </c>
      <c r="AA28" s="177">
        <f t="shared" si="3"/>
        <v>503.77625359523762</v>
      </c>
    </row>
    <row r="29" spans="2:27" ht="12" x14ac:dyDescent="0.25">
      <c r="B29" s="27" t="s">
        <v>31</v>
      </c>
      <c r="C29" s="172">
        <f t="shared" si="0"/>
        <v>631.79225272349106</v>
      </c>
      <c r="D29" s="175">
        <f t="shared" si="4"/>
        <v>571.15909070850478</v>
      </c>
      <c r="E29" s="175">
        <f t="shared" si="4"/>
        <v>621.6461270972278</v>
      </c>
      <c r="F29" s="175">
        <f t="shared" si="4"/>
        <v>748.50093994639803</v>
      </c>
      <c r="G29" s="175">
        <f t="shared" si="4"/>
        <v>878.96020452292214</v>
      </c>
      <c r="H29" s="175">
        <f t="shared" si="4"/>
        <v>1013.0239208267998</v>
      </c>
      <c r="I29" s="175">
        <f t="shared" si="4"/>
        <v>1126.2022929396639</v>
      </c>
      <c r="J29" s="175">
        <f t="shared" si="4"/>
        <v>1190.5846496015158</v>
      </c>
      <c r="K29" s="175">
        <f t="shared" si="4"/>
        <v>1225.6512695895715</v>
      </c>
      <c r="L29" s="175">
        <f t="shared" si="4"/>
        <v>1225.0511160208641</v>
      </c>
      <c r="M29" s="175">
        <f t="shared" si="4"/>
        <v>1220.5217217346792</v>
      </c>
      <c r="N29" s="175">
        <f t="shared" si="4"/>
        <v>1201.1650039863141</v>
      </c>
      <c r="O29" s="172" t="str">
        <f t="shared" si="4"/>
        <v>:</v>
      </c>
      <c r="P29" s="175" t="str">
        <f t="shared" si="4"/>
        <v>:</v>
      </c>
      <c r="Q29" s="175" t="str">
        <f t="shared" si="4"/>
        <v>:</v>
      </c>
      <c r="R29" s="175" t="str">
        <f t="shared" si="4"/>
        <v>:</v>
      </c>
      <c r="S29" s="175" t="str">
        <f t="shared" si="4"/>
        <v>:</v>
      </c>
      <c r="T29" s="175" t="str">
        <f t="shared" si="4"/>
        <v>:</v>
      </c>
      <c r="U29" s="175" t="str">
        <f t="shared" si="4"/>
        <v>:</v>
      </c>
      <c r="V29" s="175" t="str">
        <f t="shared" si="4"/>
        <v>:</v>
      </c>
      <c r="W29" s="175" t="str">
        <f t="shared" si="4"/>
        <v>:</v>
      </c>
      <c r="X29" s="175" t="str">
        <f t="shared" si="4"/>
        <v>:</v>
      </c>
      <c r="Y29" s="175" t="str">
        <f t="shared" si="4"/>
        <v>:</v>
      </c>
      <c r="Z29" s="175" t="str">
        <f t="shared" si="4"/>
        <v>:</v>
      </c>
      <c r="AA29" s="177">
        <f t="shared" si="3"/>
        <v>971.18821580816268</v>
      </c>
    </row>
    <row r="30" spans="2:27" ht="12" x14ac:dyDescent="0.25">
      <c r="B30" s="27" t="s">
        <v>32</v>
      </c>
      <c r="C30" s="172">
        <f t="shared" si="0"/>
        <v>126.51149824289587</v>
      </c>
      <c r="D30" s="175">
        <f t="shared" si="4"/>
        <v>106.74829851738474</v>
      </c>
      <c r="E30" s="175">
        <f t="shared" si="4"/>
        <v>90.904607070769345</v>
      </c>
      <c r="F30" s="175">
        <f t="shared" si="4"/>
        <v>97.508423645716348</v>
      </c>
      <c r="G30" s="175">
        <f t="shared" si="4"/>
        <v>122.85736496031438</v>
      </c>
      <c r="H30" s="175">
        <f t="shared" si="4"/>
        <v>149.02816459683106</v>
      </c>
      <c r="I30" s="175">
        <f t="shared" si="4"/>
        <v>177.93634752866186</v>
      </c>
      <c r="J30" s="175">
        <f t="shared" si="4"/>
        <v>197.91184725122434</v>
      </c>
      <c r="K30" s="175">
        <f t="shared" si="4"/>
        <v>216.5122219928858</v>
      </c>
      <c r="L30" s="175">
        <f t="shared" si="4"/>
        <v>213.95818869502517</v>
      </c>
      <c r="M30" s="175">
        <f t="shared" si="4"/>
        <v>213.47086370179355</v>
      </c>
      <c r="N30" s="175">
        <f t="shared" si="4"/>
        <v>199.12935556764785</v>
      </c>
      <c r="O30" s="172">
        <f t="shared" si="4"/>
        <v>146.78701931456175</v>
      </c>
      <c r="P30" s="175" t="str">
        <f t="shared" si="4"/>
        <v>:</v>
      </c>
      <c r="Q30" s="175" t="str">
        <f t="shared" si="4"/>
        <v>:</v>
      </c>
      <c r="R30" s="175" t="str">
        <f t="shared" si="4"/>
        <v>:</v>
      </c>
      <c r="S30" s="175" t="str">
        <f t="shared" si="4"/>
        <v>:</v>
      </c>
      <c r="T30" s="175" t="str">
        <f t="shared" si="4"/>
        <v>:</v>
      </c>
      <c r="U30" s="175" t="str">
        <f t="shared" si="4"/>
        <v>:</v>
      </c>
      <c r="V30" s="175" t="str">
        <f t="shared" si="4"/>
        <v>:</v>
      </c>
      <c r="W30" s="175" t="str">
        <f t="shared" ref="D30:Z37" si="5">IF(W159=":",":",IF(W159="-","-",W159*100))</f>
        <v>:</v>
      </c>
      <c r="X30" s="175" t="str">
        <f t="shared" si="5"/>
        <v>:</v>
      </c>
      <c r="Y30" s="175" t="str">
        <f t="shared" si="5"/>
        <v>:</v>
      </c>
      <c r="Z30" s="175" t="str">
        <f t="shared" si="5"/>
        <v>:</v>
      </c>
      <c r="AA30" s="177">
        <f t="shared" si="3"/>
        <v>159.3730984809292</v>
      </c>
    </row>
    <row r="31" spans="2:27" ht="12" x14ac:dyDescent="0.25">
      <c r="B31" s="27" t="s">
        <v>33</v>
      </c>
      <c r="C31" s="172">
        <f t="shared" si="0"/>
        <v>93.090581296073992</v>
      </c>
      <c r="D31" s="175">
        <f t="shared" si="5"/>
        <v>92.232483758987286</v>
      </c>
      <c r="E31" s="175">
        <f t="shared" si="5"/>
        <v>76.724320997820101</v>
      </c>
      <c r="F31" s="175">
        <f t="shared" si="5"/>
        <v>79.413026614025128</v>
      </c>
      <c r="G31" s="175">
        <f t="shared" si="5"/>
        <v>92.560121000420395</v>
      </c>
      <c r="H31" s="175">
        <f t="shared" si="5"/>
        <v>71.502927499425766</v>
      </c>
      <c r="I31" s="175">
        <f t="shared" si="5"/>
        <v>85.383305235695133</v>
      </c>
      <c r="J31" s="175">
        <f t="shared" si="5"/>
        <v>106.35208868741415</v>
      </c>
      <c r="K31" s="175">
        <f t="shared" si="5"/>
        <v>105.35357518971324</v>
      </c>
      <c r="L31" s="175">
        <f t="shared" si="5"/>
        <v>91.97245420229433</v>
      </c>
      <c r="M31" s="175">
        <f t="shared" si="5"/>
        <v>95.196820705286839</v>
      </c>
      <c r="N31" s="175">
        <f t="shared" si="5"/>
        <v>86.797866024104735</v>
      </c>
      <c r="O31" s="172">
        <f t="shared" si="5"/>
        <v>69.444770187554425</v>
      </c>
      <c r="P31" s="175" t="str">
        <f t="shared" si="5"/>
        <v>:</v>
      </c>
      <c r="Q31" s="175" t="str">
        <f t="shared" si="5"/>
        <v>:</v>
      </c>
      <c r="R31" s="175" t="str">
        <f t="shared" si="5"/>
        <v>:</v>
      </c>
      <c r="S31" s="175" t="str">
        <f t="shared" si="5"/>
        <v>:</v>
      </c>
      <c r="T31" s="175" t="str">
        <f t="shared" si="5"/>
        <v>:</v>
      </c>
      <c r="U31" s="175" t="str">
        <f t="shared" si="5"/>
        <v>:</v>
      </c>
      <c r="V31" s="175" t="str">
        <f t="shared" si="5"/>
        <v>:</v>
      </c>
      <c r="W31" s="175" t="str">
        <f t="shared" si="5"/>
        <v>:</v>
      </c>
      <c r="X31" s="175" t="str">
        <f t="shared" si="5"/>
        <v>:</v>
      </c>
      <c r="Y31" s="175" t="str">
        <f t="shared" si="5"/>
        <v>:</v>
      </c>
      <c r="Z31" s="175" t="str">
        <f t="shared" si="5"/>
        <v>:</v>
      </c>
      <c r="AA31" s="177">
        <f t="shared" si="3"/>
        <v>89.714964267605083</v>
      </c>
    </row>
    <row r="32" spans="2:27" ht="12" x14ac:dyDescent="0.25">
      <c r="B32" s="27" t="s">
        <v>34</v>
      </c>
      <c r="C32" s="172">
        <f t="shared" si="0"/>
        <v>80.528426964833557</v>
      </c>
      <c r="D32" s="175">
        <f t="shared" si="5"/>
        <v>45.73584709715665</v>
      </c>
      <c r="E32" s="175">
        <f t="shared" si="5"/>
        <v>34.932778309051024</v>
      </c>
      <c r="F32" s="175">
        <f t="shared" si="5"/>
        <v>45.297077901004315</v>
      </c>
      <c r="G32" s="175">
        <f t="shared" si="5"/>
        <v>81.566933937975165</v>
      </c>
      <c r="H32" s="175">
        <f t="shared" si="5"/>
        <v>136.82588997884042</v>
      </c>
      <c r="I32" s="175">
        <f t="shared" si="5"/>
        <v>185.06453888126833</v>
      </c>
      <c r="J32" s="175">
        <f t="shared" si="5"/>
        <v>232.40487925192878</v>
      </c>
      <c r="K32" s="175">
        <f t="shared" si="5"/>
        <v>275.38089406796161</v>
      </c>
      <c r="L32" s="175">
        <f t="shared" si="5"/>
        <v>297.10126741121849</v>
      </c>
      <c r="M32" s="175">
        <f t="shared" si="5"/>
        <v>301.69666076737008</v>
      </c>
      <c r="N32" s="175">
        <f t="shared" si="5"/>
        <v>276.41680477367038</v>
      </c>
      <c r="O32" s="172">
        <f t="shared" si="5"/>
        <v>231.90299107779006</v>
      </c>
      <c r="P32" s="175" t="str">
        <f t="shared" si="5"/>
        <v>:</v>
      </c>
      <c r="Q32" s="175" t="str">
        <f t="shared" si="5"/>
        <v>:</v>
      </c>
      <c r="R32" s="175" t="str">
        <f t="shared" si="5"/>
        <v>:</v>
      </c>
      <c r="S32" s="175" t="str">
        <f t="shared" si="5"/>
        <v>:</v>
      </c>
      <c r="T32" s="175" t="str">
        <f t="shared" si="5"/>
        <v>:</v>
      </c>
      <c r="U32" s="175" t="str">
        <f t="shared" si="5"/>
        <v>:</v>
      </c>
      <c r="V32" s="175" t="str">
        <f t="shared" si="5"/>
        <v>:</v>
      </c>
      <c r="W32" s="175" t="str">
        <f t="shared" si="5"/>
        <v>:</v>
      </c>
      <c r="X32" s="175" t="str">
        <f t="shared" si="5"/>
        <v>:</v>
      </c>
      <c r="Y32" s="175" t="str">
        <f t="shared" si="5"/>
        <v>:</v>
      </c>
      <c r="Z32" s="175" t="str">
        <f t="shared" si="5"/>
        <v>:</v>
      </c>
      <c r="AA32" s="177">
        <f t="shared" si="3"/>
        <v>166.07933327852325</v>
      </c>
    </row>
    <row r="33" spans="2:27" ht="12" x14ac:dyDescent="0.25">
      <c r="B33" s="27" t="s">
        <v>35</v>
      </c>
      <c r="C33" s="172">
        <f t="shared" si="0"/>
        <v>0</v>
      </c>
      <c r="D33" s="175">
        <f t="shared" si="5"/>
        <v>0</v>
      </c>
      <c r="E33" s="175">
        <f t="shared" si="5"/>
        <v>0</v>
      </c>
      <c r="F33" s="175">
        <f t="shared" si="5"/>
        <v>0</v>
      </c>
      <c r="G33" s="175">
        <f t="shared" si="5"/>
        <v>0</v>
      </c>
      <c r="H33" s="175">
        <f t="shared" si="5"/>
        <v>0</v>
      </c>
      <c r="I33" s="175">
        <f t="shared" si="5"/>
        <v>0</v>
      </c>
      <c r="J33" s="175">
        <f t="shared" si="5"/>
        <v>0</v>
      </c>
      <c r="K33" s="175">
        <f t="shared" si="5"/>
        <v>0</v>
      </c>
      <c r="L33" s="175">
        <f t="shared" si="5"/>
        <v>0</v>
      </c>
      <c r="M33" s="175">
        <f t="shared" si="5"/>
        <v>0</v>
      </c>
      <c r="N33" s="175">
        <f t="shared" si="5"/>
        <v>0</v>
      </c>
      <c r="O33" s="172">
        <f t="shared" si="5"/>
        <v>0</v>
      </c>
      <c r="P33" s="175" t="str">
        <f t="shared" si="5"/>
        <v>:</v>
      </c>
      <c r="Q33" s="175" t="str">
        <f t="shared" si="5"/>
        <v>:</v>
      </c>
      <c r="R33" s="175" t="str">
        <f t="shared" si="5"/>
        <v>:</v>
      </c>
      <c r="S33" s="175" t="str">
        <f t="shared" si="5"/>
        <v>:</v>
      </c>
      <c r="T33" s="175" t="str">
        <f t="shared" si="5"/>
        <v>:</v>
      </c>
      <c r="U33" s="175" t="str">
        <f t="shared" si="5"/>
        <v>:</v>
      </c>
      <c r="V33" s="175" t="str">
        <f t="shared" si="5"/>
        <v>:</v>
      </c>
      <c r="W33" s="175" t="str">
        <f t="shared" si="5"/>
        <v>:</v>
      </c>
      <c r="X33" s="175" t="str">
        <f t="shared" si="5"/>
        <v>:</v>
      </c>
      <c r="Y33" s="175" t="str">
        <f t="shared" si="5"/>
        <v>:</v>
      </c>
      <c r="Z33" s="175" t="str">
        <f t="shared" si="5"/>
        <v>:</v>
      </c>
      <c r="AA33" s="177">
        <f t="shared" si="3"/>
        <v>0</v>
      </c>
    </row>
    <row r="34" spans="2:27" ht="12" x14ac:dyDescent="0.25">
      <c r="B34" s="27" t="s">
        <v>36</v>
      </c>
      <c r="C34" s="172">
        <f t="shared" si="0"/>
        <v>361.4156929724349</v>
      </c>
      <c r="D34" s="175">
        <f t="shared" si="5"/>
        <v>275.78187741067086</v>
      </c>
      <c r="E34" s="175">
        <f t="shared" si="5"/>
        <v>274.94712076824754</v>
      </c>
      <c r="F34" s="175">
        <f t="shared" si="5"/>
        <v>413.61852300105193</v>
      </c>
      <c r="G34" s="175">
        <f t="shared" si="5"/>
        <v>616.24042801072289</v>
      </c>
      <c r="H34" s="175">
        <f t="shared" si="5"/>
        <v>781.70548247350382</v>
      </c>
      <c r="I34" s="175">
        <f t="shared" si="5"/>
        <v>898.36781323168452</v>
      </c>
      <c r="J34" s="175">
        <f t="shared" si="5"/>
        <v>926.58665972921312</v>
      </c>
      <c r="K34" s="175">
        <f t="shared" si="5"/>
        <v>983.64193690687591</v>
      </c>
      <c r="L34" s="175">
        <f t="shared" si="5"/>
        <v>986.79093757422879</v>
      </c>
      <c r="M34" s="175">
        <f t="shared" si="5"/>
        <v>969.07102218099976</v>
      </c>
      <c r="N34" s="175">
        <f t="shared" si="5"/>
        <v>1004.6126525579975</v>
      </c>
      <c r="O34" s="172">
        <f t="shared" si="5"/>
        <v>865.51693782443579</v>
      </c>
      <c r="P34" s="175" t="str">
        <f t="shared" si="5"/>
        <v>:</v>
      </c>
      <c r="Q34" s="175" t="str">
        <f t="shared" si="5"/>
        <v>:</v>
      </c>
      <c r="R34" s="175" t="str">
        <f t="shared" si="5"/>
        <v>:</v>
      </c>
      <c r="S34" s="175" t="str">
        <f t="shared" si="5"/>
        <v>:</v>
      </c>
      <c r="T34" s="175" t="str">
        <f t="shared" si="5"/>
        <v>:</v>
      </c>
      <c r="U34" s="175" t="str">
        <f t="shared" si="5"/>
        <v>:</v>
      </c>
      <c r="V34" s="175" t="str">
        <f t="shared" si="5"/>
        <v>:</v>
      </c>
      <c r="W34" s="175" t="str">
        <f t="shared" si="5"/>
        <v>:</v>
      </c>
      <c r="X34" s="175" t="str">
        <f t="shared" si="5"/>
        <v>:</v>
      </c>
      <c r="Y34" s="175" t="str">
        <f t="shared" si="5"/>
        <v>:</v>
      </c>
      <c r="Z34" s="175" t="str">
        <f t="shared" si="5"/>
        <v>:</v>
      </c>
      <c r="AA34" s="177">
        <f t="shared" si="3"/>
        <v>707.73167890146931</v>
      </c>
    </row>
    <row r="35" spans="2:27" ht="12" x14ac:dyDescent="0.25">
      <c r="B35" s="27" t="s">
        <v>37</v>
      </c>
      <c r="C35" s="172">
        <f t="shared" si="0"/>
        <v>0</v>
      </c>
      <c r="D35" s="175">
        <f t="shared" si="5"/>
        <v>10.908761073541417</v>
      </c>
      <c r="E35" s="175">
        <f t="shared" si="5"/>
        <v>10.122653013918145</v>
      </c>
      <c r="F35" s="175">
        <f t="shared" si="5"/>
        <v>13.472682744928091</v>
      </c>
      <c r="G35" s="175">
        <f t="shared" si="5"/>
        <v>11.622305312276387</v>
      </c>
      <c r="H35" s="175">
        <f t="shared" si="5"/>
        <v>14.476482267216269</v>
      </c>
      <c r="I35" s="175">
        <f t="shared" si="5"/>
        <v>16.193826028239418</v>
      </c>
      <c r="J35" s="175">
        <f t="shared" si="5"/>
        <v>14.46438829706822</v>
      </c>
      <c r="K35" s="175">
        <f t="shared" si="5"/>
        <v>15.85519486409401</v>
      </c>
      <c r="L35" s="175">
        <f t="shared" si="5"/>
        <v>17.00412202815879</v>
      </c>
      <c r="M35" s="175">
        <f t="shared" si="5"/>
        <v>17.306471281860052</v>
      </c>
      <c r="N35" s="175">
        <f t="shared" si="5"/>
        <v>17.427410983340554</v>
      </c>
      <c r="O35" s="172">
        <f t="shared" si="5"/>
        <v>15.54611091197706</v>
      </c>
      <c r="P35" s="175" t="str">
        <f t="shared" si="5"/>
        <v>:</v>
      </c>
      <c r="Q35" s="175" t="str">
        <f t="shared" si="5"/>
        <v>:</v>
      </c>
      <c r="R35" s="175" t="str">
        <f t="shared" si="5"/>
        <v>:</v>
      </c>
      <c r="S35" s="175" t="str">
        <f t="shared" si="5"/>
        <v>:</v>
      </c>
      <c r="T35" s="175" t="str">
        <f t="shared" si="5"/>
        <v>:</v>
      </c>
      <c r="U35" s="175" t="str">
        <f t="shared" si="5"/>
        <v>:</v>
      </c>
      <c r="V35" s="175" t="str">
        <f t="shared" si="5"/>
        <v>:</v>
      </c>
      <c r="W35" s="175" t="str">
        <f t="shared" si="5"/>
        <v>:</v>
      </c>
      <c r="X35" s="175" t="str">
        <f t="shared" si="5"/>
        <v>:</v>
      </c>
      <c r="Y35" s="175" t="str">
        <f t="shared" si="5"/>
        <v>:</v>
      </c>
      <c r="Z35" s="175" t="str">
        <f t="shared" si="5"/>
        <v>:</v>
      </c>
      <c r="AA35" s="177">
        <f t="shared" si="3"/>
        <v>13.237858157886782</v>
      </c>
    </row>
    <row r="36" spans="2:27" ht="12" x14ac:dyDescent="0.25">
      <c r="B36" s="27" t="s">
        <v>38</v>
      </c>
      <c r="C36" s="172">
        <f t="shared" si="0"/>
        <v>0</v>
      </c>
      <c r="D36" s="175">
        <f t="shared" si="5"/>
        <v>0</v>
      </c>
      <c r="E36" s="175">
        <f t="shared" si="5"/>
        <v>1.1632666250188493</v>
      </c>
      <c r="F36" s="175">
        <f t="shared" si="5"/>
        <v>0.28435406389349649</v>
      </c>
      <c r="G36" s="175">
        <f t="shared" si="5"/>
        <v>0.28435406389349649</v>
      </c>
      <c r="H36" s="175">
        <f t="shared" si="5"/>
        <v>0</v>
      </c>
      <c r="I36" s="175">
        <f t="shared" si="5"/>
        <v>0</v>
      </c>
      <c r="J36" s="175">
        <f t="shared" si="5"/>
        <v>0</v>
      </c>
      <c r="K36" s="175">
        <f t="shared" si="5"/>
        <v>0</v>
      </c>
      <c r="L36" s="175">
        <f t="shared" si="5"/>
        <v>0</v>
      </c>
      <c r="M36" s="175">
        <f t="shared" si="5"/>
        <v>0</v>
      </c>
      <c r="N36" s="175">
        <f t="shared" si="5"/>
        <v>0</v>
      </c>
      <c r="O36" s="172" t="str">
        <f t="shared" si="5"/>
        <v>:</v>
      </c>
      <c r="P36" s="175" t="str">
        <f t="shared" si="5"/>
        <v>:</v>
      </c>
      <c r="Q36" s="175" t="str">
        <f t="shared" si="5"/>
        <v>:</v>
      </c>
      <c r="R36" s="175" t="str">
        <f t="shared" si="5"/>
        <v>:</v>
      </c>
      <c r="S36" s="175" t="str">
        <f t="shared" si="5"/>
        <v>:</v>
      </c>
      <c r="T36" s="175" t="str">
        <f t="shared" si="5"/>
        <v>:</v>
      </c>
      <c r="U36" s="175" t="str">
        <f t="shared" si="5"/>
        <v>:</v>
      </c>
      <c r="V36" s="175" t="str">
        <f t="shared" si="5"/>
        <v>:</v>
      </c>
      <c r="W36" s="175" t="str">
        <f t="shared" si="5"/>
        <v>:</v>
      </c>
      <c r="X36" s="175" t="str">
        <f t="shared" si="5"/>
        <v>:</v>
      </c>
      <c r="Y36" s="175" t="str">
        <f t="shared" si="5"/>
        <v>:</v>
      </c>
      <c r="Z36" s="175" t="str">
        <f t="shared" si="5"/>
        <v>:</v>
      </c>
      <c r="AA36" s="177">
        <f t="shared" si="3"/>
        <v>0.14433122940048684</v>
      </c>
    </row>
    <row r="37" spans="2:27" ht="12" x14ac:dyDescent="0.25">
      <c r="B37" s="28" t="s">
        <v>39</v>
      </c>
      <c r="C37" s="172">
        <f t="shared" si="0"/>
        <v>17.242118807634572</v>
      </c>
      <c r="D37" s="175">
        <f t="shared" si="5"/>
        <v>12.68770977861343</v>
      </c>
      <c r="E37" s="175">
        <f t="shared" si="5"/>
        <v>9.411422928646596</v>
      </c>
      <c r="F37" s="175">
        <f t="shared" si="5"/>
        <v>21.814482142946204</v>
      </c>
      <c r="G37" s="175">
        <f t="shared" si="5"/>
        <v>23.465904273623632</v>
      </c>
      <c r="H37" s="175">
        <f t="shared" si="5"/>
        <v>25.165578602456751</v>
      </c>
      <c r="I37" s="175">
        <f t="shared" si="5"/>
        <v>31.863656992952937</v>
      </c>
      <c r="J37" s="175">
        <f t="shared" si="5"/>
        <v>32.502531058456228</v>
      </c>
      <c r="K37" s="175">
        <f t="shared" si="5"/>
        <v>35.493419248013808</v>
      </c>
      <c r="L37" s="175">
        <f t="shared" si="5"/>
        <v>34.699315242707314</v>
      </c>
      <c r="M37" s="175">
        <f t="shared" si="5"/>
        <v>32.418744295767276</v>
      </c>
      <c r="N37" s="175">
        <f t="shared" si="5"/>
        <v>36.41769197392636</v>
      </c>
      <c r="O37" s="172">
        <f t="shared" si="5"/>
        <v>24.316475052336642</v>
      </c>
      <c r="P37" s="175" t="str">
        <f t="shared" si="5"/>
        <v>:</v>
      </c>
      <c r="Q37" s="175" t="str">
        <f t="shared" si="5"/>
        <v>:</v>
      </c>
      <c r="R37" s="175" t="str">
        <f t="shared" si="5"/>
        <v>:</v>
      </c>
      <c r="S37" s="175" t="str">
        <f>IF(S166=":",":",IF(S166="-","-",S166*100))</f>
        <v>:</v>
      </c>
      <c r="T37" s="175" t="str">
        <f t="shared" si="5"/>
        <v>:</v>
      </c>
      <c r="U37" s="175" t="str">
        <f t="shared" si="5"/>
        <v>:</v>
      </c>
      <c r="V37" s="175" t="str">
        <f t="shared" si="5"/>
        <v>:</v>
      </c>
      <c r="W37" s="175" t="str">
        <f t="shared" si="5"/>
        <v>:</v>
      </c>
      <c r="X37" s="175" t="str">
        <f t="shared" si="5"/>
        <v>:</v>
      </c>
      <c r="Y37" s="175" t="str">
        <f t="shared" si="5"/>
        <v>:</v>
      </c>
      <c r="Z37" s="175" t="str">
        <f t="shared" si="5"/>
        <v>:</v>
      </c>
      <c r="AA37" s="178">
        <f t="shared" si="3"/>
        <v>26.09854794547876</v>
      </c>
    </row>
    <row r="38" spans="2:27" ht="12" x14ac:dyDescent="0.25">
      <c r="B38" s="235" t="s">
        <v>43</v>
      </c>
      <c r="C38" s="231">
        <f t="shared" ref="C38:Z38" si="6">IF(C167=":",":",IF(C167="-","-",C167*100))</f>
        <v>23.883042953251682</v>
      </c>
      <c r="D38" s="232">
        <f t="shared" si="6"/>
        <v>31.496894945661552</v>
      </c>
      <c r="E38" s="232">
        <f t="shared" si="6"/>
        <v>9.6256684491978621</v>
      </c>
      <c r="F38" s="232">
        <f t="shared" si="6"/>
        <v>21.392530619285839</v>
      </c>
      <c r="G38" s="232">
        <f t="shared" si="6"/>
        <v>30.520096601690533</v>
      </c>
      <c r="H38" s="232">
        <f t="shared" si="6"/>
        <v>30.662411592202865</v>
      </c>
      <c r="I38" s="232">
        <f t="shared" si="6"/>
        <v>22.796273934793859</v>
      </c>
      <c r="J38" s="232">
        <f t="shared" si="6"/>
        <v>14.554942211488703</v>
      </c>
      <c r="K38" s="232">
        <f t="shared" si="6"/>
        <v>20.984992237364157</v>
      </c>
      <c r="L38" s="232">
        <f t="shared" si="6"/>
        <v>10.693030878040366</v>
      </c>
      <c r="M38" s="232">
        <f t="shared" si="6"/>
        <v>18.300414007245127</v>
      </c>
      <c r="N38" s="232">
        <f t="shared" si="6"/>
        <v>5.5826289460065555</v>
      </c>
      <c r="O38" s="231">
        <f t="shared" si="6"/>
        <v>12.261409251825627</v>
      </c>
      <c r="P38" s="232" t="str">
        <f t="shared" si="6"/>
        <v>:</v>
      </c>
      <c r="Q38" s="232" t="str">
        <f t="shared" si="6"/>
        <v>:</v>
      </c>
      <c r="R38" s="232" t="str">
        <f t="shared" si="6"/>
        <v>:</v>
      </c>
      <c r="S38" s="232" t="str">
        <f t="shared" si="6"/>
        <v>:</v>
      </c>
      <c r="T38" s="232" t="str">
        <f t="shared" si="6"/>
        <v>:</v>
      </c>
      <c r="U38" s="232" t="str">
        <f t="shared" si="6"/>
        <v>:</v>
      </c>
      <c r="V38" s="232" t="str">
        <f t="shared" si="6"/>
        <v>:</v>
      </c>
      <c r="W38" s="232" t="str">
        <f t="shared" si="6"/>
        <v>:</v>
      </c>
      <c r="X38" s="232" t="str">
        <f t="shared" si="6"/>
        <v>:</v>
      </c>
      <c r="Y38" s="232" t="str">
        <f t="shared" si="6"/>
        <v>:</v>
      </c>
      <c r="Z38" s="232" t="str">
        <f t="shared" si="6"/>
        <v>:</v>
      </c>
      <c r="AA38" s="233">
        <f t="shared" si="3"/>
        <v>20.041077281352425</v>
      </c>
    </row>
    <row r="39" spans="2:27" ht="12" x14ac:dyDescent="0.25">
      <c r="B39" s="234" t="s">
        <v>207</v>
      </c>
      <c r="C39" s="161">
        <f>IF(C169=":",":",IF(C169="-","-",C169*100))</f>
        <v>0</v>
      </c>
      <c r="D39" s="161">
        <f t="shared" ref="D39:Z41" si="7">IF(D169=":",":",IF(D169="-","-",D169*100))</f>
        <v>0</v>
      </c>
      <c r="E39" s="161">
        <f t="shared" si="7"/>
        <v>0</v>
      </c>
      <c r="F39" s="161">
        <f t="shared" si="7"/>
        <v>0</v>
      </c>
      <c r="G39" s="161">
        <f t="shared" si="7"/>
        <v>0</v>
      </c>
      <c r="H39" s="161">
        <f t="shared" si="7"/>
        <v>0</v>
      </c>
      <c r="I39" s="161">
        <f t="shared" si="7"/>
        <v>0</v>
      </c>
      <c r="J39" s="161">
        <f t="shared" si="7"/>
        <v>0</v>
      </c>
      <c r="K39" s="161">
        <f t="shared" si="7"/>
        <v>0</v>
      </c>
      <c r="L39" s="161">
        <f t="shared" si="7"/>
        <v>0</v>
      </c>
      <c r="M39" s="161">
        <f t="shared" si="7"/>
        <v>0</v>
      </c>
      <c r="N39" s="161" t="str">
        <f t="shared" si="7"/>
        <v>:</v>
      </c>
      <c r="O39" s="157" t="str">
        <f>IF(O169=":",":",IF(O169="-","-",O169*100))</f>
        <v>:</v>
      </c>
      <c r="P39" s="161" t="str">
        <f t="shared" si="7"/>
        <v>:</v>
      </c>
      <c r="Q39" s="161" t="str">
        <f t="shared" si="7"/>
        <v>:</v>
      </c>
      <c r="R39" s="161" t="str">
        <f t="shared" si="7"/>
        <v>:</v>
      </c>
      <c r="S39" s="161" t="str">
        <f t="shared" si="7"/>
        <v>:</v>
      </c>
      <c r="T39" s="161" t="str">
        <f t="shared" si="7"/>
        <v>:</v>
      </c>
      <c r="U39" s="161" t="str">
        <f t="shared" si="7"/>
        <v>:</v>
      </c>
      <c r="V39" s="161" t="str">
        <f t="shared" si="7"/>
        <v>:</v>
      </c>
      <c r="W39" s="161" t="str">
        <f t="shared" si="7"/>
        <v>:</v>
      </c>
      <c r="X39" s="161" t="str">
        <f t="shared" si="7"/>
        <v>:</v>
      </c>
      <c r="Y39" s="161" t="str">
        <f t="shared" si="7"/>
        <v>:</v>
      </c>
      <c r="Z39" s="161" t="str">
        <f t="shared" si="7"/>
        <v>:</v>
      </c>
      <c r="AA39" s="229">
        <f t="shared" si="3"/>
        <v>0</v>
      </c>
    </row>
    <row r="40" spans="2:27" ht="12" x14ac:dyDescent="0.25">
      <c r="B40" s="234" t="s">
        <v>190</v>
      </c>
      <c r="C40" s="161" t="str">
        <f>IF(C170=":",":",IF(C170="-","-",C170*100))</f>
        <v>-</v>
      </c>
      <c r="D40" s="161" t="str">
        <f t="shared" si="7"/>
        <v>-</v>
      </c>
      <c r="E40" s="161" t="str">
        <f t="shared" si="7"/>
        <v>-</v>
      </c>
      <c r="F40" s="161" t="str">
        <f t="shared" si="7"/>
        <v>-</v>
      </c>
      <c r="G40" s="161" t="str">
        <f t="shared" si="7"/>
        <v>-</v>
      </c>
      <c r="H40" s="161" t="str">
        <f t="shared" si="7"/>
        <v>-</v>
      </c>
      <c r="I40" s="161" t="str">
        <f t="shared" si="7"/>
        <v>-</v>
      </c>
      <c r="J40" s="161" t="str">
        <f t="shared" si="7"/>
        <v>-</v>
      </c>
      <c r="K40" s="161" t="str">
        <f t="shared" si="7"/>
        <v>-</v>
      </c>
      <c r="L40" s="161" t="str">
        <f t="shared" si="7"/>
        <v>-</v>
      </c>
      <c r="M40" s="161" t="str">
        <f t="shared" si="7"/>
        <v>-</v>
      </c>
      <c r="N40" s="161" t="str">
        <f t="shared" si="7"/>
        <v>-</v>
      </c>
      <c r="O40" s="157" t="str">
        <f t="shared" si="7"/>
        <v>:</v>
      </c>
      <c r="P40" s="161" t="str">
        <f t="shared" si="7"/>
        <v>:</v>
      </c>
      <c r="Q40" s="161" t="str">
        <f t="shared" si="7"/>
        <v>:</v>
      </c>
      <c r="R40" s="161" t="str">
        <f t="shared" si="7"/>
        <v>:</v>
      </c>
      <c r="S40" s="161" t="str">
        <f t="shared" si="7"/>
        <v>:</v>
      </c>
      <c r="T40" s="161" t="str">
        <f t="shared" si="7"/>
        <v>:</v>
      </c>
      <c r="U40" s="161" t="str">
        <f t="shared" si="7"/>
        <v>:</v>
      </c>
      <c r="V40" s="161" t="str">
        <f t="shared" si="7"/>
        <v>:</v>
      </c>
      <c r="W40" s="161" t="str">
        <f t="shared" si="7"/>
        <v>:</v>
      </c>
      <c r="X40" s="161" t="str">
        <f t="shared" si="7"/>
        <v>:</v>
      </c>
      <c r="Y40" s="161" t="str">
        <f t="shared" si="7"/>
        <v>:</v>
      </c>
      <c r="Z40" s="161" t="str">
        <f t="shared" si="7"/>
        <v>:</v>
      </c>
      <c r="AA40" s="229" t="s">
        <v>48</v>
      </c>
    </row>
    <row r="41" spans="2:27" ht="12" x14ac:dyDescent="0.25">
      <c r="B41" s="234" t="s">
        <v>62</v>
      </c>
      <c r="C41" s="161">
        <f>IF(C171=":",":",IF(C171="-","-",C171*100))</f>
        <v>112.33571593267236</v>
      </c>
      <c r="D41" s="161">
        <f t="shared" si="7"/>
        <v>108.22965183306434</v>
      </c>
      <c r="E41" s="161">
        <f t="shared" si="7"/>
        <v>108.22965183306434</v>
      </c>
      <c r="F41" s="161">
        <f t="shared" si="7"/>
        <v>107.41065252478673</v>
      </c>
      <c r="G41" s="161">
        <f t="shared" si="7"/>
        <v>114.38321420336639</v>
      </c>
      <c r="H41" s="161">
        <f t="shared" si="7"/>
        <v>127.49827069402815</v>
      </c>
      <c r="I41" s="161">
        <f t="shared" si="7"/>
        <v>150.04288678810238</v>
      </c>
      <c r="J41" s="161">
        <f t="shared" si="7"/>
        <v>166.44500807009456</v>
      </c>
      <c r="K41" s="161">
        <f t="shared" si="7"/>
        <v>191.04818999308279</v>
      </c>
      <c r="L41" s="161">
        <f t="shared" si="7"/>
        <v>219.32580124510031</v>
      </c>
      <c r="M41" s="161">
        <f t="shared" si="7"/>
        <v>234.49942356467605</v>
      </c>
      <c r="N41" s="161">
        <f t="shared" si="7"/>
        <v>234.49942356467605</v>
      </c>
      <c r="O41" s="157">
        <f t="shared" si="7"/>
        <v>228.60801951516999</v>
      </c>
      <c r="P41" s="161" t="str">
        <f t="shared" si="7"/>
        <v>:</v>
      </c>
      <c r="Q41" s="161" t="str">
        <f t="shared" si="7"/>
        <v>:</v>
      </c>
      <c r="R41" s="161" t="str">
        <f t="shared" si="7"/>
        <v>:</v>
      </c>
      <c r="S41" s="161" t="str">
        <f t="shared" si="7"/>
        <v>:</v>
      </c>
      <c r="T41" s="161" t="str">
        <f t="shared" si="7"/>
        <v>:</v>
      </c>
      <c r="U41" s="161" t="str">
        <f t="shared" si="7"/>
        <v>:</v>
      </c>
      <c r="V41" s="161" t="str">
        <f t="shared" si="7"/>
        <v>:</v>
      </c>
      <c r="W41" s="161" t="str">
        <f t="shared" si="7"/>
        <v>:</v>
      </c>
      <c r="X41" s="161" t="str">
        <f t="shared" si="7"/>
        <v>:</v>
      </c>
      <c r="Y41" s="161" t="str">
        <f t="shared" si="7"/>
        <v>:</v>
      </c>
      <c r="Z41" s="161" t="str">
        <f t="shared" si="7"/>
        <v>:</v>
      </c>
      <c r="AA41" s="229">
        <f t="shared" si="3"/>
        <v>156.16232418722623</v>
      </c>
    </row>
    <row r="42" spans="2:27" ht="12" x14ac:dyDescent="0.25">
      <c r="B42" s="230" t="s">
        <v>45</v>
      </c>
      <c r="C42" s="227">
        <f>IF(C172=":",":",IF(C172="-","-",C172*100))</f>
        <v>65.923004631628544</v>
      </c>
      <c r="D42" s="227">
        <f t="shared" ref="D42:Z42" si="8">IF(D172=":",":",IF(D172="-","-",D172*100))</f>
        <v>52.33892771514563</v>
      </c>
      <c r="E42" s="227">
        <f t="shared" si="8"/>
        <v>40.543342040535556</v>
      </c>
      <c r="F42" s="227">
        <f t="shared" si="8"/>
        <v>35.677686615398123</v>
      </c>
      <c r="G42" s="227">
        <f t="shared" si="8"/>
        <v>38.195079545472474</v>
      </c>
      <c r="H42" s="227">
        <f t="shared" si="8"/>
        <v>49.66123952203823</v>
      </c>
      <c r="I42" s="227">
        <f t="shared" si="8"/>
        <v>55.254534467951721</v>
      </c>
      <c r="J42" s="227">
        <f t="shared" si="8"/>
        <v>67.484936820631802</v>
      </c>
      <c r="K42" s="227">
        <f t="shared" si="8"/>
        <v>78.233554615825156</v>
      </c>
      <c r="L42" s="227">
        <f t="shared" si="8"/>
        <v>83.775100697294903</v>
      </c>
      <c r="M42" s="227">
        <f t="shared" si="8"/>
        <v>83.446937166676037</v>
      </c>
      <c r="N42" s="227">
        <f t="shared" si="8"/>
        <v>74.826333650803505</v>
      </c>
      <c r="O42" s="226">
        <f t="shared" si="8"/>
        <v>59.770924946288929</v>
      </c>
      <c r="P42" s="227" t="str">
        <f t="shared" si="8"/>
        <v>:</v>
      </c>
      <c r="Q42" s="227" t="str">
        <f t="shared" si="8"/>
        <v>:</v>
      </c>
      <c r="R42" s="227" t="str">
        <f t="shared" si="8"/>
        <v>:</v>
      </c>
      <c r="S42" s="227" t="str">
        <f t="shared" si="8"/>
        <v>:</v>
      </c>
      <c r="T42" s="227" t="str">
        <f t="shared" si="8"/>
        <v>:</v>
      </c>
      <c r="U42" s="227" t="str">
        <f t="shared" si="8"/>
        <v>:</v>
      </c>
      <c r="V42" s="227" t="str">
        <f t="shared" si="8"/>
        <v>:</v>
      </c>
      <c r="W42" s="227" t="str">
        <f t="shared" si="8"/>
        <v>:</v>
      </c>
      <c r="X42" s="227" t="str">
        <f t="shared" si="8"/>
        <v>:</v>
      </c>
      <c r="Y42" s="227" t="str">
        <f t="shared" si="8"/>
        <v>:</v>
      </c>
      <c r="Z42" s="227" t="str">
        <f t="shared" si="8"/>
        <v>:</v>
      </c>
      <c r="AA42" s="228">
        <f t="shared" si="3"/>
        <v>60.446723124116808</v>
      </c>
    </row>
    <row r="43" spans="2:27" x14ac:dyDescent="0.2">
      <c r="B43" s="57" t="s">
        <v>138</v>
      </c>
      <c r="P43" s="7"/>
    </row>
    <row r="44" spans="2:27" x14ac:dyDescent="0.2">
      <c r="B44" s="57" t="s">
        <v>137</v>
      </c>
      <c r="P44" s="7"/>
    </row>
    <row r="45" spans="2:27" ht="15" customHeight="1" x14ac:dyDescent="0.2">
      <c r="B45" s="41" t="s">
        <v>245</v>
      </c>
    </row>
    <row r="46" spans="2:27" ht="15" customHeight="1" x14ac:dyDescent="0.2">
      <c r="B46" s="299" t="s">
        <v>542</v>
      </c>
    </row>
    <row r="47" spans="2:27" ht="15" customHeight="1" x14ac:dyDescent="0.2">
      <c r="B47" s="41" t="s">
        <v>543</v>
      </c>
    </row>
    <row r="48" spans="2:27" ht="15" customHeight="1" x14ac:dyDescent="0.2">
      <c r="B48" s="41" t="s">
        <v>538</v>
      </c>
    </row>
    <row r="49" spans="1:28" ht="15" customHeight="1" x14ac:dyDescent="0.2">
      <c r="B49" s="41" t="str">
        <f>'T1-Solid fuels supply EU'!B37</f>
        <v>Extraction date: 05/05/2020</v>
      </c>
    </row>
    <row r="50" spans="1:28" ht="15" customHeight="1" x14ac:dyDescent="0.2">
      <c r="B50" s="42" t="s">
        <v>411</v>
      </c>
    </row>
    <row r="52" spans="1:28" x14ac:dyDescent="0.2">
      <c r="A52" s="2" t="s">
        <v>412</v>
      </c>
    </row>
    <row r="54" spans="1:28" ht="68.400000000000006" x14ac:dyDescent="0.2">
      <c r="B54" s="70" t="s">
        <v>63</v>
      </c>
      <c r="C54" s="239" t="s">
        <v>155</v>
      </c>
      <c r="D54" s="237" t="s">
        <v>156</v>
      </c>
      <c r="E54" s="237" t="s">
        <v>157</v>
      </c>
      <c r="F54" s="237" t="s">
        <v>158</v>
      </c>
      <c r="G54" s="237" t="s">
        <v>159</v>
      </c>
      <c r="H54" s="237" t="s">
        <v>160</v>
      </c>
      <c r="I54" s="237" t="s">
        <v>161</v>
      </c>
      <c r="J54" s="237" t="s">
        <v>162</v>
      </c>
      <c r="K54" s="237" t="s">
        <v>163</v>
      </c>
      <c r="L54" s="237" t="s">
        <v>164</v>
      </c>
      <c r="M54" s="237" t="s">
        <v>165</v>
      </c>
      <c r="N54" s="238" t="s">
        <v>166</v>
      </c>
      <c r="O54" s="240" t="s">
        <v>167</v>
      </c>
      <c r="P54" s="239" t="s">
        <v>226</v>
      </c>
      <c r="Q54" s="237" t="s">
        <v>227</v>
      </c>
      <c r="R54" s="237" t="s">
        <v>228</v>
      </c>
      <c r="S54" s="237" t="s">
        <v>229</v>
      </c>
      <c r="T54" s="237" t="s">
        <v>230</v>
      </c>
      <c r="U54" s="237" t="s">
        <v>231</v>
      </c>
      <c r="V54" s="237" t="s">
        <v>232</v>
      </c>
      <c r="W54" s="237" t="s">
        <v>233</v>
      </c>
      <c r="X54" s="237" t="s">
        <v>234</v>
      </c>
      <c r="Y54" s="237" t="s">
        <v>235</v>
      </c>
      <c r="Z54" s="237" t="s">
        <v>236</v>
      </c>
      <c r="AA54" s="238" t="s">
        <v>237</v>
      </c>
      <c r="AB54" s="240" t="s">
        <v>238</v>
      </c>
    </row>
    <row r="55" spans="1:28" x14ac:dyDescent="0.2">
      <c r="A55" s="2" t="s">
        <v>206</v>
      </c>
      <c r="B55" s="70" t="s">
        <v>41</v>
      </c>
      <c r="C55" s="236">
        <f t="shared" ref="C55:AA55" si="9">SUM(C57:C84)</f>
        <v>2153809</v>
      </c>
      <c r="D55" s="236">
        <f t="shared" si="9"/>
        <v>2263799</v>
      </c>
      <c r="E55" s="236">
        <f t="shared" si="9"/>
        <v>2097474</v>
      </c>
      <c r="F55" s="236">
        <f t="shared" si="9"/>
        <v>1270739</v>
      </c>
      <c r="G55" s="236">
        <f t="shared" si="9"/>
        <v>1031064</v>
      </c>
      <c r="H55" s="236">
        <f t="shared" si="9"/>
        <v>975988</v>
      </c>
      <c r="I55" s="236">
        <f t="shared" si="9"/>
        <v>964593</v>
      </c>
      <c r="J55" s="236">
        <f t="shared" si="9"/>
        <v>970678</v>
      </c>
      <c r="K55" s="236">
        <f t="shared" si="9"/>
        <v>1058926</v>
      </c>
      <c r="L55" s="236">
        <f t="shared" si="9"/>
        <v>1411112</v>
      </c>
      <c r="M55" s="236">
        <f t="shared" si="9"/>
        <v>1890002</v>
      </c>
      <c r="N55" s="236">
        <f t="shared" si="9"/>
        <v>2045821</v>
      </c>
      <c r="O55" s="337">
        <f>AVERAGE(C55:N55)</f>
        <v>1511167.0833333333</v>
      </c>
      <c r="P55" s="236">
        <f t="shared" si="9"/>
        <v>2528882</v>
      </c>
      <c r="Q55" s="236">
        <f t="shared" si="9"/>
        <v>1955447</v>
      </c>
      <c r="R55" s="236">
        <f t="shared" si="9"/>
        <v>1810105</v>
      </c>
      <c r="S55" s="236">
        <f t="shared" si="9"/>
        <v>1411645</v>
      </c>
      <c r="T55" s="236">
        <f t="shared" si="9"/>
        <v>1279538</v>
      </c>
      <c r="U55" s="236">
        <f t="shared" si="9"/>
        <v>1004610</v>
      </c>
      <c r="V55" s="236">
        <f t="shared" si="9"/>
        <v>1114525</v>
      </c>
      <c r="W55" s="236">
        <f t="shared" si="9"/>
        <v>1001576</v>
      </c>
      <c r="X55" s="236">
        <f t="shared" si="9"/>
        <v>1119710</v>
      </c>
      <c r="Y55" s="236">
        <f t="shared" si="9"/>
        <v>1491649</v>
      </c>
      <c r="Z55" s="236">
        <f t="shared" si="9"/>
        <v>1911012</v>
      </c>
      <c r="AA55" s="236">
        <f t="shared" si="9"/>
        <v>2081766</v>
      </c>
      <c r="AB55" s="337">
        <f>AVERAGE(P55:AA55)</f>
        <v>1559205.4166666667</v>
      </c>
    </row>
    <row r="56" spans="1:28" x14ac:dyDescent="0.2">
      <c r="A56" s="2" t="s">
        <v>123</v>
      </c>
      <c r="B56" s="70" t="s">
        <v>65</v>
      </c>
      <c r="C56" s="2">
        <v>1480316</v>
      </c>
      <c r="D56" s="2">
        <v>1587607</v>
      </c>
      <c r="E56" s="2">
        <v>1443234</v>
      </c>
      <c r="F56" s="2">
        <v>855333</v>
      </c>
      <c r="G56" s="2">
        <v>717075</v>
      </c>
      <c r="H56" s="2">
        <v>696874</v>
      </c>
      <c r="I56" s="2">
        <v>686410</v>
      </c>
      <c r="J56" s="2">
        <v>693014</v>
      </c>
      <c r="K56" s="2">
        <v>761172</v>
      </c>
      <c r="L56" s="2">
        <v>978001</v>
      </c>
      <c r="M56" s="2">
        <v>1328304</v>
      </c>
      <c r="N56" s="2">
        <v>1384351</v>
      </c>
      <c r="O56" s="337">
        <f t="shared" ref="O56:O90" si="10">AVERAGE(C56:N56)</f>
        <v>1050974.25</v>
      </c>
      <c r="P56" s="2">
        <v>1789710</v>
      </c>
      <c r="Q56" s="2">
        <v>1382422</v>
      </c>
      <c r="R56" s="2">
        <v>1273170</v>
      </c>
      <c r="S56" s="2">
        <v>981704</v>
      </c>
      <c r="T56" s="2">
        <v>911241</v>
      </c>
      <c r="U56" s="2">
        <v>714190</v>
      </c>
      <c r="V56" s="2">
        <v>827039</v>
      </c>
      <c r="W56" s="2">
        <v>728923</v>
      </c>
      <c r="X56" s="2">
        <v>819872</v>
      </c>
      <c r="Y56" s="2">
        <v>1036461</v>
      </c>
      <c r="Z56" s="2">
        <v>1338642</v>
      </c>
      <c r="AA56" s="338">
        <f>SUM(AA57,AA61,AA62,AA63,AA64,AA65,AA66,AA68,AA69,AA70,AA71,AA72,AA74,AA75,AA76,AA78,AA80,AA81,AA82)</f>
        <v>1449853</v>
      </c>
      <c r="AB56" s="337">
        <f t="shared" ref="AB56:AB90" si="11">AVERAGE(P56:AA56)</f>
        <v>1104435.5833333333</v>
      </c>
    </row>
    <row r="57" spans="1:28" x14ac:dyDescent="0.2">
      <c r="A57" s="2" t="s">
        <v>89</v>
      </c>
      <c r="B57" s="70" t="s">
        <v>14</v>
      </c>
      <c r="C57" s="2">
        <v>75678</v>
      </c>
      <c r="D57" s="2">
        <v>83130</v>
      </c>
      <c r="E57" s="2">
        <v>75443</v>
      </c>
      <c r="F57" s="2">
        <v>44271</v>
      </c>
      <c r="G57" s="2">
        <v>38568</v>
      </c>
      <c r="H57" s="2">
        <v>35815</v>
      </c>
      <c r="I57" s="2">
        <v>34799</v>
      </c>
      <c r="J57" s="2">
        <v>36368</v>
      </c>
      <c r="K57" s="2">
        <v>38339</v>
      </c>
      <c r="L57" s="2">
        <v>57437</v>
      </c>
      <c r="M57" s="2">
        <v>75929</v>
      </c>
      <c r="N57" s="2">
        <v>77805</v>
      </c>
      <c r="O57" s="337">
        <f t="shared" si="10"/>
        <v>56131.833333333336</v>
      </c>
      <c r="P57" s="2">
        <v>93134</v>
      </c>
      <c r="Q57" s="2">
        <v>70022</v>
      </c>
      <c r="R57" s="2">
        <v>64866</v>
      </c>
      <c r="S57" s="2">
        <v>51411</v>
      </c>
      <c r="T57" s="2">
        <v>47674</v>
      </c>
      <c r="U57" s="2">
        <v>38387</v>
      </c>
      <c r="V57" s="2">
        <v>37050</v>
      </c>
      <c r="W57" s="2">
        <v>35873</v>
      </c>
      <c r="X57" s="2">
        <v>42939</v>
      </c>
      <c r="Y57" s="2">
        <v>58340</v>
      </c>
      <c r="Z57" s="2">
        <v>76233</v>
      </c>
      <c r="AA57" s="2">
        <v>78098</v>
      </c>
      <c r="AB57" s="337">
        <f t="shared" si="11"/>
        <v>57835.583333333336</v>
      </c>
    </row>
    <row r="58" spans="1:28" x14ac:dyDescent="0.2">
      <c r="A58" s="2" t="s">
        <v>90</v>
      </c>
      <c r="B58" s="70" t="s">
        <v>15</v>
      </c>
      <c r="C58" s="2">
        <v>15137</v>
      </c>
      <c r="D58" s="2">
        <v>13638</v>
      </c>
      <c r="E58" s="2">
        <v>12891</v>
      </c>
      <c r="F58" s="2">
        <v>7821</v>
      </c>
      <c r="G58" s="2">
        <v>7975</v>
      </c>
      <c r="H58" s="2">
        <v>7305</v>
      </c>
      <c r="I58" s="2">
        <v>6537</v>
      </c>
      <c r="J58" s="2">
        <v>6161</v>
      </c>
      <c r="K58" s="2">
        <v>7163</v>
      </c>
      <c r="L58" s="2">
        <v>8738</v>
      </c>
      <c r="M58" s="2">
        <v>11938</v>
      </c>
      <c r="N58" s="2">
        <v>15574</v>
      </c>
      <c r="O58" s="337">
        <f t="shared" si="10"/>
        <v>10073.166666666666</v>
      </c>
      <c r="P58" s="2">
        <v>15720</v>
      </c>
      <c r="Q58" s="2">
        <v>12548</v>
      </c>
      <c r="R58" s="2">
        <v>11224</v>
      </c>
      <c r="S58" s="2">
        <v>9684</v>
      </c>
      <c r="T58" s="2">
        <v>7941</v>
      </c>
      <c r="U58" s="2">
        <v>6866</v>
      </c>
      <c r="V58" s="2">
        <v>7109</v>
      </c>
      <c r="W58" s="2">
        <v>5852</v>
      </c>
      <c r="X58" s="2">
        <v>6209</v>
      </c>
      <c r="Y58" s="2">
        <v>7094</v>
      </c>
      <c r="Z58" s="2">
        <v>10044</v>
      </c>
      <c r="AA58" s="2">
        <v>12944</v>
      </c>
      <c r="AB58" s="337">
        <f t="shared" si="11"/>
        <v>9436.25</v>
      </c>
    </row>
    <row r="59" spans="1:28" x14ac:dyDescent="0.2">
      <c r="A59" s="2" t="s">
        <v>91</v>
      </c>
      <c r="B59" s="70" t="s">
        <v>188</v>
      </c>
      <c r="C59" s="2">
        <v>41754</v>
      </c>
      <c r="D59" s="2">
        <v>44402</v>
      </c>
      <c r="E59" s="2">
        <v>42547</v>
      </c>
      <c r="F59" s="2">
        <v>17900</v>
      </c>
      <c r="G59" s="2">
        <v>13233</v>
      </c>
      <c r="H59" s="2">
        <v>12945</v>
      </c>
      <c r="I59" s="2">
        <v>12910</v>
      </c>
      <c r="J59" s="2">
        <v>12864</v>
      </c>
      <c r="K59" s="2">
        <v>15273</v>
      </c>
      <c r="L59" s="2">
        <v>25270</v>
      </c>
      <c r="M59" s="2">
        <v>35232</v>
      </c>
      <c r="N59" s="2">
        <v>42858</v>
      </c>
      <c r="O59" s="337">
        <f t="shared" si="10"/>
        <v>26432.333333333332</v>
      </c>
      <c r="P59" s="2">
        <v>49634</v>
      </c>
      <c r="Q59" s="2">
        <v>38614</v>
      </c>
      <c r="R59" s="2">
        <v>32570</v>
      </c>
      <c r="S59" s="2">
        <v>23460</v>
      </c>
      <c r="T59" s="2">
        <v>21598</v>
      </c>
      <c r="U59" s="2">
        <v>15050</v>
      </c>
      <c r="V59" s="2">
        <v>15261</v>
      </c>
      <c r="W59" s="2">
        <v>15142</v>
      </c>
      <c r="X59" s="2">
        <v>18568</v>
      </c>
      <c r="Y59" s="2">
        <v>27609</v>
      </c>
      <c r="Z59" s="2">
        <v>34878</v>
      </c>
      <c r="AA59" s="2">
        <v>40602</v>
      </c>
      <c r="AB59" s="337">
        <f t="shared" si="11"/>
        <v>27748.833333333332</v>
      </c>
    </row>
    <row r="60" spans="1:28" x14ac:dyDescent="0.2">
      <c r="A60" s="2" t="s">
        <v>92</v>
      </c>
      <c r="B60" s="70" t="s">
        <v>17</v>
      </c>
      <c r="C60" s="2">
        <v>16659</v>
      </c>
      <c r="D60" s="2">
        <v>16864</v>
      </c>
      <c r="E60" s="2">
        <v>17186</v>
      </c>
      <c r="F60" s="2">
        <v>9394</v>
      </c>
      <c r="G60" s="2">
        <v>6451</v>
      </c>
      <c r="H60" s="2">
        <v>5346</v>
      </c>
      <c r="I60" s="2">
        <v>5159</v>
      </c>
      <c r="J60" s="2">
        <v>5566</v>
      </c>
      <c r="K60" s="2">
        <v>6996</v>
      </c>
      <c r="L60" s="2">
        <v>9342</v>
      </c>
      <c r="M60" s="2">
        <v>12876</v>
      </c>
      <c r="N60" s="2">
        <v>13769</v>
      </c>
      <c r="O60" s="337">
        <f t="shared" si="10"/>
        <v>10467.333333333334</v>
      </c>
      <c r="P60" s="2">
        <v>15805</v>
      </c>
      <c r="Q60" s="2">
        <v>12233</v>
      </c>
      <c r="R60" s="2">
        <v>11966</v>
      </c>
      <c r="S60" s="2">
        <v>8786</v>
      </c>
      <c r="T60" s="2">
        <v>8252</v>
      </c>
      <c r="U60" s="2">
        <v>5951</v>
      </c>
      <c r="V60" s="2">
        <v>5823</v>
      </c>
      <c r="W60" s="2">
        <v>6509</v>
      </c>
      <c r="X60" s="2">
        <v>6963</v>
      </c>
      <c r="Y60" s="2">
        <v>10054</v>
      </c>
      <c r="Z60" s="2">
        <v>12243</v>
      </c>
      <c r="AA60" s="2">
        <v>12190</v>
      </c>
      <c r="AB60" s="337">
        <f t="shared" si="11"/>
        <v>9731.25</v>
      </c>
    </row>
    <row r="61" spans="1:28" x14ac:dyDescent="0.2">
      <c r="A61" s="2" t="s">
        <v>93</v>
      </c>
      <c r="B61" s="70" t="s">
        <v>66</v>
      </c>
      <c r="C61" s="2">
        <v>393173</v>
      </c>
      <c r="D61" s="2">
        <v>443711</v>
      </c>
      <c r="E61" s="2">
        <v>403635</v>
      </c>
      <c r="F61" s="2">
        <v>233164</v>
      </c>
      <c r="G61" s="2">
        <v>183515</v>
      </c>
      <c r="H61" s="2">
        <v>185236</v>
      </c>
      <c r="I61" s="2">
        <v>162639</v>
      </c>
      <c r="J61" s="2">
        <v>171330</v>
      </c>
      <c r="K61" s="2">
        <v>184760</v>
      </c>
      <c r="L61" s="2">
        <v>271537</v>
      </c>
      <c r="M61" s="2">
        <v>377703</v>
      </c>
      <c r="N61" s="2">
        <v>293728</v>
      </c>
      <c r="O61" s="337">
        <f t="shared" si="10"/>
        <v>275344.25</v>
      </c>
      <c r="P61" s="2">
        <v>504760</v>
      </c>
      <c r="Q61" s="2">
        <v>414260</v>
      </c>
      <c r="R61" s="2">
        <v>366613</v>
      </c>
      <c r="S61" s="2">
        <v>252143</v>
      </c>
      <c r="T61" s="2">
        <v>236526</v>
      </c>
      <c r="U61" s="2">
        <v>140071</v>
      </c>
      <c r="V61" s="2">
        <v>204396</v>
      </c>
      <c r="W61" s="2">
        <v>155910</v>
      </c>
      <c r="X61" s="2">
        <v>201958</v>
      </c>
      <c r="Y61" s="2">
        <v>281278</v>
      </c>
      <c r="Z61" s="2">
        <v>381500</v>
      </c>
      <c r="AA61" s="2">
        <v>418814</v>
      </c>
      <c r="AB61" s="337">
        <f t="shared" si="11"/>
        <v>296519.08333333331</v>
      </c>
    </row>
    <row r="62" spans="1:28" x14ac:dyDescent="0.2">
      <c r="A62" s="2" t="s">
        <v>95</v>
      </c>
      <c r="B62" s="70" t="s">
        <v>18</v>
      </c>
      <c r="C62" s="2">
        <v>2557</v>
      </c>
      <c r="D62" s="2">
        <v>2814</v>
      </c>
      <c r="E62" s="2">
        <v>2763</v>
      </c>
      <c r="F62" s="2">
        <v>1418</v>
      </c>
      <c r="G62" s="2">
        <v>790</v>
      </c>
      <c r="H62" s="2">
        <v>676</v>
      </c>
      <c r="I62" s="2">
        <v>721</v>
      </c>
      <c r="J62" s="2">
        <v>945</v>
      </c>
      <c r="K62" s="2">
        <v>801</v>
      </c>
      <c r="L62" s="2">
        <v>1450</v>
      </c>
      <c r="M62" s="2">
        <v>1790</v>
      </c>
      <c r="N62" s="2">
        <v>2516</v>
      </c>
      <c r="O62" s="337">
        <f t="shared" si="10"/>
        <v>1603.4166666666667</v>
      </c>
      <c r="P62" s="2">
        <v>2845</v>
      </c>
      <c r="Q62" s="2">
        <v>2042</v>
      </c>
      <c r="R62" s="2">
        <v>2030</v>
      </c>
      <c r="S62" s="2">
        <v>1285</v>
      </c>
      <c r="T62" s="2">
        <v>993</v>
      </c>
      <c r="U62" s="2">
        <v>613</v>
      </c>
      <c r="V62" s="2">
        <v>663</v>
      </c>
      <c r="W62" s="2">
        <v>737</v>
      </c>
      <c r="X62" s="2">
        <v>904</v>
      </c>
      <c r="Y62" s="2">
        <v>1386</v>
      </c>
      <c r="Z62" s="2">
        <v>1681</v>
      </c>
      <c r="AA62" s="2">
        <v>2516</v>
      </c>
      <c r="AB62" s="337">
        <f t="shared" si="11"/>
        <v>1474.5833333333333</v>
      </c>
    </row>
    <row r="63" spans="1:28" x14ac:dyDescent="0.2">
      <c r="A63" s="2" t="s">
        <v>94</v>
      </c>
      <c r="B63" s="70" t="s">
        <v>19</v>
      </c>
      <c r="C63" s="2">
        <v>17903</v>
      </c>
      <c r="D63" s="2">
        <v>17385</v>
      </c>
      <c r="E63" s="2">
        <v>19253</v>
      </c>
      <c r="F63" s="2">
        <v>16925</v>
      </c>
      <c r="G63" s="2">
        <v>16785</v>
      </c>
      <c r="H63" s="2">
        <v>16954</v>
      </c>
      <c r="I63" s="2">
        <v>0</v>
      </c>
      <c r="J63" s="2">
        <v>15877</v>
      </c>
      <c r="K63" s="2">
        <v>14714</v>
      </c>
      <c r="L63" s="2">
        <v>18089</v>
      </c>
      <c r="M63" s="2">
        <v>18607</v>
      </c>
      <c r="N63" s="2">
        <v>18428</v>
      </c>
      <c r="O63" s="337">
        <f t="shared" si="10"/>
        <v>15910</v>
      </c>
      <c r="P63" s="2">
        <v>19670</v>
      </c>
      <c r="Q63" s="2">
        <v>16050</v>
      </c>
      <c r="R63" s="2">
        <v>18932</v>
      </c>
      <c r="S63" s="2">
        <v>18543</v>
      </c>
      <c r="T63" s="2">
        <v>18432</v>
      </c>
      <c r="U63" s="2">
        <v>16563</v>
      </c>
      <c r="V63" s="2">
        <v>16974</v>
      </c>
      <c r="W63" s="2">
        <v>14170</v>
      </c>
      <c r="X63" s="2">
        <v>14869</v>
      </c>
      <c r="Y63" s="2">
        <v>15717</v>
      </c>
      <c r="Z63" s="2">
        <v>20117</v>
      </c>
      <c r="AA63" s="2">
        <v>18881</v>
      </c>
      <c r="AB63" s="337">
        <f t="shared" si="11"/>
        <v>17409.833333333332</v>
      </c>
    </row>
    <row r="64" spans="1:28" x14ac:dyDescent="0.2">
      <c r="A64" s="2" t="s">
        <v>96</v>
      </c>
      <c r="B64" s="70" t="s">
        <v>20</v>
      </c>
      <c r="C64" s="2">
        <v>19489</v>
      </c>
      <c r="D64" s="2">
        <v>16767</v>
      </c>
      <c r="E64" s="2">
        <v>13196</v>
      </c>
      <c r="F64" s="2">
        <v>11830</v>
      </c>
      <c r="G64" s="2">
        <v>12730</v>
      </c>
      <c r="H64" s="2">
        <v>13896</v>
      </c>
      <c r="I64" s="2">
        <v>15461</v>
      </c>
      <c r="J64" s="2">
        <v>14649</v>
      </c>
      <c r="K64" s="2">
        <v>15693</v>
      </c>
      <c r="L64" s="2">
        <v>16903</v>
      </c>
      <c r="M64" s="2">
        <v>17124</v>
      </c>
      <c r="N64" s="2">
        <v>22316</v>
      </c>
      <c r="O64" s="337">
        <f t="shared" si="10"/>
        <v>15837.833333333334</v>
      </c>
      <c r="P64" s="2">
        <v>26886</v>
      </c>
      <c r="Q64" s="2">
        <v>19547</v>
      </c>
      <c r="R64" s="2">
        <v>15085</v>
      </c>
      <c r="S64" s="2">
        <v>14133</v>
      </c>
      <c r="T64" s="2">
        <v>12950</v>
      </c>
      <c r="U64" s="2">
        <v>15609</v>
      </c>
      <c r="V64" s="2">
        <v>19356</v>
      </c>
      <c r="W64" s="2">
        <v>17689</v>
      </c>
      <c r="X64" s="2">
        <v>17073</v>
      </c>
      <c r="Y64" s="2">
        <v>16281</v>
      </c>
      <c r="Z64" s="2">
        <v>15436</v>
      </c>
      <c r="AA64" s="2">
        <v>17654</v>
      </c>
      <c r="AB64" s="337">
        <f t="shared" si="11"/>
        <v>17308.25</v>
      </c>
    </row>
    <row r="65" spans="1:28" x14ac:dyDescent="0.2">
      <c r="A65" s="2" t="s">
        <v>97</v>
      </c>
      <c r="B65" s="70" t="s">
        <v>21</v>
      </c>
      <c r="C65" s="2">
        <v>126880</v>
      </c>
      <c r="D65" s="2">
        <v>124075</v>
      </c>
      <c r="E65" s="2">
        <v>113274</v>
      </c>
      <c r="F65" s="2">
        <v>95696</v>
      </c>
      <c r="G65" s="2">
        <v>94331</v>
      </c>
      <c r="H65" s="2">
        <v>87774</v>
      </c>
      <c r="I65" s="2">
        <v>88123</v>
      </c>
      <c r="J65" s="2">
        <v>85662</v>
      </c>
      <c r="K65" s="2">
        <v>88112</v>
      </c>
      <c r="L65" s="2">
        <v>100265</v>
      </c>
      <c r="M65" s="2">
        <v>122208</v>
      </c>
      <c r="N65" s="2">
        <v>125263</v>
      </c>
      <c r="O65" s="337">
        <f t="shared" si="10"/>
        <v>104305.25</v>
      </c>
      <c r="P65" s="2">
        <v>144712</v>
      </c>
      <c r="Q65" s="2">
        <v>118818</v>
      </c>
      <c r="R65" s="2">
        <v>112087</v>
      </c>
      <c r="S65" s="2">
        <v>109923</v>
      </c>
      <c r="T65" s="2">
        <v>111343</v>
      </c>
      <c r="U65" s="2">
        <v>110821</v>
      </c>
      <c r="V65" s="2">
        <v>123061</v>
      </c>
      <c r="W65" s="2">
        <v>119807</v>
      </c>
      <c r="X65" s="2">
        <v>111020</v>
      </c>
      <c r="Y65" s="2">
        <v>119800</v>
      </c>
      <c r="Z65" s="2">
        <v>125527</v>
      </c>
      <c r="AA65" s="2">
        <v>125848</v>
      </c>
      <c r="AB65" s="337">
        <f t="shared" si="11"/>
        <v>119397.25</v>
      </c>
    </row>
    <row r="66" spans="1:28" x14ac:dyDescent="0.2">
      <c r="A66" s="2" t="s">
        <v>98</v>
      </c>
      <c r="B66" s="70" t="s">
        <v>22</v>
      </c>
      <c r="C66" s="2">
        <v>214526</v>
      </c>
      <c r="D66" s="2">
        <v>253917</v>
      </c>
      <c r="E66" s="2">
        <v>213732</v>
      </c>
      <c r="F66" s="2">
        <v>109425</v>
      </c>
      <c r="G66" s="2">
        <v>80743</v>
      </c>
      <c r="H66" s="2">
        <v>66951</v>
      </c>
      <c r="I66" s="2">
        <v>72893</v>
      </c>
      <c r="J66" s="2">
        <v>67081</v>
      </c>
      <c r="K66" s="2">
        <v>79585</v>
      </c>
      <c r="L66" s="2">
        <v>127829</v>
      </c>
      <c r="M66" s="2">
        <v>201036</v>
      </c>
      <c r="N66" s="2">
        <v>218665</v>
      </c>
      <c r="O66" s="337">
        <f t="shared" si="10"/>
        <v>142198.58333333334</v>
      </c>
      <c r="P66" s="2">
        <v>268359</v>
      </c>
      <c r="Q66" s="2">
        <v>202202</v>
      </c>
      <c r="R66" s="2">
        <v>176907</v>
      </c>
      <c r="S66" s="2">
        <v>134168</v>
      </c>
      <c r="T66" s="2">
        <v>111036</v>
      </c>
      <c r="U66" s="2">
        <v>75718</v>
      </c>
      <c r="V66" s="2">
        <v>77633</v>
      </c>
      <c r="W66" s="2">
        <v>66388</v>
      </c>
      <c r="X66" s="2">
        <v>82217</v>
      </c>
      <c r="Y66" s="2">
        <v>122037</v>
      </c>
      <c r="Z66" s="2">
        <v>204681</v>
      </c>
      <c r="AA66" s="2">
        <v>216485</v>
      </c>
      <c r="AB66" s="337">
        <f t="shared" si="11"/>
        <v>144819.25</v>
      </c>
    </row>
    <row r="67" spans="1:28" x14ac:dyDescent="0.2">
      <c r="A67" s="2" t="s">
        <v>99</v>
      </c>
      <c r="B67" s="70" t="s">
        <v>44</v>
      </c>
      <c r="C67" s="2">
        <v>13374</v>
      </c>
      <c r="D67" s="2">
        <v>13949</v>
      </c>
      <c r="E67" s="2">
        <v>12497</v>
      </c>
      <c r="F67" s="2">
        <v>6819</v>
      </c>
      <c r="G67" s="2">
        <v>5807</v>
      </c>
      <c r="H67" s="2">
        <v>5963</v>
      </c>
      <c r="I67" s="2">
        <v>4646</v>
      </c>
      <c r="J67" s="2">
        <v>6723</v>
      </c>
      <c r="K67" s="2">
        <v>6395</v>
      </c>
      <c r="L67" s="2">
        <v>9449</v>
      </c>
      <c r="M67" s="2">
        <v>11361</v>
      </c>
      <c r="N67" s="2">
        <v>14586</v>
      </c>
      <c r="O67" s="337">
        <f t="shared" si="10"/>
        <v>9297.4166666666661</v>
      </c>
      <c r="P67" s="2">
        <v>15364</v>
      </c>
      <c r="Q67" s="2">
        <v>12174</v>
      </c>
      <c r="R67" s="2">
        <v>9481</v>
      </c>
      <c r="S67" s="2">
        <v>8014</v>
      </c>
      <c r="T67" s="2">
        <v>8010</v>
      </c>
      <c r="U67" s="2">
        <v>5937</v>
      </c>
      <c r="V67" s="2">
        <v>6740</v>
      </c>
      <c r="W67" s="2">
        <v>7228</v>
      </c>
      <c r="X67" s="2">
        <v>7332</v>
      </c>
      <c r="Y67" s="2">
        <v>10423</v>
      </c>
      <c r="Z67" s="2">
        <v>12888</v>
      </c>
      <c r="AA67" s="2">
        <v>13168</v>
      </c>
      <c r="AB67" s="337">
        <f t="shared" si="11"/>
        <v>9729.9166666666661</v>
      </c>
    </row>
    <row r="68" spans="1:28" x14ac:dyDescent="0.2">
      <c r="A68" s="2" t="s">
        <v>100</v>
      </c>
      <c r="B68" s="70" t="s">
        <v>23</v>
      </c>
      <c r="C68" s="2">
        <v>336194</v>
      </c>
      <c r="D68" s="2">
        <v>342062</v>
      </c>
      <c r="E68" s="2">
        <v>314477</v>
      </c>
      <c r="F68" s="2">
        <v>179832</v>
      </c>
      <c r="G68" s="2">
        <v>154343</v>
      </c>
      <c r="H68" s="2">
        <v>150838</v>
      </c>
      <c r="I68" s="2">
        <v>169621</v>
      </c>
      <c r="J68" s="2">
        <v>150952</v>
      </c>
      <c r="K68" s="2">
        <v>175755</v>
      </c>
      <c r="L68" s="2">
        <v>191338</v>
      </c>
      <c r="M68" s="2">
        <v>262814</v>
      </c>
      <c r="N68" s="2">
        <v>340387</v>
      </c>
      <c r="O68" s="337">
        <f t="shared" si="10"/>
        <v>230717.75</v>
      </c>
      <c r="P68" s="2">
        <v>403786</v>
      </c>
      <c r="Q68" s="2">
        <v>307239</v>
      </c>
      <c r="R68" s="2">
        <v>266396</v>
      </c>
      <c r="S68" s="2">
        <v>210921</v>
      </c>
      <c r="T68" s="2">
        <v>187528</v>
      </c>
      <c r="U68" s="2">
        <v>164859</v>
      </c>
      <c r="V68" s="2">
        <v>189814</v>
      </c>
      <c r="W68" s="2">
        <v>159029</v>
      </c>
      <c r="X68" s="2">
        <v>181585</v>
      </c>
      <c r="Y68" s="2">
        <v>198844</v>
      </c>
      <c r="Z68" s="2">
        <v>254965</v>
      </c>
      <c r="AA68" s="2">
        <v>306476</v>
      </c>
      <c r="AB68" s="337">
        <f t="shared" si="11"/>
        <v>235953.5</v>
      </c>
    </row>
    <row r="69" spans="1:28" x14ac:dyDescent="0.2">
      <c r="A69" s="2" t="s">
        <v>101</v>
      </c>
      <c r="B69" s="70" t="s">
        <v>24</v>
      </c>
      <c r="C69" s="2">
        <v>0</v>
      </c>
      <c r="D69" s="2">
        <v>0</v>
      </c>
      <c r="E69" s="2">
        <v>0</v>
      </c>
      <c r="F69" s="2">
        <v>0</v>
      </c>
      <c r="G69" s="2">
        <v>0</v>
      </c>
      <c r="H69" s="2">
        <v>0</v>
      </c>
      <c r="I69" s="2">
        <v>0</v>
      </c>
      <c r="J69" s="2">
        <v>0</v>
      </c>
      <c r="K69" s="2">
        <v>0</v>
      </c>
      <c r="L69" s="2">
        <v>0</v>
      </c>
      <c r="M69" s="2">
        <v>0</v>
      </c>
      <c r="N69" s="2">
        <v>0</v>
      </c>
      <c r="O69" s="337">
        <f t="shared" si="10"/>
        <v>0</v>
      </c>
      <c r="P69" s="2">
        <v>0</v>
      </c>
      <c r="Q69" s="2">
        <v>0</v>
      </c>
      <c r="R69" s="2">
        <v>0</v>
      </c>
      <c r="S69" s="2">
        <v>0</v>
      </c>
      <c r="T69" s="2">
        <v>0</v>
      </c>
      <c r="U69" s="2">
        <v>0</v>
      </c>
      <c r="V69" s="2">
        <v>0</v>
      </c>
      <c r="W69" s="2">
        <v>0</v>
      </c>
      <c r="X69" s="2">
        <v>0</v>
      </c>
      <c r="Y69" s="2">
        <v>0</v>
      </c>
      <c r="Z69" s="2">
        <v>0</v>
      </c>
      <c r="AA69" s="2">
        <v>0</v>
      </c>
      <c r="AB69" s="337">
        <f t="shared" si="11"/>
        <v>0</v>
      </c>
    </row>
    <row r="70" spans="1:28" x14ac:dyDescent="0.2">
      <c r="A70" s="2" t="s">
        <v>102</v>
      </c>
      <c r="B70" s="70" t="s">
        <v>25</v>
      </c>
      <c r="C70" s="2">
        <v>6807</v>
      </c>
      <c r="D70" s="2">
        <v>8453</v>
      </c>
      <c r="E70" s="2">
        <v>7765</v>
      </c>
      <c r="F70" s="2">
        <v>3016</v>
      </c>
      <c r="G70" s="2">
        <v>1763</v>
      </c>
      <c r="H70" s="2">
        <v>2163</v>
      </c>
      <c r="I70" s="2">
        <v>2770</v>
      </c>
      <c r="J70" s="2">
        <v>3372</v>
      </c>
      <c r="K70" s="2">
        <v>3076</v>
      </c>
      <c r="L70" s="2">
        <v>4171</v>
      </c>
      <c r="M70" s="2">
        <v>5628</v>
      </c>
      <c r="N70" s="2">
        <v>6788</v>
      </c>
      <c r="O70" s="337">
        <f t="shared" si="10"/>
        <v>4647.666666666667</v>
      </c>
      <c r="P70" s="2">
        <v>7764</v>
      </c>
      <c r="Q70" s="2">
        <v>5358</v>
      </c>
      <c r="R70" s="2">
        <v>5089</v>
      </c>
      <c r="S70" s="2">
        <v>3050</v>
      </c>
      <c r="T70" s="2">
        <v>2618</v>
      </c>
      <c r="U70" s="2">
        <v>2438</v>
      </c>
      <c r="V70" s="2">
        <v>2802</v>
      </c>
      <c r="W70" s="2">
        <v>3956</v>
      </c>
      <c r="X70" s="2">
        <v>4228</v>
      </c>
      <c r="Y70" s="2">
        <v>4305</v>
      </c>
      <c r="Z70" s="2">
        <v>4729</v>
      </c>
      <c r="AA70" s="2">
        <v>4890</v>
      </c>
      <c r="AB70" s="337">
        <f t="shared" si="11"/>
        <v>4268.916666666667</v>
      </c>
    </row>
    <row r="71" spans="1:28" x14ac:dyDescent="0.2">
      <c r="A71" s="2" t="s">
        <v>103</v>
      </c>
      <c r="B71" s="70" t="s">
        <v>26</v>
      </c>
      <c r="C71" s="2">
        <v>9971</v>
      </c>
      <c r="D71" s="2">
        <v>9563</v>
      </c>
      <c r="E71" s="2">
        <v>9940</v>
      </c>
      <c r="F71" s="2">
        <v>6987</v>
      </c>
      <c r="G71" s="2">
        <v>5919</v>
      </c>
      <c r="H71" s="2">
        <v>4563</v>
      </c>
      <c r="I71" s="2">
        <v>2742</v>
      </c>
      <c r="J71" s="2">
        <v>3549</v>
      </c>
      <c r="K71" s="2">
        <v>10351</v>
      </c>
      <c r="L71" s="2">
        <v>7321</v>
      </c>
      <c r="M71" s="2">
        <v>8663</v>
      </c>
      <c r="N71" s="2">
        <v>9978</v>
      </c>
      <c r="O71" s="337">
        <f t="shared" si="10"/>
        <v>7462.25</v>
      </c>
      <c r="P71" s="2">
        <v>10948</v>
      </c>
      <c r="Q71" s="2">
        <v>8271</v>
      </c>
      <c r="R71" s="2">
        <v>8271</v>
      </c>
      <c r="S71" s="2">
        <v>7788</v>
      </c>
      <c r="T71" s="2">
        <v>5078</v>
      </c>
      <c r="U71" s="2">
        <v>6404</v>
      </c>
      <c r="V71" s="2">
        <v>4461</v>
      </c>
      <c r="W71" s="2">
        <v>3905</v>
      </c>
      <c r="X71" s="2">
        <v>5618</v>
      </c>
      <c r="Y71" s="2">
        <v>7662</v>
      </c>
      <c r="Z71" s="2">
        <v>8594</v>
      </c>
      <c r="AA71" s="2">
        <v>9204</v>
      </c>
      <c r="AB71" s="337">
        <f t="shared" si="11"/>
        <v>7183.666666666667</v>
      </c>
    </row>
    <row r="72" spans="1:28" x14ac:dyDescent="0.2">
      <c r="A72" s="2" t="s">
        <v>104</v>
      </c>
      <c r="B72" s="70" t="s">
        <v>27</v>
      </c>
      <c r="C72" s="2">
        <v>3779</v>
      </c>
      <c r="D72" s="2">
        <v>4120</v>
      </c>
      <c r="E72" s="2">
        <v>3848</v>
      </c>
      <c r="F72" s="2">
        <v>2292</v>
      </c>
      <c r="G72" s="2">
        <v>1890</v>
      </c>
      <c r="H72" s="2">
        <v>1630</v>
      </c>
      <c r="I72" s="2">
        <v>1568</v>
      </c>
      <c r="J72" s="2">
        <v>1384</v>
      </c>
      <c r="K72" s="2">
        <v>1806</v>
      </c>
      <c r="L72" s="2">
        <v>2523</v>
      </c>
      <c r="M72" s="2">
        <v>3347</v>
      </c>
      <c r="N72" s="2">
        <v>3613</v>
      </c>
      <c r="O72" s="337">
        <f t="shared" si="10"/>
        <v>2650</v>
      </c>
      <c r="P72" s="2">
        <v>4344</v>
      </c>
      <c r="Q72" s="2">
        <v>3464</v>
      </c>
      <c r="R72" s="2">
        <v>3331</v>
      </c>
      <c r="S72" s="2">
        <v>2594</v>
      </c>
      <c r="T72" s="2">
        <v>2334</v>
      </c>
      <c r="U72" s="2">
        <v>1683</v>
      </c>
      <c r="V72" s="2">
        <v>1612</v>
      </c>
      <c r="W72" s="2">
        <v>1379</v>
      </c>
      <c r="X72" s="2">
        <v>1783</v>
      </c>
      <c r="Y72" s="2">
        <v>2472</v>
      </c>
      <c r="Z72" s="2">
        <v>3378</v>
      </c>
      <c r="AA72" s="2">
        <v>3449</v>
      </c>
      <c r="AB72" s="337">
        <f t="shared" si="11"/>
        <v>2651.9166666666665</v>
      </c>
    </row>
    <row r="73" spans="1:28" x14ac:dyDescent="0.2">
      <c r="A73" s="2" t="s">
        <v>105</v>
      </c>
      <c r="B73" s="70" t="s">
        <v>28</v>
      </c>
      <c r="C73" s="2">
        <v>52607</v>
      </c>
      <c r="D73" s="2">
        <v>53698</v>
      </c>
      <c r="E73" s="2">
        <v>49997</v>
      </c>
      <c r="F73" s="2">
        <v>21588</v>
      </c>
      <c r="G73" s="2">
        <v>16206</v>
      </c>
      <c r="H73" s="2">
        <v>15400</v>
      </c>
      <c r="I73" s="2">
        <v>16166</v>
      </c>
      <c r="J73" s="2">
        <v>14366</v>
      </c>
      <c r="K73" s="2">
        <v>18494</v>
      </c>
      <c r="L73" s="2">
        <v>27687</v>
      </c>
      <c r="M73" s="2">
        <v>40348</v>
      </c>
      <c r="N73" s="2">
        <v>57633</v>
      </c>
      <c r="O73" s="337">
        <f t="shared" si="10"/>
        <v>32015.833333333332</v>
      </c>
      <c r="P73" s="2">
        <v>64041</v>
      </c>
      <c r="Q73" s="2">
        <v>46649</v>
      </c>
      <c r="R73" s="2">
        <v>37738</v>
      </c>
      <c r="S73" s="2">
        <v>26868</v>
      </c>
      <c r="T73" s="2">
        <v>24386</v>
      </c>
      <c r="U73" s="2">
        <v>14617</v>
      </c>
      <c r="V73" s="2">
        <v>15912</v>
      </c>
      <c r="W73" s="2">
        <v>17163</v>
      </c>
      <c r="X73" s="2">
        <v>20882</v>
      </c>
      <c r="Y73" s="2">
        <v>31177</v>
      </c>
      <c r="Z73" s="2">
        <v>39410</v>
      </c>
      <c r="AA73" s="2">
        <v>52967</v>
      </c>
      <c r="AB73" s="337">
        <f t="shared" si="11"/>
        <v>32650.833333333332</v>
      </c>
    </row>
    <row r="74" spans="1:28" x14ac:dyDescent="0.2">
      <c r="A74" s="2" t="s">
        <v>106</v>
      </c>
      <c r="B74" s="70" t="s">
        <v>29</v>
      </c>
      <c r="C74" s="2">
        <v>815</v>
      </c>
      <c r="D74" s="2">
        <v>1126</v>
      </c>
      <c r="E74" s="2">
        <v>754</v>
      </c>
      <c r="F74" s="2">
        <v>705</v>
      </c>
      <c r="G74" s="2">
        <v>1122</v>
      </c>
      <c r="H74" s="2">
        <v>1072</v>
      </c>
      <c r="I74" s="2">
        <v>1524</v>
      </c>
      <c r="J74" s="2">
        <v>1486</v>
      </c>
      <c r="K74" s="2">
        <v>1349</v>
      </c>
      <c r="L74" s="2">
        <v>1245</v>
      </c>
      <c r="M74" s="2">
        <v>1259</v>
      </c>
      <c r="N74" s="2">
        <v>1157</v>
      </c>
      <c r="O74" s="337">
        <f t="shared" si="10"/>
        <v>1134.5</v>
      </c>
      <c r="P74" s="2">
        <v>1315</v>
      </c>
      <c r="Q74" s="2">
        <v>1012</v>
      </c>
      <c r="R74" s="2">
        <v>994</v>
      </c>
      <c r="S74" s="2">
        <v>1028</v>
      </c>
      <c r="T74" s="2">
        <v>1125</v>
      </c>
      <c r="U74" s="2">
        <v>1302</v>
      </c>
      <c r="V74" s="2">
        <v>1382</v>
      </c>
      <c r="W74" s="2">
        <v>1554</v>
      </c>
      <c r="X74" s="2">
        <v>1203</v>
      </c>
      <c r="Y74" s="2">
        <v>1201</v>
      </c>
      <c r="Z74" s="2">
        <v>985</v>
      </c>
      <c r="AA74" s="2">
        <v>1131</v>
      </c>
      <c r="AB74" s="337">
        <f t="shared" si="11"/>
        <v>1186</v>
      </c>
    </row>
    <row r="75" spans="1:28" x14ac:dyDescent="0.2">
      <c r="A75" s="2" t="s">
        <v>107</v>
      </c>
      <c r="B75" s="70" t="s">
        <v>30</v>
      </c>
      <c r="C75" s="2">
        <v>169246</v>
      </c>
      <c r="D75" s="2">
        <v>179645</v>
      </c>
      <c r="E75" s="2">
        <v>163678</v>
      </c>
      <c r="F75" s="2">
        <v>95474</v>
      </c>
      <c r="G75" s="2">
        <v>80087</v>
      </c>
      <c r="H75" s="2">
        <v>79456</v>
      </c>
      <c r="I75" s="2">
        <v>80132</v>
      </c>
      <c r="J75" s="2">
        <v>84401</v>
      </c>
      <c r="K75" s="2">
        <v>88561</v>
      </c>
      <c r="L75" s="2">
        <v>107324</v>
      </c>
      <c r="M75" s="2">
        <v>146853</v>
      </c>
      <c r="N75" s="2">
        <v>160375</v>
      </c>
      <c r="O75" s="337">
        <f t="shared" si="10"/>
        <v>119602.66666666667</v>
      </c>
      <c r="P75" s="2">
        <v>187331</v>
      </c>
      <c r="Q75" s="2">
        <v>122452</v>
      </c>
      <c r="R75" s="2">
        <v>148373</v>
      </c>
      <c r="S75" s="2">
        <v>107391</v>
      </c>
      <c r="T75" s="2">
        <v>110056</v>
      </c>
      <c r="U75" s="2">
        <v>84384</v>
      </c>
      <c r="V75" s="2">
        <v>88730</v>
      </c>
      <c r="W75" s="2">
        <v>90201</v>
      </c>
      <c r="X75" s="2">
        <v>97941</v>
      </c>
      <c r="Y75" s="2">
        <v>125988</v>
      </c>
      <c r="Z75" s="2">
        <v>153380</v>
      </c>
      <c r="AA75" s="2">
        <v>160810</v>
      </c>
      <c r="AB75" s="337">
        <f t="shared" si="11"/>
        <v>123086.41666666667</v>
      </c>
    </row>
    <row r="76" spans="1:28" x14ac:dyDescent="0.2">
      <c r="A76" s="2" t="s">
        <v>108</v>
      </c>
      <c r="B76" s="70" t="s">
        <v>31</v>
      </c>
      <c r="C76" s="2">
        <v>41650</v>
      </c>
      <c r="D76" s="2">
        <v>44727</v>
      </c>
      <c r="E76" s="2">
        <v>41395</v>
      </c>
      <c r="F76" s="2">
        <v>20269</v>
      </c>
      <c r="G76" s="2">
        <v>15533</v>
      </c>
      <c r="H76" s="2">
        <v>15417</v>
      </c>
      <c r="I76" s="2">
        <v>15896</v>
      </c>
      <c r="J76" s="2">
        <v>16772</v>
      </c>
      <c r="K76" s="2">
        <v>20884</v>
      </c>
      <c r="L76" s="2">
        <v>26651</v>
      </c>
      <c r="M76" s="2">
        <v>36027</v>
      </c>
      <c r="N76" s="2">
        <v>44692</v>
      </c>
      <c r="O76" s="337">
        <f t="shared" si="10"/>
        <v>28326.083333333332</v>
      </c>
      <c r="P76" s="2">
        <v>49734</v>
      </c>
      <c r="Q76" s="2">
        <v>38039</v>
      </c>
      <c r="R76" s="2">
        <v>31390</v>
      </c>
      <c r="S76" s="2">
        <v>25363</v>
      </c>
      <c r="T76" s="2">
        <v>22225</v>
      </c>
      <c r="U76" s="2">
        <v>15577</v>
      </c>
      <c r="V76" s="2">
        <v>17128</v>
      </c>
      <c r="W76" s="2">
        <v>18786</v>
      </c>
      <c r="X76" s="2">
        <v>24236</v>
      </c>
      <c r="Y76" s="2">
        <v>30620</v>
      </c>
      <c r="Z76" s="2">
        <v>36381</v>
      </c>
      <c r="AA76" s="2">
        <v>41198</v>
      </c>
      <c r="AB76" s="337">
        <f t="shared" si="11"/>
        <v>29223.083333333332</v>
      </c>
    </row>
    <row r="77" spans="1:28" x14ac:dyDescent="0.2">
      <c r="A77" s="2" t="s">
        <v>109</v>
      </c>
      <c r="B77" s="70" t="s">
        <v>32</v>
      </c>
      <c r="C77" s="2">
        <v>85165</v>
      </c>
      <c r="D77" s="2">
        <v>84072</v>
      </c>
      <c r="E77" s="2">
        <v>85688</v>
      </c>
      <c r="F77" s="2">
        <v>52082</v>
      </c>
      <c r="G77" s="2">
        <v>46295</v>
      </c>
      <c r="H77" s="2">
        <v>43192</v>
      </c>
      <c r="I77" s="2">
        <v>41608</v>
      </c>
      <c r="J77" s="2">
        <v>46783</v>
      </c>
      <c r="K77" s="2">
        <v>45828</v>
      </c>
      <c r="L77" s="2">
        <v>58387</v>
      </c>
      <c r="M77" s="2">
        <v>72481</v>
      </c>
      <c r="N77" s="2">
        <v>84533</v>
      </c>
      <c r="O77" s="337">
        <f t="shared" si="10"/>
        <v>62176.166666666664</v>
      </c>
      <c r="P77" s="2">
        <v>93927</v>
      </c>
      <c r="Q77" s="2">
        <v>74930</v>
      </c>
      <c r="R77" s="2">
        <v>76197</v>
      </c>
      <c r="S77" s="2">
        <v>61378</v>
      </c>
      <c r="T77" s="2">
        <v>54311</v>
      </c>
      <c r="U77" s="2">
        <v>41875</v>
      </c>
      <c r="V77" s="2">
        <v>44805</v>
      </c>
      <c r="W77" s="2">
        <v>46563</v>
      </c>
      <c r="X77" s="2">
        <v>48222</v>
      </c>
      <c r="Y77" s="2">
        <v>62634</v>
      </c>
      <c r="Z77" s="2">
        <v>73103</v>
      </c>
      <c r="AA77" s="2">
        <v>85158</v>
      </c>
      <c r="AB77" s="337">
        <f t="shared" si="11"/>
        <v>63591.916666666664</v>
      </c>
    </row>
    <row r="78" spans="1:28" x14ac:dyDescent="0.2">
      <c r="A78" s="2" t="s">
        <v>110</v>
      </c>
      <c r="B78" s="70" t="s">
        <v>33</v>
      </c>
      <c r="C78" s="2">
        <v>22732</v>
      </c>
      <c r="D78" s="2">
        <v>18779</v>
      </c>
      <c r="E78" s="2">
        <v>15547</v>
      </c>
      <c r="F78" s="2">
        <v>14125</v>
      </c>
      <c r="G78" s="2">
        <v>18012</v>
      </c>
      <c r="H78" s="2">
        <v>20504</v>
      </c>
      <c r="I78" s="2">
        <v>22256</v>
      </c>
      <c r="J78" s="2">
        <v>21449</v>
      </c>
      <c r="K78" s="2">
        <v>21688</v>
      </c>
      <c r="L78" s="2">
        <v>18845</v>
      </c>
      <c r="M78" s="2">
        <v>18690</v>
      </c>
      <c r="N78" s="2">
        <v>18116</v>
      </c>
      <c r="O78" s="337">
        <f t="shared" si="10"/>
        <v>19228.583333333332</v>
      </c>
      <c r="P78" s="2">
        <v>20216</v>
      </c>
      <c r="Q78" s="2">
        <v>17916</v>
      </c>
      <c r="R78" s="2">
        <v>15444</v>
      </c>
      <c r="S78" s="2">
        <v>18164</v>
      </c>
      <c r="T78" s="2">
        <v>20815</v>
      </c>
      <c r="U78" s="2">
        <v>22527</v>
      </c>
      <c r="V78" s="2">
        <v>23809</v>
      </c>
      <c r="W78" s="2">
        <v>22059</v>
      </c>
      <c r="X78" s="2">
        <v>21474</v>
      </c>
      <c r="Y78" s="2">
        <v>21997</v>
      </c>
      <c r="Z78" s="2">
        <v>21483</v>
      </c>
      <c r="AA78" s="2">
        <v>18665</v>
      </c>
      <c r="AB78" s="337">
        <f t="shared" si="11"/>
        <v>20380.75</v>
      </c>
    </row>
    <row r="79" spans="1:28" x14ac:dyDescent="0.2">
      <c r="A79" s="2" t="s">
        <v>111</v>
      </c>
      <c r="B79" s="70" t="s">
        <v>34</v>
      </c>
      <c r="C79" s="2">
        <v>50188</v>
      </c>
      <c r="D79" s="2">
        <v>69497</v>
      </c>
      <c r="E79" s="2">
        <v>57586</v>
      </c>
      <c r="F79" s="2">
        <v>24590</v>
      </c>
      <c r="G79" s="2">
        <v>21500</v>
      </c>
      <c r="H79" s="2">
        <v>21495</v>
      </c>
      <c r="I79" s="2">
        <v>20647</v>
      </c>
      <c r="J79" s="2">
        <v>21834</v>
      </c>
      <c r="K79" s="2">
        <v>23640</v>
      </c>
      <c r="L79" s="2">
        <v>32561</v>
      </c>
      <c r="M79" s="2">
        <v>50599</v>
      </c>
      <c r="N79" s="2">
        <v>68065</v>
      </c>
      <c r="O79" s="337">
        <f t="shared" si="10"/>
        <v>38516.833333333336</v>
      </c>
      <c r="P79" s="2">
        <v>71938</v>
      </c>
      <c r="Q79" s="2">
        <v>55833</v>
      </c>
      <c r="R79" s="2">
        <v>44936</v>
      </c>
      <c r="S79" s="2">
        <v>32608</v>
      </c>
      <c r="T79" s="2">
        <v>22334</v>
      </c>
      <c r="U79" s="2">
        <v>14623</v>
      </c>
      <c r="V79" s="2">
        <v>19449</v>
      </c>
      <c r="W79" s="2">
        <v>20618</v>
      </c>
      <c r="X79" s="2">
        <v>22895</v>
      </c>
      <c r="Y79" s="2">
        <v>32959</v>
      </c>
      <c r="Z79" s="2">
        <v>40721</v>
      </c>
      <c r="AA79" s="2">
        <v>56180</v>
      </c>
      <c r="AB79" s="337">
        <f t="shared" si="11"/>
        <v>36257.833333333336</v>
      </c>
    </row>
    <row r="80" spans="1:28" x14ac:dyDescent="0.2">
      <c r="A80" s="2" t="s">
        <v>112</v>
      </c>
      <c r="B80" s="70" t="s">
        <v>35</v>
      </c>
      <c r="C80" s="2">
        <v>3980</v>
      </c>
      <c r="D80" s="2">
        <v>4259</v>
      </c>
      <c r="E80" s="2">
        <v>4075</v>
      </c>
      <c r="F80" s="2">
        <v>2376</v>
      </c>
      <c r="G80" s="2">
        <v>2156</v>
      </c>
      <c r="H80" s="2">
        <v>1946</v>
      </c>
      <c r="I80" s="2">
        <v>1876</v>
      </c>
      <c r="J80" s="2">
        <v>1768</v>
      </c>
      <c r="K80" s="2">
        <v>2041</v>
      </c>
      <c r="L80" s="2">
        <v>2692</v>
      </c>
      <c r="M80" s="2">
        <v>3250</v>
      </c>
      <c r="N80" s="2">
        <v>4023</v>
      </c>
      <c r="O80" s="337">
        <f t="shared" si="10"/>
        <v>2870.1666666666665</v>
      </c>
      <c r="P80" s="2">
        <v>4602</v>
      </c>
      <c r="Q80" s="2">
        <v>3680</v>
      </c>
      <c r="R80" s="2">
        <v>3398</v>
      </c>
      <c r="S80" s="2">
        <v>2764</v>
      </c>
      <c r="T80" s="2">
        <v>2598</v>
      </c>
      <c r="U80" s="2">
        <v>1896</v>
      </c>
      <c r="V80" s="2">
        <v>1896</v>
      </c>
      <c r="W80" s="2">
        <v>1896</v>
      </c>
      <c r="X80" s="2">
        <v>1896</v>
      </c>
      <c r="Y80" s="2">
        <v>1896</v>
      </c>
      <c r="Z80" s="2">
        <v>1896</v>
      </c>
      <c r="AA80" s="2">
        <v>1896</v>
      </c>
      <c r="AB80" s="337">
        <f t="shared" si="11"/>
        <v>2526.1666666666665</v>
      </c>
    </row>
    <row r="81" spans="1:28" x14ac:dyDescent="0.2">
      <c r="A81" s="2" t="s">
        <v>113</v>
      </c>
      <c r="B81" s="70" t="s">
        <v>36</v>
      </c>
      <c r="C81" s="2">
        <v>23651</v>
      </c>
      <c r="D81" s="2">
        <v>20017</v>
      </c>
      <c r="E81" s="2">
        <v>27300</v>
      </c>
      <c r="F81" s="2">
        <v>11052</v>
      </c>
      <c r="G81" s="2">
        <v>3790</v>
      </c>
      <c r="H81" s="2">
        <v>6833</v>
      </c>
      <c r="I81" s="2">
        <v>8455</v>
      </c>
      <c r="J81" s="2">
        <v>9399</v>
      </c>
      <c r="K81" s="2">
        <v>6232</v>
      </c>
      <c r="L81" s="2">
        <v>15118</v>
      </c>
      <c r="M81" s="2">
        <v>19485</v>
      </c>
      <c r="N81" s="2">
        <v>25486</v>
      </c>
      <c r="O81" s="337">
        <f t="shared" si="10"/>
        <v>14734.833333333334</v>
      </c>
      <c r="P81" s="2">
        <v>24924</v>
      </c>
      <c r="Q81" s="2">
        <v>21362</v>
      </c>
      <c r="R81" s="2">
        <v>23642</v>
      </c>
      <c r="S81" s="2">
        <v>12847</v>
      </c>
      <c r="T81" s="2">
        <v>11960</v>
      </c>
      <c r="U81" s="2">
        <v>9388</v>
      </c>
      <c r="V81" s="2">
        <v>10398</v>
      </c>
      <c r="W81" s="2">
        <v>9805</v>
      </c>
      <c r="X81" s="2">
        <v>2405</v>
      </c>
      <c r="Y81" s="2">
        <v>18640</v>
      </c>
      <c r="Z81" s="2">
        <v>19679</v>
      </c>
      <c r="AA81" s="2">
        <v>15841</v>
      </c>
      <c r="AB81" s="337">
        <f t="shared" si="11"/>
        <v>15074.25</v>
      </c>
    </row>
    <row r="82" spans="1:28" x14ac:dyDescent="0.2">
      <c r="A82" s="2" t="s">
        <v>114</v>
      </c>
      <c r="B82" s="70" t="s">
        <v>37</v>
      </c>
      <c r="C82" s="2">
        <v>11285</v>
      </c>
      <c r="D82" s="2">
        <v>13057</v>
      </c>
      <c r="E82" s="2">
        <v>13159</v>
      </c>
      <c r="F82" s="2">
        <v>6476</v>
      </c>
      <c r="G82" s="2">
        <v>4998</v>
      </c>
      <c r="H82" s="2">
        <v>5150</v>
      </c>
      <c r="I82" s="2">
        <v>4934</v>
      </c>
      <c r="J82" s="2">
        <v>6570</v>
      </c>
      <c r="K82" s="2">
        <v>7425</v>
      </c>
      <c r="L82" s="2">
        <v>7263</v>
      </c>
      <c r="M82" s="2">
        <v>7891</v>
      </c>
      <c r="N82" s="2">
        <v>11015</v>
      </c>
      <c r="O82" s="337">
        <f t="shared" si="10"/>
        <v>8268.5833333333339</v>
      </c>
      <c r="P82" s="2">
        <v>14380</v>
      </c>
      <c r="Q82" s="2">
        <v>10688</v>
      </c>
      <c r="R82" s="2">
        <v>10322</v>
      </c>
      <c r="S82" s="2">
        <v>8188</v>
      </c>
      <c r="T82" s="2">
        <v>5950</v>
      </c>
      <c r="U82" s="2">
        <v>5950</v>
      </c>
      <c r="V82" s="2">
        <v>5874</v>
      </c>
      <c r="W82" s="2">
        <v>5779</v>
      </c>
      <c r="X82" s="2">
        <v>6523</v>
      </c>
      <c r="Y82" s="2">
        <v>7997</v>
      </c>
      <c r="Z82" s="2">
        <v>7997</v>
      </c>
      <c r="AA82" s="2">
        <v>7997</v>
      </c>
      <c r="AB82" s="337">
        <f t="shared" si="11"/>
        <v>8137.083333333333</v>
      </c>
    </row>
    <row r="83" spans="1:28" x14ac:dyDescent="0.2">
      <c r="A83" s="2" t="s">
        <v>115</v>
      </c>
      <c r="B83" s="70" t="s">
        <v>38</v>
      </c>
      <c r="C83" s="2">
        <v>4389</v>
      </c>
      <c r="D83" s="2">
        <v>5932</v>
      </c>
      <c r="E83" s="2">
        <v>5385</v>
      </c>
      <c r="F83" s="2">
        <v>3819</v>
      </c>
      <c r="G83" s="2">
        <v>2959</v>
      </c>
      <c r="H83" s="2">
        <v>1708</v>
      </c>
      <c r="I83" s="2">
        <v>2539</v>
      </c>
      <c r="J83" s="2">
        <v>3280</v>
      </c>
      <c r="K83" s="2">
        <v>2564</v>
      </c>
      <c r="L83" s="2">
        <v>3562</v>
      </c>
      <c r="M83" s="2">
        <v>5036</v>
      </c>
      <c r="N83" s="2">
        <v>5248</v>
      </c>
      <c r="O83" s="337">
        <f t="shared" si="10"/>
        <v>3868.4166666666665</v>
      </c>
      <c r="P83" s="2">
        <v>5495</v>
      </c>
      <c r="Q83" s="2">
        <v>4380</v>
      </c>
      <c r="R83" s="2">
        <v>5388</v>
      </c>
      <c r="S83" s="2">
        <v>4295</v>
      </c>
      <c r="T83" s="2">
        <v>4311</v>
      </c>
      <c r="U83" s="2">
        <v>2798</v>
      </c>
      <c r="V83" s="2">
        <v>3885</v>
      </c>
      <c r="W83" s="2">
        <v>3211</v>
      </c>
      <c r="X83" s="2">
        <v>2886</v>
      </c>
      <c r="Y83" s="2">
        <v>2666</v>
      </c>
      <c r="Z83" s="2">
        <v>3758</v>
      </c>
      <c r="AA83" s="2">
        <v>5111</v>
      </c>
      <c r="AB83" s="337">
        <f t="shared" si="11"/>
        <v>4015.3333333333335</v>
      </c>
    </row>
    <row r="84" spans="1:28" x14ac:dyDescent="0.2">
      <c r="A84" s="2" t="s">
        <v>116</v>
      </c>
      <c r="B84" s="70" t="s">
        <v>39</v>
      </c>
      <c r="C84" s="2">
        <v>394220</v>
      </c>
      <c r="D84" s="2">
        <v>374140</v>
      </c>
      <c r="E84" s="2">
        <v>370463</v>
      </c>
      <c r="F84" s="2">
        <v>271393</v>
      </c>
      <c r="G84" s="2">
        <v>193563</v>
      </c>
      <c r="H84" s="2">
        <v>165760</v>
      </c>
      <c r="I84" s="2">
        <v>167971</v>
      </c>
      <c r="J84" s="2">
        <v>160087</v>
      </c>
      <c r="K84" s="2">
        <v>171401</v>
      </c>
      <c r="L84" s="2">
        <v>258115</v>
      </c>
      <c r="M84" s="2">
        <v>321827</v>
      </c>
      <c r="N84" s="2">
        <v>359204</v>
      </c>
      <c r="O84" s="337">
        <f t="shared" si="10"/>
        <v>267345.33333333331</v>
      </c>
      <c r="P84" s="2">
        <v>407248</v>
      </c>
      <c r="Q84" s="2">
        <v>315664</v>
      </c>
      <c r="R84" s="2">
        <v>307435</v>
      </c>
      <c r="S84" s="2">
        <v>254848</v>
      </c>
      <c r="T84" s="2">
        <v>217154</v>
      </c>
      <c r="U84" s="2">
        <v>182703</v>
      </c>
      <c r="V84" s="2">
        <v>168502</v>
      </c>
      <c r="W84" s="2">
        <v>150367</v>
      </c>
      <c r="X84" s="2">
        <v>165881</v>
      </c>
      <c r="Y84" s="2">
        <v>270572</v>
      </c>
      <c r="Z84" s="2">
        <v>345325</v>
      </c>
      <c r="AA84" s="2">
        <v>353593</v>
      </c>
      <c r="AB84" s="337">
        <f t="shared" si="11"/>
        <v>261607.66666666666</v>
      </c>
    </row>
    <row r="85" spans="1:28" x14ac:dyDescent="0.2">
      <c r="A85" s="2" t="s">
        <v>118</v>
      </c>
      <c r="B85" s="70" t="s">
        <v>43</v>
      </c>
      <c r="C85" s="2">
        <v>17403</v>
      </c>
      <c r="D85" s="2">
        <v>16234</v>
      </c>
      <c r="E85" s="2">
        <v>17400</v>
      </c>
      <c r="F85" s="2">
        <v>17639</v>
      </c>
      <c r="G85" s="2">
        <v>15770</v>
      </c>
      <c r="H85" s="2">
        <v>17042</v>
      </c>
      <c r="I85" s="2">
        <v>18062</v>
      </c>
      <c r="J85" s="2">
        <v>0</v>
      </c>
      <c r="K85" s="2">
        <v>15555</v>
      </c>
      <c r="L85" s="2">
        <v>17643</v>
      </c>
      <c r="M85" s="2">
        <v>17813</v>
      </c>
      <c r="N85" s="2">
        <v>14943</v>
      </c>
      <c r="O85" s="337">
        <f t="shared" si="10"/>
        <v>15458.666666666666</v>
      </c>
      <c r="P85" s="2">
        <v>14570</v>
      </c>
      <c r="Q85" s="2">
        <v>13250</v>
      </c>
      <c r="R85" s="2">
        <v>15034</v>
      </c>
      <c r="S85" s="2">
        <v>18063</v>
      </c>
      <c r="T85" s="2">
        <v>17648</v>
      </c>
      <c r="U85" s="2">
        <v>16045</v>
      </c>
      <c r="V85" s="2">
        <v>18088</v>
      </c>
      <c r="W85" s="2">
        <v>18042</v>
      </c>
      <c r="X85" s="2">
        <v>16774</v>
      </c>
      <c r="Y85" s="2">
        <v>18184</v>
      </c>
      <c r="Z85" s="2">
        <v>17997</v>
      </c>
      <c r="AA85" s="2">
        <v>18838</v>
      </c>
      <c r="AB85" s="337">
        <f t="shared" si="11"/>
        <v>16877.75</v>
      </c>
    </row>
    <row r="86" spans="1:28" x14ac:dyDescent="0.2">
      <c r="A86" s="83" t="s">
        <v>119</v>
      </c>
      <c r="B86" s="70" t="s">
        <v>61</v>
      </c>
      <c r="C86" s="236" t="s">
        <v>12</v>
      </c>
      <c r="D86" s="236" t="s">
        <v>12</v>
      </c>
      <c r="E86" s="236" t="s">
        <v>12</v>
      </c>
      <c r="F86" s="236" t="s">
        <v>12</v>
      </c>
      <c r="G86" s="236" t="s">
        <v>12</v>
      </c>
      <c r="H86" s="236" t="s">
        <v>12</v>
      </c>
      <c r="I86" s="236" t="s">
        <v>12</v>
      </c>
      <c r="J86" s="236" t="s">
        <v>12</v>
      </c>
      <c r="K86" s="236" t="s">
        <v>12</v>
      </c>
      <c r="L86" s="236" t="s">
        <v>12</v>
      </c>
      <c r="M86" s="236" t="s">
        <v>12</v>
      </c>
      <c r="N86" s="236" t="s">
        <v>12</v>
      </c>
      <c r="O86" s="337" t="s">
        <v>12</v>
      </c>
      <c r="P86" s="236" t="s">
        <v>12</v>
      </c>
      <c r="Q86" s="236" t="s">
        <v>12</v>
      </c>
      <c r="R86" s="236" t="s">
        <v>12</v>
      </c>
      <c r="S86" s="236" t="s">
        <v>12</v>
      </c>
      <c r="T86" s="236" t="s">
        <v>12</v>
      </c>
      <c r="U86" s="236" t="s">
        <v>12</v>
      </c>
      <c r="V86" s="236" t="s">
        <v>12</v>
      </c>
      <c r="W86" s="236" t="s">
        <v>12</v>
      </c>
      <c r="X86" s="236" t="s">
        <v>12</v>
      </c>
      <c r="Y86" s="236" t="s">
        <v>12</v>
      </c>
      <c r="Z86" s="236" t="s">
        <v>12</v>
      </c>
      <c r="AA86" s="236" t="s">
        <v>12</v>
      </c>
      <c r="AB86" s="337" t="s">
        <v>12</v>
      </c>
    </row>
    <row r="87" spans="1:28" x14ac:dyDescent="0.2">
      <c r="A87" s="2" t="s">
        <v>120</v>
      </c>
      <c r="B87" s="70" t="s">
        <v>207</v>
      </c>
      <c r="C87" s="2">
        <v>1499</v>
      </c>
      <c r="D87" s="2">
        <v>1622</v>
      </c>
      <c r="E87" s="2">
        <v>1004</v>
      </c>
      <c r="F87" s="2">
        <v>227</v>
      </c>
      <c r="G87" s="2">
        <v>151</v>
      </c>
      <c r="H87" s="2">
        <v>151</v>
      </c>
      <c r="I87" s="2">
        <v>151</v>
      </c>
      <c r="J87" s="2">
        <v>151</v>
      </c>
      <c r="K87" s="2">
        <v>840</v>
      </c>
      <c r="L87" s="2">
        <v>950</v>
      </c>
      <c r="M87" s="2">
        <v>1146</v>
      </c>
      <c r="N87" s="2">
        <v>1298</v>
      </c>
      <c r="O87" s="337">
        <f t="shared" si="10"/>
        <v>765.83333333333337</v>
      </c>
      <c r="P87" s="2">
        <v>1639</v>
      </c>
      <c r="Q87" s="2">
        <v>1013</v>
      </c>
      <c r="R87" s="2">
        <v>449</v>
      </c>
      <c r="S87" s="2">
        <v>288</v>
      </c>
      <c r="T87" s="2">
        <v>144</v>
      </c>
      <c r="U87" s="2">
        <v>1015</v>
      </c>
      <c r="V87" s="2">
        <v>1404</v>
      </c>
      <c r="W87" s="2">
        <v>1175</v>
      </c>
      <c r="X87" s="2">
        <v>1353</v>
      </c>
      <c r="Y87" s="2">
        <v>773</v>
      </c>
      <c r="Z87" s="2">
        <v>802</v>
      </c>
      <c r="AA87" s="236" t="s">
        <v>12</v>
      </c>
      <c r="AB87" s="337">
        <f t="shared" si="11"/>
        <v>914.09090909090912</v>
      </c>
    </row>
    <row r="88" spans="1:28" x14ac:dyDescent="0.2">
      <c r="A88" s="2" t="s">
        <v>189</v>
      </c>
      <c r="B88" s="70" t="s">
        <v>190</v>
      </c>
      <c r="C88" s="2">
        <v>247</v>
      </c>
      <c r="D88" s="2">
        <v>195</v>
      </c>
      <c r="E88" s="2">
        <v>211</v>
      </c>
      <c r="F88" s="2">
        <v>219</v>
      </c>
      <c r="G88" s="2">
        <v>241</v>
      </c>
      <c r="H88" s="2">
        <v>245</v>
      </c>
      <c r="I88" s="2">
        <v>260</v>
      </c>
      <c r="J88" s="2">
        <v>288</v>
      </c>
      <c r="K88" s="2">
        <v>320</v>
      </c>
      <c r="L88" s="2">
        <v>295</v>
      </c>
      <c r="M88" s="2">
        <v>277</v>
      </c>
      <c r="N88" s="2">
        <v>292</v>
      </c>
      <c r="O88" s="337">
        <f t="shared" si="10"/>
        <v>257.5</v>
      </c>
      <c r="P88" s="2">
        <v>289</v>
      </c>
      <c r="Q88" s="2">
        <v>255</v>
      </c>
      <c r="R88" s="2">
        <v>251</v>
      </c>
      <c r="S88" s="2">
        <v>243</v>
      </c>
      <c r="T88" s="2">
        <v>230</v>
      </c>
      <c r="U88" s="2">
        <v>197</v>
      </c>
      <c r="V88" s="2">
        <v>205</v>
      </c>
      <c r="W88" s="2">
        <v>214</v>
      </c>
      <c r="X88" s="2">
        <v>209</v>
      </c>
      <c r="Y88" s="2">
        <v>200</v>
      </c>
      <c r="Z88" s="2">
        <v>190</v>
      </c>
      <c r="AA88" s="2">
        <v>205</v>
      </c>
      <c r="AB88" s="337">
        <f t="shared" si="11"/>
        <v>224</v>
      </c>
    </row>
    <row r="89" spans="1:28" x14ac:dyDescent="0.2">
      <c r="A89" s="2" t="s">
        <v>121</v>
      </c>
      <c r="B89" s="70" t="s">
        <v>62</v>
      </c>
      <c r="C89" s="2">
        <v>13929</v>
      </c>
      <c r="D89" s="2">
        <v>13890</v>
      </c>
      <c r="E89" s="2">
        <v>13038</v>
      </c>
      <c r="F89" s="2">
        <v>6928</v>
      </c>
      <c r="G89" s="2">
        <v>6372</v>
      </c>
      <c r="H89" s="2">
        <v>4927</v>
      </c>
      <c r="I89" s="2">
        <v>5001</v>
      </c>
      <c r="J89" s="2">
        <v>4853</v>
      </c>
      <c r="K89" s="2">
        <v>5705</v>
      </c>
      <c r="L89" s="2">
        <v>7927</v>
      </c>
      <c r="M89" s="2">
        <v>11409</v>
      </c>
      <c r="N89" s="2">
        <v>14446</v>
      </c>
      <c r="O89" s="337">
        <f t="shared" si="10"/>
        <v>9035.4166666666661</v>
      </c>
      <c r="P89" s="2">
        <v>16188</v>
      </c>
      <c r="Q89" s="2">
        <v>12892</v>
      </c>
      <c r="R89" s="2">
        <v>9557</v>
      </c>
      <c r="S89" s="2">
        <v>5964</v>
      </c>
      <c r="T89" s="2">
        <v>5556</v>
      </c>
      <c r="U89" s="2">
        <v>4927</v>
      </c>
      <c r="V89" s="2">
        <v>5334</v>
      </c>
      <c r="W89" s="2">
        <v>4964</v>
      </c>
      <c r="X89" s="2">
        <v>5555</v>
      </c>
      <c r="Y89" s="2">
        <v>6113</v>
      </c>
      <c r="Z89" s="2">
        <v>9111</v>
      </c>
      <c r="AA89" s="2">
        <v>12224</v>
      </c>
      <c r="AB89" s="337">
        <f t="shared" si="11"/>
        <v>8198.75</v>
      </c>
    </row>
    <row r="90" spans="1:28" x14ac:dyDescent="0.2">
      <c r="A90" s="2" t="s">
        <v>122</v>
      </c>
      <c r="B90" s="70" t="s">
        <v>45</v>
      </c>
      <c r="C90" s="2">
        <v>249004</v>
      </c>
      <c r="D90" s="2">
        <v>203234</v>
      </c>
      <c r="E90" s="2">
        <v>175588</v>
      </c>
      <c r="F90" s="2">
        <v>134360</v>
      </c>
      <c r="G90" s="2">
        <v>124412</v>
      </c>
      <c r="H90" s="2">
        <v>93730</v>
      </c>
      <c r="I90" s="2">
        <v>140322</v>
      </c>
      <c r="J90" s="2">
        <v>112860</v>
      </c>
      <c r="K90" s="2">
        <v>125226</v>
      </c>
      <c r="L90" s="2">
        <v>140833</v>
      </c>
      <c r="M90" s="2">
        <v>161186</v>
      </c>
      <c r="N90" s="2">
        <v>240736</v>
      </c>
      <c r="O90" s="337">
        <f t="shared" si="10"/>
        <v>158457.58333333334</v>
      </c>
      <c r="P90" s="2">
        <v>234744</v>
      </c>
      <c r="Q90" s="2">
        <v>185866</v>
      </c>
      <c r="R90" s="2">
        <v>184994</v>
      </c>
      <c r="S90" s="2">
        <v>142086</v>
      </c>
      <c r="T90" s="2">
        <v>97412</v>
      </c>
      <c r="U90" s="2">
        <v>82103</v>
      </c>
      <c r="V90" s="2">
        <v>114906</v>
      </c>
      <c r="W90" s="2">
        <v>100011</v>
      </c>
      <c r="X90" s="2">
        <v>98962</v>
      </c>
      <c r="Y90" s="2">
        <v>111017</v>
      </c>
      <c r="Z90" s="2">
        <v>150057</v>
      </c>
      <c r="AA90" s="2">
        <v>218623</v>
      </c>
      <c r="AB90" s="337">
        <f t="shared" si="11"/>
        <v>143398.41666666666</v>
      </c>
    </row>
    <row r="93" spans="1:28" x14ac:dyDescent="0.2">
      <c r="A93" s="2" t="s">
        <v>413</v>
      </c>
    </row>
    <row r="95" spans="1:28" x14ac:dyDescent="0.2">
      <c r="B95" s="70" t="s">
        <v>63</v>
      </c>
      <c r="C95" s="70" t="str">
        <f>'T1-Solid fuels supply EU'!C41</f>
        <v>2019M01</v>
      </c>
      <c r="D95" s="70" t="str">
        <f>'T1-Solid fuels supply EU'!D41</f>
        <v>2019M02</v>
      </c>
      <c r="E95" s="70" t="str">
        <f>'T1-Solid fuels supply EU'!E41</f>
        <v>2019M03</v>
      </c>
      <c r="F95" s="70" t="str">
        <f>'T1-Solid fuels supply EU'!F41</f>
        <v>2019M04</v>
      </c>
      <c r="G95" s="70" t="str">
        <f>'T1-Solid fuels supply EU'!G41</f>
        <v>2019M05</v>
      </c>
      <c r="H95" s="70" t="str">
        <f>'T1-Solid fuels supply EU'!H41</f>
        <v>2019M06</v>
      </c>
      <c r="I95" s="70" t="str">
        <f>'T1-Solid fuels supply EU'!I41</f>
        <v>2019M07</v>
      </c>
      <c r="J95" s="70" t="str">
        <f>'T1-Solid fuels supply EU'!J41</f>
        <v>2019M08</v>
      </c>
      <c r="K95" s="70" t="str">
        <f>'T1-Solid fuels supply EU'!K41</f>
        <v>2019M09</v>
      </c>
      <c r="L95" s="70" t="str">
        <f>'T1-Solid fuels supply EU'!L41</f>
        <v>2019M10</v>
      </c>
      <c r="M95" s="70" t="str">
        <f>'T1-Solid fuels supply EU'!M41</f>
        <v>2019M11</v>
      </c>
      <c r="N95" s="70" t="str">
        <f>'T1-Solid fuels supply EU'!N41</f>
        <v>2019M12</v>
      </c>
      <c r="O95" s="70" t="str">
        <f>'T1-Solid fuels supply EU'!O41</f>
        <v>2020M01</v>
      </c>
      <c r="P95" s="70" t="str">
        <f>'T1-Solid fuels supply EU'!P41</f>
        <v>2020M02</v>
      </c>
      <c r="Q95" s="70" t="str">
        <f>'T1-Solid fuels supply EU'!Q41</f>
        <v>2020M03</v>
      </c>
      <c r="R95" s="70" t="str">
        <f>'T1-Solid fuels supply EU'!R41</f>
        <v>2020M04</v>
      </c>
      <c r="S95" s="70" t="str">
        <f>'T1-Solid fuels supply EU'!S41</f>
        <v>2020M05</v>
      </c>
      <c r="T95" s="70" t="str">
        <f>'T1-Solid fuels supply EU'!T41</f>
        <v>2020M06</v>
      </c>
      <c r="U95" s="70" t="str">
        <f>'T1-Solid fuels supply EU'!U41</f>
        <v>2020M07</v>
      </c>
      <c r="V95" s="70" t="str">
        <f>'T1-Solid fuels supply EU'!V41</f>
        <v>2020M08</v>
      </c>
      <c r="W95" s="70" t="str">
        <f>'T1-Solid fuels supply EU'!W41</f>
        <v>2020M09</v>
      </c>
      <c r="X95" s="70" t="str">
        <f>'T1-Solid fuels supply EU'!X41</f>
        <v>2020M10</v>
      </c>
      <c r="Y95" s="70" t="str">
        <f>'T1-Solid fuels supply EU'!Y41</f>
        <v>2020M11</v>
      </c>
      <c r="Z95" s="70" t="str">
        <f>'T1-Solid fuels supply EU'!Z41</f>
        <v>2020M12</v>
      </c>
    </row>
    <row r="96" spans="1:28" x14ac:dyDescent="0.2">
      <c r="A96" s="2" t="s">
        <v>206</v>
      </c>
      <c r="B96" s="70" t="s">
        <v>41</v>
      </c>
      <c r="C96" s="236">
        <f t="shared" ref="C96:N96" si="12">SUM(C98:C125)</f>
        <v>2585645</v>
      </c>
      <c r="D96" s="236">
        <f t="shared" si="12"/>
        <v>2159371</v>
      </c>
      <c r="E96" s="236">
        <f t="shared" si="12"/>
        <v>2110178</v>
      </c>
      <c r="F96" s="236">
        <f t="shared" si="12"/>
        <v>2452990</v>
      </c>
      <c r="G96" s="236">
        <f t="shared" si="12"/>
        <v>2911857</v>
      </c>
      <c r="H96" s="236">
        <f t="shared" si="12"/>
        <v>3453005</v>
      </c>
      <c r="I96" s="236">
        <f t="shared" si="12"/>
        <v>3864920</v>
      </c>
      <c r="J96" s="236">
        <f t="shared" si="12"/>
        <v>4246542</v>
      </c>
      <c r="K96" s="236">
        <f t="shared" si="12"/>
        <v>4465050</v>
      </c>
      <c r="L96" s="236">
        <f t="shared" si="12"/>
        <v>4514394</v>
      </c>
      <c r="M96" s="236">
        <f t="shared" si="12"/>
        <v>4368823</v>
      </c>
      <c r="N96" s="236">
        <f t="shared" si="12"/>
        <v>4137244</v>
      </c>
      <c r="O96" s="337">
        <f t="shared" ref="O96" si="13">SUM(O98:O125)</f>
        <v>3108081.8119999999</v>
      </c>
      <c r="P96" s="236" t="s">
        <v>12</v>
      </c>
      <c r="Q96" s="236" t="s">
        <v>12</v>
      </c>
      <c r="R96" s="236" t="s">
        <v>12</v>
      </c>
      <c r="S96" s="236" t="s">
        <v>12</v>
      </c>
      <c r="T96" s="236" t="s">
        <v>12</v>
      </c>
      <c r="U96" s="236" t="s">
        <v>12</v>
      </c>
      <c r="V96" s="236" t="s">
        <v>12</v>
      </c>
      <c r="W96" s="236" t="s">
        <v>12</v>
      </c>
      <c r="X96" s="236" t="s">
        <v>12</v>
      </c>
      <c r="Y96" s="236" t="s">
        <v>12</v>
      </c>
      <c r="Z96" s="236" t="s">
        <v>12</v>
      </c>
      <c r="AA96" s="236">
        <f t="shared" ref="AA96" si="14">SUM(AA98:AA125)</f>
        <v>0</v>
      </c>
    </row>
    <row r="97" spans="1:27" x14ac:dyDescent="0.2">
      <c r="A97" s="2" t="s">
        <v>123</v>
      </c>
      <c r="B97" s="70" t="s">
        <v>65</v>
      </c>
      <c r="C97" s="2">
        <v>2183874</v>
      </c>
      <c r="D97" s="2">
        <v>1834656</v>
      </c>
      <c r="E97" s="2">
        <v>1817713</v>
      </c>
      <c r="F97" s="2">
        <v>2079199</v>
      </c>
      <c r="G97" s="2">
        <v>2443169</v>
      </c>
      <c r="H97" s="2">
        <v>2861141</v>
      </c>
      <c r="I97" s="2">
        <v>3161929</v>
      </c>
      <c r="J97" s="2">
        <v>3465263</v>
      </c>
      <c r="K97" s="2">
        <v>3621319</v>
      </c>
      <c r="L97" s="2">
        <v>3661159</v>
      </c>
      <c r="M97" s="2">
        <v>3524731</v>
      </c>
      <c r="N97" s="236">
        <f t="shared" ref="N97:O97" si="15">SUM(N98,N102,N103,N104,N105,N106,N107,N109,N110,N111,N112,N113,N115,N116,N117,N119,N121,N122,N123)</f>
        <v>3314508</v>
      </c>
      <c r="O97" s="337">
        <f t="shared" si="15"/>
        <v>2456192.3250000002</v>
      </c>
      <c r="P97" s="2" t="s">
        <v>12</v>
      </c>
      <c r="Q97" s="2" t="s">
        <v>12</v>
      </c>
      <c r="R97" s="2" t="s">
        <v>12</v>
      </c>
      <c r="S97" s="2" t="s">
        <v>12</v>
      </c>
      <c r="T97" s="2" t="s">
        <v>12</v>
      </c>
      <c r="U97" s="2" t="s">
        <v>12</v>
      </c>
      <c r="V97" s="2" t="s">
        <v>12</v>
      </c>
      <c r="W97" s="2" t="s">
        <v>12</v>
      </c>
      <c r="X97" s="2" t="s">
        <v>12</v>
      </c>
      <c r="Y97" s="2" t="s">
        <v>12</v>
      </c>
      <c r="Z97" s="2" t="s">
        <v>12</v>
      </c>
      <c r="AA97" s="81">
        <f t="shared" ref="AA97" si="16">SUM(AA98,AA102,AA103,AA104,AA105,AA106,AA107,AA109,AA110,AA111,AA112,AA113,AA115,AA116,AA117,AA119,AA121,AA122,AA123)</f>
        <v>0</v>
      </c>
    </row>
    <row r="98" spans="1:27" x14ac:dyDescent="0.2">
      <c r="A98" s="2" t="s">
        <v>89</v>
      </c>
      <c r="B98" s="70" t="s">
        <v>14</v>
      </c>
      <c r="C98" s="2">
        <v>14088</v>
      </c>
      <c r="D98" s="2">
        <v>12556</v>
      </c>
      <c r="E98" s="2">
        <v>18314</v>
      </c>
      <c r="F98" s="2">
        <v>19141</v>
      </c>
      <c r="G98" s="2">
        <v>22265</v>
      </c>
      <c r="H98" s="2">
        <v>28908</v>
      </c>
      <c r="I98" s="2">
        <v>33015</v>
      </c>
      <c r="J98" s="2">
        <v>37743</v>
      </c>
      <c r="K98" s="2">
        <v>38177</v>
      </c>
      <c r="L98" s="2">
        <v>40026</v>
      </c>
      <c r="M98" s="2">
        <v>35998</v>
      </c>
      <c r="N98" s="2">
        <v>32360</v>
      </c>
      <c r="O98" s="2">
        <v>26726</v>
      </c>
      <c r="P98" s="2" t="s">
        <v>12</v>
      </c>
      <c r="Q98" s="2" t="s">
        <v>12</v>
      </c>
      <c r="R98" s="2" t="s">
        <v>12</v>
      </c>
      <c r="S98" s="2" t="s">
        <v>12</v>
      </c>
      <c r="T98" s="2" t="s">
        <v>12</v>
      </c>
      <c r="U98" s="2" t="s">
        <v>12</v>
      </c>
      <c r="V98" s="2" t="s">
        <v>12</v>
      </c>
      <c r="W98" s="2" t="s">
        <v>12</v>
      </c>
      <c r="X98" s="2" t="s">
        <v>12</v>
      </c>
      <c r="Y98" s="2" t="s">
        <v>12</v>
      </c>
      <c r="Z98" s="2" t="s">
        <v>12</v>
      </c>
    </row>
    <row r="99" spans="1:27" x14ac:dyDescent="0.2">
      <c r="A99" s="2" t="s">
        <v>90</v>
      </c>
      <c r="B99" s="70" t="s">
        <v>15</v>
      </c>
      <c r="C99" s="2">
        <v>10008</v>
      </c>
      <c r="D99" s="2">
        <v>6997</v>
      </c>
      <c r="E99" s="2">
        <v>5208</v>
      </c>
      <c r="F99" s="2">
        <v>5897</v>
      </c>
      <c r="G99" s="2">
        <v>8946</v>
      </c>
      <c r="H99" s="2">
        <v>12325</v>
      </c>
      <c r="I99" s="2">
        <v>15336</v>
      </c>
      <c r="J99" s="2">
        <v>17633</v>
      </c>
      <c r="K99" s="2">
        <v>20168</v>
      </c>
      <c r="L99" s="2">
        <v>20804</v>
      </c>
      <c r="M99" s="2">
        <v>19575</v>
      </c>
      <c r="N99" s="2">
        <v>15810</v>
      </c>
      <c r="O99" s="2">
        <v>11500.954</v>
      </c>
      <c r="P99" s="2" t="s">
        <v>12</v>
      </c>
      <c r="Q99" s="2" t="s">
        <v>12</v>
      </c>
      <c r="R99" s="2" t="s">
        <v>12</v>
      </c>
      <c r="S99" s="2" t="s">
        <v>12</v>
      </c>
      <c r="T99" s="2" t="s">
        <v>12</v>
      </c>
      <c r="U99" s="2" t="s">
        <v>12</v>
      </c>
      <c r="V99" s="2" t="s">
        <v>12</v>
      </c>
      <c r="W99" s="2" t="s">
        <v>12</v>
      </c>
      <c r="X99" s="2" t="s">
        <v>12</v>
      </c>
      <c r="Y99" s="2" t="s">
        <v>12</v>
      </c>
      <c r="Z99" s="2" t="s">
        <v>12</v>
      </c>
    </row>
    <row r="100" spans="1:27" x14ac:dyDescent="0.2">
      <c r="A100" s="2" t="s">
        <v>91</v>
      </c>
      <c r="B100" s="70" t="s">
        <v>188</v>
      </c>
      <c r="C100" s="2">
        <v>61233</v>
      </c>
      <c r="D100" s="2">
        <v>48157</v>
      </c>
      <c r="E100" s="2">
        <v>46044</v>
      </c>
      <c r="F100" s="2">
        <v>58260</v>
      </c>
      <c r="G100" s="2">
        <v>76634</v>
      </c>
      <c r="H100" s="2">
        <v>103653</v>
      </c>
      <c r="I100" s="2">
        <v>115725</v>
      </c>
      <c r="J100" s="2">
        <v>126205</v>
      </c>
      <c r="K100" s="2">
        <v>128585</v>
      </c>
      <c r="L100" s="2">
        <v>128666</v>
      </c>
      <c r="M100" s="2">
        <v>127882</v>
      </c>
      <c r="N100" s="2">
        <v>125863</v>
      </c>
      <c r="O100" s="2">
        <v>96598.733000000007</v>
      </c>
      <c r="P100" s="2" t="s">
        <v>12</v>
      </c>
      <c r="Q100" s="2" t="s">
        <v>12</v>
      </c>
      <c r="R100" s="2" t="s">
        <v>12</v>
      </c>
      <c r="S100" s="2" t="s">
        <v>12</v>
      </c>
      <c r="T100" s="2" t="s">
        <v>12</v>
      </c>
      <c r="U100" s="2" t="s">
        <v>12</v>
      </c>
      <c r="V100" s="2" t="s">
        <v>12</v>
      </c>
      <c r="W100" s="2" t="s">
        <v>12</v>
      </c>
      <c r="X100" s="2" t="s">
        <v>12</v>
      </c>
      <c r="Y100" s="2" t="s">
        <v>12</v>
      </c>
      <c r="Z100" s="2" t="s">
        <v>12</v>
      </c>
    </row>
    <row r="101" spans="1:27" x14ac:dyDescent="0.2">
      <c r="A101" s="2" t="s">
        <v>92</v>
      </c>
      <c r="B101" s="70" t="s">
        <v>17</v>
      </c>
      <c r="C101" s="2">
        <v>79400</v>
      </c>
      <c r="D101" s="2">
        <v>77405</v>
      </c>
      <c r="E101" s="2">
        <v>76855</v>
      </c>
      <c r="F101" s="2">
        <v>79680</v>
      </c>
      <c r="G101" s="2">
        <v>83544</v>
      </c>
      <c r="H101" s="2">
        <v>88197</v>
      </c>
      <c r="I101" s="2">
        <v>91606</v>
      </c>
      <c r="J101" s="2">
        <v>93355</v>
      </c>
      <c r="K101" s="2">
        <v>92826</v>
      </c>
      <c r="L101" s="2">
        <v>93342</v>
      </c>
      <c r="M101" s="2">
        <v>93426</v>
      </c>
      <c r="N101" s="2">
        <v>92323</v>
      </c>
      <c r="O101" s="2">
        <v>86924.077999999994</v>
      </c>
      <c r="P101" s="2" t="s">
        <v>12</v>
      </c>
      <c r="Q101" s="2" t="s">
        <v>12</v>
      </c>
      <c r="R101" s="2" t="s">
        <v>12</v>
      </c>
      <c r="S101" s="2" t="s">
        <v>12</v>
      </c>
      <c r="T101" s="2" t="s">
        <v>12</v>
      </c>
      <c r="U101" s="2" t="s">
        <v>12</v>
      </c>
      <c r="V101" s="2" t="s">
        <v>12</v>
      </c>
      <c r="W101" s="2" t="s">
        <v>12</v>
      </c>
      <c r="X101" s="2" t="s">
        <v>12</v>
      </c>
      <c r="Y101" s="2" t="s">
        <v>12</v>
      </c>
      <c r="Z101" s="2" t="s">
        <v>12</v>
      </c>
    </row>
    <row r="102" spans="1:27" x14ac:dyDescent="0.2">
      <c r="A102" s="2" t="s">
        <v>93</v>
      </c>
      <c r="B102" s="70" t="s">
        <v>66</v>
      </c>
      <c r="C102" s="2">
        <v>598275</v>
      </c>
      <c r="D102" s="2">
        <v>517709</v>
      </c>
      <c r="E102" s="2">
        <v>520121</v>
      </c>
      <c r="F102" s="2">
        <v>603670</v>
      </c>
      <c r="G102" s="2">
        <v>689357</v>
      </c>
      <c r="H102" s="2">
        <v>796702</v>
      </c>
      <c r="I102" s="2">
        <v>837140</v>
      </c>
      <c r="J102" s="2">
        <v>906383</v>
      </c>
      <c r="K102" s="2">
        <v>930481</v>
      </c>
      <c r="L102" s="2">
        <v>941627</v>
      </c>
      <c r="M102" s="2">
        <v>937440</v>
      </c>
      <c r="N102" s="2">
        <v>920120</v>
      </c>
      <c r="O102" s="2">
        <v>819993.59999999998</v>
      </c>
      <c r="P102" s="2" t="s">
        <v>12</v>
      </c>
      <c r="Q102" s="2" t="s">
        <v>12</v>
      </c>
      <c r="R102" s="2" t="s">
        <v>12</v>
      </c>
      <c r="S102" s="2" t="s">
        <v>12</v>
      </c>
      <c r="T102" s="2" t="s">
        <v>12</v>
      </c>
      <c r="U102" s="2" t="s">
        <v>12</v>
      </c>
      <c r="V102" s="2" t="s">
        <v>12</v>
      </c>
      <c r="W102" s="2" t="s">
        <v>12</v>
      </c>
      <c r="X102" s="2" t="s">
        <v>12</v>
      </c>
      <c r="Y102" s="2" t="s">
        <v>12</v>
      </c>
      <c r="Z102" s="2" t="s">
        <v>12</v>
      </c>
    </row>
    <row r="103" spans="1:27" x14ac:dyDescent="0.2">
      <c r="A103" s="2" t="s">
        <v>95</v>
      </c>
      <c r="B103" s="70" t="s">
        <v>18</v>
      </c>
      <c r="C103" s="2">
        <v>0</v>
      </c>
      <c r="D103" s="2">
        <v>0</v>
      </c>
      <c r="E103" s="2">
        <v>0</v>
      </c>
      <c r="F103" s="2">
        <v>0</v>
      </c>
      <c r="G103" s="2">
        <v>0</v>
      </c>
      <c r="H103" s="2">
        <v>0</v>
      </c>
      <c r="I103" s="2">
        <v>0</v>
      </c>
      <c r="J103" s="2">
        <v>0</v>
      </c>
      <c r="K103" s="2">
        <v>0</v>
      </c>
      <c r="L103" s="2">
        <v>0</v>
      </c>
      <c r="M103" s="2">
        <v>0</v>
      </c>
      <c r="N103" s="2">
        <v>0</v>
      </c>
      <c r="O103" s="2">
        <v>0</v>
      </c>
      <c r="P103" s="2" t="s">
        <v>12</v>
      </c>
      <c r="Q103" s="2" t="s">
        <v>12</v>
      </c>
      <c r="R103" s="2" t="s">
        <v>12</v>
      </c>
      <c r="S103" s="2" t="s">
        <v>12</v>
      </c>
      <c r="T103" s="2" t="s">
        <v>12</v>
      </c>
      <c r="U103" s="2" t="s">
        <v>12</v>
      </c>
      <c r="V103" s="2" t="s">
        <v>12</v>
      </c>
      <c r="W103" s="2" t="s">
        <v>12</v>
      </c>
      <c r="X103" s="2" t="s">
        <v>12</v>
      </c>
      <c r="Y103" s="2" t="s">
        <v>12</v>
      </c>
      <c r="Z103" s="2" t="s">
        <v>12</v>
      </c>
    </row>
    <row r="104" spans="1:27" x14ac:dyDescent="0.2">
      <c r="A104" s="2" t="s">
        <v>94</v>
      </c>
      <c r="B104" s="70" t="s">
        <v>19</v>
      </c>
      <c r="C104" s="2">
        <v>0</v>
      </c>
      <c r="D104" s="2">
        <v>0</v>
      </c>
      <c r="E104" s="2">
        <v>0</v>
      </c>
      <c r="F104" s="2">
        <v>0</v>
      </c>
      <c r="G104" s="2">
        <v>0</v>
      </c>
      <c r="H104" s="2">
        <v>0</v>
      </c>
      <c r="I104" s="2">
        <v>0</v>
      </c>
      <c r="J104" s="2">
        <v>0</v>
      </c>
      <c r="K104" s="2">
        <v>0</v>
      </c>
      <c r="L104" s="2">
        <v>0</v>
      </c>
      <c r="M104" s="2">
        <v>0</v>
      </c>
      <c r="N104" s="2">
        <v>0</v>
      </c>
      <c r="O104" s="2">
        <v>0</v>
      </c>
      <c r="P104" s="2" t="s">
        <v>12</v>
      </c>
      <c r="Q104" s="2" t="s">
        <v>12</v>
      </c>
      <c r="R104" s="2" t="s">
        <v>12</v>
      </c>
      <c r="S104" s="2" t="s">
        <v>12</v>
      </c>
      <c r="T104" s="2" t="s">
        <v>12</v>
      </c>
      <c r="U104" s="2" t="s">
        <v>12</v>
      </c>
      <c r="V104" s="2" t="s">
        <v>12</v>
      </c>
      <c r="W104" s="2" t="s">
        <v>12</v>
      </c>
      <c r="X104" s="2" t="s">
        <v>12</v>
      </c>
      <c r="Y104" s="2" t="s">
        <v>12</v>
      </c>
      <c r="Z104" s="2" t="s">
        <v>12</v>
      </c>
    </row>
    <row r="105" spans="1:27" x14ac:dyDescent="0.2">
      <c r="A105" s="2" t="s">
        <v>96</v>
      </c>
      <c r="B105" s="70" t="s">
        <v>20</v>
      </c>
      <c r="C105" s="2">
        <v>6221</v>
      </c>
      <c r="D105" s="2">
        <v>5953</v>
      </c>
      <c r="E105" s="2">
        <v>2951</v>
      </c>
      <c r="F105" s="2">
        <v>1519</v>
      </c>
      <c r="G105" s="2">
        <v>3216</v>
      </c>
      <c r="H105" s="2">
        <v>4862</v>
      </c>
      <c r="I105" s="2">
        <v>3161</v>
      </c>
      <c r="J105" s="2">
        <v>5701</v>
      </c>
      <c r="K105" s="2">
        <v>3240</v>
      </c>
      <c r="L105" s="2">
        <v>4648</v>
      </c>
      <c r="M105" s="2">
        <v>6449</v>
      </c>
      <c r="N105" s="2">
        <v>4301</v>
      </c>
      <c r="O105" s="2">
        <v>3994.78</v>
      </c>
      <c r="P105" s="2" t="s">
        <v>12</v>
      </c>
      <c r="Q105" s="2" t="s">
        <v>12</v>
      </c>
      <c r="R105" s="2" t="s">
        <v>12</v>
      </c>
      <c r="S105" s="2" t="s">
        <v>12</v>
      </c>
      <c r="T105" s="2" t="s">
        <v>12</v>
      </c>
      <c r="U105" s="2" t="s">
        <v>12</v>
      </c>
      <c r="V105" s="2" t="s">
        <v>12</v>
      </c>
      <c r="W105" s="2" t="s">
        <v>12</v>
      </c>
      <c r="X105" s="2" t="s">
        <v>12</v>
      </c>
      <c r="Y105" s="2" t="s">
        <v>12</v>
      </c>
      <c r="Z105" s="2" t="s">
        <v>12</v>
      </c>
    </row>
    <row r="106" spans="1:27" x14ac:dyDescent="0.2">
      <c r="A106" s="2" t="s">
        <v>97</v>
      </c>
      <c r="B106" s="70" t="s">
        <v>21</v>
      </c>
      <c r="C106" s="2">
        <v>94785</v>
      </c>
      <c r="D106" s="2">
        <v>81813</v>
      </c>
      <c r="E106" s="2">
        <v>76565</v>
      </c>
      <c r="F106" s="2">
        <v>71680</v>
      </c>
      <c r="G106" s="2">
        <v>84730</v>
      </c>
      <c r="H106" s="2">
        <v>88074</v>
      </c>
      <c r="I106" s="2">
        <v>102431</v>
      </c>
      <c r="J106" s="2">
        <v>116640</v>
      </c>
      <c r="K106" s="2">
        <v>146380</v>
      </c>
      <c r="L106" s="2">
        <v>157702</v>
      </c>
      <c r="M106" s="2">
        <v>145696</v>
      </c>
      <c r="N106" s="2">
        <v>136591</v>
      </c>
      <c r="O106" s="2">
        <v>107305</v>
      </c>
      <c r="P106" s="2" t="s">
        <v>12</v>
      </c>
      <c r="Q106" s="2" t="s">
        <v>12</v>
      </c>
      <c r="R106" s="2" t="s">
        <v>12</v>
      </c>
      <c r="S106" s="2" t="s">
        <v>12</v>
      </c>
      <c r="T106" s="2" t="s">
        <v>12</v>
      </c>
      <c r="U106" s="2" t="s">
        <v>12</v>
      </c>
      <c r="V106" s="2" t="s">
        <v>12</v>
      </c>
      <c r="W106" s="2" t="s">
        <v>12</v>
      </c>
      <c r="X106" s="2" t="s">
        <v>12</v>
      </c>
      <c r="Y106" s="2" t="s">
        <v>12</v>
      </c>
      <c r="Z106" s="2" t="s">
        <v>12</v>
      </c>
    </row>
    <row r="107" spans="1:27" x14ac:dyDescent="0.2">
      <c r="A107" s="2" t="s">
        <v>98</v>
      </c>
      <c r="B107" s="70" t="s">
        <v>22</v>
      </c>
      <c r="C107" s="2">
        <v>225215</v>
      </c>
      <c r="D107" s="2">
        <v>150173</v>
      </c>
      <c r="E107" s="2">
        <v>154958</v>
      </c>
      <c r="F107" s="2">
        <v>205636</v>
      </c>
      <c r="G107" s="2">
        <v>262731</v>
      </c>
      <c r="H107" s="2">
        <v>330719</v>
      </c>
      <c r="I107" s="2">
        <v>391830</v>
      </c>
      <c r="J107" s="2">
        <v>459478</v>
      </c>
      <c r="K107" s="2">
        <v>475725</v>
      </c>
      <c r="L107" s="2">
        <v>492315</v>
      </c>
      <c r="M107" s="2">
        <v>468868</v>
      </c>
      <c r="N107" s="2">
        <v>431849</v>
      </c>
      <c r="O107" s="2">
        <v>289804.94400000002</v>
      </c>
      <c r="P107" s="2" t="s">
        <v>12</v>
      </c>
      <c r="Q107" s="2" t="s">
        <v>12</v>
      </c>
      <c r="R107" s="2" t="s">
        <v>12</v>
      </c>
      <c r="S107" s="2" t="s">
        <v>12</v>
      </c>
      <c r="T107" s="2" t="s">
        <v>12</v>
      </c>
      <c r="U107" s="2" t="s">
        <v>12</v>
      </c>
      <c r="V107" s="2" t="s">
        <v>12</v>
      </c>
      <c r="W107" s="2" t="s">
        <v>12</v>
      </c>
      <c r="X107" s="2" t="s">
        <v>12</v>
      </c>
      <c r="Y107" s="2" t="s">
        <v>12</v>
      </c>
      <c r="Z107" s="2" t="s">
        <v>12</v>
      </c>
    </row>
    <row r="108" spans="1:27" x14ac:dyDescent="0.2">
      <c r="A108" s="2" t="s">
        <v>99</v>
      </c>
      <c r="B108" s="70" t="s">
        <v>44</v>
      </c>
      <c r="C108" s="2">
        <v>7915</v>
      </c>
      <c r="D108" s="2">
        <v>4822</v>
      </c>
      <c r="E108" s="2">
        <v>5135</v>
      </c>
      <c r="F108" s="2">
        <v>7631</v>
      </c>
      <c r="G108" s="2">
        <v>9381</v>
      </c>
      <c r="H108" s="2">
        <v>12763</v>
      </c>
      <c r="I108" s="2">
        <v>15025</v>
      </c>
      <c r="J108" s="2">
        <v>17249</v>
      </c>
      <c r="K108" s="2">
        <v>19254</v>
      </c>
      <c r="L108" s="2">
        <v>19434</v>
      </c>
      <c r="M108" s="2">
        <v>17061</v>
      </c>
      <c r="N108" s="2">
        <v>14686</v>
      </c>
      <c r="O108" s="2">
        <v>9917.2800000000007</v>
      </c>
      <c r="P108" s="2" t="s">
        <v>12</v>
      </c>
      <c r="Q108" s="2" t="s">
        <v>12</v>
      </c>
      <c r="R108" s="2" t="s">
        <v>12</v>
      </c>
      <c r="S108" s="2" t="s">
        <v>12</v>
      </c>
      <c r="T108" s="2" t="s">
        <v>12</v>
      </c>
      <c r="U108" s="2" t="s">
        <v>12</v>
      </c>
      <c r="V108" s="2" t="s">
        <v>12</v>
      </c>
      <c r="W108" s="2" t="s">
        <v>12</v>
      </c>
      <c r="X108" s="2" t="s">
        <v>12</v>
      </c>
      <c r="Y108" s="2" t="s">
        <v>12</v>
      </c>
      <c r="Z108" s="2" t="s">
        <v>12</v>
      </c>
    </row>
    <row r="109" spans="1:27" x14ac:dyDescent="0.2">
      <c r="A109" s="2" t="s">
        <v>100</v>
      </c>
      <c r="B109" s="70" t="s">
        <v>23</v>
      </c>
      <c r="C109" s="2">
        <v>428701</v>
      </c>
      <c r="D109" s="2">
        <v>331127</v>
      </c>
      <c r="E109" s="2">
        <v>310934</v>
      </c>
      <c r="F109" s="2">
        <v>370713</v>
      </c>
      <c r="G109" s="2">
        <v>453581</v>
      </c>
      <c r="H109" s="2">
        <v>545783</v>
      </c>
      <c r="I109" s="2">
        <v>620078</v>
      </c>
      <c r="J109" s="2">
        <v>684390</v>
      </c>
      <c r="K109" s="2">
        <v>725500</v>
      </c>
      <c r="L109" s="2">
        <v>738911</v>
      </c>
      <c r="M109" s="2">
        <v>699821</v>
      </c>
      <c r="N109" s="2">
        <v>609791</v>
      </c>
      <c r="O109" s="2">
        <v>468669</v>
      </c>
      <c r="P109" s="2" t="s">
        <v>12</v>
      </c>
      <c r="Q109" s="2" t="s">
        <v>12</v>
      </c>
      <c r="R109" s="2" t="s">
        <v>12</v>
      </c>
      <c r="S109" s="2" t="s">
        <v>12</v>
      </c>
      <c r="T109" s="2" t="s">
        <v>12</v>
      </c>
      <c r="U109" s="2" t="s">
        <v>12</v>
      </c>
      <c r="V109" s="2" t="s">
        <v>12</v>
      </c>
      <c r="W109" s="2" t="s">
        <v>12</v>
      </c>
      <c r="X109" s="2" t="s">
        <v>12</v>
      </c>
      <c r="Y109" s="2" t="s">
        <v>12</v>
      </c>
      <c r="Z109" s="2" t="s">
        <v>12</v>
      </c>
    </row>
    <row r="110" spans="1:27" x14ac:dyDescent="0.2">
      <c r="A110" s="83" t="s">
        <v>101</v>
      </c>
      <c r="B110" s="70" t="s">
        <v>24</v>
      </c>
      <c r="P110" s="2" t="s">
        <v>12</v>
      </c>
      <c r="Q110" s="2" t="s">
        <v>12</v>
      </c>
      <c r="R110" s="2" t="s">
        <v>12</v>
      </c>
      <c r="S110" s="2" t="s">
        <v>12</v>
      </c>
      <c r="T110" s="2" t="s">
        <v>12</v>
      </c>
      <c r="U110" s="2" t="s">
        <v>12</v>
      </c>
      <c r="V110" s="2" t="s">
        <v>12</v>
      </c>
      <c r="W110" s="2" t="s">
        <v>12</v>
      </c>
      <c r="X110" s="2" t="s">
        <v>12</v>
      </c>
      <c r="Y110" s="2" t="s">
        <v>12</v>
      </c>
      <c r="Z110" s="2" t="s">
        <v>12</v>
      </c>
    </row>
    <row r="111" spans="1:27" x14ac:dyDescent="0.2">
      <c r="A111" s="2" t="s">
        <v>102</v>
      </c>
      <c r="B111" s="70" t="s">
        <v>25</v>
      </c>
      <c r="C111" s="2">
        <v>27190</v>
      </c>
      <c r="D111" s="2">
        <v>21183</v>
      </c>
      <c r="E111" s="2">
        <v>12684</v>
      </c>
      <c r="F111" s="2">
        <v>9801</v>
      </c>
      <c r="G111" s="2">
        <v>17200</v>
      </c>
      <c r="H111" s="2">
        <v>28312</v>
      </c>
      <c r="I111" s="2">
        <v>41199</v>
      </c>
      <c r="J111" s="2">
        <v>52442</v>
      </c>
      <c r="K111" s="2">
        <v>62934</v>
      </c>
      <c r="L111" s="2">
        <v>64917</v>
      </c>
      <c r="M111" s="2">
        <v>60452</v>
      </c>
      <c r="N111" s="2">
        <v>54164</v>
      </c>
      <c r="O111" s="2">
        <v>41258.33</v>
      </c>
      <c r="P111" s="2" t="s">
        <v>12</v>
      </c>
      <c r="Q111" s="2" t="s">
        <v>12</v>
      </c>
      <c r="R111" s="2" t="s">
        <v>12</v>
      </c>
      <c r="S111" s="2" t="s">
        <v>12</v>
      </c>
      <c r="T111" s="2" t="s">
        <v>12</v>
      </c>
      <c r="U111" s="2" t="s">
        <v>12</v>
      </c>
      <c r="V111" s="2" t="s">
        <v>12</v>
      </c>
      <c r="W111" s="2" t="s">
        <v>12</v>
      </c>
      <c r="X111" s="2" t="s">
        <v>12</v>
      </c>
      <c r="Y111" s="2" t="s">
        <v>12</v>
      </c>
      <c r="Z111" s="2" t="s">
        <v>12</v>
      </c>
    </row>
    <row r="112" spans="1:27" x14ac:dyDescent="0.2">
      <c r="A112" s="2" t="s">
        <v>103</v>
      </c>
      <c r="B112" s="70" t="s">
        <v>26</v>
      </c>
      <c r="C112" s="2">
        <v>1625</v>
      </c>
      <c r="D112" s="2">
        <v>968</v>
      </c>
      <c r="E112" s="2">
        <v>3890</v>
      </c>
      <c r="F112" s="2">
        <v>977</v>
      </c>
      <c r="G112" s="2">
        <v>3190</v>
      </c>
      <c r="H112" s="2">
        <v>930</v>
      </c>
      <c r="I112" s="2">
        <v>4588</v>
      </c>
      <c r="J112" s="2">
        <v>3203</v>
      </c>
      <c r="K112" s="2">
        <v>5096</v>
      </c>
      <c r="L112" s="2">
        <v>3114</v>
      </c>
      <c r="M112" s="2">
        <v>3357</v>
      </c>
      <c r="N112" s="2">
        <v>3389</v>
      </c>
      <c r="O112" s="2">
        <v>1237</v>
      </c>
      <c r="P112" s="2" t="s">
        <v>12</v>
      </c>
      <c r="Q112" s="2" t="s">
        <v>12</v>
      </c>
      <c r="R112" s="2" t="s">
        <v>12</v>
      </c>
      <c r="S112" s="2" t="s">
        <v>12</v>
      </c>
      <c r="T112" s="2" t="s">
        <v>12</v>
      </c>
      <c r="U112" s="2" t="s">
        <v>12</v>
      </c>
      <c r="V112" s="2" t="s">
        <v>12</v>
      </c>
      <c r="W112" s="2" t="s">
        <v>12</v>
      </c>
      <c r="X112" s="2" t="s">
        <v>12</v>
      </c>
      <c r="Y112" s="2" t="s">
        <v>12</v>
      </c>
      <c r="Z112" s="2" t="s">
        <v>12</v>
      </c>
    </row>
    <row r="113" spans="1:26" x14ac:dyDescent="0.2">
      <c r="A113" s="2" t="s">
        <v>104</v>
      </c>
      <c r="B113" s="70" t="s">
        <v>27</v>
      </c>
      <c r="C113" s="2">
        <v>0</v>
      </c>
      <c r="D113" s="2">
        <v>0</v>
      </c>
      <c r="E113" s="2">
        <v>0</v>
      </c>
      <c r="F113" s="2">
        <v>0</v>
      </c>
      <c r="G113" s="2">
        <v>0</v>
      </c>
      <c r="H113" s="2">
        <v>0</v>
      </c>
      <c r="I113" s="2">
        <v>0</v>
      </c>
      <c r="J113" s="2">
        <v>0</v>
      </c>
      <c r="K113" s="2">
        <v>0</v>
      </c>
      <c r="L113" s="2">
        <v>0</v>
      </c>
      <c r="M113" s="2">
        <v>0</v>
      </c>
      <c r="N113" s="2">
        <v>0</v>
      </c>
      <c r="O113" s="2">
        <v>0</v>
      </c>
      <c r="P113" s="2" t="s">
        <v>12</v>
      </c>
      <c r="Q113" s="2" t="s">
        <v>12</v>
      </c>
      <c r="R113" s="2" t="s">
        <v>12</v>
      </c>
      <c r="S113" s="2" t="s">
        <v>12</v>
      </c>
      <c r="T113" s="2" t="s">
        <v>12</v>
      </c>
      <c r="U113" s="2" t="s">
        <v>12</v>
      </c>
      <c r="V113" s="2" t="s">
        <v>12</v>
      </c>
      <c r="W113" s="2" t="s">
        <v>12</v>
      </c>
      <c r="X113" s="2" t="s">
        <v>12</v>
      </c>
      <c r="Y113" s="2" t="s">
        <v>12</v>
      </c>
      <c r="Z113" s="2" t="s">
        <v>12</v>
      </c>
    </row>
    <row r="114" spans="1:26" x14ac:dyDescent="0.2">
      <c r="A114" s="2" t="s">
        <v>105</v>
      </c>
      <c r="B114" s="70" t="s">
        <v>28</v>
      </c>
      <c r="C114" s="2">
        <v>87442</v>
      </c>
      <c r="D114" s="2">
        <v>69426</v>
      </c>
      <c r="E114" s="2">
        <v>64041</v>
      </c>
      <c r="F114" s="2">
        <v>85918</v>
      </c>
      <c r="G114" s="2">
        <v>119632</v>
      </c>
      <c r="H114" s="2">
        <v>162286</v>
      </c>
      <c r="I114" s="2">
        <v>198198</v>
      </c>
      <c r="J114" s="2">
        <v>227374</v>
      </c>
      <c r="K114" s="2">
        <v>247321</v>
      </c>
      <c r="L114" s="2">
        <v>250757</v>
      </c>
      <c r="M114" s="2">
        <v>250546</v>
      </c>
      <c r="N114" s="2">
        <v>246415</v>
      </c>
      <c r="O114" s="2">
        <v>205907</v>
      </c>
      <c r="P114" s="2" t="s">
        <v>12</v>
      </c>
      <c r="Q114" s="2" t="s">
        <v>12</v>
      </c>
      <c r="R114" s="2" t="s">
        <v>12</v>
      </c>
      <c r="S114" s="2" t="s">
        <v>12</v>
      </c>
      <c r="T114" s="2" t="s">
        <v>12</v>
      </c>
      <c r="U114" s="2" t="s">
        <v>12</v>
      </c>
      <c r="V114" s="2" t="s">
        <v>12</v>
      </c>
      <c r="W114" s="2" t="s">
        <v>12</v>
      </c>
      <c r="X114" s="2" t="s">
        <v>12</v>
      </c>
      <c r="Y114" s="2" t="s">
        <v>12</v>
      </c>
      <c r="Z114" s="2" t="s">
        <v>12</v>
      </c>
    </row>
    <row r="115" spans="1:26" x14ac:dyDescent="0.2">
      <c r="A115" s="2" t="s">
        <v>106</v>
      </c>
      <c r="B115" s="70" t="s">
        <v>29</v>
      </c>
      <c r="C115" s="2">
        <v>982</v>
      </c>
      <c r="D115" s="2">
        <v>2325</v>
      </c>
      <c r="E115" s="2">
        <v>1331</v>
      </c>
      <c r="F115" s="2">
        <v>2660</v>
      </c>
      <c r="G115" s="2">
        <v>1882</v>
      </c>
      <c r="H115" s="2">
        <v>2578</v>
      </c>
      <c r="I115" s="2">
        <v>1546</v>
      </c>
      <c r="J115" s="2">
        <v>2401</v>
      </c>
      <c r="K115" s="2">
        <v>1198</v>
      </c>
      <c r="L115" s="2">
        <v>2349</v>
      </c>
      <c r="M115" s="2">
        <v>1363</v>
      </c>
      <c r="N115" s="2">
        <v>2393</v>
      </c>
      <c r="O115" s="2">
        <v>924.65100000000007</v>
      </c>
      <c r="P115" s="2" t="s">
        <v>12</v>
      </c>
      <c r="Q115" s="2" t="s">
        <v>12</v>
      </c>
      <c r="R115" s="2" t="s">
        <v>12</v>
      </c>
      <c r="S115" s="2" t="s">
        <v>12</v>
      </c>
      <c r="T115" s="2" t="s">
        <v>12</v>
      </c>
      <c r="U115" s="2" t="s">
        <v>12</v>
      </c>
      <c r="V115" s="2" t="s">
        <v>12</v>
      </c>
      <c r="W115" s="2" t="s">
        <v>12</v>
      </c>
      <c r="X115" s="2" t="s">
        <v>12</v>
      </c>
      <c r="Y115" s="2" t="s">
        <v>12</v>
      </c>
      <c r="Z115" s="2" t="s">
        <v>12</v>
      </c>
    </row>
    <row r="116" spans="1:26" x14ac:dyDescent="0.2">
      <c r="A116" s="2" t="s">
        <v>107</v>
      </c>
      <c r="B116" s="70" t="s">
        <v>30</v>
      </c>
      <c r="C116" s="2">
        <v>536676</v>
      </c>
      <c r="D116" s="2">
        <v>489789</v>
      </c>
      <c r="E116" s="2">
        <v>483774</v>
      </c>
      <c r="F116" s="2">
        <v>504051</v>
      </c>
      <c r="G116" s="2">
        <v>546481</v>
      </c>
      <c r="H116" s="2">
        <v>617194</v>
      </c>
      <c r="I116" s="2">
        <v>657802</v>
      </c>
      <c r="J116" s="2">
        <v>701459</v>
      </c>
      <c r="K116" s="2">
        <v>718902</v>
      </c>
      <c r="L116" s="2">
        <v>704048</v>
      </c>
      <c r="M116" s="2">
        <v>657034</v>
      </c>
      <c r="N116" s="2">
        <v>613148</v>
      </c>
      <c r="O116" s="2">
        <v>550390.46799999999</v>
      </c>
      <c r="P116" s="2" t="s">
        <v>12</v>
      </c>
      <c r="Q116" s="2" t="s">
        <v>12</v>
      </c>
      <c r="R116" s="2" t="s">
        <v>12</v>
      </c>
      <c r="S116" s="2" t="s">
        <v>12</v>
      </c>
      <c r="T116" s="2" t="s">
        <v>12</v>
      </c>
      <c r="U116" s="2" t="s">
        <v>12</v>
      </c>
      <c r="V116" s="2" t="s">
        <v>12</v>
      </c>
      <c r="W116" s="2" t="s">
        <v>12</v>
      </c>
      <c r="X116" s="2" t="s">
        <v>12</v>
      </c>
      <c r="Y116" s="2" t="s">
        <v>12</v>
      </c>
      <c r="Z116" s="2" t="s">
        <v>12</v>
      </c>
    </row>
    <row r="117" spans="1:26" x14ac:dyDescent="0.2">
      <c r="A117" s="2" t="s">
        <v>108</v>
      </c>
      <c r="B117" s="70" t="s">
        <v>31</v>
      </c>
      <c r="C117" s="2">
        <v>178962</v>
      </c>
      <c r="D117" s="2">
        <v>161787</v>
      </c>
      <c r="E117" s="2">
        <v>176088</v>
      </c>
      <c r="F117" s="2">
        <v>212021</v>
      </c>
      <c r="G117" s="2">
        <v>248975</v>
      </c>
      <c r="H117" s="2">
        <v>286950</v>
      </c>
      <c r="I117" s="2">
        <v>319009</v>
      </c>
      <c r="J117" s="2">
        <v>337246</v>
      </c>
      <c r="K117" s="2">
        <v>347179</v>
      </c>
      <c r="L117" s="2">
        <v>347009</v>
      </c>
      <c r="M117" s="2">
        <v>345726</v>
      </c>
      <c r="N117" s="2">
        <v>340243</v>
      </c>
      <c r="O117" s="236" t="s">
        <v>12</v>
      </c>
      <c r="P117" s="2" t="s">
        <v>12</v>
      </c>
      <c r="Q117" s="2" t="s">
        <v>12</v>
      </c>
      <c r="R117" s="2" t="s">
        <v>12</v>
      </c>
      <c r="S117" s="2" t="s">
        <v>12</v>
      </c>
      <c r="T117" s="2" t="s">
        <v>12</v>
      </c>
      <c r="U117" s="2" t="s">
        <v>12</v>
      </c>
      <c r="V117" s="2" t="s">
        <v>12</v>
      </c>
      <c r="W117" s="2" t="s">
        <v>12</v>
      </c>
      <c r="X117" s="2" t="s">
        <v>12</v>
      </c>
      <c r="Y117" s="2" t="s">
        <v>12</v>
      </c>
      <c r="Z117" s="2" t="s">
        <v>12</v>
      </c>
    </row>
    <row r="118" spans="1:26" x14ac:dyDescent="0.2">
      <c r="A118" s="2" t="s">
        <v>109</v>
      </c>
      <c r="B118" s="70" t="s">
        <v>32</v>
      </c>
      <c r="C118" s="2">
        <v>78660</v>
      </c>
      <c r="D118" s="2">
        <v>66372</v>
      </c>
      <c r="E118" s="2">
        <v>56521</v>
      </c>
      <c r="F118" s="2">
        <v>60627</v>
      </c>
      <c r="G118" s="2">
        <v>76388</v>
      </c>
      <c r="H118" s="2">
        <v>92660</v>
      </c>
      <c r="I118" s="2">
        <v>110634</v>
      </c>
      <c r="J118" s="2">
        <v>123054</v>
      </c>
      <c r="K118" s="2">
        <v>134619</v>
      </c>
      <c r="L118" s="2">
        <v>133031</v>
      </c>
      <c r="M118" s="2">
        <v>132728</v>
      </c>
      <c r="N118" s="2">
        <v>123811</v>
      </c>
      <c r="O118" s="2">
        <v>93344.679000000004</v>
      </c>
      <c r="P118" s="2" t="s">
        <v>12</v>
      </c>
      <c r="Q118" s="2" t="s">
        <v>12</v>
      </c>
      <c r="R118" s="2" t="s">
        <v>12</v>
      </c>
      <c r="S118" s="2" t="s">
        <v>12</v>
      </c>
      <c r="T118" s="2" t="s">
        <v>12</v>
      </c>
      <c r="U118" s="2" t="s">
        <v>12</v>
      </c>
      <c r="V118" s="2" t="s">
        <v>12</v>
      </c>
      <c r="W118" s="2" t="s">
        <v>12</v>
      </c>
      <c r="X118" s="2" t="s">
        <v>12</v>
      </c>
      <c r="Y118" s="2" t="s">
        <v>12</v>
      </c>
      <c r="Z118" s="2" t="s">
        <v>12</v>
      </c>
    </row>
    <row r="119" spans="1:26" x14ac:dyDescent="0.2">
      <c r="A119" s="2" t="s">
        <v>110</v>
      </c>
      <c r="B119" s="70" t="s">
        <v>33</v>
      </c>
      <c r="C119" s="2">
        <v>17900</v>
      </c>
      <c r="D119" s="2">
        <v>17735</v>
      </c>
      <c r="E119" s="2">
        <v>14753</v>
      </c>
      <c r="F119" s="2">
        <v>15270</v>
      </c>
      <c r="G119" s="2">
        <v>17798</v>
      </c>
      <c r="H119" s="2">
        <v>13749</v>
      </c>
      <c r="I119" s="2">
        <v>16418</v>
      </c>
      <c r="J119" s="2">
        <v>20450</v>
      </c>
      <c r="K119" s="2">
        <v>20258</v>
      </c>
      <c r="L119" s="2">
        <v>17685</v>
      </c>
      <c r="M119" s="2">
        <v>18305</v>
      </c>
      <c r="N119" s="2">
        <v>16690</v>
      </c>
      <c r="O119" s="2">
        <v>14153.365</v>
      </c>
      <c r="P119" s="2" t="s">
        <v>12</v>
      </c>
      <c r="Q119" s="2" t="s">
        <v>12</v>
      </c>
      <c r="R119" s="2" t="s">
        <v>12</v>
      </c>
      <c r="S119" s="2" t="s">
        <v>12</v>
      </c>
      <c r="T119" s="2" t="s">
        <v>12</v>
      </c>
      <c r="U119" s="2" t="s">
        <v>12</v>
      </c>
      <c r="V119" s="2" t="s">
        <v>12</v>
      </c>
      <c r="W119" s="2" t="s">
        <v>12</v>
      </c>
      <c r="X119" s="2" t="s">
        <v>12</v>
      </c>
      <c r="Y119" s="2" t="s">
        <v>12</v>
      </c>
      <c r="Z119" s="2" t="s">
        <v>12</v>
      </c>
    </row>
    <row r="120" spans="1:26" x14ac:dyDescent="0.2">
      <c r="A120" s="2" t="s">
        <v>111</v>
      </c>
      <c r="B120" s="70" t="s">
        <v>34</v>
      </c>
      <c r="C120" s="2">
        <v>31017</v>
      </c>
      <c r="D120" s="2">
        <v>17616</v>
      </c>
      <c r="E120" s="2">
        <v>13455</v>
      </c>
      <c r="F120" s="2">
        <v>17447</v>
      </c>
      <c r="G120" s="2">
        <v>31417</v>
      </c>
      <c r="H120" s="2">
        <v>52701</v>
      </c>
      <c r="I120" s="2">
        <v>71281</v>
      </c>
      <c r="J120" s="2">
        <v>89515</v>
      </c>
      <c r="K120" s="2">
        <v>106068</v>
      </c>
      <c r="L120" s="2">
        <v>114434</v>
      </c>
      <c r="M120" s="2">
        <v>116204</v>
      </c>
      <c r="N120" s="2">
        <v>106467</v>
      </c>
      <c r="O120" s="2">
        <v>84083</v>
      </c>
      <c r="P120" s="2" t="s">
        <v>12</v>
      </c>
      <c r="Q120" s="2" t="s">
        <v>12</v>
      </c>
      <c r="R120" s="2" t="s">
        <v>12</v>
      </c>
      <c r="S120" s="2" t="s">
        <v>12</v>
      </c>
      <c r="T120" s="2" t="s">
        <v>12</v>
      </c>
      <c r="U120" s="2" t="s">
        <v>12</v>
      </c>
      <c r="V120" s="2" t="s">
        <v>12</v>
      </c>
      <c r="W120" s="2" t="s">
        <v>12</v>
      </c>
      <c r="X120" s="2" t="s">
        <v>12</v>
      </c>
      <c r="Y120" s="2" t="s">
        <v>12</v>
      </c>
      <c r="Z120" s="2" t="s">
        <v>12</v>
      </c>
    </row>
    <row r="121" spans="1:26" x14ac:dyDescent="0.2">
      <c r="A121" s="2" t="s">
        <v>112</v>
      </c>
      <c r="B121" s="70" t="s">
        <v>35</v>
      </c>
      <c r="C121" s="2">
        <v>0</v>
      </c>
      <c r="D121" s="2">
        <v>0</v>
      </c>
      <c r="E121" s="2">
        <v>0</v>
      </c>
      <c r="F121" s="2">
        <v>0</v>
      </c>
      <c r="G121" s="2">
        <v>0</v>
      </c>
      <c r="H121" s="2">
        <v>0</v>
      </c>
      <c r="I121" s="2">
        <v>0</v>
      </c>
      <c r="J121" s="2">
        <v>0</v>
      </c>
      <c r="K121" s="2">
        <v>0</v>
      </c>
      <c r="L121" s="2">
        <v>0</v>
      </c>
      <c r="M121" s="2">
        <v>0</v>
      </c>
      <c r="N121" s="2">
        <v>0</v>
      </c>
      <c r="O121" s="2">
        <v>0</v>
      </c>
      <c r="P121" s="2" t="s">
        <v>12</v>
      </c>
      <c r="Q121" s="2" t="s">
        <v>12</v>
      </c>
      <c r="R121" s="2" t="s">
        <v>12</v>
      </c>
      <c r="S121" s="2" t="s">
        <v>12</v>
      </c>
      <c r="T121" s="2" t="s">
        <v>12</v>
      </c>
      <c r="U121" s="2" t="s">
        <v>12</v>
      </c>
      <c r="V121" s="2" t="s">
        <v>12</v>
      </c>
      <c r="W121" s="2" t="s">
        <v>12</v>
      </c>
      <c r="X121" s="2" t="s">
        <v>12</v>
      </c>
      <c r="Y121" s="2" t="s">
        <v>12</v>
      </c>
      <c r="Z121" s="2" t="s">
        <v>12</v>
      </c>
    </row>
    <row r="122" spans="1:26" x14ac:dyDescent="0.2">
      <c r="A122" s="2" t="s">
        <v>113</v>
      </c>
      <c r="B122" s="70" t="s">
        <v>36</v>
      </c>
      <c r="C122" s="2">
        <v>53254</v>
      </c>
      <c r="D122" s="2">
        <v>40636</v>
      </c>
      <c r="E122" s="2">
        <v>40513</v>
      </c>
      <c r="F122" s="2">
        <v>60946</v>
      </c>
      <c r="G122" s="2">
        <v>90802</v>
      </c>
      <c r="H122" s="2">
        <v>115183</v>
      </c>
      <c r="I122" s="2">
        <v>132373</v>
      </c>
      <c r="J122" s="2">
        <v>136531</v>
      </c>
      <c r="K122" s="2">
        <v>144938</v>
      </c>
      <c r="L122" s="2">
        <v>145402</v>
      </c>
      <c r="M122" s="2">
        <v>142791</v>
      </c>
      <c r="N122" s="2">
        <v>148028</v>
      </c>
      <c r="O122" s="2">
        <v>130470.18700000001</v>
      </c>
      <c r="P122" s="2" t="s">
        <v>12</v>
      </c>
      <c r="Q122" s="2" t="s">
        <v>12</v>
      </c>
      <c r="R122" s="2" t="s">
        <v>12</v>
      </c>
      <c r="S122" s="2" t="s">
        <v>12</v>
      </c>
      <c r="T122" s="2" t="s">
        <v>12</v>
      </c>
      <c r="U122" s="2" t="s">
        <v>12</v>
      </c>
      <c r="V122" s="2" t="s">
        <v>12</v>
      </c>
      <c r="W122" s="2" t="s">
        <v>12</v>
      </c>
      <c r="X122" s="2" t="s">
        <v>12</v>
      </c>
      <c r="Y122" s="2" t="s">
        <v>12</v>
      </c>
      <c r="Z122" s="2" t="s">
        <v>12</v>
      </c>
    </row>
    <row r="123" spans="1:26" x14ac:dyDescent="0.2">
      <c r="A123" s="2" t="s">
        <v>114</v>
      </c>
      <c r="B123" s="70" t="s">
        <v>37</v>
      </c>
      <c r="C123" s="2">
        <v>0</v>
      </c>
      <c r="D123" s="2">
        <v>902</v>
      </c>
      <c r="E123" s="2">
        <v>837</v>
      </c>
      <c r="F123" s="2">
        <v>1114</v>
      </c>
      <c r="G123" s="2">
        <v>961</v>
      </c>
      <c r="H123" s="2">
        <v>1197</v>
      </c>
      <c r="I123" s="2">
        <v>1339</v>
      </c>
      <c r="J123" s="2">
        <v>1196</v>
      </c>
      <c r="K123" s="2">
        <v>1311</v>
      </c>
      <c r="L123" s="2">
        <v>1406</v>
      </c>
      <c r="M123" s="2">
        <v>1431</v>
      </c>
      <c r="N123" s="2">
        <v>1441</v>
      </c>
      <c r="O123" s="2">
        <v>1265</v>
      </c>
      <c r="P123" s="2" t="s">
        <v>12</v>
      </c>
      <c r="Q123" s="2" t="s">
        <v>12</v>
      </c>
      <c r="R123" s="2" t="s">
        <v>12</v>
      </c>
      <c r="S123" s="2" t="s">
        <v>12</v>
      </c>
      <c r="T123" s="2" t="s">
        <v>12</v>
      </c>
      <c r="U123" s="2" t="s">
        <v>12</v>
      </c>
      <c r="V123" s="2" t="s">
        <v>12</v>
      </c>
      <c r="W123" s="2" t="s">
        <v>12</v>
      </c>
      <c r="X123" s="2" t="s">
        <v>12</v>
      </c>
      <c r="Y123" s="2" t="s">
        <v>12</v>
      </c>
      <c r="Z123" s="2" t="s">
        <v>12</v>
      </c>
    </row>
    <row r="124" spans="1:26" x14ac:dyDescent="0.2">
      <c r="A124" s="2" t="s">
        <v>115</v>
      </c>
      <c r="B124" s="70" t="s">
        <v>38</v>
      </c>
      <c r="C124" s="2">
        <v>0</v>
      </c>
      <c r="D124" s="2">
        <v>0</v>
      </c>
      <c r="E124" s="2">
        <v>45</v>
      </c>
      <c r="F124" s="2">
        <v>11</v>
      </c>
      <c r="G124" s="2">
        <v>11</v>
      </c>
      <c r="H124" s="2">
        <v>0</v>
      </c>
      <c r="I124" s="2">
        <v>0</v>
      </c>
      <c r="J124" s="2">
        <v>0</v>
      </c>
      <c r="K124" s="2">
        <v>0</v>
      </c>
      <c r="L124" s="2">
        <v>0</v>
      </c>
      <c r="M124" s="2">
        <v>0</v>
      </c>
      <c r="N124" s="339">
        <v>0</v>
      </c>
      <c r="O124" s="236" t="s">
        <v>12</v>
      </c>
      <c r="P124" s="2" t="s">
        <v>12</v>
      </c>
      <c r="Q124" s="2" t="s">
        <v>12</v>
      </c>
      <c r="R124" s="2" t="s">
        <v>12</v>
      </c>
      <c r="S124" s="2" t="s">
        <v>12</v>
      </c>
      <c r="T124" s="2" t="s">
        <v>12</v>
      </c>
      <c r="U124" s="2" t="s">
        <v>12</v>
      </c>
      <c r="V124" s="2" t="s">
        <v>12</v>
      </c>
      <c r="W124" s="2" t="s">
        <v>12</v>
      </c>
      <c r="X124" s="2" t="s">
        <v>12</v>
      </c>
      <c r="Y124" s="2" t="s">
        <v>12</v>
      </c>
      <c r="Z124" s="2" t="s">
        <v>12</v>
      </c>
    </row>
    <row r="125" spans="1:26" x14ac:dyDescent="0.2">
      <c r="A125" s="2" t="s">
        <v>116</v>
      </c>
      <c r="B125" s="70" t="s">
        <v>39</v>
      </c>
      <c r="C125" s="2">
        <v>46096</v>
      </c>
      <c r="D125" s="2">
        <v>33920</v>
      </c>
      <c r="E125" s="2">
        <v>25161</v>
      </c>
      <c r="F125" s="2">
        <v>58320</v>
      </c>
      <c r="G125" s="2">
        <v>62735</v>
      </c>
      <c r="H125" s="2">
        <v>67279</v>
      </c>
      <c r="I125" s="2">
        <v>85186</v>
      </c>
      <c r="J125" s="2">
        <v>86894</v>
      </c>
      <c r="K125" s="2">
        <v>94890</v>
      </c>
      <c r="L125" s="2">
        <v>92767</v>
      </c>
      <c r="M125" s="2">
        <v>86670</v>
      </c>
      <c r="N125" s="2">
        <v>97361</v>
      </c>
      <c r="O125" s="2">
        <v>63613.762999999999</v>
      </c>
      <c r="P125" s="2" t="s">
        <v>12</v>
      </c>
      <c r="Q125" s="2" t="s">
        <v>12</v>
      </c>
      <c r="R125" s="2" t="s">
        <v>12</v>
      </c>
      <c r="S125" s="2" t="s">
        <v>12</v>
      </c>
      <c r="T125" s="2" t="s">
        <v>12</v>
      </c>
      <c r="U125" s="2" t="s">
        <v>12</v>
      </c>
      <c r="V125" s="2" t="s">
        <v>12</v>
      </c>
      <c r="W125" s="2" t="s">
        <v>12</v>
      </c>
      <c r="X125" s="2" t="s">
        <v>12</v>
      </c>
      <c r="Y125" s="2" t="s">
        <v>12</v>
      </c>
      <c r="Z125" s="2" t="s">
        <v>12</v>
      </c>
    </row>
    <row r="126" spans="1:26" x14ac:dyDescent="0.2">
      <c r="A126" s="2" t="s">
        <v>118</v>
      </c>
      <c r="B126" s="70" t="s">
        <v>43</v>
      </c>
      <c r="C126" s="2">
        <v>3692</v>
      </c>
      <c r="D126" s="2">
        <v>4869</v>
      </c>
      <c r="E126" s="2">
        <v>1488</v>
      </c>
      <c r="F126" s="2">
        <v>3307</v>
      </c>
      <c r="G126" s="2">
        <v>4718</v>
      </c>
      <c r="H126" s="2">
        <v>4740</v>
      </c>
      <c r="I126" s="2">
        <v>3524</v>
      </c>
      <c r="J126" s="2">
        <v>2250</v>
      </c>
      <c r="K126" s="2">
        <v>3244</v>
      </c>
      <c r="L126" s="2">
        <v>1653</v>
      </c>
      <c r="M126" s="2">
        <v>2829</v>
      </c>
      <c r="N126" s="2">
        <v>863</v>
      </c>
      <c r="O126" s="2">
        <v>2069.4499999999998</v>
      </c>
      <c r="P126" s="2" t="s">
        <v>12</v>
      </c>
      <c r="Q126" s="2" t="s">
        <v>12</v>
      </c>
      <c r="R126" s="2" t="s">
        <v>12</v>
      </c>
      <c r="S126" s="2" t="s">
        <v>12</v>
      </c>
      <c r="T126" s="2" t="s">
        <v>12</v>
      </c>
      <c r="U126" s="2" t="s">
        <v>12</v>
      </c>
      <c r="V126" s="2" t="s">
        <v>12</v>
      </c>
      <c r="W126" s="2" t="s">
        <v>12</v>
      </c>
      <c r="X126" s="2" t="s">
        <v>12</v>
      </c>
      <c r="Y126" s="2" t="s">
        <v>12</v>
      </c>
      <c r="Z126" s="2" t="s">
        <v>12</v>
      </c>
    </row>
    <row r="127" spans="1:26" x14ac:dyDescent="0.2">
      <c r="A127" s="83" t="s">
        <v>119</v>
      </c>
      <c r="B127" s="70" t="s">
        <v>61</v>
      </c>
      <c r="C127" s="236" t="s">
        <v>12</v>
      </c>
      <c r="D127" s="236" t="s">
        <v>12</v>
      </c>
      <c r="E127" s="236" t="s">
        <v>12</v>
      </c>
      <c r="F127" s="236" t="s">
        <v>12</v>
      </c>
      <c r="G127" s="236" t="s">
        <v>12</v>
      </c>
      <c r="H127" s="236" t="s">
        <v>12</v>
      </c>
      <c r="I127" s="236" t="s">
        <v>12</v>
      </c>
      <c r="J127" s="236" t="s">
        <v>12</v>
      </c>
      <c r="K127" s="236" t="s">
        <v>12</v>
      </c>
      <c r="L127" s="236" t="s">
        <v>12</v>
      </c>
      <c r="M127" s="236" t="s">
        <v>12</v>
      </c>
      <c r="N127" s="236" t="s">
        <v>12</v>
      </c>
      <c r="O127" s="236" t="s">
        <v>12</v>
      </c>
      <c r="P127" s="236" t="s">
        <v>12</v>
      </c>
      <c r="Q127" s="236" t="s">
        <v>12</v>
      </c>
      <c r="R127" s="236" t="s">
        <v>12</v>
      </c>
      <c r="S127" s="236" t="s">
        <v>12</v>
      </c>
      <c r="T127" s="236" t="s">
        <v>12</v>
      </c>
      <c r="U127" s="236" t="s">
        <v>12</v>
      </c>
      <c r="V127" s="236" t="s">
        <v>12</v>
      </c>
      <c r="W127" s="236" t="s">
        <v>12</v>
      </c>
      <c r="X127" s="236" t="s">
        <v>12</v>
      </c>
      <c r="Y127" s="236" t="s">
        <v>12</v>
      </c>
      <c r="Z127" s="236" t="s">
        <v>12</v>
      </c>
    </row>
    <row r="128" spans="1:26" x14ac:dyDescent="0.2">
      <c r="A128" s="2" t="s">
        <v>120</v>
      </c>
      <c r="B128" s="70" t="s">
        <v>207</v>
      </c>
      <c r="C128" s="2">
        <v>0</v>
      </c>
      <c r="D128" s="2">
        <v>0</v>
      </c>
      <c r="E128" s="2">
        <v>0</v>
      </c>
      <c r="F128" s="2">
        <v>0</v>
      </c>
      <c r="G128" s="2">
        <v>0</v>
      </c>
      <c r="H128" s="2">
        <v>0</v>
      </c>
      <c r="I128" s="2">
        <v>0</v>
      </c>
      <c r="J128" s="2">
        <v>0</v>
      </c>
      <c r="K128" s="2">
        <v>0</v>
      </c>
      <c r="L128" s="2">
        <v>0</v>
      </c>
      <c r="M128" s="339">
        <v>0</v>
      </c>
      <c r="N128" s="236" t="s">
        <v>12</v>
      </c>
      <c r="O128" s="236" t="s">
        <v>12</v>
      </c>
      <c r="P128" s="2" t="s">
        <v>12</v>
      </c>
      <c r="Q128" s="2" t="s">
        <v>12</v>
      </c>
      <c r="R128" s="2" t="s">
        <v>12</v>
      </c>
      <c r="S128" s="2" t="s">
        <v>12</v>
      </c>
      <c r="T128" s="2" t="s">
        <v>12</v>
      </c>
      <c r="U128" s="2" t="s">
        <v>12</v>
      </c>
      <c r="V128" s="2" t="s">
        <v>12</v>
      </c>
      <c r="W128" s="2" t="s">
        <v>12</v>
      </c>
      <c r="X128" s="2" t="s">
        <v>12</v>
      </c>
      <c r="Y128" s="2" t="s">
        <v>12</v>
      </c>
      <c r="Z128" s="236" t="s">
        <v>12</v>
      </c>
    </row>
    <row r="129" spans="1:26" x14ac:dyDescent="0.2">
      <c r="A129" s="2" t="s">
        <v>189</v>
      </c>
      <c r="B129" s="70" t="s">
        <v>190</v>
      </c>
      <c r="C129" s="2">
        <v>0</v>
      </c>
      <c r="D129" s="2">
        <v>0</v>
      </c>
      <c r="E129" s="2">
        <v>0</v>
      </c>
      <c r="F129" s="2">
        <v>0</v>
      </c>
      <c r="G129" s="2">
        <v>0</v>
      </c>
      <c r="H129" s="2">
        <v>0</v>
      </c>
      <c r="I129" s="2">
        <v>0</v>
      </c>
      <c r="J129" s="2">
        <v>0</v>
      </c>
      <c r="K129" s="2">
        <v>0</v>
      </c>
      <c r="L129" s="2">
        <v>0</v>
      </c>
      <c r="M129" s="339">
        <v>0</v>
      </c>
      <c r="N129" s="339">
        <v>0</v>
      </c>
      <c r="O129" s="236" t="s">
        <v>12</v>
      </c>
      <c r="P129" s="2" t="s">
        <v>12</v>
      </c>
      <c r="Q129" s="2" t="s">
        <v>12</v>
      </c>
      <c r="R129" s="2" t="s">
        <v>12</v>
      </c>
      <c r="S129" s="2" t="s">
        <v>12</v>
      </c>
      <c r="T129" s="2" t="s">
        <v>12</v>
      </c>
      <c r="U129" s="2" t="s">
        <v>12</v>
      </c>
      <c r="V129" s="2" t="s">
        <v>12</v>
      </c>
      <c r="W129" s="2" t="s">
        <v>12</v>
      </c>
      <c r="X129" s="2" t="s">
        <v>12</v>
      </c>
      <c r="Y129" s="2" t="s">
        <v>12</v>
      </c>
      <c r="Z129" s="2" t="s">
        <v>12</v>
      </c>
    </row>
    <row r="130" spans="1:26" x14ac:dyDescent="0.2">
      <c r="A130" s="2" t="s">
        <v>121</v>
      </c>
      <c r="B130" s="70" t="s">
        <v>62</v>
      </c>
      <c r="C130" s="2">
        <v>10150</v>
      </c>
      <c r="D130" s="2">
        <v>9779</v>
      </c>
      <c r="E130" s="2">
        <v>9779</v>
      </c>
      <c r="F130" s="2">
        <v>9705</v>
      </c>
      <c r="G130" s="2">
        <v>10335</v>
      </c>
      <c r="H130" s="2">
        <v>11520</v>
      </c>
      <c r="I130" s="2">
        <v>13557</v>
      </c>
      <c r="J130" s="2">
        <v>15039</v>
      </c>
      <c r="K130" s="2">
        <v>17262</v>
      </c>
      <c r="L130" s="2">
        <v>19817</v>
      </c>
      <c r="M130" s="2">
        <v>21188</v>
      </c>
      <c r="N130" s="2">
        <v>21188</v>
      </c>
      <c r="O130" s="2">
        <v>18743</v>
      </c>
      <c r="P130" s="2" t="s">
        <v>12</v>
      </c>
      <c r="Q130" s="2" t="s">
        <v>12</v>
      </c>
      <c r="R130" s="2" t="s">
        <v>12</v>
      </c>
      <c r="S130" s="2" t="s">
        <v>12</v>
      </c>
      <c r="T130" s="2" t="s">
        <v>12</v>
      </c>
      <c r="U130" s="2" t="s">
        <v>12</v>
      </c>
      <c r="V130" s="2" t="s">
        <v>12</v>
      </c>
      <c r="W130" s="2" t="s">
        <v>12</v>
      </c>
      <c r="X130" s="2" t="s">
        <v>12</v>
      </c>
      <c r="Y130" s="2" t="s">
        <v>12</v>
      </c>
      <c r="Z130" s="2" t="s">
        <v>12</v>
      </c>
    </row>
    <row r="131" spans="1:26" x14ac:dyDescent="0.2">
      <c r="A131" s="2" t="s">
        <v>122</v>
      </c>
      <c r="B131" s="70" t="s">
        <v>45</v>
      </c>
      <c r="C131" s="2">
        <v>104460</v>
      </c>
      <c r="D131" s="2">
        <v>82935</v>
      </c>
      <c r="E131" s="2">
        <v>64244</v>
      </c>
      <c r="F131" s="2">
        <v>56534</v>
      </c>
      <c r="G131" s="2">
        <v>60523</v>
      </c>
      <c r="H131" s="2">
        <v>78692</v>
      </c>
      <c r="I131" s="2">
        <v>87555</v>
      </c>
      <c r="J131" s="2">
        <v>106935</v>
      </c>
      <c r="K131" s="2">
        <v>123967</v>
      </c>
      <c r="L131" s="2">
        <v>132748</v>
      </c>
      <c r="M131" s="2">
        <v>132228</v>
      </c>
      <c r="N131" s="2">
        <v>118568</v>
      </c>
      <c r="O131" s="2">
        <v>85710.56</v>
      </c>
      <c r="P131" s="2" t="s">
        <v>12</v>
      </c>
      <c r="Q131" s="2" t="s">
        <v>12</v>
      </c>
      <c r="R131" s="2" t="s">
        <v>12</v>
      </c>
      <c r="S131" s="2" t="s">
        <v>12</v>
      </c>
      <c r="T131" s="2" t="s">
        <v>12</v>
      </c>
      <c r="U131" s="2" t="s">
        <v>12</v>
      </c>
      <c r="V131" s="2" t="s">
        <v>12</v>
      </c>
      <c r="W131" s="2" t="s">
        <v>12</v>
      </c>
      <c r="X131" s="2" t="s">
        <v>12</v>
      </c>
      <c r="Y131" s="2" t="s">
        <v>12</v>
      </c>
      <c r="Z131" s="2" t="s">
        <v>12</v>
      </c>
    </row>
    <row r="134" spans="1:26" x14ac:dyDescent="0.2">
      <c r="A134" s="2" t="s">
        <v>153</v>
      </c>
    </row>
    <row r="136" spans="1:26" x14ac:dyDescent="0.2">
      <c r="B136" s="70" t="s">
        <v>63</v>
      </c>
      <c r="C136" s="70" t="str">
        <f t="shared" ref="C136:Z136" si="17">C95</f>
        <v>2019M01</v>
      </c>
      <c r="D136" s="70" t="str">
        <f t="shared" si="17"/>
        <v>2019M02</v>
      </c>
      <c r="E136" s="70" t="str">
        <f t="shared" si="17"/>
        <v>2019M03</v>
      </c>
      <c r="F136" s="70" t="str">
        <f t="shared" si="17"/>
        <v>2019M04</v>
      </c>
      <c r="G136" s="70" t="str">
        <f t="shared" si="17"/>
        <v>2019M05</v>
      </c>
      <c r="H136" s="70" t="str">
        <f t="shared" si="17"/>
        <v>2019M06</v>
      </c>
      <c r="I136" s="70" t="str">
        <f t="shared" si="17"/>
        <v>2019M07</v>
      </c>
      <c r="J136" s="70" t="str">
        <f t="shared" si="17"/>
        <v>2019M08</v>
      </c>
      <c r="K136" s="70" t="str">
        <f t="shared" si="17"/>
        <v>2019M09</v>
      </c>
      <c r="L136" s="70" t="str">
        <f t="shared" si="17"/>
        <v>2019M10</v>
      </c>
      <c r="M136" s="70" t="str">
        <f t="shared" si="17"/>
        <v>2019M11</v>
      </c>
      <c r="N136" s="70" t="str">
        <f t="shared" si="17"/>
        <v>2019M12</v>
      </c>
      <c r="O136" s="70" t="str">
        <f t="shared" si="17"/>
        <v>2020M01</v>
      </c>
      <c r="P136" s="70" t="str">
        <f t="shared" si="17"/>
        <v>2020M02</v>
      </c>
      <c r="Q136" s="70" t="str">
        <f t="shared" si="17"/>
        <v>2020M03</v>
      </c>
      <c r="R136" s="70" t="str">
        <f t="shared" si="17"/>
        <v>2020M04</v>
      </c>
      <c r="S136" s="70" t="str">
        <f t="shared" si="17"/>
        <v>2020M05</v>
      </c>
      <c r="T136" s="70" t="str">
        <f t="shared" si="17"/>
        <v>2020M06</v>
      </c>
      <c r="U136" s="70" t="str">
        <f t="shared" ref="U136" si="18">U95</f>
        <v>2020M07</v>
      </c>
      <c r="V136" s="70" t="str">
        <f t="shared" si="17"/>
        <v>2020M08</v>
      </c>
      <c r="W136" s="70" t="str">
        <f t="shared" si="17"/>
        <v>2020M09</v>
      </c>
      <c r="X136" s="70" t="str">
        <f t="shared" si="17"/>
        <v>2020M10</v>
      </c>
      <c r="Y136" s="70" t="str">
        <f t="shared" si="17"/>
        <v>2020M11</v>
      </c>
      <c r="Z136" s="70" t="str">
        <f t="shared" si="17"/>
        <v>2020M12</v>
      </c>
    </row>
    <row r="137" spans="1:26" x14ac:dyDescent="0.2">
      <c r="A137" s="2" t="s">
        <v>206</v>
      </c>
      <c r="B137" s="70" t="s">
        <v>41</v>
      </c>
      <c r="C137" s="37">
        <f t="shared" ref="C137:N137" si="19">C96/$O55</f>
        <v>1.7110252258119485</v>
      </c>
      <c r="D137" s="37">
        <f t="shared" si="19"/>
        <v>1.4289425860420797</v>
      </c>
      <c r="E137" s="37">
        <f t="shared" si="19"/>
        <v>1.3963896006425498</v>
      </c>
      <c r="F137" s="37">
        <f t="shared" si="19"/>
        <v>1.6232420802795633</v>
      </c>
      <c r="G137" s="37">
        <f t="shared" si="19"/>
        <v>1.9268928182163843</v>
      </c>
      <c r="H137" s="37">
        <f t="shared" si="19"/>
        <v>2.2849922011160801</v>
      </c>
      <c r="I137" s="37">
        <f t="shared" si="19"/>
        <v>2.5575729134297691</v>
      </c>
      <c r="J137" s="37">
        <f t="shared" si="19"/>
        <v>2.8101075300243936</v>
      </c>
      <c r="K137" s="37">
        <f t="shared" si="19"/>
        <v>2.9547030564952421</v>
      </c>
      <c r="L137" s="37">
        <f t="shared" si="19"/>
        <v>2.9873559646641765</v>
      </c>
      <c r="M137" s="37">
        <f t="shared" si="19"/>
        <v>2.8910257827766124</v>
      </c>
      <c r="N137" s="37">
        <f t="shared" si="19"/>
        <v>2.737780650220401</v>
      </c>
      <c r="O137" s="37">
        <f t="shared" ref="O137" si="20">O96/$AB55</f>
        <v>1.993375458279631</v>
      </c>
      <c r="P137" s="37" t="s">
        <v>12</v>
      </c>
      <c r="Q137" s="37" t="s">
        <v>12</v>
      </c>
      <c r="R137" s="37" t="s">
        <v>12</v>
      </c>
      <c r="S137" s="37" t="s">
        <v>12</v>
      </c>
      <c r="T137" s="37" t="s">
        <v>12</v>
      </c>
      <c r="U137" s="37" t="s">
        <v>12</v>
      </c>
      <c r="V137" s="37" t="s">
        <v>12</v>
      </c>
      <c r="W137" s="37" t="s">
        <v>12</v>
      </c>
      <c r="X137" s="37" t="s">
        <v>12</v>
      </c>
      <c r="Y137" s="37" t="s">
        <v>12</v>
      </c>
      <c r="Z137" s="37" t="s">
        <v>12</v>
      </c>
    </row>
    <row r="138" spans="1:26" x14ac:dyDescent="0.2">
      <c r="A138" s="2" t="s">
        <v>123</v>
      </c>
      <c r="B138" s="70" t="s">
        <v>65</v>
      </c>
      <c r="C138" s="37">
        <f t="shared" ref="C138:N138" si="21">C97/$O56</f>
        <v>2.0779519574337812</v>
      </c>
      <c r="D138" s="37">
        <f t="shared" si="21"/>
        <v>1.7456716946204913</v>
      </c>
      <c r="E138" s="37">
        <f t="shared" si="21"/>
        <v>1.7295504623448197</v>
      </c>
      <c r="F138" s="37">
        <f t="shared" si="21"/>
        <v>1.97835389401786</v>
      </c>
      <c r="G138" s="37">
        <f t="shared" si="21"/>
        <v>2.3246706567739408</v>
      </c>
      <c r="H138" s="37">
        <f t="shared" si="21"/>
        <v>2.7223702198222268</v>
      </c>
      <c r="I138" s="37">
        <f t="shared" si="21"/>
        <v>3.0085694297457812</v>
      </c>
      <c r="J138" s="37">
        <f t="shared" si="21"/>
        <v>3.2971911538270322</v>
      </c>
      <c r="K138" s="37">
        <f t="shared" si="21"/>
        <v>3.4456781410201058</v>
      </c>
      <c r="L138" s="37">
        <f t="shared" si="21"/>
        <v>3.4835858252473835</v>
      </c>
      <c r="M138" s="37">
        <f t="shared" si="21"/>
        <v>3.3537748427233112</v>
      </c>
      <c r="N138" s="37">
        <f t="shared" si="21"/>
        <v>3.1537480580518507</v>
      </c>
      <c r="O138" s="37">
        <f t="shared" ref="O138" si="22">O97/$AB56</f>
        <v>2.2239344349870418</v>
      </c>
      <c r="P138" s="37" t="s">
        <v>12</v>
      </c>
      <c r="Q138" s="37" t="s">
        <v>12</v>
      </c>
      <c r="R138" s="37" t="s">
        <v>12</v>
      </c>
      <c r="S138" s="37" t="s">
        <v>12</v>
      </c>
      <c r="T138" s="37" t="s">
        <v>12</v>
      </c>
      <c r="U138" s="37" t="s">
        <v>12</v>
      </c>
      <c r="V138" s="37" t="s">
        <v>12</v>
      </c>
      <c r="W138" s="37" t="s">
        <v>12</v>
      </c>
      <c r="X138" s="37" t="s">
        <v>12</v>
      </c>
      <c r="Y138" s="37" t="s">
        <v>12</v>
      </c>
      <c r="Z138" s="37" t="s">
        <v>12</v>
      </c>
    </row>
    <row r="139" spans="1:26" x14ac:dyDescent="0.2">
      <c r="A139" s="2" t="s">
        <v>89</v>
      </c>
      <c r="B139" s="70" t="s">
        <v>14</v>
      </c>
      <c r="C139" s="37">
        <f t="shared" ref="C139:N139" si="23">C98/$O57</f>
        <v>0.25098057845963817</v>
      </c>
      <c r="D139" s="37">
        <f t="shared" si="23"/>
        <v>0.22368768761635555</v>
      </c>
      <c r="E139" s="37">
        <f t="shared" si="23"/>
        <v>0.32626762591636949</v>
      </c>
      <c r="F139" s="37">
        <f t="shared" si="23"/>
        <v>0.34100079871493</v>
      </c>
      <c r="G139" s="37">
        <f t="shared" si="23"/>
        <v>0.39665549257551419</v>
      </c>
      <c r="H139" s="37">
        <f t="shared" si="23"/>
        <v>0.51500188544230696</v>
      </c>
      <c r="I139" s="37">
        <f t="shared" si="23"/>
        <v>0.58816892375390073</v>
      </c>
      <c r="J139" s="37">
        <f t="shared" si="23"/>
        <v>0.67239920306659018</v>
      </c>
      <c r="K139" s="37">
        <f t="shared" si="23"/>
        <v>0.68013100112532698</v>
      </c>
      <c r="L139" s="37">
        <f t="shared" si="23"/>
        <v>0.71307131128800949</v>
      </c>
      <c r="M139" s="37">
        <f t="shared" si="23"/>
        <v>0.64131167400554046</v>
      </c>
      <c r="N139" s="37">
        <f t="shared" si="23"/>
        <v>0.57649996585419438</v>
      </c>
      <c r="O139" s="37">
        <f t="shared" ref="O139" si="24">O98/$AB57</f>
        <v>0.46210305939106111</v>
      </c>
      <c r="P139" s="37" t="s">
        <v>12</v>
      </c>
      <c r="Q139" s="37" t="s">
        <v>12</v>
      </c>
      <c r="R139" s="37" t="s">
        <v>12</v>
      </c>
      <c r="S139" s="37" t="s">
        <v>12</v>
      </c>
      <c r="T139" s="37" t="s">
        <v>12</v>
      </c>
      <c r="U139" s="37" t="s">
        <v>12</v>
      </c>
      <c r="V139" s="37" t="s">
        <v>12</v>
      </c>
      <c r="W139" s="37" t="s">
        <v>12</v>
      </c>
      <c r="X139" s="37" t="s">
        <v>12</v>
      </c>
      <c r="Y139" s="37" t="s">
        <v>12</v>
      </c>
      <c r="Z139" s="37" t="s">
        <v>12</v>
      </c>
    </row>
    <row r="140" spans="1:26" x14ac:dyDescent="0.2">
      <c r="A140" s="2" t="s">
        <v>90</v>
      </c>
      <c r="B140" s="70" t="s">
        <v>15</v>
      </c>
      <c r="C140" s="37">
        <f t="shared" ref="C140:N140" si="25">C99/$O58</f>
        <v>0.99353066728436945</v>
      </c>
      <c r="D140" s="37">
        <f t="shared" si="25"/>
        <v>0.69461771372789094</v>
      </c>
      <c r="E140" s="37">
        <f t="shared" si="25"/>
        <v>0.5170171577954632</v>
      </c>
      <c r="F140" s="37">
        <f t="shared" si="25"/>
        <v>0.58541670113668332</v>
      </c>
      <c r="G140" s="37">
        <f t="shared" si="25"/>
        <v>0.88810205330994896</v>
      </c>
      <c r="H140" s="37">
        <f t="shared" si="25"/>
        <v>1.2235477092605769</v>
      </c>
      <c r="I140" s="37">
        <f t="shared" si="25"/>
        <v>1.5224606628170554</v>
      </c>
      <c r="J140" s="37">
        <f t="shared" si="25"/>
        <v>1.750492231837059</v>
      </c>
      <c r="K140" s="37">
        <f t="shared" si="25"/>
        <v>2.0021509290358876</v>
      </c>
      <c r="L140" s="37">
        <f t="shared" si="25"/>
        <v>2.0652889690431677</v>
      </c>
      <c r="M140" s="37">
        <f t="shared" si="25"/>
        <v>1.9432816558844457</v>
      </c>
      <c r="N140" s="37">
        <f t="shared" si="25"/>
        <v>1.5695163718790848</v>
      </c>
      <c r="O140" s="37">
        <f t="shared" ref="O140" si="26">O99/$AB58</f>
        <v>1.2188055636508146</v>
      </c>
      <c r="P140" s="37" t="s">
        <v>12</v>
      </c>
      <c r="Q140" s="37" t="s">
        <v>12</v>
      </c>
      <c r="R140" s="37" t="s">
        <v>12</v>
      </c>
      <c r="S140" s="37" t="s">
        <v>12</v>
      </c>
      <c r="T140" s="37" t="s">
        <v>12</v>
      </c>
      <c r="U140" s="37" t="s">
        <v>12</v>
      </c>
      <c r="V140" s="37" t="s">
        <v>12</v>
      </c>
      <c r="W140" s="37" t="s">
        <v>12</v>
      </c>
      <c r="X140" s="37" t="s">
        <v>12</v>
      </c>
      <c r="Y140" s="37" t="s">
        <v>12</v>
      </c>
      <c r="Z140" s="37" t="s">
        <v>12</v>
      </c>
    </row>
    <row r="141" spans="1:26" x14ac:dyDescent="0.2">
      <c r="A141" s="2" t="s">
        <v>91</v>
      </c>
      <c r="B141" s="70" t="s">
        <v>188</v>
      </c>
      <c r="C141" s="37">
        <f t="shared" ref="C141:N141" si="27">C100/$O59</f>
        <v>2.3165945748262859</v>
      </c>
      <c r="D141" s="37">
        <f t="shared" si="27"/>
        <v>1.8218974236099728</v>
      </c>
      <c r="E141" s="37">
        <f t="shared" si="27"/>
        <v>1.741957451101555</v>
      </c>
      <c r="F141" s="37">
        <f t="shared" si="27"/>
        <v>2.2041186930148684</v>
      </c>
      <c r="G141" s="37">
        <f t="shared" si="27"/>
        <v>2.8992521785187333</v>
      </c>
      <c r="H141" s="37">
        <f t="shared" si="27"/>
        <v>3.9214472174231059</v>
      </c>
      <c r="I141" s="37">
        <f t="shared" si="27"/>
        <v>4.3781605861508002</v>
      </c>
      <c r="J141" s="37">
        <f t="shared" si="27"/>
        <v>4.7746446902152666</v>
      </c>
      <c r="K141" s="37">
        <f t="shared" si="27"/>
        <v>4.8646859275886856</v>
      </c>
      <c r="L141" s="37">
        <f t="shared" si="27"/>
        <v>4.8677503562555966</v>
      </c>
      <c r="M141" s="37">
        <f t="shared" si="27"/>
        <v>4.8380897133561174</v>
      </c>
      <c r="N141" s="37">
        <f t="shared" si="27"/>
        <v>4.7617059913994231</v>
      </c>
      <c r="O141" s="37">
        <f t="shared" ref="O141" si="28">O100/$AB59</f>
        <v>3.48118177941415</v>
      </c>
      <c r="P141" s="37" t="s">
        <v>12</v>
      </c>
      <c r="Q141" s="37" t="s">
        <v>12</v>
      </c>
      <c r="R141" s="37" t="s">
        <v>12</v>
      </c>
      <c r="S141" s="37" t="s">
        <v>12</v>
      </c>
      <c r="T141" s="37" t="s">
        <v>12</v>
      </c>
      <c r="U141" s="37" t="s">
        <v>12</v>
      </c>
      <c r="V141" s="37" t="s">
        <v>12</v>
      </c>
      <c r="W141" s="37" t="s">
        <v>12</v>
      </c>
      <c r="X141" s="37" t="s">
        <v>12</v>
      </c>
      <c r="Y141" s="37" t="s">
        <v>12</v>
      </c>
      <c r="Z141" s="37" t="s">
        <v>12</v>
      </c>
    </row>
    <row r="142" spans="1:26" x14ac:dyDescent="0.2">
      <c r="A142" s="2" t="s">
        <v>92</v>
      </c>
      <c r="B142" s="70" t="s">
        <v>17</v>
      </c>
      <c r="C142" s="37">
        <f t="shared" ref="C142:N142" si="29">C101/$O60</f>
        <v>7.585504108018597</v>
      </c>
      <c r="D142" s="37">
        <f t="shared" si="29"/>
        <v>7.3949111521559132</v>
      </c>
      <c r="E142" s="37">
        <f t="shared" si="29"/>
        <v>7.3423667282338698</v>
      </c>
      <c r="F142" s="37">
        <f t="shared" si="29"/>
        <v>7.6122539965607281</v>
      </c>
      <c r="G142" s="37">
        <f t="shared" si="29"/>
        <v>7.9814024584421368</v>
      </c>
      <c r="H142" s="37">
        <f t="shared" si="29"/>
        <v>8.4259282848226231</v>
      </c>
      <c r="I142" s="37">
        <f t="shared" si="29"/>
        <v>8.7516081778230674</v>
      </c>
      <c r="J142" s="37">
        <f t="shared" si="29"/>
        <v>8.9186994458951663</v>
      </c>
      <c r="K142" s="37">
        <f t="shared" si="29"/>
        <v>8.8681612636137821</v>
      </c>
      <c r="L142" s="37">
        <f t="shared" si="29"/>
        <v>8.9174574867842811</v>
      </c>
      <c r="M142" s="37">
        <f t="shared" si="29"/>
        <v>8.9254824533469197</v>
      </c>
      <c r="N142" s="37">
        <f t="shared" si="29"/>
        <v>8.8201069995541683</v>
      </c>
      <c r="O142" s="37">
        <f t="shared" ref="O142" si="30">O101/$AB60</f>
        <v>8.9324678741168917</v>
      </c>
      <c r="P142" s="37" t="s">
        <v>12</v>
      </c>
      <c r="Q142" s="37" t="s">
        <v>12</v>
      </c>
      <c r="R142" s="37" t="s">
        <v>12</v>
      </c>
      <c r="S142" s="37" t="s">
        <v>12</v>
      </c>
      <c r="T142" s="37" t="s">
        <v>12</v>
      </c>
      <c r="U142" s="37" t="s">
        <v>12</v>
      </c>
      <c r="V142" s="37" t="s">
        <v>12</v>
      </c>
      <c r="W142" s="37" t="s">
        <v>12</v>
      </c>
      <c r="X142" s="37" t="s">
        <v>12</v>
      </c>
      <c r="Y142" s="37" t="s">
        <v>12</v>
      </c>
      <c r="Z142" s="37" t="s">
        <v>12</v>
      </c>
    </row>
    <row r="143" spans="1:26" x14ac:dyDescent="0.2">
      <c r="A143" s="2" t="s">
        <v>93</v>
      </c>
      <c r="B143" s="70" t="s">
        <v>66</v>
      </c>
      <c r="C143" s="37">
        <f t="shared" ref="C143:N143" si="31">C102/$O61</f>
        <v>2.1728254721135452</v>
      </c>
      <c r="D143" s="37">
        <f t="shared" si="31"/>
        <v>1.8802244826249321</v>
      </c>
      <c r="E143" s="37">
        <f t="shared" si="31"/>
        <v>1.8889844258596284</v>
      </c>
      <c r="F143" s="37">
        <f t="shared" si="31"/>
        <v>2.1924191262392441</v>
      </c>
      <c r="G143" s="37">
        <f t="shared" si="31"/>
        <v>2.5036186519239099</v>
      </c>
      <c r="H143" s="37">
        <f t="shared" si="31"/>
        <v>2.8934760758577673</v>
      </c>
      <c r="I143" s="37">
        <f t="shared" si="31"/>
        <v>3.0403395022776034</v>
      </c>
      <c r="J143" s="37">
        <f t="shared" si="31"/>
        <v>3.2918174249144481</v>
      </c>
      <c r="K143" s="37">
        <f t="shared" si="31"/>
        <v>3.3793369572816574</v>
      </c>
      <c r="L143" s="37">
        <f t="shared" si="31"/>
        <v>3.4198171924781433</v>
      </c>
      <c r="M143" s="37">
        <f t="shared" si="31"/>
        <v>3.4046107736043152</v>
      </c>
      <c r="N143" s="37">
        <f t="shared" si="31"/>
        <v>3.3417076986354353</v>
      </c>
      <c r="O143" s="37">
        <f t="shared" ref="O143" si="32">O102/$AB61</f>
        <v>2.765399079148644</v>
      </c>
      <c r="P143" s="37" t="s">
        <v>12</v>
      </c>
      <c r="Q143" s="37" t="s">
        <v>12</v>
      </c>
      <c r="R143" s="37" t="s">
        <v>12</v>
      </c>
      <c r="S143" s="37" t="s">
        <v>12</v>
      </c>
      <c r="T143" s="37" t="s">
        <v>12</v>
      </c>
      <c r="U143" s="37" t="s">
        <v>12</v>
      </c>
      <c r="V143" s="37" t="s">
        <v>12</v>
      </c>
      <c r="W143" s="37" t="s">
        <v>12</v>
      </c>
      <c r="X143" s="37" t="s">
        <v>12</v>
      </c>
      <c r="Y143" s="37" t="s">
        <v>12</v>
      </c>
      <c r="Z143" s="37" t="s">
        <v>12</v>
      </c>
    </row>
    <row r="144" spans="1:26" x14ac:dyDescent="0.2">
      <c r="A144" s="2" t="s">
        <v>95</v>
      </c>
      <c r="B144" s="70" t="s">
        <v>18</v>
      </c>
      <c r="C144" s="37">
        <f t="shared" ref="C144:N144" si="33">C103/$O62</f>
        <v>0</v>
      </c>
      <c r="D144" s="37">
        <f t="shared" si="33"/>
        <v>0</v>
      </c>
      <c r="E144" s="37">
        <f t="shared" si="33"/>
        <v>0</v>
      </c>
      <c r="F144" s="37">
        <f t="shared" si="33"/>
        <v>0</v>
      </c>
      <c r="G144" s="37">
        <f t="shared" si="33"/>
        <v>0</v>
      </c>
      <c r="H144" s="37">
        <f t="shared" si="33"/>
        <v>0</v>
      </c>
      <c r="I144" s="37">
        <f t="shared" si="33"/>
        <v>0</v>
      </c>
      <c r="J144" s="37">
        <f t="shared" si="33"/>
        <v>0</v>
      </c>
      <c r="K144" s="37">
        <f t="shared" si="33"/>
        <v>0</v>
      </c>
      <c r="L144" s="37">
        <f t="shared" si="33"/>
        <v>0</v>
      </c>
      <c r="M144" s="37">
        <f t="shared" si="33"/>
        <v>0</v>
      </c>
      <c r="N144" s="37">
        <f t="shared" si="33"/>
        <v>0</v>
      </c>
      <c r="O144" s="37">
        <f t="shared" ref="O144" si="34">O103/$AB62</f>
        <v>0</v>
      </c>
      <c r="P144" s="37" t="s">
        <v>12</v>
      </c>
      <c r="Q144" s="37" t="s">
        <v>12</v>
      </c>
      <c r="R144" s="37" t="s">
        <v>12</v>
      </c>
      <c r="S144" s="37" t="s">
        <v>12</v>
      </c>
      <c r="T144" s="37" t="s">
        <v>12</v>
      </c>
      <c r="U144" s="37" t="s">
        <v>12</v>
      </c>
      <c r="V144" s="37" t="s">
        <v>12</v>
      </c>
      <c r="W144" s="37" t="s">
        <v>12</v>
      </c>
      <c r="X144" s="37" t="s">
        <v>12</v>
      </c>
      <c r="Y144" s="37" t="s">
        <v>12</v>
      </c>
      <c r="Z144" s="37" t="s">
        <v>12</v>
      </c>
    </row>
    <row r="145" spans="1:26" x14ac:dyDescent="0.2">
      <c r="A145" s="2" t="s">
        <v>94</v>
      </c>
      <c r="B145" s="70" t="s">
        <v>19</v>
      </c>
      <c r="C145" s="37">
        <f t="shared" ref="C145:N145" si="35">C104/$O63</f>
        <v>0</v>
      </c>
      <c r="D145" s="37">
        <f t="shared" si="35"/>
        <v>0</v>
      </c>
      <c r="E145" s="37">
        <f t="shared" si="35"/>
        <v>0</v>
      </c>
      <c r="F145" s="37">
        <f t="shared" si="35"/>
        <v>0</v>
      </c>
      <c r="G145" s="37">
        <f t="shared" si="35"/>
        <v>0</v>
      </c>
      <c r="H145" s="37">
        <f t="shared" si="35"/>
        <v>0</v>
      </c>
      <c r="I145" s="37">
        <f t="shared" si="35"/>
        <v>0</v>
      </c>
      <c r="J145" s="37">
        <f t="shared" si="35"/>
        <v>0</v>
      </c>
      <c r="K145" s="37">
        <f t="shared" si="35"/>
        <v>0</v>
      </c>
      <c r="L145" s="37">
        <f t="shared" si="35"/>
        <v>0</v>
      </c>
      <c r="M145" s="37">
        <f t="shared" si="35"/>
        <v>0</v>
      </c>
      <c r="N145" s="37">
        <f t="shared" si="35"/>
        <v>0</v>
      </c>
      <c r="O145" s="37">
        <f t="shared" ref="O145" si="36">O104/$AB63</f>
        <v>0</v>
      </c>
      <c r="P145" s="37" t="s">
        <v>12</v>
      </c>
      <c r="Q145" s="37" t="s">
        <v>12</v>
      </c>
      <c r="R145" s="37" t="s">
        <v>12</v>
      </c>
      <c r="S145" s="37" t="s">
        <v>12</v>
      </c>
      <c r="T145" s="37" t="s">
        <v>12</v>
      </c>
      <c r="U145" s="37" t="s">
        <v>12</v>
      </c>
      <c r="V145" s="37" t="s">
        <v>12</v>
      </c>
      <c r="W145" s="37" t="s">
        <v>12</v>
      </c>
      <c r="X145" s="37" t="s">
        <v>12</v>
      </c>
      <c r="Y145" s="37" t="s">
        <v>12</v>
      </c>
      <c r="Z145" s="37" t="s">
        <v>12</v>
      </c>
    </row>
    <row r="146" spans="1:26" x14ac:dyDescent="0.2">
      <c r="A146" s="2" t="s">
        <v>96</v>
      </c>
      <c r="B146" s="70" t="s">
        <v>20</v>
      </c>
      <c r="C146" s="37">
        <f t="shared" ref="C146:N146" si="37">C105/$O64</f>
        <v>0.3927936270744104</v>
      </c>
      <c r="D146" s="37">
        <f t="shared" si="37"/>
        <v>0.37587212055521063</v>
      </c>
      <c r="E146" s="37">
        <f t="shared" si="37"/>
        <v>0.18632599156029339</v>
      </c>
      <c r="F146" s="37">
        <f t="shared" si="37"/>
        <v>9.5909583592031736E-2</v>
      </c>
      <c r="G146" s="37">
        <f t="shared" si="37"/>
        <v>0.20305807823039768</v>
      </c>
      <c r="H146" s="37">
        <f t="shared" si="37"/>
        <v>0.30698643543413978</v>
      </c>
      <c r="I146" s="37">
        <f t="shared" si="37"/>
        <v>0.19958538099697981</v>
      </c>
      <c r="J146" s="37">
        <f t="shared" si="37"/>
        <v>0.35996085323118693</v>
      </c>
      <c r="K146" s="37">
        <f t="shared" si="37"/>
        <v>0.20457343702316183</v>
      </c>
      <c r="L146" s="37">
        <f t="shared" si="37"/>
        <v>0.29347448619865929</v>
      </c>
      <c r="M146" s="37">
        <f t="shared" si="37"/>
        <v>0.40718953560566995</v>
      </c>
      <c r="N146" s="37">
        <f t="shared" si="37"/>
        <v>0.2715649236532775</v>
      </c>
      <c r="O146" s="37">
        <f t="shared" ref="O146" si="38">O105/$AB64</f>
        <v>0.23080207415538834</v>
      </c>
      <c r="P146" s="37" t="s">
        <v>12</v>
      </c>
      <c r="Q146" s="37" t="s">
        <v>12</v>
      </c>
      <c r="R146" s="37" t="s">
        <v>12</v>
      </c>
      <c r="S146" s="37" t="s">
        <v>12</v>
      </c>
      <c r="T146" s="37" t="s">
        <v>12</v>
      </c>
      <c r="U146" s="37" t="s">
        <v>12</v>
      </c>
      <c r="V146" s="37" t="s">
        <v>12</v>
      </c>
      <c r="W146" s="37" t="s">
        <v>12</v>
      </c>
      <c r="X146" s="37" t="s">
        <v>12</v>
      </c>
      <c r="Y146" s="37" t="s">
        <v>12</v>
      </c>
      <c r="Z146" s="37" t="s">
        <v>12</v>
      </c>
    </row>
    <row r="147" spans="1:26" x14ac:dyDescent="0.2">
      <c r="A147" s="2" t="s">
        <v>97</v>
      </c>
      <c r="B147" s="70" t="s">
        <v>21</v>
      </c>
      <c r="C147" s="37">
        <f t="shared" ref="C147:N147" si="39">C106/$O65</f>
        <v>0.9087270295598735</v>
      </c>
      <c r="D147" s="37">
        <f t="shared" si="39"/>
        <v>0.78436128574544428</v>
      </c>
      <c r="E147" s="37">
        <f t="shared" si="39"/>
        <v>0.73404742330803097</v>
      </c>
      <c r="F147" s="37">
        <f t="shared" si="39"/>
        <v>0.68721373085247384</v>
      </c>
      <c r="G147" s="37">
        <f t="shared" si="39"/>
        <v>0.81232727978697139</v>
      </c>
      <c r="H147" s="37">
        <f t="shared" si="39"/>
        <v>0.84438702749861583</v>
      </c>
      <c r="I147" s="37">
        <f t="shared" si="39"/>
        <v>0.98203110581682129</v>
      </c>
      <c r="J147" s="37">
        <f t="shared" si="39"/>
        <v>1.1182562718559228</v>
      </c>
      <c r="K147" s="37">
        <f t="shared" si="39"/>
        <v>1.4033809419947703</v>
      </c>
      <c r="L147" s="37">
        <f t="shared" si="39"/>
        <v>1.5119277313462169</v>
      </c>
      <c r="M147" s="37">
        <f t="shared" si="39"/>
        <v>1.3968232663264792</v>
      </c>
      <c r="N147" s="37">
        <f t="shared" si="39"/>
        <v>1.3095313994262034</v>
      </c>
      <c r="O147" s="37">
        <f t="shared" ref="O147" si="40">O106/$AB65</f>
        <v>0.89872254176708422</v>
      </c>
      <c r="P147" s="37" t="s">
        <v>12</v>
      </c>
      <c r="Q147" s="37" t="s">
        <v>12</v>
      </c>
      <c r="R147" s="37" t="s">
        <v>12</v>
      </c>
      <c r="S147" s="37" t="s">
        <v>12</v>
      </c>
      <c r="T147" s="37" t="s">
        <v>12</v>
      </c>
      <c r="U147" s="37" t="s">
        <v>12</v>
      </c>
      <c r="V147" s="37" t="s">
        <v>12</v>
      </c>
      <c r="W147" s="37" t="s">
        <v>12</v>
      </c>
      <c r="X147" s="37" t="s">
        <v>12</v>
      </c>
      <c r="Y147" s="37" t="s">
        <v>12</v>
      </c>
      <c r="Z147" s="37" t="s">
        <v>12</v>
      </c>
    </row>
    <row r="148" spans="1:26" x14ac:dyDescent="0.2">
      <c r="A148" s="2" t="s">
        <v>98</v>
      </c>
      <c r="B148" s="70" t="s">
        <v>22</v>
      </c>
      <c r="C148" s="37">
        <f t="shared" ref="C148:N148" si="41">C107/$O66</f>
        <v>1.5838062146657579</v>
      </c>
      <c r="D148" s="37">
        <f t="shared" si="41"/>
        <v>1.0560794382034981</v>
      </c>
      <c r="E148" s="37">
        <f t="shared" si="41"/>
        <v>1.0897295624721999</v>
      </c>
      <c r="F148" s="37">
        <f t="shared" si="41"/>
        <v>1.4461184857092457</v>
      </c>
      <c r="G148" s="37">
        <f t="shared" si="41"/>
        <v>1.8476344408025629</v>
      </c>
      <c r="H148" s="37">
        <f t="shared" si="41"/>
        <v>2.3257545345915891</v>
      </c>
      <c r="I148" s="37">
        <f t="shared" si="41"/>
        <v>2.755512683846475</v>
      </c>
      <c r="J148" s="37">
        <f t="shared" si="41"/>
        <v>3.2312417552214243</v>
      </c>
      <c r="K148" s="37">
        <f t="shared" si="41"/>
        <v>3.3454974645199815</v>
      </c>
      <c r="L148" s="37">
        <f t="shared" si="41"/>
        <v>3.4621652934892104</v>
      </c>
      <c r="M148" s="37">
        <f t="shared" si="41"/>
        <v>3.29727616836314</v>
      </c>
      <c r="N148" s="37">
        <f t="shared" si="41"/>
        <v>3.0369430544022062</v>
      </c>
      <c r="O148" s="37">
        <f t="shared" ref="O148" si="42">O107/$AB66</f>
        <v>2.001149322344923</v>
      </c>
      <c r="P148" s="37" t="s">
        <v>12</v>
      </c>
      <c r="Q148" s="37" t="s">
        <v>12</v>
      </c>
      <c r="R148" s="37" t="s">
        <v>12</v>
      </c>
      <c r="S148" s="37" t="s">
        <v>12</v>
      </c>
      <c r="T148" s="37" t="s">
        <v>12</v>
      </c>
      <c r="U148" s="37" t="s">
        <v>12</v>
      </c>
      <c r="V148" s="37" t="s">
        <v>12</v>
      </c>
      <c r="W148" s="37" t="s">
        <v>12</v>
      </c>
      <c r="X148" s="37" t="s">
        <v>12</v>
      </c>
      <c r="Y148" s="37" t="s">
        <v>12</v>
      </c>
      <c r="Z148" s="37" t="s">
        <v>12</v>
      </c>
    </row>
    <row r="149" spans="1:26" x14ac:dyDescent="0.2">
      <c r="A149" s="2" t="s">
        <v>99</v>
      </c>
      <c r="B149" s="70" t="s">
        <v>44</v>
      </c>
      <c r="C149" s="37">
        <f t="shared" ref="C149:N149" si="43">C108/$O67</f>
        <v>0.85131174430173262</v>
      </c>
      <c r="D149" s="37">
        <f t="shared" si="43"/>
        <v>0.51863868995868034</v>
      </c>
      <c r="E149" s="37">
        <f t="shared" si="43"/>
        <v>0.55230395539979749</v>
      </c>
      <c r="F149" s="37">
        <f t="shared" si="43"/>
        <v>0.82076562485995219</v>
      </c>
      <c r="G149" s="37">
        <f t="shared" si="43"/>
        <v>1.0089899524061343</v>
      </c>
      <c r="H149" s="37">
        <f t="shared" si="43"/>
        <v>1.3727469099839562</v>
      </c>
      <c r="I149" s="37">
        <f t="shared" si="43"/>
        <v>1.6160402979322215</v>
      </c>
      <c r="J149" s="37">
        <f t="shared" si="43"/>
        <v>1.8552465290537696</v>
      </c>
      <c r="K149" s="37">
        <f t="shared" si="43"/>
        <v>2.0708978300423952</v>
      </c>
      <c r="L149" s="37">
        <f t="shared" si="43"/>
        <v>2.0902580465900029</v>
      </c>
      <c r="M149" s="37">
        <f t="shared" si="43"/>
        <v>1.8350258584373798</v>
      </c>
      <c r="N149" s="37">
        <f t="shared" si="43"/>
        <v>1.5795785567675611</v>
      </c>
      <c r="O149" s="37">
        <f t="shared" ref="O149" si="44">O108/$AB67</f>
        <v>1.0192564170642093</v>
      </c>
      <c r="P149" s="37" t="s">
        <v>12</v>
      </c>
      <c r="Q149" s="37" t="s">
        <v>12</v>
      </c>
      <c r="R149" s="37" t="s">
        <v>12</v>
      </c>
      <c r="S149" s="37" t="s">
        <v>12</v>
      </c>
      <c r="T149" s="37" t="s">
        <v>12</v>
      </c>
      <c r="U149" s="37" t="s">
        <v>12</v>
      </c>
      <c r="V149" s="37" t="s">
        <v>12</v>
      </c>
      <c r="W149" s="37" t="s">
        <v>12</v>
      </c>
      <c r="X149" s="37" t="s">
        <v>12</v>
      </c>
      <c r="Y149" s="37" t="s">
        <v>12</v>
      </c>
      <c r="Z149" s="37" t="s">
        <v>12</v>
      </c>
    </row>
    <row r="150" spans="1:26" x14ac:dyDescent="0.2">
      <c r="A150" s="2" t="s">
        <v>100</v>
      </c>
      <c r="B150" s="70" t="s">
        <v>23</v>
      </c>
      <c r="C150" s="37">
        <f t="shared" ref="C150:N150" si="45">C109/$O68</f>
        <v>1.8581188486798264</v>
      </c>
      <c r="D150" s="37">
        <f t="shared" si="45"/>
        <v>1.4352038367225755</v>
      </c>
      <c r="E150" s="37">
        <f t="shared" si="45"/>
        <v>1.3476813119059976</v>
      </c>
      <c r="F150" s="37">
        <f t="shared" si="45"/>
        <v>1.6067814461609478</v>
      </c>
      <c r="G150" s="37">
        <f t="shared" si="45"/>
        <v>1.9659562387375917</v>
      </c>
      <c r="H150" s="37">
        <f t="shared" si="45"/>
        <v>2.3655873897868718</v>
      </c>
      <c r="I150" s="37">
        <f t="shared" si="45"/>
        <v>2.6876042263761675</v>
      </c>
      <c r="J150" s="37">
        <f t="shared" si="45"/>
        <v>2.9663517436348092</v>
      </c>
      <c r="K150" s="37">
        <f t="shared" si="45"/>
        <v>3.1445348266442439</v>
      </c>
      <c r="L150" s="37">
        <f t="shared" si="45"/>
        <v>3.2026621272095448</v>
      </c>
      <c r="M150" s="37">
        <f t="shared" si="45"/>
        <v>3.0332343306919385</v>
      </c>
      <c r="N150" s="37">
        <f t="shared" si="45"/>
        <v>2.6430172797714957</v>
      </c>
      <c r="O150" s="37">
        <f t="shared" ref="O150" si="46">O109/$AB68</f>
        <v>1.9862769571123124</v>
      </c>
      <c r="P150" s="37" t="s">
        <v>12</v>
      </c>
      <c r="Q150" s="37" t="s">
        <v>12</v>
      </c>
      <c r="R150" s="37" t="s">
        <v>12</v>
      </c>
      <c r="S150" s="37" t="s">
        <v>12</v>
      </c>
      <c r="T150" s="37" t="s">
        <v>12</v>
      </c>
      <c r="U150" s="37" t="s">
        <v>12</v>
      </c>
      <c r="V150" s="37" t="s">
        <v>12</v>
      </c>
      <c r="W150" s="37" t="s">
        <v>12</v>
      </c>
      <c r="X150" s="37" t="s">
        <v>12</v>
      </c>
      <c r="Y150" s="37" t="s">
        <v>12</v>
      </c>
      <c r="Z150" s="37" t="s">
        <v>12</v>
      </c>
    </row>
    <row r="151" spans="1:26" x14ac:dyDescent="0.2">
      <c r="A151" s="2" t="s">
        <v>101</v>
      </c>
      <c r="B151" s="70" t="s">
        <v>24</v>
      </c>
      <c r="C151" s="91" t="s">
        <v>48</v>
      </c>
      <c r="D151" s="91" t="s">
        <v>48</v>
      </c>
      <c r="E151" s="91" t="s">
        <v>48</v>
      </c>
      <c r="F151" s="91" t="s">
        <v>48</v>
      </c>
      <c r="G151" s="91" t="s">
        <v>48</v>
      </c>
      <c r="H151" s="91" t="s">
        <v>48</v>
      </c>
      <c r="I151" s="91" t="s">
        <v>48</v>
      </c>
      <c r="J151" s="91" t="s">
        <v>48</v>
      </c>
      <c r="K151" s="91" t="s">
        <v>48</v>
      </c>
      <c r="L151" s="91" t="s">
        <v>48</v>
      </c>
      <c r="M151" s="91" t="s">
        <v>48</v>
      </c>
      <c r="N151" s="91" t="s">
        <v>48</v>
      </c>
      <c r="O151" s="91" t="s">
        <v>48</v>
      </c>
      <c r="P151" s="91" t="s">
        <v>12</v>
      </c>
      <c r="Q151" s="91" t="s">
        <v>12</v>
      </c>
      <c r="R151" s="91" t="s">
        <v>12</v>
      </c>
      <c r="S151" s="91" t="s">
        <v>12</v>
      </c>
      <c r="T151" s="91" t="s">
        <v>12</v>
      </c>
      <c r="U151" s="91" t="s">
        <v>12</v>
      </c>
      <c r="V151" s="91" t="s">
        <v>12</v>
      </c>
      <c r="W151" s="91" t="s">
        <v>12</v>
      </c>
      <c r="X151" s="91" t="s">
        <v>12</v>
      </c>
      <c r="Y151" s="91" t="s">
        <v>12</v>
      </c>
      <c r="Z151" s="91" t="s">
        <v>12</v>
      </c>
    </row>
    <row r="152" spans="1:26" x14ac:dyDescent="0.2">
      <c r="A152" s="2" t="s">
        <v>102</v>
      </c>
      <c r="B152" s="70" t="s">
        <v>25</v>
      </c>
      <c r="C152" s="37">
        <f t="shared" ref="C152:N152" si="47">C111/$O70</f>
        <v>5.8502474359893846</v>
      </c>
      <c r="D152" s="37">
        <f t="shared" si="47"/>
        <v>4.5577709244782323</v>
      </c>
      <c r="E152" s="37">
        <f t="shared" si="47"/>
        <v>2.7291113820555117</v>
      </c>
      <c r="F152" s="37">
        <f t="shared" si="47"/>
        <v>2.1088001147529223</v>
      </c>
      <c r="G152" s="37">
        <f t="shared" si="47"/>
        <v>3.7007817542853041</v>
      </c>
      <c r="H152" s="37">
        <f t="shared" si="47"/>
        <v>6.0916588969375312</v>
      </c>
      <c r="I152" s="37">
        <f t="shared" si="47"/>
        <v>8.8644481101628045</v>
      </c>
      <c r="J152" s="37">
        <f t="shared" si="47"/>
        <v>11.283511439431972</v>
      </c>
      <c r="K152" s="37">
        <f t="shared" si="47"/>
        <v>13.540988309546007</v>
      </c>
      <c r="L152" s="37">
        <f t="shared" si="47"/>
        <v>13.967654019938319</v>
      </c>
      <c r="M152" s="37">
        <f t="shared" si="47"/>
        <v>13.006956895933442</v>
      </c>
      <c r="N152" s="37">
        <f t="shared" si="47"/>
        <v>11.654019938320303</v>
      </c>
      <c r="O152" s="37">
        <f t="shared" ref="O152" si="48">O111/$AB70</f>
        <v>9.6648244090030637</v>
      </c>
      <c r="P152" s="37" t="s">
        <v>12</v>
      </c>
      <c r="Q152" s="37" t="s">
        <v>12</v>
      </c>
      <c r="R152" s="37" t="s">
        <v>12</v>
      </c>
      <c r="S152" s="37" t="s">
        <v>12</v>
      </c>
      <c r="T152" s="37" t="s">
        <v>12</v>
      </c>
      <c r="U152" s="37" t="s">
        <v>12</v>
      </c>
      <c r="V152" s="37" t="s">
        <v>12</v>
      </c>
      <c r="W152" s="37" t="s">
        <v>12</v>
      </c>
      <c r="X152" s="37" t="s">
        <v>12</v>
      </c>
      <c r="Y152" s="37" t="s">
        <v>12</v>
      </c>
      <c r="Z152" s="37" t="s">
        <v>12</v>
      </c>
    </row>
    <row r="153" spans="1:26" x14ac:dyDescent="0.2">
      <c r="A153" s="2" t="s">
        <v>103</v>
      </c>
      <c r="B153" s="70" t="s">
        <v>26</v>
      </c>
      <c r="C153" s="37">
        <f t="shared" ref="C153:N153" si="49">C112/$O71</f>
        <v>0.21776273912023852</v>
      </c>
      <c r="D153" s="37">
        <f t="shared" si="49"/>
        <v>0.12971958859593286</v>
      </c>
      <c r="E153" s="37">
        <f t="shared" si="49"/>
        <v>0.52129049549398643</v>
      </c>
      <c r="F153" s="37">
        <f t="shared" si="49"/>
        <v>0.13092565915106033</v>
      </c>
      <c r="G153" s="37">
        <f t="shared" si="49"/>
        <v>0.42748500787296057</v>
      </c>
      <c r="H153" s="37">
        <f t="shared" si="49"/>
        <v>0.12462729069650574</v>
      </c>
      <c r="I153" s="37">
        <f t="shared" si="49"/>
        <v>0.61482796743609502</v>
      </c>
      <c r="J153" s="37">
        <f t="shared" si="49"/>
        <v>0.42922710978592249</v>
      </c>
      <c r="K153" s="37">
        <f t="shared" si="49"/>
        <v>0.68290394988106806</v>
      </c>
      <c r="L153" s="37">
        <f t="shared" si="49"/>
        <v>0.41730041207410634</v>
      </c>
      <c r="M153" s="37">
        <f t="shared" si="49"/>
        <v>0.44986431706254815</v>
      </c>
      <c r="N153" s="37">
        <f t="shared" si="49"/>
        <v>0.45415256792522363</v>
      </c>
      <c r="O153" s="37">
        <f t="shared" ref="O153" si="50">O112/$AB71</f>
        <v>0.17219618579184259</v>
      </c>
      <c r="P153" s="37" t="s">
        <v>12</v>
      </c>
      <c r="Q153" s="37" t="s">
        <v>12</v>
      </c>
      <c r="R153" s="37" t="s">
        <v>12</v>
      </c>
      <c r="S153" s="37" t="s">
        <v>12</v>
      </c>
      <c r="T153" s="37" t="s">
        <v>12</v>
      </c>
      <c r="U153" s="37" t="s">
        <v>12</v>
      </c>
      <c r="V153" s="37" t="s">
        <v>12</v>
      </c>
      <c r="W153" s="37" t="s">
        <v>12</v>
      </c>
      <c r="X153" s="37" t="s">
        <v>12</v>
      </c>
      <c r="Y153" s="37" t="s">
        <v>12</v>
      </c>
      <c r="Z153" s="37" t="s">
        <v>12</v>
      </c>
    </row>
    <row r="154" spans="1:26" x14ac:dyDescent="0.2">
      <c r="A154" s="2" t="s">
        <v>104</v>
      </c>
      <c r="B154" s="70" t="s">
        <v>27</v>
      </c>
      <c r="C154" s="37">
        <f t="shared" ref="C154:N154" si="51">C113/$O72</f>
        <v>0</v>
      </c>
      <c r="D154" s="37">
        <f t="shared" si="51"/>
        <v>0</v>
      </c>
      <c r="E154" s="37">
        <f t="shared" si="51"/>
        <v>0</v>
      </c>
      <c r="F154" s="37">
        <f t="shared" si="51"/>
        <v>0</v>
      </c>
      <c r="G154" s="37">
        <f t="shared" si="51"/>
        <v>0</v>
      </c>
      <c r="H154" s="37">
        <f t="shared" si="51"/>
        <v>0</v>
      </c>
      <c r="I154" s="37">
        <f t="shared" si="51"/>
        <v>0</v>
      </c>
      <c r="J154" s="37">
        <f t="shared" si="51"/>
        <v>0</v>
      </c>
      <c r="K154" s="37">
        <f t="shared" si="51"/>
        <v>0</v>
      </c>
      <c r="L154" s="37">
        <f t="shared" si="51"/>
        <v>0</v>
      </c>
      <c r="M154" s="37">
        <f t="shared" si="51"/>
        <v>0</v>
      </c>
      <c r="N154" s="37">
        <f t="shared" si="51"/>
        <v>0</v>
      </c>
      <c r="O154" s="37">
        <f t="shared" ref="O154" si="52">O113/$AB72</f>
        <v>0</v>
      </c>
      <c r="P154" s="37" t="s">
        <v>12</v>
      </c>
      <c r="Q154" s="37" t="s">
        <v>12</v>
      </c>
      <c r="R154" s="37" t="s">
        <v>12</v>
      </c>
      <c r="S154" s="37" t="s">
        <v>12</v>
      </c>
      <c r="T154" s="37" t="s">
        <v>12</v>
      </c>
      <c r="U154" s="37" t="s">
        <v>12</v>
      </c>
      <c r="V154" s="37" t="s">
        <v>12</v>
      </c>
      <c r="W154" s="37" t="s">
        <v>12</v>
      </c>
      <c r="X154" s="37" t="s">
        <v>12</v>
      </c>
      <c r="Y154" s="37" t="s">
        <v>12</v>
      </c>
      <c r="Z154" s="37" t="s">
        <v>12</v>
      </c>
    </row>
    <row r="155" spans="1:26" x14ac:dyDescent="0.2">
      <c r="A155" s="2" t="s">
        <v>105</v>
      </c>
      <c r="B155" s="70" t="s">
        <v>28</v>
      </c>
      <c r="C155" s="37">
        <f t="shared" ref="C155:N155" si="53">C114/$O73</f>
        <v>2.7312111194981652</v>
      </c>
      <c r="D155" s="37">
        <f t="shared" si="53"/>
        <v>2.1684895494416825</v>
      </c>
      <c r="E155" s="37">
        <f t="shared" si="53"/>
        <v>2.0002915224238009</v>
      </c>
      <c r="F155" s="37">
        <f t="shared" si="53"/>
        <v>2.6836096722975613</v>
      </c>
      <c r="G155" s="37">
        <f t="shared" si="53"/>
        <v>3.7366511361565893</v>
      </c>
      <c r="H155" s="37">
        <f t="shared" si="53"/>
        <v>5.0689294359561679</v>
      </c>
      <c r="I155" s="37">
        <f t="shared" si="53"/>
        <v>6.1906244306202662</v>
      </c>
      <c r="J155" s="37">
        <f t="shared" si="53"/>
        <v>7.1019235274213282</v>
      </c>
      <c r="K155" s="37">
        <f t="shared" si="53"/>
        <v>7.7249590046591532</v>
      </c>
      <c r="L155" s="37">
        <f t="shared" si="53"/>
        <v>7.8322809026783622</v>
      </c>
      <c r="M155" s="37">
        <f t="shared" si="53"/>
        <v>7.8256904135974388</v>
      </c>
      <c r="N155" s="37">
        <f t="shared" si="53"/>
        <v>7.6966605065202121</v>
      </c>
      <c r="O155" s="37">
        <f t="shared" ref="O155" si="54">O114/$AB73</f>
        <v>6.3063321507873713</v>
      </c>
      <c r="P155" s="37" t="s">
        <v>12</v>
      </c>
      <c r="Q155" s="37" t="s">
        <v>12</v>
      </c>
      <c r="R155" s="37" t="s">
        <v>12</v>
      </c>
      <c r="S155" s="37" t="s">
        <v>12</v>
      </c>
      <c r="T155" s="37" t="s">
        <v>12</v>
      </c>
      <c r="U155" s="37" t="s">
        <v>12</v>
      </c>
      <c r="V155" s="37" t="s">
        <v>12</v>
      </c>
      <c r="W155" s="37" t="s">
        <v>12</v>
      </c>
      <c r="X155" s="37" t="s">
        <v>12</v>
      </c>
      <c r="Y155" s="37" t="s">
        <v>12</v>
      </c>
      <c r="Z155" s="37" t="s">
        <v>12</v>
      </c>
    </row>
    <row r="156" spans="1:26" x14ac:dyDescent="0.2">
      <c r="A156" s="2" t="s">
        <v>106</v>
      </c>
      <c r="B156" s="70" t="s">
        <v>29</v>
      </c>
      <c r="C156" s="37">
        <f t="shared" ref="C156:N157" si="55">C115/$O74</f>
        <v>0.86557955046275892</v>
      </c>
      <c r="D156" s="37">
        <f t="shared" si="55"/>
        <v>2.0493609519612166</v>
      </c>
      <c r="E156" s="37">
        <f t="shared" si="55"/>
        <v>1.1732040546496254</v>
      </c>
      <c r="F156" s="37">
        <f t="shared" si="55"/>
        <v>2.3446452181577788</v>
      </c>
      <c r="G156" s="37">
        <f t="shared" si="55"/>
        <v>1.6588805641251654</v>
      </c>
      <c r="H156" s="37">
        <f t="shared" si="55"/>
        <v>2.2723666813574264</v>
      </c>
      <c r="I156" s="37">
        <f t="shared" si="55"/>
        <v>1.3627148523578669</v>
      </c>
      <c r="J156" s="37">
        <f t="shared" si="55"/>
        <v>2.1163508153371531</v>
      </c>
      <c r="K156" s="37">
        <f t="shared" si="55"/>
        <v>1.0559717937417366</v>
      </c>
      <c r="L156" s="37">
        <f t="shared" si="55"/>
        <v>2.0705156456588805</v>
      </c>
      <c r="M156" s="37">
        <f t="shared" si="55"/>
        <v>1.2014103129131777</v>
      </c>
      <c r="N156" s="37">
        <f t="shared" si="55"/>
        <v>2.1092992507712647</v>
      </c>
      <c r="O156" s="37">
        <f t="shared" ref="O156" si="56">O115/$AB74</f>
        <v>0.77963827993254642</v>
      </c>
      <c r="P156" s="37" t="s">
        <v>12</v>
      </c>
      <c r="Q156" s="37" t="s">
        <v>12</v>
      </c>
      <c r="R156" s="37" t="s">
        <v>12</v>
      </c>
      <c r="S156" s="37" t="s">
        <v>12</v>
      </c>
      <c r="T156" s="37" t="s">
        <v>12</v>
      </c>
      <c r="U156" s="37" t="s">
        <v>12</v>
      </c>
      <c r="V156" s="37" t="s">
        <v>12</v>
      </c>
      <c r="W156" s="37" t="s">
        <v>12</v>
      </c>
      <c r="X156" s="37" t="s">
        <v>12</v>
      </c>
      <c r="Y156" s="37" t="s">
        <v>12</v>
      </c>
      <c r="Z156" s="37" t="s">
        <v>12</v>
      </c>
    </row>
    <row r="157" spans="1:26" x14ac:dyDescent="0.2">
      <c r="A157" s="2" t="s">
        <v>107</v>
      </c>
      <c r="B157" s="70" t="s">
        <v>30</v>
      </c>
      <c r="C157" s="37">
        <f t="shared" si="55"/>
        <v>4.4871574769793314</v>
      </c>
      <c r="D157" s="37">
        <f t="shared" si="55"/>
        <v>4.0951344451628726</v>
      </c>
      <c r="E157" s="37">
        <f t="shared" si="55"/>
        <v>4.0448429243495125</v>
      </c>
      <c r="F157" s="37">
        <f t="shared" si="55"/>
        <v>4.2143792780540013</v>
      </c>
      <c r="G157" s="37">
        <f t="shared" si="55"/>
        <v>4.569137254464783</v>
      </c>
      <c r="H157" s="37">
        <f t="shared" si="55"/>
        <v>5.1603698914182514</v>
      </c>
      <c r="I157" s="37">
        <f t="shared" si="55"/>
        <v>5.499894093777173</v>
      </c>
      <c r="J157" s="37">
        <f t="shared" si="55"/>
        <v>5.8649110387728252</v>
      </c>
      <c r="K157" s="37">
        <f t="shared" si="55"/>
        <v>6.010752268622773</v>
      </c>
      <c r="L157" s="37">
        <f t="shared" si="55"/>
        <v>5.8865577133174289</v>
      </c>
      <c r="M157" s="37">
        <f t="shared" si="55"/>
        <v>5.4934728322668391</v>
      </c>
      <c r="N157" s="37">
        <f t="shared" si="55"/>
        <v>5.1265412142427147</v>
      </c>
      <c r="O157" s="37">
        <f t="shared" ref="O157" si="57">O116/$AB75</f>
        <v>4.4715776354959287</v>
      </c>
      <c r="P157" s="37" t="s">
        <v>12</v>
      </c>
      <c r="Q157" s="37" t="s">
        <v>12</v>
      </c>
      <c r="R157" s="37" t="s">
        <v>12</v>
      </c>
      <c r="S157" s="37" t="s">
        <v>12</v>
      </c>
      <c r="T157" s="37" t="s">
        <v>12</v>
      </c>
      <c r="U157" s="37" t="s">
        <v>12</v>
      </c>
      <c r="V157" s="37" t="s">
        <v>12</v>
      </c>
      <c r="W157" s="37" t="s">
        <v>12</v>
      </c>
      <c r="X157" s="37" t="s">
        <v>12</v>
      </c>
      <c r="Y157" s="37" t="s">
        <v>12</v>
      </c>
      <c r="Z157" s="37" t="s">
        <v>12</v>
      </c>
    </row>
    <row r="158" spans="1:26" x14ac:dyDescent="0.2">
      <c r="A158" s="2" t="s">
        <v>108</v>
      </c>
      <c r="B158" s="70" t="s">
        <v>31</v>
      </c>
      <c r="C158" s="37">
        <f t="shared" ref="C158:N158" si="58">C117/$O76</f>
        <v>6.3179225272349102</v>
      </c>
      <c r="D158" s="37">
        <f t="shared" si="58"/>
        <v>5.7115909070850481</v>
      </c>
      <c r="E158" s="37">
        <f t="shared" si="58"/>
        <v>6.2164612709722782</v>
      </c>
      <c r="F158" s="37">
        <f t="shared" si="58"/>
        <v>7.4850093994639808</v>
      </c>
      <c r="G158" s="37">
        <f t="shared" si="58"/>
        <v>8.7896020452292216</v>
      </c>
      <c r="H158" s="37">
        <f t="shared" si="58"/>
        <v>10.130239208267998</v>
      </c>
      <c r="I158" s="37">
        <f t="shared" si="58"/>
        <v>11.26202292939664</v>
      </c>
      <c r="J158" s="37">
        <f t="shared" si="58"/>
        <v>11.905846496015158</v>
      </c>
      <c r="K158" s="37">
        <f t="shared" si="58"/>
        <v>12.256512695895715</v>
      </c>
      <c r="L158" s="37">
        <f t="shared" si="58"/>
        <v>12.250511160208642</v>
      </c>
      <c r="M158" s="37">
        <f t="shared" si="58"/>
        <v>12.205217217346792</v>
      </c>
      <c r="N158" s="37">
        <f t="shared" si="58"/>
        <v>12.011650039863142</v>
      </c>
      <c r="O158" s="91" t="s">
        <v>12</v>
      </c>
      <c r="P158" s="37" t="s">
        <v>12</v>
      </c>
      <c r="Q158" s="37" t="s">
        <v>12</v>
      </c>
      <c r="R158" s="37" t="s">
        <v>12</v>
      </c>
      <c r="S158" s="37" t="s">
        <v>12</v>
      </c>
      <c r="T158" s="37" t="s">
        <v>12</v>
      </c>
      <c r="U158" s="37" t="s">
        <v>12</v>
      </c>
      <c r="V158" s="37" t="s">
        <v>12</v>
      </c>
      <c r="W158" s="37" t="s">
        <v>12</v>
      </c>
      <c r="X158" s="37" t="s">
        <v>12</v>
      </c>
      <c r="Y158" s="37" t="s">
        <v>12</v>
      </c>
      <c r="Z158" s="37" t="s">
        <v>12</v>
      </c>
    </row>
    <row r="159" spans="1:26" x14ac:dyDescent="0.2">
      <c r="A159" s="2" t="s">
        <v>109</v>
      </c>
      <c r="B159" s="70" t="s">
        <v>32</v>
      </c>
      <c r="C159" s="37">
        <f t="shared" ref="C159:N159" si="59">C118/$O77</f>
        <v>1.2651149824289587</v>
      </c>
      <c r="D159" s="37">
        <f t="shared" si="59"/>
        <v>1.0674829851738474</v>
      </c>
      <c r="E159" s="37">
        <f t="shared" si="59"/>
        <v>0.9090460707076935</v>
      </c>
      <c r="F159" s="37">
        <f t="shared" si="59"/>
        <v>0.97508423645716347</v>
      </c>
      <c r="G159" s="37">
        <f t="shared" si="59"/>
        <v>1.2285736496031439</v>
      </c>
      <c r="H159" s="37">
        <f t="shared" si="59"/>
        <v>1.4902816459683106</v>
      </c>
      <c r="I159" s="37">
        <f t="shared" si="59"/>
        <v>1.7793634752866185</v>
      </c>
      <c r="J159" s="37">
        <f t="shared" si="59"/>
        <v>1.9791184725122435</v>
      </c>
      <c r="K159" s="37">
        <f t="shared" si="59"/>
        <v>2.165122219928858</v>
      </c>
      <c r="L159" s="37">
        <f t="shared" si="59"/>
        <v>2.1395818869502516</v>
      </c>
      <c r="M159" s="37">
        <f t="shared" si="59"/>
        <v>2.1347086370179356</v>
      </c>
      <c r="N159" s="37">
        <f t="shared" si="59"/>
        <v>1.9912935556764784</v>
      </c>
      <c r="O159" s="37">
        <f t="shared" ref="O159" si="60">O118/$AB77</f>
        <v>1.4678701931456175</v>
      </c>
      <c r="P159" s="37" t="s">
        <v>12</v>
      </c>
      <c r="Q159" s="37" t="s">
        <v>12</v>
      </c>
      <c r="R159" s="37" t="s">
        <v>12</v>
      </c>
      <c r="S159" s="37" t="s">
        <v>12</v>
      </c>
      <c r="T159" s="37" t="s">
        <v>12</v>
      </c>
      <c r="U159" s="37" t="s">
        <v>12</v>
      </c>
      <c r="V159" s="37" t="s">
        <v>12</v>
      </c>
      <c r="W159" s="37" t="s">
        <v>12</v>
      </c>
      <c r="X159" s="37" t="s">
        <v>12</v>
      </c>
      <c r="Y159" s="37" t="s">
        <v>12</v>
      </c>
      <c r="Z159" s="37" t="s">
        <v>12</v>
      </c>
    </row>
    <row r="160" spans="1:26" x14ac:dyDescent="0.2">
      <c r="A160" s="2" t="s">
        <v>110</v>
      </c>
      <c r="B160" s="70" t="s">
        <v>33</v>
      </c>
      <c r="C160" s="37">
        <f t="shared" ref="C160:N160" si="61">C119/$O78</f>
        <v>0.93090581296073993</v>
      </c>
      <c r="D160" s="37">
        <f t="shared" si="61"/>
        <v>0.92232483758987283</v>
      </c>
      <c r="E160" s="37">
        <f t="shared" si="61"/>
        <v>0.76724320997820095</v>
      </c>
      <c r="F160" s="37">
        <f t="shared" si="61"/>
        <v>0.79413026614025128</v>
      </c>
      <c r="G160" s="37">
        <f t="shared" si="61"/>
        <v>0.92560121000420392</v>
      </c>
      <c r="H160" s="37">
        <f t="shared" si="61"/>
        <v>0.71502927499425772</v>
      </c>
      <c r="I160" s="37">
        <f t="shared" si="61"/>
        <v>0.85383305235695128</v>
      </c>
      <c r="J160" s="37">
        <f t="shared" si="61"/>
        <v>1.0635208868741415</v>
      </c>
      <c r="K160" s="37">
        <f t="shared" si="61"/>
        <v>1.0535357518971324</v>
      </c>
      <c r="L160" s="37">
        <f t="shared" si="61"/>
        <v>0.91972454202294329</v>
      </c>
      <c r="M160" s="37">
        <f t="shared" si="61"/>
        <v>0.95196820705286844</v>
      </c>
      <c r="N160" s="37">
        <f t="shared" si="61"/>
        <v>0.86797866024104742</v>
      </c>
      <c r="O160" s="37">
        <f t="shared" ref="O160" si="62">O119/$AB78</f>
        <v>0.69444770187554428</v>
      </c>
      <c r="P160" s="37" t="s">
        <v>12</v>
      </c>
      <c r="Q160" s="37" t="s">
        <v>12</v>
      </c>
      <c r="R160" s="37" t="s">
        <v>12</v>
      </c>
      <c r="S160" s="37" t="s">
        <v>12</v>
      </c>
      <c r="T160" s="37" t="s">
        <v>12</v>
      </c>
      <c r="U160" s="37" t="s">
        <v>12</v>
      </c>
      <c r="V160" s="37" t="s">
        <v>12</v>
      </c>
      <c r="W160" s="37" t="s">
        <v>12</v>
      </c>
      <c r="X160" s="37" t="s">
        <v>12</v>
      </c>
      <c r="Y160" s="37" t="s">
        <v>12</v>
      </c>
      <c r="Z160" s="37" t="s">
        <v>12</v>
      </c>
    </row>
    <row r="161" spans="1:26" x14ac:dyDescent="0.2">
      <c r="A161" s="2" t="s">
        <v>111</v>
      </c>
      <c r="B161" s="70" t="s">
        <v>34</v>
      </c>
      <c r="C161" s="37">
        <f t="shared" ref="C161:N161" si="63">C120/$O79</f>
        <v>0.80528426964833555</v>
      </c>
      <c r="D161" s="37">
        <f t="shared" si="63"/>
        <v>0.45735847097156651</v>
      </c>
      <c r="E161" s="37">
        <f t="shared" si="63"/>
        <v>0.34932778309051021</v>
      </c>
      <c r="F161" s="37">
        <f t="shared" si="63"/>
        <v>0.45297077901004318</v>
      </c>
      <c r="G161" s="37">
        <f t="shared" si="63"/>
        <v>0.81566933937975161</v>
      </c>
      <c r="H161" s="37">
        <f t="shared" si="63"/>
        <v>1.3682588997884042</v>
      </c>
      <c r="I161" s="37">
        <f t="shared" si="63"/>
        <v>1.8506453888126835</v>
      </c>
      <c r="J161" s="37">
        <f t="shared" si="63"/>
        <v>2.3240487925192879</v>
      </c>
      <c r="K161" s="37">
        <f t="shared" si="63"/>
        <v>2.7538089406796162</v>
      </c>
      <c r="L161" s="37">
        <f t="shared" si="63"/>
        <v>2.9710126741121847</v>
      </c>
      <c r="M161" s="37">
        <f t="shared" si="63"/>
        <v>3.0169666076737007</v>
      </c>
      <c r="N161" s="37">
        <f t="shared" si="63"/>
        <v>2.7641680477367037</v>
      </c>
      <c r="O161" s="37">
        <f t="shared" ref="O161" si="64">O120/$AB79</f>
        <v>2.3190299107779007</v>
      </c>
      <c r="P161" s="37" t="s">
        <v>12</v>
      </c>
      <c r="Q161" s="37" t="s">
        <v>12</v>
      </c>
      <c r="R161" s="37" t="s">
        <v>12</v>
      </c>
      <c r="S161" s="37" t="s">
        <v>12</v>
      </c>
      <c r="T161" s="37" t="s">
        <v>12</v>
      </c>
      <c r="U161" s="37" t="s">
        <v>12</v>
      </c>
      <c r="V161" s="37" t="s">
        <v>12</v>
      </c>
      <c r="W161" s="37" t="s">
        <v>12</v>
      </c>
      <c r="X161" s="37" t="s">
        <v>12</v>
      </c>
      <c r="Y161" s="37" t="s">
        <v>12</v>
      </c>
      <c r="Z161" s="37" t="s">
        <v>12</v>
      </c>
    </row>
    <row r="162" spans="1:26" x14ac:dyDescent="0.2">
      <c r="A162" s="2" t="s">
        <v>112</v>
      </c>
      <c r="B162" s="70" t="s">
        <v>35</v>
      </c>
      <c r="C162" s="37">
        <f t="shared" ref="C162:N162" si="65">C121/$O80</f>
        <v>0</v>
      </c>
      <c r="D162" s="37">
        <f t="shared" si="65"/>
        <v>0</v>
      </c>
      <c r="E162" s="37">
        <f t="shared" si="65"/>
        <v>0</v>
      </c>
      <c r="F162" s="37">
        <f t="shared" si="65"/>
        <v>0</v>
      </c>
      <c r="G162" s="37">
        <f t="shared" si="65"/>
        <v>0</v>
      </c>
      <c r="H162" s="37">
        <f t="shared" si="65"/>
        <v>0</v>
      </c>
      <c r="I162" s="37">
        <f t="shared" si="65"/>
        <v>0</v>
      </c>
      <c r="J162" s="37">
        <f t="shared" si="65"/>
        <v>0</v>
      </c>
      <c r="K162" s="37">
        <f t="shared" si="65"/>
        <v>0</v>
      </c>
      <c r="L162" s="37">
        <f t="shared" si="65"/>
        <v>0</v>
      </c>
      <c r="M162" s="37">
        <f t="shared" si="65"/>
        <v>0</v>
      </c>
      <c r="N162" s="37">
        <f t="shared" si="65"/>
        <v>0</v>
      </c>
      <c r="O162" s="37">
        <f t="shared" ref="O162" si="66">O121/$AB80</f>
        <v>0</v>
      </c>
      <c r="P162" s="37" t="s">
        <v>12</v>
      </c>
      <c r="Q162" s="37" t="s">
        <v>12</v>
      </c>
      <c r="R162" s="37" t="s">
        <v>12</v>
      </c>
      <c r="S162" s="37" t="s">
        <v>12</v>
      </c>
      <c r="T162" s="37" t="s">
        <v>12</v>
      </c>
      <c r="U162" s="37" t="s">
        <v>12</v>
      </c>
      <c r="V162" s="37" t="s">
        <v>12</v>
      </c>
      <c r="W162" s="37" t="s">
        <v>12</v>
      </c>
      <c r="X162" s="37" t="s">
        <v>12</v>
      </c>
      <c r="Y162" s="37" t="s">
        <v>12</v>
      </c>
      <c r="Z162" s="37" t="s">
        <v>12</v>
      </c>
    </row>
    <row r="163" spans="1:26" x14ac:dyDescent="0.2">
      <c r="A163" s="2" t="s">
        <v>113</v>
      </c>
      <c r="B163" s="70" t="s">
        <v>36</v>
      </c>
      <c r="C163" s="37">
        <f t="shared" ref="C163:N163" si="67">C122/$O81</f>
        <v>3.614156929724349</v>
      </c>
      <c r="D163" s="37">
        <f t="shared" si="67"/>
        <v>2.7578187741067084</v>
      </c>
      <c r="E163" s="37">
        <f t="shared" si="67"/>
        <v>2.7494712076824754</v>
      </c>
      <c r="F163" s="37">
        <f t="shared" si="67"/>
        <v>4.1361852300105193</v>
      </c>
      <c r="G163" s="37">
        <f t="shared" si="67"/>
        <v>6.1624042801072285</v>
      </c>
      <c r="H163" s="37">
        <f t="shared" si="67"/>
        <v>7.8170548247350382</v>
      </c>
      <c r="I163" s="37">
        <f t="shared" si="67"/>
        <v>8.9836781323168449</v>
      </c>
      <c r="J163" s="37">
        <f t="shared" si="67"/>
        <v>9.2658665972921312</v>
      </c>
      <c r="K163" s="37">
        <f t="shared" si="67"/>
        <v>9.8364193690687589</v>
      </c>
      <c r="L163" s="37">
        <f t="shared" si="67"/>
        <v>9.867909375742288</v>
      </c>
      <c r="M163" s="37">
        <f t="shared" si="67"/>
        <v>9.6907102218099972</v>
      </c>
      <c r="N163" s="37">
        <f t="shared" si="67"/>
        <v>10.046126525579975</v>
      </c>
      <c r="O163" s="37">
        <f t="shared" ref="O163" si="68">O122/$AB81</f>
        <v>8.6551693782443575</v>
      </c>
      <c r="P163" s="37" t="s">
        <v>12</v>
      </c>
      <c r="Q163" s="37" t="s">
        <v>12</v>
      </c>
      <c r="R163" s="37" t="s">
        <v>12</v>
      </c>
      <c r="S163" s="37" t="s">
        <v>12</v>
      </c>
      <c r="T163" s="37" t="s">
        <v>12</v>
      </c>
      <c r="U163" s="37" t="s">
        <v>12</v>
      </c>
      <c r="V163" s="37" t="s">
        <v>12</v>
      </c>
      <c r="W163" s="37" t="s">
        <v>12</v>
      </c>
      <c r="X163" s="37" t="s">
        <v>12</v>
      </c>
      <c r="Y163" s="37" t="s">
        <v>12</v>
      </c>
      <c r="Z163" s="37" t="s">
        <v>12</v>
      </c>
    </row>
    <row r="164" spans="1:26" x14ac:dyDescent="0.2">
      <c r="A164" s="2" t="s">
        <v>114</v>
      </c>
      <c r="B164" s="70" t="s">
        <v>37</v>
      </c>
      <c r="C164" s="37">
        <f t="shared" ref="C164:N164" si="69">C123/$O82</f>
        <v>0</v>
      </c>
      <c r="D164" s="37">
        <f t="shared" si="69"/>
        <v>0.10908761073541416</v>
      </c>
      <c r="E164" s="37">
        <f t="shared" si="69"/>
        <v>0.10122653013918144</v>
      </c>
      <c r="F164" s="37">
        <f t="shared" si="69"/>
        <v>0.13472682744928091</v>
      </c>
      <c r="G164" s="37">
        <f t="shared" si="69"/>
        <v>0.11622305312276386</v>
      </c>
      <c r="H164" s="37">
        <f t="shared" si="69"/>
        <v>0.1447648226721627</v>
      </c>
      <c r="I164" s="37">
        <f t="shared" si="69"/>
        <v>0.16193826028239419</v>
      </c>
      <c r="J164" s="37">
        <f t="shared" si="69"/>
        <v>0.1446438829706822</v>
      </c>
      <c r="K164" s="37">
        <f t="shared" si="69"/>
        <v>0.1585519486409401</v>
      </c>
      <c r="L164" s="37">
        <f t="shared" si="69"/>
        <v>0.17004122028158791</v>
      </c>
      <c r="M164" s="37">
        <f t="shared" si="69"/>
        <v>0.1730647128186005</v>
      </c>
      <c r="N164" s="37">
        <f t="shared" si="69"/>
        <v>0.17427410983340555</v>
      </c>
      <c r="O164" s="37">
        <f t="shared" ref="O164" si="70">O123/$AB82</f>
        <v>0.1554611091197706</v>
      </c>
      <c r="P164" s="37" t="s">
        <v>12</v>
      </c>
      <c r="Q164" s="37" t="s">
        <v>12</v>
      </c>
      <c r="R164" s="37" t="s">
        <v>12</v>
      </c>
      <c r="S164" s="37" t="s">
        <v>12</v>
      </c>
      <c r="T164" s="37" t="s">
        <v>12</v>
      </c>
      <c r="U164" s="37" t="s">
        <v>12</v>
      </c>
      <c r="V164" s="37" t="s">
        <v>12</v>
      </c>
      <c r="W164" s="37" t="s">
        <v>12</v>
      </c>
      <c r="X164" s="37" t="s">
        <v>12</v>
      </c>
      <c r="Y164" s="37" t="s">
        <v>12</v>
      </c>
      <c r="Z164" s="37" t="s">
        <v>12</v>
      </c>
    </row>
    <row r="165" spans="1:26" x14ac:dyDescent="0.2">
      <c r="A165" s="2" t="s">
        <v>115</v>
      </c>
      <c r="B165" s="70" t="s">
        <v>38</v>
      </c>
      <c r="C165" s="37">
        <f t="shared" ref="C165:N165" si="71">C124/$O83</f>
        <v>0</v>
      </c>
      <c r="D165" s="37">
        <f t="shared" si="71"/>
        <v>0</v>
      </c>
      <c r="E165" s="37">
        <f t="shared" si="71"/>
        <v>1.1632666250188493E-2</v>
      </c>
      <c r="F165" s="37">
        <f t="shared" si="71"/>
        <v>2.8435406389349647E-3</v>
      </c>
      <c r="G165" s="37">
        <f t="shared" si="71"/>
        <v>2.8435406389349647E-3</v>
      </c>
      <c r="H165" s="37">
        <f t="shared" si="71"/>
        <v>0</v>
      </c>
      <c r="I165" s="37">
        <f t="shared" si="71"/>
        <v>0</v>
      </c>
      <c r="J165" s="37">
        <f t="shared" si="71"/>
        <v>0</v>
      </c>
      <c r="K165" s="37">
        <f t="shared" si="71"/>
        <v>0</v>
      </c>
      <c r="L165" s="37">
        <f t="shared" si="71"/>
        <v>0</v>
      </c>
      <c r="M165" s="37">
        <f t="shared" si="71"/>
        <v>0</v>
      </c>
      <c r="N165" s="37">
        <f t="shared" si="71"/>
        <v>0</v>
      </c>
      <c r="O165" s="91" t="s">
        <v>12</v>
      </c>
      <c r="P165" s="37" t="s">
        <v>12</v>
      </c>
      <c r="Q165" s="37" t="s">
        <v>12</v>
      </c>
      <c r="R165" s="37" t="s">
        <v>12</v>
      </c>
      <c r="S165" s="37" t="s">
        <v>12</v>
      </c>
      <c r="T165" s="37" t="s">
        <v>12</v>
      </c>
      <c r="U165" s="37" t="s">
        <v>12</v>
      </c>
      <c r="V165" s="37" t="s">
        <v>12</v>
      </c>
      <c r="W165" s="37" t="s">
        <v>12</v>
      </c>
      <c r="X165" s="37" t="s">
        <v>12</v>
      </c>
      <c r="Y165" s="37" t="s">
        <v>12</v>
      </c>
      <c r="Z165" s="37" t="s">
        <v>12</v>
      </c>
    </row>
    <row r="166" spans="1:26" x14ac:dyDescent="0.2">
      <c r="A166" s="2" t="s">
        <v>116</v>
      </c>
      <c r="B166" s="70" t="s">
        <v>39</v>
      </c>
      <c r="C166" s="37">
        <f t="shared" ref="C166:N166" si="72">C125/$O84</f>
        <v>0.17242118807634571</v>
      </c>
      <c r="D166" s="37">
        <f t="shared" si="72"/>
        <v>0.12687709778613429</v>
      </c>
      <c r="E166" s="37">
        <f t="shared" si="72"/>
        <v>9.4114229286465956E-2</v>
      </c>
      <c r="F166" s="37">
        <f t="shared" si="72"/>
        <v>0.21814482142946204</v>
      </c>
      <c r="G166" s="37">
        <f t="shared" si="72"/>
        <v>0.23465904273623631</v>
      </c>
      <c r="H166" s="37">
        <f t="shared" si="72"/>
        <v>0.25165578602456751</v>
      </c>
      <c r="I166" s="37">
        <f t="shared" si="72"/>
        <v>0.31863656992952938</v>
      </c>
      <c r="J166" s="37">
        <f t="shared" si="72"/>
        <v>0.3250253105845623</v>
      </c>
      <c r="K166" s="37">
        <f t="shared" si="72"/>
        <v>0.35493419248013808</v>
      </c>
      <c r="L166" s="37">
        <f t="shared" si="72"/>
        <v>0.34699315242707313</v>
      </c>
      <c r="M166" s="37">
        <f t="shared" si="72"/>
        <v>0.32418744295767277</v>
      </c>
      <c r="N166" s="37">
        <f t="shared" si="72"/>
        <v>0.36417691973926358</v>
      </c>
      <c r="O166" s="37">
        <f t="shared" ref="O166" si="73">O125/$AB84</f>
        <v>0.24316475052336642</v>
      </c>
      <c r="P166" s="37" t="s">
        <v>12</v>
      </c>
      <c r="Q166" s="37" t="s">
        <v>12</v>
      </c>
      <c r="R166" s="37" t="s">
        <v>12</v>
      </c>
      <c r="S166" s="37" t="s">
        <v>12</v>
      </c>
      <c r="T166" s="37" t="s">
        <v>12</v>
      </c>
      <c r="U166" s="37" t="s">
        <v>12</v>
      </c>
      <c r="V166" s="37" t="s">
        <v>12</v>
      </c>
      <c r="W166" s="37" t="s">
        <v>12</v>
      </c>
      <c r="X166" s="37" t="s">
        <v>12</v>
      </c>
      <c r="Y166" s="37" t="s">
        <v>12</v>
      </c>
      <c r="Z166" s="37" t="s">
        <v>12</v>
      </c>
    </row>
    <row r="167" spans="1:26" x14ac:dyDescent="0.2">
      <c r="A167" s="2" t="s">
        <v>118</v>
      </c>
      <c r="B167" s="70" t="s">
        <v>43</v>
      </c>
      <c r="C167" s="37">
        <f t="shared" ref="C167:N167" si="74">C126/$O85</f>
        <v>0.23883042953251682</v>
      </c>
      <c r="D167" s="37">
        <f t="shared" si="74"/>
        <v>0.31496894945661552</v>
      </c>
      <c r="E167" s="37">
        <f t="shared" si="74"/>
        <v>9.625668449197862E-2</v>
      </c>
      <c r="F167" s="37">
        <f t="shared" si="74"/>
        <v>0.21392530619285838</v>
      </c>
      <c r="G167" s="37">
        <f t="shared" si="74"/>
        <v>0.30520096601690533</v>
      </c>
      <c r="H167" s="37">
        <f t="shared" si="74"/>
        <v>0.30662411592202865</v>
      </c>
      <c r="I167" s="37">
        <f t="shared" si="74"/>
        <v>0.22796273934793859</v>
      </c>
      <c r="J167" s="37">
        <f t="shared" si="74"/>
        <v>0.14554942211488703</v>
      </c>
      <c r="K167" s="37">
        <f t="shared" si="74"/>
        <v>0.20984992237364156</v>
      </c>
      <c r="L167" s="37">
        <f t="shared" si="74"/>
        <v>0.10693030878040366</v>
      </c>
      <c r="M167" s="37">
        <f t="shared" si="74"/>
        <v>0.18300414007245128</v>
      </c>
      <c r="N167" s="37">
        <f t="shared" si="74"/>
        <v>5.5826289460065556E-2</v>
      </c>
      <c r="O167" s="37">
        <f>O126/$AB85</f>
        <v>0.12261409251825628</v>
      </c>
      <c r="P167" s="37" t="s">
        <v>12</v>
      </c>
      <c r="Q167" s="37" t="s">
        <v>12</v>
      </c>
      <c r="R167" s="37" t="s">
        <v>12</v>
      </c>
      <c r="S167" s="37" t="s">
        <v>12</v>
      </c>
      <c r="T167" s="37" t="s">
        <v>12</v>
      </c>
      <c r="U167" s="37" t="s">
        <v>12</v>
      </c>
      <c r="V167" s="37" t="s">
        <v>12</v>
      </c>
      <c r="W167" s="37" t="s">
        <v>12</v>
      </c>
      <c r="X167" s="37" t="s">
        <v>12</v>
      </c>
      <c r="Y167" s="37" t="s">
        <v>12</v>
      </c>
      <c r="Z167" s="37" t="s">
        <v>12</v>
      </c>
    </row>
    <row r="168" spans="1:26" x14ac:dyDescent="0.2">
      <c r="A168" s="2" t="s">
        <v>119</v>
      </c>
      <c r="B168" s="70" t="s">
        <v>61</v>
      </c>
      <c r="C168" s="91" t="s">
        <v>48</v>
      </c>
      <c r="D168" s="91" t="s">
        <v>48</v>
      </c>
      <c r="E168" s="91" t="s">
        <v>48</v>
      </c>
      <c r="F168" s="91" t="s">
        <v>48</v>
      </c>
      <c r="G168" s="91" t="s">
        <v>48</v>
      </c>
      <c r="H168" s="91" t="s">
        <v>48</v>
      </c>
      <c r="I168" s="91" t="s">
        <v>48</v>
      </c>
      <c r="J168" s="91" t="s">
        <v>48</v>
      </c>
      <c r="K168" s="91" t="s">
        <v>48</v>
      </c>
      <c r="L168" s="91" t="s">
        <v>48</v>
      </c>
      <c r="M168" s="91" t="s">
        <v>48</v>
      </c>
      <c r="N168" s="91" t="s">
        <v>48</v>
      </c>
      <c r="O168" s="91" t="s">
        <v>48</v>
      </c>
      <c r="P168" s="91" t="s">
        <v>12</v>
      </c>
      <c r="Q168" s="91" t="s">
        <v>12</v>
      </c>
      <c r="R168" s="91" t="s">
        <v>12</v>
      </c>
      <c r="S168" s="91" t="s">
        <v>12</v>
      </c>
      <c r="T168" s="91" t="s">
        <v>12</v>
      </c>
      <c r="U168" s="91" t="s">
        <v>12</v>
      </c>
      <c r="V168" s="91" t="s">
        <v>12</v>
      </c>
      <c r="W168" s="91" t="s">
        <v>12</v>
      </c>
      <c r="X168" s="91" t="s">
        <v>12</v>
      </c>
      <c r="Y168" s="91" t="s">
        <v>12</v>
      </c>
      <c r="Z168" s="91" t="s">
        <v>12</v>
      </c>
    </row>
    <row r="169" spans="1:26" x14ac:dyDescent="0.2">
      <c r="A169" s="2" t="s">
        <v>120</v>
      </c>
      <c r="B169" s="70" t="s">
        <v>207</v>
      </c>
      <c r="C169" s="37">
        <f>C128/$O87</f>
        <v>0</v>
      </c>
      <c r="D169" s="37">
        <f t="shared" ref="D169:M169" si="75">D128/$O87</f>
        <v>0</v>
      </c>
      <c r="E169" s="37">
        <f t="shared" si="75"/>
        <v>0</v>
      </c>
      <c r="F169" s="37">
        <f t="shared" si="75"/>
        <v>0</v>
      </c>
      <c r="G169" s="37">
        <f t="shared" si="75"/>
        <v>0</v>
      </c>
      <c r="H169" s="37">
        <f t="shared" si="75"/>
        <v>0</v>
      </c>
      <c r="I169" s="37">
        <f t="shared" si="75"/>
        <v>0</v>
      </c>
      <c r="J169" s="37">
        <f t="shared" si="75"/>
        <v>0</v>
      </c>
      <c r="K169" s="37">
        <f t="shared" si="75"/>
        <v>0</v>
      </c>
      <c r="L169" s="37">
        <f t="shared" si="75"/>
        <v>0</v>
      </c>
      <c r="M169" s="37">
        <f t="shared" si="75"/>
        <v>0</v>
      </c>
      <c r="N169" s="91" t="s">
        <v>12</v>
      </c>
      <c r="O169" s="91" t="s">
        <v>12</v>
      </c>
      <c r="P169" s="37" t="s">
        <v>12</v>
      </c>
      <c r="Q169" s="37" t="s">
        <v>12</v>
      </c>
      <c r="R169" s="37" t="s">
        <v>12</v>
      </c>
      <c r="S169" s="37" t="s">
        <v>12</v>
      </c>
      <c r="T169" s="37" t="s">
        <v>12</v>
      </c>
      <c r="U169" s="37" t="s">
        <v>12</v>
      </c>
      <c r="V169" s="37" t="s">
        <v>12</v>
      </c>
      <c r="W169" s="37" t="s">
        <v>12</v>
      </c>
      <c r="X169" s="37" t="s">
        <v>12</v>
      </c>
      <c r="Y169" s="37" t="s">
        <v>12</v>
      </c>
      <c r="Z169" s="37" t="s">
        <v>12</v>
      </c>
    </row>
    <row r="170" spans="1:26" x14ac:dyDescent="0.2">
      <c r="A170" s="2" t="s">
        <v>189</v>
      </c>
      <c r="B170" s="70" t="s">
        <v>190</v>
      </c>
      <c r="C170" s="91" t="s">
        <v>48</v>
      </c>
      <c r="D170" s="91" t="s">
        <v>48</v>
      </c>
      <c r="E170" s="91" t="s">
        <v>48</v>
      </c>
      <c r="F170" s="91" t="s">
        <v>48</v>
      </c>
      <c r="G170" s="91" t="s">
        <v>48</v>
      </c>
      <c r="H170" s="91" t="s">
        <v>48</v>
      </c>
      <c r="I170" s="91" t="s">
        <v>48</v>
      </c>
      <c r="J170" s="91" t="s">
        <v>48</v>
      </c>
      <c r="K170" s="91" t="s">
        <v>48</v>
      </c>
      <c r="L170" s="91" t="s">
        <v>48</v>
      </c>
      <c r="M170" s="91" t="s">
        <v>48</v>
      </c>
      <c r="N170" s="91" t="s">
        <v>48</v>
      </c>
      <c r="O170" s="91" t="s">
        <v>12</v>
      </c>
      <c r="P170" s="91" t="s">
        <v>12</v>
      </c>
      <c r="Q170" s="91" t="s">
        <v>12</v>
      </c>
      <c r="R170" s="91" t="s">
        <v>12</v>
      </c>
      <c r="S170" s="91" t="s">
        <v>12</v>
      </c>
      <c r="T170" s="91" t="s">
        <v>12</v>
      </c>
      <c r="U170" s="91" t="s">
        <v>12</v>
      </c>
      <c r="V170" s="91" t="s">
        <v>12</v>
      </c>
      <c r="W170" s="91" t="s">
        <v>12</v>
      </c>
      <c r="X170" s="91" t="s">
        <v>12</v>
      </c>
      <c r="Y170" s="91" t="s">
        <v>12</v>
      </c>
      <c r="Z170" s="91" t="s">
        <v>12</v>
      </c>
    </row>
    <row r="171" spans="1:26" x14ac:dyDescent="0.2">
      <c r="A171" s="2" t="s">
        <v>121</v>
      </c>
      <c r="B171" s="70" t="s">
        <v>62</v>
      </c>
      <c r="C171" s="37">
        <f t="shared" ref="C171:N172" si="76">C130/$O89</f>
        <v>1.1233571593267235</v>
      </c>
      <c r="D171" s="37">
        <f t="shared" si="76"/>
        <v>1.0822965183306434</v>
      </c>
      <c r="E171" s="37">
        <f t="shared" si="76"/>
        <v>1.0822965183306434</v>
      </c>
      <c r="F171" s="37">
        <f t="shared" si="76"/>
        <v>1.0741065252478672</v>
      </c>
      <c r="G171" s="37">
        <f t="shared" si="76"/>
        <v>1.1438321420336639</v>
      </c>
      <c r="H171" s="37">
        <f t="shared" si="76"/>
        <v>1.2749827069402815</v>
      </c>
      <c r="I171" s="37">
        <f t="shared" si="76"/>
        <v>1.5004288678810238</v>
      </c>
      <c r="J171" s="37">
        <f t="shared" si="76"/>
        <v>1.6644500807009455</v>
      </c>
      <c r="K171" s="37">
        <f t="shared" si="76"/>
        <v>1.910481899930828</v>
      </c>
      <c r="L171" s="37">
        <f t="shared" si="76"/>
        <v>2.193258012451003</v>
      </c>
      <c r="M171" s="37">
        <f t="shared" si="76"/>
        <v>2.3449942356467606</v>
      </c>
      <c r="N171" s="37">
        <f t="shared" si="76"/>
        <v>2.3449942356467606</v>
      </c>
      <c r="O171" s="37">
        <f t="shared" ref="O171" si="77">O130/$AB89</f>
        <v>2.2860801951516998</v>
      </c>
      <c r="P171" s="37" t="s">
        <v>12</v>
      </c>
      <c r="Q171" s="37" t="s">
        <v>12</v>
      </c>
      <c r="R171" s="37" t="s">
        <v>12</v>
      </c>
      <c r="S171" s="37" t="s">
        <v>12</v>
      </c>
      <c r="T171" s="37" t="s">
        <v>12</v>
      </c>
      <c r="U171" s="37" t="s">
        <v>12</v>
      </c>
      <c r="V171" s="37" t="s">
        <v>12</v>
      </c>
      <c r="W171" s="37" t="s">
        <v>12</v>
      </c>
      <c r="X171" s="37" t="s">
        <v>12</v>
      </c>
      <c r="Y171" s="37" t="s">
        <v>12</v>
      </c>
      <c r="Z171" s="37" t="s">
        <v>12</v>
      </c>
    </row>
    <row r="172" spans="1:26" x14ac:dyDescent="0.2">
      <c r="A172" s="2" t="s">
        <v>122</v>
      </c>
      <c r="B172" s="70" t="s">
        <v>45</v>
      </c>
      <c r="C172" s="37">
        <f t="shared" si="76"/>
        <v>0.65923004631628546</v>
      </c>
      <c r="D172" s="37">
        <f t="shared" si="76"/>
        <v>0.52338927715145633</v>
      </c>
      <c r="E172" s="37">
        <f t="shared" si="76"/>
        <v>0.40543342040535557</v>
      </c>
      <c r="F172" s="37">
        <f t="shared" si="76"/>
        <v>0.35677686615398124</v>
      </c>
      <c r="G172" s="37">
        <f t="shared" si="76"/>
        <v>0.38195079545472471</v>
      </c>
      <c r="H172" s="37">
        <f t="shared" si="76"/>
        <v>0.49661239522038231</v>
      </c>
      <c r="I172" s="37">
        <f t="shared" si="76"/>
        <v>0.55254534467951721</v>
      </c>
      <c r="J172" s="37">
        <f t="shared" si="76"/>
        <v>0.67484936820631802</v>
      </c>
      <c r="K172" s="37">
        <f t="shared" si="76"/>
        <v>0.78233554615825152</v>
      </c>
      <c r="L172" s="37">
        <f t="shared" si="76"/>
        <v>0.83775100697294902</v>
      </c>
      <c r="M172" s="37">
        <f t="shared" si="76"/>
        <v>0.83446937166676038</v>
      </c>
      <c r="N172" s="37">
        <f t="shared" si="76"/>
        <v>0.748263336508035</v>
      </c>
      <c r="O172" s="37">
        <f t="shared" ref="O172" si="78">O131/$AB90</f>
        <v>0.59770924946288928</v>
      </c>
      <c r="P172" s="37" t="s">
        <v>12</v>
      </c>
      <c r="Q172" s="37" t="s">
        <v>12</v>
      </c>
      <c r="R172" s="37" t="s">
        <v>12</v>
      </c>
      <c r="S172" s="37" t="s">
        <v>12</v>
      </c>
      <c r="T172" s="37" t="s">
        <v>12</v>
      </c>
      <c r="U172" s="37" t="s">
        <v>12</v>
      </c>
      <c r="V172" s="37" t="s">
        <v>12</v>
      </c>
      <c r="W172" s="37" t="s">
        <v>12</v>
      </c>
      <c r="X172" s="37" t="s">
        <v>12</v>
      </c>
      <c r="Y172" s="37" t="s">
        <v>12</v>
      </c>
      <c r="Z172" s="37" t="s">
        <v>12</v>
      </c>
    </row>
    <row r="177" spans="1:1" x14ac:dyDescent="0.2">
      <c r="A177" s="243" t="s">
        <v>194</v>
      </c>
    </row>
  </sheetData>
  <mergeCells count="4">
    <mergeCell ref="B6:B7"/>
    <mergeCell ref="C6:N6"/>
    <mergeCell ref="O6:Z6"/>
    <mergeCell ref="AA6:AA7"/>
  </mergeCells>
  <hyperlinks>
    <hyperlink ref="A1" location="Cover!A1" display="Back to Cover page" xr:uid="{00000000-0004-0000-1500-000000000000}"/>
  </hyperlinks>
  <pageMargins left="0.7" right="0.7" top="0.75" bottom="0.75" header="0.3" footer="0.3"/>
  <pageSetup paperSize="9" scale="90" orientation="landscape" verticalDpi="200" r:id="rId1"/>
  <headerFooter alignWithMargins="0"/>
  <colBreaks count="1" manualBreakCount="1">
    <brk id="17"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K35"/>
  <sheetViews>
    <sheetView showGridLines="0" workbookViewId="0">
      <selection activeCell="B3" sqref="B3"/>
    </sheetView>
  </sheetViews>
  <sheetFormatPr defaultRowHeight="14.4" x14ac:dyDescent="0.3"/>
  <cols>
    <col min="1" max="1" width="10" customWidth="1"/>
    <col min="2" max="2" width="28.5546875" customWidth="1"/>
    <col min="31" max="31" width="13.88671875" bestFit="1" customWidth="1"/>
    <col min="32" max="32" width="13.6640625" customWidth="1"/>
    <col min="33" max="33" width="13.88671875" bestFit="1" customWidth="1"/>
    <col min="34" max="34" width="18.6640625" customWidth="1"/>
    <col min="36" max="36" width="9.5546875" bestFit="1" customWidth="1"/>
    <col min="37" max="37" width="11.5546875" bestFit="1" customWidth="1"/>
  </cols>
  <sheetData>
    <row r="1" spans="1:2" s="2" customFormat="1" ht="18" customHeight="1" x14ac:dyDescent="0.2">
      <c r="A1" s="264" t="s">
        <v>192</v>
      </c>
    </row>
    <row r="3" spans="1:2" ht="15.6" x14ac:dyDescent="0.3">
      <c r="B3" s="249" t="s">
        <v>518</v>
      </c>
    </row>
    <row r="4" spans="1:2" x14ac:dyDescent="0.3">
      <c r="B4" s="253" t="s">
        <v>142</v>
      </c>
    </row>
    <row r="26" spans="2:2" ht="18" customHeight="1" x14ac:dyDescent="0.3">
      <c r="B26" s="41" t="s">
        <v>246</v>
      </c>
    </row>
    <row r="27" spans="2:2" ht="18" customHeight="1" x14ac:dyDescent="0.3">
      <c r="B27" s="299" t="s">
        <v>542</v>
      </c>
    </row>
    <row r="28" spans="2:2" ht="18" customHeight="1" x14ac:dyDescent="0.3">
      <c r="B28" s="42" t="s">
        <v>411</v>
      </c>
    </row>
    <row r="33" spans="1:37" x14ac:dyDescent="0.3">
      <c r="C33" s="218" t="s">
        <v>206</v>
      </c>
      <c r="D33" s="218" t="s">
        <v>123</v>
      </c>
      <c r="E33" s="218"/>
      <c r="F33" s="218" t="s">
        <v>14</v>
      </c>
      <c r="G33" s="218" t="s">
        <v>15</v>
      </c>
      <c r="H33" s="218" t="s">
        <v>188</v>
      </c>
      <c r="I33" s="218" t="s">
        <v>17</v>
      </c>
      <c r="J33" s="218" t="s">
        <v>42</v>
      </c>
      <c r="K33" s="218" t="s">
        <v>18</v>
      </c>
      <c r="L33" s="218" t="s">
        <v>19</v>
      </c>
      <c r="M33" s="218" t="s">
        <v>20</v>
      </c>
      <c r="N33" s="218" t="s">
        <v>21</v>
      </c>
      <c r="O33" s="218" t="s">
        <v>22</v>
      </c>
      <c r="P33" s="218" t="s">
        <v>44</v>
      </c>
      <c r="Q33" s="218" t="s">
        <v>23</v>
      </c>
      <c r="R33" s="218" t="s">
        <v>25</v>
      </c>
      <c r="S33" s="218" t="s">
        <v>26</v>
      </c>
      <c r="T33" s="218" t="s">
        <v>27</v>
      </c>
      <c r="U33" s="218" t="s">
        <v>28</v>
      </c>
      <c r="V33" s="218" t="s">
        <v>29</v>
      </c>
      <c r="W33" s="269" t="s">
        <v>30</v>
      </c>
      <c r="X33" s="218" t="s">
        <v>31</v>
      </c>
      <c r="Y33" s="218" t="s">
        <v>32</v>
      </c>
      <c r="Z33" s="218" t="s">
        <v>33</v>
      </c>
      <c r="AA33" s="218" t="s">
        <v>34</v>
      </c>
      <c r="AB33" s="218" t="s">
        <v>35</v>
      </c>
      <c r="AC33" s="218" t="s">
        <v>36</v>
      </c>
      <c r="AD33" s="218" t="s">
        <v>37</v>
      </c>
      <c r="AE33" s="218" t="s">
        <v>38</v>
      </c>
      <c r="AF33" s="218" t="s">
        <v>39</v>
      </c>
      <c r="AG33" s="218"/>
      <c r="AH33" s="218" t="s">
        <v>43</v>
      </c>
      <c r="AI33" s="218"/>
      <c r="AJ33" s="218" t="s">
        <v>62</v>
      </c>
      <c r="AK33" s="218" t="s">
        <v>45</v>
      </c>
    </row>
    <row r="34" spans="1:37" x14ac:dyDescent="0.3">
      <c r="A34" t="s">
        <v>238</v>
      </c>
      <c r="B34" s="92" t="s">
        <v>415</v>
      </c>
      <c r="C34" s="241">
        <f>'T12-Stocks vs deliv Gas'!O55</f>
        <v>1511167.0833333333</v>
      </c>
      <c r="D34" s="241">
        <f>'T12-Stocks vs deliv Gas'!O56</f>
        <v>1050974.25</v>
      </c>
      <c r="E34" s="241"/>
      <c r="F34" s="302">
        <f>'T12-Stocks vs deliv Gas'!O57</f>
        <v>56131.833333333336</v>
      </c>
      <c r="G34" s="302">
        <f>'T12-Stocks vs deliv Gas'!O58</f>
        <v>10073.166666666666</v>
      </c>
      <c r="H34" s="302">
        <f>'T12-Stocks vs deliv Gas'!O59</f>
        <v>26432.333333333332</v>
      </c>
      <c r="I34" s="302">
        <f>'T12-Stocks vs deliv Gas'!O60</f>
        <v>10467.333333333334</v>
      </c>
      <c r="J34" s="302">
        <f>'T12-Stocks vs deliv Gas'!O61</f>
        <v>275344.25</v>
      </c>
      <c r="K34" s="302">
        <f>'T12-Stocks vs deliv Gas'!O62</f>
        <v>1603.4166666666667</v>
      </c>
      <c r="L34" s="302">
        <f>'T12-Stocks vs deliv Gas'!O63</f>
        <v>15910</v>
      </c>
      <c r="M34" s="302">
        <f>'T12-Stocks vs deliv Gas'!O64</f>
        <v>15837.833333333334</v>
      </c>
      <c r="N34" s="302">
        <f>'T12-Stocks vs deliv Gas'!O65</f>
        <v>104305.25</v>
      </c>
      <c r="O34" s="302">
        <f>'T12-Stocks vs deliv Gas'!O66</f>
        <v>142198.58333333334</v>
      </c>
      <c r="P34" s="302">
        <f>'T12-Stocks vs deliv Gas'!O67</f>
        <v>9297.4166666666661</v>
      </c>
      <c r="Q34" s="302">
        <f>'T12-Stocks vs deliv Gas'!O68</f>
        <v>230717.75</v>
      </c>
      <c r="R34" s="302">
        <f>'T12-Stocks vs deliv Gas'!O70</f>
        <v>4647.666666666667</v>
      </c>
      <c r="S34" s="302">
        <f>'T12-Stocks vs deliv Gas'!O71</f>
        <v>7462.25</v>
      </c>
      <c r="T34" s="302">
        <f>'T12-Stocks vs deliv Gas'!O72</f>
        <v>2650</v>
      </c>
      <c r="U34" s="302">
        <f>'T12-Stocks vs deliv Gas'!O73</f>
        <v>32015.833333333332</v>
      </c>
      <c r="V34" s="302">
        <f>'T12-Stocks vs deliv Gas'!O74</f>
        <v>1134.5</v>
      </c>
      <c r="W34" s="302">
        <f>'T12-Stocks vs deliv Gas'!O75</f>
        <v>119602.66666666667</v>
      </c>
      <c r="X34" s="302">
        <f>'T12-Stocks vs deliv Gas'!O76</f>
        <v>28326.083333333332</v>
      </c>
      <c r="Y34" s="302">
        <f>'T12-Stocks vs deliv Gas'!O77</f>
        <v>62176.166666666664</v>
      </c>
      <c r="Z34" s="302">
        <f>'T12-Stocks vs deliv Gas'!O78</f>
        <v>19228.583333333332</v>
      </c>
      <c r="AA34" s="302">
        <f>'T12-Stocks vs deliv Gas'!O79</f>
        <v>38516.833333333336</v>
      </c>
      <c r="AB34" s="302">
        <f>'T12-Stocks vs deliv Gas'!O80</f>
        <v>2870.1666666666665</v>
      </c>
      <c r="AC34" s="302">
        <f>'T12-Stocks vs deliv Gas'!O81</f>
        <v>14734.833333333334</v>
      </c>
      <c r="AD34" s="302">
        <f>'T12-Stocks vs deliv Gas'!O82</f>
        <v>8268.5833333333339</v>
      </c>
      <c r="AE34" s="302">
        <f>'T12-Stocks vs deliv Gas'!O83</f>
        <v>3868.4166666666665</v>
      </c>
      <c r="AF34" s="302">
        <f>'T12-Stocks vs deliv Gas'!O84</f>
        <v>267345.33333333331</v>
      </c>
      <c r="AG34" s="241"/>
      <c r="AH34" s="302">
        <f>'T12-Stocks vs deliv Gas'!O85</f>
        <v>15458.666666666666</v>
      </c>
      <c r="AI34" s="241"/>
      <c r="AJ34" s="302">
        <f>'T12-Stocks vs deliv Gas'!O89</f>
        <v>9035.4166666666661</v>
      </c>
      <c r="AK34" s="302">
        <f>'T12-Stocks vs deliv Gas'!O90</f>
        <v>158457.58333333334</v>
      </c>
    </row>
    <row r="35" spans="1:37" x14ac:dyDescent="0.3">
      <c r="A35" t="s">
        <v>414</v>
      </c>
      <c r="B35" s="92" t="s">
        <v>416</v>
      </c>
      <c r="C35">
        <f>'T12-Stocks vs deliv Gas'!O96</f>
        <v>3108081.8119999999</v>
      </c>
      <c r="D35" s="216">
        <f>'T12-Stocks vs deliv Gas'!O97</f>
        <v>2456192.3250000002</v>
      </c>
      <c r="F35">
        <f>'T12-Stocks vs deliv Gas'!O98</f>
        <v>26726</v>
      </c>
      <c r="G35">
        <f>'T12-Stocks vs deliv Gas'!O99</f>
        <v>11500.954</v>
      </c>
      <c r="H35">
        <f>'T12-Stocks vs deliv Gas'!O100</f>
        <v>96598.733000000007</v>
      </c>
      <c r="I35">
        <f>'T12-Stocks vs deliv Gas'!O101</f>
        <v>86924.077999999994</v>
      </c>
      <c r="J35">
        <f>'T12-Stocks vs deliv Gas'!O102</f>
        <v>819993.59999999998</v>
      </c>
      <c r="K35">
        <f>'T12-Stocks vs deliv Gas'!O103</f>
        <v>0</v>
      </c>
      <c r="L35">
        <f>'T12-Stocks vs deliv Gas'!O104</f>
        <v>0</v>
      </c>
      <c r="M35">
        <f>'T12-Stocks vs deliv Gas'!O105</f>
        <v>3994.78</v>
      </c>
      <c r="N35">
        <f>'T12-Stocks vs deliv Gas'!O106</f>
        <v>107305</v>
      </c>
      <c r="O35">
        <f>'T12-Stocks vs deliv Gas'!O107</f>
        <v>289804.94400000002</v>
      </c>
      <c r="P35">
        <f>'T12-Stocks vs deliv Gas'!O108</f>
        <v>9917.2800000000007</v>
      </c>
      <c r="Q35">
        <f>'T12-Stocks vs deliv Gas'!O109</f>
        <v>468669</v>
      </c>
      <c r="R35">
        <f>'T12-Stocks vs deliv Gas'!O111</f>
        <v>41258.33</v>
      </c>
      <c r="S35">
        <f>'T12-Stocks vs deliv Gas'!O112</f>
        <v>1237</v>
      </c>
      <c r="T35">
        <f>'T12-Stocks vs deliv Gas'!O113</f>
        <v>0</v>
      </c>
      <c r="U35">
        <f>'T12-Stocks vs deliv Gas'!O114</f>
        <v>205907</v>
      </c>
      <c r="V35">
        <f>'T12-Stocks vs deliv Gas'!O115</f>
        <v>924.65100000000007</v>
      </c>
      <c r="W35">
        <f>'T12-Stocks vs deliv Gas'!O116</f>
        <v>550390.46799999999</v>
      </c>
      <c r="X35" t="str">
        <f>'T12-Stocks vs deliv Gas'!O117</f>
        <v>:</v>
      </c>
      <c r="Y35">
        <f>'T12-Stocks vs deliv Gas'!O118</f>
        <v>93344.679000000004</v>
      </c>
      <c r="Z35">
        <f>'T12-Stocks vs deliv Gas'!O119</f>
        <v>14153.365</v>
      </c>
      <c r="AA35">
        <f>'T12-Stocks vs deliv Gas'!O120</f>
        <v>84083</v>
      </c>
      <c r="AB35">
        <f>'T12-Stocks vs deliv Gas'!O121</f>
        <v>0</v>
      </c>
      <c r="AC35">
        <f>'T12-Stocks vs deliv Gas'!O122</f>
        <v>130470.18700000001</v>
      </c>
      <c r="AD35">
        <f>'T12-Stocks vs deliv Gas'!O123</f>
        <v>1265</v>
      </c>
      <c r="AE35" t="str">
        <f>'T12-Stocks vs deliv Gas'!O124</f>
        <v>:</v>
      </c>
      <c r="AF35">
        <f>'T12-Stocks vs deliv Gas'!O125</f>
        <v>63613.762999999999</v>
      </c>
      <c r="AH35">
        <f>'T12-Stocks vs deliv Gas'!O126</f>
        <v>2069.4499999999998</v>
      </c>
      <c r="AJ35">
        <f>'T12-Stocks vs deliv Gas'!O130</f>
        <v>18743</v>
      </c>
      <c r="AK35">
        <f>'T12-Stocks vs deliv Gas'!O131</f>
        <v>85710.56</v>
      </c>
    </row>
  </sheetData>
  <hyperlinks>
    <hyperlink ref="A1" location="Cover!A1" display="Back to Cover page" xr:uid="{00000000-0004-0000-1600-000000000000}"/>
  </hyperlink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AA88"/>
  <sheetViews>
    <sheetView showGridLines="0" workbookViewId="0">
      <selection activeCell="B3" sqref="B3"/>
    </sheetView>
  </sheetViews>
  <sheetFormatPr defaultColWidth="9" defaultRowHeight="11.4" x14ac:dyDescent="0.2"/>
  <cols>
    <col min="1" max="1" width="5.6640625" style="2" customWidth="1"/>
    <col min="2" max="2" width="17.109375" style="2" customWidth="1"/>
    <col min="3" max="15" width="9.33203125" style="2" customWidth="1"/>
    <col min="16" max="26" width="10.33203125" style="2" customWidth="1"/>
    <col min="27" max="27" width="10.109375" style="2" customWidth="1"/>
    <col min="28" max="28" width="9.33203125" style="2" bestFit="1" customWidth="1"/>
    <col min="29" max="30" width="9.44140625" style="2" bestFit="1" customWidth="1"/>
    <col min="31" max="16384" width="9" style="2"/>
  </cols>
  <sheetData>
    <row r="1" spans="1:27" ht="18" customHeight="1" x14ac:dyDescent="0.2">
      <c r="A1" s="264" t="s">
        <v>192</v>
      </c>
    </row>
    <row r="3" spans="1:27" ht="15.6" x14ac:dyDescent="0.3">
      <c r="A3" s="1"/>
      <c r="B3" s="249" t="s">
        <v>519</v>
      </c>
    </row>
    <row r="4" spans="1:27" ht="13.5" customHeight="1" x14ac:dyDescent="0.25">
      <c r="A4" s="1"/>
      <c r="B4" s="250" t="s">
        <v>141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s="4" customFormat="1" ht="12" x14ac:dyDescent="0.25">
      <c r="B8" s="24" t="s">
        <v>41</v>
      </c>
      <c r="C8" s="95">
        <f t="shared" ref="C8:C37" si="0">C53</f>
        <v>2528882</v>
      </c>
      <c r="D8" s="94">
        <f t="shared" ref="D8:Z19" si="1">D53</f>
        <v>1955447</v>
      </c>
      <c r="E8" s="94">
        <f t="shared" si="1"/>
        <v>1810105</v>
      </c>
      <c r="F8" s="94">
        <f t="shared" si="1"/>
        <v>1411645</v>
      </c>
      <c r="G8" s="94">
        <f t="shared" si="1"/>
        <v>1279538</v>
      </c>
      <c r="H8" s="94">
        <f t="shared" si="1"/>
        <v>1004610</v>
      </c>
      <c r="I8" s="94">
        <f t="shared" si="1"/>
        <v>1114525</v>
      </c>
      <c r="J8" s="94">
        <f t="shared" si="1"/>
        <v>1001576</v>
      </c>
      <c r="K8" s="94">
        <f t="shared" si="1"/>
        <v>1119710</v>
      </c>
      <c r="L8" s="94">
        <f t="shared" si="1"/>
        <v>1491649</v>
      </c>
      <c r="M8" s="94">
        <f t="shared" si="1"/>
        <v>1911012</v>
      </c>
      <c r="N8" s="94">
        <f t="shared" si="1"/>
        <v>2081766</v>
      </c>
      <c r="O8" s="95">
        <f t="shared" si="1"/>
        <v>2219781.554</v>
      </c>
      <c r="P8" s="94" t="str">
        <f t="shared" si="1"/>
        <v>:</v>
      </c>
      <c r="Q8" s="94" t="str">
        <f t="shared" si="1"/>
        <v>:</v>
      </c>
      <c r="R8" s="94" t="str">
        <f t="shared" si="1"/>
        <v>:</v>
      </c>
      <c r="S8" s="94" t="str">
        <f t="shared" si="1"/>
        <v>:</v>
      </c>
      <c r="T8" s="94" t="str">
        <f t="shared" si="1"/>
        <v>:</v>
      </c>
      <c r="U8" s="94" t="str">
        <f t="shared" si="1"/>
        <v>:</v>
      </c>
      <c r="V8" s="94" t="str">
        <f t="shared" si="1"/>
        <v>:</v>
      </c>
      <c r="W8" s="94" t="str">
        <f t="shared" si="1"/>
        <v>:</v>
      </c>
      <c r="X8" s="94" t="str">
        <f t="shared" si="1"/>
        <v>:</v>
      </c>
      <c r="Y8" s="94" t="str">
        <f t="shared" si="1"/>
        <v>:</v>
      </c>
      <c r="Z8" s="94" t="str">
        <f t="shared" si="1"/>
        <v>:</v>
      </c>
      <c r="AA8" s="95">
        <f>SUM(C8:N8)</f>
        <v>18710465</v>
      </c>
    </row>
    <row r="9" spans="1:27" s="4" customFormat="1" ht="12" x14ac:dyDescent="0.25">
      <c r="B9" s="25" t="s">
        <v>40</v>
      </c>
      <c r="C9" s="97">
        <f t="shared" si="0"/>
        <v>1789710</v>
      </c>
      <c r="D9" s="96">
        <f t="shared" ref="D9:R9" si="2">D54</f>
        <v>1382422</v>
      </c>
      <c r="E9" s="96">
        <f t="shared" si="2"/>
        <v>1273170</v>
      </c>
      <c r="F9" s="96">
        <f t="shared" si="2"/>
        <v>981704</v>
      </c>
      <c r="G9" s="96">
        <f t="shared" si="2"/>
        <v>911241</v>
      </c>
      <c r="H9" s="96">
        <f t="shared" si="2"/>
        <v>714190</v>
      </c>
      <c r="I9" s="96">
        <f t="shared" si="2"/>
        <v>827039</v>
      </c>
      <c r="J9" s="96">
        <f t="shared" si="2"/>
        <v>728923</v>
      </c>
      <c r="K9" s="96">
        <f t="shared" si="2"/>
        <v>819872</v>
      </c>
      <c r="L9" s="96">
        <f t="shared" si="2"/>
        <v>1036461</v>
      </c>
      <c r="M9" s="96">
        <f t="shared" si="2"/>
        <v>1338642</v>
      </c>
      <c r="N9" s="96">
        <f t="shared" si="2"/>
        <v>1449853</v>
      </c>
      <c r="O9" s="97">
        <f t="shared" si="2"/>
        <v>1578968.09</v>
      </c>
      <c r="P9" s="96" t="str">
        <f t="shared" si="2"/>
        <v>:</v>
      </c>
      <c r="Q9" s="96" t="str">
        <f t="shared" si="2"/>
        <v>:</v>
      </c>
      <c r="R9" s="96" t="str">
        <f t="shared" si="2"/>
        <v>:</v>
      </c>
      <c r="S9" s="96" t="str">
        <f t="shared" si="1"/>
        <v>:</v>
      </c>
      <c r="T9" s="96" t="str">
        <f t="shared" si="1"/>
        <v>:</v>
      </c>
      <c r="U9" s="96" t="str">
        <f t="shared" si="1"/>
        <v>:</v>
      </c>
      <c r="V9" s="96" t="str">
        <f t="shared" si="1"/>
        <v>:</v>
      </c>
      <c r="W9" s="96" t="str">
        <f t="shared" si="1"/>
        <v>:</v>
      </c>
      <c r="X9" s="96" t="str">
        <f t="shared" si="1"/>
        <v>:</v>
      </c>
      <c r="Y9" s="96" t="str">
        <f t="shared" si="1"/>
        <v>:</v>
      </c>
      <c r="Z9" s="96" t="str">
        <f t="shared" si="1"/>
        <v>:</v>
      </c>
      <c r="AA9" s="97">
        <f>SUM(C9:N9)</f>
        <v>13253227</v>
      </c>
    </row>
    <row r="10" spans="1:27" s="4" customFormat="1" ht="12" x14ac:dyDescent="0.25">
      <c r="B10" s="26" t="s">
        <v>14</v>
      </c>
      <c r="C10" s="99">
        <f t="shared" si="0"/>
        <v>93134</v>
      </c>
      <c r="D10" s="98">
        <f t="shared" si="1"/>
        <v>70022</v>
      </c>
      <c r="E10" s="98">
        <f t="shared" si="1"/>
        <v>64866</v>
      </c>
      <c r="F10" s="98">
        <f t="shared" si="1"/>
        <v>51411</v>
      </c>
      <c r="G10" s="98">
        <f t="shared" si="1"/>
        <v>47674</v>
      </c>
      <c r="H10" s="98">
        <f t="shared" si="1"/>
        <v>38387</v>
      </c>
      <c r="I10" s="98">
        <f t="shared" si="1"/>
        <v>37050</v>
      </c>
      <c r="J10" s="98">
        <f t="shared" si="1"/>
        <v>35873</v>
      </c>
      <c r="K10" s="98">
        <f t="shared" si="1"/>
        <v>42939</v>
      </c>
      <c r="L10" s="98">
        <f t="shared" si="1"/>
        <v>58340</v>
      </c>
      <c r="M10" s="98">
        <f t="shared" si="1"/>
        <v>76233</v>
      </c>
      <c r="N10" s="98">
        <f t="shared" si="1"/>
        <v>78098</v>
      </c>
      <c r="O10" s="99">
        <f t="shared" si="1"/>
        <v>83148</v>
      </c>
      <c r="P10" s="98" t="str">
        <f t="shared" si="1"/>
        <v>:</v>
      </c>
      <c r="Q10" s="98" t="str">
        <f t="shared" si="1"/>
        <v>:</v>
      </c>
      <c r="R10" s="98" t="str">
        <f t="shared" si="1"/>
        <v>:</v>
      </c>
      <c r="S10" s="98" t="str">
        <f t="shared" si="1"/>
        <v>:</v>
      </c>
      <c r="T10" s="98" t="str">
        <f t="shared" si="1"/>
        <v>:</v>
      </c>
      <c r="U10" s="98" t="str">
        <f t="shared" si="1"/>
        <v>:</v>
      </c>
      <c r="V10" s="98" t="str">
        <f t="shared" si="1"/>
        <v>:</v>
      </c>
      <c r="W10" s="98" t="str">
        <f t="shared" si="1"/>
        <v>:</v>
      </c>
      <c r="X10" s="98" t="str">
        <f t="shared" si="1"/>
        <v>:</v>
      </c>
      <c r="Y10" s="98" t="str">
        <f t="shared" si="1"/>
        <v>:</v>
      </c>
      <c r="Z10" s="98" t="str">
        <f t="shared" si="1"/>
        <v>:</v>
      </c>
      <c r="AA10" s="179">
        <f>SUM(C10:N10)</f>
        <v>694027</v>
      </c>
    </row>
    <row r="11" spans="1:27" s="4" customFormat="1" ht="12" x14ac:dyDescent="0.25">
      <c r="B11" s="27" t="s">
        <v>15</v>
      </c>
      <c r="C11" s="99">
        <f t="shared" si="0"/>
        <v>15720</v>
      </c>
      <c r="D11" s="100">
        <f t="shared" si="1"/>
        <v>12548</v>
      </c>
      <c r="E11" s="100">
        <f t="shared" si="1"/>
        <v>11224</v>
      </c>
      <c r="F11" s="100">
        <f t="shared" si="1"/>
        <v>9684</v>
      </c>
      <c r="G11" s="100">
        <f t="shared" si="1"/>
        <v>7941</v>
      </c>
      <c r="H11" s="100">
        <f t="shared" si="1"/>
        <v>6866</v>
      </c>
      <c r="I11" s="100">
        <f t="shared" si="1"/>
        <v>7109</v>
      </c>
      <c r="J11" s="100">
        <f t="shared" si="1"/>
        <v>5852</v>
      </c>
      <c r="K11" s="100">
        <f t="shared" si="1"/>
        <v>6209</v>
      </c>
      <c r="L11" s="100">
        <f t="shared" si="1"/>
        <v>7094</v>
      </c>
      <c r="M11" s="100">
        <f t="shared" si="1"/>
        <v>10044</v>
      </c>
      <c r="N11" s="100">
        <f t="shared" si="1"/>
        <v>12944</v>
      </c>
      <c r="O11" s="101">
        <f t="shared" si="1"/>
        <v>13923.4</v>
      </c>
      <c r="P11" s="100" t="str">
        <f t="shared" si="1"/>
        <v>:</v>
      </c>
      <c r="Q11" s="100" t="str">
        <f t="shared" si="1"/>
        <v>:</v>
      </c>
      <c r="R11" s="100" t="str">
        <f t="shared" si="1"/>
        <v>:</v>
      </c>
      <c r="S11" s="100" t="str">
        <f t="shared" si="1"/>
        <v>:</v>
      </c>
      <c r="T11" s="100" t="str">
        <f t="shared" si="1"/>
        <v>:</v>
      </c>
      <c r="U11" s="100" t="str">
        <f t="shared" si="1"/>
        <v>:</v>
      </c>
      <c r="V11" s="100" t="str">
        <f t="shared" si="1"/>
        <v>:</v>
      </c>
      <c r="W11" s="100" t="str">
        <f t="shared" si="1"/>
        <v>:</v>
      </c>
      <c r="X11" s="100" t="str">
        <f t="shared" si="1"/>
        <v>:</v>
      </c>
      <c r="Y11" s="100" t="str">
        <f t="shared" si="1"/>
        <v>:</v>
      </c>
      <c r="Z11" s="100" t="str">
        <f t="shared" si="1"/>
        <v>:</v>
      </c>
      <c r="AA11" s="179">
        <f t="shared" ref="AA11:AA37" si="3">SUM(C11:N11)</f>
        <v>113235</v>
      </c>
    </row>
    <row r="12" spans="1:27" s="4" customFormat="1" ht="12" x14ac:dyDescent="0.25">
      <c r="B12" s="27" t="s">
        <v>188</v>
      </c>
      <c r="C12" s="99">
        <f t="shared" si="0"/>
        <v>49634</v>
      </c>
      <c r="D12" s="100">
        <f t="shared" si="1"/>
        <v>38614</v>
      </c>
      <c r="E12" s="100">
        <f t="shared" si="1"/>
        <v>32570</v>
      </c>
      <c r="F12" s="100">
        <f t="shared" si="1"/>
        <v>23460</v>
      </c>
      <c r="G12" s="100">
        <f t="shared" si="1"/>
        <v>21598</v>
      </c>
      <c r="H12" s="100">
        <f t="shared" si="1"/>
        <v>15050</v>
      </c>
      <c r="I12" s="100">
        <f t="shared" si="1"/>
        <v>15261</v>
      </c>
      <c r="J12" s="100">
        <f t="shared" si="1"/>
        <v>15142</v>
      </c>
      <c r="K12" s="100">
        <f t="shared" si="1"/>
        <v>18568</v>
      </c>
      <c r="L12" s="100">
        <f t="shared" si="1"/>
        <v>27609</v>
      </c>
      <c r="M12" s="100">
        <f t="shared" si="1"/>
        <v>34878</v>
      </c>
      <c r="N12" s="100">
        <f t="shared" si="1"/>
        <v>40602</v>
      </c>
      <c r="O12" s="101">
        <f t="shared" si="1"/>
        <v>46661.194000000003</v>
      </c>
      <c r="P12" s="100" t="str">
        <f t="shared" si="1"/>
        <v>:</v>
      </c>
      <c r="Q12" s="100" t="str">
        <f t="shared" si="1"/>
        <v>:</v>
      </c>
      <c r="R12" s="100" t="str">
        <f t="shared" si="1"/>
        <v>:</v>
      </c>
      <c r="S12" s="100" t="str">
        <f t="shared" si="1"/>
        <v>:</v>
      </c>
      <c r="T12" s="100" t="str">
        <f t="shared" si="1"/>
        <v>:</v>
      </c>
      <c r="U12" s="100" t="str">
        <f t="shared" si="1"/>
        <v>:</v>
      </c>
      <c r="V12" s="100" t="str">
        <f t="shared" si="1"/>
        <v>:</v>
      </c>
      <c r="W12" s="100" t="str">
        <f t="shared" si="1"/>
        <v>:</v>
      </c>
      <c r="X12" s="100" t="str">
        <f t="shared" si="1"/>
        <v>:</v>
      </c>
      <c r="Y12" s="100" t="str">
        <f t="shared" si="1"/>
        <v>:</v>
      </c>
      <c r="Z12" s="100" t="str">
        <f t="shared" si="1"/>
        <v>:</v>
      </c>
      <c r="AA12" s="179">
        <f t="shared" si="3"/>
        <v>332986</v>
      </c>
    </row>
    <row r="13" spans="1:27" s="4" customFormat="1" ht="12" x14ac:dyDescent="0.25">
      <c r="B13" s="27" t="s">
        <v>17</v>
      </c>
      <c r="C13" s="99">
        <f t="shared" si="0"/>
        <v>15805</v>
      </c>
      <c r="D13" s="100">
        <f t="shared" si="1"/>
        <v>12233</v>
      </c>
      <c r="E13" s="100">
        <f t="shared" si="1"/>
        <v>11966</v>
      </c>
      <c r="F13" s="100">
        <f t="shared" si="1"/>
        <v>8786</v>
      </c>
      <c r="G13" s="100">
        <f t="shared" si="1"/>
        <v>8252</v>
      </c>
      <c r="H13" s="100">
        <f t="shared" si="1"/>
        <v>5951</v>
      </c>
      <c r="I13" s="100">
        <f t="shared" si="1"/>
        <v>5823</v>
      </c>
      <c r="J13" s="100">
        <f t="shared" si="1"/>
        <v>6509</v>
      </c>
      <c r="K13" s="100">
        <f t="shared" si="1"/>
        <v>6963</v>
      </c>
      <c r="L13" s="100">
        <f t="shared" si="1"/>
        <v>10054</v>
      </c>
      <c r="M13" s="100">
        <f t="shared" si="1"/>
        <v>12243</v>
      </c>
      <c r="N13" s="100">
        <f t="shared" si="1"/>
        <v>12190</v>
      </c>
      <c r="O13" s="101">
        <f t="shared" si="1"/>
        <v>12353.814</v>
      </c>
      <c r="P13" s="100" t="str">
        <f t="shared" si="1"/>
        <v>:</v>
      </c>
      <c r="Q13" s="100" t="str">
        <f t="shared" si="1"/>
        <v>:</v>
      </c>
      <c r="R13" s="100" t="str">
        <f t="shared" si="1"/>
        <v>:</v>
      </c>
      <c r="S13" s="100" t="str">
        <f t="shared" si="1"/>
        <v>:</v>
      </c>
      <c r="T13" s="100" t="str">
        <f t="shared" si="1"/>
        <v>:</v>
      </c>
      <c r="U13" s="100" t="str">
        <f t="shared" si="1"/>
        <v>:</v>
      </c>
      <c r="V13" s="100" t="str">
        <f t="shared" si="1"/>
        <v>:</v>
      </c>
      <c r="W13" s="100" t="str">
        <f t="shared" si="1"/>
        <v>:</v>
      </c>
      <c r="X13" s="100" t="str">
        <f t="shared" si="1"/>
        <v>:</v>
      </c>
      <c r="Y13" s="100" t="str">
        <f t="shared" si="1"/>
        <v>:</v>
      </c>
      <c r="Z13" s="100" t="str">
        <f t="shared" si="1"/>
        <v>:</v>
      </c>
      <c r="AA13" s="179">
        <f t="shared" si="3"/>
        <v>116775</v>
      </c>
    </row>
    <row r="14" spans="1:27" s="4" customFormat="1" ht="12" x14ac:dyDescent="0.25">
      <c r="B14" s="27" t="s">
        <v>42</v>
      </c>
      <c r="C14" s="99">
        <f t="shared" si="0"/>
        <v>504760</v>
      </c>
      <c r="D14" s="100">
        <f t="shared" si="1"/>
        <v>414260</v>
      </c>
      <c r="E14" s="100">
        <f t="shared" si="1"/>
        <v>366613</v>
      </c>
      <c r="F14" s="100">
        <f t="shared" si="1"/>
        <v>252143</v>
      </c>
      <c r="G14" s="100">
        <f t="shared" si="1"/>
        <v>236526</v>
      </c>
      <c r="H14" s="100">
        <f t="shared" si="1"/>
        <v>140071</v>
      </c>
      <c r="I14" s="100">
        <f t="shared" si="1"/>
        <v>204396</v>
      </c>
      <c r="J14" s="100">
        <f t="shared" si="1"/>
        <v>155910</v>
      </c>
      <c r="K14" s="100">
        <f t="shared" si="1"/>
        <v>201958</v>
      </c>
      <c r="L14" s="100">
        <f t="shared" si="1"/>
        <v>281278</v>
      </c>
      <c r="M14" s="100">
        <f t="shared" si="1"/>
        <v>381500</v>
      </c>
      <c r="N14" s="100">
        <f t="shared" si="1"/>
        <v>418814</v>
      </c>
      <c r="O14" s="101">
        <f t="shared" si="1"/>
        <v>451983.80900000001</v>
      </c>
      <c r="P14" s="100" t="str">
        <f t="shared" si="1"/>
        <v>:</v>
      </c>
      <c r="Q14" s="100" t="str">
        <f t="shared" si="1"/>
        <v>:</v>
      </c>
      <c r="R14" s="100" t="str">
        <f t="shared" si="1"/>
        <v>:</v>
      </c>
      <c r="S14" s="100" t="str">
        <f t="shared" si="1"/>
        <v>:</v>
      </c>
      <c r="T14" s="100" t="str">
        <f t="shared" si="1"/>
        <v>:</v>
      </c>
      <c r="U14" s="100" t="str">
        <f t="shared" si="1"/>
        <v>:</v>
      </c>
      <c r="V14" s="100" t="str">
        <f t="shared" si="1"/>
        <v>:</v>
      </c>
      <c r="W14" s="100" t="str">
        <f t="shared" si="1"/>
        <v>:</v>
      </c>
      <c r="X14" s="100" t="str">
        <f t="shared" si="1"/>
        <v>:</v>
      </c>
      <c r="Y14" s="100" t="str">
        <f t="shared" si="1"/>
        <v>:</v>
      </c>
      <c r="Z14" s="100" t="str">
        <f t="shared" si="1"/>
        <v>:</v>
      </c>
      <c r="AA14" s="179">
        <f t="shared" si="3"/>
        <v>3558229</v>
      </c>
    </row>
    <row r="15" spans="1:27" s="4" customFormat="1" ht="12" x14ac:dyDescent="0.25">
      <c r="B15" s="27" t="s">
        <v>18</v>
      </c>
      <c r="C15" s="99">
        <f t="shared" si="0"/>
        <v>2845</v>
      </c>
      <c r="D15" s="100">
        <f t="shared" si="1"/>
        <v>2042</v>
      </c>
      <c r="E15" s="100">
        <f t="shared" si="1"/>
        <v>2030</v>
      </c>
      <c r="F15" s="100">
        <f t="shared" si="1"/>
        <v>1285</v>
      </c>
      <c r="G15" s="100">
        <f t="shared" si="1"/>
        <v>993</v>
      </c>
      <c r="H15" s="100">
        <f t="shared" si="1"/>
        <v>613</v>
      </c>
      <c r="I15" s="100">
        <f t="shared" si="1"/>
        <v>663</v>
      </c>
      <c r="J15" s="100">
        <f t="shared" si="1"/>
        <v>737</v>
      </c>
      <c r="K15" s="100">
        <f t="shared" si="1"/>
        <v>904</v>
      </c>
      <c r="L15" s="100">
        <f t="shared" si="1"/>
        <v>1386</v>
      </c>
      <c r="M15" s="100">
        <f t="shared" si="1"/>
        <v>1681</v>
      </c>
      <c r="N15" s="100">
        <f t="shared" si="1"/>
        <v>2516</v>
      </c>
      <c r="O15" s="101">
        <f t="shared" si="1"/>
        <v>2069</v>
      </c>
      <c r="P15" s="100" t="str">
        <f t="shared" si="1"/>
        <v>:</v>
      </c>
      <c r="Q15" s="100" t="str">
        <f t="shared" si="1"/>
        <v>:</v>
      </c>
      <c r="R15" s="100" t="str">
        <f t="shared" si="1"/>
        <v>:</v>
      </c>
      <c r="S15" s="100" t="str">
        <f t="shared" si="1"/>
        <v>:</v>
      </c>
      <c r="T15" s="100" t="str">
        <f t="shared" si="1"/>
        <v>:</v>
      </c>
      <c r="U15" s="100" t="str">
        <f t="shared" si="1"/>
        <v>:</v>
      </c>
      <c r="V15" s="100" t="str">
        <f t="shared" si="1"/>
        <v>:</v>
      </c>
      <c r="W15" s="100" t="str">
        <f t="shared" si="1"/>
        <v>:</v>
      </c>
      <c r="X15" s="100" t="str">
        <f t="shared" si="1"/>
        <v>:</v>
      </c>
      <c r="Y15" s="100" t="str">
        <f t="shared" si="1"/>
        <v>:</v>
      </c>
      <c r="Z15" s="100" t="str">
        <f t="shared" si="1"/>
        <v>:</v>
      </c>
      <c r="AA15" s="179">
        <f t="shared" si="3"/>
        <v>17695</v>
      </c>
    </row>
    <row r="16" spans="1:27" s="4" customFormat="1" ht="12" x14ac:dyDescent="0.25">
      <c r="B16" s="27" t="s">
        <v>19</v>
      </c>
      <c r="C16" s="99">
        <f t="shared" si="0"/>
        <v>19670</v>
      </c>
      <c r="D16" s="100">
        <f t="shared" si="1"/>
        <v>16050</v>
      </c>
      <c r="E16" s="100">
        <f t="shared" si="1"/>
        <v>18932</v>
      </c>
      <c r="F16" s="100">
        <f t="shared" si="1"/>
        <v>18543</v>
      </c>
      <c r="G16" s="100">
        <f t="shared" si="1"/>
        <v>18432</v>
      </c>
      <c r="H16" s="100">
        <f t="shared" si="1"/>
        <v>16563</v>
      </c>
      <c r="I16" s="100">
        <f t="shared" si="1"/>
        <v>16974</v>
      </c>
      <c r="J16" s="100">
        <f t="shared" si="1"/>
        <v>14170</v>
      </c>
      <c r="K16" s="100">
        <f t="shared" si="1"/>
        <v>14869</v>
      </c>
      <c r="L16" s="100">
        <f t="shared" si="1"/>
        <v>15717</v>
      </c>
      <c r="M16" s="100">
        <f t="shared" si="1"/>
        <v>20117</v>
      </c>
      <c r="N16" s="100">
        <f t="shared" si="1"/>
        <v>18881</v>
      </c>
      <c r="O16" s="101">
        <f t="shared" si="1"/>
        <v>19679.32</v>
      </c>
      <c r="P16" s="100" t="str">
        <f t="shared" si="1"/>
        <v>:</v>
      </c>
      <c r="Q16" s="100" t="str">
        <f t="shared" si="1"/>
        <v>:</v>
      </c>
      <c r="R16" s="100" t="str">
        <f t="shared" si="1"/>
        <v>:</v>
      </c>
      <c r="S16" s="100" t="str">
        <f t="shared" si="1"/>
        <v>:</v>
      </c>
      <c r="T16" s="100" t="str">
        <f t="shared" si="1"/>
        <v>:</v>
      </c>
      <c r="U16" s="100" t="str">
        <f t="shared" si="1"/>
        <v>:</v>
      </c>
      <c r="V16" s="100" t="str">
        <f t="shared" si="1"/>
        <v>:</v>
      </c>
      <c r="W16" s="100" t="str">
        <f t="shared" si="1"/>
        <v>:</v>
      </c>
      <c r="X16" s="100" t="str">
        <f t="shared" si="1"/>
        <v>:</v>
      </c>
      <c r="Y16" s="100" t="str">
        <f t="shared" si="1"/>
        <v>:</v>
      </c>
      <c r="Z16" s="100" t="str">
        <f t="shared" si="1"/>
        <v>:</v>
      </c>
      <c r="AA16" s="179">
        <f t="shared" si="3"/>
        <v>208918</v>
      </c>
    </row>
    <row r="17" spans="2:27" s="4" customFormat="1" ht="12" x14ac:dyDescent="0.25">
      <c r="B17" s="27" t="s">
        <v>20</v>
      </c>
      <c r="C17" s="99">
        <f t="shared" si="0"/>
        <v>26886</v>
      </c>
      <c r="D17" s="100">
        <f t="shared" si="1"/>
        <v>19547</v>
      </c>
      <c r="E17" s="100">
        <f t="shared" si="1"/>
        <v>15085</v>
      </c>
      <c r="F17" s="100">
        <f t="shared" si="1"/>
        <v>14133</v>
      </c>
      <c r="G17" s="100">
        <f t="shared" si="1"/>
        <v>12950</v>
      </c>
      <c r="H17" s="100">
        <f t="shared" si="1"/>
        <v>15609</v>
      </c>
      <c r="I17" s="100">
        <f t="shared" si="1"/>
        <v>19356</v>
      </c>
      <c r="J17" s="100">
        <f t="shared" si="1"/>
        <v>17689</v>
      </c>
      <c r="K17" s="100">
        <f t="shared" si="1"/>
        <v>17073</v>
      </c>
      <c r="L17" s="100">
        <f t="shared" si="1"/>
        <v>16281</v>
      </c>
      <c r="M17" s="100">
        <f t="shared" si="1"/>
        <v>15436</v>
      </c>
      <c r="N17" s="100">
        <f t="shared" si="1"/>
        <v>17654</v>
      </c>
      <c r="O17" s="101">
        <f t="shared" si="1"/>
        <v>24118.696</v>
      </c>
      <c r="P17" s="100" t="str">
        <f t="shared" si="1"/>
        <v>:</v>
      </c>
      <c r="Q17" s="100" t="str">
        <f t="shared" si="1"/>
        <v>:</v>
      </c>
      <c r="R17" s="100" t="str">
        <f t="shared" si="1"/>
        <v>:</v>
      </c>
      <c r="S17" s="100" t="str">
        <f t="shared" si="1"/>
        <v>:</v>
      </c>
      <c r="T17" s="100" t="str">
        <f t="shared" si="1"/>
        <v>:</v>
      </c>
      <c r="U17" s="100" t="str">
        <f t="shared" si="1"/>
        <v>:</v>
      </c>
      <c r="V17" s="100" t="str">
        <f t="shared" si="1"/>
        <v>:</v>
      </c>
      <c r="W17" s="100" t="str">
        <f t="shared" si="1"/>
        <v>:</v>
      </c>
      <c r="X17" s="100" t="str">
        <f t="shared" si="1"/>
        <v>:</v>
      </c>
      <c r="Y17" s="100" t="str">
        <f t="shared" si="1"/>
        <v>:</v>
      </c>
      <c r="Z17" s="100" t="str">
        <f t="shared" si="1"/>
        <v>:</v>
      </c>
      <c r="AA17" s="179">
        <f t="shared" si="3"/>
        <v>207699</v>
      </c>
    </row>
    <row r="18" spans="2:27" s="4" customFormat="1" ht="12" x14ac:dyDescent="0.25">
      <c r="B18" s="27" t="s">
        <v>21</v>
      </c>
      <c r="C18" s="99">
        <f t="shared" si="0"/>
        <v>144712</v>
      </c>
      <c r="D18" s="100">
        <f t="shared" si="1"/>
        <v>118818</v>
      </c>
      <c r="E18" s="100">
        <f t="shared" si="1"/>
        <v>112087</v>
      </c>
      <c r="F18" s="100">
        <f t="shared" si="1"/>
        <v>109923</v>
      </c>
      <c r="G18" s="100">
        <f t="shared" si="1"/>
        <v>111343</v>
      </c>
      <c r="H18" s="100">
        <f t="shared" si="1"/>
        <v>110821</v>
      </c>
      <c r="I18" s="100">
        <f t="shared" si="1"/>
        <v>123061</v>
      </c>
      <c r="J18" s="100">
        <f t="shared" si="1"/>
        <v>119807</v>
      </c>
      <c r="K18" s="100">
        <f t="shared" si="1"/>
        <v>111020</v>
      </c>
      <c r="L18" s="100">
        <f t="shared" si="1"/>
        <v>119800</v>
      </c>
      <c r="M18" s="100">
        <f t="shared" si="1"/>
        <v>125527</v>
      </c>
      <c r="N18" s="100">
        <f t="shared" si="1"/>
        <v>125848</v>
      </c>
      <c r="O18" s="101">
        <f t="shared" si="1"/>
        <v>141318</v>
      </c>
      <c r="P18" s="100" t="str">
        <f t="shared" si="1"/>
        <v>:</v>
      </c>
      <c r="Q18" s="100" t="str">
        <f t="shared" si="1"/>
        <v>:</v>
      </c>
      <c r="R18" s="100" t="str">
        <f t="shared" si="1"/>
        <v>:</v>
      </c>
      <c r="S18" s="100" t="str">
        <f t="shared" si="1"/>
        <v>:</v>
      </c>
      <c r="T18" s="100" t="str">
        <f t="shared" si="1"/>
        <v>:</v>
      </c>
      <c r="U18" s="100" t="str">
        <f t="shared" si="1"/>
        <v>:</v>
      </c>
      <c r="V18" s="100" t="str">
        <f t="shared" si="1"/>
        <v>:</v>
      </c>
      <c r="W18" s="100" t="str">
        <f t="shared" si="1"/>
        <v>:</v>
      </c>
      <c r="X18" s="100" t="str">
        <f t="shared" si="1"/>
        <v>:</v>
      </c>
      <c r="Y18" s="100" t="str">
        <f t="shared" si="1"/>
        <v>:</v>
      </c>
      <c r="Z18" s="100" t="str">
        <f t="shared" si="1"/>
        <v>:</v>
      </c>
      <c r="AA18" s="179">
        <f t="shared" si="3"/>
        <v>1432767</v>
      </c>
    </row>
    <row r="19" spans="2:27" s="4" customFormat="1" ht="12" x14ac:dyDescent="0.25">
      <c r="B19" s="27" t="s">
        <v>22</v>
      </c>
      <c r="C19" s="99">
        <f t="shared" si="0"/>
        <v>268359</v>
      </c>
      <c r="D19" s="100">
        <f t="shared" si="1"/>
        <v>202202</v>
      </c>
      <c r="E19" s="100">
        <f t="shared" si="1"/>
        <v>176907</v>
      </c>
      <c r="F19" s="100">
        <f t="shared" si="1"/>
        <v>134168</v>
      </c>
      <c r="G19" s="100">
        <f t="shared" si="1"/>
        <v>111036</v>
      </c>
      <c r="H19" s="100">
        <f t="shared" si="1"/>
        <v>75718</v>
      </c>
      <c r="I19" s="100">
        <f t="shared" si="1"/>
        <v>77633</v>
      </c>
      <c r="J19" s="100">
        <f t="shared" si="1"/>
        <v>66388</v>
      </c>
      <c r="K19" s="100">
        <f t="shared" si="1"/>
        <v>82217</v>
      </c>
      <c r="L19" s="100">
        <f t="shared" si="1"/>
        <v>122037</v>
      </c>
      <c r="M19" s="100">
        <f t="shared" si="1"/>
        <v>204681</v>
      </c>
      <c r="N19" s="100">
        <f t="shared" si="1"/>
        <v>216485</v>
      </c>
      <c r="O19" s="101">
        <f t="shared" si="1"/>
        <v>234817.905</v>
      </c>
      <c r="P19" s="100" t="str">
        <f t="shared" si="1"/>
        <v>:</v>
      </c>
      <c r="Q19" s="100" t="str">
        <f t="shared" si="1"/>
        <v>:</v>
      </c>
      <c r="R19" s="100" t="str">
        <f t="shared" si="1"/>
        <v>:</v>
      </c>
      <c r="S19" s="100" t="str">
        <f t="shared" si="1"/>
        <v>:</v>
      </c>
      <c r="T19" s="100" t="str">
        <f t="shared" si="1"/>
        <v>:</v>
      </c>
      <c r="U19" s="100" t="str">
        <f t="shared" ref="D19:Z30" si="4">U64</f>
        <v>:</v>
      </c>
      <c r="V19" s="100" t="str">
        <f t="shared" si="4"/>
        <v>:</v>
      </c>
      <c r="W19" s="100" t="str">
        <f t="shared" si="4"/>
        <v>:</v>
      </c>
      <c r="X19" s="100" t="str">
        <f t="shared" si="4"/>
        <v>:</v>
      </c>
      <c r="Y19" s="100" t="str">
        <f t="shared" si="4"/>
        <v>:</v>
      </c>
      <c r="Z19" s="100" t="str">
        <f t="shared" si="4"/>
        <v>:</v>
      </c>
      <c r="AA19" s="179">
        <f t="shared" si="3"/>
        <v>1737831</v>
      </c>
    </row>
    <row r="20" spans="2:27" s="4" customFormat="1" ht="12" x14ac:dyDescent="0.25">
      <c r="B20" s="26" t="s">
        <v>44</v>
      </c>
      <c r="C20" s="99">
        <f t="shared" si="0"/>
        <v>15364</v>
      </c>
      <c r="D20" s="100">
        <f t="shared" si="4"/>
        <v>12174</v>
      </c>
      <c r="E20" s="100">
        <f t="shared" si="4"/>
        <v>9481</v>
      </c>
      <c r="F20" s="100">
        <f t="shared" si="4"/>
        <v>8014</v>
      </c>
      <c r="G20" s="100">
        <f t="shared" si="4"/>
        <v>8010</v>
      </c>
      <c r="H20" s="100">
        <f t="shared" si="4"/>
        <v>5937</v>
      </c>
      <c r="I20" s="100">
        <f t="shared" si="4"/>
        <v>6740</v>
      </c>
      <c r="J20" s="100">
        <f t="shared" si="4"/>
        <v>7228</v>
      </c>
      <c r="K20" s="100">
        <f t="shared" si="4"/>
        <v>7332</v>
      </c>
      <c r="L20" s="100">
        <f t="shared" si="4"/>
        <v>10423</v>
      </c>
      <c r="M20" s="100">
        <f t="shared" si="4"/>
        <v>12888</v>
      </c>
      <c r="N20" s="100">
        <f t="shared" si="4"/>
        <v>13168</v>
      </c>
      <c r="O20" s="101">
        <f t="shared" si="4"/>
        <v>14961.223</v>
      </c>
      <c r="P20" s="100" t="str">
        <f t="shared" si="4"/>
        <v>:</v>
      </c>
      <c r="Q20" s="100" t="str">
        <f t="shared" si="4"/>
        <v>:</v>
      </c>
      <c r="R20" s="100" t="str">
        <f t="shared" si="4"/>
        <v>:</v>
      </c>
      <c r="S20" s="100" t="str">
        <f t="shared" si="4"/>
        <v>:</v>
      </c>
      <c r="T20" s="100" t="str">
        <f t="shared" si="4"/>
        <v>:</v>
      </c>
      <c r="U20" s="100" t="str">
        <f t="shared" si="4"/>
        <v>:</v>
      </c>
      <c r="V20" s="100" t="str">
        <f t="shared" si="4"/>
        <v>:</v>
      </c>
      <c r="W20" s="100" t="str">
        <f t="shared" si="4"/>
        <v>:</v>
      </c>
      <c r="X20" s="100" t="str">
        <f t="shared" si="4"/>
        <v>:</v>
      </c>
      <c r="Y20" s="100" t="str">
        <f t="shared" si="4"/>
        <v>:</v>
      </c>
      <c r="Z20" s="100" t="str">
        <f t="shared" si="4"/>
        <v>:</v>
      </c>
      <c r="AA20" s="179">
        <f t="shared" si="3"/>
        <v>116759</v>
      </c>
    </row>
    <row r="21" spans="2:27" s="4" customFormat="1" ht="12" x14ac:dyDescent="0.25">
      <c r="B21" s="27" t="s">
        <v>23</v>
      </c>
      <c r="C21" s="99">
        <f t="shared" si="0"/>
        <v>403786</v>
      </c>
      <c r="D21" s="100">
        <f t="shared" si="4"/>
        <v>307239</v>
      </c>
      <c r="E21" s="100">
        <f t="shared" si="4"/>
        <v>266396</v>
      </c>
      <c r="F21" s="100">
        <f t="shared" si="4"/>
        <v>210921</v>
      </c>
      <c r="G21" s="100">
        <f t="shared" si="4"/>
        <v>187528</v>
      </c>
      <c r="H21" s="100">
        <f t="shared" si="4"/>
        <v>164859</v>
      </c>
      <c r="I21" s="100">
        <f t="shared" si="4"/>
        <v>189814</v>
      </c>
      <c r="J21" s="100">
        <f t="shared" si="4"/>
        <v>159029</v>
      </c>
      <c r="K21" s="100">
        <f t="shared" si="4"/>
        <v>181585</v>
      </c>
      <c r="L21" s="100">
        <f t="shared" si="4"/>
        <v>198844</v>
      </c>
      <c r="M21" s="100">
        <f t="shared" si="4"/>
        <v>254965</v>
      </c>
      <c r="N21" s="100">
        <f t="shared" si="4"/>
        <v>306476</v>
      </c>
      <c r="O21" s="101">
        <f t="shared" si="4"/>
        <v>369265</v>
      </c>
      <c r="P21" s="100" t="str">
        <f t="shared" si="4"/>
        <v>:</v>
      </c>
      <c r="Q21" s="100" t="str">
        <f t="shared" si="4"/>
        <v>:</v>
      </c>
      <c r="R21" s="100" t="str">
        <f t="shared" si="4"/>
        <v>:</v>
      </c>
      <c r="S21" s="100" t="str">
        <f t="shared" si="4"/>
        <v>:</v>
      </c>
      <c r="T21" s="100" t="str">
        <f t="shared" si="4"/>
        <v>:</v>
      </c>
      <c r="U21" s="100" t="str">
        <f t="shared" si="4"/>
        <v>:</v>
      </c>
      <c r="V21" s="100" t="str">
        <f t="shared" si="4"/>
        <v>:</v>
      </c>
      <c r="W21" s="100" t="str">
        <f t="shared" si="4"/>
        <v>:</v>
      </c>
      <c r="X21" s="100" t="str">
        <f t="shared" si="4"/>
        <v>:</v>
      </c>
      <c r="Y21" s="100" t="str">
        <f t="shared" si="4"/>
        <v>:</v>
      </c>
      <c r="Z21" s="100" t="str">
        <f t="shared" si="4"/>
        <v>:</v>
      </c>
      <c r="AA21" s="179">
        <f t="shared" si="3"/>
        <v>2831442</v>
      </c>
    </row>
    <row r="22" spans="2:27" s="4" customFormat="1" ht="12" x14ac:dyDescent="0.25">
      <c r="B22" s="27" t="s">
        <v>24</v>
      </c>
      <c r="C22" s="99">
        <f t="shared" si="0"/>
        <v>0</v>
      </c>
      <c r="D22" s="100">
        <f t="shared" si="4"/>
        <v>0</v>
      </c>
      <c r="E22" s="100">
        <f t="shared" si="4"/>
        <v>0</v>
      </c>
      <c r="F22" s="100">
        <f t="shared" si="4"/>
        <v>0</v>
      </c>
      <c r="G22" s="100">
        <f t="shared" si="4"/>
        <v>0</v>
      </c>
      <c r="H22" s="100">
        <f t="shared" si="4"/>
        <v>0</v>
      </c>
      <c r="I22" s="100">
        <f t="shared" si="4"/>
        <v>0</v>
      </c>
      <c r="J22" s="100">
        <f t="shared" si="4"/>
        <v>0</v>
      </c>
      <c r="K22" s="100">
        <f t="shared" si="4"/>
        <v>0</v>
      </c>
      <c r="L22" s="100">
        <f t="shared" si="4"/>
        <v>0</v>
      </c>
      <c r="M22" s="100">
        <f t="shared" si="4"/>
        <v>0</v>
      </c>
      <c r="N22" s="100">
        <f t="shared" si="4"/>
        <v>0</v>
      </c>
      <c r="O22" s="101">
        <f t="shared" si="4"/>
        <v>0</v>
      </c>
      <c r="P22" s="100" t="str">
        <f t="shared" si="4"/>
        <v>:</v>
      </c>
      <c r="Q22" s="100" t="str">
        <f t="shared" si="4"/>
        <v>:</v>
      </c>
      <c r="R22" s="100" t="str">
        <f t="shared" si="4"/>
        <v>:</v>
      </c>
      <c r="S22" s="100" t="str">
        <f t="shared" si="4"/>
        <v>:</v>
      </c>
      <c r="T22" s="100" t="str">
        <f t="shared" si="4"/>
        <v>:</v>
      </c>
      <c r="U22" s="100" t="str">
        <f t="shared" si="4"/>
        <v>:</v>
      </c>
      <c r="V22" s="100" t="str">
        <f t="shared" si="4"/>
        <v>:</v>
      </c>
      <c r="W22" s="100" t="str">
        <f t="shared" si="4"/>
        <v>:</v>
      </c>
      <c r="X22" s="100" t="str">
        <f t="shared" si="4"/>
        <v>:</v>
      </c>
      <c r="Y22" s="100" t="str">
        <f t="shared" si="4"/>
        <v>:</v>
      </c>
      <c r="Z22" s="100" t="str">
        <f t="shared" si="4"/>
        <v>:</v>
      </c>
      <c r="AA22" s="179">
        <f t="shared" si="3"/>
        <v>0</v>
      </c>
    </row>
    <row r="23" spans="2:27" s="4" customFormat="1" ht="12" x14ac:dyDescent="0.25">
      <c r="B23" s="27" t="s">
        <v>25</v>
      </c>
      <c r="C23" s="99">
        <f t="shared" si="0"/>
        <v>7764</v>
      </c>
      <c r="D23" s="100">
        <f t="shared" si="4"/>
        <v>5358</v>
      </c>
      <c r="E23" s="100">
        <f t="shared" si="4"/>
        <v>5089</v>
      </c>
      <c r="F23" s="100">
        <f t="shared" si="4"/>
        <v>3050</v>
      </c>
      <c r="G23" s="100">
        <f t="shared" si="4"/>
        <v>2618</v>
      </c>
      <c r="H23" s="100">
        <f t="shared" si="4"/>
        <v>2438</v>
      </c>
      <c r="I23" s="100">
        <f t="shared" si="4"/>
        <v>2802</v>
      </c>
      <c r="J23" s="100">
        <f t="shared" si="4"/>
        <v>3956</v>
      </c>
      <c r="K23" s="100">
        <f t="shared" si="4"/>
        <v>4228</v>
      </c>
      <c r="L23" s="100">
        <f t="shared" si="4"/>
        <v>4305</v>
      </c>
      <c r="M23" s="100">
        <f t="shared" si="4"/>
        <v>4729</v>
      </c>
      <c r="N23" s="100">
        <f t="shared" si="4"/>
        <v>4890</v>
      </c>
      <c r="O23" s="101">
        <f t="shared" si="4"/>
        <v>4652.3339999999998</v>
      </c>
      <c r="P23" s="100" t="str">
        <f t="shared" si="4"/>
        <v>:</v>
      </c>
      <c r="Q23" s="100" t="str">
        <f t="shared" si="4"/>
        <v>:</v>
      </c>
      <c r="R23" s="100" t="str">
        <f t="shared" si="4"/>
        <v>:</v>
      </c>
      <c r="S23" s="100" t="str">
        <f t="shared" si="4"/>
        <v>:</v>
      </c>
      <c r="T23" s="100" t="str">
        <f t="shared" si="4"/>
        <v>:</v>
      </c>
      <c r="U23" s="100" t="str">
        <f t="shared" si="4"/>
        <v>:</v>
      </c>
      <c r="V23" s="100" t="str">
        <f t="shared" si="4"/>
        <v>:</v>
      </c>
      <c r="W23" s="100" t="str">
        <f t="shared" si="4"/>
        <v>:</v>
      </c>
      <c r="X23" s="100" t="str">
        <f t="shared" si="4"/>
        <v>:</v>
      </c>
      <c r="Y23" s="100" t="str">
        <f t="shared" si="4"/>
        <v>:</v>
      </c>
      <c r="Z23" s="100" t="str">
        <f t="shared" si="4"/>
        <v>:</v>
      </c>
      <c r="AA23" s="179">
        <f t="shared" si="3"/>
        <v>51227</v>
      </c>
    </row>
    <row r="24" spans="2:27" s="4" customFormat="1" ht="12" x14ac:dyDescent="0.25">
      <c r="B24" s="27" t="s">
        <v>26</v>
      </c>
      <c r="C24" s="99">
        <f t="shared" si="0"/>
        <v>10948</v>
      </c>
      <c r="D24" s="100">
        <f t="shared" si="4"/>
        <v>8271</v>
      </c>
      <c r="E24" s="100">
        <f t="shared" si="4"/>
        <v>8271</v>
      </c>
      <c r="F24" s="100">
        <f t="shared" si="4"/>
        <v>7788</v>
      </c>
      <c r="G24" s="100">
        <f t="shared" si="4"/>
        <v>5078</v>
      </c>
      <c r="H24" s="100">
        <f t="shared" si="4"/>
        <v>6404</v>
      </c>
      <c r="I24" s="100">
        <f t="shared" si="4"/>
        <v>4461</v>
      </c>
      <c r="J24" s="100">
        <f t="shared" si="4"/>
        <v>3905</v>
      </c>
      <c r="K24" s="100">
        <f t="shared" si="4"/>
        <v>5618</v>
      </c>
      <c r="L24" s="100">
        <f t="shared" si="4"/>
        <v>7662</v>
      </c>
      <c r="M24" s="100">
        <f t="shared" si="4"/>
        <v>8594</v>
      </c>
      <c r="N24" s="100">
        <f t="shared" si="4"/>
        <v>9204</v>
      </c>
      <c r="O24" s="101">
        <f t="shared" si="4"/>
        <v>9943</v>
      </c>
      <c r="P24" s="100" t="str">
        <f t="shared" si="4"/>
        <v>:</v>
      </c>
      <c r="Q24" s="100" t="str">
        <f t="shared" si="4"/>
        <v>:</v>
      </c>
      <c r="R24" s="100" t="str">
        <f t="shared" si="4"/>
        <v>:</v>
      </c>
      <c r="S24" s="100" t="str">
        <f t="shared" si="4"/>
        <v>:</v>
      </c>
      <c r="T24" s="100" t="str">
        <f t="shared" si="4"/>
        <v>:</v>
      </c>
      <c r="U24" s="100" t="str">
        <f t="shared" si="4"/>
        <v>:</v>
      </c>
      <c r="V24" s="100" t="str">
        <f t="shared" si="4"/>
        <v>:</v>
      </c>
      <c r="W24" s="100" t="str">
        <f t="shared" si="4"/>
        <v>:</v>
      </c>
      <c r="X24" s="100" t="str">
        <f t="shared" si="4"/>
        <v>:</v>
      </c>
      <c r="Y24" s="100" t="str">
        <f t="shared" si="4"/>
        <v>:</v>
      </c>
      <c r="Z24" s="100" t="str">
        <f t="shared" si="4"/>
        <v>:</v>
      </c>
      <c r="AA24" s="179">
        <f t="shared" si="3"/>
        <v>86204</v>
      </c>
    </row>
    <row r="25" spans="2:27" s="4" customFormat="1" ht="12" x14ac:dyDescent="0.25">
      <c r="B25" s="27" t="s">
        <v>27</v>
      </c>
      <c r="C25" s="99">
        <f t="shared" si="0"/>
        <v>4344</v>
      </c>
      <c r="D25" s="100">
        <f t="shared" si="4"/>
        <v>3464</v>
      </c>
      <c r="E25" s="100">
        <f t="shared" si="4"/>
        <v>3331</v>
      </c>
      <c r="F25" s="100">
        <f t="shared" si="4"/>
        <v>2594</v>
      </c>
      <c r="G25" s="100">
        <f t="shared" si="4"/>
        <v>2334</v>
      </c>
      <c r="H25" s="100">
        <f t="shared" si="4"/>
        <v>1683</v>
      </c>
      <c r="I25" s="100">
        <f t="shared" si="4"/>
        <v>1612</v>
      </c>
      <c r="J25" s="100">
        <f t="shared" si="4"/>
        <v>1379</v>
      </c>
      <c r="K25" s="100">
        <f t="shared" si="4"/>
        <v>1783</v>
      </c>
      <c r="L25" s="100">
        <f t="shared" si="4"/>
        <v>2472</v>
      </c>
      <c r="M25" s="100">
        <f t="shared" si="4"/>
        <v>3378</v>
      </c>
      <c r="N25" s="100">
        <f t="shared" si="4"/>
        <v>3449</v>
      </c>
      <c r="O25" s="101">
        <f t="shared" si="4"/>
        <v>3928.8420000000001</v>
      </c>
      <c r="P25" s="100" t="str">
        <f t="shared" si="4"/>
        <v>:</v>
      </c>
      <c r="Q25" s="100" t="str">
        <f t="shared" si="4"/>
        <v>:</v>
      </c>
      <c r="R25" s="100" t="str">
        <f t="shared" si="4"/>
        <v>:</v>
      </c>
      <c r="S25" s="100" t="str">
        <f t="shared" si="4"/>
        <v>:</v>
      </c>
      <c r="T25" s="100" t="str">
        <f t="shared" si="4"/>
        <v>:</v>
      </c>
      <c r="U25" s="100" t="str">
        <f t="shared" si="4"/>
        <v>:</v>
      </c>
      <c r="V25" s="100" t="str">
        <f t="shared" si="4"/>
        <v>:</v>
      </c>
      <c r="W25" s="100" t="str">
        <f t="shared" si="4"/>
        <v>:</v>
      </c>
      <c r="X25" s="100" t="str">
        <f t="shared" si="4"/>
        <v>:</v>
      </c>
      <c r="Y25" s="100" t="str">
        <f t="shared" si="4"/>
        <v>:</v>
      </c>
      <c r="Z25" s="100" t="str">
        <f t="shared" si="4"/>
        <v>:</v>
      </c>
      <c r="AA25" s="179">
        <f t="shared" si="3"/>
        <v>31823</v>
      </c>
    </row>
    <row r="26" spans="2:27" s="4" customFormat="1" ht="12" x14ac:dyDescent="0.25">
      <c r="B26" s="27" t="s">
        <v>28</v>
      </c>
      <c r="C26" s="99">
        <f t="shared" si="0"/>
        <v>64041</v>
      </c>
      <c r="D26" s="100">
        <f t="shared" si="4"/>
        <v>46649</v>
      </c>
      <c r="E26" s="100">
        <f t="shared" si="4"/>
        <v>37738</v>
      </c>
      <c r="F26" s="100">
        <f t="shared" si="4"/>
        <v>26868</v>
      </c>
      <c r="G26" s="100">
        <f t="shared" si="4"/>
        <v>24386</v>
      </c>
      <c r="H26" s="100">
        <f t="shared" si="4"/>
        <v>14617</v>
      </c>
      <c r="I26" s="100">
        <f t="shared" si="4"/>
        <v>15912</v>
      </c>
      <c r="J26" s="100">
        <f t="shared" si="4"/>
        <v>17163</v>
      </c>
      <c r="K26" s="100">
        <f t="shared" si="4"/>
        <v>20882</v>
      </c>
      <c r="L26" s="100">
        <f t="shared" si="4"/>
        <v>31177</v>
      </c>
      <c r="M26" s="100">
        <f t="shared" si="4"/>
        <v>39410</v>
      </c>
      <c r="N26" s="100">
        <f t="shared" si="4"/>
        <v>52967</v>
      </c>
      <c r="O26" s="101">
        <f t="shared" si="4"/>
        <v>64034.442000000003</v>
      </c>
      <c r="P26" s="100" t="str">
        <f t="shared" si="4"/>
        <v>:</v>
      </c>
      <c r="Q26" s="100" t="str">
        <f t="shared" si="4"/>
        <v>:</v>
      </c>
      <c r="R26" s="100" t="str">
        <f t="shared" si="4"/>
        <v>:</v>
      </c>
      <c r="S26" s="100" t="str">
        <f t="shared" si="4"/>
        <v>:</v>
      </c>
      <c r="T26" s="100" t="str">
        <f t="shared" si="4"/>
        <v>:</v>
      </c>
      <c r="U26" s="100" t="str">
        <f t="shared" si="4"/>
        <v>:</v>
      </c>
      <c r="V26" s="100" t="str">
        <f t="shared" si="4"/>
        <v>:</v>
      </c>
      <c r="W26" s="100" t="str">
        <f t="shared" si="4"/>
        <v>:</v>
      </c>
      <c r="X26" s="100" t="str">
        <f t="shared" si="4"/>
        <v>:</v>
      </c>
      <c r="Y26" s="100" t="str">
        <f t="shared" si="4"/>
        <v>:</v>
      </c>
      <c r="Z26" s="100" t="str">
        <f t="shared" si="4"/>
        <v>:</v>
      </c>
      <c r="AA26" s="179">
        <f t="shared" si="3"/>
        <v>391810</v>
      </c>
    </row>
    <row r="27" spans="2:27" s="4" customFormat="1" ht="12" x14ac:dyDescent="0.25">
      <c r="B27" s="27" t="s">
        <v>29</v>
      </c>
      <c r="C27" s="99">
        <f t="shared" si="0"/>
        <v>1315</v>
      </c>
      <c r="D27" s="100">
        <f t="shared" si="4"/>
        <v>1012</v>
      </c>
      <c r="E27" s="100">
        <f t="shared" si="4"/>
        <v>994</v>
      </c>
      <c r="F27" s="100">
        <f t="shared" si="4"/>
        <v>1028</v>
      </c>
      <c r="G27" s="100">
        <f t="shared" si="4"/>
        <v>1125</v>
      </c>
      <c r="H27" s="100">
        <f t="shared" si="4"/>
        <v>1302</v>
      </c>
      <c r="I27" s="100">
        <f t="shared" si="4"/>
        <v>1382</v>
      </c>
      <c r="J27" s="100">
        <f t="shared" si="4"/>
        <v>1554</v>
      </c>
      <c r="K27" s="100">
        <f t="shared" si="4"/>
        <v>1203</v>
      </c>
      <c r="L27" s="100">
        <f t="shared" si="4"/>
        <v>1201</v>
      </c>
      <c r="M27" s="100">
        <f t="shared" si="4"/>
        <v>985</v>
      </c>
      <c r="N27" s="100">
        <f t="shared" si="4"/>
        <v>1131</v>
      </c>
      <c r="O27" s="101">
        <f t="shared" si="4"/>
        <v>1467.287</v>
      </c>
      <c r="P27" s="100" t="str">
        <f t="shared" si="4"/>
        <v>:</v>
      </c>
      <c r="Q27" s="100" t="str">
        <f t="shared" si="4"/>
        <v>:</v>
      </c>
      <c r="R27" s="100" t="str">
        <f t="shared" si="4"/>
        <v>:</v>
      </c>
      <c r="S27" s="100" t="str">
        <f t="shared" si="4"/>
        <v>:</v>
      </c>
      <c r="T27" s="100" t="str">
        <f t="shared" si="4"/>
        <v>:</v>
      </c>
      <c r="U27" s="100" t="str">
        <f t="shared" si="4"/>
        <v>:</v>
      </c>
      <c r="V27" s="100" t="str">
        <f t="shared" si="4"/>
        <v>:</v>
      </c>
      <c r="W27" s="100" t="str">
        <f t="shared" si="4"/>
        <v>:</v>
      </c>
      <c r="X27" s="100" t="str">
        <f t="shared" si="4"/>
        <v>:</v>
      </c>
      <c r="Y27" s="100" t="str">
        <f t="shared" si="4"/>
        <v>:</v>
      </c>
      <c r="Z27" s="100" t="str">
        <f t="shared" si="4"/>
        <v>:</v>
      </c>
      <c r="AA27" s="179">
        <f t="shared" si="3"/>
        <v>14232</v>
      </c>
    </row>
    <row r="28" spans="2:27" s="4" customFormat="1" ht="12" x14ac:dyDescent="0.25">
      <c r="B28" s="27" t="s">
        <v>30</v>
      </c>
      <c r="C28" s="99">
        <f t="shared" si="0"/>
        <v>187331</v>
      </c>
      <c r="D28" s="100">
        <f t="shared" si="4"/>
        <v>122452</v>
      </c>
      <c r="E28" s="100">
        <f t="shared" si="4"/>
        <v>148373</v>
      </c>
      <c r="F28" s="100">
        <f t="shared" si="4"/>
        <v>107391</v>
      </c>
      <c r="G28" s="100">
        <f t="shared" si="4"/>
        <v>110056</v>
      </c>
      <c r="H28" s="100">
        <f t="shared" si="4"/>
        <v>84384</v>
      </c>
      <c r="I28" s="100">
        <f t="shared" si="4"/>
        <v>88730</v>
      </c>
      <c r="J28" s="100">
        <f t="shared" si="4"/>
        <v>90201</v>
      </c>
      <c r="K28" s="100">
        <f t="shared" si="4"/>
        <v>97941</v>
      </c>
      <c r="L28" s="100">
        <f t="shared" si="4"/>
        <v>125988</v>
      </c>
      <c r="M28" s="100">
        <f t="shared" si="4"/>
        <v>153380</v>
      </c>
      <c r="N28" s="100">
        <f t="shared" si="4"/>
        <v>160810</v>
      </c>
      <c r="O28" s="101">
        <f t="shared" si="4"/>
        <v>175013.63699999999</v>
      </c>
      <c r="P28" s="100" t="str">
        <f t="shared" si="4"/>
        <v>:</v>
      </c>
      <c r="Q28" s="100" t="str">
        <f t="shared" si="4"/>
        <v>:</v>
      </c>
      <c r="R28" s="100" t="str">
        <f t="shared" si="4"/>
        <v>:</v>
      </c>
      <c r="S28" s="100" t="str">
        <f t="shared" si="4"/>
        <v>:</v>
      </c>
      <c r="T28" s="100" t="str">
        <f t="shared" si="4"/>
        <v>:</v>
      </c>
      <c r="U28" s="100" t="str">
        <f t="shared" si="4"/>
        <v>:</v>
      </c>
      <c r="V28" s="100" t="str">
        <f t="shared" si="4"/>
        <v>:</v>
      </c>
      <c r="W28" s="100" t="str">
        <f t="shared" si="4"/>
        <v>:</v>
      </c>
      <c r="X28" s="100" t="str">
        <f t="shared" si="4"/>
        <v>:</v>
      </c>
      <c r="Y28" s="100" t="str">
        <f t="shared" si="4"/>
        <v>:</v>
      </c>
      <c r="Z28" s="100" t="str">
        <f t="shared" si="4"/>
        <v>:</v>
      </c>
      <c r="AA28" s="179">
        <f t="shared" si="3"/>
        <v>1477037</v>
      </c>
    </row>
    <row r="29" spans="2:27" s="4" customFormat="1" ht="12" x14ac:dyDescent="0.25">
      <c r="B29" s="27" t="s">
        <v>31</v>
      </c>
      <c r="C29" s="99">
        <f t="shared" si="0"/>
        <v>49734</v>
      </c>
      <c r="D29" s="100">
        <f t="shared" si="4"/>
        <v>38039</v>
      </c>
      <c r="E29" s="100">
        <f t="shared" si="4"/>
        <v>31390</v>
      </c>
      <c r="F29" s="100">
        <f t="shared" si="4"/>
        <v>25363</v>
      </c>
      <c r="G29" s="100">
        <f t="shared" si="4"/>
        <v>22225</v>
      </c>
      <c r="H29" s="100">
        <f t="shared" si="4"/>
        <v>15577</v>
      </c>
      <c r="I29" s="100">
        <f t="shared" si="4"/>
        <v>17128</v>
      </c>
      <c r="J29" s="100">
        <f t="shared" si="4"/>
        <v>18786</v>
      </c>
      <c r="K29" s="100">
        <f t="shared" si="4"/>
        <v>24236</v>
      </c>
      <c r="L29" s="100">
        <f t="shared" si="4"/>
        <v>30620</v>
      </c>
      <c r="M29" s="100">
        <f t="shared" si="4"/>
        <v>36381</v>
      </c>
      <c r="N29" s="100">
        <f t="shared" si="4"/>
        <v>41198</v>
      </c>
      <c r="O29" s="101" t="str">
        <f t="shared" si="4"/>
        <v>:</v>
      </c>
      <c r="P29" s="100" t="str">
        <f t="shared" si="4"/>
        <v>:</v>
      </c>
      <c r="Q29" s="100" t="str">
        <f t="shared" si="4"/>
        <v>:</v>
      </c>
      <c r="R29" s="100" t="str">
        <f t="shared" si="4"/>
        <v>:</v>
      </c>
      <c r="S29" s="100" t="str">
        <f t="shared" si="4"/>
        <v>:</v>
      </c>
      <c r="T29" s="100" t="str">
        <f t="shared" si="4"/>
        <v>:</v>
      </c>
      <c r="U29" s="100" t="str">
        <f t="shared" si="4"/>
        <v>:</v>
      </c>
      <c r="V29" s="100" t="str">
        <f t="shared" si="4"/>
        <v>:</v>
      </c>
      <c r="W29" s="100" t="str">
        <f t="shared" si="4"/>
        <v>:</v>
      </c>
      <c r="X29" s="100" t="str">
        <f t="shared" si="4"/>
        <v>:</v>
      </c>
      <c r="Y29" s="100" t="str">
        <f t="shared" si="4"/>
        <v>:</v>
      </c>
      <c r="Z29" s="100" t="str">
        <f t="shared" si="4"/>
        <v>:</v>
      </c>
      <c r="AA29" s="179">
        <f t="shared" si="3"/>
        <v>350677</v>
      </c>
    </row>
    <row r="30" spans="2:27" s="4" customFormat="1" ht="12" x14ac:dyDescent="0.25">
      <c r="B30" s="27" t="s">
        <v>32</v>
      </c>
      <c r="C30" s="99">
        <f t="shared" si="0"/>
        <v>93927</v>
      </c>
      <c r="D30" s="100">
        <f t="shared" si="4"/>
        <v>74930</v>
      </c>
      <c r="E30" s="100">
        <f t="shared" si="4"/>
        <v>76197</v>
      </c>
      <c r="F30" s="100">
        <f t="shared" si="4"/>
        <v>61378</v>
      </c>
      <c r="G30" s="100">
        <f t="shared" si="4"/>
        <v>54311</v>
      </c>
      <c r="H30" s="100">
        <f t="shared" si="4"/>
        <v>41875</v>
      </c>
      <c r="I30" s="100">
        <f t="shared" si="4"/>
        <v>44805</v>
      </c>
      <c r="J30" s="100">
        <f t="shared" si="4"/>
        <v>46563</v>
      </c>
      <c r="K30" s="100">
        <f t="shared" si="4"/>
        <v>48222</v>
      </c>
      <c r="L30" s="100">
        <f t="shared" si="4"/>
        <v>62634</v>
      </c>
      <c r="M30" s="100">
        <f t="shared" si="4"/>
        <v>73103</v>
      </c>
      <c r="N30" s="100">
        <f t="shared" si="4"/>
        <v>85158</v>
      </c>
      <c r="O30" s="101">
        <f t="shared" si="4"/>
        <v>87299.392999999996</v>
      </c>
      <c r="P30" s="100" t="str">
        <f t="shared" si="4"/>
        <v>:</v>
      </c>
      <c r="Q30" s="100" t="str">
        <f t="shared" si="4"/>
        <v>:</v>
      </c>
      <c r="R30" s="100" t="str">
        <f t="shared" si="4"/>
        <v>:</v>
      </c>
      <c r="S30" s="100" t="str">
        <f t="shared" si="4"/>
        <v>:</v>
      </c>
      <c r="T30" s="100" t="str">
        <f t="shared" si="4"/>
        <v>:</v>
      </c>
      <c r="U30" s="100" t="str">
        <f t="shared" si="4"/>
        <v>:</v>
      </c>
      <c r="V30" s="100" t="str">
        <f t="shared" si="4"/>
        <v>:</v>
      </c>
      <c r="W30" s="100" t="str">
        <f t="shared" ref="D30:Z37" si="5">W75</f>
        <v>:</v>
      </c>
      <c r="X30" s="100" t="str">
        <f t="shared" si="5"/>
        <v>:</v>
      </c>
      <c r="Y30" s="100" t="str">
        <f t="shared" si="5"/>
        <v>:</v>
      </c>
      <c r="Z30" s="100" t="str">
        <f t="shared" si="5"/>
        <v>:</v>
      </c>
      <c r="AA30" s="179">
        <f t="shared" si="3"/>
        <v>763103</v>
      </c>
    </row>
    <row r="31" spans="2:27" s="4" customFormat="1" ht="12" x14ac:dyDescent="0.25">
      <c r="B31" s="27" t="s">
        <v>33</v>
      </c>
      <c r="C31" s="99">
        <f t="shared" si="0"/>
        <v>20216</v>
      </c>
      <c r="D31" s="100">
        <f t="shared" si="5"/>
        <v>17916</v>
      </c>
      <c r="E31" s="100">
        <f t="shared" si="5"/>
        <v>15444</v>
      </c>
      <c r="F31" s="100">
        <f t="shared" si="5"/>
        <v>18164</v>
      </c>
      <c r="G31" s="100">
        <f t="shared" si="5"/>
        <v>20815</v>
      </c>
      <c r="H31" s="100">
        <f t="shared" si="5"/>
        <v>22527</v>
      </c>
      <c r="I31" s="100">
        <f t="shared" si="5"/>
        <v>23809</v>
      </c>
      <c r="J31" s="100">
        <f t="shared" si="5"/>
        <v>22059</v>
      </c>
      <c r="K31" s="100">
        <f t="shared" si="5"/>
        <v>21474</v>
      </c>
      <c r="L31" s="100">
        <f t="shared" si="5"/>
        <v>21997</v>
      </c>
      <c r="M31" s="100">
        <f t="shared" si="5"/>
        <v>21483</v>
      </c>
      <c r="N31" s="100">
        <f t="shared" si="5"/>
        <v>18665</v>
      </c>
      <c r="O31" s="101">
        <f t="shared" si="5"/>
        <v>23552.592000000001</v>
      </c>
      <c r="P31" s="100" t="str">
        <f t="shared" si="5"/>
        <v>:</v>
      </c>
      <c r="Q31" s="100" t="str">
        <f t="shared" si="5"/>
        <v>:</v>
      </c>
      <c r="R31" s="100" t="str">
        <f t="shared" si="5"/>
        <v>:</v>
      </c>
      <c r="S31" s="100" t="str">
        <f t="shared" si="5"/>
        <v>:</v>
      </c>
      <c r="T31" s="100" t="str">
        <f t="shared" si="5"/>
        <v>:</v>
      </c>
      <c r="U31" s="100" t="str">
        <f t="shared" si="5"/>
        <v>:</v>
      </c>
      <c r="V31" s="100" t="str">
        <f t="shared" si="5"/>
        <v>:</v>
      </c>
      <c r="W31" s="100" t="str">
        <f t="shared" si="5"/>
        <v>:</v>
      </c>
      <c r="X31" s="100" t="str">
        <f t="shared" si="5"/>
        <v>:</v>
      </c>
      <c r="Y31" s="100" t="str">
        <f t="shared" si="5"/>
        <v>:</v>
      </c>
      <c r="Z31" s="100" t="str">
        <f t="shared" si="5"/>
        <v>:</v>
      </c>
      <c r="AA31" s="179">
        <f t="shared" si="3"/>
        <v>244569</v>
      </c>
    </row>
    <row r="32" spans="2:27" s="4" customFormat="1" ht="12" x14ac:dyDescent="0.25">
      <c r="B32" s="27" t="s">
        <v>34</v>
      </c>
      <c r="C32" s="99">
        <f t="shared" si="0"/>
        <v>71938</v>
      </c>
      <c r="D32" s="100">
        <f t="shared" si="5"/>
        <v>55833</v>
      </c>
      <c r="E32" s="100">
        <f t="shared" si="5"/>
        <v>44936</v>
      </c>
      <c r="F32" s="100">
        <f t="shared" si="5"/>
        <v>32608</v>
      </c>
      <c r="G32" s="100">
        <f t="shared" si="5"/>
        <v>22334</v>
      </c>
      <c r="H32" s="100">
        <f t="shared" si="5"/>
        <v>14623</v>
      </c>
      <c r="I32" s="100">
        <f t="shared" si="5"/>
        <v>19449</v>
      </c>
      <c r="J32" s="100">
        <f t="shared" si="5"/>
        <v>20618</v>
      </c>
      <c r="K32" s="100">
        <f t="shared" si="5"/>
        <v>22895</v>
      </c>
      <c r="L32" s="100">
        <f t="shared" si="5"/>
        <v>32959</v>
      </c>
      <c r="M32" s="100">
        <f t="shared" si="5"/>
        <v>40721</v>
      </c>
      <c r="N32" s="100">
        <f t="shared" si="5"/>
        <v>56180</v>
      </c>
      <c r="O32" s="101">
        <f t="shared" si="5"/>
        <v>68527</v>
      </c>
      <c r="P32" s="100" t="str">
        <f t="shared" si="5"/>
        <v>:</v>
      </c>
      <c r="Q32" s="100" t="str">
        <f t="shared" si="5"/>
        <v>:</v>
      </c>
      <c r="R32" s="100" t="str">
        <f t="shared" si="5"/>
        <v>:</v>
      </c>
      <c r="S32" s="100" t="str">
        <f t="shared" si="5"/>
        <v>:</v>
      </c>
      <c r="T32" s="100" t="str">
        <f t="shared" si="5"/>
        <v>:</v>
      </c>
      <c r="U32" s="100" t="str">
        <f t="shared" si="5"/>
        <v>:</v>
      </c>
      <c r="V32" s="100" t="str">
        <f t="shared" si="5"/>
        <v>:</v>
      </c>
      <c r="W32" s="100" t="str">
        <f t="shared" si="5"/>
        <v>:</v>
      </c>
      <c r="X32" s="100" t="str">
        <f t="shared" si="5"/>
        <v>:</v>
      </c>
      <c r="Y32" s="100" t="str">
        <f t="shared" si="5"/>
        <v>:</v>
      </c>
      <c r="Z32" s="100" t="str">
        <f t="shared" si="5"/>
        <v>:</v>
      </c>
      <c r="AA32" s="179">
        <f t="shared" si="3"/>
        <v>435094</v>
      </c>
    </row>
    <row r="33" spans="2:27" s="4" customFormat="1" ht="12" x14ac:dyDescent="0.25">
      <c r="B33" s="27" t="s">
        <v>35</v>
      </c>
      <c r="C33" s="99">
        <f t="shared" si="0"/>
        <v>4602</v>
      </c>
      <c r="D33" s="100">
        <f t="shared" si="5"/>
        <v>3680</v>
      </c>
      <c r="E33" s="100">
        <f t="shared" si="5"/>
        <v>3398</v>
      </c>
      <c r="F33" s="100">
        <f t="shared" si="5"/>
        <v>2764</v>
      </c>
      <c r="G33" s="100">
        <f t="shared" si="5"/>
        <v>2598</v>
      </c>
      <c r="H33" s="100">
        <f t="shared" si="5"/>
        <v>1896</v>
      </c>
      <c r="I33" s="100">
        <f t="shared" si="5"/>
        <v>1896</v>
      </c>
      <c r="J33" s="100">
        <f t="shared" si="5"/>
        <v>1896</v>
      </c>
      <c r="K33" s="100">
        <f t="shared" si="5"/>
        <v>1896</v>
      </c>
      <c r="L33" s="100">
        <f t="shared" si="5"/>
        <v>1896</v>
      </c>
      <c r="M33" s="100">
        <f t="shared" si="5"/>
        <v>1896</v>
      </c>
      <c r="N33" s="100">
        <f t="shared" si="5"/>
        <v>1896</v>
      </c>
      <c r="O33" s="101">
        <f t="shared" si="5"/>
        <v>4479.1010000000006</v>
      </c>
      <c r="P33" s="100" t="str">
        <f t="shared" si="5"/>
        <v>:</v>
      </c>
      <c r="Q33" s="100" t="str">
        <f t="shared" si="5"/>
        <v>:</v>
      </c>
      <c r="R33" s="100" t="str">
        <f t="shared" si="5"/>
        <v>:</v>
      </c>
      <c r="S33" s="100" t="str">
        <f t="shared" si="5"/>
        <v>:</v>
      </c>
      <c r="T33" s="100" t="str">
        <f t="shared" si="5"/>
        <v>:</v>
      </c>
      <c r="U33" s="100" t="str">
        <f t="shared" si="5"/>
        <v>:</v>
      </c>
      <c r="V33" s="100" t="str">
        <f t="shared" si="5"/>
        <v>:</v>
      </c>
      <c r="W33" s="100" t="str">
        <f t="shared" si="5"/>
        <v>:</v>
      </c>
      <c r="X33" s="100" t="str">
        <f t="shared" si="5"/>
        <v>:</v>
      </c>
      <c r="Y33" s="100" t="str">
        <f t="shared" si="5"/>
        <v>:</v>
      </c>
      <c r="Z33" s="100" t="str">
        <f t="shared" si="5"/>
        <v>:</v>
      </c>
      <c r="AA33" s="179">
        <f t="shared" si="3"/>
        <v>30314</v>
      </c>
    </row>
    <row r="34" spans="2:27" s="4" customFormat="1" ht="12" x14ac:dyDescent="0.25">
      <c r="B34" s="27" t="s">
        <v>36</v>
      </c>
      <c r="C34" s="99">
        <f t="shared" si="0"/>
        <v>24924</v>
      </c>
      <c r="D34" s="100">
        <f t="shared" si="5"/>
        <v>21362</v>
      </c>
      <c r="E34" s="100">
        <f t="shared" si="5"/>
        <v>23642</v>
      </c>
      <c r="F34" s="100">
        <f t="shared" si="5"/>
        <v>12847</v>
      </c>
      <c r="G34" s="100">
        <f t="shared" si="5"/>
        <v>11960</v>
      </c>
      <c r="H34" s="100">
        <f t="shared" si="5"/>
        <v>9388</v>
      </c>
      <c r="I34" s="100">
        <f t="shared" si="5"/>
        <v>10398</v>
      </c>
      <c r="J34" s="100">
        <f t="shared" si="5"/>
        <v>9805</v>
      </c>
      <c r="K34" s="100">
        <f t="shared" si="5"/>
        <v>2405</v>
      </c>
      <c r="L34" s="100">
        <f t="shared" si="5"/>
        <v>18640</v>
      </c>
      <c r="M34" s="100">
        <f t="shared" si="5"/>
        <v>19679</v>
      </c>
      <c r="N34" s="100">
        <f t="shared" si="5"/>
        <v>15841</v>
      </c>
      <c r="O34" s="101">
        <f t="shared" si="5"/>
        <v>19783.566999999999</v>
      </c>
      <c r="P34" s="100" t="str">
        <f t="shared" si="5"/>
        <v>:</v>
      </c>
      <c r="Q34" s="100" t="str">
        <f t="shared" si="5"/>
        <v>:</v>
      </c>
      <c r="R34" s="100" t="str">
        <f t="shared" si="5"/>
        <v>:</v>
      </c>
      <c r="S34" s="100" t="str">
        <f t="shared" si="5"/>
        <v>:</v>
      </c>
      <c r="T34" s="100" t="str">
        <f t="shared" si="5"/>
        <v>:</v>
      </c>
      <c r="U34" s="100" t="str">
        <f t="shared" si="5"/>
        <v>:</v>
      </c>
      <c r="V34" s="100" t="str">
        <f t="shared" si="5"/>
        <v>:</v>
      </c>
      <c r="W34" s="100" t="str">
        <f t="shared" si="5"/>
        <v>:</v>
      </c>
      <c r="X34" s="100" t="str">
        <f t="shared" si="5"/>
        <v>:</v>
      </c>
      <c r="Y34" s="100" t="str">
        <f t="shared" si="5"/>
        <v>:</v>
      </c>
      <c r="Z34" s="100" t="str">
        <f t="shared" si="5"/>
        <v>:</v>
      </c>
      <c r="AA34" s="179">
        <f t="shared" si="3"/>
        <v>180891</v>
      </c>
    </row>
    <row r="35" spans="2:27" s="4" customFormat="1" ht="12" x14ac:dyDescent="0.25">
      <c r="B35" s="38" t="s">
        <v>37</v>
      </c>
      <c r="C35" s="99">
        <f t="shared" si="0"/>
        <v>14380</v>
      </c>
      <c r="D35" s="100">
        <f t="shared" si="5"/>
        <v>10688</v>
      </c>
      <c r="E35" s="100">
        <f t="shared" si="5"/>
        <v>10322</v>
      </c>
      <c r="F35" s="100">
        <f t="shared" si="5"/>
        <v>8188</v>
      </c>
      <c r="G35" s="100">
        <f t="shared" si="5"/>
        <v>5950</v>
      </c>
      <c r="H35" s="100">
        <f t="shared" si="5"/>
        <v>5950</v>
      </c>
      <c r="I35" s="100">
        <f t="shared" si="5"/>
        <v>5874</v>
      </c>
      <c r="J35" s="100">
        <f t="shared" si="5"/>
        <v>5779</v>
      </c>
      <c r="K35" s="100">
        <f t="shared" si="5"/>
        <v>6523</v>
      </c>
      <c r="L35" s="100">
        <f t="shared" si="5"/>
        <v>7997</v>
      </c>
      <c r="M35" s="100">
        <f t="shared" si="5"/>
        <v>7997</v>
      </c>
      <c r="N35" s="100">
        <f t="shared" si="5"/>
        <v>7997</v>
      </c>
      <c r="O35" s="101">
        <f t="shared" si="5"/>
        <v>9748</v>
      </c>
      <c r="P35" s="100" t="str">
        <f t="shared" si="5"/>
        <v>:</v>
      </c>
      <c r="Q35" s="100" t="str">
        <f t="shared" si="5"/>
        <v>:</v>
      </c>
      <c r="R35" s="100" t="str">
        <f t="shared" si="5"/>
        <v>:</v>
      </c>
      <c r="S35" s="100" t="str">
        <f t="shared" si="5"/>
        <v>:</v>
      </c>
      <c r="T35" s="100" t="str">
        <f t="shared" si="5"/>
        <v>:</v>
      </c>
      <c r="U35" s="100" t="str">
        <f t="shared" si="5"/>
        <v>:</v>
      </c>
      <c r="V35" s="100" t="str">
        <f t="shared" si="5"/>
        <v>:</v>
      </c>
      <c r="W35" s="100" t="str">
        <f t="shared" si="5"/>
        <v>:</v>
      </c>
      <c r="X35" s="100" t="str">
        <f t="shared" si="5"/>
        <v>:</v>
      </c>
      <c r="Y35" s="100" t="str">
        <f t="shared" si="5"/>
        <v>:</v>
      </c>
      <c r="Z35" s="100" t="str">
        <f t="shared" si="5"/>
        <v>:</v>
      </c>
      <c r="AA35" s="179">
        <f t="shared" si="3"/>
        <v>97645</v>
      </c>
    </row>
    <row r="36" spans="2:27" s="4" customFormat="1" ht="12" x14ac:dyDescent="0.25">
      <c r="B36" s="151" t="s">
        <v>38</v>
      </c>
      <c r="C36" s="111">
        <f t="shared" si="0"/>
        <v>5495</v>
      </c>
      <c r="D36" s="105">
        <f t="shared" si="5"/>
        <v>4380</v>
      </c>
      <c r="E36" s="105">
        <f t="shared" si="5"/>
        <v>5388</v>
      </c>
      <c r="F36" s="105">
        <f t="shared" si="5"/>
        <v>4295</v>
      </c>
      <c r="G36" s="105">
        <f t="shared" si="5"/>
        <v>4311</v>
      </c>
      <c r="H36" s="105">
        <f t="shared" si="5"/>
        <v>2798</v>
      </c>
      <c r="I36" s="105">
        <f t="shared" si="5"/>
        <v>3885</v>
      </c>
      <c r="J36" s="105">
        <f t="shared" si="5"/>
        <v>3211</v>
      </c>
      <c r="K36" s="105">
        <f t="shared" si="5"/>
        <v>2886</v>
      </c>
      <c r="L36" s="105">
        <f t="shared" si="5"/>
        <v>2666</v>
      </c>
      <c r="M36" s="105">
        <f t="shared" si="5"/>
        <v>3758</v>
      </c>
      <c r="N36" s="105">
        <f t="shared" si="5"/>
        <v>5111</v>
      </c>
      <c r="O36" s="106" t="str">
        <f t="shared" si="5"/>
        <v>:</v>
      </c>
      <c r="P36" s="105" t="str">
        <f t="shared" si="5"/>
        <v>:</v>
      </c>
      <c r="Q36" s="105" t="str">
        <f t="shared" si="5"/>
        <v>:</v>
      </c>
      <c r="R36" s="105" t="str">
        <f t="shared" si="5"/>
        <v>:</v>
      </c>
      <c r="S36" s="105" t="str">
        <f t="shared" si="5"/>
        <v>:</v>
      </c>
      <c r="T36" s="105" t="str">
        <f t="shared" si="5"/>
        <v>:</v>
      </c>
      <c r="U36" s="105" t="str">
        <f t="shared" si="5"/>
        <v>:</v>
      </c>
      <c r="V36" s="105" t="str">
        <f t="shared" si="5"/>
        <v>:</v>
      </c>
      <c r="W36" s="105" t="str">
        <f t="shared" si="5"/>
        <v>:</v>
      </c>
      <c r="X36" s="105" t="str">
        <f t="shared" si="5"/>
        <v>:</v>
      </c>
      <c r="Y36" s="105" t="str">
        <f t="shared" si="5"/>
        <v>:</v>
      </c>
      <c r="Z36" s="105" t="str">
        <f t="shared" si="5"/>
        <v>:</v>
      </c>
      <c r="AA36" s="180">
        <f t="shared" si="3"/>
        <v>48184</v>
      </c>
    </row>
    <row r="37" spans="2:27" s="4" customFormat="1" ht="12" x14ac:dyDescent="0.25">
      <c r="B37" s="147" t="s">
        <v>39</v>
      </c>
      <c r="C37" s="103">
        <f t="shared" si="0"/>
        <v>407248</v>
      </c>
      <c r="D37" s="102">
        <f t="shared" si="5"/>
        <v>315664</v>
      </c>
      <c r="E37" s="102">
        <f t="shared" si="5"/>
        <v>307435</v>
      </c>
      <c r="F37" s="102">
        <f t="shared" si="5"/>
        <v>254848</v>
      </c>
      <c r="G37" s="102">
        <f t="shared" si="5"/>
        <v>217154</v>
      </c>
      <c r="H37" s="102">
        <f t="shared" si="5"/>
        <v>182703</v>
      </c>
      <c r="I37" s="102">
        <f t="shared" si="5"/>
        <v>168502</v>
      </c>
      <c r="J37" s="102">
        <f t="shared" si="5"/>
        <v>150367</v>
      </c>
      <c r="K37" s="102">
        <f t="shared" si="5"/>
        <v>165881</v>
      </c>
      <c r="L37" s="102">
        <f t="shared" si="5"/>
        <v>270572</v>
      </c>
      <c r="M37" s="102">
        <f t="shared" si="5"/>
        <v>345325</v>
      </c>
      <c r="N37" s="102">
        <f t="shared" si="5"/>
        <v>353593</v>
      </c>
      <c r="O37" s="103">
        <f t="shared" si="5"/>
        <v>333052.99800000002</v>
      </c>
      <c r="P37" s="102" t="str">
        <f t="shared" si="5"/>
        <v>:</v>
      </c>
      <c r="Q37" s="102" t="str">
        <f t="shared" si="5"/>
        <v>:</v>
      </c>
      <c r="R37" s="102" t="str">
        <f t="shared" si="5"/>
        <v>:</v>
      </c>
      <c r="S37" s="102" t="str">
        <f t="shared" si="5"/>
        <v>:</v>
      </c>
      <c r="T37" s="102" t="str">
        <f t="shared" si="5"/>
        <v>:</v>
      </c>
      <c r="U37" s="102" t="str">
        <f t="shared" si="5"/>
        <v>:</v>
      </c>
      <c r="V37" s="102" t="str">
        <f t="shared" si="5"/>
        <v>:</v>
      </c>
      <c r="W37" s="102" t="str">
        <f t="shared" si="5"/>
        <v>:</v>
      </c>
      <c r="X37" s="102" t="str">
        <f t="shared" si="5"/>
        <v>:</v>
      </c>
      <c r="Y37" s="102" t="str">
        <f t="shared" si="5"/>
        <v>:</v>
      </c>
      <c r="Z37" s="102" t="str">
        <f t="shared" si="5"/>
        <v>:</v>
      </c>
      <c r="AA37" s="181">
        <f t="shared" si="3"/>
        <v>3139292</v>
      </c>
    </row>
    <row r="38" spans="2:27" s="4" customFormat="1" ht="12" x14ac:dyDescent="0.25">
      <c r="B38" s="58" t="s">
        <v>43</v>
      </c>
      <c r="C38" s="108">
        <f>C83</f>
        <v>14570</v>
      </c>
      <c r="D38" s="107">
        <f t="shared" ref="D38:Z38" si="6">D83</f>
        <v>13250</v>
      </c>
      <c r="E38" s="107">
        <f t="shared" si="6"/>
        <v>15034</v>
      </c>
      <c r="F38" s="107">
        <f t="shared" si="6"/>
        <v>18063</v>
      </c>
      <c r="G38" s="107">
        <f t="shared" si="6"/>
        <v>17648</v>
      </c>
      <c r="H38" s="107">
        <f t="shared" si="6"/>
        <v>16045</v>
      </c>
      <c r="I38" s="107">
        <f t="shared" si="6"/>
        <v>18088</v>
      </c>
      <c r="J38" s="107">
        <f t="shared" si="6"/>
        <v>18042</v>
      </c>
      <c r="K38" s="107">
        <f t="shared" si="6"/>
        <v>16774</v>
      </c>
      <c r="L38" s="107">
        <f t="shared" si="6"/>
        <v>18184</v>
      </c>
      <c r="M38" s="107">
        <f t="shared" si="6"/>
        <v>17997</v>
      </c>
      <c r="N38" s="107">
        <f t="shared" si="6"/>
        <v>18838</v>
      </c>
      <c r="O38" s="111">
        <f t="shared" si="6"/>
        <v>14538.018</v>
      </c>
      <c r="P38" s="107" t="str">
        <f t="shared" si="6"/>
        <v>:</v>
      </c>
      <c r="Q38" s="107" t="str">
        <f t="shared" si="6"/>
        <v>:</v>
      </c>
      <c r="R38" s="107" t="str">
        <f t="shared" si="6"/>
        <v>:</v>
      </c>
      <c r="S38" s="107" t="str">
        <f t="shared" si="6"/>
        <v>:</v>
      </c>
      <c r="T38" s="107" t="str">
        <f t="shared" si="6"/>
        <v>:</v>
      </c>
      <c r="U38" s="107" t="str">
        <f t="shared" si="6"/>
        <v>:</v>
      </c>
      <c r="V38" s="107" t="str">
        <f t="shared" si="6"/>
        <v>:</v>
      </c>
      <c r="W38" s="107" t="str">
        <f t="shared" si="6"/>
        <v>:</v>
      </c>
      <c r="X38" s="107" t="str">
        <f t="shared" si="6"/>
        <v>:</v>
      </c>
      <c r="Y38" s="107" t="str">
        <f t="shared" si="6"/>
        <v>:</v>
      </c>
      <c r="Z38" s="107" t="str">
        <f t="shared" si="6"/>
        <v>:</v>
      </c>
      <c r="AA38" s="182">
        <f>SUM(C38:N38)</f>
        <v>202533</v>
      </c>
    </row>
    <row r="39" spans="2:27" s="4" customFormat="1" ht="12" x14ac:dyDescent="0.3">
      <c r="B39" s="184" t="s">
        <v>197</v>
      </c>
      <c r="C39" s="185">
        <f>C85</f>
        <v>1639</v>
      </c>
      <c r="D39" s="186">
        <f t="shared" ref="D39:Z39" si="7">D85</f>
        <v>1013</v>
      </c>
      <c r="E39" s="186">
        <f t="shared" si="7"/>
        <v>449</v>
      </c>
      <c r="F39" s="186">
        <f t="shared" si="7"/>
        <v>288</v>
      </c>
      <c r="G39" s="186">
        <f t="shared" si="7"/>
        <v>144</v>
      </c>
      <c r="H39" s="186">
        <f t="shared" si="7"/>
        <v>1015</v>
      </c>
      <c r="I39" s="186">
        <f t="shared" si="7"/>
        <v>1404</v>
      </c>
      <c r="J39" s="186">
        <f t="shared" si="7"/>
        <v>1175</v>
      </c>
      <c r="K39" s="186">
        <f t="shared" si="7"/>
        <v>1353</v>
      </c>
      <c r="L39" s="186">
        <f t="shared" si="7"/>
        <v>773</v>
      </c>
      <c r="M39" s="186">
        <f t="shared" si="7"/>
        <v>802</v>
      </c>
      <c r="N39" s="186" t="str">
        <f t="shared" si="7"/>
        <v>:</v>
      </c>
      <c r="O39" s="187" t="str">
        <f t="shared" si="7"/>
        <v>:</v>
      </c>
      <c r="P39" s="186" t="str">
        <f t="shared" si="7"/>
        <v>:</v>
      </c>
      <c r="Q39" s="186" t="str">
        <f t="shared" si="7"/>
        <v>:</v>
      </c>
      <c r="R39" s="186" t="str">
        <f t="shared" si="7"/>
        <v>:</v>
      </c>
      <c r="S39" s="186" t="str">
        <f t="shared" si="7"/>
        <v>:</v>
      </c>
      <c r="T39" s="186" t="str">
        <f t="shared" si="7"/>
        <v>:</v>
      </c>
      <c r="U39" s="186" t="str">
        <f t="shared" si="7"/>
        <v>:</v>
      </c>
      <c r="V39" s="186" t="str">
        <f t="shared" si="7"/>
        <v>:</v>
      </c>
      <c r="W39" s="186" t="str">
        <f t="shared" si="7"/>
        <v>:</v>
      </c>
      <c r="X39" s="186" t="str">
        <f t="shared" si="7"/>
        <v>:</v>
      </c>
      <c r="Y39" s="186" t="str">
        <f t="shared" si="7"/>
        <v>:</v>
      </c>
      <c r="Z39" s="186" t="str">
        <f t="shared" si="7"/>
        <v>:</v>
      </c>
      <c r="AA39" s="188">
        <f>SUM(C39:N39)</f>
        <v>10055</v>
      </c>
    </row>
    <row r="40" spans="2:27" s="4" customFormat="1" ht="12" x14ac:dyDescent="0.2">
      <c r="B40" s="260" t="s">
        <v>190</v>
      </c>
      <c r="C40" s="112">
        <f>C86</f>
        <v>289</v>
      </c>
      <c r="D40" s="109">
        <f t="shared" ref="D40:N40" si="8">D86</f>
        <v>255</v>
      </c>
      <c r="E40" s="109">
        <f t="shared" si="8"/>
        <v>251</v>
      </c>
      <c r="F40" s="109">
        <f t="shared" si="8"/>
        <v>243</v>
      </c>
      <c r="G40" s="109">
        <f t="shared" si="8"/>
        <v>230</v>
      </c>
      <c r="H40" s="109">
        <f t="shared" si="8"/>
        <v>197</v>
      </c>
      <c r="I40" s="109">
        <f t="shared" si="8"/>
        <v>205</v>
      </c>
      <c r="J40" s="109">
        <f t="shared" si="8"/>
        <v>214</v>
      </c>
      <c r="K40" s="109">
        <f t="shared" si="8"/>
        <v>209</v>
      </c>
      <c r="L40" s="109">
        <f t="shared" si="8"/>
        <v>200</v>
      </c>
      <c r="M40" s="109">
        <f t="shared" si="8"/>
        <v>190</v>
      </c>
      <c r="N40" s="109">
        <f t="shared" si="8"/>
        <v>205</v>
      </c>
      <c r="O40" s="104" t="str">
        <f t="shared" ref="O40:Z40" si="9">O86</f>
        <v>:</v>
      </c>
      <c r="P40" s="109" t="str">
        <f t="shared" si="9"/>
        <v>:</v>
      </c>
      <c r="Q40" s="109" t="str">
        <f t="shared" si="9"/>
        <v>:</v>
      </c>
      <c r="R40" s="109" t="str">
        <f t="shared" si="9"/>
        <v>:</v>
      </c>
      <c r="S40" s="109" t="str">
        <f t="shared" si="9"/>
        <v>:</v>
      </c>
      <c r="T40" s="109" t="str">
        <f t="shared" si="9"/>
        <v>:</v>
      </c>
      <c r="U40" s="109" t="str">
        <f t="shared" si="9"/>
        <v>:</v>
      </c>
      <c r="V40" s="109" t="str">
        <f t="shared" si="9"/>
        <v>:</v>
      </c>
      <c r="W40" s="109" t="str">
        <f t="shared" si="9"/>
        <v>:</v>
      </c>
      <c r="X40" s="109" t="str">
        <f t="shared" si="9"/>
        <v>:</v>
      </c>
      <c r="Y40" s="109" t="str">
        <f t="shared" si="9"/>
        <v>:</v>
      </c>
      <c r="Z40" s="186" t="str">
        <f t="shared" si="9"/>
        <v>:</v>
      </c>
      <c r="AA40" s="188">
        <f>SUM(C40:N40)</f>
        <v>2688</v>
      </c>
    </row>
    <row r="41" spans="2:27" s="4" customFormat="1" ht="12" x14ac:dyDescent="0.25">
      <c r="B41" s="152" t="s">
        <v>62</v>
      </c>
      <c r="C41" s="112">
        <f>C87</f>
        <v>16188</v>
      </c>
      <c r="D41" s="109">
        <f t="shared" ref="D41:Z41" si="10">D87</f>
        <v>12892</v>
      </c>
      <c r="E41" s="109">
        <f t="shared" si="10"/>
        <v>9557</v>
      </c>
      <c r="F41" s="109">
        <f t="shared" si="10"/>
        <v>5964</v>
      </c>
      <c r="G41" s="109">
        <f t="shared" si="10"/>
        <v>5556</v>
      </c>
      <c r="H41" s="109">
        <f t="shared" si="10"/>
        <v>4927</v>
      </c>
      <c r="I41" s="109">
        <f t="shared" si="10"/>
        <v>5334</v>
      </c>
      <c r="J41" s="109">
        <f t="shared" si="10"/>
        <v>4964</v>
      </c>
      <c r="K41" s="109">
        <f t="shared" si="10"/>
        <v>5555</v>
      </c>
      <c r="L41" s="109">
        <f t="shared" si="10"/>
        <v>6113</v>
      </c>
      <c r="M41" s="109">
        <f t="shared" si="10"/>
        <v>9111</v>
      </c>
      <c r="N41" s="109">
        <f t="shared" si="10"/>
        <v>12224</v>
      </c>
      <c r="O41" s="104">
        <f t="shared" si="10"/>
        <v>14076</v>
      </c>
      <c r="P41" s="109" t="str">
        <f t="shared" si="10"/>
        <v>:</v>
      </c>
      <c r="Q41" s="109" t="str">
        <f t="shared" si="10"/>
        <v>:</v>
      </c>
      <c r="R41" s="109" t="str">
        <f t="shared" si="10"/>
        <v>:</v>
      </c>
      <c r="S41" s="109" t="str">
        <f t="shared" si="10"/>
        <v>:</v>
      </c>
      <c r="T41" s="109" t="str">
        <f t="shared" si="10"/>
        <v>:</v>
      </c>
      <c r="U41" s="109" t="str">
        <f t="shared" si="10"/>
        <v>:</v>
      </c>
      <c r="V41" s="109" t="str">
        <f t="shared" si="10"/>
        <v>:</v>
      </c>
      <c r="W41" s="109" t="str">
        <f t="shared" si="10"/>
        <v>:</v>
      </c>
      <c r="X41" s="109" t="str">
        <f t="shared" si="10"/>
        <v>:</v>
      </c>
      <c r="Y41" s="109" t="str">
        <f t="shared" si="10"/>
        <v>:</v>
      </c>
      <c r="Z41" s="109" t="str">
        <f t="shared" si="10"/>
        <v>:</v>
      </c>
      <c r="AA41" s="183">
        <f>SUM(C41:N41)</f>
        <v>98385</v>
      </c>
    </row>
    <row r="42" spans="2:27" s="4" customFormat="1" ht="12" x14ac:dyDescent="0.25">
      <c r="B42" s="147" t="s">
        <v>45</v>
      </c>
      <c r="C42" s="108">
        <f>C88</f>
        <v>234744</v>
      </c>
      <c r="D42" s="107">
        <f t="shared" ref="D42:Z42" si="11">D88</f>
        <v>185866</v>
      </c>
      <c r="E42" s="107">
        <f t="shared" si="11"/>
        <v>184994</v>
      </c>
      <c r="F42" s="107">
        <f t="shared" si="11"/>
        <v>142086</v>
      </c>
      <c r="G42" s="107">
        <f t="shared" si="11"/>
        <v>97412</v>
      </c>
      <c r="H42" s="107">
        <f t="shared" si="11"/>
        <v>82103</v>
      </c>
      <c r="I42" s="107">
        <f t="shared" si="11"/>
        <v>114906</v>
      </c>
      <c r="J42" s="107">
        <f t="shared" si="11"/>
        <v>100011</v>
      </c>
      <c r="K42" s="107">
        <f t="shared" si="11"/>
        <v>98962</v>
      </c>
      <c r="L42" s="107">
        <f t="shared" si="11"/>
        <v>111017</v>
      </c>
      <c r="M42" s="107">
        <f t="shared" si="11"/>
        <v>150057</v>
      </c>
      <c r="N42" s="107">
        <f t="shared" si="11"/>
        <v>218623</v>
      </c>
      <c r="O42" s="108">
        <f t="shared" si="11"/>
        <v>259979.05</v>
      </c>
      <c r="P42" s="107" t="str">
        <f t="shared" si="11"/>
        <v>:</v>
      </c>
      <c r="Q42" s="107" t="str">
        <f t="shared" si="11"/>
        <v>:</v>
      </c>
      <c r="R42" s="107" t="str">
        <f t="shared" si="11"/>
        <v>:</v>
      </c>
      <c r="S42" s="107" t="str">
        <f t="shared" si="11"/>
        <v>:</v>
      </c>
      <c r="T42" s="107" t="str">
        <f t="shared" si="11"/>
        <v>:</v>
      </c>
      <c r="U42" s="107" t="str">
        <f t="shared" si="11"/>
        <v>:</v>
      </c>
      <c r="V42" s="107" t="str">
        <f t="shared" si="11"/>
        <v>:</v>
      </c>
      <c r="W42" s="107" t="str">
        <f t="shared" si="11"/>
        <v>:</v>
      </c>
      <c r="X42" s="107" t="str">
        <f t="shared" si="11"/>
        <v>:</v>
      </c>
      <c r="Y42" s="107" t="str">
        <f t="shared" si="11"/>
        <v>:</v>
      </c>
      <c r="Z42" s="107" t="str">
        <f t="shared" si="11"/>
        <v>:</v>
      </c>
      <c r="AA42" s="182">
        <f>SUM(C42:N42)</f>
        <v>1720781</v>
      </c>
    </row>
    <row r="43" spans="2:27" x14ac:dyDescent="0.2">
      <c r="B43" s="57" t="s">
        <v>138</v>
      </c>
      <c r="P43" s="7"/>
    </row>
    <row r="44" spans="2:27" ht="14.4" customHeight="1" x14ac:dyDescent="0.2">
      <c r="B44" s="299" t="s">
        <v>542</v>
      </c>
      <c r="P44" s="7"/>
    </row>
    <row r="45" spans="2:27" ht="14.4" customHeight="1" x14ac:dyDescent="0.2">
      <c r="B45" s="41" t="s">
        <v>543</v>
      </c>
      <c r="P45" s="7"/>
    </row>
    <row r="46" spans="2:27" ht="15" customHeight="1" x14ac:dyDescent="0.2">
      <c r="B46" s="41" t="s">
        <v>538</v>
      </c>
    </row>
    <row r="47" spans="2:27" ht="15" customHeight="1" x14ac:dyDescent="0.2">
      <c r="B47" s="41" t="str">
        <f>'T1-Solid fuels supply EU'!B37</f>
        <v>Extraction date: 05/05/2020</v>
      </c>
    </row>
    <row r="48" spans="2:27" ht="15" customHeight="1" x14ac:dyDescent="0.2">
      <c r="B48" s="42" t="s">
        <v>408</v>
      </c>
    </row>
    <row r="49" spans="1:27" x14ac:dyDescent="0.2">
      <c r="B49" s="42"/>
    </row>
    <row r="51" spans="1:27" x14ac:dyDescent="0.2">
      <c r="B51" s="2" t="s">
        <v>417</v>
      </c>
    </row>
    <row r="52" spans="1:27" x14ac:dyDescent="0.2">
      <c r="B52" s="70" t="s">
        <v>63</v>
      </c>
      <c r="C52" s="70" t="str">
        <f>'T1-Solid fuels supply EU'!C41</f>
        <v>2019M01</v>
      </c>
      <c r="D52" s="70" t="str">
        <f>'T1-Solid fuels supply EU'!D41</f>
        <v>2019M02</v>
      </c>
      <c r="E52" s="70" t="str">
        <f>'T1-Solid fuels supply EU'!E41</f>
        <v>2019M03</v>
      </c>
      <c r="F52" s="70" t="str">
        <f>'T1-Solid fuels supply EU'!F41</f>
        <v>2019M04</v>
      </c>
      <c r="G52" s="70" t="str">
        <f>'T1-Solid fuels supply EU'!G41</f>
        <v>2019M05</v>
      </c>
      <c r="H52" s="70" t="str">
        <f>'T1-Solid fuels supply EU'!H41</f>
        <v>2019M06</v>
      </c>
      <c r="I52" s="70" t="str">
        <f>'T1-Solid fuels supply EU'!I41</f>
        <v>2019M07</v>
      </c>
      <c r="J52" s="70" t="str">
        <f>'T1-Solid fuels supply EU'!J41</f>
        <v>2019M08</v>
      </c>
      <c r="K52" s="70" t="str">
        <f>'T1-Solid fuels supply EU'!K41</f>
        <v>2019M09</v>
      </c>
      <c r="L52" s="70" t="str">
        <f>'T1-Solid fuels supply EU'!L41</f>
        <v>2019M10</v>
      </c>
      <c r="M52" s="70" t="str">
        <f>'T1-Solid fuels supply EU'!M41</f>
        <v>2019M11</v>
      </c>
      <c r="N52" s="70" t="str">
        <f>'T1-Solid fuels supply EU'!N41</f>
        <v>2019M12</v>
      </c>
      <c r="O52" s="70" t="str">
        <f>'T1-Solid fuels supply EU'!O41</f>
        <v>2020M01</v>
      </c>
      <c r="P52" s="70" t="str">
        <f>'T1-Solid fuels supply EU'!P41</f>
        <v>2020M02</v>
      </c>
      <c r="Q52" s="70" t="str">
        <f>'T1-Solid fuels supply EU'!Q41</f>
        <v>2020M03</v>
      </c>
      <c r="R52" s="70" t="str">
        <f>'T1-Solid fuels supply EU'!R41</f>
        <v>2020M04</v>
      </c>
      <c r="S52" s="70" t="str">
        <f>'T1-Solid fuels supply EU'!S41</f>
        <v>2020M05</v>
      </c>
      <c r="T52" s="70" t="str">
        <f>'T1-Solid fuels supply EU'!T41</f>
        <v>2020M06</v>
      </c>
      <c r="U52" s="70" t="str">
        <f>'T1-Solid fuels supply EU'!U41</f>
        <v>2020M07</v>
      </c>
      <c r="V52" s="70" t="str">
        <f>'T1-Solid fuels supply EU'!V41</f>
        <v>2020M08</v>
      </c>
      <c r="W52" s="70" t="str">
        <f>'T1-Solid fuels supply EU'!W41</f>
        <v>2020M09</v>
      </c>
      <c r="X52" s="70" t="str">
        <f>'T1-Solid fuels supply EU'!X41</f>
        <v>2020M10</v>
      </c>
      <c r="Y52" s="70" t="str">
        <f>'T1-Solid fuels supply EU'!Y41</f>
        <v>2020M11</v>
      </c>
      <c r="Z52" s="70" t="str">
        <f>'T1-Solid fuels supply EU'!Z41</f>
        <v>2020M12</v>
      </c>
    </row>
    <row r="53" spans="1:27" x14ac:dyDescent="0.2">
      <c r="A53" s="2" t="s">
        <v>206</v>
      </c>
      <c r="B53" s="70" t="s">
        <v>41</v>
      </c>
      <c r="C53" s="236">
        <f t="shared" ref="C53:M53" si="12">SUM(C55:C82)</f>
        <v>2528882</v>
      </c>
      <c r="D53" s="236">
        <f t="shared" si="12"/>
        <v>1955447</v>
      </c>
      <c r="E53" s="236">
        <f t="shared" si="12"/>
        <v>1810105</v>
      </c>
      <c r="F53" s="236">
        <f t="shared" si="12"/>
        <v>1411645</v>
      </c>
      <c r="G53" s="236">
        <f t="shared" si="12"/>
        <v>1279538</v>
      </c>
      <c r="H53" s="236">
        <f t="shared" si="12"/>
        <v>1004610</v>
      </c>
      <c r="I53" s="236">
        <f t="shared" si="12"/>
        <v>1114525</v>
      </c>
      <c r="J53" s="236">
        <f t="shared" si="12"/>
        <v>1001576</v>
      </c>
      <c r="K53" s="236">
        <f t="shared" si="12"/>
        <v>1119710</v>
      </c>
      <c r="L53" s="236">
        <f t="shared" si="12"/>
        <v>1491649</v>
      </c>
      <c r="M53" s="236">
        <f t="shared" si="12"/>
        <v>1911012</v>
      </c>
      <c r="N53" s="236">
        <f t="shared" ref="N53:O53" si="13">SUM(N55:N82)</f>
        <v>2081766</v>
      </c>
      <c r="O53" s="236">
        <f t="shared" si="13"/>
        <v>2219781.554</v>
      </c>
      <c r="P53" s="236" t="s">
        <v>12</v>
      </c>
      <c r="Q53" s="236" t="s">
        <v>12</v>
      </c>
      <c r="R53" s="236" t="s">
        <v>12</v>
      </c>
      <c r="S53" s="236" t="s">
        <v>12</v>
      </c>
      <c r="T53" s="236" t="s">
        <v>12</v>
      </c>
      <c r="U53" s="236" t="s">
        <v>12</v>
      </c>
      <c r="V53" s="236" t="s">
        <v>12</v>
      </c>
      <c r="W53" s="236" t="s">
        <v>12</v>
      </c>
      <c r="X53" s="236" t="s">
        <v>12</v>
      </c>
      <c r="Y53" s="236" t="s">
        <v>12</v>
      </c>
      <c r="Z53" s="236" t="s">
        <v>12</v>
      </c>
      <c r="AA53" s="236">
        <f t="shared" ref="AA53" si="14">SUM(AA55:AA82)</f>
        <v>0</v>
      </c>
    </row>
    <row r="54" spans="1:27" x14ac:dyDescent="0.2">
      <c r="A54" s="2" t="s">
        <v>123</v>
      </c>
      <c r="B54" s="70" t="s">
        <v>65</v>
      </c>
      <c r="C54" s="59">
        <v>1789710</v>
      </c>
      <c r="D54" s="59">
        <v>1382422</v>
      </c>
      <c r="E54" s="59">
        <v>1273170</v>
      </c>
      <c r="F54" s="59">
        <v>981704</v>
      </c>
      <c r="G54" s="59">
        <v>911241</v>
      </c>
      <c r="H54" s="59">
        <v>714190</v>
      </c>
      <c r="I54" s="59">
        <v>827039</v>
      </c>
      <c r="J54" s="59">
        <v>728923</v>
      </c>
      <c r="K54" s="59">
        <v>819872</v>
      </c>
      <c r="L54" s="59">
        <v>1036461</v>
      </c>
      <c r="M54" s="59">
        <v>1338642</v>
      </c>
      <c r="N54" s="81">
        <f t="shared" ref="N54:O54" si="15">SUM(N55,N59,N60,N61,N62,N63,N64,N66,N67,N68,N69,N70,N72,N73,N74,N76,N78,N79,N80)</f>
        <v>1449853</v>
      </c>
      <c r="O54" s="81">
        <f t="shared" si="15"/>
        <v>1578968.09</v>
      </c>
      <c r="P54" s="59" t="s">
        <v>12</v>
      </c>
      <c r="Q54" s="59" t="s">
        <v>12</v>
      </c>
      <c r="R54" s="59" t="s">
        <v>12</v>
      </c>
      <c r="S54" s="59" t="s">
        <v>12</v>
      </c>
      <c r="T54" s="59" t="s">
        <v>12</v>
      </c>
      <c r="U54" s="59" t="s">
        <v>12</v>
      </c>
      <c r="V54" s="59" t="s">
        <v>12</v>
      </c>
      <c r="W54" s="59" t="s">
        <v>12</v>
      </c>
      <c r="X54" s="59" t="s">
        <v>12</v>
      </c>
      <c r="Y54" s="59" t="s">
        <v>12</v>
      </c>
      <c r="Z54" s="59" t="s">
        <v>12</v>
      </c>
      <c r="AA54" s="236">
        <f t="shared" ref="AA54" si="16">SUM(AA55,AA59,AA60,AA61,AA62,AA63,AA64,AA66,AA67,AA68,AA69,AA70,AA72,AA73,AA74,AA76,AA78,AA79,AA80)</f>
        <v>0</v>
      </c>
    </row>
    <row r="55" spans="1:27" x14ac:dyDescent="0.2">
      <c r="A55" s="2" t="s">
        <v>89</v>
      </c>
      <c r="B55" s="70" t="s">
        <v>14</v>
      </c>
      <c r="C55" s="59">
        <v>93134</v>
      </c>
      <c r="D55" s="59">
        <v>70022</v>
      </c>
      <c r="E55" s="59">
        <v>64866</v>
      </c>
      <c r="F55" s="59">
        <v>51411</v>
      </c>
      <c r="G55" s="59">
        <v>47674</v>
      </c>
      <c r="H55" s="59">
        <v>38387</v>
      </c>
      <c r="I55" s="10">
        <v>37050</v>
      </c>
      <c r="J55" s="59">
        <v>35873</v>
      </c>
      <c r="K55" s="59">
        <v>42939</v>
      </c>
      <c r="L55" s="59">
        <v>58340</v>
      </c>
      <c r="M55" s="59">
        <v>76233</v>
      </c>
      <c r="N55" s="59">
        <v>78098</v>
      </c>
      <c r="O55" s="59">
        <v>83148</v>
      </c>
      <c r="P55" s="59" t="s">
        <v>12</v>
      </c>
      <c r="Q55" s="59" t="s">
        <v>12</v>
      </c>
      <c r="R55" s="59" t="s">
        <v>12</v>
      </c>
      <c r="S55" s="59" t="s">
        <v>12</v>
      </c>
      <c r="T55" s="59" t="s">
        <v>12</v>
      </c>
      <c r="U55" s="10" t="s">
        <v>12</v>
      </c>
      <c r="V55" s="59" t="s">
        <v>12</v>
      </c>
      <c r="W55" s="59" t="s">
        <v>12</v>
      </c>
      <c r="X55" s="59" t="s">
        <v>12</v>
      </c>
      <c r="Y55" s="59" t="s">
        <v>12</v>
      </c>
      <c r="Z55" s="59" t="s">
        <v>12</v>
      </c>
    </row>
    <row r="56" spans="1:27" x14ac:dyDescent="0.2">
      <c r="A56" s="2" t="s">
        <v>90</v>
      </c>
      <c r="B56" s="70" t="s">
        <v>15</v>
      </c>
      <c r="C56" s="59">
        <v>15720</v>
      </c>
      <c r="D56" s="59">
        <v>12548</v>
      </c>
      <c r="E56" s="59">
        <v>11224</v>
      </c>
      <c r="F56" s="59">
        <v>9684</v>
      </c>
      <c r="G56" s="59">
        <v>7941</v>
      </c>
      <c r="H56" s="59">
        <v>6866</v>
      </c>
      <c r="I56" s="59">
        <v>7109</v>
      </c>
      <c r="J56" s="59">
        <v>5852</v>
      </c>
      <c r="K56" s="59">
        <v>6209</v>
      </c>
      <c r="L56" s="59">
        <v>7094</v>
      </c>
      <c r="M56" s="59">
        <v>10044</v>
      </c>
      <c r="N56" s="59">
        <v>12944</v>
      </c>
      <c r="O56" s="59">
        <v>13923.4</v>
      </c>
      <c r="P56" s="59" t="s">
        <v>12</v>
      </c>
      <c r="Q56" s="59" t="s">
        <v>12</v>
      </c>
      <c r="R56" s="59" t="s">
        <v>12</v>
      </c>
      <c r="S56" s="59" t="s">
        <v>12</v>
      </c>
      <c r="T56" s="59" t="s">
        <v>12</v>
      </c>
      <c r="U56" s="59" t="s">
        <v>12</v>
      </c>
      <c r="V56" s="59" t="s">
        <v>12</v>
      </c>
      <c r="W56" s="59" t="s">
        <v>12</v>
      </c>
      <c r="X56" s="59" t="s">
        <v>12</v>
      </c>
      <c r="Y56" s="59" t="s">
        <v>12</v>
      </c>
      <c r="Z56" s="59" t="s">
        <v>12</v>
      </c>
    </row>
    <row r="57" spans="1:27" x14ac:dyDescent="0.2">
      <c r="A57" s="2" t="s">
        <v>91</v>
      </c>
      <c r="B57" s="70" t="s">
        <v>188</v>
      </c>
      <c r="C57" s="59">
        <v>49634</v>
      </c>
      <c r="D57" s="59">
        <v>38614</v>
      </c>
      <c r="E57" s="59">
        <v>32570</v>
      </c>
      <c r="F57" s="59">
        <v>23460</v>
      </c>
      <c r="G57" s="59">
        <v>21598</v>
      </c>
      <c r="H57" s="59">
        <v>15050</v>
      </c>
      <c r="I57" s="59">
        <v>15261</v>
      </c>
      <c r="J57" s="59">
        <v>15142</v>
      </c>
      <c r="K57" s="59">
        <v>18568</v>
      </c>
      <c r="L57" s="59">
        <v>27609</v>
      </c>
      <c r="M57" s="59">
        <v>34878</v>
      </c>
      <c r="N57" s="59">
        <v>40602</v>
      </c>
      <c r="O57" s="59">
        <v>46661.194000000003</v>
      </c>
      <c r="P57" s="59" t="s">
        <v>12</v>
      </c>
      <c r="Q57" s="59" t="s">
        <v>12</v>
      </c>
      <c r="R57" s="59" t="s">
        <v>12</v>
      </c>
      <c r="S57" s="59" t="s">
        <v>12</v>
      </c>
      <c r="T57" s="59" t="s">
        <v>12</v>
      </c>
      <c r="U57" s="59" t="s">
        <v>12</v>
      </c>
      <c r="V57" s="59" t="s">
        <v>12</v>
      </c>
      <c r="W57" s="59" t="s">
        <v>12</v>
      </c>
      <c r="X57" s="59" t="s">
        <v>12</v>
      </c>
      <c r="Y57" s="59" t="s">
        <v>12</v>
      </c>
      <c r="Z57" s="59" t="s">
        <v>12</v>
      </c>
    </row>
    <row r="58" spans="1:27" x14ac:dyDescent="0.2">
      <c r="A58" s="2" t="s">
        <v>92</v>
      </c>
      <c r="B58" s="70" t="s">
        <v>17</v>
      </c>
      <c r="C58" s="59">
        <v>15805</v>
      </c>
      <c r="D58" s="59">
        <v>12233</v>
      </c>
      <c r="E58" s="59">
        <v>11966</v>
      </c>
      <c r="F58" s="59">
        <v>8786</v>
      </c>
      <c r="G58" s="59">
        <v>8252</v>
      </c>
      <c r="H58" s="59">
        <v>5951</v>
      </c>
      <c r="I58" s="59">
        <v>5823</v>
      </c>
      <c r="J58" s="59">
        <v>6509</v>
      </c>
      <c r="K58" s="59">
        <v>6963</v>
      </c>
      <c r="L58" s="59">
        <v>10054</v>
      </c>
      <c r="M58" s="59">
        <v>12243</v>
      </c>
      <c r="N58" s="59">
        <v>12190</v>
      </c>
      <c r="O58" s="59">
        <v>12353.814</v>
      </c>
      <c r="P58" s="59" t="s">
        <v>12</v>
      </c>
      <c r="Q58" s="59" t="s">
        <v>12</v>
      </c>
      <c r="R58" s="59" t="s">
        <v>12</v>
      </c>
      <c r="S58" s="59" t="s">
        <v>12</v>
      </c>
      <c r="T58" s="59" t="s">
        <v>12</v>
      </c>
      <c r="U58" s="59" t="s">
        <v>12</v>
      </c>
      <c r="V58" s="59" t="s">
        <v>12</v>
      </c>
      <c r="W58" s="59" t="s">
        <v>12</v>
      </c>
      <c r="X58" s="59" t="s">
        <v>12</v>
      </c>
      <c r="Y58" s="59" t="s">
        <v>12</v>
      </c>
      <c r="Z58" s="59" t="s">
        <v>12</v>
      </c>
    </row>
    <row r="59" spans="1:27" x14ac:dyDescent="0.2">
      <c r="A59" s="2" t="s">
        <v>93</v>
      </c>
      <c r="B59" s="70" t="s">
        <v>66</v>
      </c>
      <c r="C59" s="59">
        <v>504760</v>
      </c>
      <c r="D59" s="59">
        <v>414260</v>
      </c>
      <c r="E59" s="59">
        <v>366613</v>
      </c>
      <c r="F59" s="59">
        <v>252143</v>
      </c>
      <c r="G59" s="59">
        <v>236526</v>
      </c>
      <c r="H59" s="59">
        <v>140071</v>
      </c>
      <c r="I59" s="59">
        <v>204396</v>
      </c>
      <c r="J59" s="59">
        <v>155910</v>
      </c>
      <c r="K59" s="59">
        <v>201958</v>
      </c>
      <c r="L59" s="59">
        <v>281278</v>
      </c>
      <c r="M59" s="59">
        <v>381500</v>
      </c>
      <c r="N59" s="59">
        <v>418814</v>
      </c>
      <c r="O59" s="59">
        <v>451983.80900000001</v>
      </c>
      <c r="P59" s="59" t="s">
        <v>12</v>
      </c>
      <c r="Q59" s="59" t="s">
        <v>12</v>
      </c>
      <c r="R59" s="59" t="s">
        <v>12</v>
      </c>
      <c r="S59" s="59" t="s">
        <v>12</v>
      </c>
      <c r="T59" s="59" t="s">
        <v>12</v>
      </c>
      <c r="U59" s="59" t="s">
        <v>12</v>
      </c>
      <c r="V59" s="59" t="s">
        <v>12</v>
      </c>
      <c r="W59" s="59" t="s">
        <v>12</v>
      </c>
      <c r="X59" s="59" t="s">
        <v>12</v>
      </c>
      <c r="Y59" s="59" t="s">
        <v>12</v>
      </c>
      <c r="Z59" s="59" t="s">
        <v>12</v>
      </c>
    </row>
    <row r="60" spans="1:27" x14ac:dyDescent="0.2">
      <c r="A60" s="2" t="s">
        <v>95</v>
      </c>
      <c r="B60" s="70" t="s">
        <v>18</v>
      </c>
      <c r="C60" s="59">
        <v>2845</v>
      </c>
      <c r="D60" s="59">
        <v>2042</v>
      </c>
      <c r="E60" s="59">
        <v>2030</v>
      </c>
      <c r="F60" s="59">
        <v>1285</v>
      </c>
      <c r="G60" s="59">
        <v>993</v>
      </c>
      <c r="H60" s="59">
        <v>613</v>
      </c>
      <c r="I60" s="59">
        <v>663</v>
      </c>
      <c r="J60" s="59">
        <v>737</v>
      </c>
      <c r="K60" s="59">
        <v>904</v>
      </c>
      <c r="L60" s="59">
        <v>1386</v>
      </c>
      <c r="M60" s="59">
        <v>1681</v>
      </c>
      <c r="N60" s="59">
        <v>2516</v>
      </c>
      <c r="O60" s="59">
        <v>2069</v>
      </c>
      <c r="P60" s="59" t="s">
        <v>12</v>
      </c>
      <c r="Q60" s="59" t="s">
        <v>12</v>
      </c>
      <c r="R60" s="59" t="s">
        <v>12</v>
      </c>
      <c r="S60" s="59" t="s">
        <v>12</v>
      </c>
      <c r="T60" s="59" t="s">
        <v>12</v>
      </c>
      <c r="U60" s="59" t="s">
        <v>12</v>
      </c>
      <c r="V60" s="59" t="s">
        <v>12</v>
      </c>
      <c r="W60" s="59" t="s">
        <v>12</v>
      </c>
      <c r="X60" s="59" t="s">
        <v>12</v>
      </c>
      <c r="Y60" s="59" t="s">
        <v>12</v>
      </c>
      <c r="Z60" s="59" t="s">
        <v>12</v>
      </c>
    </row>
    <row r="61" spans="1:27" x14ac:dyDescent="0.2">
      <c r="A61" s="2" t="s">
        <v>94</v>
      </c>
      <c r="B61" s="70" t="s">
        <v>19</v>
      </c>
      <c r="C61" s="59">
        <v>19670</v>
      </c>
      <c r="D61" s="59">
        <v>16050</v>
      </c>
      <c r="E61" s="59">
        <v>18932</v>
      </c>
      <c r="F61" s="59">
        <v>18543</v>
      </c>
      <c r="G61" s="59">
        <v>18432</v>
      </c>
      <c r="H61" s="59">
        <v>16563</v>
      </c>
      <c r="I61" s="10">
        <v>16974</v>
      </c>
      <c r="J61" s="59">
        <v>14170</v>
      </c>
      <c r="K61" s="59">
        <v>14869</v>
      </c>
      <c r="L61" s="59">
        <v>15717</v>
      </c>
      <c r="M61" s="59">
        <v>20117</v>
      </c>
      <c r="N61" s="59">
        <v>18881</v>
      </c>
      <c r="O61" s="59">
        <v>19679.32</v>
      </c>
      <c r="P61" s="59" t="s">
        <v>12</v>
      </c>
      <c r="Q61" s="59" t="s">
        <v>12</v>
      </c>
      <c r="R61" s="59" t="s">
        <v>12</v>
      </c>
      <c r="S61" s="59" t="s">
        <v>12</v>
      </c>
      <c r="T61" s="59" t="s">
        <v>12</v>
      </c>
      <c r="U61" s="10" t="s">
        <v>12</v>
      </c>
      <c r="V61" s="59" t="s">
        <v>12</v>
      </c>
      <c r="W61" s="59" t="s">
        <v>12</v>
      </c>
      <c r="X61" s="59" t="s">
        <v>12</v>
      </c>
      <c r="Y61" s="59" t="s">
        <v>12</v>
      </c>
      <c r="Z61" s="59" t="s">
        <v>12</v>
      </c>
    </row>
    <row r="62" spans="1:27" x14ac:dyDescent="0.2">
      <c r="A62" s="2" t="s">
        <v>96</v>
      </c>
      <c r="B62" s="70" t="s">
        <v>20</v>
      </c>
      <c r="C62" s="59">
        <v>26886</v>
      </c>
      <c r="D62" s="59">
        <v>19547</v>
      </c>
      <c r="E62" s="59">
        <v>15085</v>
      </c>
      <c r="F62" s="59">
        <v>14133</v>
      </c>
      <c r="G62" s="59">
        <v>12950</v>
      </c>
      <c r="H62" s="59">
        <v>15609</v>
      </c>
      <c r="I62" s="10">
        <v>19356</v>
      </c>
      <c r="J62" s="59">
        <v>17689</v>
      </c>
      <c r="K62" s="59">
        <v>17073</v>
      </c>
      <c r="L62" s="59">
        <v>16281</v>
      </c>
      <c r="M62" s="59">
        <v>15436</v>
      </c>
      <c r="N62" s="59">
        <v>17654</v>
      </c>
      <c r="O62" s="59">
        <v>24118.696</v>
      </c>
      <c r="P62" s="59" t="s">
        <v>12</v>
      </c>
      <c r="Q62" s="59" t="s">
        <v>12</v>
      </c>
      <c r="R62" s="59" t="s">
        <v>12</v>
      </c>
      <c r="S62" s="59" t="s">
        <v>12</v>
      </c>
      <c r="T62" s="59" t="s">
        <v>12</v>
      </c>
      <c r="U62" s="10" t="s">
        <v>12</v>
      </c>
      <c r="V62" s="59" t="s">
        <v>12</v>
      </c>
      <c r="W62" s="59" t="s">
        <v>12</v>
      </c>
      <c r="X62" s="59" t="s">
        <v>12</v>
      </c>
      <c r="Y62" s="59" t="s">
        <v>12</v>
      </c>
      <c r="Z62" s="59" t="s">
        <v>12</v>
      </c>
    </row>
    <row r="63" spans="1:27" x14ac:dyDescent="0.2">
      <c r="A63" s="2" t="s">
        <v>97</v>
      </c>
      <c r="B63" s="70" t="s">
        <v>21</v>
      </c>
      <c r="C63" s="59">
        <v>144712</v>
      </c>
      <c r="D63" s="59">
        <v>118818</v>
      </c>
      <c r="E63" s="59">
        <v>112087</v>
      </c>
      <c r="F63" s="59">
        <v>109923</v>
      </c>
      <c r="G63" s="59">
        <v>111343</v>
      </c>
      <c r="H63" s="59">
        <v>110821</v>
      </c>
      <c r="I63" s="59">
        <v>123061</v>
      </c>
      <c r="J63" s="59">
        <v>119807</v>
      </c>
      <c r="K63" s="59">
        <v>111020</v>
      </c>
      <c r="L63" s="59">
        <v>119800</v>
      </c>
      <c r="M63" s="59">
        <v>125527</v>
      </c>
      <c r="N63" s="59">
        <v>125848</v>
      </c>
      <c r="O63" s="59">
        <v>141318</v>
      </c>
      <c r="P63" s="59" t="s">
        <v>12</v>
      </c>
      <c r="Q63" s="59" t="s">
        <v>12</v>
      </c>
      <c r="R63" s="59" t="s">
        <v>12</v>
      </c>
      <c r="S63" s="59" t="s">
        <v>12</v>
      </c>
      <c r="T63" s="59" t="s">
        <v>12</v>
      </c>
      <c r="U63" s="59" t="s">
        <v>12</v>
      </c>
      <c r="V63" s="59" t="s">
        <v>12</v>
      </c>
      <c r="W63" s="59" t="s">
        <v>12</v>
      </c>
      <c r="X63" s="59" t="s">
        <v>12</v>
      </c>
      <c r="Y63" s="59" t="s">
        <v>12</v>
      </c>
      <c r="Z63" s="59" t="s">
        <v>12</v>
      </c>
    </row>
    <row r="64" spans="1:27" x14ac:dyDescent="0.2">
      <c r="A64" s="2" t="s">
        <v>98</v>
      </c>
      <c r="B64" s="70" t="s">
        <v>22</v>
      </c>
      <c r="C64" s="59">
        <v>268359</v>
      </c>
      <c r="D64" s="59">
        <v>202202</v>
      </c>
      <c r="E64" s="59">
        <v>176907</v>
      </c>
      <c r="F64" s="59">
        <v>134168</v>
      </c>
      <c r="G64" s="59">
        <v>111036</v>
      </c>
      <c r="H64" s="59">
        <v>75718</v>
      </c>
      <c r="I64" s="59">
        <v>77633</v>
      </c>
      <c r="J64" s="59">
        <v>66388</v>
      </c>
      <c r="K64" s="59">
        <v>82217</v>
      </c>
      <c r="L64" s="59">
        <v>122037</v>
      </c>
      <c r="M64" s="59">
        <v>204681</v>
      </c>
      <c r="N64" s="59">
        <v>216485</v>
      </c>
      <c r="O64" s="59">
        <v>234817.905</v>
      </c>
      <c r="P64" s="59" t="s">
        <v>12</v>
      </c>
      <c r="Q64" s="59" t="s">
        <v>12</v>
      </c>
      <c r="R64" s="59" t="s">
        <v>12</v>
      </c>
      <c r="S64" s="59" t="s">
        <v>12</v>
      </c>
      <c r="T64" s="59" t="s">
        <v>12</v>
      </c>
      <c r="U64" s="59" t="s">
        <v>12</v>
      </c>
      <c r="V64" s="59" t="s">
        <v>12</v>
      </c>
      <c r="W64" s="59" t="s">
        <v>12</v>
      </c>
      <c r="X64" s="59" t="s">
        <v>12</v>
      </c>
      <c r="Y64" s="59" t="s">
        <v>12</v>
      </c>
      <c r="Z64" s="59" t="s">
        <v>12</v>
      </c>
    </row>
    <row r="65" spans="1:26" x14ac:dyDescent="0.2">
      <c r="A65" s="2" t="s">
        <v>99</v>
      </c>
      <c r="B65" s="70" t="s">
        <v>44</v>
      </c>
      <c r="C65" s="59">
        <v>15364</v>
      </c>
      <c r="D65" s="59">
        <v>12174</v>
      </c>
      <c r="E65" s="59">
        <v>9481</v>
      </c>
      <c r="F65" s="59">
        <v>8014</v>
      </c>
      <c r="G65" s="59">
        <v>8010</v>
      </c>
      <c r="H65" s="59">
        <v>5937</v>
      </c>
      <c r="I65" s="59">
        <v>6740</v>
      </c>
      <c r="J65" s="59">
        <v>7228</v>
      </c>
      <c r="K65" s="59">
        <v>7332</v>
      </c>
      <c r="L65" s="59">
        <v>10423</v>
      </c>
      <c r="M65" s="59">
        <v>12888</v>
      </c>
      <c r="N65" s="59">
        <v>13168</v>
      </c>
      <c r="O65" s="59">
        <v>14961.223</v>
      </c>
      <c r="P65" s="59" t="s">
        <v>12</v>
      </c>
      <c r="Q65" s="59" t="s">
        <v>12</v>
      </c>
      <c r="R65" s="59" t="s">
        <v>12</v>
      </c>
      <c r="S65" s="59" t="s">
        <v>12</v>
      </c>
      <c r="T65" s="59" t="s">
        <v>12</v>
      </c>
      <c r="U65" s="59" t="s">
        <v>12</v>
      </c>
      <c r="V65" s="59" t="s">
        <v>12</v>
      </c>
      <c r="W65" s="59" t="s">
        <v>12</v>
      </c>
      <c r="X65" s="59" t="s">
        <v>12</v>
      </c>
      <c r="Y65" s="59" t="s">
        <v>12</v>
      </c>
      <c r="Z65" s="59" t="s">
        <v>12</v>
      </c>
    </row>
    <row r="66" spans="1:26" x14ac:dyDescent="0.2">
      <c r="A66" s="2" t="s">
        <v>100</v>
      </c>
      <c r="B66" s="70" t="s">
        <v>23</v>
      </c>
      <c r="C66" s="59">
        <v>403786</v>
      </c>
      <c r="D66" s="59">
        <v>307239</v>
      </c>
      <c r="E66" s="59">
        <v>266396</v>
      </c>
      <c r="F66" s="59">
        <v>210921</v>
      </c>
      <c r="G66" s="59">
        <v>187528</v>
      </c>
      <c r="H66" s="59">
        <v>164859</v>
      </c>
      <c r="I66" s="59">
        <v>189814</v>
      </c>
      <c r="J66" s="59">
        <v>159029</v>
      </c>
      <c r="K66" s="59">
        <v>181585</v>
      </c>
      <c r="L66" s="59">
        <v>198844</v>
      </c>
      <c r="M66" s="59">
        <v>254965</v>
      </c>
      <c r="N66" s="59">
        <v>306476</v>
      </c>
      <c r="O66" s="59">
        <v>369265</v>
      </c>
      <c r="P66" s="59" t="s">
        <v>12</v>
      </c>
      <c r="Q66" s="59" t="s">
        <v>12</v>
      </c>
      <c r="R66" s="59" t="s">
        <v>12</v>
      </c>
      <c r="S66" s="59" t="s">
        <v>12</v>
      </c>
      <c r="T66" s="59" t="s">
        <v>12</v>
      </c>
      <c r="U66" s="59" t="s">
        <v>12</v>
      </c>
      <c r="V66" s="59" t="s">
        <v>12</v>
      </c>
      <c r="W66" s="59" t="s">
        <v>12</v>
      </c>
      <c r="X66" s="59" t="s">
        <v>12</v>
      </c>
      <c r="Y66" s="59" t="s">
        <v>12</v>
      </c>
      <c r="Z66" s="59" t="s">
        <v>12</v>
      </c>
    </row>
    <row r="67" spans="1:26" x14ac:dyDescent="0.2">
      <c r="A67" s="2" t="s">
        <v>101</v>
      </c>
      <c r="B67" s="70" t="s">
        <v>24</v>
      </c>
      <c r="C67" s="29">
        <v>0</v>
      </c>
      <c r="D67" s="29">
        <v>0</v>
      </c>
      <c r="E67" s="29">
        <v>0</v>
      </c>
      <c r="F67" s="29">
        <v>0</v>
      </c>
      <c r="G67" s="29">
        <v>0</v>
      </c>
      <c r="H67" s="29">
        <v>0</v>
      </c>
      <c r="I67" s="81">
        <v>0</v>
      </c>
      <c r="J67" s="81">
        <v>0</v>
      </c>
      <c r="K67" s="81">
        <v>0</v>
      </c>
      <c r="L67" s="81">
        <v>0</v>
      </c>
      <c r="M67" s="81">
        <v>0</v>
      </c>
      <c r="N67" s="81">
        <v>0</v>
      </c>
      <c r="O67" s="29">
        <v>0</v>
      </c>
      <c r="P67" s="29" t="s">
        <v>12</v>
      </c>
      <c r="Q67" s="29" t="s">
        <v>12</v>
      </c>
      <c r="R67" s="29" t="s">
        <v>12</v>
      </c>
      <c r="S67" s="29" t="s">
        <v>12</v>
      </c>
      <c r="T67" s="29" t="s">
        <v>12</v>
      </c>
      <c r="U67" s="81" t="s">
        <v>12</v>
      </c>
      <c r="V67" s="81" t="s">
        <v>12</v>
      </c>
      <c r="W67" s="81" t="s">
        <v>12</v>
      </c>
      <c r="X67" s="81" t="s">
        <v>12</v>
      </c>
      <c r="Y67" s="81" t="s">
        <v>12</v>
      </c>
      <c r="Z67" s="81" t="s">
        <v>12</v>
      </c>
    </row>
    <row r="68" spans="1:26" x14ac:dyDescent="0.2">
      <c r="A68" s="2" t="s">
        <v>102</v>
      </c>
      <c r="B68" s="70" t="s">
        <v>25</v>
      </c>
      <c r="C68" s="59">
        <v>7764</v>
      </c>
      <c r="D68" s="59">
        <v>5358</v>
      </c>
      <c r="E68" s="59">
        <v>5089</v>
      </c>
      <c r="F68" s="59">
        <v>3050</v>
      </c>
      <c r="G68" s="59">
        <v>2618</v>
      </c>
      <c r="H68" s="59">
        <v>2438</v>
      </c>
      <c r="I68" s="59">
        <v>2802</v>
      </c>
      <c r="J68" s="59">
        <v>3956</v>
      </c>
      <c r="K68" s="59">
        <v>4228</v>
      </c>
      <c r="L68" s="59">
        <v>4305</v>
      </c>
      <c r="M68" s="59">
        <v>4729</v>
      </c>
      <c r="N68" s="59">
        <v>4890</v>
      </c>
      <c r="O68" s="59">
        <v>4652.3339999999998</v>
      </c>
      <c r="P68" s="59" t="s">
        <v>12</v>
      </c>
      <c r="Q68" s="59" t="s">
        <v>12</v>
      </c>
      <c r="R68" s="59" t="s">
        <v>12</v>
      </c>
      <c r="S68" s="59" t="s">
        <v>12</v>
      </c>
      <c r="T68" s="59" t="s">
        <v>12</v>
      </c>
      <c r="U68" s="59" t="s">
        <v>12</v>
      </c>
      <c r="V68" s="59" t="s">
        <v>12</v>
      </c>
      <c r="W68" s="59" t="s">
        <v>12</v>
      </c>
      <c r="X68" s="59" t="s">
        <v>12</v>
      </c>
      <c r="Y68" s="59" t="s">
        <v>12</v>
      </c>
      <c r="Z68" s="59" t="s">
        <v>12</v>
      </c>
    </row>
    <row r="69" spans="1:26" x14ac:dyDescent="0.2">
      <c r="A69" s="2" t="s">
        <v>103</v>
      </c>
      <c r="B69" s="70" t="s">
        <v>26</v>
      </c>
      <c r="C69" s="59">
        <v>10948</v>
      </c>
      <c r="D69" s="59">
        <v>8271</v>
      </c>
      <c r="E69" s="59">
        <v>8271</v>
      </c>
      <c r="F69" s="59">
        <v>7788</v>
      </c>
      <c r="G69" s="59">
        <v>5078</v>
      </c>
      <c r="H69" s="59">
        <v>6404</v>
      </c>
      <c r="I69" s="59">
        <v>4461</v>
      </c>
      <c r="J69" s="59">
        <v>3905</v>
      </c>
      <c r="K69" s="59">
        <v>5618</v>
      </c>
      <c r="L69" s="59">
        <v>7662</v>
      </c>
      <c r="M69" s="59">
        <v>8594</v>
      </c>
      <c r="N69" s="59">
        <v>9204</v>
      </c>
      <c r="O69" s="59">
        <v>9943</v>
      </c>
      <c r="P69" s="59" t="s">
        <v>12</v>
      </c>
      <c r="Q69" s="59" t="s">
        <v>12</v>
      </c>
      <c r="R69" s="59" t="s">
        <v>12</v>
      </c>
      <c r="S69" s="59" t="s">
        <v>12</v>
      </c>
      <c r="T69" s="59" t="s">
        <v>12</v>
      </c>
      <c r="U69" s="59" t="s">
        <v>12</v>
      </c>
      <c r="V69" s="59" t="s">
        <v>12</v>
      </c>
      <c r="W69" s="59" t="s">
        <v>12</v>
      </c>
      <c r="X69" s="59" t="s">
        <v>12</v>
      </c>
      <c r="Y69" s="59" t="s">
        <v>12</v>
      </c>
      <c r="Z69" s="59" t="s">
        <v>12</v>
      </c>
    </row>
    <row r="70" spans="1:26" x14ac:dyDescent="0.2">
      <c r="A70" s="2" t="s">
        <v>104</v>
      </c>
      <c r="B70" s="70" t="s">
        <v>27</v>
      </c>
      <c r="C70" s="59">
        <v>4344</v>
      </c>
      <c r="D70" s="59">
        <v>3464</v>
      </c>
      <c r="E70" s="59">
        <v>3331</v>
      </c>
      <c r="F70" s="59">
        <v>2594</v>
      </c>
      <c r="G70" s="59">
        <v>2334</v>
      </c>
      <c r="H70" s="59">
        <v>1683</v>
      </c>
      <c r="I70" s="59">
        <v>1612</v>
      </c>
      <c r="J70" s="59">
        <v>1379</v>
      </c>
      <c r="K70" s="59">
        <v>1783</v>
      </c>
      <c r="L70" s="59">
        <v>2472</v>
      </c>
      <c r="M70" s="59">
        <v>3378</v>
      </c>
      <c r="N70" s="59">
        <v>3449</v>
      </c>
      <c r="O70" s="59">
        <v>3928.8420000000001</v>
      </c>
      <c r="P70" s="59" t="s">
        <v>12</v>
      </c>
      <c r="Q70" s="59" t="s">
        <v>12</v>
      </c>
      <c r="R70" s="59" t="s">
        <v>12</v>
      </c>
      <c r="S70" s="59" t="s">
        <v>12</v>
      </c>
      <c r="T70" s="59" t="s">
        <v>12</v>
      </c>
      <c r="U70" s="59" t="s">
        <v>12</v>
      </c>
      <c r="V70" s="59" t="s">
        <v>12</v>
      </c>
      <c r="W70" s="59" t="s">
        <v>12</v>
      </c>
      <c r="X70" s="59" t="s">
        <v>12</v>
      </c>
      <c r="Y70" s="59" t="s">
        <v>12</v>
      </c>
      <c r="Z70" s="59" t="s">
        <v>12</v>
      </c>
    </row>
    <row r="71" spans="1:26" x14ac:dyDescent="0.2">
      <c r="A71" s="2" t="s">
        <v>105</v>
      </c>
      <c r="B71" s="70" t="s">
        <v>28</v>
      </c>
      <c r="C71" s="59">
        <v>64041</v>
      </c>
      <c r="D71" s="59">
        <v>46649</v>
      </c>
      <c r="E71" s="59">
        <v>37738</v>
      </c>
      <c r="F71" s="59">
        <v>26868</v>
      </c>
      <c r="G71" s="59">
        <v>24386</v>
      </c>
      <c r="H71" s="59">
        <v>14617</v>
      </c>
      <c r="I71" s="59">
        <v>15912</v>
      </c>
      <c r="J71" s="59">
        <v>17163</v>
      </c>
      <c r="K71" s="59">
        <v>20882</v>
      </c>
      <c r="L71" s="59">
        <v>31177</v>
      </c>
      <c r="M71" s="59">
        <v>39410</v>
      </c>
      <c r="N71" s="59">
        <v>52967</v>
      </c>
      <c r="O71" s="59">
        <v>64034.442000000003</v>
      </c>
      <c r="P71" s="59" t="s">
        <v>12</v>
      </c>
      <c r="Q71" s="59" t="s">
        <v>12</v>
      </c>
      <c r="R71" s="59" t="s">
        <v>12</v>
      </c>
      <c r="S71" s="59" t="s">
        <v>12</v>
      </c>
      <c r="T71" s="59" t="s">
        <v>12</v>
      </c>
      <c r="U71" s="59" t="s">
        <v>12</v>
      </c>
      <c r="V71" s="59" t="s">
        <v>12</v>
      </c>
      <c r="W71" s="59" t="s">
        <v>12</v>
      </c>
      <c r="X71" s="59" t="s">
        <v>12</v>
      </c>
      <c r="Y71" s="59" t="s">
        <v>12</v>
      </c>
      <c r="Z71" s="59" t="s">
        <v>12</v>
      </c>
    </row>
    <row r="72" spans="1:26" x14ac:dyDescent="0.2">
      <c r="A72" s="2" t="s">
        <v>106</v>
      </c>
      <c r="B72" s="70" t="s">
        <v>29</v>
      </c>
      <c r="C72" s="59">
        <v>1315</v>
      </c>
      <c r="D72" s="59">
        <v>1012</v>
      </c>
      <c r="E72" s="59">
        <v>994</v>
      </c>
      <c r="F72" s="59">
        <v>1028</v>
      </c>
      <c r="G72" s="59">
        <v>1125</v>
      </c>
      <c r="H72" s="59">
        <v>1302</v>
      </c>
      <c r="I72" s="59">
        <v>1382</v>
      </c>
      <c r="J72" s="59">
        <v>1554</v>
      </c>
      <c r="K72" s="59">
        <v>1203</v>
      </c>
      <c r="L72" s="59">
        <v>1201</v>
      </c>
      <c r="M72" s="59">
        <v>985</v>
      </c>
      <c r="N72" s="59">
        <v>1131</v>
      </c>
      <c r="O72" s="59">
        <v>1467.287</v>
      </c>
      <c r="P72" s="59" t="s">
        <v>12</v>
      </c>
      <c r="Q72" s="59" t="s">
        <v>12</v>
      </c>
      <c r="R72" s="59" t="s">
        <v>12</v>
      </c>
      <c r="S72" s="59" t="s">
        <v>12</v>
      </c>
      <c r="T72" s="59" t="s">
        <v>12</v>
      </c>
      <c r="U72" s="59" t="s">
        <v>12</v>
      </c>
      <c r="V72" s="59" t="s">
        <v>12</v>
      </c>
      <c r="W72" s="59" t="s">
        <v>12</v>
      </c>
      <c r="X72" s="59" t="s">
        <v>12</v>
      </c>
      <c r="Y72" s="59" t="s">
        <v>12</v>
      </c>
      <c r="Z72" s="59" t="s">
        <v>12</v>
      </c>
    </row>
    <row r="73" spans="1:26" x14ac:dyDescent="0.2">
      <c r="A73" s="2" t="s">
        <v>107</v>
      </c>
      <c r="B73" s="70" t="s">
        <v>30</v>
      </c>
      <c r="C73" s="59">
        <v>187331</v>
      </c>
      <c r="D73" s="59">
        <v>122452</v>
      </c>
      <c r="E73" s="59">
        <v>148373</v>
      </c>
      <c r="F73" s="59">
        <v>107391</v>
      </c>
      <c r="G73" s="14">
        <v>110056</v>
      </c>
      <c r="H73" s="14">
        <v>84384</v>
      </c>
      <c r="I73" s="14">
        <v>88730</v>
      </c>
      <c r="J73" s="59">
        <v>90201</v>
      </c>
      <c r="K73" s="59">
        <v>97941</v>
      </c>
      <c r="L73" s="59">
        <v>125988</v>
      </c>
      <c r="M73" s="59">
        <v>153380</v>
      </c>
      <c r="N73" s="59">
        <v>160810</v>
      </c>
      <c r="O73" s="59">
        <v>175013.63699999999</v>
      </c>
      <c r="P73" s="59" t="s">
        <v>12</v>
      </c>
      <c r="Q73" s="59" t="s">
        <v>12</v>
      </c>
      <c r="R73" s="59" t="s">
        <v>12</v>
      </c>
      <c r="S73" s="10" t="s">
        <v>12</v>
      </c>
      <c r="T73" s="10" t="s">
        <v>12</v>
      </c>
      <c r="U73" s="10" t="s">
        <v>12</v>
      </c>
      <c r="V73" s="59" t="s">
        <v>12</v>
      </c>
      <c r="W73" s="59" t="s">
        <v>12</v>
      </c>
      <c r="X73" s="59" t="s">
        <v>12</v>
      </c>
      <c r="Y73" s="59" t="s">
        <v>12</v>
      </c>
      <c r="Z73" s="59" t="s">
        <v>12</v>
      </c>
    </row>
    <row r="74" spans="1:26" x14ac:dyDescent="0.2">
      <c r="A74" s="2" t="s">
        <v>108</v>
      </c>
      <c r="B74" s="70" t="s">
        <v>31</v>
      </c>
      <c r="C74" s="59">
        <v>49734</v>
      </c>
      <c r="D74" s="59">
        <v>38039</v>
      </c>
      <c r="E74" s="59">
        <v>31390</v>
      </c>
      <c r="F74" s="59">
        <v>25363</v>
      </c>
      <c r="G74" s="59">
        <v>22225</v>
      </c>
      <c r="H74" s="59">
        <v>15577</v>
      </c>
      <c r="I74" s="59">
        <v>17128</v>
      </c>
      <c r="J74" s="59">
        <v>18786</v>
      </c>
      <c r="K74" s="59">
        <v>24236</v>
      </c>
      <c r="L74" s="59">
        <v>30620</v>
      </c>
      <c r="M74" s="59">
        <v>36381</v>
      </c>
      <c r="N74" s="59">
        <v>41198</v>
      </c>
      <c r="O74" s="81" t="s">
        <v>12</v>
      </c>
      <c r="P74" s="59" t="s">
        <v>12</v>
      </c>
      <c r="Q74" s="59" t="s">
        <v>12</v>
      </c>
      <c r="R74" s="59" t="s">
        <v>12</v>
      </c>
      <c r="S74" s="59" t="s">
        <v>12</v>
      </c>
      <c r="T74" s="59" t="s">
        <v>12</v>
      </c>
      <c r="U74" s="59" t="s">
        <v>12</v>
      </c>
      <c r="V74" s="59" t="s">
        <v>12</v>
      </c>
      <c r="W74" s="59" t="s">
        <v>12</v>
      </c>
      <c r="X74" s="59" t="s">
        <v>12</v>
      </c>
      <c r="Y74" s="59" t="s">
        <v>12</v>
      </c>
      <c r="Z74" s="59" t="s">
        <v>12</v>
      </c>
    </row>
    <row r="75" spans="1:26" x14ac:dyDescent="0.2">
      <c r="A75" s="2" t="s">
        <v>109</v>
      </c>
      <c r="B75" s="70" t="s">
        <v>32</v>
      </c>
      <c r="C75" s="59">
        <v>93927</v>
      </c>
      <c r="D75" s="59">
        <v>74930</v>
      </c>
      <c r="E75" s="59">
        <v>76197</v>
      </c>
      <c r="F75" s="59">
        <v>61378</v>
      </c>
      <c r="G75" s="59">
        <v>54311</v>
      </c>
      <c r="H75" s="59">
        <v>41875</v>
      </c>
      <c r="I75" s="59">
        <v>44805</v>
      </c>
      <c r="J75" s="59">
        <v>46563</v>
      </c>
      <c r="K75" s="59">
        <v>48222</v>
      </c>
      <c r="L75" s="59">
        <v>62634</v>
      </c>
      <c r="M75" s="59">
        <v>73103</v>
      </c>
      <c r="N75" s="59">
        <v>85158</v>
      </c>
      <c r="O75" s="59">
        <v>87299.392999999996</v>
      </c>
      <c r="P75" s="59" t="s">
        <v>12</v>
      </c>
      <c r="Q75" s="59" t="s">
        <v>12</v>
      </c>
      <c r="R75" s="59" t="s">
        <v>12</v>
      </c>
      <c r="S75" s="59" t="s">
        <v>12</v>
      </c>
      <c r="T75" s="59" t="s">
        <v>12</v>
      </c>
      <c r="U75" s="59" t="s">
        <v>12</v>
      </c>
      <c r="V75" s="59" t="s">
        <v>12</v>
      </c>
      <c r="W75" s="59" t="s">
        <v>12</v>
      </c>
      <c r="X75" s="59" t="s">
        <v>12</v>
      </c>
      <c r="Y75" s="59" t="s">
        <v>12</v>
      </c>
      <c r="Z75" s="59" t="s">
        <v>12</v>
      </c>
    </row>
    <row r="76" spans="1:26" x14ac:dyDescent="0.2">
      <c r="A76" s="2" t="s">
        <v>110</v>
      </c>
      <c r="B76" s="70" t="s">
        <v>33</v>
      </c>
      <c r="C76" s="59">
        <v>20216</v>
      </c>
      <c r="D76" s="59">
        <v>17916</v>
      </c>
      <c r="E76" s="59">
        <v>15444</v>
      </c>
      <c r="F76" s="59">
        <v>18164</v>
      </c>
      <c r="G76" s="59">
        <v>20815</v>
      </c>
      <c r="H76" s="59">
        <v>22527</v>
      </c>
      <c r="I76" s="59">
        <v>23809</v>
      </c>
      <c r="J76" s="59">
        <v>22059</v>
      </c>
      <c r="K76" s="59">
        <v>21474</v>
      </c>
      <c r="L76" s="59">
        <v>21997</v>
      </c>
      <c r="M76" s="59">
        <v>21483</v>
      </c>
      <c r="N76" s="59">
        <v>18665</v>
      </c>
      <c r="O76" s="59">
        <v>23552.592000000001</v>
      </c>
      <c r="P76" s="59" t="s">
        <v>12</v>
      </c>
      <c r="Q76" s="59" t="s">
        <v>12</v>
      </c>
      <c r="R76" s="59" t="s">
        <v>12</v>
      </c>
      <c r="S76" s="59" t="s">
        <v>12</v>
      </c>
      <c r="T76" s="59" t="s">
        <v>12</v>
      </c>
      <c r="U76" s="59" t="s">
        <v>12</v>
      </c>
      <c r="V76" s="59" t="s">
        <v>12</v>
      </c>
      <c r="W76" s="59" t="s">
        <v>12</v>
      </c>
      <c r="X76" s="59" t="s">
        <v>12</v>
      </c>
      <c r="Y76" s="59" t="s">
        <v>12</v>
      </c>
      <c r="Z76" s="59" t="s">
        <v>12</v>
      </c>
    </row>
    <row r="77" spans="1:26" x14ac:dyDescent="0.2">
      <c r="A77" s="2" t="s">
        <v>111</v>
      </c>
      <c r="B77" s="70" t="s">
        <v>34</v>
      </c>
      <c r="C77" s="59">
        <v>71938</v>
      </c>
      <c r="D77" s="59">
        <v>55833</v>
      </c>
      <c r="E77" s="59">
        <v>44936</v>
      </c>
      <c r="F77" s="59">
        <v>32608</v>
      </c>
      <c r="G77" s="59">
        <v>22334</v>
      </c>
      <c r="H77" s="59">
        <v>14623</v>
      </c>
      <c r="I77" s="59">
        <v>19449</v>
      </c>
      <c r="J77" s="59">
        <v>20618</v>
      </c>
      <c r="K77" s="59">
        <v>22895</v>
      </c>
      <c r="L77" s="59">
        <v>32959</v>
      </c>
      <c r="M77" s="59">
        <v>40721</v>
      </c>
      <c r="N77" s="59">
        <v>56180</v>
      </c>
      <c r="O77" s="59">
        <v>68527</v>
      </c>
      <c r="P77" s="59" t="s">
        <v>12</v>
      </c>
      <c r="Q77" s="59" t="s">
        <v>12</v>
      </c>
      <c r="R77" s="59" t="s">
        <v>12</v>
      </c>
      <c r="S77" s="59" t="s">
        <v>12</v>
      </c>
      <c r="T77" s="59" t="s">
        <v>12</v>
      </c>
      <c r="U77" s="59" t="s">
        <v>12</v>
      </c>
      <c r="V77" s="59" t="s">
        <v>12</v>
      </c>
      <c r="W77" s="59" t="s">
        <v>12</v>
      </c>
      <c r="X77" s="59" t="s">
        <v>12</v>
      </c>
      <c r="Y77" s="59" t="s">
        <v>12</v>
      </c>
      <c r="Z77" s="59" t="s">
        <v>12</v>
      </c>
    </row>
    <row r="78" spans="1:26" x14ac:dyDescent="0.2">
      <c r="A78" s="2" t="s">
        <v>112</v>
      </c>
      <c r="B78" s="70" t="s">
        <v>35</v>
      </c>
      <c r="C78" s="59">
        <v>4602</v>
      </c>
      <c r="D78" s="59">
        <v>3680</v>
      </c>
      <c r="E78" s="59">
        <v>3398</v>
      </c>
      <c r="F78" s="59">
        <v>2764</v>
      </c>
      <c r="G78" s="59">
        <v>2598</v>
      </c>
      <c r="H78" s="59">
        <v>1896</v>
      </c>
      <c r="I78" s="59">
        <v>1896</v>
      </c>
      <c r="J78" s="59">
        <v>1896</v>
      </c>
      <c r="K78" s="59">
        <v>1896</v>
      </c>
      <c r="L78" s="59">
        <v>1896</v>
      </c>
      <c r="M78" s="59">
        <v>1896</v>
      </c>
      <c r="N78" s="59">
        <v>1896</v>
      </c>
      <c r="O78" s="59">
        <v>4479.1010000000006</v>
      </c>
      <c r="P78" s="59" t="s">
        <v>12</v>
      </c>
      <c r="Q78" s="59" t="s">
        <v>12</v>
      </c>
      <c r="R78" s="59" t="s">
        <v>12</v>
      </c>
      <c r="S78" s="59" t="s">
        <v>12</v>
      </c>
      <c r="T78" s="59" t="s">
        <v>12</v>
      </c>
      <c r="U78" s="59" t="s">
        <v>12</v>
      </c>
      <c r="V78" s="59" t="s">
        <v>12</v>
      </c>
      <c r="W78" s="59" t="s">
        <v>12</v>
      </c>
      <c r="X78" s="59" t="s">
        <v>12</v>
      </c>
      <c r="Y78" s="59" t="s">
        <v>12</v>
      </c>
      <c r="Z78" s="59" t="s">
        <v>12</v>
      </c>
    </row>
    <row r="79" spans="1:26" x14ac:dyDescent="0.2">
      <c r="A79" s="2" t="s">
        <v>113</v>
      </c>
      <c r="B79" s="70" t="s">
        <v>36</v>
      </c>
      <c r="C79" s="59">
        <v>24924</v>
      </c>
      <c r="D79" s="59">
        <v>21362</v>
      </c>
      <c r="E79" s="59">
        <v>23642</v>
      </c>
      <c r="F79" s="59">
        <v>12847</v>
      </c>
      <c r="G79" s="59">
        <v>11960</v>
      </c>
      <c r="H79" s="59">
        <v>9388</v>
      </c>
      <c r="I79" s="59">
        <v>10398</v>
      </c>
      <c r="J79" s="59">
        <v>9805</v>
      </c>
      <c r="K79" s="59">
        <v>2405</v>
      </c>
      <c r="L79" s="59">
        <v>18640</v>
      </c>
      <c r="M79" s="59">
        <v>19679</v>
      </c>
      <c r="N79" s="59">
        <v>15841</v>
      </c>
      <c r="O79" s="59">
        <v>19783.566999999999</v>
      </c>
      <c r="P79" s="59" t="s">
        <v>12</v>
      </c>
      <c r="Q79" s="59" t="s">
        <v>12</v>
      </c>
      <c r="R79" s="59" t="s">
        <v>12</v>
      </c>
      <c r="S79" s="59" t="s">
        <v>12</v>
      </c>
      <c r="T79" s="59" t="s">
        <v>12</v>
      </c>
      <c r="U79" s="59" t="s">
        <v>12</v>
      </c>
      <c r="V79" s="59" t="s">
        <v>12</v>
      </c>
      <c r="W79" s="59" t="s">
        <v>12</v>
      </c>
      <c r="X79" s="59" t="s">
        <v>12</v>
      </c>
      <c r="Y79" s="59" t="s">
        <v>12</v>
      </c>
      <c r="Z79" s="59" t="s">
        <v>12</v>
      </c>
    </row>
    <row r="80" spans="1:26" x14ac:dyDescent="0.2">
      <c r="A80" s="2" t="s">
        <v>114</v>
      </c>
      <c r="B80" s="70" t="s">
        <v>37</v>
      </c>
      <c r="C80" s="59">
        <v>14380</v>
      </c>
      <c r="D80" s="59">
        <v>10688</v>
      </c>
      <c r="E80" s="59">
        <v>10322</v>
      </c>
      <c r="F80" s="59">
        <v>8188</v>
      </c>
      <c r="G80" s="59">
        <v>5950</v>
      </c>
      <c r="H80" s="59">
        <v>5950</v>
      </c>
      <c r="I80" s="59">
        <v>5874</v>
      </c>
      <c r="J80" s="59">
        <v>5779</v>
      </c>
      <c r="K80" s="59">
        <v>6523</v>
      </c>
      <c r="L80" s="59">
        <v>7997</v>
      </c>
      <c r="M80" s="59">
        <v>7997</v>
      </c>
      <c r="N80" s="59">
        <v>7997</v>
      </c>
      <c r="O80" s="59">
        <v>9748</v>
      </c>
      <c r="P80" s="59" t="s">
        <v>12</v>
      </c>
      <c r="Q80" s="59" t="s">
        <v>12</v>
      </c>
      <c r="R80" s="59" t="s">
        <v>12</v>
      </c>
      <c r="S80" s="59" t="s">
        <v>12</v>
      </c>
      <c r="T80" s="59" t="s">
        <v>12</v>
      </c>
      <c r="U80" s="59" t="s">
        <v>12</v>
      </c>
      <c r="V80" s="59" t="s">
        <v>12</v>
      </c>
      <c r="W80" s="59" t="s">
        <v>12</v>
      </c>
      <c r="X80" s="59" t="s">
        <v>12</v>
      </c>
      <c r="Y80" s="59" t="s">
        <v>12</v>
      </c>
      <c r="Z80" s="59" t="s">
        <v>12</v>
      </c>
    </row>
    <row r="81" spans="1:26" x14ac:dyDescent="0.2">
      <c r="A81" s="2" t="s">
        <v>115</v>
      </c>
      <c r="B81" s="70" t="s">
        <v>38</v>
      </c>
      <c r="C81" s="59">
        <v>5495</v>
      </c>
      <c r="D81" s="59">
        <v>4380</v>
      </c>
      <c r="E81" s="59">
        <v>5388</v>
      </c>
      <c r="F81" s="59">
        <v>4295</v>
      </c>
      <c r="G81" s="59">
        <v>4311</v>
      </c>
      <c r="H81" s="59">
        <v>2798</v>
      </c>
      <c r="I81" s="59">
        <v>3885</v>
      </c>
      <c r="J81" s="59">
        <v>3211</v>
      </c>
      <c r="K81" s="59">
        <v>2886</v>
      </c>
      <c r="L81" s="59">
        <v>2666</v>
      </c>
      <c r="M81" s="59">
        <v>3758</v>
      </c>
      <c r="N81" s="59">
        <v>5111</v>
      </c>
      <c r="O81" s="81" t="s">
        <v>12</v>
      </c>
      <c r="P81" s="59" t="s">
        <v>12</v>
      </c>
      <c r="Q81" s="59" t="s">
        <v>12</v>
      </c>
      <c r="R81" s="59" t="s">
        <v>12</v>
      </c>
      <c r="S81" s="59" t="s">
        <v>12</v>
      </c>
      <c r="T81" s="59" t="s">
        <v>12</v>
      </c>
      <c r="U81" s="59" t="s">
        <v>12</v>
      </c>
      <c r="V81" s="59" t="s">
        <v>12</v>
      </c>
      <c r="W81" s="59" t="s">
        <v>12</v>
      </c>
      <c r="X81" s="59" t="s">
        <v>12</v>
      </c>
      <c r="Y81" s="59" t="s">
        <v>12</v>
      </c>
      <c r="Z81" s="59" t="s">
        <v>12</v>
      </c>
    </row>
    <row r="82" spans="1:26" x14ac:dyDescent="0.2">
      <c r="A82" s="2" t="s">
        <v>116</v>
      </c>
      <c r="B82" s="70" t="s">
        <v>39</v>
      </c>
      <c r="C82" s="59">
        <v>407248</v>
      </c>
      <c r="D82" s="59">
        <v>315664</v>
      </c>
      <c r="E82" s="59">
        <v>307435</v>
      </c>
      <c r="F82" s="59">
        <v>254848</v>
      </c>
      <c r="G82" s="10">
        <v>217154</v>
      </c>
      <c r="H82" s="10">
        <v>182703</v>
      </c>
      <c r="I82" s="10">
        <v>168502</v>
      </c>
      <c r="J82" s="59">
        <v>150367</v>
      </c>
      <c r="K82" s="59">
        <v>165881</v>
      </c>
      <c r="L82" s="59">
        <v>270572</v>
      </c>
      <c r="M82" s="59">
        <v>345325</v>
      </c>
      <c r="N82" s="59">
        <v>353593</v>
      </c>
      <c r="O82" s="59">
        <v>333052.99800000002</v>
      </c>
      <c r="P82" s="59" t="s">
        <v>12</v>
      </c>
      <c r="Q82" s="59" t="s">
        <v>12</v>
      </c>
      <c r="R82" s="59" t="s">
        <v>12</v>
      </c>
      <c r="S82" s="10" t="s">
        <v>12</v>
      </c>
      <c r="T82" s="10" t="s">
        <v>12</v>
      </c>
      <c r="U82" s="10" t="s">
        <v>12</v>
      </c>
      <c r="V82" s="59" t="s">
        <v>12</v>
      </c>
      <c r="W82" s="59" t="s">
        <v>12</v>
      </c>
      <c r="X82" s="59" t="s">
        <v>12</v>
      </c>
      <c r="Y82" s="59" t="s">
        <v>12</v>
      </c>
      <c r="Z82" s="59" t="s">
        <v>12</v>
      </c>
    </row>
    <row r="83" spans="1:26" x14ac:dyDescent="0.2">
      <c r="A83" s="2" t="s">
        <v>118</v>
      </c>
      <c r="B83" s="70" t="s">
        <v>43</v>
      </c>
      <c r="C83" s="59">
        <v>14570</v>
      </c>
      <c r="D83" s="59">
        <v>13250</v>
      </c>
      <c r="E83" s="59">
        <v>15034</v>
      </c>
      <c r="F83" s="59">
        <v>18063</v>
      </c>
      <c r="G83" s="10">
        <v>17648</v>
      </c>
      <c r="H83" s="59">
        <v>16045</v>
      </c>
      <c r="I83" s="59">
        <v>18088</v>
      </c>
      <c r="J83" s="59">
        <v>18042</v>
      </c>
      <c r="K83" s="59">
        <v>16774</v>
      </c>
      <c r="L83" s="59">
        <v>18184</v>
      </c>
      <c r="M83" s="59">
        <v>17997</v>
      </c>
      <c r="N83" s="59">
        <v>18838</v>
      </c>
      <c r="O83" s="59">
        <v>14538.018</v>
      </c>
      <c r="P83" s="59" t="s">
        <v>12</v>
      </c>
      <c r="Q83" s="59" t="s">
        <v>12</v>
      </c>
      <c r="R83" s="59" t="s">
        <v>12</v>
      </c>
      <c r="S83" s="10" t="s">
        <v>12</v>
      </c>
      <c r="T83" s="59" t="s">
        <v>12</v>
      </c>
      <c r="U83" s="59" t="s">
        <v>12</v>
      </c>
      <c r="V83" s="59" t="s">
        <v>12</v>
      </c>
      <c r="W83" s="59" t="s">
        <v>12</v>
      </c>
      <c r="X83" s="59" t="s">
        <v>12</v>
      </c>
      <c r="Y83" s="59" t="s">
        <v>12</v>
      </c>
      <c r="Z83" s="59" t="s">
        <v>12</v>
      </c>
    </row>
    <row r="84" spans="1:26" x14ac:dyDescent="0.2">
      <c r="A84" s="83" t="s">
        <v>119</v>
      </c>
      <c r="B84" s="45" t="s">
        <v>61</v>
      </c>
      <c r="C84" s="29" t="s">
        <v>12</v>
      </c>
      <c r="D84" s="29" t="s">
        <v>12</v>
      </c>
      <c r="E84" s="29" t="s">
        <v>12</v>
      </c>
      <c r="F84" s="29" t="s">
        <v>12</v>
      </c>
      <c r="G84" s="29" t="s">
        <v>12</v>
      </c>
      <c r="H84" s="29" t="s">
        <v>12</v>
      </c>
      <c r="I84" s="29" t="s">
        <v>12</v>
      </c>
      <c r="J84" s="81" t="s">
        <v>12</v>
      </c>
      <c r="K84" s="81" t="s">
        <v>12</v>
      </c>
      <c r="L84" s="81" t="s">
        <v>12</v>
      </c>
      <c r="M84" s="81" t="s">
        <v>12</v>
      </c>
      <c r="N84" s="81" t="s">
        <v>12</v>
      </c>
      <c r="O84" s="29" t="s">
        <v>12</v>
      </c>
      <c r="P84" s="29" t="s">
        <v>12</v>
      </c>
      <c r="Q84" s="29" t="s">
        <v>12</v>
      </c>
      <c r="R84" s="29" t="s">
        <v>12</v>
      </c>
      <c r="S84" s="29" t="s">
        <v>12</v>
      </c>
      <c r="T84" s="29" t="s">
        <v>12</v>
      </c>
      <c r="U84" s="29" t="s">
        <v>12</v>
      </c>
      <c r="V84" s="81" t="s">
        <v>12</v>
      </c>
      <c r="W84" s="81" t="s">
        <v>12</v>
      </c>
      <c r="X84" s="81" t="s">
        <v>12</v>
      </c>
      <c r="Y84" s="81" t="s">
        <v>12</v>
      </c>
      <c r="Z84" s="81" t="s">
        <v>12</v>
      </c>
    </row>
    <row r="85" spans="1:26" x14ac:dyDescent="0.2">
      <c r="A85" s="2" t="s">
        <v>120</v>
      </c>
      <c r="B85" s="70" t="s">
        <v>207</v>
      </c>
      <c r="C85" s="59">
        <v>1639</v>
      </c>
      <c r="D85" s="59">
        <v>1013</v>
      </c>
      <c r="E85" s="59">
        <v>449</v>
      </c>
      <c r="F85" s="59">
        <v>288</v>
      </c>
      <c r="G85" s="59">
        <v>144</v>
      </c>
      <c r="H85" s="59">
        <v>1015</v>
      </c>
      <c r="I85" s="59">
        <v>1404</v>
      </c>
      <c r="J85" s="59">
        <v>1175</v>
      </c>
      <c r="K85" s="59">
        <v>1353</v>
      </c>
      <c r="L85" s="59">
        <v>773</v>
      </c>
      <c r="M85" s="59">
        <v>802</v>
      </c>
      <c r="N85" s="81" t="s">
        <v>12</v>
      </c>
      <c r="O85" s="81" t="s">
        <v>12</v>
      </c>
      <c r="P85" s="59" t="s">
        <v>12</v>
      </c>
      <c r="Q85" s="59" t="s">
        <v>12</v>
      </c>
      <c r="R85" s="59" t="s">
        <v>12</v>
      </c>
      <c r="S85" s="59" t="s">
        <v>12</v>
      </c>
      <c r="T85" s="59" t="s">
        <v>12</v>
      </c>
      <c r="U85" s="59" t="s">
        <v>12</v>
      </c>
      <c r="V85" s="59" t="s">
        <v>12</v>
      </c>
      <c r="W85" s="59" t="s">
        <v>12</v>
      </c>
      <c r="X85" s="59" t="s">
        <v>12</v>
      </c>
      <c r="Y85" s="59" t="s">
        <v>12</v>
      </c>
      <c r="Z85" s="59" t="s">
        <v>12</v>
      </c>
    </row>
    <row r="86" spans="1:26" x14ac:dyDescent="0.2">
      <c r="A86" s="2" t="s">
        <v>189</v>
      </c>
      <c r="B86" s="70" t="s">
        <v>190</v>
      </c>
      <c r="C86" s="291">
        <v>289</v>
      </c>
      <c r="D86" s="291">
        <v>255</v>
      </c>
      <c r="E86" s="291">
        <v>251</v>
      </c>
      <c r="F86" s="291">
        <v>243</v>
      </c>
      <c r="G86" s="291">
        <v>230</v>
      </c>
      <c r="H86" s="59">
        <v>197</v>
      </c>
      <c r="I86" s="59">
        <v>205</v>
      </c>
      <c r="J86" s="291">
        <v>214</v>
      </c>
      <c r="K86" s="291">
        <v>209</v>
      </c>
      <c r="L86" s="291">
        <v>200</v>
      </c>
      <c r="M86" s="291">
        <v>190</v>
      </c>
      <c r="N86" s="59">
        <v>205</v>
      </c>
      <c r="O86" s="81" t="s">
        <v>12</v>
      </c>
      <c r="P86" s="291" t="s">
        <v>12</v>
      </c>
      <c r="Q86" s="291" t="s">
        <v>12</v>
      </c>
      <c r="R86" s="291" t="s">
        <v>12</v>
      </c>
      <c r="S86" s="291" t="s">
        <v>12</v>
      </c>
      <c r="T86" s="59" t="s">
        <v>12</v>
      </c>
      <c r="U86" s="59" t="s">
        <v>12</v>
      </c>
      <c r="V86" s="291" t="s">
        <v>12</v>
      </c>
      <c r="W86" s="291" t="s">
        <v>12</v>
      </c>
      <c r="X86" s="291" t="s">
        <v>12</v>
      </c>
      <c r="Y86" s="291" t="s">
        <v>12</v>
      </c>
      <c r="Z86" s="59" t="s">
        <v>12</v>
      </c>
    </row>
    <row r="87" spans="1:26" x14ac:dyDescent="0.2">
      <c r="A87" s="2" t="s">
        <v>121</v>
      </c>
      <c r="B87" s="70" t="s">
        <v>62</v>
      </c>
      <c r="C87" s="59">
        <v>16188</v>
      </c>
      <c r="D87" s="59">
        <v>12892</v>
      </c>
      <c r="E87" s="59">
        <v>9557</v>
      </c>
      <c r="F87" s="59">
        <v>5964</v>
      </c>
      <c r="G87" s="59">
        <v>5556</v>
      </c>
      <c r="H87" s="59">
        <v>4927</v>
      </c>
      <c r="I87" s="59">
        <v>5334</v>
      </c>
      <c r="J87" s="59">
        <v>4964</v>
      </c>
      <c r="K87" s="59">
        <v>5555</v>
      </c>
      <c r="L87" s="59">
        <v>6113</v>
      </c>
      <c r="M87" s="59">
        <v>9111</v>
      </c>
      <c r="N87" s="59">
        <v>12224</v>
      </c>
      <c r="O87" s="59">
        <v>14076</v>
      </c>
      <c r="P87" s="59" t="s">
        <v>12</v>
      </c>
      <c r="Q87" s="59" t="s">
        <v>12</v>
      </c>
      <c r="R87" s="59" t="s">
        <v>12</v>
      </c>
      <c r="S87" s="59" t="s">
        <v>12</v>
      </c>
      <c r="T87" s="59" t="s">
        <v>12</v>
      </c>
      <c r="U87" s="59" t="s">
        <v>12</v>
      </c>
      <c r="V87" s="59" t="s">
        <v>12</v>
      </c>
      <c r="W87" s="59" t="s">
        <v>12</v>
      </c>
      <c r="X87" s="59" t="s">
        <v>12</v>
      </c>
      <c r="Y87" s="59" t="s">
        <v>12</v>
      </c>
      <c r="Z87" s="59" t="s">
        <v>12</v>
      </c>
    </row>
    <row r="88" spans="1:26" x14ac:dyDescent="0.2">
      <c r="A88" s="2" t="s">
        <v>122</v>
      </c>
      <c r="B88" s="70" t="s">
        <v>45</v>
      </c>
      <c r="C88" s="59">
        <v>234744</v>
      </c>
      <c r="D88" s="59">
        <v>185866</v>
      </c>
      <c r="E88" s="59">
        <v>184994</v>
      </c>
      <c r="F88" s="59">
        <v>142086</v>
      </c>
      <c r="G88" s="59">
        <v>97412</v>
      </c>
      <c r="H88" s="59">
        <v>82103</v>
      </c>
      <c r="I88" s="59">
        <v>114906</v>
      </c>
      <c r="J88" s="59">
        <v>100011</v>
      </c>
      <c r="K88" s="59">
        <v>98962</v>
      </c>
      <c r="L88" s="59">
        <v>111017</v>
      </c>
      <c r="M88" s="59">
        <v>150057</v>
      </c>
      <c r="N88" s="59">
        <v>218623</v>
      </c>
      <c r="O88" s="59">
        <v>259979.05</v>
      </c>
      <c r="P88" s="59" t="s">
        <v>12</v>
      </c>
      <c r="Q88" s="59" t="s">
        <v>12</v>
      </c>
      <c r="R88" s="59" t="s">
        <v>12</v>
      </c>
      <c r="S88" s="59" t="s">
        <v>12</v>
      </c>
      <c r="T88" s="59" t="s">
        <v>12</v>
      </c>
      <c r="U88" s="59" t="s">
        <v>12</v>
      </c>
      <c r="V88" s="59" t="s">
        <v>12</v>
      </c>
      <c r="W88" s="59" t="s">
        <v>12</v>
      </c>
      <c r="X88" s="59" t="s">
        <v>12</v>
      </c>
      <c r="Y88" s="59" t="s">
        <v>12</v>
      </c>
      <c r="Z88" s="59" t="s">
        <v>12</v>
      </c>
    </row>
  </sheetData>
  <mergeCells count="4">
    <mergeCell ref="AA6:AA7"/>
    <mergeCell ref="B6:B7"/>
    <mergeCell ref="C6:N6"/>
    <mergeCell ref="O6:Z6"/>
  </mergeCells>
  <hyperlinks>
    <hyperlink ref="A1" location="Cover!A1" display="Back to Cover page" xr:uid="{00000000-0004-0000-1700-000000000000}"/>
  </hyperlink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6"/>
  <dimension ref="A1:AA88"/>
  <sheetViews>
    <sheetView showGridLines="0" zoomScaleNormal="100" workbookViewId="0">
      <selection activeCell="B3" sqref="B3"/>
    </sheetView>
  </sheetViews>
  <sheetFormatPr defaultColWidth="9" defaultRowHeight="11.4" x14ac:dyDescent="0.2"/>
  <cols>
    <col min="1" max="1" width="5.6640625" style="2" customWidth="1"/>
    <col min="2" max="2" width="15.109375" style="2" customWidth="1"/>
    <col min="3" max="7" width="9.33203125" style="2" customWidth="1"/>
    <col min="8" max="8" width="9.109375" style="2" customWidth="1"/>
    <col min="9" max="18" width="9.33203125" style="2" customWidth="1"/>
    <col min="19" max="19" width="9.5546875" style="2" customWidth="1"/>
    <col min="20" max="26" width="9.33203125" style="2" customWidth="1"/>
    <col min="27" max="27" width="10.5546875" style="2" customWidth="1"/>
    <col min="28" max="16384" width="9" style="2"/>
  </cols>
  <sheetData>
    <row r="1" spans="1:27" ht="18" customHeight="1" x14ac:dyDescent="0.2">
      <c r="A1" s="264" t="s">
        <v>192</v>
      </c>
    </row>
    <row r="3" spans="1:27" ht="15.6" x14ac:dyDescent="0.3">
      <c r="A3" s="1"/>
      <c r="B3" s="249" t="s">
        <v>520</v>
      </c>
    </row>
    <row r="4" spans="1:27" ht="13.2" x14ac:dyDescent="0.25">
      <c r="A4" s="1"/>
      <c r="B4" s="250" t="s">
        <v>141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s="4" customFormat="1" ht="12" x14ac:dyDescent="0.25">
      <c r="B8" s="24" t="s">
        <v>41</v>
      </c>
      <c r="C8" s="95">
        <f t="shared" ref="C8:C37" si="0">C53</f>
        <v>415878</v>
      </c>
      <c r="D8" s="94">
        <f t="shared" ref="D8:Z19" si="1">D53</f>
        <v>344394</v>
      </c>
      <c r="E8" s="94">
        <f t="shared" si="1"/>
        <v>368947</v>
      </c>
      <c r="F8" s="94">
        <f t="shared" si="1"/>
        <v>332840</v>
      </c>
      <c r="G8" s="94">
        <f t="shared" si="1"/>
        <v>342820</v>
      </c>
      <c r="H8" s="94">
        <f t="shared" si="1"/>
        <v>311464</v>
      </c>
      <c r="I8" s="94">
        <f t="shared" si="1"/>
        <v>320887</v>
      </c>
      <c r="J8" s="94">
        <f t="shared" si="1"/>
        <v>312034</v>
      </c>
      <c r="K8" s="94">
        <f t="shared" si="1"/>
        <v>302864</v>
      </c>
      <c r="L8" s="94">
        <f t="shared" si="1"/>
        <v>306667</v>
      </c>
      <c r="M8" s="94">
        <f t="shared" si="1"/>
        <v>339392</v>
      </c>
      <c r="N8" s="94">
        <f t="shared" si="1"/>
        <v>349484</v>
      </c>
      <c r="O8" s="95">
        <f t="shared" si="1"/>
        <v>342622.97</v>
      </c>
      <c r="P8" s="94" t="str">
        <f t="shared" si="1"/>
        <v>:</v>
      </c>
      <c r="Q8" s="94" t="str">
        <f t="shared" si="1"/>
        <v>:</v>
      </c>
      <c r="R8" s="94" t="str">
        <f t="shared" si="1"/>
        <v>:</v>
      </c>
      <c r="S8" s="94" t="str">
        <f t="shared" si="1"/>
        <v>:</v>
      </c>
      <c r="T8" s="94" t="str">
        <f t="shared" si="1"/>
        <v>:</v>
      </c>
      <c r="U8" s="94" t="str">
        <f t="shared" si="1"/>
        <v>:</v>
      </c>
      <c r="V8" s="94" t="str">
        <f t="shared" si="1"/>
        <v>:</v>
      </c>
      <c r="W8" s="94" t="str">
        <f t="shared" si="1"/>
        <v>:</v>
      </c>
      <c r="X8" s="94" t="str">
        <f t="shared" si="1"/>
        <v>:</v>
      </c>
      <c r="Y8" s="94" t="str">
        <f t="shared" si="1"/>
        <v>:</v>
      </c>
      <c r="Z8" s="94" t="str">
        <f t="shared" si="1"/>
        <v>:</v>
      </c>
      <c r="AA8" s="95">
        <f>SUM(C8:N8)</f>
        <v>4047671</v>
      </c>
    </row>
    <row r="9" spans="1:27" s="4" customFormat="1" ht="12" x14ac:dyDescent="0.25">
      <c r="B9" s="25" t="s">
        <v>40</v>
      </c>
      <c r="C9" s="97">
        <f t="shared" si="0"/>
        <v>196664</v>
      </c>
      <c r="D9" s="96">
        <f t="shared" ref="D9:R9" si="2">D54</f>
        <v>145193</v>
      </c>
      <c r="E9" s="96">
        <f t="shared" si="2"/>
        <v>155084</v>
      </c>
      <c r="F9" s="96">
        <f t="shared" si="2"/>
        <v>133083</v>
      </c>
      <c r="G9" s="96">
        <f t="shared" si="2"/>
        <v>140687</v>
      </c>
      <c r="H9" s="96">
        <f t="shared" si="2"/>
        <v>132366</v>
      </c>
      <c r="I9" s="96">
        <f t="shared" si="2"/>
        <v>129336</v>
      </c>
      <c r="J9" s="96">
        <f t="shared" si="2"/>
        <v>131444</v>
      </c>
      <c r="K9" s="96">
        <f t="shared" si="2"/>
        <v>116585</v>
      </c>
      <c r="L9" s="96">
        <f t="shared" si="2"/>
        <v>112097</v>
      </c>
      <c r="M9" s="96">
        <f t="shared" si="2"/>
        <v>130182</v>
      </c>
      <c r="N9" s="96">
        <f t="shared" si="2"/>
        <v>135516</v>
      </c>
      <c r="O9" s="97">
        <f t="shared" si="2"/>
        <v>131992.85399999999</v>
      </c>
      <c r="P9" s="96" t="str">
        <f t="shared" si="2"/>
        <v>:</v>
      </c>
      <c r="Q9" s="96" t="str">
        <f t="shared" si="2"/>
        <v>:</v>
      </c>
      <c r="R9" s="96" t="str">
        <f t="shared" si="2"/>
        <v>:</v>
      </c>
      <c r="S9" s="96" t="str">
        <f t="shared" si="1"/>
        <v>:</v>
      </c>
      <c r="T9" s="96" t="str">
        <f t="shared" si="1"/>
        <v>:</v>
      </c>
      <c r="U9" s="96" t="str">
        <f t="shared" si="1"/>
        <v>:</v>
      </c>
      <c r="V9" s="96" t="str">
        <f t="shared" si="1"/>
        <v>:</v>
      </c>
      <c r="W9" s="96" t="str">
        <f t="shared" si="1"/>
        <v>:</v>
      </c>
      <c r="X9" s="96" t="str">
        <f t="shared" si="1"/>
        <v>:</v>
      </c>
      <c r="Y9" s="96" t="str">
        <f t="shared" si="1"/>
        <v>:</v>
      </c>
      <c r="Z9" s="96" t="str">
        <f t="shared" si="1"/>
        <v>:</v>
      </c>
      <c r="AA9" s="97">
        <f>SUM(C9:N9)</f>
        <v>1658237</v>
      </c>
    </row>
    <row r="10" spans="1:27" s="4" customFormat="1" ht="12" x14ac:dyDescent="0.25">
      <c r="B10" s="26" t="s">
        <v>14</v>
      </c>
      <c r="C10" s="99">
        <f t="shared" si="0"/>
        <v>0</v>
      </c>
      <c r="D10" s="98">
        <f t="shared" si="1"/>
        <v>0</v>
      </c>
      <c r="E10" s="98">
        <f t="shared" si="1"/>
        <v>1</v>
      </c>
      <c r="F10" s="98">
        <f t="shared" si="1"/>
        <v>1</v>
      </c>
      <c r="G10" s="98">
        <f t="shared" si="1"/>
        <v>1</v>
      </c>
      <c r="H10" s="98">
        <f t="shared" si="1"/>
        <v>1</v>
      </c>
      <c r="I10" s="98">
        <f t="shared" si="1"/>
        <v>1</v>
      </c>
      <c r="J10" s="98">
        <f t="shared" si="1"/>
        <v>1</v>
      </c>
      <c r="K10" s="98">
        <f t="shared" si="1"/>
        <v>0</v>
      </c>
      <c r="L10" s="98">
        <f t="shared" si="1"/>
        <v>1</v>
      </c>
      <c r="M10" s="98">
        <f t="shared" si="1"/>
        <v>1</v>
      </c>
      <c r="N10" s="98">
        <f t="shared" si="1"/>
        <v>1</v>
      </c>
      <c r="O10" s="99">
        <f t="shared" si="1"/>
        <v>0</v>
      </c>
      <c r="P10" s="98" t="str">
        <f t="shared" si="1"/>
        <v>:</v>
      </c>
      <c r="Q10" s="98" t="str">
        <f t="shared" si="1"/>
        <v>:</v>
      </c>
      <c r="R10" s="98" t="str">
        <f t="shared" si="1"/>
        <v>:</v>
      </c>
      <c r="S10" s="98" t="str">
        <f t="shared" si="1"/>
        <v>:</v>
      </c>
      <c r="T10" s="98" t="str">
        <f t="shared" si="1"/>
        <v>:</v>
      </c>
      <c r="U10" s="98" t="str">
        <f t="shared" si="1"/>
        <v>:</v>
      </c>
      <c r="V10" s="98" t="str">
        <f t="shared" si="1"/>
        <v>:</v>
      </c>
      <c r="W10" s="98" t="str">
        <f t="shared" si="1"/>
        <v>:</v>
      </c>
      <c r="X10" s="98" t="str">
        <f t="shared" si="1"/>
        <v>:</v>
      </c>
      <c r="Y10" s="98" t="str">
        <f t="shared" si="1"/>
        <v>:</v>
      </c>
      <c r="Z10" s="98" t="str">
        <f t="shared" si="1"/>
        <v>:</v>
      </c>
      <c r="AA10" s="179">
        <f t="shared" ref="AA10:AA37" si="3">SUM(C10:N10)</f>
        <v>9</v>
      </c>
    </row>
    <row r="11" spans="1:27" s="4" customFormat="1" ht="12" x14ac:dyDescent="0.25">
      <c r="B11" s="27" t="s">
        <v>15</v>
      </c>
      <c r="C11" s="99">
        <f t="shared" si="0"/>
        <v>119</v>
      </c>
      <c r="D11" s="100">
        <f t="shared" si="1"/>
        <v>101</v>
      </c>
      <c r="E11" s="100">
        <f t="shared" si="1"/>
        <v>104</v>
      </c>
      <c r="F11" s="100">
        <f t="shared" si="1"/>
        <v>97</v>
      </c>
      <c r="G11" s="100">
        <f t="shared" si="1"/>
        <v>94</v>
      </c>
      <c r="H11" s="100">
        <f t="shared" si="1"/>
        <v>82</v>
      </c>
      <c r="I11" s="100">
        <f t="shared" si="1"/>
        <v>79</v>
      </c>
      <c r="J11" s="100">
        <f t="shared" si="1"/>
        <v>72</v>
      </c>
      <c r="K11" s="100">
        <f t="shared" si="1"/>
        <v>80</v>
      </c>
      <c r="L11" s="100">
        <f t="shared" si="1"/>
        <v>65</v>
      </c>
      <c r="M11" s="100">
        <f t="shared" si="1"/>
        <v>46</v>
      </c>
      <c r="N11" s="100">
        <f t="shared" si="1"/>
        <v>205</v>
      </c>
      <c r="O11" s="101">
        <f t="shared" si="1"/>
        <v>226.80600000000001</v>
      </c>
      <c r="P11" s="100" t="str">
        <f t="shared" si="1"/>
        <v>:</v>
      </c>
      <c r="Q11" s="100" t="str">
        <f t="shared" si="1"/>
        <v>:</v>
      </c>
      <c r="R11" s="100" t="str">
        <f t="shared" si="1"/>
        <v>:</v>
      </c>
      <c r="S11" s="100" t="str">
        <f t="shared" si="1"/>
        <v>:</v>
      </c>
      <c r="T11" s="100" t="str">
        <f t="shared" si="1"/>
        <v>:</v>
      </c>
      <c r="U11" s="100" t="str">
        <f t="shared" si="1"/>
        <v>:</v>
      </c>
      <c r="V11" s="100" t="str">
        <f t="shared" si="1"/>
        <v>:</v>
      </c>
      <c r="W11" s="100" t="str">
        <f t="shared" si="1"/>
        <v>:</v>
      </c>
      <c r="X11" s="100" t="str">
        <f t="shared" si="1"/>
        <v>:</v>
      </c>
      <c r="Y11" s="100" t="str">
        <f t="shared" si="1"/>
        <v>:</v>
      </c>
      <c r="Z11" s="100" t="str">
        <f t="shared" si="1"/>
        <v>:</v>
      </c>
      <c r="AA11" s="179">
        <f t="shared" si="3"/>
        <v>1144</v>
      </c>
    </row>
    <row r="12" spans="1:27" s="4" customFormat="1" ht="12" x14ac:dyDescent="0.25">
      <c r="B12" s="27" t="s">
        <v>188</v>
      </c>
      <c r="C12" s="99">
        <f t="shared" si="0"/>
        <v>709</v>
      </c>
      <c r="D12" s="100">
        <f t="shared" si="1"/>
        <v>613</v>
      </c>
      <c r="E12" s="100">
        <f t="shared" si="1"/>
        <v>708</v>
      </c>
      <c r="F12" s="100">
        <f t="shared" si="1"/>
        <v>666</v>
      </c>
      <c r="G12" s="100">
        <f t="shared" si="1"/>
        <v>675</v>
      </c>
      <c r="H12" s="100">
        <f t="shared" si="1"/>
        <v>646</v>
      </c>
      <c r="I12" s="100">
        <f t="shared" si="1"/>
        <v>652</v>
      </c>
      <c r="J12" s="100">
        <f t="shared" si="1"/>
        <v>668</v>
      </c>
      <c r="K12" s="100">
        <f t="shared" si="1"/>
        <v>644</v>
      </c>
      <c r="L12" s="100">
        <f t="shared" si="1"/>
        <v>657</v>
      </c>
      <c r="M12" s="100">
        <f t="shared" si="1"/>
        <v>654</v>
      </c>
      <c r="N12" s="100">
        <f t="shared" si="1"/>
        <v>732</v>
      </c>
      <c r="O12" s="101">
        <f t="shared" si="1"/>
        <v>694.53600000000006</v>
      </c>
      <c r="P12" s="100" t="str">
        <f t="shared" si="1"/>
        <v>:</v>
      </c>
      <c r="Q12" s="100" t="str">
        <f t="shared" si="1"/>
        <v>:</v>
      </c>
      <c r="R12" s="100" t="str">
        <f t="shared" si="1"/>
        <v>:</v>
      </c>
      <c r="S12" s="100" t="str">
        <f t="shared" si="1"/>
        <v>:</v>
      </c>
      <c r="T12" s="100" t="str">
        <f t="shared" si="1"/>
        <v>:</v>
      </c>
      <c r="U12" s="100" t="str">
        <f t="shared" si="1"/>
        <v>:</v>
      </c>
      <c r="V12" s="100" t="str">
        <f t="shared" si="1"/>
        <v>:</v>
      </c>
      <c r="W12" s="100" t="str">
        <f t="shared" si="1"/>
        <v>:</v>
      </c>
      <c r="X12" s="100" t="str">
        <f t="shared" si="1"/>
        <v>:</v>
      </c>
      <c r="Y12" s="100" t="str">
        <f t="shared" si="1"/>
        <v>:</v>
      </c>
      <c r="Z12" s="100" t="str">
        <f t="shared" si="1"/>
        <v>:</v>
      </c>
      <c r="AA12" s="179">
        <f t="shared" si="3"/>
        <v>8024</v>
      </c>
    </row>
    <row r="13" spans="1:27" s="4" customFormat="1" ht="12" x14ac:dyDescent="0.25">
      <c r="B13" s="27" t="s">
        <v>17</v>
      </c>
      <c r="C13" s="99">
        <f t="shared" si="0"/>
        <v>11308</v>
      </c>
      <c r="D13" s="100">
        <f t="shared" si="1"/>
        <v>13390</v>
      </c>
      <c r="E13" s="100">
        <f t="shared" si="1"/>
        <v>14558</v>
      </c>
      <c r="F13" s="100">
        <f t="shared" si="1"/>
        <v>13793</v>
      </c>
      <c r="G13" s="100">
        <f t="shared" si="1"/>
        <v>14359</v>
      </c>
      <c r="H13" s="100">
        <f t="shared" si="1"/>
        <v>13201</v>
      </c>
      <c r="I13" s="100">
        <f t="shared" si="1"/>
        <v>12957</v>
      </c>
      <c r="J13" s="100">
        <f t="shared" si="1"/>
        <v>10625</v>
      </c>
      <c r="K13" s="100">
        <f t="shared" si="1"/>
        <v>6746</v>
      </c>
      <c r="L13" s="100">
        <f t="shared" si="1"/>
        <v>5537</v>
      </c>
      <c r="M13" s="100">
        <f t="shared" si="1"/>
        <v>5682</v>
      </c>
      <c r="N13" s="100">
        <f t="shared" si="1"/>
        <v>5947</v>
      </c>
      <c r="O13" s="101">
        <f t="shared" si="1"/>
        <v>5999.4940000000006</v>
      </c>
      <c r="P13" s="100" t="str">
        <f t="shared" si="1"/>
        <v>:</v>
      </c>
      <c r="Q13" s="100" t="str">
        <f t="shared" si="1"/>
        <v>:</v>
      </c>
      <c r="R13" s="100" t="str">
        <f t="shared" si="1"/>
        <v>:</v>
      </c>
      <c r="S13" s="100" t="str">
        <f t="shared" si="1"/>
        <v>:</v>
      </c>
      <c r="T13" s="100" t="str">
        <f t="shared" si="1"/>
        <v>:</v>
      </c>
      <c r="U13" s="100" t="str">
        <f t="shared" si="1"/>
        <v>:</v>
      </c>
      <c r="V13" s="100" t="str">
        <f t="shared" si="1"/>
        <v>:</v>
      </c>
      <c r="W13" s="100" t="str">
        <f t="shared" si="1"/>
        <v>:</v>
      </c>
      <c r="X13" s="100" t="str">
        <f t="shared" si="1"/>
        <v>:</v>
      </c>
      <c r="Y13" s="100" t="str">
        <f t="shared" si="1"/>
        <v>:</v>
      </c>
      <c r="Z13" s="100" t="str">
        <f t="shared" si="1"/>
        <v>:</v>
      </c>
      <c r="AA13" s="179">
        <f t="shared" si="3"/>
        <v>128103</v>
      </c>
    </row>
    <row r="14" spans="1:27" s="4" customFormat="1" ht="12" x14ac:dyDescent="0.25">
      <c r="B14" s="27" t="s">
        <v>42</v>
      </c>
      <c r="C14" s="99">
        <f t="shared" si="0"/>
        <v>18652</v>
      </c>
      <c r="D14" s="100">
        <f t="shared" si="1"/>
        <v>16810</v>
      </c>
      <c r="E14" s="100">
        <f t="shared" si="1"/>
        <v>18232</v>
      </c>
      <c r="F14" s="100">
        <f t="shared" si="1"/>
        <v>16986</v>
      </c>
      <c r="G14" s="100">
        <f t="shared" si="1"/>
        <v>17122</v>
      </c>
      <c r="H14" s="100">
        <f t="shared" si="1"/>
        <v>17424</v>
      </c>
      <c r="I14" s="100">
        <f t="shared" si="1"/>
        <v>16856</v>
      </c>
      <c r="J14" s="100">
        <f t="shared" si="1"/>
        <v>16028</v>
      </c>
      <c r="K14" s="100">
        <f t="shared" si="1"/>
        <v>14872</v>
      </c>
      <c r="L14" s="100">
        <f t="shared" si="1"/>
        <v>16437</v>
      </c>
      <c r="M14" s="100">
        <f t="shared" si="1"/>
        <v>15937</v>
      </c>
      <c r="N14" s="100">
        <f t="shared" si="1"/>
        <v>16612</v>
      </c>
      <c r="O14" s="101">
        <f t="shared" si="1"/>
        <v>16529.45</v>
      </c>
      <c r="P14" s="100" t="str">
        <f t="shared" si="1"/>
        <v>:</v>
      </c>
      <c r="Q14" s="100" t="str">
        <f t="shared" si="1"/>
        <v>:</v>
      </c>
      <c r="R14" s="100" t="str">
        <f t="shared" si="1"/>
        <v>:</v>
      </c>
      <c r="S14" s="100" t="str">
        <f t="shared" si="1"/>
        <v>:</v>
      </c>
      <c r="T14" s="100" t="str">
        <f t="shared" si="1"/>
        <v>:</v>
      </c>
      <c r="U14" s="100" t="str">
        <f t="shared" si="1"/>
        <v>:</v>
      </c>
      <c r="V14" s="100" t="str">
        <f t="shared" si="1"/>
        <v>:</v>
      </c>
      <c r="W14" s="100" t="str">
        <f t="shared" si="1"/>
        <v>:</v>
      </c>
      <c r="X14" s="100" t="str">
        <f t="shared" si="1"/>
        <v>:</v>
      </c>
      <c r="Y14" s="100" t="str">
        <f t="shared" si="1"/>
        <v>:</v>
      </c>
      <c r="Z14" s="100" t="str">
        <f t="shared" si="1"/>
        <v>:</v>
      </c>
      <c r="AA14" s="179">
        <f t="shared" si="3"/>
        <v>201968</v>
      </c>
    </row>
    <row r="15" spans="1:27" s="4" customFormat="1" ht="12" x14ac:dyDescent="0.25">
      <c r="B15" s="27" t="s">
        <v>18</v>
      </c>
      <c r="C15" s="99">
        <f t="shared" si="0"/>
        <v>0</v>
      </c>
      <c r="D15" s="100">
        <f t="shared" si="1"/>
        <v>0</v>
      </c>
      <c r="E15" s="100">
        <f t="shared" si="1"/>
        <v>0</v>
      </c>
      <c r="F15" s="100">
        <f t="shared" si="1"/>
        <v>0</v>
      </c>
      <c r="G15" s="100">
        <f t="shared" si="1"/>
        <v>0</v>
      </c>
      <c r="H15" s="100">
        <f t="shared" si="1"/>
        <v>0</v>
      </c>
      <c r="I15" s="100">
        <f t="shared" si="1"/>
        <v>0</v>
      </c>
      <c r="J15" s="100">
        <f t="shared" si="1"/>
        <v>0</v>
      </c>
      <c r="K15" s="100">
        <f t="shared" si="1"/>
        <v>0</v>
      </c>
      <c r="L15" s="100">
        <f t="shared" si="1"/>
        <v>0</v>
      </c>
      <c r="M15" s="100">
        <f t="shared" si="1"/>
        <v>0</v>
      </c>
      <c r="N15" s="100">
        <f t="shared" si="1"/>
        <v>0</v>
      </c>
      <c r="O15" s="101">
        <f t="shared" si="1"/>
        <v>0</v>
      </c>
      <c r="P15" s="100" t="str">
        <f t="shared" si="1"/>
        <v>:</v>
      </c>
      <c r="Q15" s="100" t="str">
        <f t="shared" si="1"/>
        <v>:</v>
      </c>
      <c r="R15" s="100" t="str">
        <f t="shared" si="1"/>
        <v>:</v>
      </c>
      <c r="S15" s="100" t="str">
        <f t="shared" si="1"/>
        <v>:</v>
      </c>
      <c r="T15" s="100" t="str">
        <f t="shared" si="1"/>
        <v>:</v>
      </c>
      <c r="U15" s="100" t="str">
        <f t="shared" si="1"/>
        <v>:</v>
      </c>
      <c r="V15" s="100" t="str">
        <f t="shared" si="1"/>
        <v>:</v>
      </c>
      <c r="W15" s="100" t="str">
        <f t="shared" si="1"/>
        <v>:</v>
      </c>
      <c r="X15" s="100" t="str">
        <f t="shared" si="1"/>
        <v>:</v>
      </c>
      <c r="Y15" s="100" t="str">
        <f t="shared" si="1"/>
        <v>:</v>
      </c>
      <c r="Z15" s="100" t="str">
        <f t="shared" si="1"/>
        <v>:</v>
      </c>
      <c r="AA15" s="179">
        <f t="shared" si="3"/>
        <v>0</v>
      </c>
    </row>
    <row r="16" spans="1:27" s="4" customFormat="1" ht="12" x14ac:dyDescent="0.25">
      <c r="B16" s="27" t="s">
        <v>19</v>
      </c>
      <c r="C16" s="99">
        <f t="shared" si="0"/>
        <v>9483</v>
      </c>
      <c r="D16" s="100">
        <f t="shared" si="1"/>
        <v>8496</v>
      </c>
      <c r="E16" s="100">
        <f t="shared" si="1"/>
        <v>9351</v>
      </c>
      <c r="F16" s="100">
        <f t="shared" si="1"/>
        <v>8736</v>
      </c>
      <c r="G16" s="100">
        <f t="shared" si="1"/>
        <v>8639</v>
      </c>
      <c r="H16" s="100">
        <f t="shared" si="1"/>
        <v>8387</v>
      </c>
      <c r="I16" s="100">
        <f t="shared" si="1"/>
        <v>8432</v>
      </c>
      <c r="J16" s="100">
        <f t="shared" si="1"/>
        <v>8384</v>
      </c>
      <c r="K16" s="100">
        <f t="shared" si="1"/>
        <v>6171</v>
      </c>
      <c r="L16" s="100">
        <f t="shared" si="1"/>
        <v>7019</v>
      </c>
      <c r="M16" s="100">
        <f t="shared" si="1"/>
        <v>7870</v>
      </c>
      <c r="N16" s="100">
        <f t="shared" si="1"/>
        <v>7969</v>
      </c>
      <c r="O16" s="101">
        <f t="shared" si="1"/>
        <v>7676.32</v>
      </c>
      <c r="P16" s="100" t="str">
        <f t="shared" si="1"/>
        <v>:</v>
      </c>
      <c r="Q16" s="100" t="str">
        <f t="shared" si="1"/>
        <v>:</v>
      </c>
      <c r="R16" s="100" t="str">
        <f t="shared" si="1"/>
        <v>:</v>
      </c>
      <c r="S16" s="100" t="str">
        <f t="shared" si="1"/>
        <v>:</v>
      </c>
      <c r="T16" s="100" t="str">
        <f t="shared" si="1"/>
        <v>:</v>
      </c>
      <c r="U16" s="100" t="str">
        <f t="shared" si="1"/>
        <v>:</v>
      </c>
      <c r="V16" s="100" t="str">
        <f t="shared" si="1"/>
        <v>:</v>
      </c>
      <c r="W16" s="100" t="str">
        <f t="shared" si="1"/>
        <v>:</v>
      </c>
      <c r="X16" s="100" t="str">
        <f t="shared" si="1"/>
        <v>:</v>
      </c>
      <c r="Y16" s="100" t="str">
        <f t="shared" si="1"/>
        <v>:</v>
      </c>
      <c r="Z16" s="100" t="str">
        <f t="shared" si="1"/>
        <v>:</v>
      </c>
      <c r="AA16" s="179">
        <f t="shared" si="3"/>
        <v>98937</v>
      </c>
    </row>
    <row r="17" spans="2:27" s="4" customFormat="1" ht="12" x14ac:dyDescent="0.25">
      <c r="B17" s="27" t="s">
        <v>20</v>
      </c>
      <c r="C17" s="99">
        <f t="shared" si="0"/>
        <v>38</v>
      </c>
      <c r="D17" s="100">
        <f t="shared" si="1"/>
        <v>44</v>
      </c>
      <c r="E17" s="100">
        <f t="shared" si="1"/>
        <v>34</v>
      </c>
      <c r="F17" s="100">
        <f t="shared" si="1"/>
        <v>47</v>
      </c>
      <c r="G17" s="100">
        <f t="shared" si="1"/>
        <v>44</v>
      </c>
      <c r="H17" s="100">
        <f t="shared" si="1"/>
        <v>33</v>
      </c>
      <c r="I17" s="100">
        <f t="shared" si="1"/>
        <v>32</v>
      </c>
      <c r="J17" s="100">
        <f t="shared" si="1"/>
        <v>33</v>
      </c>
      <c r="K17" s="100">
        <f t="shared" si="1"/>
        <v>39</v>
      </c>
      <c r="L17" s="100">
        <f t="shared" si="1"/>
        <v>41</v>
      </c>
      <c r="M17" s="100">
        <f t="shared" si="1"/>
        <v>29</v>
      </c>
      <c r="N17" s="100">
        <f t="shared" si="1"/>
        <v>31</v>
      </c>
      <c r="O17" s="101">
        <f t="shared" si="1"/>
        <v>37.003</v>
      </c>
      <c r="P17" s="100" t="str">
        <f t="shared" si="1"/>
        <v>:</v>
      </c>
      <c r="Q17" s="100" t="str">
        <f t="shared" si="1"/>
        <v>:</v>
      </c>
      <c r="R17" s="100" t="str">
        <f t="shared" si="1"/>
        <v>:</v>
      </c>
      <c r="S17" s="100" t="str">
        <f t="shared" si="1"/>
        <v>:</v>
      </c>
      <c r="T17" s="100" t="str">
        <f t="shared" si="1"/>
        <v>:</v>
      </c>
      <c r="U17" s="100" t="str">
        <f t="shared" si="1"/>
        <v>:</v>
      </c>
      <c r="V17" s="100" t="str">
        <f t="shared" si="1"/>
        <v>:</v>
      </c>
      <c r="W17" s="100" t="str">
        <f t="shared" si="1"/>
        <v>:</v>
      </c>
      <c r="X17" s="100" t="str">
        <f t="shared" si="1"/>
        <v>:</v>
      </c>
      <c r="Y17" s="100" t="str">
        <f t="shared" si="1"/>
        <v>:</v>
      </c>
      <c r="Z17" s="100" t="str">
        <f t="shared" si="1"/>
        <v>:</v>
      </c>
      <c r="AA17" s="179">
        <f t="shared" si="3"/>
        <v>445</v>
      </c>
    </row>
    <row r="18" spans="2:27" s="4" customFormat="1" ht="12" x14ac:dyDescent="0.25">
      <c r="B18" s="27" t="s">
        <v>21</v>
      </c>
      <c r="C18" s="99">
        <f t="shared" si="0"/>
        <v>617</v>
      </c>
      <c r="D18" s="100">
        <f t="shared" si="1"/>
        <v>662</v>
      </c>
      <c r="E18" s="100">
        <f t="shared" si="1"/>
        <v>554</v>
      </c>
      <c r="F18" s="100">
        <f t="shared" si="1"/>
        <v>597</v>
      </c>
      <c r="G18" s="100">
        <f t="shared" si="1"/>
        <v>448</v>
      </c>
      <c r="H18" s="100">
        <f t="shared" si="1"/>
        <v>452</v>
      </c>
      <c r="I18" s="100">
        <f t="shared" si="1"/>
        <v>406</v>
      </c>
      <c r="J18" s="100">
        <f t="shared" si="1"/>
        <v>365</v>
      </c>
      <c r="K18" s="100">
        <f t="shared" si="1"/>
        <v>326</v>
      </c>
      <c r="L18" s="100">
        <f t="shared" si="1"/>
        <v>331</v>
      </c>
      <c r="M18" s="100">
        <f t="shared" si="1"/>
        <v>333</v>
      </c>
      <c r="N18" s="100">
        <f t="shared" si="1"/>
        <v>314</v>
      </c>
      <c r="O18" s="101">
        <f t="shared" si="1"/>
        <v>250</v>
      </c>
      <c r="P18" s="100" t="str">
        <f t="shared" si="1"/>
        <v>:</v>
      </c>
      <c r="Q18" s="100" t="str">
        <f t="shared" si="1"/>
        <v>:</v>
      </c>
      <c r="R18" s="100" t="str">
        <f t="shared" si="1"/>
        <v>:</v>
      </c>
      <c r="S18" s="100" t="str">
        <f t="shared" si="1"/>
        <v>:</v>
      </c>
      <c r="T18" s="100" t="str">
        <f t="shared" si="1"/>
        <v>:</v>
      </c>
      <c r="U18" s="100" t="str">
        <f t="shared" si="1"/>
        <v>:</v>
      </c>
      <c r="V18" s="100" t="str">
        <f t="shared" si="1"/>
        <v>:</v>
      </c>
      <c r="W18" s="100" t="str">
        <f t="shared" si="1"/>
        <v>:</v>
      </c>
      <c r="X18" s="100" t="str">
        <f t="shared" si="1"/>
        <v>:</v>
      </c>
      <c r="Y18" s="100" t="str">
        <f t="shared" si="1"/>
        <v>:</v>
      </c>
      <c r="Z18" s="100" t="str">
        <f t="shared" si="1"/>
        <v>:</v>
      </c>
      <c r="AA18" s="179">
        <f t="shared" si="3"/>
        <v>5405</v>
      </c>
    </row>
    <row r="19" spans="2:27" s="4" customFormat="1" ht="12" x14ac:dyDescent="0.25">
      <c r="B19" s="27" t="s">
        <v>22</v>
      </c>
      <c r="C19" s="99">
        <f t="shared" si="0"/>
        <v>345</v>
      </c>
      <c r="D19" s="100">
        <f t="shared" si="1"/>
        <v>371</v>
      </c>
      <c r="E19" s="100">
        <f t="shared" si="1"/>
        <v>410</v>
      </c>
      <c r="F19" s="100">
        <f t="shared" si="1"/>
        <v>406</v>
      </c>
      <c r="G19" s="100">
        <f t="shared" si="1"/>
        <v>409</v>
      </c>
      <c r="H19" s="100">
        <f t="shared" si="1"/>
        <v>377</v>
      </c>
      <c r="I19" s="100">
        <f t="shared" si="1"/>
        <v>371</v>
      </c>
      <c r="J19" s="100">
        <f t="shared" si="1"/>
        <v>404</v>
      </c>
      <c r="K19" s="100">
        <f t="shared" si="1"/>
        <v>457</v>
      </c>
      <c r="L19" s="100">
        <f t="shared" si="1"/>
        <v>488</v>
      </c>
      <c r="M19" s="100">
        <f t="shared" si="1"/>
        <v>495</v>
      </c>
      <c r="N19" s="100">
        <f t="shared" si="1"/>
        <v>566</v>
      </c>
      <c r="O19" s="101">
        <f t="shared" si="1"/>
        <v>575.88400000000001</v>
      </c>
      <c r="P19" s="100" t="str">
        <f t="shared" si="1"/>
        <v>:</v>
      </c>
      <c r="Q19" s="100" t="str">
        <f t="shared" si="1"/>
        <v>:</v>
      </c>
      <c r="R19" s="100" t="str">
        <f t="shared" si="1"/>
        <v>:</v>
      </c>
      <c r="S19" s="100" t="str">
        <f t="shared" si="1"/>
        <v>:</v>
      </c>
      <c r="T19" s="100" t="str">
        <f t="shared" si="1"/>
        <v>:</v>
      </c>
      <c r="U19" s="100" t="str">
        <f t="shared" ref="D19:Z30" si="4">U64</f>
        <v>:</v>
      </c>
      <c r="V19" s="100" t="str">
        <f t="shared" si="4"/>
        <v>:</v>
      </c>
      <c r="W19" s="100" t="str">
        <f t="shared" si="4"/>
        <v>:</v>
      </c>
      <c r="X19" s="100" t="str">
        <f t="shared" si="4"/>
        <v>:</v>
      </c>
      <c r="Y19" s="100" t="str">
        <f t="shared" si="4"/>
        <v>:</v>
      </c>
      <c r="Z19" s="100" t="str">
        <f t="shared" si="4"/>
        <v>:</v>
      </c>
      <c r="AA19" s="179">
        <f t="shared" si="3"/>
        <v>5099</v>
      </c>
    </row>
    <row r="20" spans="2:27" s="4" customFormat="1" ht="12" x14ac:dyDescent="0.25">
      <c r="B20" s="26" t="s">
        <v>44</v>
      </c>
      <c r="C20" s="99">
        <f t="shared" si="0"/>
        <v>4091</v>
      </c>
      <c r="D20" s="100">
        <f t="shared" si="4"/>
        <v>3621</v>
      </c>
      <c r="E20" s="100">
        <f t="shared" si="4"/>
        <v>3841</v>
      </c>
      <c r="F20" s="100">
        <f t="shared" si="4"/>
        <v>3631</v>
      </c>
      <c r="G20" s="100">
        <f t="shared" si="4"/>
        <v>3648</v>
      </c>
      <c r="H20" s="100">
        <f t="shared" si="4"/>
        <v>3497</v>
      </c>
      <c r="I20" s="100">
        <f t="shared" si="4"/>
        <v>3649</v>
      </c>
      <c r="J20" s="100">
        <f t="shared" si="4"/>
        <v>3519</v>
      </c>
      <c r="K20" s="100">
        <f t="shared" si="4"/>
        <v>3243</v>
      </c>
      <c r="L20" s="100">
        <f t="shared" si="4"/>
        <v>3418</v>
      </c>
      <c r="M20" s="100">
        <f t="shared" si="4"/>
        <v>3247</v>
      </c>
      <c r="N20" s="100">
        <f t="shared" si="4"/>
        <v>3243</v>
      </c>
      <c r="O20" s="101">
        <f t="shared" si="4"/>
        <v>3217.24</v>
      </c>
      <c r="P20" s="100" t="str">
        <f t="shared" si="4"/>
        <v>:</v>
      </c>
      <c r="Q20" s="100" t="str">
        <f t="shared" si="4"/>
        <v>:</v>
      </c>
      <c r="R20" s="100" t="str">
        <f t="shared" si="4"/>
        <v>:</v>
      </c>
      <c r="S20" s="100" t="str">
        <f t="shared" si="4"/>
        <v>:</v>
      </c>
      <c r="T20" s="100" t="str">
        <f t="shared" si="4"/>
        <v>:</v>
      </c>
      <c r="U20" s="100" t="str">
        <f t="shared" si="4"/>
        <v>:</v>
      </c>
      <c r="V20" s="100" t="str">
        <f t="shared" si="4"/>
        <v>:</v>
      </c>
      <c r="W20" s="100" t="str">
        <f t="shared" si="4"/>
        <v>:</v>
      </c>
      <c r="X20" s="100" t="str">
        <f t="shared" si="4"/>
        <v>:</v>
      </c>
      <c r="Y20" s="100" t="str">
        <f t="shared" si="4"/>
        <v>:</v>
      </c>
      <c r="Z20" s="100" t="str">
        <f t="shared" si="4"/>
        <v>:</v>
      </c>
      <c r="AA20" s="179">
        <f t="shared" si="3"/>
        <v>42648</v>
      </c>
    </row>
    <row r="21" spans="2:27" s="4" customFormat="1" ht="12" x14ac:dyDescent="0.25">
      <c r="B21" s="27" t="s">
        <v>23</v>
      </c>
      <c r="C21" s="99">
        <f t="shared" si="0"/>
        <v>17107</v>
      </c>
      <c r="D21" s="100">
        <f t="shared" si="4"/>
        <v>15507</v>
      </c>
      <c r="E21" s="100">
        <f t="shared" si="4"/>
        <v>16574</v>
      </c>
      <c r="F21" s="100">
        <f t="shared" si="4"/>
        <v>16002</v>
      </c>
      <c r="G21" s="100">
        <f t="shared" si="4"/>
        <v>15964</v>
      </c>
      <c r="H21" s="100">
        <f t="shared" si="4"/>
        <v>14973</v>
      </c>
      <c r="I21" s="100">
        <f t="shared" si="4"/>
        <v>15431</v>
      </c>
      <c r="J21" s="100">
        <f t="shared" si="4"/>
        <v>15391</v>
      </c>
      <c r="K21" s="100">
        <f t="shared" si="4"/>
        <v>14363</v>
      </c>
      <c r="L21" s="100">
        <f t="shared" si="4"/>
        <v>15010</v>
      </c>
      <c r="M21" s="100">
        <f t="shared" si="4"/>
        <v>14288</v>
      </c>
      <c r="N21" s="100">
        <f t="shared" si="4"/>
        <v>14212</v>
      </c>
      <c r="O21" s="101">
        <f t="shared" si="4"/>
        <v>13869</v>
      </c>
      <c r="P21" s="100" t="str">
        <f t="shared" si="4"/>
        <v>:</v>
      </c>
      <c r="Q21" s="100" t="str">
        <f t="shared" si="4"/>
        <v>:</v>
      </c>
      <c r="R21" s="100" t="str">
        <f t="shared" si="4"/>
        <v>:</v>
      </c>
      <c r="S21" s="100" t="str">
        <f t="shared" si="4"/>
        <v>:</v>
      </c>
      <c r="T21" s="100" t="str">
        <f t="shared" si="4"/>
        <v>:</v>
      </c>
      <c r="U21" s="100" t="str">
        <f t="shared" si="4"/>
        <v>:</v>
      </c>
      <c r="V21" s="100" t="str">
        <f t="shared" si="4"/>
        <v>:</v>
      </c>
      <c r="W21" s="100" t="str">
        <f t="shared" si="4"/>
        <v>:</v>
      </c>
      <c r="X21" s="100" t="str">
        <f t="shared" si="4"/>
        <v>:</v>
      </c>
      <c r="Y21" s="100" t="str">
        <f t="shared" si="4"/>
        <v>:</v>
      </c>
      <c r="Z21" s="100" t="str">
        <f t="shared" si="4"/>
        <v>:</v>
      </c>
      <c r="AA21" s="179">
        <f t="shared" si="3"/>
        <v>184822</v>
      </c>
    </row>
    <row r="22" spans="2:27" s="4" customFormat="1" ht="12" x14ac:dyDescent="0.25">
      <c r="B22" s="27" t="s">
        <v>24</v>
      </c>
      <c r="C22" s="99">
        <f t="shared" si="0"/>
        <v>0</v>
      </c>
      <c r="D22" s="100">
        <f t="shared" si="4"/>
        <v>0</v>
      </c>
      <c r="E22" s="100">
        <f t="shared" si="4"/>
        <v>0</v>
      </c>
      <c r="F22" s="100">
        <f t="shared" si="4"/>
        <v>0</v>
      </c>
      <c r="G22" s="100">
        <f t="shared" si="4"/>
        <v>0</v>
      </c>
      <c r="H22" s="100">
        <f t="shared" si="4"/>
        <v>0</v>
      </c>
      <c r="I22" s="100">
        <f t="shared" si="4"/>
        <v>0</v>
      </c>
      <c r="J22" s="100">
        <f t="shared" si="4"/>
        <v>0</v>
      </c>
      <c r="K22" s="100">
        <f t="shared" si="4"/>
        <v>0</v>
      </c>
      <c r="L22" s="100">
        <f t="shared" si="4"/>
        <v>0</v>
      </c>
      <c r="M22" s="100">
        <f t="shared" si="4"/>
        <v>0</v>
      </c>
      <c r="N22" s="100">
        <f t="shared" si="4"/>
        <v>0</v>
      </c>
      <c r="O22" s="101">
        <f t="shared" si="4"/>
        <v>0</v>
      </c>
      <c r="P22" s="100" t="str">
        <f t="shared" si="4"/>
        <v>:</v>
      </c>
      <c r="Q22" s="100" t="str">
        <f t="shared" si="4"/>
        <v>:</v>
      </c>
      <c r="R22" s="100" t="str">
        <f t="shared" si="4"/>
        <v>:</v>
      </c>
      <c r="S22" s="100" t="str">
        <f t="shared" si="4"/>
        <v>:</v>
      </c>
      <c r="T22" s="100" t="str">
        <f t="shared" si="4"/>
        <v>:</v>
      </c>
      <c r="U22" s="100" t="str">
        <f t="shared" si="4"/>
        <v>:</v>
      </c>
      <c r="V22" s="100" t="str">
        <f t="shared" si="4"/>
        <v>:</v>
      </c>
      <c r="W22" s="100" t="str">
        <f t="shared" si="4"/>
        <v>:</v>
      </c>
      <c r="X22" s="100" t="str">
        <f t="shared" si="4"/>
        <v>:</v>
      </c>
      <c r="Y22" s="100" t="str">
        <f t="shared" si="4"/>
        <v>:</v>
      </c>
      <c r="Z22" s="100" t="str">
        <f t="shared" si="4"/>
        <v>:</v>
      </c>
      <c r="AA22" s="179">
        <f t="shared" si="3"/>
        <v>0</v>
      </c>
    </row>
    <row r="23" spans="2:27" s="4" customFormat="1" ht="12" x14ac:dyDescent="0.25">
      <c r="B23" s="27" t="s">
        <v>25</v>
      </c>
      <c r="C23" s="99">
        <f t="shared" si="0"/>
        <v>0</v>
      </c>
      <c r="D23" s="100">
        <f t="shared" si="4"/>
        <v>0</v>
      </c>
      <c r="E23" s="100">
        <f t="shared" si="4"/>
        <v>0</v>
      </c>
      <c r="F23" s="100">
        <f t="shared" si="4"/>
        <v>0</v>
      </c>
      <c r="G23" s="100">
        <f t="shared" si="4"/>
        <v>0</v>
      </c>
      <c r="H23" s="100">
        <f t="shared" si="4"/>
        <v>0</v>
      </c>
      <c r="I23" s="100">
        <f t="shared" si="4"/>
        <v>0</v>
      </c>
      <c r="J23" s="100">
        <f t="shared" si="4"/>
        <v>0</v>
      </c>
      <c r="K23" s="100">
        <f t="shared" si="4"/>
        <v>0</v>
      </c>
      <c r="L23" s="100">
        <f t="shared" si="4"/>
        <v>0</v>
      </c>
      <c r="M23" s="100">
        <f t="shared" si="4"/>
        <v>0</v>
      </c>
      <c r="N23" s="100">
        <f t="shared" si="4"/>
        <v>0</v>
      </c>
      <c r="O23" s="101">
        <f t="shared" si="4"/>
        <v>0</v>
      </c>
      <c r="P23" s="100" t="str">
        <f t="shared" si="4"/>
        <v>:</v>
      </c>
      <c r="Q23" s="100" t="str">
        <f t="shared" si="4"/>
        <v>:</v>
      </c>
      <c r="R23" s="100" t="str">
        <f t="shared" si="4"/>
        <v>:</v>
      </c>
      <c r="S23" s="100" t="str">
        <f t="shared" si="4"/>
        <v>:</v>
      </c>
      <c r="T23" s="100" t="str">
        <f t="shared" si="4"/>
        <v>:</v>
      </c>
      <c r="U23" s="100" t="str">
        <f t="shared" si="4"/>
        <v>:</v>
      </c>
      <c r="V23" s="100" t="str">
        <f t="shared" si="4"/>
        <v>:</v>
      </c>
      <c r="W23" s="100" t="str">
        <f t="shared" si="4"/>
        <v>:</v>
      </c>
      <c r="X23" s="100" t="str">
        <f t="shared" si="4"/>
        <v>:</v>
      </c>
      <c r="Y23" s="100" t="str">
        <f t="shared" si="4"/>
        <v>:</v>
      </c>
      <c r="Z23" s="100" t="str">
        <f t="shared" si="4"/>
        <v>:</v>
      </c>
      <c r="AA23" s="179">
        <f t="shared" si="3"/>
        <v>0</v>
      </c>
    </row>
    <row r="24" spans="2:27" s="4" customFormat="1" ht="12" x14ac:dyDescent="0.25">
      <c r="B24" s="27" t="s">
        <v>26</v>
      </c>
      <c r="C24" s="99">
        <f t="shared" si="0"/>
        <v>0</v>
      </c>
      <c r="D24" s="100">
        <f t="shared" si="4"/>
        <v>0</v>
      </c>
      <c r="E24" s="100">
        <f t="shared" si="4"/>
        <v>0</v>
      </c>
      <c r="F24" s="100">
        <f t="shared" si="4"/>
        <v>0</v>
      </c>
      <c r="G24" s="100">
        <f t="shared" si="4"/>
        <v>0</v>
      </c>
      <c r="H24" s="100">
        <f t="shared" si="4"/>
        <v>0</v>
      </c>
      <c r="I24" s="100">
        <f t="shared" si="4"/>
        <v>0</v>
      </c>
      <c r="J24" s="100">
        <f t="shared" si="4"/>
        <v>0</v>
      </c>
      <c r="K24" s="100">
        <f t="shared" si="4"/>
        <v>0</v>
      </c>
      <c r="L24" s="100">
        <f t="shared" si="4"/>
        <v>0</v>
      </c>
      <c r="M24" s="100">
        <f t="shared" si="4"/>
        <v>0</v>
      </c>
      <c r="N24" s="100">
        <f t="shared" si="4"/>
        <v>0</v>
      </c>
      <c r="O24" s="101">
        <f t="shared" si="4"/>
        <v>0</v>
      </c>
      <c r="P24" s="100" t="str">
        <f t="shared" si="4"/>
        <v>:</v>
      </c>
      <c r="Q24" s="100" t="str">
        <f t="shared" si="4"/>
        <v>:</v>
      </c>
      <c r="R24" s="100" t="str">
        <f t="shared" si="4"/>
        <v>:</v>
      </c>
      <c r="S24" s="100" t="str">
        <f t="shared" si="4"/>
        <v>:</v>
      </c>
      <c r="T24" s="100" t="str">
        <f t="shared" si="4"/>
        <v>:</v>
      </c>
      <c r="U24" s="100" t="str">
        <f t="shared" si="4"/>
        <v>:</v>
      </c>
      <c r="V24" s="100" t="str">
        <f t="shared" si="4"/>
        <v>:</v>
      </c>
      <c r="W24" s="100" t="str">
        <f t="shared" si="4"/>
        <v>:</v>
      </c>
      <c r="X24" s="100" t="str">
        <f t="shared" si="4"/>
        <v>:</v>
      </c>
      <c r="Y24" s="100" t="str">
        <f t="shared" si="4"/>
        <v>:</v>
      </c>
      <c r="Z24" s="100" t="str">
        <f t="shared" si="4"/>
        <v>:</v>
      </c>
      <c r="AA24" s="179">
        <f t="shared" si="3"/>
        <v>0</v>
      </c>
    </row>
    <row r="25" spans="2:27" s="4" customFormat="1" ht="12" x14ac:dyDescent="0.25">
      <c r="B25" s="27" t="s">
        <v>27</v>
      </c>
      <c r="C25" s="99">
        <f t="shared" si="0"/>
        <v>0</v>
      </c>
      <c r="D25" s="100">
        <f t="shared" si="4"/>
        <v>0</v>
      </c>
      <c r="E25" s="100">
        <f t="shared" si="4"/>
        <v>0</v>
      </c>
      <c r="F25" s="100">
        <f t="shared" si="4"/>
        <v>0</v>
      </c>
      <c r="G25" s="100">
        <f t="shared" si="4"/>
        <v>0</v>
      </c>
      <c r="H25" s="100">
        <f t="shared" si="4"/>
        <v>0</v>
      </c>
      <c r="I25" s="100">
        <f t="shared" si="4"/>
        <v>0</v>
      </c>
      <c r="J25" s="100">
        <f t="shared" si="4"/>
        <v>0</v>
      </c>
      <c r="K25" s="100">
        <f t="shared" si="4"/>
        <v>0</v>
      </c>
      <c r="L25" s="100">
        <f t="shared" si="4"/>
        <v>0</v>
      </c>
      <c r="M25" s="100">
        <f t="shared" si="4"/>
        <v>0</v>
      </c>
      <c r="N25" s="100">
        <f t="shared" si="4"/>
        <v>0</v>
      </c>
      <c r="O25" s="101">
        <f t="shared" si="4"/>
        <v>0</v>
      </c>
      <c r="P25" s="100" t="str">
        <f t="shared" si="4"/>
        <v>:</v>
      </c>
      <c r="Q25" s="100" t="str">
        <f t="shared" si="4"/>
        <v>:</v>
      </c>
      <c r="R25" s="100" t="str">
        <f t="shared" si="4"/>
        <v>:</v>
      </c>
      <c r="S25" s="100" t="str">
        <f t="shared" si="4"/>
        <v>:</v>
      </c>
      <c r="T25" s="100" t="str">
        <f t="shared" si="4"/>
        <v>:</v>
      </c>
      <c r="U25" s="100" t="str">
        <f t="shared" si="4"/>
        <v>:</v>
      </c>
      <c r="V25" s="100" t="str">
        <f t="shared" si="4"/>
        <v>:</v>
      </c>
      <c r="W25" s="100" t="str">
        <f t="shared" si="4"/>
        <v>:</v>
      </c>
      <c r="X25" s="100" t="str">
        <f t="shared" si="4"/>
        <v>:</v>
      </c>
      <c r="Y25" s="100" t="str">
        <f t="shared" si="4"/>
        <v>:</v>
      </c>
      <c r="Z25" s="100" t="str">
        <f t="shared" si="4"/>
        <v>:</v>
      </c>
      <c r="AA25" s="179">
        <f t="shared" si="3"/>
        <v>0</v>
      </c>
    </row>
    <row r="26" spans="2:27" s="4" customFormat="1" ht="12" x14ac:dyDescent="0.25">
      <c r="B26" s="27" t="s">
        <v>28</v>
      </c>
      <c r="C26" s="99">
        <f t="shared" si="0"/>
        <v>5747</v>
      </c>
      <c r="D26" s="100">
        <f t="shared" si="4"/>
        <v>4952</v>
      </c>
      <c r="E26" s="100">
        <f t="shared" si="4"/>
        <v>5247</v>
      </c>
      <c r="F26" s="100">
        <f t="shared" si="4"/>
        <v>5345</v>
      </c>
      <c r="G26" s="100">
        <f t="shared" si="4"/>
        <v>5351</v>
      </c>
      <c r="H26" s="100">
        <f t="shared" si="4"/>
        <v>4875</v>
      </c>
      <c r="I26" s="100">
        <f t="shared" si="4"/>
        <v>5223</v>
      </c>
      <c r="J26" s="100">
        <f t="shared" si="4"/>
        <v>5080</v>
      </c>
      <c r="K26" s="100">
        <f t="shared" si="4"/>
        <v>4700</v>
      </c>
      <c r="L26" s="100">
        <f t="shared" si="4"/>
        <v>4384</v>
      </c>
      <c r="M26" s="100">
        <f t="shared" si="4"/>
        <v>5137</v>
      </c>
      <c r="N26" s="100">
        <f t="shared" si="4"/>
        <v>5392</v>
      </c>
      <c r="O26" s="101">
        <f t="shared" si="4"/>
        <v>5443</v>
      </c>
      <c r="P26" s="100" t="str">
        <f t="shared" si="4"/>
        <v>:</v>
      </c>
      <c r="Q26" s="100" t="str">
        <f t="shared" si="4"/>
        <v>:</v>
      </c>
      <c r="R26" s="100" t="str">
        <f t="shared" si="4"/>
        <v>:</v>
      </c>
      <c r="S26" s="100" t="str">
        <f t="shared" si="4"/>
        <v>:</v>
      </c>
      <c r="T26" s="100" t="str">
        <f t="shared" si="4"/>
        <v>:</v>
      </c>
      <c r="U26" s="100" t="str">
        <f t="shared" si="4"/>
        <v>:</v>
      </c>
      <c r="V26" s="100" t="str">
        <f t="shared" si="4"/>
        <v>:</v>
      </c>
      <c r="W26" s="100" t="str">
        <f t="shared" si="4"/>
        <v>:</v>
      </c>
      <c r="X26" s="100" t="str">
        <f t="shared" si="4"/>
        <v>:</v>
      </c>
      <c r="Y26" s="100" t="str">
        <f t="shared" si="4"/>
        <v>:</v>
      </c>
      <c r="Z26" s="100" t="str">
        <f t="shared" si="4"/>
        <v>:</v>
      </c>
      <c r="AA26" s="179">
        <f t="shared" si="3"/>
        <v>61433</v>
      </c>
    </row>
    <row r="27" spans="2:27" s="4" customFormat="1" ht="12" x14ac:dyDescent="0.25">
      <c r="B27" s="27" t="s">
        <v>29</v>
      </c>
      <c r="C27" s="99">
        <f t="shared" si="0"/>
        <v>0</v>
      </c>
      <c r="D27" s="100">
        <f t="shared" si="4"/>
        <v>0</v>
      </c>
      <c r="E27" s="100">
        <f t="shared" si="4"/>
        <v>0</v>
      </c>
      <c r="F27" s="100">
        <f t="shared" si="4"/>
        <v>0</v>
      </c>
      <c r="G27" s="100">
        <f t="shared" si="4"/>
        <v>0</v>
      </c>
      <c r="H27" s="100">
        <f t="shared" si="4"/>
        <v>0</v>
      </c>
      <c r="I27" s="100">
        <f t="shared" si="4"/>
        <v>0</v>
      </c>
      <c r="J27" s="100">
        <f t="shared" si="4"/>
        <v>0</v>
      </c>
      <c r="K27" s="100">
        <f t="shared" si="4"/>
        <v>0</v>
      </c>
      <c r="L27" s="100">
        <f t="shared" si="4"/>
        <v>0</v>
      </c>
      <c r="M27" s="100">
        <f t="shared" si="4"/>
        <v>0</v>
      </c>
      <c r="N27" s="100">
        <f t="shared" si="4"/>
        <v>0</v>
      </c>
      <c r="O27" s="101">
        <f t="shared" si="4"/>
        <v>0</v>
      </c>
      <c r="P27" s="100" t="str">
        <f t="shared" si="4"/>
        <v>:</v>
      </c>
      <c r="Q27" s="100" t="str">
        <f t="shared" si="4"/>
        <v>:</v>
      </c>
      <c r="R27" s="100" t="str">
        <f t="shared" si="4"/>
        <v>:</v>
      </c>
      <c r="S27" s="100" t="str">
        <f t="shared" si="4"/>
        <v>:</v>
      </c>
      <c r="T27" s="100" t="str">
        <f t="shared" si="4"/>
        <v>:</v>
      </c>
      <c r="U27" s="100" t="str">
        <f t="shared" si="4"/>
        <v>:</v>
      </c>
      <c r="V27" s="100" t="str">
        <f t="shared" si="4"/>
        <v>:</v>
      </c>
      <c r="W27" s="100" t="str">
        <f t="shared" si="4"/>
        <v>:</v>
      </c>
      <c r="X27" s="100" t="str">
        <f t="shared" si="4"/>
        <v>:</v>
      </c>
      <c r="Y27" s="100" t="str">
        <f t="shared" si="4"/>
        <v>:</v>
      </c>
      <c r="Z27" s="100" t="str">
        <f t="shared" si="4"/>
        <v>:</v>
      </c>
      <c r="AA27" s="179">
        <f t="shared" si="3"/>
        <v>0</v>
      </c>
    </row>
    <row r="28" spans="2:27" s="4" customFormat="1" ht="12" x14ac:dyDescent="0.25">
      <c r="B28" s="27" t="s">
        <v>30</v>
      </c>
      <c r="C28" s="99">
        <f t="shared" si="0"/>
        <v>147157</v>
      </c>
      <c r="D28" s="100">
        <f t="shared" si="4"/>
        <v>100345</v>
      </c>
      <c r="E28" s="100">
        <f t="shared" si="4"/>
        <v>106564</v>
      </c>
      <c r="F28" s="100">
        <f t="shared" si="4"/>
        <v>87082</v>
      </c>
      <c r="G28" s="100">
        <f t="shared" si="4"/>
        <v>94662</v>
      </c>
      <c r="H28" s="100">
        <f t="shared" si="4"/>
        <v>87415</v>
      </c>
      <c r="I28" s="100">
        <f t="shared" si="4"/>
        <v>84380</v>
      </c>
      <c r="J28" s="100">
        <f t="shared" si="4"/>
        <v>87468</v>
      </c>
      <c r="K28" s="100">
        <f t="shared" si="4"/>
        <v>77663</v>
      </c>
      <c r="L28" s="100">
        <f t="shared" si="4"/>
        <v>69198</v>
      </c>
      <c r="M28" s="100">
        <f t="shared" si="4"/>
        <v>87757</v>
      </c>
      <c r="N28" s="100">
        <f t="shared" si="4"/>
        <v>92531</v>
      </c>
      <c r="O28" s="101">
        <f t="shared" si="4"/>
        <v>92785.528999999995</v>
      </c>
      <c r="P28" s="100" t="str">
        <f t="shared" si="4"/>
        <v>:</v>
      </c>
      <c r="Q28" s="100" t="str">
        <f t="shared" si="4"/>
        <v>:</v>
      </c>
      <c r="R28" s="100" t="str">
        <f t="shared" si="4"/>
        <v>:</v>
      </c>
      <c r="S28" s="100" t="str">
        <f t="shared" si="4"/>
        <v>:</v>
      </c>
      <c r="T28" s="100" t="str">
        <f t="shared" si="4"/>
        <v>:</v>
      </c>
      <c r="U28" s="100" t="str">
        <f t="shared" si="4"/>
        <v>:</v>
      </c>
      <c r="V28" s="100" t="str">
        <f t="shared" si="4"/>
        <v>:</v>
      </c>
      <c r="W28" s="100" t="str">
        <f t="shared" si="4"/>
        <v>:</v>
      </c>
      <c r="X28" s="100" t="str">
        <f t="shared" si="4"/>
        <v>:</v>
      </c>
      <c r="Y28" s="100" t="str">
        <f t="shared" si="4"/>
        <v>:</v>
      </c>
      <c r="Z28" s="100" t="str">
        <f t="shared" si="4"/>
        <v>:</v>
      </c>
      <c r="AA28" s="179">
        <f t="shared" si="3"/>
        <v>1122222</v>
      </c>
    </row>
    <row r="29" spans="2:27" s="4" customFormat="1" ht="12" x14ac:dyDescent="0.25">
      <c r="B29" s="27" t="s">
        <v>31</v>
      </c>
      <c r="C29" s="99">
        <f t="shared" si="0"/>
        <v>2964</v>
      </c>
      <c r="D29" s="100">
        <f t="shared" si="4"/>
        <v>2701</v>
      </c>
      <c r="E29" s="100">
        <f t="shared" si="4"/>
        <v>3105</v>
      </c>
      <c r="F29" s="100">
        <f t="shared" si="4"/>
        <v>2969</v>
      </c>
      <c r="G29" s="100">
        <f t="shared" si="4"/>
        <v>3102</v>
      </c>
      <c r="H29" s="100">
        <f t="shared" si="4"/>
        <v>3050</v>
      </c>
      <c r="I29" s="100">
        <f t="shared" si="4"/>
        <v>3181</v>
      </c>
      <c r="J29" s="100">
        <f t="shared" si="4"/>
        <v>3116</v>
      </c>
      <c r="K29" s="100">
        <f t="shared" si="4"/>
        <v>2441</v>
      </c>
      <c r="L29" s="100">
        <f t="shared" si="4"/>
        <v>3317</v>
      </c>
      <c r="M29" s="100">
        <f t="shared" si="4"/>
        <v>3222</v>
      </c>
      <c r="N29" s="100">
        <f t="shared" si="4"/>
        <v>3066</v>
      </c>
      <c r="O29" s="101" t="str">
        <f t="shared" si="4"/>
        <v>:</v>
      </c>
      <c r="P29" s="100" t="str">
        <f t="shared" si="4"/>
        <v>:</v>
      </c>
      <c r="Q29" s="100" t="str">
        <f t="shared" si="4"/>
        <v>:</v>
      </c>
      <c r="R29" s="100" t="str">
        <f t="shared" si="4"/>
        <v>:</v>
      </c>
      <c r="S29" s="100" t="str">
        <f t="shared" si="4"/>
        <v>:</v>
      </c>
      <c r="T29" s="100" t="str">
        <f t="shared" si="4"/>
        <v>:</v>
      </c>
      <c r="U29" s="100" t="str">
        <f t="shared" si="4"/>
        <v>:</v>
      </c>
      <c r="V29" s="100" t="str">
        <f t="shared" si="4"/>
        <v>:</v>
      </c>
      <c r="W29" s="100" t="str">
        <f t="shared" si="4"/>
        <v>:</v>
      </c>
      <c r="X29" s="100" t="str">
        <f t="shared" si="4"/>
        <v>:</v>
      </c>
      <c r="Y29" s="100" t="str">
        <f t="shared" si="4"/>
        <v>:</v>
      </c>
      <c r="Z29" s="100" t="str">
        <f t="shared" si="4"/>
        <v>:</v>
      </c>
      <c r="AA29" s="179">
        <f t="shared" si="3"/>
        <v>36234</v>
      </c>
    </row>
    <row r="30" spans="2:27" s="4" customFormat="1" ht="12" x14ac:dyDescent="0.25">
      <c r="B30" s="27" t="s">
        <v>32</v>
      </c>
      <c r="C30" s="99">
        <f t="shared" si="0"/>
        <v>14245</v>
      </c>
      <c r="D30" s="100">
        <f t="shared" si="4"/>
        <v>12852</v>
      </c>
      <c r="E30" s="100">
        <f t="shared" si="4"/>
        <v>14301</v>
      </c>
      <c r="F30" s="100">
        <f t="shared" si="4"/>
        <v>13260</v>
      </c>
      <c r="G30" s="100">
        <f t="shared" si="4"/>
        <v>11425</v>
      </c>
      <c r="H30" s="100">
        <f t="shared" si="4"/>
        <v>12119</v>
      </c>
      <c r="I30" s="100">
        <f t="shared" si="4"/>
        <v>13335</v>
      </c>
      <c r="J30" s="100">
        <f t="shared" si="4"/>
        <v>13627</v>
      </c>
      <c r="K30" s="100">
        <f t="shared" si="4"/>
        <v>11745</v>
      </c>
      <c r="L30" s="100">
        <f t="shared" si="4"/>
        <v>14105</v>
      </c>
      <c r="M30" s="100">
        <f t="shared" si="4"/>
        <v>13820</v>
      </c>
      <c r="N30" s="100">
        <f t="shared" si="4"/>
        <v>14619</v>
      </c>
      <c r="O30" s="101">
        <f t="shared" si="4"/>
        <v>14176.978000000001</v>
      </c>
      <c r="P30" s="100" t="str">
        <f t="shared" si="4"/>
        <v>:</v>
      </c>
      <c r="Q30" s="100" t="str">
        <f t="shared" si="4"/>
        <v>:</v>
      </c>
      <c r="R30" s="100" t="str">
        <f t="shared" si="4"/>
        <v>:</v>
      </c>
      <c r="S30" s="100" t="str">
        <f t="shared" si="4"/>
        <v>:</v>
      </c>
      <c r="T30" s="100" t="str">
        <f t="shared" si="4"/>
        <v>:</v>
      </c>
      <c r="U30" s="100" t="str">
        <f t="shared" si="4"/>
        <v>:</v>
      </c>
      <c r="V30" s="100" t="str">
        <f t="shared" si="4"/>
        <v>:</v>
      </c>
      <c r="W30" s="100" t="str">
        <f t="shared" ref="D30:Z37" si="5">W75</f>
        <v>:</v>
      </c>
      <c r="X30" s="100" t="str">
        <f t="shared" si="5"/>
        <v>:</v>
      </c>
      <c r="Y30" s="100" t="str">
        <f t="shared" si="5"/>
        <v>:</v>
      </c>
      <c r="Z30" s="100" t="str">
        <f t="shared" si="5"/>
        <v>:</v>
      </c>
      <c r="AA30" s="179">
        <f t="shared" si="3"/>
        <v>159453</v>
      </c>
    </row>
    <row r="31" spans="2:27" s="4" customFormat="1" ht="12" x14ac:dyDescent="0.25">
      <c r="B31" s="27" t="s">
        <v>33</v>
      </c>
      <c r="C31" s="99">
        <f t="shared" si="0"/>
        <v>0</v>
      </c>
      <c r="D31" s="100">
        <f t="shared" si="5"/>
        <v>0</v>
      </c>
      <c r="E31" s="100">
        <f t="shared" si="5"/>
        <v>0</v>
      </c>
      <c r="F31" s="100">
        <f t="shared" si="5"/>
        <v>0</v>
      </c>
      <c r="G31" s="100">
        <f t="shared" si="5"/>
        <v>0</v>
      </c>
      <c r="H31" s="100">
        <f t="shared" si="5"/>
        <v>0</v>
      </c>
      <c r="I31" s="100">
        <f t="shared" si="5"/>
        <v>0</v>
      </c>
      <c r="J31" s="100">
        <f t="shared" si="5"/>
        <v>0</v>
      </c>
      <c r="K31" s="100">
        <f t="shared" si="5"/>
        <v>0</v>
      </c>
      <c r="L31" s="100">
        <f t="shared" si="5"/>
        <v>0</v>
      </c>
      <c r="M31" s="100">
        <f t="shared" si="5"/>
        <v>0</v>
      </c>
      <c r="N31" s="100">
        <f t="shared" si="5"/>
        <v>0</v>
      </c>
      <c r="O31" s="101">
        <f t="shared" si="5"/>
        <v>0</v>
      </c>
      <c r="P31" s="100" t="str">
        <f t="shared" si="5"/>
        <v>:</v>
      </c>
      <c r="Q31" s="100" t="str">
        <f t="shared" si="5"/>
        <v>:</v>
      </c>
      <c r="R31" s="100" t="str">
        <f t="shared" si="5"/>
        <v>:</v>
      </c>
      <c r="S31" s="100" t="str">
        <f t="shared" si="5"/>
        <v>:</v>
      </c>
      <c r="T31" s="100" t="str">
        <f t="shared" si="5"/>
        <v>:</v>
      </c>
      <c r="U31" s="100" t="str">
        <f t="shared" si="5"/>
        <v>:</v>
      </c>
      <c r="V31" s="100" t="str">
        <f t="shared" si="5"/>
        <v>:</v>
      </c>
      <c r="W31" s="100" t="str">
        <f t="shared" si="5"/>
        <v>:</v>
      </c>
      <c r="X31" s="100" t="str">
        <f t="shared" si="5"/>
        <v>:</v>
      </c>
      <c r="Y31" s="100" t="str">
        <f t="shared" si="5"/>
        <v>:</v>
      </c>
      <c r="Z31" s="100" t="str">
        <f t="shared" si="5"/>
        <v>:</v>
      </c>
      <c r="AA31" s="179">
        <f t="shared" si="3"/>
        <v>0</v>
      </c>
    </row>
    <row r="32" spans="2:27" s="4" customFormat="1" ht="12" x14ac:dyDescent="0.25">
      <c r="B32" s="27" t="s">
        <v>34</v>
      </c>
      <c r="C32" s="99">
        <f t="shared" si="0"/>
        <v>35212</v>
      </c>
      <c r="D32" s="100">
        <f t="shared" si="5"/>
        <v>31799</v>
      </c>
      <c r="E32" s="100">
        <f t="shared" si="5"/>
        <v>34049</v>
      </c>
      <c r="F32" s="100">
        <f t="shared" si="5"/>
        <v>31980</v>
      </c>
      <c r="G32" s="100">
        <f t="shared" si="5"/>
        <v>31995</v>
      </c>
      <c r="H32" s="100">
        <f t="shared" si="5"/>
        <v>30563</v>
      </c>
      <c r="I32" s="100">
        <f t="shared" si="5"/>
        <v>31159</v>
      </c>
      <c r="J32" s="100">
        <f t="shared" si="5"/>
        <v>31149</v>
      </c>
      <c r="K32" s="100">
        <f t="shared" si="5"/>
        <v>31397</v>
      </c>
      <c r="L32" s="100">
        <f t="shared" si="5"/>
        <v>30612</v>
      </c>
      <c r="M32" s="100">
        <f t="shared" si="5"/>
        <v>32203</v>
      </c>
      <c r="N32" s="100">
        <f t="shared" si="5"/>
        <v>33942</v>
      </c>
      <c r="O32" s="101">
        <f t="shared" si="5"/>
        <v>33977</v>
      </c>
      <c r="P32" s="100" t="str">
        <f t="shared" si="5"/>
        <v>:</v>
      </c>
      <c r="Q32" s="100" t="str">
        <f t="shared" si="5"/>
        <v>:</v>
      </c>
      <c r="R32" s="100" t="str">
        <f t="shared" si="5"/>
        <v>:</v>
      </c>
      <c r="S32" s="100" t="str">
        <f t="shared" si="5"/>
        <v>:</v>
      </c>
      <c r="T32" s="100" t="str">
        <f t="shared" si="5"/>
        <v>:</v>
      </c>
      <c r="U32" s="100" t="str">
        <f t="shared" si="5"/>
        <v>:</v>
      </c>
      <c r="V32" s="100" t="str">
        <f t="shared" si="5"/>
        <v>:</v>
      </c>
      <c r="W32" s="100" t="str">
        <f t="shared" si="5"/>
        <v>:</v>
      </c>
      <c r="X32" s="100" t="str">
        <f t="shared" si="5"/>
        <v>:</v>
      </c>
      <c r="Y32" s="100" t="str">
        <f t="shared" si="5"/>
        <v>:</v>
      </c>
      <c r="Z32" s="100" t="str">
        <f t="shared" si="5"/>
        <v>:</v>
      </c>
      <c r="AA32" s="179">
        <f t="shared" si="3"/>
        <v>386060</v>
      </c>
    </row>
    <row r="33" spans="2:27" s="4" customFormat="1" ht="12" x14ac:dyDescent="0.25">
      <c r="B33" s="27" t="s">
        <v>35</v>
      </c>
      <c r="C33" s="99">
        <f t="shared" si="0"/>
        <v>31</v>
      </c>
      <c r="D33" s="100">
        <f t="shared" si="5"/>
        <v>25</v>
      </c>
      <c r="E33" s="100">
        <f t="shared" si="5"/>
        <v>27</v>
      </c>
      <c r="F33" s="100">
        <f t="shared" si="5"/>
        <v>25</v>
      </c>
      <c r="G33" s="100">
        <f t="shared" si="5"/>
        <v>24</v>
      </c>
      <c r="H33" s="100">
        <f t="shared" si="5"/>
        <v>21</v>
      </c>
      <c r="I33" s="100">
        <f t="shared" si="5"/>
        <v>14</v>
      </c>
      <c r="J33" s="100">
        <f t="shared" si="5"/>
        <v>22</v>
      </c>
      <c r="K33" s="100">
        <f t="shared" si="5"/>
        <v>22</v>
      </c>
      <c r="L33" s="100">
        <f t="shared" si="5"/>
        <v>23</v>
      </c>
      <c r="M33" s="100">
        <f t="shared" si="5"/>
        <v>18</v>
      </c>
      <c r="N33" s="100">
        <f t="shared" si="5"/>
        <v>21</v>
      </c>
      <c r="O33" s="101">
        <f t="shared" si="5"/>
        <v>24.101000000000003</v>
      </c>
      <c r="P33" s="100" t="str">
        <f t="shared" si="5"/>
        <v>:</v>
      </c>
      <c r="Q33" s="100" t="str">
        <f t="shared" si="5"/>
        <v>:</v>
      </c>
      <c r="R33" s="100" t="str">
        <f t="shared" si="5"/>
        <v>:</v>
      </c>
      <c r="S33" s="100" t="str">
        <f t="shared" si="5"/>
        <v>:</v>
      </c>
      <c r="T33" s="100" t="str">
        <f t="shared" si="5"/>
        <v>:</v>
      </c>
      <c r="U33" s="100" t="str">
        <f t="shared" si="5"/>
        <v>:</v>
      </c>
      <c r="V33" s="100" t="str">
        <f t="shared" si="5"/>
        <v>:</v>
      </c>
      <c r="W33" s="100" t="str">
        <f t="shared" si="5"/>
        <v>:</v>
      </c>
      <c r="X33" s="100" t="str">
        <f t="shared" si="5"/>
        <v>:</v>
      </c>
      <c r="Y33" s="100" t="str">
        <f t="shared" si="5"/>
        <v>:</v>
      </c>
      <c r="Z33" s="100" t="str">
        <f t="shared" si="5"/>
        <v>:</v>
      </c>
      <c r="AA33" s="179">
        <f t="shared" si="3"/>
        <v>273</v>
      </c>
    </row>
    <row r="34" spans="2:27" s="4" customFormat="1" ht="12" x14ac:dyDescent="0.25">
      <c r="B34" s="27" t="s">
        <v>36</v>
      </c>
      <c r="C34" s="99">
        <f t="shared" si="0"/>
        <v>270</v>
      </c>
      <c r="D34" s="100">
        <f t="shared" si="5"/>
        <v>232</v>
      </c>
      <c r="E34" s="100">
        <f t="shared" si="5"/>
        <v>232</v>
      </c>
      <c r="F34" s="100">
        <f t="shared" si="5"/>
        <v>232</v>
      </c>
      <c r="G34" s="100">
        <f t="shared" si="5"/>
        <v>272</v>
      </c>
      <c r="H34" s="100">
        <f t="shared" si="5"/>
        <v>233</v>
      </c>
      <c r="I34" s="100">
        <f t="shared" si="5"/>
        <v>232</v>
      </c>
      <c r="J34" s="100">
        <f t="shared" si="5"/>
        <v>232</v>
      </c>
      <c r="K34" s="100">
        <f t="shared" si="5"/>
        <v>231</v>
      </c>
      <c r="L34" s="100">
        <f t="shared" si="5"/>
        <v>232</v>
      </c>
      <c r="M34" s="100">
        <f t="shared" si="5"/>
        <v>232</v>
      </c>
      <c r="N34" s="100">
        <f t="shared" si="5"/>
        <v>193</v>
      </c>
      <c r="O34" s="101">
        <f t="shared" si="5"/>
        <v>245.56700000000001</v>
      </c>
      <c r="P34" s="100" t="str">
        <f t="shared" si="5"/>
        <v>:</v>
      </c>
      <c r="Q34" s="100" t="str">
        <f t="shared" si="5"/>
        <v>:</v>
      </c>
      <c r="R34" s="100" t="str">
        <f t="shared" si="5"/>
        <v>:</v>
      </c>
      <c r="S34" s="100" t="str">
        <f t="shared" si="5"/>
        <v>:</v>
      </c>
      <c r="T34" s="100" t="str">
        <f t="shared" si="5"/>
        <v>:</v>
      </c>
      <c r="U34" s="100" t="str">
        <f t="shared" si="5"/>
        <v>:</v>
      </c>
      <c r="V34" s="100" t="str">
        <f t="shared" si="5"/>
        <v>:</v>
      </c>
      <c r="W34" s="100" t="str">
        <f t="shared" si="5"/>
        <v>:</v>
      </c>
      <c r="X34" s="100" t="str">
        <f t="shared" si="5"/>
        <v>:</v>
      </c>
      <c r="Y34" s="100" t="str">
        <f t="shared" si="5"/>
        <v>:</v>
      </c>
      <c r="Z34" s="100" t="str">
        <f t="shared" si="5"/>
        <v>:</v>
      </c>
      <c r="AA34" s="179">
        <f t="shared" si="3"/>
        <v>2823</v>
      </c>
    </row>
    <row r="35" spans="2:27" s="4" customFormat="1" ht="12" x14ac:dyDescent="0.25">
      <c r="B35" s="38" t="s">
        <v>37</v>
      </c>
      <c r="C35" s="99">
        <f t="shared" si="0"/>
        <v>0</v>
      </c>
      <c r="D35" s="100">
        <f t="shared" si="5"/>
        <v>0</v>
      </c>
      <c r="E35" s="100">
        <f t="shared" si="5"/>
        <v>0</v>
      </c>
      <c r="F35" s="100">
        <f t="shared" si="5"/>
        <v>0</v>
      </c>
      <c r="G35" s="100">
        <f t="shared" si="5"/>
        <v>0</v>
      </c>
      <c r="H35" s="100">
        <f t="shared" si="5"/>
        <v>0</v>
      </c>
      <c r="I35" s="100">
        <f t="shared" si="5"/>
        <v>0</v>
      </c>
      <c r="J35" s="100">
        <f t="shared" si="5"/>
        <v>0</v>
      </c>
      <c r="K35" s="100">
        <f t="shared" si="5"/>
        <v>0</v>
      </c>
      <c r="L35" s="100">
        <f t="shared" si="5"/>
        <v>0</v>
      </c>
      <c r="M35" s="100">
        <f t="shared" si="5"/>
        <v>0</v>
      </c>
      <c r="N35" s="100">
        <f t="shared" si="5"/>
        <v>0</v>
      </c>
      <c r="O35" s="101">
        <f t="shared" si="5"/>
        <v>0</v>
      </c>
      <c r="P35" s="100" t="str">
        <f t="shared" si="5"/>
        <v>:</v>
      </c>
      <c r="Q35" s="100" t="str">
        <f t="shared" si="5"/>
        <v>:</v>
      </c>
      <c r="R35" s="100" t="str">
        <f t="shared" si="5"/>
        <v>:</v>
      </c>
      <c r="S35" s="100" t="str">
        <f t="shared" si="5"/>
        <v>:</v>
      </c>
      <c r="T35" s="100" t="str">
        <f t="shared" si="5"/>
        <v>:</v>
      </c>
      <c r="U35" s="100" t="str">
        <f t="shared" si="5"/>
        <v>:</v>
      </c>
      <c r="V35" s="100" t="str">
        <f t="shared" si="5"/>
        <v>:</v>
      </c>
      <c r="W35" s="100" t="str">
        <f t="shared" si="5"/>
        <v>:</v>
      </c>
      <c r="X35" s="100" t="str">
        <f t="shared" si="5"/>
        <v>:</v>
      </c>
      <c r="Y35" s="100" t="str">
        <f t="shared" si="5"/>
        <v>:</v>
      </c>
      <c r="Z35" s="100" t="str">
        <f t="shared" si="5"/>
        <v>:</v>
      </c>
      <c r="AA35" s="179">
        <f t="shared" si="3"/>
        <v>0</v>
      </c>
    </row>
    <row r="36" spans="2:27" s="4" customFormat="1" ht="12" x14ac:dyDescent="0.25">
      <c r="B36" s="151" t="s">
        <v>38</v>
      </c>
      <c r="C36" s="111">
        <f t="shared" si="0"/>
        <v>0</v>
      </c>
      <c r="D36" s="105">
        <f t="shared" si="5"/>
        <v>0</v>
      </c>
      <c r="E36" s="105">
        <f t="shared" si="5"/>
        <v>0</v>
      </c>
      <c r="F36" s="105">
        <f t="shared" si="5"/>
        <v>0</v>
      </c>
      <c r="G36" s="105">
        <f t="shared" si="5"/>
        <v>0</v>
      </c>
      <c r="H36" s="105">
        <f t="shared" si="5"/>
        <v>0</v>
      </c>
      <c r="I36" s="105">
        <f t="shared" si="5"/>
        <v>0</v>
      </c>
      <c r="J36" s="105">
        <f t="shared" si="5"/>
        <v>0</v>
      </c>
      <c r="K36" s="105">
        <f t="shared" si="5"/>
        <v>0</v>
      </c>
      <c r="L36" s="105">
        <f t="shared" si="5"/>
        <v>0</v>
      </c>
      <c r="M36" s="105">
        <f t="shared" si="5"/>
        <v>0</v>
      </c>
      <c r="N36" s="105">
        <f t="shared" si="5"/>
        <v>0</v>
      </c>
      <c r="O36" s="106" t="str">
        <f t="shared" si="5"/>
        <v>:</v>
      </c>
      <c r="P36" s="105" t="str">
        <f t="shared" si="5"/>
        <v>:</v>
      </c>
      <c r="Q36" s="105" t="str">
        <f t="shared" si="5"/>
        <v>:</v>
      </c>
      <c r="R36" s="105" t="str">
        <f t="shared" si="5"/>
        <v>:</v>
      </c>
      <c r="S36" s="105" t="str">
        <f t="shared" si="5"/>
        <v>:</v>
      </c>
      <c r="T36" s="105" t="str">
        <f t="shared" si="5"/>
        <v>:</v>
      </c>
      <c r="U36" s="105" t="str">
        <f t="shared" si="5"/>
        <v>:</v>
      </c>
      <c r="V36" s="105" t="str">
        <f t="shared" si="5"/>
        <v>:</v>
      </c>
      <c r="W36" s="105" t="str">
        <f t="shared" si="5"/>
        <v>:</v>
      </c>
      <c r="X36" s="105" t="str">
        <f t="shared" si="5"/>
        <v>:</v>
      </c>
      <c r="Y36" s="105" t="str">
        <f t="shared" si="5"/>
        <v>:</v>
      </c>
      <c r="Z36" s="105" t="str">
        <f t="shared" si="5"/>
        <v>:</v>
      </c>
      <c r="AA36" s="179">
        <f t="shared" si="3"/>
        <v>0</v>
      </c>
    </row>
    <row r="37" spans="2:27" s="4" customFormat="1" ht="12" x14ac:dyDescent="0.25">
      <c r="B37" s="147" t="s">
        <v>39</v>
      </c>
      <c r="C37" s="103">
        <f t="shared" si="0"/>
        <v>147783</v>
      </c>
      <c r="D37" s="102">
        <f t="shared" si="5"/>
        <v>131873</v>
      </c>
      <c r="E37" s="102">
        <f t="shared" si="5"/>
        <v>141055</v>
      </c>
      <c r="F37" s="102">
        <f t="shared" si="5"/>
        <v>130985</v>
      </c>
      <c r="G37" s="102">
        <f t="shared" si="5"/>
        <v>134586</v>
      </c>
      <c r="H37" s="102">
        <f t="shared" si="5"/>
        <v>114115</v>
      </c>
      <c r="I37" s="102">
        <f t="shared" si="5"/>
        <v>124497</v>
      </c>
      <c r="J37" s="102">
        <f t="shared" si="5"/>
        <v>115850</v>
      </c>
      <c r="K37" s="102">
        <f t="shared" si="5"/>
        <v>127724</v>
      </c>
      <c r="L37" s="102">
        <f t="shared" si="5"/>
        <v>135792</v>
      </c>
      <c r="M37" s="102">
        <f t="shared" si="5"/>
        <v>148421</v>
      </c>
      <c r="N37" s="102">
        <f t="shared" si="5"/>
        <v>149888</v>
      </c>
      <c r="O37" s="103">
        <f t="shared" si="5"/>
        <v>146895.06200000001</v>
      </c>
      <c r="P37" s="102" t="str">
        <f t="shared" si="5"/>
        <v>:</v>
      </c>
      <c r="Q37" s="102" t="str">
        <f t="shared" si="5"/>
        <v>:</v>
      </c>
      <c r="R37" s="102" t="str">
        <f t="shared" si="5"/>
        <v>:</v>
      </c>
      <c r="S37" s="102" t="str">
        <f t="shared" si="5"/>
        <v>:</v>
      </c>
      <c r="T37" s="102" t="str">
        <f t="shared" si="5"/>
        <v>:</v>
      </c>
      <c r="U37" s="102" t="str">
        <f t="shared" si="5"/>
        <v>:</v>
      </c>
      <c r="V37" s="102" t="str">
        <f t="shared" si="5"/>
        <v>:</v>
      </c>
      <c r="W37" s="102" t="str">
        <f t="shared" si="5"/>
        <v>:</v>
      </c>
      <c r="X37" s="102" t="str">
        <f t="shared" si="5"/>
        <v>:</v>
      </c>
      <c r="Y37" s="102" t="str">
        <f t="shared" si="5"/>
        <v>:</v>
      </c>
      <c r="Z37" s="102" t="str">
        <f t="shared" si="5"/>
        <v>:</v>
      </c>
      <c r="AA37" s="181">
        <f t="shared" si="3"/>
        <v>1602569</v>
      </c>
    </row>
    <row r="38" spans="2:27" s="4" customFormat="1" ht="12" x14ac:dyDescent="0.25">
      <c r="B38" s="34" t="s">
        <v>43</v>
      </c>
      <c r="C38" s="108">
        <f>C83</f>
        <v>450687</v>
      </c>
      <c r="D38" s="107">
        <f t="shared" ref="D38:Z38" si="6">D83</f>
        <v>407230</v>
      </c>
      <c r="E38" s="107">
        <f t="shared" si="6"/>
        <v>437680</v>
      </c>
      <c r="F38" s="107">
        <f t="shared" si="6"/>
        <v>408265</v>
      </c>
      <c r="G38" s="107">
        <f t="shared" si="6"/>
        <v>396110</v>
      </c>
      <c r="H38" s="107">
        <f t="shared" si="6"/>
        <v>377196</v>
      </c>
      <c r="I38" s="107">
        <f t="shared" si="6"/>
        <v>388544</v>
      </c>
      <c r="J38" s="107">
        <f t="shared" si="6"/>
        <v>336361</v>
      </c>
      <c r="K38" s="107">
        <f t="shared" si="6"/>
        <v>248114</v>
      </c>
      <c r="L38" s="107">
        <f t="shared" si="6"/>
        <v>382933</v>
      </c>
      <c r="M38" s="107">
        <f t="shared" si="6"/>
        <v>407843</v>
      </c>
      <c r="N38" s="107">
        <f t="shared" si="6"/>
        <v>436729</v>
      </c>
      <c r="O38" s="263">
        <f t="shared" si="6"/>
        <v>424244.20500000002</v>
      </c>
      <c r="P38" s="107" t="str">
        <f t="shared" si="6"/>
        <v>:</v>
      </c>
      <c r="Q38" s="107" t="str">
        <f t="shared" si="6"/>
        <v>:</v>
      </c>
      <c r="R38" s="107" t="str">
        <f t="shared" si="6"/>
        <v>:</v>
      </c>
      <c r="S38" s="107" t="str">
        <f t="shared" si="6"/>
        <v>:</v>
      </c>
      <c r="T38" s="107" t="str">
        <f t="shared" si="6"/>
        <v>:</v>
      </c>
      <c r="U38" s="107" t="str">
        <f t="shared" si="6"/>
        <v>:</v>
      </c>
      <c r="V38" s="261" t="str">
        <f t="shared" si="6"/>
        <v>:</v>
      </c>
      <c r="W38" s="261" t="str">
        <f t="shared" si="6"/>
        <v>:</v>
      </c>
      <c r="X38" s="261" t="str">
        <f t="shared" si="6"/>
        <v>:</v>
      </c>
      <c r="Y38" s="261" t="str">
        <f t="shared" si="6"/>
        <v>:</v>
      </c>
      <c r="Z38" s="261" t="str">
        <f t="shared" si="6"/>
        <v>:</v>
      </c>
      <c r="AA38" s="182">
        <f>SUM(C38:N38)</f>
        <v>4677692</v>
      </c>
    </row>
    <row r="39" spans="2:27" s="4" customFormat="1" ht="12" x14ac:dyDescent="0.25">
      <c r="B39" s="38" t="s">
        <v>207</v>
      </c>
      <c r="C39" s="112">
        <f>C85</f>
        <v>0</v>
      </c>
      <c r="D39" s="110">
        <f t="shared" ref="D39:N40" si="7">D85</f>
        <v>0</v>
      </c>
      <c r="E39" s="110">
        <f t="shared" si="7"/>
        <v>0</v>
      </c>
      <c r="F39" s="110">
        <f t="shared" si="7"/>
        <v>0</v>
      </c>
      <c r="G39" s="110">
        <f t="shared" si="7"/>
        <v>0</v>
      </c>
      <c r="H39" s="110">
        <f t="shared" si="7"/>
        <v>0</v>
      </c>
      <c r="I39" s="110">
        <f t="shared" si="7"/>
        <v>0</v>
      </c>
      <c r="J39" s="110">
        <f t="shared" si="7"/>
        <v>0</v>
      </c>
      <c r="K39" s="110">
        <f t="shared" si="7"/>
        <v>0</v>
      </c>
      <c r="L39" s="110">
        <f t="shared" si="7"/>
        <v>0</v>
      </c>
      <c r="M39" s="110">
        <f t="shared" si="7"/>
        <v>0</v>
      </c>
      <c r="N39" s="110" t="str">
        <f t="shared" si="7"/>
        <v>:</v>
      </c>
      <c r="O39" s="262" t="str">
        <f t="shared" ref="O39:Z40" si="8">O85</f>
        <v>:</v>
      </c>
      <c r="P39" s="110" t="str">
        <f t="shared" si="8"/>
        <v>:</v>
      </c>
      <c r="Q39" s="110" t="str">
        <f t="shared" si="8"/>
        <v>:</v>
      </c>
      <c r="R39" s="110" t="str">
        <f t="shared" si="8"/>
        <v>:</v>
      </c>
      <c r="S39" s="110" t="str">
        <f t="shared" si="8"/>
        <v>:</v>
      </c>
      <c r="T39" s="110" t="str">
        <f t="shared" si="8"/>
        <v>:</v>
      </c>
      <c r="U39" s="110" t="str">
        <f t="shared" si="8"/>
        <v>:</v>
      </c>
      <c r="V39" s="273" t="str">
        <f t="shared" si="8"/>
        <v>:</v>
      </c>
      <c r="W39" s="273" t="str">
        <f t="shared" si="8"/>
        <v>:</v>
      </c>
      <c r="X39" s="273" t="str">
        <f t="shared" si="8"/>
        <v>:</v>
      </c>
      <c r="Y39" s="273" t="str">
        <f t="shared" si="8"/>
        <v>:</v>
      </c>
      <c r="Z39" s="274" t="str">
        <f>Z85</f>
        <v>:</v>
      </c>
      <c r="AA39" s="272">
        <f>SUM(C39:N39)</f>
        <v>0</v>
      </c>
    </row>
    <row r="40" spans="2:27" s="4" customFormat="1" ht="12" x14ac:dyDescent="0.25">
      <c r="B40" s="38" t="s">
        <v>190</v>
      </c>
      <c r="C40" s="112">
        <f>C86</f>
        <v>289</v>
      </c>
      <c r="D40" s="110">
        <f t="shared" si="7"/>
        <v>255</v>
      </c>
      <c r="E40" s="110">
        <f t="shared" si="7"/>
        <v>251</v>
      </c>
      <c r="F40" s="110">
        <f t="shared" si="7"/>
        <v>243</v>
      </c>
      <c r="G40" s="110">
        <f t="shared" si="7"/>
        <v>230</v>
      </c>
      <c r="H40" s="110">
        <f t="shared" si="7"/>
        <v>197</v>
      </c>
      <c r="I40" s="110">
        <f t="shared" si="7"/>
        <v>205</v>
      </c>
      <c r="J40" s="110">
        <f t="shared" si="7"/>
        <v>214</v>
      </c>
      <c r="K40" s="110">
        <f t="shared" si="7"/>
        <v>209</v>
      </c>
      <c r="L40" s="110">
        <f t="shared" si="7"/>
        <v>200</v>
      </c>
      <c r="M40" s="110">
        <f t="shared" si="7"/>
        <v>190</v>
      </c>
      <c r="N40" s="110">
        <f t="shared" si="7"/>
        <v>205</v>
      </c>
      <c r="O40" s="262" t="str">
        <f t="shared" si="8"/>
        <v>:</v>
      </c>
      <c r="P40" s="110" t="str">
        <f t="shared" si="8"/>
        <v>:</v>
      </c>
      <c r="Q40" s="110" t="str">
        <f t="shared" si="8"/>
        <v>:</v>
      </c>
      <c r="R40" s="110" t="str">
        <f t="shared" si="8"/>
        <v>:</v>
      </c>
      <c r="S40" s="110" t="str">
        <f t="shared" si="8"/>
        <v>:</v>
      </c>
      <c r="T40" s="110" t="str">
        <f t="shared" si="8"/>
        <v>:</v>
      </c>
      <c r="U40" s="110" t="str">
        <f t="shared" si="8"/>
        <v>:</v>
      </c>
      <c r="V40" s="110" t="str">
        <f t="shared" si="8"/>
        <v>:</v>
      </c>
      <c r="W40" s="110" t="str">
        <f t="shared" si="8"/>
        <v>:</v>
      </c>
      <c r="X40" s="110" t="str">
        <f t="shared" si="8"/>
        <v>:</v>
      </c>
      <c r="Y40" s="110" t="str">
        <f t="shared" si="8"/>
        <v>:</v>
      </c>
      <c r="Z40" s="275" t="str">
        <f t="shared" si="8"/>
        <v>:</v>
      </c>
      <c r="AA40" s="272">
        <f>SUM(C40:N40)</f>
        <v>2688</v>
      </c>
    </row>
    <row r="41" spans="2:27" s="4" customFormat="1" ht="12" x14ac:dyDescent="0.25">
      <c r="B41" s="151" t="s">
        <v>62</v>
      </c>
      <c r="C41" s="112">
        <f>C87</f>
        <v>1408</v>
      </c>
      <c r="D41" s="110">
        <f t="shared" ref="D41:Z41" si="9">D87</f>
        <v>1334</v>
      </c>
      <c r="E41" s="110">
        <f t="shared" si="9"/>
        <v>1445</v>
      </c>
      <c r="F41" s="110">
        <f t="shared" si="9"/>
        <v>1371</v>
      </c>
      <c r="G41" s="110">
        <f t="shared" si="9"/>
        <v>1408</v>
      </c>
      <c r="H41" s="110">
        <f t="shared" si="9"/>
        <v>1334</v>
      </c>
      <c r="I41" s="110">
        <f t="shared" si="9"/>
        <v>1371</v>
      </c>
      <c r="J41" s="110">
        <f t="shared" si="9"/>
        <v>1371</v>
      </c>
      <c r="K41" s="110">
        <f t="shared" si="9"/>
        <v>1296</v>
      </c>
      <c r="L41" s="110">
        <f t="shared" si="9"/>
        <v>1334</v>
      </c>
      <c r="M41" s="110">
        <f t="shared" si="9"/>
        <v>1296</v>
      </c>
      <c r="N41" s="110">
        <f t="shared" si="9"/>
        <v>1334</v>
      </c>
      <c r="O41" s="112">
        <f t="shared" si="9"/>
        <v>1333</v>
      </c>
      <c r="P41" s="110" t="str">
        <f t="shared" si="9"/>
        <v>:</v>
      </c>
      <c r="Q41" s="110" t="str">
        <f t="shared" si="9"/>
        <v>:</v>
      </c>
      <c r="R41" s="110" t="str">
        <f t="shared" si="9"/>
        <v>:</v>
      </c>
      <c r="S41" s="110" t="str">
        <f t="shared" si="9"/>
        <v>:</v>
      </c>
      <c r="T41" s="110" t="str">
        <f t="shared" si="9"/>
        <v>:</v>
      </c>
      <c r="U41" s="110" t="str">
        <f t="shared" si="9"/>
        <v>:</v>
      </c>
      <c r="V41" s="110" t="str">
        <f t="shared" si="9"/>
        <v>:</v>
      </c>
      <c r="W41" s="110" t="str">
        <f t="shared" si="9"/>
        <v>:</v>
      </c>
      <c r="X41" s="110" t="str">
        <f t="shared" si="9"/>
        <v>:</v>
      </c>
      <c r="Y41" s="110" t="str">
        <f t="shared" si="9"/>
        <v>:</v>
      </c>
      <c r="Z41" s="276" t="str">
        <f t="shared" si="9"/>
        <v>:</v>
      </c>
      <c r="AA41" s="272">
        <f>SUM(C41:N41)</f>
        <v>16302</v>
      </c>
    </row>
    <row r="42" spans="2:27" s="4" customFormat="1" ht="12" x14ac:dyDescent="0.25">
      <c r="B42" s="147" t="s">
        <v>45</v>
      </c>
      <c r="C42" s="108">
        <f>C88</f>
        <v>1673</v>
      </c>
      <c r="D42" s="107">
        <f t="shared" ref="D42:Z42" si="10">D88</f>
        <v>1593</v>
      </c>
      <c r="E42" s="107">
        <f t="shared" si="10"/>
        <v>1745</v>
      </c>
      <c r="F42" s="107">
        <f t="shared" si="10"/>
        <v>1683</v>
      </c>
      <c r="G42" s="107">
        <f t="shared" si="10"/>
        <v>1624</v>
      </c>
      <c r="H42" s="107">
        <f t="shared" si="10"/>
        <v>1099</v>
      </c>
      <c r="I42" s="107">
        <f t="shared" si="10"/>
        <v>1423</v>
      </c>
      <c r="J42" s="107">
        <f t="shared" si="10"/>
        <v>1233</v>
      </c>
      <c r="K42" s="107">
        <f t="shared" si="10"/>
        <v>1425</v>
      </c>
      <c r="L42" s="107">
        <f t="shared" si="10"/>
        <v>1521</v>
      </c>
      <c r="M42" s="107">
        <f t="shared" si="10"/>
        <v>1440</v>
      </c>
      <c r="N42" s="107">
        <f t="shared" si="10"/>
        <v>1505</v>
      </c>
      <c r="O42" s="108">
        <f t="shared" si="10"/>
        <v>1450.96</v>
      </c>
      <c r="P42" s="107" t="str">
        <f t="shared" si="10"/>
        <v>:</v>
      </c>
      <c r="Q42" s="107" t="str">
        <f t="shared" si="10"/>
        <v>:</v>
      </c>
      <c r="R42" s="107" t="str">
        <f t="shared" si="10"/>
        <v>:</v>
      </c>
      <c r="S42" s="107" t="str">
        <f t="shared" si="10"/>
        <v>:</v>
      </c>
      <c r="T42" s="107" t="str">
        <f t="shared" si="10"/>
        <v>:</v>
      </c>
      <c r="U42" s="107" t="str">
        <f t="shared" si="10"/>
        <v>:</v>
      </c>
      <c r="V42" s="107" t="str">
        <f t="shared" si="10"/>
        <v>:</v>
      </c>
      <c r="W42" s="107" t="str">
        <f t="shared" si="10"/>
        <v>:</v>
      </c>
      <c r="X42" s="107" t="str">
        <f t="shared" si="10"/>
        <v>:</v>
      </c>
      <c r="Y42" s="107" t="str">
        <f t="shared" si="10"/>
        <v>:</v>
      </c>
      <c r="Z42" s="107" t="str">
        <f t="shared" si="10"/>
        <v>:</v>
      </c>
      <c r="AA42" s="182">
        <f>SUM(C42:N42)</f>
        <v>17964</v>
      </c>
    </row>
    <row r="43" spans="2:27" x14ac:dyDescent="0.2">
      <c r="B43" s="57" t="s">
        <v>138</v>
      </c>
      <c r="P43" s="7"/>
    </row>
    <row r="44" spans="2:27" ht="15" customHeight="1" x14ac:dyDescent="0.2">
      <c r="B44" s="57" t="s">
        <v>546</v>
      </c>
      <c r="P44" s="7"/>
    </row>
    <row r="45" spans="2:27" ht="15" customHeight="1" x14ac:dyDescent="0.2">
      <c r="B45" s="299" t="s">
        <v>542</v>
      </c>
      <c r="P45" s="7"/>
    </row>
    <row r="46" spans="2:27" ht="15" customHeight="1" x14ac:dyDescent="0.2">
      <c r="B46" s="41" t="s">
        <v>543</v>
      </c>
      <c r="P46" s="7"/>
    </row>
    <row r="47" spans="2:27" ht="15" customHeight="1" x14ac:dyDescent="0.2">
      <c r="B47" s="41" t="s">
        <v>538</v>
      </c>
    </row>
    <row r="48" spans="2:27" ht="15" customHeight="1" x14ac:dyDescent="0.2">
      <c r="B48" s="2" t="str">
        <f>'T1-Solid fuels supply EU'!B37</f>
        <v>Extraction date: 05/05/2020</v>
      </c>
    </row>
    <row r="49" spans="1:27" ht="15" customHeight="1" x14ac:dyDescent="0.2">
      <c r="B49" s="42" t="s">
        <v>408</v>
      </c>
    </row>
    <row r="51" spans="1:27" x14ac:dyDescent="0.2">
      <c r="B51" s="2" t="s">
        <v>418</v>
      </c>
    </row>
    <row r="52" spans="1:27" x14ac:dyDescent="0.2">
      <c r="B52" s="70" t="s">
        <v>63</v>
      </c>
      <c r="C52" s="70" t="str">
        <f>'T1-Solid fuels supply EU'!C41</f>
        <v>2019M01</v>
      </c>
      <c r="D52" s="70" t="str">
        <f>'T1-Solid fuels supply EU'!D41</f>
        <v>2019M02</v>
      </c>
      <c r="E52" s="70" t="str">
        <f>'T1-Solid fuels supply EU'!E41</f>
        <v>2019M03</v>
      </c>
      <c r="F52" s="70" t="str">
        <f>'T1-Solid fuels supply EU'!F41</f>
        <v>2019M04</v>
      </c>
      <c r="G52" s="70" t="str">
        <f>'T1-Solid fuels supply EU'!G41</f>
        <v>2019M05</v>
      </c>
      <c r="H52" s="70" t="str">
        <f>'T1-Solid fuels supply EU'!H41</f>
        <v>2019M06</v>
      </c>
      <c r="I52" s="70" t="str">
        <f>'T1-Solid fuels supply EU'!I41</f>
        <v>2019M07</v>
      </c>
      <c r="J52" s="70" t="str">
        <f>'T1-Solid fuels supply EU'!J41</f>
        <v>2019M08</v>
      </c>
      <c r="K52" s="70" t="str">
        <f>'T1-Solid fuels supply EU'!K41</f>
        <v>2019M09</v>
      </c>
      <c r="L52" s="70" t="str">
        <f>'T1-Solid fuels supply EU'!L41</f>
        <v>2019M10</v>
      </c>
      <c r="M52" s="70" t="str">
        <f>'T1-Solid fuels supply EU'!M41</f>
        <v>2019M11</v>
      </c>
      <c r="N52" s="70" t="str">
        <f>'T1-Solid fuels supply EU'!N41</f>
        <v>2019M12</v>
      </c>
      <c r="O52" s="70" t="str">
        <f>'T1-Solid fuels supply EU'!O41</f>
        <v>2020M01</v>
      </c>
      <c r="P52" s="70" t="str">
        <f>'T1-Solid fuels supply EU'!P41</f>
        <v>2020M02</v>
      </c>
      <c r="Q52" s="70" t="str">
        <f>'T1-Solid fuels supply EU'!Q41</f>
        <v>2020M03</v>
      </c>
      <c r="R52" s="70" t="str">
        <f>'T1-Solid fuels supply EU'!R41</f>
        <v>2020M04</v>
      </c>
      <c r="S52" s="70" t="str">
        <f>'T1-Solid fuels supply EU'!S41</f>
        <v>2020M05</v>
      </c>
      <c r="T52" s="70" t="str">
        <f>'T1-Solid fuels supply EU'!T41</f>
        <v>2020M06</v>
      </c>
      <c r="U52" s="70" t="str">
        <f>'T1-Solid fuels supply EU'!U41</f>
        <v>2020M07</v>
      </c>
      <c r="V52" s="70" t="str">
        <f>'T1-Solid fuels supply EU'!V41</f>
        <v>2020M08</v>
      </c>
      <c r="W52" s="70" t="str">
        <f>'T1-Solid fuels supply EU'!W41</f>
        <v>2020M09</v>
      </c>
      <c r="X52" s="70" t="str">
        <f>'T1-Solid fuels supply EU'!X41</f>
        <v>2020M10</v>
      </c>
      <c r="Y52" s="70" t="str">
        <f>'T1-Solid fuels supply EU'!Y41</f>
        <v>2020M11</v>
      </c>
      <c r="Z52" s="70" t="str">
        <f>'T1-Solid fuels supply EU'!Z41</f>
        <v>2020M12</v>
      </c>
    </row>
    <row r="53" spans="1:27" x14ac:dyDescent="0.2">
      <c r="A53" s="2" t="s">
        <v>206</v>
      </c>
      <c r="B53" s="70" t="s">
        <v>41</v>
      </c>
      <c r="C53" s="236">
        <f t="shared" ref="C53:M53" si="11">SUM(C55:C82)</f>
        <v>415878</v>
      </c>
      <c r="D53" s="236">
        <f t="shared" si="11"/>
        <v>344394</v>
      </c>
      <c r="E53" s="236">
        <f t="shared" si="11"/>
        <v>368947</v>
      </c>
      <c r="F53" s="236">
        <f t="shared" si="11"/>
        <v>332840</v>
      </c>
      <c r="G53" s="236">
        <f t="shared" si="11"/>
        <v>342820</v>
      </c>
      <c r="H53" s="236">
        <f t="shared" si="11"/>
        <v>311464</v>
      </c>
      <c r="I53" s="236">
        <f t="shared" si="11"/>
        <v>320887</v>
      </c>
      <c r="J53" s="236">
        <f t="shared" si="11"/>
        <v>312034</v>
      </c>
      <c r="K53" s="236">
        <f t="shared" si="11"/>
        <v>302864</v>
      </c>
      <c r="L53" s="236">
        <f t="shared" si="11"/>
        <v>306667</v>
      </c>
      <c r="M53" s="236">
        <f t="shared" si="11"/>
        <v>339392</v>
      </c>
      <c r="N53" s="236">
        <f t="shared" ref="N53:O53" si="12">SUM(N55:N82)</f>
        <v>349484</v>
      </c>
      <c r="O53" s="236">
        <f t="shared" si="12"/>
        <v>342622.97</v>
      </c>
      <c r="P53" s="236" t="s">
        <v>12</v>
      </c>
      <c r="Q53" s="236" t="s">
        <v>12</v>
      </c>
      <c r="R53" s="236" t="s">
        <v>12</v>
      </c>
      <c r="S53" s="236" t="s">
        <v>12</v>
      </c>
      <c r="T53" s="236" t="s">
        <v>12</v>
      </c>
      <c r="U53" s="236" t="s">
        <v>12</v>
      </c>
      <c r="V53" s="236" t="s">
        <v>12</v>
      </c>
      <c r="W53" s="236" t="s">
        <v>12</v>
      </c>
      <c r="X53" s="236" t="s">
        <v>12</v>
      </c>
      <c r="Y53" s="236" t="s">
        <v>12</v>
      </c>
      <c r="Z53" s="236" t="s">
        <v>12</v>
      </c>
      <c r="AA53" s="236">
        <f t="shared" ref="AA53" si="13">SUM(AA55:AA82)</f>
        <v>0</v>
      </c>
    </row>
    <row r="54" spans="1:27" x14ac:dyDescent="0.2">
      <c r="A54" s="2" t="s">
        <v>123</v>
      </c>
      <c r="B54" s="70" t="s">
        <v>65</v>
      </c>
      <c r="C54" s="59">
        <v>196664</v>
      </c>
      <c r="D54" s="59">
        <v>145193</v>
      </c>
      <c r="E54" s="59">
        <v>155084</v>
      </c>
      <c r="F54" s="59">
        <v>133083</v>
      </c>
      <c r="G54" s="59">
        <v>140687</v>
      </c>
      <c r="H54" s="59">
        <v>132366</v>
      </c>
      <c r="I54" s="59">
        <v>129336</v>
      </c>
      <c r="J54" s="59">
        <v>131444</v>
      </c>
      <c r="K54" s="59">
        <v>116585</v>
      </c>
      <c r="L54" s="59">
        <v>112097</v>
      </c>
      <c r="M54" s="59">
        <v>130182</v>
      </c>
      <c r="N54" s="81">
        <f t="shared" ref="N54:O54" si="14">SUM(N55,N59,N60,N61,N62,N63,N64,N66,N67,N68,N69,N70,N72,N73,N74,N76,N78,N79,N80)</f>
        <v>135516</v>
      </c>
      <c r="O54" s="81">
        <f t="shared" si="14"/>
        <v>131992.85399999999</v>
      </c>
      <c r="P54" s="59" t="s">
        <v>12</v>
      </c>
      <c r="Q54" s="59" t="s">
        <v>12</v>
      </c>
      <c r="R54" s="59" t="s">
        <v>12</v>
      </c>
      <c r="S54" s="59" t="s">
        <v>12</v>
      </c>
      <c r="T54" s="59" t="s">
        <v>12</v>
      </c>
      <c r="U54" s="59" t="s">
        <v>12</v>
      </c>
      <c r="V54" s="59" t="s">
        <v>12</v>
      </c>
      <c r="W54" s="59" t="s">
        <v>12</v>
      </c>
      <c r="X54" s="59" t="s">
        <v>12</v>
      </c>
      <c r="Y54" s="59" t="s">
        <v>12</v>
      </c>
      <c r="Z54" s="59" t="s">
        <v>12</v>
      </c>
      <c r="AA54" s="236">
        <f t="shared" ref="AA54" si="15">SUM(AA55,AA59,AA60,AA61,AA62,AA63,AA64,AA66,AA67,AA68,AA69,AA70,AA72,AA73,AA74,AA76,AA78,AA79,AA80)</f>
        <v>0</v>
      </c>
    </row>
    <row r="55" spans="1:27" x14ac:dyDescent="0.2">
      <c r="A55" s="2" t="s">
        <v>89</v>
      </c>
      <c r="B55" s="70" t="s">
        <v>14</v>
      </c>
      <c r="C55" s="59">
        <v>0</v>
      </c>
      <c r="D55" s="59">
        <v>0</v>
      </c>
      <c r="E55" s="59">
        <v>1</v>
      </c>
      <c r="F55" s="59">
        <v>1</v>
      </c>
      <c r="G55" s="59">
        <v>1</v>
      </c>
      <c r="H55" s="59">
        <v>1</v>
      </c>
      <c r="I55" s="59">
        <v>1</v>
      </c>
      <c r="J55" s="59">
        <v>1</v>
      </c>
      <c r="K55" s="59">
        <v>0</v>
      </c>
      <c r="L55" s="59">
        <v>1</v>
      </c>
      <c r="M55" s="59">
        <v>1</v>
      </c>
      <c r="N55" s="59">
        <v>1</v>
      </c>
      <c r="O55" s="59">
        <v>0</v>
      </c>
      <c r="P55" s="59" t="s">
        <v>12</v>
      </c>
      <c r="Q55" s="59" t="s">
        <v>12</v>
      </c>
      <c r="R55" s="59" t="s">
        <v>12</v>
      </c>
      <c r="S55" s="59" t="s">
        <v>12</v>
      </c>
      <c r="T55" s="59" t="s">
        <v>12</v>
      </c>
      <c r="U55" s="59" t="s">
        <v>12</v>
      </c>
      <c r="V55" s="59" t="s">
        <v>12</v>
      </c>
      <c r="W55" s="59" t="s">
        <v>12</v>
      </c>
      <c r="X55" s="59" t="s">
        <v>12</v>
      </c>
      <c r="Y55" s="59" t="s">
        <v>12</v>
      </c>
      <c r="Z55" s="59" t="s">
        <v>12</v>
      </c>
    </row>
    <row r="56" spans="1:27" x14ac:dyDescent="0.2">
      <c r="A56" s="2" t="s">
        <v>90</v>
      </c>
      <c r="B56" s="70" t="s">
        <v>15</v>
      </c>
      <c r="C56" s="59">
        <v>119</v>
      </c>
      <c r="D56" s="59">
        <v>101</v>
      </c>
      <c r="E56" s="59">
        <v>104</v>
      </c>
      <c r="F56" s="59">
        <v>97</v>
      </c>
      <c r="G56" s="59">
        <v>94</v>
      </c>
      <c r="H56" s="59">
        <v>82</v>
      </c>
      <c r="I56" s="59">
        <v>79</v>
      </c>
      <c r="J56" s="59">
        <v>72</v>
      </c>
      <c r="K56" s="59">
        <v>80</v>
      </c>
      <c r="L56" s="59">
        <v>65</v>
      </c>
      <c r="M56" s="59">
        <v>46</v>
      </c>
      <c r="N56" s="59">
        <v>205</v>
      </c>
      <c r="O56" s="59">
        <v>226.80600000000001</v>
      </c>
      <c r="P56" s="59" t="s">
        <v>12</v>
      </c>
      <c r="Q56" s="59" t="s">
        <v>12</v>
      </c>
      <c r="R56" s="59" t="s">
        <v>12</v>
      </c>
      <c r="S56" s="59" t="s">
        <v>12</v>
      </c>
      <c r="T56" s="59" t="s">
        <v>12</v>
      </c>
      <c r="U56" s="59" t="s">
        <v>12</v>
      </c>
      <c r="V56" s="59" t="s">
        <v>12</v>
      </c>
      <c r="W56" s="59" t="s">
        <v>12</v>
      </c>
      <c r="X56" s="59" t="s">
        <v>12</v>
      </c>
      <c r="Y56" s="59" t="s">
        <v>12</v>
      </c>
      <c r="Z56" s="59" t="s">
        <v>12</v>
      </c>
    </row>
    <row r="57" spans="1:27" x14ac:dyDescent="0.2">
      <c r="A57" s="2" t="s">
        <v>91</v>
      </c>
      <c r="B57" s="70" t="s">
        <v>16</v>
      </c>
      <c r="C57" s="59">
        <v>709</v>
      </c>
      <c r="D57" s="59">
        <v>613</v>
      </c>
      <c r="E57" s="59">
        <v>708</v>
      </c>
      <c r="F57" s="59">
        <v>666</v>
      </c>
      <c r="G57" s="59">
        <v>675</v>
      </c>
      <c r="H57" s="59">
        <v>646</v>
      </c>
      <c r="I57" s="59">
        <v>652</v>
      </c>
      <c r="J57" s="59">
        <v>668</v>
      </c>
      <c r="K57" s="59">
        <v>644</v>
      </c>
      <c r="L57" s="59">
        <v>657</v>
      </c>
      <c r="M57" s="59">
        <v>654</v>
      </c>
      <c r="N57" s="59">
        <v>732</v>
      </c>
      <c r="O57" s="59">
        <v>694.53600000000006</v>
      </c>
      <c r="P57" s="59" t="s">
        <v>12</v>
      </c>
      <c r="Q57" s="59" t="s">
        <v>12</v>
      </c>
      <c r="R57" s="59" t="s">
        <v>12</v>
      </c>
      <c r="S57" s="59" t="s">
        <v>12</v>
      </c>
      <c r="T57" s="59" t="s">
        <v>12</v>
      </c>
      <c r="U57" s="59" t="s">
        <v>12</v>
      </c>
      <c r="V57" s="59" t="s">
        <v>12</v>
      </c>
      <c r="W57" s="59" t="s">
        <v>12</v>
      </c>
      <c r="X57" s="59" t="s">
        <v>12</v>
      </c>
      <c r="Y57" s="59" t="s">
        <v>12</v>
      </c>
      <c r="Z57" s="59" t="s">
        <v>12</v>
      </c>
    </row>
    <row r="58" spans="1:27" x14ac:dyDescent="0.2">
      <c r="A58" s="2" t="s">
        <v>92</v>
      </c>
      <c r="B58" s="70" t="s">
        <v>17</v>
      </c>
      <c r="C58" s="59">
        <v>11308</v>
      </c>
      <c r="D58" s="59">
        <v>13390</v>
      </c>
      <c r="E58" s="59">
        <v>14558</v>
      </c>
      <c r="F58" s="59">
        <v>13793</v>
      </c>
      <c r="G58" s="59">
        <v>14359</v>
      </c>
      <c r="H58" s="59">
        <v>13201</v>
      </c>
      <c r="I58" s="59">
        <v>12957</v>
      </c>
      <c r="J58" s="59">
        <v>10625</v>
      </c>
      <c r="K58" s="59">
        <v>6746</v>
      </c>
      <c r="L58" s="59">
        <v>5537</v>
      </c>
      <c r="M58" s="59">
        <v>5682</v>
      </c>
      <c r="N58" s="59">
        <v>5947</v>
      </c>
      <c r="O58" s="59">
        <v>5999.4940000000006</v>
      </c>
      <c r="P58" s="59" t="s">
        <v>12</v>
      </c>
      <c r="Q58" s="59" t="s">
        <v>12</v>
      </c>
      <c r="R58" s="59" t="s">
        <v>12</v>
      </c>
      <c r="S58" s="59" t="s">
        <v>12</v>
      </c>
      <c r="T58" s="59" t="s">
        <v>12</v>
      </c>
      <c r="U58" s="59" t="s">
        <v>12</v>
      </c>
      <c r="V58" s="59" t="s">
        <v>12</v>
      </c>
      <c r="W58" s="59" t="s">
        <v>12</v>
      </c>
      <c r="X58" s="59" t="s">
        <v>12</v>
      </c>
      <c r="Y58" s="59" t="s">
        <v>12</v>
      </c>
      <c r="Z58" s="59" t="s">
        <v>12</v>
      </c>
    </row>
    <row r="59" spans="1:27" x14ac:dyDescent="0.2">
      <c r="A59" s="2" t="s">
        <v>93</v>
      </c>
      <c r="B59" s="70" t="s">
        <v>66</v>
      </c>
      <c r="C59" s="59">
        <v>18652</v>
      </c>
      <c r="D59" s="59">
        <v>16810</v>
      </c>
      <c r="E59" s="59">
        <v>18232</v>
      </c>
      <c r="F59" s="59">
        <v>16986</v>
      </c>
      <c r="G59" s="59">
        <v>17122</v>
      </c>
      <c r="H59" s="59">
        <v>17424</v>
      </c>
      <c r="I59" s="59">
        <v>16856</v>
      </c>
      <c r="J59" s="59">
        <v>16028</v>
      </c>
      <c r="K59" s="59">
        <v>14872</v>
      </c>
      <c r="L59" s="59">
        <v>16437</v>
      </c>
      <c r="M59" s="59">
        <v>15937</v>
      </c>
      <c r="N59" s="59">
        <v>16612</v>
      </c>
      <c r="O59" s="59">
        <v>16529.45</v>
      </c>
      <c r="P59" s="59" t="s">
        <v>12</v>
      </c>
      <c r="Q59" s="59" t="s">
        <v>12</v>
      </c>
      <c r="R59" s="59" t="s">
        <v>12</v>
      </c>
      <c r="S59" s="59" t="s">
        <v>12</v>
      </c>
      <c r="T59" s="59" t="s">
        <v>12</v>
      </c>
      <c r="U59" s="59" t="s">
        <v>12</v>
      </c>
      <c r="V59" s="59" t="s">
        <v>12</v>
      </c>
      <c r="W59" s="59" t="s">
        <v>12</v>
      </c>
      <c r="X59" s="59" t="s">
        <v>12</v>
      </c>
      <c r="Y59" s="59" t="s">
        <v>12</v>
      </c>
      <c r="Z59" s="59" t="s">
        <v>12</v>
      </c>
    </row>
    <row r="60" spans="1:27" x14ac:dyDescent="0.2">
      <c r="A60" s="2" t="s">
        <v>95</v>
      </c>
      <c r="B60" s="70" t="s">
        <v>18</v>
      </c>
      <c r="C60" s="59">
        <v>0</v>
      </c>
      <c r="D60" s="59">
        <v>0</v>
      </c>
      <c r="E60" s="59">
        <v>0</v>
      </c>
      <c r="F60" s="59">
        <v>0</v>
      </c>
      <c r="G60" s="59">
        <v>0</v>
      </c>
      <c r="H60" s="59">
        <v>0</v>
      </c>
      <c r="I60" s="59">
        <v>0</v>
      </c>
      <c r="J60" s="59">
        <v>0</v>
      </c>
      <c r="K60" s="59">
        <v>0</v>
      </c>
      <c r="L60" s="59">
        <v>0</v>
      </c>
      <c r="M60" s="59">
        <v>0</v>
      </c>
      <c r="N60" s="59">
        <v>0</v>
      </c>
      <c r="O60" s="59">
        <v>0</v>
      </c>
      <c r="P60" s="59" t="s">
        <v>12</v>
      </c>
      <c r="Q60" s="59" t="s">
        <v>12</v>
      </c>
      <c r="R60" s="59" t="s">
        <v>12</v>
      </c>
      <c r="S60" s="59" t="s">
        <v>12</v>
      </c>
      <c r="T60" s="59" t="s">
        <v>12</v>
      </c>
      <c r="U60" s="59" t="s">
        <v>12</v>
      </c>
      <c r="V60" s="59" t="s">
        <v>12</v>
      </c>
      <c r="W60" s="59" t="s">
        <v>12</v>
      </c>
      <c r="X60" s="59" t="s">
        <v>12</v>
      </c>
      <c r="Y60" s="59" t="s">
        <v>12</v>
      </c>
      <c r="Z60" s="59" t="s">
        <v>12</v>
      </c>
    </row>
    <row r="61" spans="1:27" x14ac:dyDescent="0.2">
      <c r="A61" s="2" t="s">
        <v>94</v>
      </c>
      <c r="B61" s="70" t="s">
        <v>19</v>
      </c>
      <c r="C61" s="59">
        <v>9483</v>
      </c>
      <c r="D61" s="59">
        <v>8496</v>
      </c>
      <c r="E61" s="59">
        <v>9351</v>
      </c>
      <c r="F61" s="59">
        <v>8736</v>
      </c>
      <c r="G61" s="59">
        <v>8639</v>
      </c>
      <c r="H61" s="59">
        <v>8387</v>
      </c>
      <c r="I61" s="59">
        <v>8432</v>
      </c>
      <c r="J61" s="59">
        <v>8384</v>
      </c>
      <c r="K61" s="59">
        <v>6171</v>
      </c>
      <c r="L61" s="59">
        <v>7019</v>
      </c>
      <c r="M61" s="59">
        <v>7870</v>
      </c>
      <c r="N61" s="59">
        <v>7969</v>
      </c>
      <c r="O61" s="59">
        <v>7676.32</v>
      </c>
      <c r="P61" s="59" t="s">
        <v>12</v>
      </c>
      <c r="Q61" s="59" t="s">
        <v>12</v>
      </c>
      <c r="R61" s="59" t="s">
        <v>12</v>
      </c>
      <c r="S61" s="59" t="s">
        <v>12</v>
      </c>
      <c r="T61" s="59" t="s">
        <v>12</v>
      </c>
      <c r="U61" s="59" t="s">
        <v>12</v>
      </c>
      <c r="V61" s="59" t="s">
        <v>12</v>
      </c>
      <c r="W61" s="59" t="s">
        <v>12</v>
      </c>
      <c r="X61" s="59" t="s">
        <v>12</v>
      </c>
      <c r="Y61" s="59" t="s">
        <v>12</v>
      </c>
      <c r="Z61" s="59" t="s">
        <v>12</v>
      </c>
    </row>
    <row r="62" spans="1:27" x14ac:dyDescent="0.2">
      <c r="A62" s="2" t="s">
        <v>96</v>
      </c>
      <c r="B62" s="70" t="s">
        <v>20</v>
      </c>
      <c r="C62" s="59">
        <v>38</v>
      </c>
      <c r="D62" s="59">
        <v>44</v>
      </c>
      <c r="E62" s="59">
        <v>34</v>
      </c>
      <c r="F62" s="59">
        <v>47</v>
      </c>
      <c r="G62" s="59">
        <v>44</v>
      </c>
      <c r="H62" s="59">
        <v>33</v>
      </c>
      <c r="I62" s="59">
        <v>32</v>
      </c>
      <c r="J62" s="59">
        <v>33</v>
      </c>
      <c r="K62" s="59">
        <v>39</v>
      </c>
      <c r="L62" s="59">
        <v>41</v>
      </c>
      <c r="M62" s="59">
        <v>29</v>
      </c>
      <c r="N62" s="59">
        <v>31</v>
      </c>
      <c r="O62" s="59">
        <v>37.003</v>
      </c>
      <c r="P62" s="59" t="s">
        <v>12</v>
      </c>
      <c r="Q62" s="59" t="s">
        <v>12</v>
      </c>
      <c r="R62" s="59" t="s">
        <v>12</v>
      </c>
      <c r="S62" s="59" t="s">
        <v>12</v>
      </c>
      <c r="T62" s="59" t="s">
        <v>12</v>
      </c>
      <c r="U62" s="59" t="s">
        <v>12</v>
      </c>
      <c r="V62" s="59" t="s">
        <v>12</v>
      </c>
      <c r="W62" s="59" t="s">
        <v>12</v>
      </c>
      <c r="X62" s="59" t="s">
        <v>12</v>
      </c>
      <c r="Y62" s="59" t="s">
        <v>12</v>
      </c>
      <c r="Z62" s="59" t="s">
        <v>12</v>
      </c>
    </row>
    <row r="63" spans="1:27" x14ac:dyDescent="0.2">
      <c r="A63" s="2" t="s">
        <v>97</v>
      </c>
      <c r="B63" s="70" t="s">
        <v>21</v>
      </c>
      <c r="C63" s="59">
        <v>617</v>
      </c>
      <c r="D63" s="59">
        <v>662</v>
      </c>
      <c r="E63" s="59">
        <v>554</v>
      </c>
      <c r="F63" s="59">
        <v>597</v>
      </c>
      <c r="G63" s="59">
        <v>448</v>
      </c>
      <c r="H63" s="59">
        <v>452</v>
      </c>
      <c r="I63" s="59">
        <v>406</v>
      </c>
      <c r="J63" s="59">
        <v>365</v>
      </c>
      <c r="K63" s="59">
        <v>326</v>
      </c>
      <c r="L63" s="59">
        <v>331</v>
      </c>
      <c r="M63" s="59">
        <v>333</v>
      </c>
      <c r="N63" s="59">
        <v>314</v>
      </c>
      <c r="O63" s="59">
        <v>250</v>
      </c>
      <c r="P63" s="59" t="s">
        <v>12</v>
      </c>
      <c r="Q63" s="59" t="s">
        <v>12</v>
      </c>
      <c r="R63" s="59" t="s">
        <v>12</v>
      </c>
      <c r="S63" s="59" t="s">
        <v>12</v>
      </c>
      <c r="T63" s="59" t="s">
        <v>12</v>
      </c>
      <c r="U63" s="59" t="s">
        <v>12</v>
      </c>
      <c r="V63" s="59" t="s">
        <v>12</v>
      </c>
      <c r="W63" s="59" t="s">
        <v>12</v>
      </c>
      <c r="X63" s="59" t="s">
        <v>12</v>
      </c>
      <c r="Y63" s="59" t="s">
        <v>12</v>
      </c>
      <c r="Z63" s="59" t="s">
        <v>12</v>
      </c>
    </row>
    <row r="64" spans="1:27" x14ac:dyDescent="0.2">
      <c r="A64" s="2" t="s">
        <v>98</v>
      </c>
      <c r="B64" s="70" t="s">
        <v>22</v>
      </c>
      <c r="C64" s="59">
        <v>345</v>
      </c>
      <c r="D64" s="59">
        <v>371</v>
      </c>
      <c r="E64" s="59">
        <v>410</v>
      </c>
      <c r="F64" s="59">
        <v>406</v>
      </c>
      <c r="G64" s="59">
        <v>409</v>
      </c>
      <c r="H64" s="59">
        <v>377</v>
      </c>
      <c r="I64" s="59">
        <v>371</v>
      </c>
      <c r="J64" s="59">
        <v>404</v>
      </c>
      <c r="K64" s="59">
        <v>457</v>
      </c>
      <c r="L64" s="59">
        <v>488</v>
      </c>
      <c r="M64" s="59">
        <v>495</v>
      </c>
      <c r="N64" s="59">
        <v>566</v>
      </c>
      <c r="O64" s="59">
        <v>575.88400000000001</v>
      </c>
      <c r="P64" s="59" t="s">
        <v>12</v>
      </c>
      <c r="Q64" s="59" t="s">
        <v>12</v>
      </c>
      <c r="R64" s="59" t="s">
        <v>12</v>
      </c>
      <c r="S64" s="59" t="s">
        <v>12</v>
      </c>
      <c r="T64" s="59" t="s">
        <v>12</v>
      </c>
      <c r="U64" s="59" t="s">
        <v>12</v>
      </c>
      <c r="V64" s="59" t="s">
        <v>12</v>
      </c>
      <c r="W64" s="59" t="s">
        <v>12</v>
      </c>
      <c r="X64" s="59" t="s">
        <v>12</v>
      </c>
      <c r="Y64" s="59" t="s">
        <v>12</v>
      </c>
      <c r="Z64" s="59" t="s">
        <v>12</v>
      </c>
    </row>
    <row r="65" spans="1:26" x14ac:dyDescent="0.2">
      <c r="A65" s="2" t="s">
        <v>99</v>
      </c>
      <c r="B65" s="70" t="s">
        <v>44</v>
      </c>
      <c r="C65" s="59">
        <v>4091</v>
      </c>
      <c r="D65" s="59">
        <v>3621</v>
      </c>
      <c r="E65" s="59">
        <v>3841</v>
      </c>
      <c r="F65" s="59">
        <v>3631</v>
      </c>
      <c r="G65" s="59">
        <v>3648</v>
      </c>
      <c r="H65" s="59">
        <v>3497</v>
      </c>
      <c r="I65" s="59">
        <v>3649</v>
      </c>
      <c r="J65" s="59">
        <v>3519</v>
      </c>
      <c r="K65" s="59">
        <v>3243</v>
      </c>
      <c r="L65" s="59">
        <v>3418</v>
      </c>
      <c r="M65" s="59">
        <v>3247</v>
      </c>
      <c r="N65" s="59">
        <v>3243</v>
      </c>
      <c r="O65" s="59">
        <v>3217.24</v>
      </c>
      <c r="P65" s="59" t="s">
        <v>12</v>
      </c>
      <c r="Q65" s="59" t="s">
        <v>12</v>
      </c>
      <c r="R65" s="59" t="s">
        <v>12</v>
      </c>
      <c r="S65" s="59" t="s">
        <v>12</v>
      </c>
      <c r="T65" s="59" t="s">
        <v>12</v>
      </c>
      <c r="U65" s="59" t="s">
        <v>12</v>
      </c>
      <c r="V65" s="59" t="s">
        <v>12</v>
      </c>
      <c r="W65" s="59" t="s">
        <v>12</v>
      </c>
      <c r="X65" s="59" t="s">
        <v>12</v>
      </c>
      <c r="Y65" s="59" t="s">
        <v>12</v>
      </c>
      <c r="Z65" s="59" t="s">
        <v>12</v>
      </c>
    </row>
    <row r="66" spans="1:26" x14ac:dyDescent="0.2">
      <c r="A66" s="2" t="s">
        <v>100</v>
      </c>
      <c r="B66" s="70" t="s">
        <v>23</v>
      </c>
      <c r="C66" s="59">
        <v>17107</v>
      </c>
      <c r="D66" s="59">
        <v>15507</v>
      </c>
      <c r="E66" s="59">
        <v>16574</v>
      </c>
      <c r="F66" s="59">
        <v>16002</v>
      </c>
      <c r="G66" s="59">
        <v>15964</v>
      </c>
      <c r="H66" s="59">
        <v>14973</v>
      </c>
      <c r="I66" s="59">
        <v>15431</v>
      </c>
      <c r="J66" s="59">
        <v>15391</v>
      </c>
      <c r="K66" s="59">
        <v>14363</v>
      </c>
      <c r="L66" s="59">
        <v>15010</v>
      </c>
      <c r="M66" s="59">
        <v>14288</v>
      </c>
      <c r="N66" s="59">
        <v>14212</v>
      </c>
      <c r="O66" s="59">
        <v>13869</v>
      </c>
      <c r="P66" s="59" t="s">
        <v>12</v>
      </c>
      <c r="Q66" s="59" t="s">
        <v>12</v>
      </c>
      <c r="R66" s="59" t="s">
        <v>12</v>
      </c>
      <c r="S66" s="59" t="s">
        <v>12</v>
      </c>
      <c r="T66" s="59" t="s">
        <v>12</v>
      </c>
      <c r="U66" s="59" t="s">
        <v>12</v>
      </c>
      <c r="V66" s="59" t="s">
        <v>12</v>
      </c>
      <c r="W66" s="59" t="s">
        <v>12</v>
      </c>
      <c r="X66" s="59" t="s">
        <v>12</v>
      </c>
      <c r="Y66" s="59" t="s">
        <v>12</v>
      </c>
      <c r="Z66" s="59" t="s">
        <v>12</v>
      </c>
    </row>
    <row r="67" spans="1:26" x14ac:dyDescent="0.2">
      <c r="A67" s="2" t="s">
        <v>101</v>
      </c>
      <c r="B67" s="70" t="s">
        <v>24</v>
      </c>
      <c r="C67" s="10">
        <v>0</v>
      </c>
      <c r="D67" s="59">
        <v>0</v>
      </c>
      <c r="E67" s="59">
        <v>0</v>
      </c>
      <c r="F67" s="59">
        <v>0</v>
      </c>
      <c r="G67" s="59">
        <v>0</v>
      </c>
      <c r="H67" s="59">
        <v>0</v>
      </c>
      <c r="I67" s="59">
        <v>0</v>
      </c>
      <c r="J67" s="59">
        <v>0</v>
      </c>
      <c r="K67" s="59">
        <v>0</v>
      </c>
      <c r="L67" s="59">
        <v>0</v>
      </c>
      <c r="M67" s="59">
        <v>0</v>
      </c>
      <c r="N67" s="59">
        <v>0</v>
      </c>
      <c r="O67" s="10">
        <v>0</v>
      </c>
      <c r="P67" s="59" t="s">
        <v>12</v>
      </c>
      <c r="Q67" s="59" t="s">
        <v>12</v>
      </c>
      <c r="R67" s="59" t="s">
        <v>12</v>
      </c>
      <c r="S67" s="59" t="s">
        <v>12</v>
      </c>
      <c r="T67" s="59" t="s">
        <v>12</v>
      </c>
      <c r="U67" s="59" t="s">
        <v>12</v>
      </c>
      <c r="V67" s="59" t="s">
        <v>12</v>
      </c>
      <c r="W67" s="59" t="s">
        <v>12</v>
      </c>
      <c r="X67" s="59" t="s">
        <v>12</v>
      </c>
      <c r="Y67" s="59" t="s">
        <v>12</v>
      </c>
      <c r="Z67" s="59" t="s">
        <v>12</v>
      </c>
    </row>
    <row r="68" spans="1:26" x14ac:dyDescent="0.2">
      <c r="A68" s="2" t="s">
        <v>102</v>
      </c>
      <c r="B68" s="70" t="s">
        <v>25</v>
      </c>
      <c r="C68" s="59">
        <v>0</v>
      </c>
      <c r="D68" s="59">
        <v>0</v>
      </c>
      <c r="E68" s="59">
        <v>0</v>
      </c>
      <c r="F68" s="59">
        <v>0</v>
      </c>
      <c r="G68" s="59">
        <v>0</v>
      </c>
      <c r="H68" s="59">
        <v>0</v>
      </c>
      <c r="I68" s="59">
        <v>0</v>
      </c>
      <c r="J68" s="59">
        <v>0</v>
      </c>
      <c r="K68" s="59">
        <v>0</v>
      </c>
      <c r="L68" s="59">
        <v>0</v>
      </c>
      <c r="M68" s="59">
        <v>0</v>
      </c>
      <c r="N68" s="59">
        <v>0</v>
      </c>
      <c r="O68" s="59">
        <v>0</v>
      </c>
      <c r="P68" s="59" t="s">
        <v>12</v>
      </c>
      <c r="Q68" s="59" t="s">
        <v>12</v>
      </c>
      <c r="R68" s="59" t="s">
        <v>12</v>
      </c>
      <c r="S68" s="59" t="s">
        <v>12</v>
      </c>
      <c r="T68" s="59" t="s">
        <v>12</v>
      </c>
      <c r="U68" s="59" t="s">
        <v>12</v>
      </c>
      <c r="V68" s="59" t="s">
        <v>12</v>
      </c>
      <c r="W68" s="59" t="s">
        <v>12</v>
      </c>
      <c r="X68" s="59" t="s">
        <v>12</v>
      </c>
      <c r="Y68" s="59" t="s">
        <v>12</v>
      </c>
      <c r="Z68" s="59" t="s">
        <v>12</v>
      </c>
    </row>
    <row r="69" spans="1:26" x14ac:dyDescent="0.2">
      <c r="A69" s="2" t="s">
        <v>103</v>
      </c>
      <c r="B69" s="70" t="s">
        <v>26</v>
      </c>
      <c r="C69" s="59">
        <v>0</v>
      </c>
      <c r="D69" s="59">
        <v>0</v>
      </c>
      <c r="E69" s="59">
        <v>0</v>
      </c>
      <c r="F69" s="59">
        <v>0</v>
      </c>
      <c r="G69" s="59">
        <v>0</v>
      </c>
      <c r="H69" s="59">
        <v>0</v>
      </c>
      <c r="I69" s="59">
        <v>0</v>
      </c>
      <c r="J69" s="59">
        <v>0</v>
      </c>
      <c r="K69" s="59">
        <v>0</v>
      </c>
      <c r="L69" s="59">
        <v>0</v>
      </c>
      <c r="M69" s="59">
        <v>0</v>
      </c>
      <c r="N69" s="59">
        <v>0</v>
      </c>
      <c r="O69" s="59">
        <v>0</v>
      </c>
      <c r="P69" s="59" t="s">
        <v>12</v>
      </c>
      <c r="Q69" s="59" t="s">
        <v>12</v>
      </c>
      <c r="R69" s="59" t="s">
        <v>12</v>
      </c>
      <c r="S69" s="59" t="s">
        <v>12</v>
      </c>
      <c r="T69" s="59" t="s">
        <v>12</v>
      </c>
      <c r="U69" s="59" t="s">
        <v>12</v>
      </c>
      <c r="V69" s="59" t="s">
        <v>12</v>
      </c>
      <c r="W69" s="59" t="s">
        <v>12</v>
      </c>
      <c r="X69" s="59" t="s">
        <v>12</v>
      </c>
      <c r="Y69" s="59" t="s">
        <v>12</v>
      </c>
      <c r="Z69" s="59" t="s">
        <v>12</v>
      </c>
    </row>
    <row r="70" spans="1:26" x14ac:dyDescent="0.2">
      <c r="A70" s="2" t="s">
        <v>104</v>
      </c>
      <c r="B70" s="70" t="s">
        <v>27</v>
      </c>
      <c r="C70" s="59">
        <v>0</v>
      </c>
      <c r="D70" s="59">
        <v>0</v>
      </c>
      <c r="E70" s="59">
        <v>0</v>
      </c>
      <c r="F70" s="59">
        <v>0</v>
      </c>
      <c r="G70" s="59">
        <v>0</v>
      </c>
      <c r="H70" s="59">
        <v>0</v>
      </c>
      <c r="I70" s="59">
        <v>0</v>
      </c>
      <c r="J70" s="59">
        <v>0</v>
      </c>
      <c r="K70" s="59">
        <v>0</v>
      </c>
      <c r="L70" s="59">
        <v>0</v>
      </c>
      <c r="M70" s="59">
        <v>0</v>
      </c>
      <c r="N70" s="59">
        <v>0</v>
      </c>
      <c r="O70" s="59">
        <v>0</v>
      </c>
      <c r="P70" s="59" t="s">
        <v>12</v>
      </c>
      <c r="Q70" s="59" t="s">
        <v>12</v>
      </c>
      <c r="R70" s="59" t="s">
        <v>12</v>
      </c>
      <c r="S70" s="59" t="s">
        <v>12</v>
      </c>
      <c r="T70" s="59" t="s">
        <v>12</v>
      </c>
      <c r="U70" s="59" t="s">
        <v>12</v>
      </c>
      <c r="V70" s="59" t="s">
        <v>12</v>
      </c>
      <c r="W70" s="59" t="s">
        <v>12</v>
      </c>
      <c r="X70" s="59" t="s">
        <v>12</v>
      </c>
      <c r="Y70" s="59" t="s">
        <v>12</v>
      </c>
      <c r="Z70" s="59" t="s">
        <v>12</v>
      </c>
    </row>
    <row r="71" spans="1:26" x14ac:dyDescent="0.2">
      <c r="A71" s="2" t="s">
        <v>105</v>
      </c>
      <c r="B71" s="70" t="s">
        <v>28</v>
      </c>
      <c r="C71" s="59">
        <v>5747</v>
      </c>
      <c r="D71" s="59">
        <v>4952</v>
      </c>
      <c r="E71" s="59">
        <v>5247</v>
      </c>
      <c r="F71" s="59">
        <v>5345</v>
      </c>
      <c r="G71" s="59">
        <v>5351</v>
      </c>
      <c r="H71" s="59">
        <v>4875</v>
      </c>
      <c r="I71" s="59">
        <v>5223</v>
      </c>
      <c r="J71" s="59">
        <v>5080</v>
      </c>
      <c r="K71" s="59">
        <v>4700</v>
      </c>
      <c r="L71" s="59">
        <v>4384</v>
      </c>
      <c r="M71" s="59">
        <v>5137</v>
      </c>
      <c r="N71" s="59">
        <v>5392</v>
      </c>
      <c r="O71" s="59">
        <v>5443</v>
      </c>
      <c r="P71" s="59" t="s">
        <v>12</v>
      </c>
      <c r="Q71" s="59" t="s">
        <v>12</v>
      </c>
      <c r="R71" s="59" t="s">
        <v>12</v>
      </c>
      <c r="S71" s="59" t="s">
        <v>12</v>
      </c>
      <c r="T71" s="59" t="s">
        <v>12</v>
      </c>
      <c r="U71" s="59" t="s">
        <v>12</v>
      </c>
      <c r="V71" s="59" t="s">
        <v>12</v>
      </c>
      <c r="W71" s="59" t="s">
        <v>12</v>
      </c>
      <c r="X71" s="59" t="s">
        <v>12</v>
      </c>
      <c r="Y71" s="59" t="s">
        <v>12</v>
      </c>
      <c r="Z71" s="59" t="s">
        <v>12</v>
      </c>
    </row>
    <row r="72" spans="1:26" x14ac:dyDescent="0.2">
      <c r="A72" s="2" t="s">
        <v>106</v>
      </c>
      <c r="B72" s="70" t="s">
        <v>29</v>
      </c>
      <c r="C72" s="10">
        <v>0</v>
      </c>
      <c r="D72" s="59">
        <v>0</v>
      </c>
      <c r="E72" s="59">
        <v>0</v>
      </c>
      <c r="F72" s="59">
        <v>0</v>
      </c>
      <c r="G72" s="59">
        <v>0</v>
      </c>
      <c r="H72" s="59">
        <v>0</v>
      </c>
      <c r="I72" s="59">
        <v>0</v>
      </c>
      <c r="J72" s="59">
        <v>0</v>
      </c>
      <c r="K72" s="59">
        <v>0</v>
      </c>
      <c r="L72" s="59">
        <v>0</v>
      </c>
      <c r="M72" s="59">
        <v>0</v>
      </c>
      <c r="N72" s="59">
        <v>0</v>
      </c>
      <c r="O72" s="10">
        <v>0</v>
      </c>
      <c r="P72" s="59" t="s">
        <v>12</v>
      </c>
      <c r="Q72" s="59" t="s">
        <v>12</v>
      </c>
      <c r="R72" s="59" t="s">
        <v>12</v>
      </c>
      <c r="S72" s="59" t="s">
        <v>12</v>
      </c>
      <c r="T72" s="59" t="s">
        <v>12</v>
      </c>
      <c r="U72" s="59" t="s">
        <v>12</v>
      </c>
      <c r="V72" s="59" t="s">
        <v>12</v>
      </c>
      <c r="W72" s="59" t="s">
        <v>12</v>
      </c>
      <c r="X72" s="59" t="s">
        <v>12</v>
      </c>
      <c r="Y72" s="59" t="s">
        <v>12</v>
      </c>
      <c r="Z72" s="59" t="s">
        <v>12</v>
      </c>
    </row>
    <row r="73" spans="1:26" x14ac:dyDescent="0.2">
      <c r="A73" s="2" t="s">
        <v>107</v>
      </c>
      <c r="B73" s="70" t="s">
        <v>30</v>
      </c>
      <c r="C73" s="59">
        <v>147157</v>
      </c>
      <c r="D73" s="59">
        <v>100345</v>
      </c>
      <c r="E73" s="59">
        <v>106564</v>
      </c>
      <c r="F73" s="59">
        <v>87082</v>
      </c>
      <c r="G73" s="59">
        <v>94662</v>
      </c>
      <c r="H73" s="59">
        <v>87415</v>
      </c>
      <c r="I73" s="59">
        <v>84380</v>
      </c>
      <c r="J73" s="59">
        <v>87468</v>
      </c>
      <c r="K73" s="59">
        <v>77663</v>
      </c>
      <c r="L73" s="59">
        <v>69198</v>
      </c>
      <c r="M73" s="59">
        <v>87757</v>
      </c>
      <c r="N73" s="59">
        <v>92531</v>
      </c>
      <c r="O73" s="59">
        <v>92785.528999999995</v>
      </c>
      <c r="P73" s="59" t="s">
        <v>12</v>
      </c>
      <c r="Q73" s="59" t="s">
        <v>12</v>
      </c>
      <c r="R73" s="59" t="s">
        <v>12</v>
      </c>
      <c r="S73" s="59" t="s">
        <v>12</v>
      </c>
      <c r="T73" s="59" t="s">
        <v>12</v>
      </c>
      <c r="U73" s="59" t="s">
        <v>12</v>
      </c>
      <c r="V73" s="59" t="s">
        <v>12</v>
      </c>
      <c r="W73" s="59" t="s">
        <v>12</v>
      </c>
      <c r="X73" s="59" t="s">
        <v>12</v>
      </c>
      <c r="Y73" s="59" t="s">
        <v>12</v>
      </c>
      <c r="Z73" s="59" t="s">
        <v>12</v>
      </c>
    </row>
    <row r="74" spans="1:26" x14ac:dyDescent="0.2">
      <c r="A74" s="2" t="s">
        <v>108</v>
      </c>
      <c r="B74" s="70" t="s">
        <v>31</v>
      </c>
      <c r="C74" s="59">
        <v>2964</v>
      </c>
      <c r="D74" s="59">
        <v>2701</v>
      </c>
      <c r="E74" s="59">
        <v>3105</v>
      </c>
      <c r="F74" s="59">
        <v>2969</v>
      </c>
      <c r="G74" s="59">
        <v>3102</v>
      </c>
      <c r="H74" s="59">
        <v>3050</v>
      </c>
      <c r="I74" s="59">
        <v>3181</v>
      </c>
      <c r="J74" s="59">
        <v>3116</v>
      </c>
      <c r="K74" s="59">
        <v>2441</v>
      </c>
      <c r="L74" s="59">
        <v>3317</v>
      </c>
      <c r="M74" s="59">
        <v>3222</v>
      </c>
      <c r="N74" s="59">
        <v>3066</v>
      </c>
      <c r="O74" s="81" t="s">
        <v>12</v>
      </c>
      <c r="P74" s="59" t="s">
        <v>12</v>
      </c>
      <c r="Q74" s="59" t="s">
        <v>12</v>
      </c>
      <c r="R74" s="59" t="s">
        <v>12</v>
      </c>
      <c r="S74" s="59" t="s">
        <v>12</v>
      </c>
      <c r="T74" s="59" t="s">
        <v>12</v>
      </c>
      <c r="U74" s="59" t="s">
        <v>12</v>
      </c>
      <c r="V74" s="59" t="s">
        <v>12</v>
      </c>
      <c r="W74" s="59" t="s">
        <v>12</v>
      </c>
      <c r="X74" s="59" t="s">
        <v>12</v>
      </c>
      <c r="Y74" s="59" t="s">
        <v>12</v>
      </c>
      <c r="Z74" s="59" t="s">
        <v>12</v>
      </c>
    </row>
    <row r="75" spans="1:26" x14ac:dyDescent="0.2">
      <c r="A75" s="2" t="s">
        <v>109</v>
      </c>
      <c r="B75" s="70" t="s">
        <v>32</v>
      </c>
      <c r="C75" s="59">
        <v>14245</v>
      </c>
      <c r="D75" s="59">
        <v>12852</v>
      </c>
      <c r="E75" s="59">
        <v>14301</v>
      </c>
      <c r="F75" s="59">
        <v>13260</v>
      </c>
      <c r="G75" s="59">
        <v>11425</v>
      </c>
      <c r="H75" s="59">
        <v>12119</v>
      </c>
      <c r="I75" s="59">
        <v>13335</v>
      </c>
      <c r="J75" s="59">
        <v>13627</v>
      </c>
      <c r="K75" s="59">
        <v>11745</v>
      </c>
      <c r="L75" s="59">
        <v>14105</v>
      </c>
      <c r="M75" s="59">
        <v>13820</v>
      </c>
      <c r="N75" s="59">
        <v>14619</v>
      </c>
      <c r="O75" s="59">
        <v>14176.978000000001</v>
      </c>
      <c r="P75" s="59" t="s">
        <v>12</v>
      </c>
      <c r="Q75" s="59" t="s">
        <v>12</v>
      </c>
      <c r="R75" s="59" t="s">
        <v>12</v>
      </c>
      <c r="S75" s="59" t="s">
        <v>12</v>
      </c>
      <c r="T75" s="59" t="s">
        <v>12</v>
      </c>
      <c r="U75" s="59" t="s">
        <v>12</v>
      </c>
      <c r="V75" s="59" t="s">
        <v>12</v>
      </c>
      <c r="W75" s="59" t="s">
        <v>12</v>
      </c>
      <c r="X75" s="59" t="s">
        <v>12</v>
      </c>
      <c r="Y75" s="59" t="s">
        <v>12</v>
      </c>
      <c r="Z75" s="59" t="s">
        <v>12</v>
      </c>
    </row>
    <row r="76" spans="1:26" x14ac:dyDescent="0.2">
      <c r="A76" s="2" t="s">
        <v>110</v>
      </c>
      <c r="B76" s="70" t="s">
        <v>33</v>
      </c>
      <c r="C76" s="59">
        <v>0</v>
      </c>
      <c r="D76" s="59">
        <v>0</v>
      </c>
      <c r="E76" s="59">
        <v>0</v>
      </c>
      <c r="F76" s="59">
        <v>0</v>
      </c>
      <c r="G76" s="59">
        <v>0</v>
      </c>
      <c r="H76" s="59">
        <v>0</v>
      </c>
      <c r="I76" s="59">
        <v>0</v>
      </c>
      <c r="J76" s="59">
        <v>0</v>
      </c>
      <c r="K76" s="59">
        <v>0</v>
      </c>
      <c r="L76" s="59">
        <v>0</v>
      </c>
      <c r="M76" s="59">
        <v>0</v>
      </c>
      <c r="N76" s="59">
        <v>0</v>
      </c>
      <c r="O76" s="59">
        <v>0</v>
      </c>
      <c r="P76" s="59" t="s">
        <v>12</v>
      </c>
      <c r="Q76" s="59" t="s">
        <v>12</v>
      </c>
      <c r="R76" s="59" t="s">
        <v>12</v>
      </c>
      <c r="S76" s="59" t="s">
        <v>12</v>
      </c>
      <c r="T76" s="59" t="s">
        <v>12</v>
      </c>
      <c r="U76" s="59" t="s">
        <v>12</v>
      </c>
      <c r="V76" s="59" t="s">
        <v>12</v>
      </c>
      <c r="W76" s="59" t="s">
        <v>12</v>
      </c>
      <c r="X76" s="59" t="s">
        <v>12</v>
      </c>
      <c r="Y76" s="59" t="s">
        <v>12</v>
      </c>
      <c r="Z76" s="59" t="s">
        <v>12</v>
      </c>
    </row>
    <row r="77" spans="1:26" x14ac:dyDescent="0.2">
      <c r="A77" s="2" t="s">
        <v>111</v>
      </c>
      <c r="B77" s="70" t="s">
        <v>34</v>
      </c>
      <c r="C77" s="59">
        <v>35212</v>
      </c>
      <c r="D77" s="59">
        <v>31799</v>
      </c>
      <c r="E77" s="59">
        <v>34049</v>
      </c>
      <c r="F77" s="59">
        <v>31980</v>
      </c>
      <c r="G77" s="59">
        <v>31995</v>
      </c>
      <c r="H77" s="59">
        <v>30563</v>
      </c>
      <c r="I77" s="59">
        <v>31159</v>
      </c>
      <c r="J77" s="59">
        <v>31149</v>
      </c>
      <c r="K77" s="59">
        <v>31397</v>
      </c>
      <c r="L77" s="59">
        <v>30612</v>
      </c>
      <c r="M77" s="59">
        <v>32203</v>
      </c>
      <c r="N77" s="59">
        <v>33942</v>
      </c>
      <c r="O77" s="59">
        <v>33977</v>
      </c>
      <c r="P77" s="59" t="s">
        <v>12</v>
      </c>
      <c r="Q77" s="59" t="s">
        <v>12</v>
      </c>
      <c r="R77" s="59" t="s">
        <v>12</v>
      </c>
      <c r="S77" s="59" t="s">
        <v>12</v>
      </c>
      <c r="T77" s="59" t="s">
        <v>12</v>
      </c>
      <c r="U77" s="59" t="s">
        <v>12</v>
      </c>
      <c r="V77" s="59" t="s">
        <v>12</v>
      </c>
      <c r="W77" s="59" t="s">
        <v>12</v>
      </c>
      <c r="X77" s="59" t="s">
        <v>12</v>
      </c>
      <c r="Y77" s="59" t="s">
        <v>12</v>
      </c>
      <c r="Z77" s="59" t="s">
        <v>12</v>
      </c>
    </row>
    <row r="78" spans="1:26" x14ac:dyDescent="0.2">
      <c r="A78" s="2" t="s">
        <v>112</v>
      </c>
      <c r="B78" s="70" t="s">
        <v>35</v>
      </c>
      <c r="C78" s="59">
        <v>31</v>
      </c>
      <c r="D78" s="59">
        <v>25</v>
      </c>
      <c r="E78" s="59">
        <v>27</v>
      </c>
      <c r="F78" s="59">
        <v>25</v>
      </c>
      <c r="G78" s="59">
        <v>24</v>
      </c>
      <c r="H78" s="59">
        <v>21</v>
      </c>
      <c r="I78" s="59">
        <v>14</v>
      </c>
      <c r="J78" s="59">
        <v>22</v>
      </c>
      <c r="K78" s="59">
        <v>22</v>
      </c>
      <c r="L78" s="59">
        <v>23</v>
      </c>
      <c r="M78" s="59">
        <v>18</v>
      </c>
      <c r="N78" s="59">
        <v>21</v>
      </c>
      <c r="O78" s="59">
        <v>24.101000000000003</v>
      </c>
      <c r="P78" s="59" t="s">
        <v>12</v>
      </c>
      <c r="Q78" s="59" t="s">
        <v>12</v>
      </c>
      <c r="R78" s="59" t="s">
        <v>12</v>
      </c>
      <c r="S78" s="59" t="s">
        <v>12</v>
      </c>
      <c r="T78" s="59" t="s">
        <v>12</v>
      </c>
      <c r="U78" s="59" t="s">
        <v>12</v>
      </c>
      <c r="V78" s="59" t="s">
        <v>12</v>
      </c>
      <c r="W78" s="59" t="s">
        <v>12</v>
      </c>
      <c r="X78" s="59" t="s">
        <v>12</v>
      </c>
      <c r="Y78" s="59" t="s">
        <v>12</v>
      </c>
      <c r="Z78" s="59" t="s">
        <v>12</v>
      </c>
    </row>
    <row r="79" spans="1:26" x14ac:dyDescent="0.2">
      <c r="A79" s="2" t="s">
        <v>113</v>
      </c>
      <c r="B79" s="70" t="s">
        <v>36</v>
      </c>
      <c r="C79" s="59">
        <v>270</v>
      </c>
      <c r="D79" s="59">
        <v>232</v>
      </c>
      <c r="E79" s="59">
        <v>232</v>
      </c>
      <c r="F79" s="59">
        <v>232</v>
      </c>
      <c r="G79" s="59">
        <v>272</v>
      </c>
      <c r="H79" s="59">
        <v>233</v>
      </c>
      <c r="I79" s="59">
        <v>232</v>
      </c>
      <c r="J79" s="59">
        <v>232</v>
      </c>
      <c r="K79" s="59">
        <v>231</v>
      </c>
      <c r="L79" s="59">
        <v>232</v>
      </c>
      <c r="M79" s="59">
        <v>232</v>
      </c>
      <c r="N79" s="59">
        <v>193</v>
      </c>
      <c r="O79" s="59">
        <v>245.56700000000001</v>
      </c>
      <c r="P79" s="59" t="s">
        <v>12</v>
      </c>
      <c r="Q79" s="59" t="s">
        <v>12</v>
      </c>
      <c r="R79" s="59" t="s">
        <v>12</v>
      </c>
      <c r="S79" s="59" t="s">
        <v>12</v>
      </c>
      <c r="T79" s="59" t="s">
        <v>12</v>
      </c>
      <c r="U79" s="59" t="s">
        <v>12</v>
      </c>
      <c r="V79" s="59" t="s">
        <v>12</v>
      </c>
      <c r="W79" s="59" t="s">
        <v>12</v>
      </c>
      <c r="X79" s="59" t="s">
        <v>12</v>
      </c>
      <c r="Y79" s="59" t="s">
        <v>12</v>
      </c>
      <c r="Z79" s="59" t="s">
        <v>12</v>
      </c>
    </row>
    <row r="80" spans="1:26" x14ac:dyDescent="0.2">
      <c r="A80" s="2" t="s">
        <v>114</v>
      </c>
      <c r="B80" s="70" t="s">
        <v>37</v>
      </c>
      <c r="C80" s="59">
        <v>0</v>
      </c>
      <c r="D80" s="59">
        <v>0</v>
      </c>
      <c r="E80" s="59">
        <v>0</v>
      </c>
      <c r="F80" s="59">
        <v>0</v>
      </c>
      <c r="G80" s="59">
        <v>0</v>
      </c>
      <c r="H80" s="59">
        <v>0</v>
      </c>
      <c r="I80" s="59">
        <v>0</v>
      </c>
      <c r="J80" s="59">
        <v>0</v>
      </c>
      <c r="K80" s="59">
        <v>0</v>
      </c>
      <c r="L80" s="59">
        <v>0</v>
      </c>
      <c r="M80" s="59">
        <v>0</v>
      </c>
      <c r="N80" s="59">
        <v>0</v>
      </c>
      <c r="O80" s="59">
        <v>0</v>
      </c>
      <c r="P80" s="59" t="s">
        <v>12</v>
      </c>
      <c r="Q80" s="59" t="s">
        <v>12</v>
      </c>
      <c r="R80" s="59" t="s">
        <v>12</v>
      </c>
      <c r="S80" s="59" t="s">
        <v>12</v>
      </c>
      <c r="T80" s="59" t="s">
        <v>12</v>
      </c>
      <c r="U80" s="59" t="s">
        <v>12</v>
      </c>
      <c r="V80" s="59" t="s">
        <v>12</v>
      </c>
      <c r="W80" s="59" t="s">
        <v>12</v>
      </c>
      <c r="X80" s="59" t="s">
        <v>12</v>
      </c>
      <c r="Y80" s="59" t="s">
        <v>12</v>
      </c>
      <c r="Z80" s="59" t="s">
        <v>12</v>
      </c>
    </row>
    <row r="81" spans="1:26" x14ac:dyDescent="0.2">
      <c r="A81" s="2" t="s">
        <v>115</v>
      </c>
      <c r="B81" s="70" t="s">
        <v>38</v>
      </c>
      <c r="C81" s="59">
        <v>0</v>
      </c>
      <c r="D81" s="59">
        <v>0</v>
      </c>
      <c r="E81" s="59">
        <v>0</v>
      </c>
      <c r="F81" s="59">
        <v>0</v>
      </c>
      <c r="G81" s="59">
        <v>0</v>
      </c>
      <c r="H81" s="59">
        <v>0</v>
      </c>
      <c r="I81" s="59">
        <v>0</v>
      </c>
      <c r="J81" s="59">
        <v>0</v>
      </c>
      <c r="K81" s="59">
        <v>0</v>
      </c>
      <c r="L81" s="59">
        <v>0</v>
      </c>
      <c r="M81" s="59">
        <v>0</v>
      </c>
      <c r="N81" s="59">
        <v>0</v>
      </c>
      <c r="O81" s="81" t="s">
        <v>12</v>
      </c>
      <c r="P81" s="59" t="s">
        <v>12</v>
      </c>
      <c r="Q81" s="59" t="s">
        <v>12</v>
      </c>
      <c r="R81" s="59" t="s">
        <v>12</v>
      </c>
      <c r="S81" s="59" t="s">
        <v>12</v>
      </c>
      <c r="T81" s="59" t="s">
        <v>12</v>
      </c>
      <c r="U81" s="59" t="s">
        <v>12</v>
      </c>
      <c r="V81" s="59" t="s">
        <v>12</v>
      </c>
      <c r="W81" s="59" t="s">
        <v>12</v>
      </c>
      <c r="X81" s="59" t="s">
        <v>12</v>
      </c>
      <c r="Y81" s="59" t="s">
        <v>12</v>
      </c>
      <c r="Z81" s="59" t="s">
        <v>12</v>
      </c>
    </row>
    <row r="82" spans="1:26" x14ac:dyDescent="0.2">
      <c r="A82" s="2" t="s">
        <v>116</v>
      </c>
      <c r="B82" s="70" t="s">
        <v>39</v>
      </c>
      <c r="C82" s="59">
        <v>147783</v>
      </c>
      <c r="D82" s="59">
        <v>131873</v>
      </c>
      <c r="E82" s="59">
        <v>141055</v>
      </c>
      <c r="F82" s="59">
        <v>130985</v>
      </c>
      <c r="G82" s="59">
        <v>134586</v>
      </c>
      <c r="H82" s="59">
        <v>114115</v>
      </c>
      <c r="I82" s="59">
        <v>124497</v>
      </c>
      <c r="J82" s="59">
        <v>115850</v>
      </c>
      <c r="K82" s="59">
        <v>127724</v>
      </c>
      <c r="L82" s="59">
        <v>135792</v>
      </c>
      <c r="M82" s="59">
        <v>148421</v>
      </c>
      <c r="N82" s="59">
        <v>149888</v>
      </c>
      <c r="O82" s="59">
        <v>146895.06200000001</v>
      </c>
      <c r="P82" s="59" t="s">
        <v>12</v>
      </c>
      <c r="Q82" s="59" t="s">
        <v>12</v>
      </c>
      <c r="R82" s="59" t="s">
        <v>12</v>
      </c>
      <c r="S82" s="59" t="s">
        <v>12</v>
      </c>
      <c r="T82" s="59" t="s">
        <v>12</v>
      </c>
      <c r="U82" s="59" t="s">
        <v>12</v>
      </c>
      <c r="V82" s="59" t="s">
        <v>12</v>
      </c>
      <c r="W82" s="59" t="s">
        <v>12</v>
      </c>
      <c r="X82" s="59" t="s">
        <v>12</v>
      </c>
      <c r="Y82" s="59" t="s">
        <v>12</v>
      </c>
      <c r="Z82" s="59" t="s">
        <v>12</v>
      </c>
    </row>
    <row r="83" spans="1:26" x14ac:dyDescent="0.2">
      <c r="A83" s="2" t="s">
        <v>118</v>
      </c>
      <c r="B83" s="70" t="s">
        <v>43</v>
      </c>
      <c r="C83" s="59">
        <v>450687</v>
      </c>
      <c r="D83" s="59">
        <v>407230</v>
      </c>
      <c r="E83" s="59">
        <v>437680</v>
      </c>
      <c r="F83" s="59">
        <v>408265</v>
      </c>
      <c r="G83" s="59">
        <v>396110</v>
      </c>
      <c r="H83" s="59">
        <v>377196</v>
      </c>
      <c r="I83" s="59">
        <v>388544</v>
      </c>
      <c r="J83" s="59">
        <v>336361</v>
      </c>
      <c r="K83" s="59">
        <v>248114</v>
      </c>
      <c r="L83" s="59">
        <v>382933</v>
      </c>
      <c r="M83" s="59">
        <v>407843</v>
      </c>
      <c r="N83" s="59">
        <v>436729</v>
      </c>
      <c r="O83" s="59">
        <v>424244.20500000002</v>
      </c>
      <c r="P83" s="59" t="s">
        <v>12</v>
      </c>
      <c r="Q83" s="59" t="s">
        <v>12</v>
      </c>
      <c r="R83" s="59" t="s">
        <v>12</v>
      </c>
      <c r="S83" s="59" t="s">
        <v>12</v>
      </c>
      <c r="T83" s="59" t="s">
        <v>12</v>
      </c>
      <c r="U83" s="59" t="s">
        <v>12</v>
      </c>
      <c r="V83" s="59" t="s">
        <v>12</v>
      </c>
      <c r="W83" s="59" t="s">
        <v>12</v>
      </c>
      <c r="X83" s="59" t="s">
        <v>12</v>
      </c>
      <c r="Y83" s="59" t="s">
        <v>12</v>
      </c>
      <c r="Z83" s="59" t="s">
        <v>12</v>
      </c>
    </row>
    <row r="84" spans="1:26" x14ac:dyDescent="0.2">
      <c r="A84" s="83" t="s">
        <v>119</v>
      </c>
      <c r="B84" s="70" t="s">
        <v>61</v>
      </c>
      <c r="C84" s="29" t="s">
        <v>12</v>
      </c>
      <c r="D84" s="29" t="s">
        <v>12</v>
      </c>
      <c r="E84" s="29" t="s">
        <v>12</v>
      </c>
      <c r="F84" s="29" t="s">
        <v>12</v>
      </c>
      <c r="G84" s="29" t="s">
        <v>12</v>
      </c>
      <c r="H84" s="29" t="s">
        <v>12</v>
      </c>
      <c r="I84" s="81" t="s">
        <v>12</v>
      </c>
      <c r="J84" s="81" t="s">
        <v>12</v>
      </c>
      <c r="K84" s="81" t="s">
        <v>12</v>
      </c>
      <c r="L84" s="81" t="s">
        <v>12</v>
      </c>
      <c r="M84" s="81" t="s">
        <v>12</v>
      </c>
      <c r="N84" s="81" t="s">
        <v>12</v>
      </c>
      <c r="O84" s="29" t="s">
        <v>12</v>
      </c>
      <c r="P84" s="29" t="s">
        <v>12</v>
      </c>
      <c r="Q84" s="29" t="s">
        <v>12</v>
      </c>
      <c r="R84" s="29" t="s">
        <v>12</v>
      </c>
      <c r="S84" s="29" t="s">
        <v>12</v>
      </c>
      <c r="T84" s="29" t="s">
        <v>12</v>
      </c>
      <c r="U84" s="81" t="s">
        <v>12</v>
      </c>
      <c r="V84" s="81" t="s">
        <v>12</v>
      </c>
      <c r="W84" s="81" t="s">
        <v>12</v>
      </c>
      <c r="X84" s="81" t="s">
        <v>12</v>
      </c>
      <c r="Y84" s="81" t="s">
        <v>12</v>
      </c>
      <c r="Z84" s="81" t="s">
        <v>12</v>
      </c>
    </row>
    <row r="85" spans="1:26" x14ac:dyDescent="0.2">
      <c r="A85" s="2" t="s">
        <v>120</v>
      </c>
      <c r="B85" s="70" t="s">
        <v>198</v>
      </c>
      <c r="C85" s="59">
        <v>0</v>
      </c>
      <c r="D85" s="59">
        <v>0</v>
      </c>
      <c r="E85" s="59">
        <v>0</v>
      </c>
      <c r="F85" s="59">
        <v>0</v>
      </c>
      <c r="G85" s="59">
        <v>0</v>
      </c>
      <c r="H85" s="59">
        <v>0</v>
      </c>
      <c r="I85" s="59">
        <v>0</v>
      </c>
      <c r="J85" s="59">
        <v>0</v>
      </c>
      <c r="K85" s="59">
        <v>0</v>
      </c>
      <c r="L85" s="59">
        <v>0</v>
      </c>
      <c r="M85" s="59">
        <v>0</v>
      </c>
      <c r="N85" s="81" t="s">
        <v>12</v>
      </c>
      <c r="O85" s="81" t="s">
        <v>12</v>
      </c>
      <c r="P85" s="59" t="s">
        <v>12</v>
      </c>
      <c r="Q85" s="59" t="s">
        <v>12</v>
      </c>
      <c r="R85" s="59" t="s">
        <v>12</v>
      </c>
      <c r="S85" s="59" t="s">
        <v>12</v>
      </c>
      <c r="T85" s="59" t="s">
        <v>12</v>
      </c>
      <c r="U85" s="59" t="s">
        <v>12</v>
      </c>
      <c r="V85" s="59" t="s">
        <v>12</v>
      </c>
      <c r="W85" s="59" t="s">
        <v>12</v>
      </c>
      <c r="X85" s="59" t="s">
        <v>12</v>
      </c>
      <c r="Y85" s="59" t="s">
        <v>12</v>
      </c>
      <c r="Z85" s="59" t="s">
        <v>12</v>
      </c>
    </row>
    <row r="86" spans="1:26" x14ac:dyDescent="0.2">
      <c r="A86" s="2" t="s">
        <v>189</v>
      </c>
      <c r="B86" s="70" t="s">
        <v>190</v>
      </c>
      <c r="C86" s="291">
        <v>289</v>
      </c>
      <c r="D86" s="291">
        <v>255</v>
      </c>
      <c r="E86" s="291">
        <v>251</v>
      </c>
      <c r="F86" s="291">
        <v>243</v>
      </c>
      <c r="G86" s="291">
        <v>230</v>
      </c>
      <c r="H86" s="59">
        <v>197</v>
      </c>
      <c r="I86" s="59">
        <v>205</v>
      </c>
      <c r="J86" s="59">
        <v>214</v>
      </c>
      <c r="K86" s="291">
        <v>209</v>
      </c>
      <c r="L86" s="291">
        <v>200</v>
      </c>
      <c r="M86" s="291">
        <v>190</v>
      </c>
      <c r="N86" s="59">
        <v>205</v>
      </c>
      <c r="O86" s="81" t="s">
        <v>12</v>
      </c>
      <c r="P86" s="291" t="s">
        <v>12</v>
      </c>
      <c r="Q86" s="291" t="s">
        <v>12</v>
      </c>
      <c r="R86" s="291" t="s">
        <v>12</v>
      </c>
      <c r="S86" s="291" t="s">
        <v>12</v>
      </c>
      <c r="T86" s="59" t="s">
        <v>12</v>
      </c>
      <c r="U86" s="59" t="s">
        <v>12</v>
      </c>
      <c r="V86" s="59" t="s">
        <v>12</v>
      </c>
      <c r="W86" s="291" t="s">
        <v>12</v>
      </c>
      <c r="X86" s="291" t="s">
        <v>12</v>
      </c>
      <c r="Y86" s="291" t="s">
        <v>12</v>
      </c>
      <c r="Z86" s="59" t="s">
        <v>12</v>
      </c>
    </row>
    <row r="87" spans="1:26" x14ac:dyDescent="0.2">
      <c r="A87" s="2" t="s">
        <v>121</v>
      </c>
      <c r="B87" s="70" t="s">
        <v>62</v>
      </c>
      <c r="C87" s="59">
        <v>1408</v>
      </c>
      <c r="D87" s="59">
        <v>1334</v>
      </c>
      <c r="E87" s="59">
        <v>1445</v>
      </c>
      <c r="F87" s="59">
        <v>1371</v>
      </c>
      <c r="G87" s="59">
        <v>1408</v>
      </c>
      <c r="H87" s="59">
        <v>1334</v>
      </c>
      <c r="I87" s="59">
        <v>1371</v>
      </c>
      <c r="J87" s="59">
        <v>1371</v>
      </c>
      <c r="K87" s="59">
        <v>1296</v>
      </c>
      <c r="L87" s="59">
        <v>1334</v>
      </c>
      <c r="M87" s="59">
        <v>1296</v>
      </c>
      <c r="N87" s="59">
        <v>1334</v>
      </c>
      <c r="O87" s="59">
        <v>1333</v>
      </c>
      <c r="P87" s="59" t="s">
        <v>12</v>
      </c>
      <c r="Q87" s="59" t="s">
        <v>12</v>
      </c>
      <c r="R87" s="59" t="s">
        <v>12</v>
      </c>
      <c r="S87" s="59" t="s">
        <v>12</v>
      </c>
      <c r="T87" s="59" t="s">
        <v>12</v>
      </c>
      <c r="U87" s="59" t="s">
        <v>12</v>
      </c>
      <c r="V87" s="59" t="s">
        <v>12</v>
      </c>
      <c r="W87" s="59" t="s">
        <v>12</v>
      </c>
      <c r="X87" s="59" t="s">
        <v>12</v>
      </c>
      <c r="Y87" s="59" t="s">
        <v>12</v>
      </c>
      <c r="Z87" s="59" t="s">
        <v>12</v>
      </c>
    </row>
    <row r="88" spans="1:26" x14ac:dyDescent="0.2">
      <c r="A88" s="2" t="s">
        <v>122</v>
      </c>
      <c r="B88" s="70" t="s">
        <v>45</v>
      </c>
      <c r="C88" s="59">
        <v>1673</v>
      </c>
      <c r="D88" s="59">
        <v>1593</v>
      </c>
      <c r="E88" s="59">
        <v>1745</v>
      </c>
      <c r="F88" s="59">
        <v>1683</v>
      </c>
      <c r="G88" s="59">
        <v>1624</v>
      </c>
      <c r="H88" s="59">
        <v>1099</v>
      </c>
      <c r="I88" s="59">
        <v>1423</v>
      </c>
      <c r="J88" s="59">
        <v>1233</v>
      </c>
      <c r="K88" s="59">
        <v>1425</v>
      </c>
      <c r="L88" s="59">
        <v>1521</v>
      </c>
      <c r="M88" s="59">
        <v>1440</v>
      </c>
      <c r="N88" s="59">
        <v>1505</v>
      </c>
      <c r="O88" s="59">
        <v>1450.96</v>
      </c>
      <c r="P88" s="59" t="s">
        <v>12</v>
      </c>
      <c r="Q88" s="59" t="s">
        <v>12</v>
      </c>
      <c r="R88" s="59" t="s">
        <v>12</v>
      </c>
      <c r="S88" s="59" t="s">
        <v>12</v>
      </c>
      <c r="T88" s="59" t="s">
        <v>12</v>
      </c>
      <c r="U88" s="59" t="s">
        <v>12</v>
      </c>
      <c r="V88" s="59" t="s">
        <v>12</v>
      </c>
      <c r="W88" s="59" t="s">
        <v>12</v>
      </c>
      <c r="X88" s="59" t="s">
        <v>12</v>
      </c>
      <c r="Y88" s="59" t="s">
        <v>12</v>
      </c>
      <c r="Z88" s="59" t="s">
        <v>12</v>
      </c>
    </row>
  </sheetData>
  <mergeCells count="4">
    <mergeCell ref="AA6:AA7"/>
    <mergeCell ref="B6:B7"/>
    <mergeCell ref="C6:N6"/>
    <mergeCell ref="O6:Z6"/>
  </mergeCells>
  <phoneticPr fontId="2" type="noConversion"/>
  <hyperlinks>
    <hyperlink ref="A1" location="Cover!A1" display="Back to Cover page" xr:uid="{00000000-0004-0000-1800-000000000000}"/>
  </hyperlinks>
  <pageMargins left="0.7" right="0.7" top="0.75" bottom="0.75" header="0.3" footer="0.3"/>
  <pageSetup paperSize="9" scale="81" orientation="landscape" verticalDpi="2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89"/>
  <sheetViews>
    <sheetView showGridLines="0" zoomScaleNormal="100" workbookViewId="0">
      <selection activeCell="B3" sqref="B3"/>
    </sheetView>
  </sheetViews>
  <sheetFormatPr defaultColWidth="9" defaultRowHeight="11.4" x14ac:dyDescent="0.2"/>
  <cols>
    <col min="1" max="1" width="5.6640625" style="2" customWidth="1"/>
    <col min="2" max="2" width="17.33203125" style="2" customWidth="1"/>
    <col min="3" max="26" width="9.33203125" style="2" customWidth="1"/>
    <col min="27" max="27" width="10" style="2" customWidth="1"/>
    <col min="28" max="16384" width="9" style="2"/>
  </cols>
  <sheetData>
    <row r="1" spans="1:27" ht="18" customHeight="1" x14ac:dyDescent="0.2">
      <c r="A1" s="264" t="s">
        <v>192</v>
      </c>
    </row>
    <row r="3" spans="1:27" ht="15.6" x14ac:dyDescent="0.3">
      <c r="A3" s="1"/>
      <c r="B3" s="249" t="s">
        <v>521</v>
      </c>
    </row>
    <row r="4" spans="1:27" ht="13.2" x14ac:dyDescent="0.25">
      <c r="A4" s="1"/>
      <c r="B4" s="250" t="s">
        <v>141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s="4" customFormat="1" ht="12" x14ac:dyDescent="0.25">
      <c r="B8" s="24" t="s">
        <v>41</v>
      </c>
      <c r="C8" s="95">
        <f t="shared" ref="C8:C24" si="0">C54</f>
        <v>452632</v>
      </c>
      <c r="D8" s="94">
        <f t="shared" ref="D8:Z19" si="1">D54</f>
        <v>354264</v>
      </c>
      <c r="E8" s="94">
        <f t="shared" si="1"/>
        <v>321435</v>
      </c>
      <c r="F8" s="94">
        <f t="shared" si="1"/>
        <v>295642</v>
      </c>
      <c r="G8" s="94">
        <f t="shared" si="1"/>
        <v>281971</v>
      </c>
      <c r="H8" s="94">
        <f t="shared" si="1"/>
        <v>334106</v>
      </c>
      <c r="I8" s="94">
        <f t="shared" si="1"/>
        <v>407990</v>
      </c>
      <c r="J8" s="94">
        <f t="shared" si="1"/>
        <v>370666</v>
      </c>
      <c r="K8" s="94">
        <f t="shared" si="1"/>
        <v>378423</v>
      </c>
      <c r="L8" s="94">
        <f t="shared" si="1"/>
        <v>412790</v>
      </c>
      <c r="M8" s="94">
        <f t="shared" si="1"/>
        <v>403696</v>
      </c>
      <c r="N8" s="94">
        <f t="shared" si="1"/>
        <v>368555</v>
      </c>
      <c r="O8" s="95">
        <f t="shared" si="1"/>
        <v>421452.53899999999</v>
      </c>
      <c r="P8" s="94" t="str">
        <f t="shared" si="1"/>
        <v>:</v>
      </c>
      <c r="Q8" s="94" t="str">
        <f t="shared" si="1"/>
        <v>:</v>
      </c>
      <c r="R8" s="94" t="str">
        <f t="shared" si="1"/>
        <v>:</v>
      </c>
      <c r="S8" s="94" t="str">
        <f t="shared" si="1"/>
        <v>:</v>
      </c>
      <c r="T8" s="94" t="str">
        <f t="shared" si="1"/>
        <v>:</v>
      </c>
      <c r="U8" s="94" t="str">
        <f t="shared" si="1"/>
        <v>:</v>
      </c>
      <c r="V8" s="94" t="str">
        <f t="shared" si="1"/>
        <v>:</v>
      </c>
      <c r="W8" s="94" t="str">
        <f t="shared" si="1"/>
        <v>:</v>
      </c>
      <c r="X8" s="94" t="str">
        <f t="shared" si="1"/>
        <v>:</v>
      </c>
      <c r="Y8" s="94" t="str">
        <f t="shared" si="1"/>
        <v>:</v>
      </c>
      <c r="Z8" s="94" t="str">
        <f t="shared" si="1"/>
        <v>:</v>
      </c>
      <c r="AA8" s="95">
        <f>SUM(C8:N8)</f>
        <v>4382170</v>
      </c>
    </row>
    <row r="9" spans="1:27" s="4" customFormat="1" ht="12" x14ac:dyDescent="0.25">
      <c r="B9" s="25" t="s">
        <v>40</v>
      </c>
      <c r="C9" s="97">
        <f t="shared" si="0"/>
        <v>327967</v>
      </c>
      <c r="D9" s="96">
        <f t="shared" ref="D9:R9" si="2">D55</f>
        <v>248773</v>
      </c>
      <c r="E9" s="96">
        <f t="shared" si="2"/>
        <v>217513</v>
      </c>
      <c r="F9" s="96">
        <f t="shared" si="2"/>
        <v>205187</v>
      </c>
      <c r="G9" s="96">
        <f t="shared" si="2"/>
        <v>180153</v>
      </c>
      <c r="H9" s="96">
        <f t="shared" si="2"/>
        <v>229313</v>
      </c>
      <c r="I9" s="96">
        <f t="shared" si="2"/>
        <v>295905</v>
      </c>
      <c r="J9" s="96">
        <f t="shared" si="2"/>
        <v>280185</v>
      </c>
      <c r="K9" s="96">
        <f t="shared" si="2"/>
        <v>277072</v>
      </c>
      <c r="L9" s="96">
        <f t="shared" si="2"/>
        <v>302126</v>
      </c>
      <c r="M9" s="96">
        <f t="shared" si="2"/>
        <v>275282</v>
      </c>
      <c r="N9" s="96">
        <f t="shared" si="2"/>
        <v>239800</v>
      </c>
      <c r="O9" s="97">
        <f t="shared" si="2"/>
        <v>316799.70600000006</v>
      </c>
      <c r="P9" s="96" t="str">
        <f t="shared" si="2"/>
        <v>:</v>
      </c>
      <c r="Q9" s="96" t="str">
        <f t="shared" si="2"/>
        <v>:</v>
      </c>
      <c r="R9" s="96" t="str">
        <f t="shared" si="2"/>
        <v>:</v>
      </c>
      <c r="S9" s="96" t="str">
        <f t="shared" si="1"/>
        <v>:</v>
      </c>
      <c r="T9" s="96" t="str">
        <f t="shared" si="1"/>
        <v>:</v>
      </c>
      <c r="U9" s="96" t="str">
        <f t="shared" si="1"/>
        <v>:</v>
      </c>
      <c r="V9" s="96" t="str">
        <f t="shared" si="1"/>
        <v>:</v>
      </c>
      <c r="W9" s="96" t="str">
        <f t="shared" si="1"/>
        <v>:</v>
      </c>
      <c r="X9" s="96" t="str">
        <f t="shared" si="1"/>
        <v>:</v>
      </c>
      <c r="Y9" s="96" t="str">
        <f t="shared" si="1"/>
        <v>:</v>
      </c>
      <c r="Z9" s="96" t="str">
        <f t="shared" si="1"/>
        <v>:</v>
      </c>
      <c r="AA9" s="97">
        <f>SUM(C9:N9)</f>
        <v>3079276</v>
      </c>
    </row>
    <row r="10" spans="1:27" s="4" customFormat="1" ht="12" x14ac:dyDescent="0.25">
      <c r="B10" s="26" t="s">
        <v>14</v>
      </c>
      <c r="C10" s="99">
        <f t="shared" si="0"/>
        <v>20856</v>
      </c>
      <c r="D10" s="98">
        <f t="shared" si="1"/>
        <v>14686</v>
      </c>
      <c r="E10" s="98">
        <f t="shared" si="1"/>
        <v>11837</v>
      </c>
      <c r="F10" s="98">
        <f t="shared" si="1"/>
        <v>12327</v>
      </c>
      <c r="G10" s="98">
        <f t="shared" si="1"/>
        <v>11340</v>
      </c>
      <c r="H10" s="98">
        <f t="shared" si="1"/>
        <v>13423</v>
      </c>
      <c r="I10" s="98">
        <f t="shared" si="1"/>
        <v>14900</v>
      </c>
      <c r="J10" s="98">
        <f t="shared" si="1"/>
        <v>13331</v>
      </c>
      <c r="K10" s="98">
        <f t="shared" si="1"/>
        <v>15054</v>
      </c>
      <c r="L10" s="98">
        <f t="shared" si="1"/>
        <v>19178</v>
      </c>
      <c r="M10" s="98">
        <f t="shared" si="1"/>
        <v>19341</v>
      </c>
      <c r="N10" s="98">
        <f t="shared" si="1"/>
        <v>14390</v>
      </c>
      <c r="O10" s="99">
        <f t="shared" si="1"/>
        <v>17942</v>
      </c>
      <c r="P10" s="98" t="str">
        <f t="shared" si="1"/>
        <v>:</v>
      </c>
      <c r="Q10" s="98" t="str">
        <f t="shared" si="1"/>
        <v>:</v>
      </c>
      <c r="R10" s="98" t="str">
        <f t="shared" si="1"/>
        <v>:</v>
      </c>
      <c r="S10" s="98" t="str">
        <f t="shared" si="1"/>
        <v>:</v>
      </c>
      <c r="T10" s="98" t="str">
        <f t="shared" si="1"/>
        <v>:</v>
      </c>
      <c r="U10" s="98" t="str">
        <f t="shared" si="1"/>
        <v>:</v>
      </c>
      <c r="V10" s="98" t="str">
        <f t="shared" si="1"/>
        <v>:</v>
      </c>
      <c r="W10" s="98" t="str">
        <f t="shared" si="1"/>
        <v>:</v>
      </c>
      <c r="X10" s="98" t="str">
        <f t="shared" si="1"/>
        <v>:</v>
      </c>
      <c r="Y10" s="98" t="str">
        <f t="shared" si="1"/>
        <v>:</v>
      </c>
      <c r="Z10" s="98" t="str">
        <f t="shared" si="1"/>
        <v>:</v>
      </c>
      <c r="AA10" s="179">
        <f t="shared" ref="AA10:AA37" si="3">SUM(C10:N10)</f>
        <v>180663</v>
      </c>
    </row>
    <row r="11" spans="1:27" s="4" customFormat="1" ht="12" x14ac:dyDescent="0.25">
      <c r="B11" s="27" t="s">
        <v>15</v>
      </c>
      <c r="C11" s="99">
        <f t="shared" si="0"/>
        <v>6180</v>
      </c>
      <c r="D11" s="100">
        <f t="shared" si="1"/>
        <v>5057</v>
      </c>
      <c r="E11" s="100">
        <f t="shared" si="1"/>
        <v>4029</v>
      </c>
      <c r="F11" s="100">
        <f t="shared" si="1"/>
        <v>3133</v>
      </c>
      <c r="G11" s="100">
        <f t="shared" si="1"/>
        <v>1856</v>
      </c>
      <c r="H11" s="100">
        <f t="shared" si="1"/>
        <v>1520</v>
      </c>
      <c r="I11" s="100">
        <f t="shared" si="1"/>
        <v>1540</v>
      </c>
      <c r="J11" s="100">
        <f t="shared" si="1"/>
        <v>1444</v>
      </c>
      <c r="K11" s="100">
        <f t="shared" si="1"/>
        <v>1505</v>
      </c>
      <c r="L11" s="100">
        <f t="shared" si="1"/>
        <v>1534</v>
      </c>
      <c r="M11" s="100">
        <f t="shared" si="1"/>
        <v>2590</v>
      </c>
      <c r="N11" s="100">
        <f t="shared" si="1"/>
        <v>4327</v>
      </c>
      <c r="O11" s="101">
        <f t="shared" si="1"/>
        <v>5614.402</v>
      </c>
      <c r="P11" s="100" t="str">
        <f t="shared" si="1"/>
        <v>:</v>
      </c>
      <c r="Q11" s="100" t="str">
        <f t="shared" si="1"/>
        <v>:</v>
      </c>
      <c r="R11" s="100" t="str">
        <f t="shared" si="1"/>
        <v>:</v>
      </c>
      <c r="S11" s="100" t="str">
        <f t="shared" si="1"/>
        <v>:</v>
      </c>
      <c r="T11" s="100" t="str">
        <f t="shared" si="1"/>
        <v>:</v>
      </c>
      <c r="U11" s="100" t="str">
        <f t="shared" si="1"/>
        <v>:</v>
      </c>
      <c r="V11" s="100" t="str">
        <f t="shared" si="1"/>
        <v>:</v>
      </c>
      <c r="W11" s="100" t="str">
        <f t="shared" si="1"/>
        <v>:</v>
      </c>
      <c r="X11" s="100" t="str">
        <f t="shared" si="1"/>
        <v>:</v>
      </c>
      <c r="Y11" s="100" t="str">
        <f t="shared" si="1"/>
        <v>:</v>
      </c>
      <c r="Z11" s="100" t="str">
        <f t="shared" si="1"/>
        <v>:</v>
      </c>
      <c r="AA11" s="179">
        <f t="shared" si="3"/>
        <v>34715</v>
      </c>
    </row>
    <row r="12" spans="1:27" s="4" customFormat="1" ht="12" x14ac:dyDescent="0.25">
      <c r="B12" s="27" t="s">
        <v>188</v>
      </c>
      <c r="C12" s="99">
        <f t="shared" si="0"/>
        <v>3475</v>
      </c>
      <c r="D12" s="100">
        <f t="shared" si="1"/>
        <v>2538</v>
      </c>
      <c r="E12" s="100">
        <f t="shared" si="1"/>
        <v>1549</v>
      </c>
      <c r="F12" s="100">
        <f t="shared" si="1"/>
        <v>1789</v>
      </c>
      <c r="G12" s="100">
        <f t="shared" si="1"/>
        <v>1268</v>
      </c>
      <c r="H12" s="100">
        <f t="shared" si="1"/>
        <v>2896</v>
      </c>
      <c r="I12" s="100">
        <f t="shared" si="1"/>
        <v>3706</v>
      </c>
      <c r="J12" s="100">
        <f t="shared" si="1"/>
        <v>3553</v>
      </c>
      <c r="K12" s="100">
        <f t="shared" si="1"/>
        <v>3881</v>
      </c>
      <c r="L12" s="100">
        <f t="shared" si="1"/>
        <v>3948</v>
      </c>
      <c r="M12" s="100">
        <f t="shared" si="1"/>
        <v>3598</v>
      </c>
      <c r="N12" s="100">
        <f t="shared" si="1"/>
        <v>2360</v>
      </c>
      <c r="O12" s="101">
        <f t="shared" si="1"/>
        <v>3934.4470000000001</v>
      </c>
      <c r="P12" s="100" t="str">
        <f t="shared" si="1"/>
        <v>:</v>
      </c>
      <c r="Q12" s="100" t="str">
        <f t="shared" si="1"/>
        <v>:</v>
      </c>
      <c r="R12" s="100" t="str">
        <f t="shared" si="1"/>
        <v>:</v>
      </c>
      <c r="S12" s="100" t="str">
        <f t="shared" si="1"/>
        <v>:</v>
      </c>
      <c r="T12" s="100" t="str">
        <f t="shared" si="1"/>
        <v>:</v>
      </c>
      <c r="U12" s="100" t="str">
        <f t="shared" si="1"/>
        <v>:</v>
      </c>
      <c r="V12" s="100" t="str">
        <f t="shared" si="1"/>
        <v>:</v>
      </c>
      <c r="W12" s="100" t="str">
        <f t="shared" si="1"/>
        <v>:</v>
      </c>
      <c r="X12" s="100" t="str">
        <f t="shared" si="1"/>
        <v>:</v>
      </c>
      <c r="Y12" s="100" t="str">
        <f t="shared" si="1"/>
        <v>:</v>
      </c>
      <c r="Z12" s="100" t="str">
        <f t="shared" si="1"/>
        <v>:</v>
      </c>
      <c r="AA12" s="179">
        <f t="shared" si="3"/>
        <v>34561</v>
      </c>
    </row>
    <row r="13" spans="1:27" s="4" customFormat="1" ht="12" x14ac:dyDescent="0.25">
      <c r="B13" s="27" t="s">
        <v>17</v>
      </c>
      <c r="C13" s="99">
        <f t="shared" si="0"/>
        <v>1194</v>
      </c>
      <c r="D13" s="100">
        <f t="shared" si="1"/>
        <v>845</v>
      </c>
      <c r="E13" s="100">
        <f t="shared" si="1"/>
        <v>499</v>
      </c>
      <c r="F13" s="100">
        <f t="shared" si="1"/>
        <v>254</v>
      </c>
      <c r="G13" s="100">
        <f t="shared" si="1"/>
        <v>360</v>
      </c>
      <c r="H13" s="100">
        <f t="shared" si="1"/>
        <v>596</v>
      </c>
      <c r="I13" s="100">
        <f t="shared" si="1"/>
        <v>959</v>
      </c>
      <c r="J13" s="100">
        <f t="shared" si="1"/>
        <v>1136</v>
      </c>
      <c r="K13" s="100">
        <f t="shared" si="1"/>
        <v>455</v>
      </c>
      <c r="L13" s="100">
        <f t="shared" si="1"/>
        <v>651</v>
      </c>
      <c r="M13" s="100">
        <f t="shared" si="1"/>
        <v>493</v>
      </c>
      <c r="N13" s="100">
        <f t="shared" si="1"/>
        <v>369</v>
      </c>
      <c r="O13" s="101">
        <f t="shared" si="1"/>
        <v>432.26800000000003</v>
      </c>
      <c r="P13" s="100" t="str">
        <f t="shared" si="1"/>
        <v>:</v>
      </c>
      <c r="Q13" s="100" t="str">
        <f t="shared" si="1"/>
        <v>:</v>
      </c>
      <c r="R13" s="100" t="str">
        <f t="shared" si="1"/>
        <v>:</v>
      </c>
      <c r="S13" s="100" t="str">
        <f t="shared" si="1"/>
        <v>:</v>
      </c>
      <c r="T13" s="100" t="str">
        <f t="shared" si="1"/>
        <v>:</v>
      </c>
      <c r="U13" s="100" t="str">
        <f t="shared" si="1"/>
        <v>:</v>
      </c>
      <c r="V13" s="100" t="str">
        <f t="shared" si="1"/>
        <v>:</v>
      </c>
      <c r="W13" s="100" t="str">
        <f t="shared" si="1"/>
        <v>:</v>
      </c>
      <c r="X13" s="100" t="str">
        <f t="shared" si="1"/>
        <v>:</v>
      </c>
      <c r="Y13" s="100" t="str">
        <f t="shared" si="1"/>
        <v>:</v>
      </c>
      <c r="Z13" s="100" t="str">
        <f t="shared" si="1"/>
        <v>:</v>
      </c>
      <c r="AA13" s="179">
        <f t="shared" si="3"/>
        <v>7811</v>
      </c>
    </row>
    <row r="14" spans="1:27" s="4" customFormat="1" ht="12" x14ac:dyDescent="0.25">
      <c r="B14" s="27" t="s">
        <v>42</v>
      </c>
      <c r="C14" s="99">
        <f t="shared" si="0"/>
        <v>70401</v>
      </c>
      <c r="D14" s="100">
        <f t="shared" si="1"/>
        <v>52908</v>
      </c>
      <c r="E14" s="100">
        <f t="shared" si="1"/>
        <v>42238</v>
      </c>
      <c r="F14" s="100">
        <f t="shared" si="1"/>
        <v>36593</v>
      </c>
      <c r="G14" s="100">
        <f t="shared" si="1"/>
        <v>35084</v>
      </c>
      <c r="H14" s="100">
        <f t="shared" si="1"/>
        <v>31472</v>
      </c>
      <c r="I14" s="100">
        <f t="shared" si="1"/>
        <v>40461</v>
      </c>
      <c r="J14" s="100">
        <f t="shared" si="1"/>
        <v>38935</v>
      </c>
      <c r="K14" s="100">
        <f t="shared" si="1"/>
        <v>41363</v>
      </c>
      <c r="L14" s="100">
        <f t="shared" si="1"/>
        <v>53911</v>
      </c>
      <c r="M14" s="100">
        <f t="shared" si="1"/>
        <v>58282</v>
      </c>
      <c r="N14" s="100">
        <f t="shared" si="1"/>
        <v>52867</v>
      </c>
      <c r="O14" s="101">
        <f t="shared" si="1"/>
        <v>62209</v>
      </c>
      <c r="P14" s="100" t="str">
        <f t="shared" si="1"/>
        <v>:</v>
      </c>
      <c r="Q14" s="100" t="str">
        <f t="shared" si="1"/>
        <v>:</v>
      </c>
      <c r="R14" s="100" t="str">
        <f t="shared" si="1"/>
        <v>:</v>
      </c>
      <c r="S14" s="100" t="str">
        <f t="shared" si="1"/>
        <v>:</v>
      </c>
      <c r="T14" s="100" t="str">
        <f t="shared" si="1"/>
        <v>:</v>
      </c>
      <c r="U14" s="100" t="str">
        <f t="shared" si="1"/>
        <v>:</v>
      </c>
      <c r="V14" s="100" t="str">
        <f t="shared" si="1"/>
        <v>:</v>
      </c>
      <c r="W14" s="100" t="str">
        <f t="shared" si="1"/>
        <v>:</v>
      </c>
      <c r="X14" s="100" t="str">
        <f t="shared" si="1"/>
        <v>:</v>
      </c>
      <c r="Y14" s="100" t="str">
        <f t="shared" si="1"/>
        <v>:</v>
      </c>
      <c r="Z14" s="100" t="str">
        <f t="shared" si="1"/>
        <v>:</v>
      </c>
      <c r="AA14" s="179">
        <f t="shared" si="3"/>
        <v>554515</v>
      </c>
    </row>
    <row r="15" spans="1:27" s="4" customFormat="1" ht="12" x14ac:dyDescent="0.25">
      <c r="B15" s="27" t="s">
        <v>18</v>
      </c>
      <c r="C15" s="99">
        <f t="shared" si="0"/>
        <v>1600</v>
      </c>
      <c r="D15" s="100">
        <f t="shared" si="1"/>
        <v>1063</v>
      </c>
      <c r="E15" s="100">
        <f t="shared" si="1"/>
        <v>1630</v>
      </c>
      <c r="F15" s="100">
        <f t="shared" si="1"/>
        <v>560</v>
      </c>
      <c r="G15" s="100">
        <f t="shared" si="1"/>
        <v>450</v>
      </c>
      <c r="H15" s="100">
        <f t="shared" si="1"/>
        <v>260</v>
      </c>
      <c r="I15" s="100">
        <f t="shared" si="1"/>
        <v>260</v>
      </c>
      <c r="J15" s="100">
        <f t="shared" si="1"/>
        <v>260</v>
      </c>
      <c r="K15" s="100">
        <f t="shared" si="1"/>
        <v>260</v>
      </c>
      <c r="L15" s="100">
        <f t="shared" si="1"/>
        <v>520</v>
      </c>
      <c r="M15" s="100">
        <f t="shared" si="1"/>
        <v>750</v>
      </c>
      <c r="N15" s="100">
        <f t="shared" si="1"/>
        <v>1040</v>
      </c>
      <c r="O15" s="101">
        <f t="shared" si="1"/>
        <v>1028.6500000000001</v>
      </c>
      <c r="P15" s="100" t="str">
        <f t="shared" si="1"/>
        <v>:</v>
      </c>
      <c r="Q15" s="100" t="str">
        <f t="shared" si="1"/>
        <v>:</v>
      </c>
      <c r="R15" s="100" t="str">
        <f t="shared" si="1"/>
        <v>:</v>
      </c>
      <c r="S15" s="100" t="str">
        <f t="shared" si="1"/>
        <v>:</v>
      </c>
      <c r="T15" s="100" t="str">
        <f t="shared" si="1"/>
        <v>:</v>
      </c>
      <c r="U15" s="100" t="str">
        <f t="shared" si="1"/>
        <v>:</v>
      </c>
      <c r="V15" s="100" t="str">
        <f t="shared" si="1"/>
        <v>:</v>
      </c>
      <c r="W15" s="100" t="str">
        <f t="shared" si="1"/>
        <v>:</v>
      </c>
      <c r="X15" s="100" t="str">
        <f t="shared" si="1"/>
        <v>:</v>
      </c>
      <c r="Y15" s="100" t="str">
        <f t="shared" si="1"/>
        <v>:</v>
      </c>
      <c r="Z15" s="100" t="str">
        <f t="shared" si="1"/>
        <v>:</v>
      </c>
      <c r="AA15" s="179">
        <f t="shared" si="3"/>
        <v>8653</v>
      </c>
    </row>
    <row r="16" spans="1:27" s="4" customFormat="1" ht="12" x14ac:dyDescent="0.25">
      <c r="B16" s="27" t="s">
        <v>19</v>
      </c>
      <c r="C16" s="99">
        <f t="shared" si="0"/>
        <v>0</v>
      </c>
      <c r="D16" s="100">
        <f t="shared" si="1"/>
        <v>0</v>
      </c>
      <c r="E16" s="100">
        <f t="shared" si="1"/>
        <v>0</v>
      </c>
      <c r="F16" s="100">
        <f t="shared" si="1"/>
        <v>0</v>
      </c>
      <c r="G16" s="100">
        <f t="shared" si="1"/>
        <v>0</v>
      </c>
      <c r="H16" s="100">
        <f t="shared" si="1"/>
        <v>0</v>
      </c>
      <c r="I16" s="100">
        <f t="shared" si="1"/>
        <v>0</v>
      </c>
      <c r="J16" s="100">
        <f t="shared" si="1"/>
        <v>0</v>
      </c>
      <c r="K16" s="100">
        <f t="shared" si="1"/>
        <v>0</v>
      </c>
      <c r="L16" s="100">
        <f t="shared" si="1"/>
        <v>0</v>
      </c>
      <c r="M16" s="100">
        <f t="shared" si="1"/>
        <v>0</v>
      </c>
      <c r="N16" s="100">
        <f t="shared" si="1"/>
        <v>0</v>
      </c>
      <c r="O16" s="101">
        <f t="shared" si="1"/>
        <v>10409.977000000001</v>
      </c>
      <c r="P16" s="100" t="str">
        <f t="shared" si="1"/>
        <v>:</v>
      </c>
      <c r="Q16" s="100" t="str">
        <f t="shared" si="1"/>
        <v>:</v>
      </c>
      <c r="R16" s="100" t="str">
        <f t="shared" si="1"/>
        <v>:</v>
      </c>
      <c r="S16" s="100" t="str">
        <f t="shared" si="1"/>
        <v>:</v>
      </c>
      <c r="T16" s="100" t="str">
        <f t="shared" si="1"/>
        <v>:</v>
      </c>
      <c r="U16" s="100" t="str">
        <f t="shared" si="1"/>
        <v>:</v>
      </c>
      <c r="V16" s="100" t="str">
        <f t="shared" si="1"/>
        <v>:</v>
      </c>
      <c r="W16" s="100" t="str">
        <f t="shared" si="1"/>
        <v>:</v>
      </c>
      <c r="X16" s="100" t="str">
        <f t="shared" si="1"/>
        <v>:</v>
      </c>
      <c r="Y16" s="100" t="str">
        <f t="shared" si="1"/>
        <v>:</v>
      </c>
      <c r="Z16" s="100" t="str">
        <f t="shared" si="1"/>
        <v>:</v>
      </c>
      <c r="AA16" s="179">
        <f t="shared" si="3"/>
        <v>0</v>
      </c>
    </row>
    <row r="17" spans="2:27" s="4" customFormat="1" ht="12" x14ac:dyDescent="0.25">
      <c r="B17" s="27" t="s">
        <v>20</v>
      </c>
      <c r="C17" s="99">
        <f t="shared" si="0"/>
        <v>16474</v>
      </c>
      <c r="D17" s="100">
        <f t="shared" si="1"/>
        <v>10873</v>
      </c>
      <c r="E17" s="100">
        <f t="shared" si="1"/>
        <v>7711</v>
      </c>
      <c r="F17" s="100">
        <f t="shared" si="1"/>
        <v>8201</v>
      </c>
      <c r="G17" s="100">
        <f t="shared" si="1"/>
        <v>8267</v>
      </c>
      <c r="H17" s="100">
        <f t="shared" si="1"/>
        <v>11499</v>
      </c>
      <c r="I17" s="100">
        <f t="shared" si="1"/>
        <v>14962</v>
      </c>
      <c r="J17" s="100">
        <f t="shared" si="1"/>
        <v>13716</v>
      </c>
      <c r="K17" s="100">
        <f t="shared" si="1"/>
        <v>12790</v>
      </c>
      <c r="L17" s="100">
        <f t="shared" si="1"/>
        <v>12207</v>
      </c>
      <c r="M17" s="100">
        <f t="shared" si="1"/>
        <v>9526</v>
      </c>
      <c r="N17" s="100">
        <f t="shared" si="1"/>
        <v>8768</v>
      </c>
      <c r="O17" s="101">
        <f t="shared" si="1"/>
        <v>13512.228999999999</v>
      </c>
      <c r="P17" s="100" t="str">
        <f t="shared" si="1"/>
        <v>:</v>
      </c>
      <c r="Q17" s="100" t="str">
        <f t="shared" si="1"/>
        <v>:</v>
      </c>
      <c r="R17" s="100" t="str">
        <f t="shared" si="1"/>
        <v>:</v>
      </c>
      <c r="S17" s="100" t="str">
        <f t="shared" si="1"/>
        <v>:</v>
      </c>
      <c r="T17" s="100" t="str">
        <f t="shared" si="1"/>
        <v>:</v>
      </c>
      <c r="U17" s="100" t="str">
        <f t="shared" si="1"/>
        <v>:</v>
      </c>
      <c r="V17" s="100" t="str">
        <f t="shared" si="1"/>
        <v>:</v>
      </c>
      <c r="W17" s="100" t="str">
        <f t="shared" si="1"/>
        <v>:</v>
      </c>
      <c r="X17" s="100" t="str">
        <f t="shared" si="1"/>
        <v>:</v>
      </c>
      <c r="Y17" s="100" t="str">
        <f t="shared" si="1"/>
        <v>:</v>
      </c>
      <c r="Z17" s="100" t="str">
        <f t="shared" si="1"/>
        <v>:</v>
      </c>
      <c r="AA17" s="179">
        <f t="shared" si="3"/>
        <v>134994</v>
      </c>
    </row>
    <row r="18" spans="2:27" s="4" customFormat="1" ht="12" x14ac:dyDescent="0.25">
      <c r="B18" s="27" t="s">
        <v>21</v>
      </c>
      <c r="C18" s="99">
        <f t="shared" si="0"/>
        <v>24795</v>
      </c>
      <c r="D18" s="100">
        <f t="shared" si="1"/>
        <v>19635</v>
      </c>
      <c r="E18" s="100">
        <f t="shared" si="1"/>
        <v>17569</v>
      </c>
      <c r="F18" s="100">
        <f t="shared" si="1"/>
        <v>23115</v>
      </c>
      <c r="G18" s="100">
        <f t="shared" si="1"/>
        <v>30978</v>
      </c>
      <c r="H18" s="100">
        <f t="shared" si="1"/>
        <v>39712</v>
      </c>
      <c r="I18" s="100">
        <f t="shared" si="1"/>
        <v>54247</v>
      </c>
      <c r="J18" s="100">
        <f t="shared" si="1"/>
        <v>55422</v>
      </c>
      <c r="K18" s="100">
        <f t="shared" si="1"/>
        <v>41290</v>
      </c>
      <c r="L18" s="100">
        <f t="shared" si="1"/>
        <v>42604</v>
      </c>
      <c r="M18" s="100">
        <f t="shared" si="1"/>
        <v>30865</v>
      </c>
      <c r="N18" s="100">
        <f t="shared" si="1"/>
        <v>22558</v>
      </c>
      <c r="O18" s="101">
        <f t="shared" si="1"/>
        <v>26999</v>
      </c>
      <c r="P18" s="100" t="str">
        <f t="shared" si="1"/>
        <v>:</v>
      </c>
      <c r="Q18" s="100" t="str">
        <f t="shared" si="1"/>
        <v>:</v>
      </c>
      <c r="R18" s="100" t="str">
        <f t="shared" si="1"/>
        <v>:</v>
      </c>
      <c r="S18" s="100" t="str">
        <f t="shared" si="1"/>
        <v>:</v>
      </c>
      <c r="T18" s="100" t="str">
        <f t="shared" si="1"/>
        <v>:</v>
      </c>
      <c r="U18" s="100" t="str">
        <f t="shared" si="1"/>
        <v>:</v>
      </c>
      <c r="V18" s="100" t="str">
        <f t="shared" si="1"/>
        <v>:</v>
      </c>
      <c r="W18" s="100" t="str">
        <f t="shared" si="1"/>
        <v>:</v>
      </c>
      <c r="X18" s="100" t="str">
        <f t="shared" si="1"/>
        <v>:</v>
      </c>
      <c r="Y18" s="100" t="str">
        <f t="shared" si="1"/>
        <v>:</v>
      </c>
      <c r="Z18" s="100" t="str">
        <f t="shared" si="1"/>
        <v>:</v>
      </c>
      <c r="AA18" s="179">
        <f t="shared" si="3"/>
        <v>402790</v>
      </c>
    </row>
    <row r="19" spans="2:27" s="4" customFormat="1" ht="12" x14ac:dyDescent="0.25">
      <c r="B19" s="27" t="s">
        <v>22</v>
      </c>
      <c r="C19" s="99">
        <f t="shared" si="0"/>
        <v>23838</v>
      </c>
      <c r="D19" s="100">
        <f t="shared" si="1"/>
        <v>16582</v>
      </c>
      <c r="E19" s="100">
        <f t="shared" si="1"/>
        <v>7819</v>
      </c>
      <c r="F19" s="100">
        <f t="shared" si="1"/>
        <v>10522</v>
      </c>
      <c r="G19" s="100">
        <f t="shared" si="1"/>
        <v>9898</v>
      </c>
      <c r="H19" s="100">
        <f t="shared" si="1"/>
        <v>9396</v>
      </c>
      <c r="I19" s="100">
        <f t="shared" si="1"/>
        <v>16203</v>
      </c>
      <c r="J19" s="100">
        <f t="shared" si="1"/>
        <v>10895</v>
      </c>
      <c r="K19" s="100">
        <f t="shared" si="1"/>
        <v>16389</v>
      </c>
      <c r="L19" s="100">
        <f t="shared" si="1"/>
        <v>19073</v>
      </c>
      <c r="M19" s="100">
        <f t="shared" si="1"/>
        <v>22519</v>
      </c>
      <c r="N19" s="100">
        <f t="shared" si="1"/>
        <v>14142</v>
      </c>
      <c r="O19" s="101">
        <f t="shared" si="1"/>
        <v>21561.106</v>
      </c>
      <c r="P19" s="100" t="str">
        <f t="shared" si="1"/>
        <v>:</v>
      </c>
      <c r="Q19" s="100" t="str">
        <f t="shared" si="1"/>
        <v>:</v>
      </c>
      <c r="R19" s="100" t="str">
        <f t="shared" si="1"/>
        <v>:</v>
      </c>
      <c r="S19" s="100" t="str">
        <f t="shared" si="1"/>
        <v>:</v>
      </c>
      <c r="T19" s="100" t="str">
        <f t="shared" si="1"/>
        <v>:</v>
      </c>
      <c r="U19" s="100" t="str">
        <f t="shared" ref="D19:Z30" si="4">U65</f>
        <v>:</v>
      </c>
      <c r="V19" s="100" t="str">
        <f t="shared" si="4"/>
        <v>:</v>
      </c>
      <c r="W19" s="100" t="str">
        <f t="shared" si="4"/>
        <v>:</v>
      </c>
      <c r="X19" s="100" t="str">
        <f t="shared" si="4"/>
        <v>:</v>
      </c>
      <c r="Y19" s="100" t="str">
        <f t="shared" si="4"/>
        <v>:</v>
      </c>
      <c r="Z19" s="100" t="str">
        <f t="shared" si="4"/>
        <v>:</v>
      </c>
      <c r="AA19" s="179">
        <f t="shared" si="3"/>
        <v>177276</v>
      </c>
    </row>
    <row r="20" spans="2:27" s="4" customFormat="1" ht="12" x14ac:dyDescent="0.25">
      <c r="B20" s="26" t="s">
        <v>44</v>
      </c>
      <c r="C20" s="99">
        <f t="shared" si="0"/>
        <v>3248</v>
      </c>
      <c r="D20" s="100">
        <f t="shared" si="4"/>
        <v>1942</v>
      </c>
      <c r="E20" s="100">
        <f t="shared" si="4"/>
        <v>1317</v>
      </c>
      <c r="F20" s="100">
        <f t="shared" si="4"/>
        <v>1063</v>
      </c>
      <c r="G20" s="100">
        <f t="shared" si="4"/>
        <v>665</v>
      </c>
      <c r="H20" s="100">
        <f t="shared" si="4"/>
        <v>512</v>
      </c>
      <c r="I20" s="100">
        <f t="shared" si="4"/>
        <v>1235</v>
      </c>
      <c r="J20" s="100">
        <f t="shared" si="4"/>
        <v>1834</v>
      </c>
      <c r="K20" s="100">
        <f t="shared" si="4"/>
        <v>1792</v>
      </c>
      <c r="L20" s="100">
        <f t="shared" si="4"/>
        <v>2791</v>
      </c>
      <c r="M20" s="100">
        <f t="shared" si="4"/>
        <v>2174</v>
      </c>
      <c r="N20" s="100">
        <f t="shared" si="4"/>
        <v>1926</v>
      </c>
      <c r="O20" s="101">
        <f t="shared" si="4"/>
        <v>3975.08</v>
      </c>
      <c r="P20" s="100" t="str">
        <f t="shared" si="4"/>
        <v>:</v>
      </c>
      <c r="Q20" s="100" t="str">
        <f t="shared" si="4"/>
        <v>:</v>
      </c>
      <c r="R20" s="100" t="str">
        <f t="shared" si="4"/>
        <v>:</v>
      </c>
      <c r="S20" s="100" t="str">
        <f t="shared" si="4"/>
        <v>:</v>
      </c>
      <c r="T20" s="100" t="str">
        <f t="shared" si="4"/>
        <v>:</v>
      </c>
      <c r="U20" s="100" t="str">
        <f t="shared" si="4"/>
        <v>:</v>
      </c>
      <c r="V20" s="100" t="str">
        <f t="shared" si="4"/>
        <v>:</v>
      </c>
      <c r="W20" s="100" t="str">
        <f t="shared" si="4"/>
        <v>:</v>
      </c>
      <c r="X20" s="100" t="str">
        <f t="shared" si="4"/>
        <v>:</v>
      </c>
      <c r="Y20" s="100" t="str">
        <f t="shared" si="4"/>
        <v>:</v>
      </c>
      <c r="Z20" s="100" t="str">
        <f t="shared" si="4"/>
        <v>:</v>
      </c>
      <c r="AA20" s="179">
        <f t="shared" si="3"/>
        <v>20499</v>
      </c>
    </row>
    <row r="21" spans="2:27" s="4" customFormat="1" ht="12" x14ac:dyDescent="0.25">
      <c r="B21" s="27" t="s">
        <v>23</v>
      </c>
      <c r="C21" s="99">
        <f t="shared" si="0"/>
        <v>100927</v>
      </c>
      <c r="D21" s="100">
        <f t="shared" si="4"/>
        <v>75705</v>
      </c>
      <c r="E21" s="100">
        <f t="shared" si="4"/>
        <v>80353</v>
      </c>
      <c r="F21" s="100">
        <f t="shared" si="4"/>
        <v>72885</v>
      </c>
      <c r="G21" s="100">
        <f t="shared" si="4"/>
        <v>67323</v>
      </c>
      <c r="H21" s="100">
        <f t="shared" si="4"/>
        <v>76200</v>
      </c>
      <c r="I21" s="100">
        <f t="shared" si="4"/>
        <v>98908</v>
      </c>
      <c r="J21" s="100">
        <f t="shared" si="4"/>
        <v>89268</v>
      </c>
      <c r="K21" s="100">
        <f t="shared" si="4"/>
        <v>87630</v>
      </c>
      <c r="L21" s="100">
        <f t="shared" si="4"/>
        <v>88735</v>
      </c>
      <c r="M21" s="100">
        <f t="shared" si="4"/>
        <v>73876</v>
      </c>
      <c r="N21" s="100">
        <f t="shared" si="4"/>
        <v>72047</v>
      </c>
      <c r="O21" s="101">
        <f t="shared" si="4"/>
        <v>96622</v>
      </c>
      <c r="P21" s="100" t="str">
        <f t="shared" si="4"/>
        <v>:</v>
      </c>
      <c r="Q21" s="100" t="str">
        <f t="shared" si="4"/>
        <v>:</v>
      </c>
      <c r="R21" s="100" t="str">
        <f t="shared" si="4"/>
        <v>:</v>
      </c>
      <c r="S21" s="100" t="str">
        <f t="shared" si="4"/>
        <v>:</v>
      </c>
      <c r="T21" s="100" t="str">
        <f t="shared" si="4"/>
        <v>:</v>
      </c>
      <c r="U21" s="100" t="str">
        <f t="shared" si="4"/>
        <v>:</v>
      </c>
      <c r="V21" s="100" t="str">
        <f t="shared" si="4"/>
        <v>:</v>
      </c>
      <c r="W21" s="100" t="str">
        <f t="shared" si="4"/>
        <v>:</v>
      </c>
      <c r="X21" s="100" t="str">
        <f t="shared" si="4"/>
        <v>:</v>
      </c>
      <c r="Y21" s="100" t="str">
        <f t="shared" si="4"/>
        <v>:</v>
      </c>
      <c r="Z21" s="100" t="str">
        <f t="shared" si="4"/>
        <v>:</v>
      </c>
      <c r="AA21" s="179">
        <f t="shared" si="3"/>
        <v>983857</v>
      </c>
    </row>
    <row r="22" spans="2:27" s="4" customFormat="1" ht="12" x14ac:dyDescent="0.25">
      <c r="B22" s="27" t="s">
        <v>24</v>
      </c>
      <c r="C22" s="99" t="str">
        <f t="shared" si="0"/>
        <v>:</v>
      </c>
      <c r="D22" s="100" t="str">
        <f t="shared" si="4"/>
        <v>:</v>
      </c>
      <c r="E22" s="100" t="str">
        <f t="shared" si="4"/>
        <v>:</v>
      </c>
      <c r="F22" s="100" t="str">
        <f t="shared" si="4"/>
        <v>:</v>
      </c>
      <c r="G22" s="100" t="str">
        <f t="shared" si="4"/>
        <v>:</v>
      </c>
      <c r="H22" s="100" t="str">
        <f t="shared" si="4"/>
        <v>:</v>
      </c>
      <c r="I22" s="100" t="str">
        <f t="shared" si="4"/>
        <v>:</v>
      </c>
      <c r="J22" s="100" t="str">
        <f t="shared" si="4"/>
        <v>:</v>
      </c>
      <c r="K22" s="100" t="str">
        <f t="shared" si="4"/>
        <v>:</v>
      </c>
      <c r="L22" s="100" t="str">
        <f t="shared" si="4"/>
        <v>:</v>
      </c>
      <c r="M22" s="100" t="str">
        <f t="shared" si="4"/>
        <v>:</v>
      </c>
      <c r="N22" s="100" t="str">
        <f t="shared" si="4"/>
        <v>:</v>
      </c>
      <c r="O22" s="101" t="str">
        <f t="shared" si="4"/>
        <v>:</v>
      </c>
      <c r="P22" s="100" t="str">
        <f t="shared" si="4"/>
        <v>:</v>
      </c>
      <c r="Q22" s="100" t="str">
        <f t="shared" si="4"/>
        <v>:</v>
      </c>
      <c r="R22" s="100" t="str">
        <f t="shared" si="4"/>
        <v>:</v>
      </c>
      <c r="S22" s="100" t="str">
        <f t="shared" si="4"/>
        <v>:</v>
      </c>
      <c r="T22" s="100" t="str">
        <f t="shared" si="4"/>
        <v>:</v>
      </c>
      <c r="U22" s="100" t="str">
        <f t="shared" si="4"/>
        <v>:</v>
      </c>
      <c r="V22" s="100" t="str">
        <f t="shared" si="4"/>
        <v>:</v>
      </c>
      <c r="W22" s="100" t="str">
        <f t="shared" si="4"/>
        <v>:</v>
      </c>
      <c r="X22" s="100" t="str">
        <f t="shared" si="4"/>
        <v>:</v>
      </c>
      <c r="Y22" s="100" t="str">
        <f t="shared" si="4"/>
        <v>:</v>
      </c>
      <c r="Z22" s="100" t="str">
        <f t="shared" si="4"/>
        <v>:</v>
      </c>
      <c r="AA22" s="179">
        <f t="shared" si="3"/>
        <v>0</v>
      </c>
    </row>
    <row r="23" spans="2:27" s="4" customFormat="1" ht="12" x14ac:dyDescent="0.25">
      <c r="B23" s="27" t="s">
        <v>25</v>
      </c>
      <c r="C23" s="99">
        <f t="shared" si="0"/>
        <v>4079</v>
      </c>
      <c r="D23" s="100">
        <f t="shared" si="4"/>
        <v>2575</v>
      </c>
      <c r="E23" s="100">
        <f t="shared" si="4"/>
        <v>2300</v>
      </c>
      <c r="F23" s="100">
        <f t="shared" si="4"/>
        <v>1356</v>
      </c>
      <c r="G23" s="100">
        <f t="shared" si="4"/>
        <v>1554</v>
      </c>
      <c r="H23" s="100">
        <f t="shared" si="4"/>
        <v>2108</v>
      </c>
      <c r="I23" s="100">
        <f t="shared" si="4"/>
        <v>1841</v>
      </c>
      <c r="J23" s="100">
        <f t="shared" si="4"/>
        <v>2950</v>
      </c>
      <c r="K23" s="100">
        <f t="shared" si="4"/>
        <v>3861</v>
      </c>
      <c r="L23" s="100">
        <f t="shared" si="4"/>
        <v>2469</v>
      </c>
      <c r="M23" s="100">
        <f t="shared" si="4"/>
        <v>2480</v>
      </c>
      <c r="N23" s="100">
        <f t="shared" si="4"/>
        <v>2209</v>
      </c>
      <c r="O23" s="101">
        <f t="shared" si="4"/>
        <v>1992</v>
      </c>
      <c r="P23" s="100" t="str">
        <f t="shared" si="4"/>
        <v>:</v>
      </c>
      <c r="Q23" s="100" t="str">
        <f t="shared" si="4"/>
        <v>:</v>
      </c>
      <c r="R23" s="100" t="str">
        <f t="shared" si="4"/>
        <v>:</v>
      </c>
      <c r="S23" s="100" t="str">
        <f t="shared" si="4"/>
        <v>:</v>
      </c>
      <c r="T23" s="100" t="str">
        <f t="shared" si="4"/>
        <v>:</v>
      </c>
      <c r="U23" s="100" t="str">
        <f t="shared" si="4"/>
        <v>:</v>
      </c>
      <c r="V23" s="100" t="str">
        <f t="shared" si="4"/>
        <v>:</v>
      </c>
      <c r="W23" s="100" t="str">
        <f t="shared" si="4"/>
        <v>:</v>
      </c>
      <c r="X23" s="100" t="str">
        <f t="shared" si="4"/>
        <v>:</v>
      </c>
      <c r="Y23" s="100" t="str">
        <f t="shared" si="4"/>
        <v>:</v>
      </c>
      <c r="Z23" s="100" t="str">
        <f t="shared" si="4"/>
        <v>:</v>
      </c>
      <c r="AA23" s="179">
        <f t="shared" si="3"/>
        <v>29782</v>
      </c>
    </row>
    <row r="24" spans="2:27" s="4" customFormat="1" ht="12" x14ac:dyDescent="0.25">
      <c r="B24" s="27" t="s">
        <v>26</v>
      </c>
      <c r="C24" s="99">
        <f t="shared" si="0"/>
        <v>1745</v>
      </c>
      <c r="D24" s="100">
        <f t="shared" si="4"/>
        <v>1257</v>
      </c>
      <c r="E24" s="100">
        <f t="shared" si="4"/>
        <v>1082</v>
      </c>
      <c r="F24" s="100">
        <f t="shared" si="4"/>
        <v>653</v>
      </c>
      <c r="G24" s="100">
        <f t="shared" si="4"/>
        <v>472</v>
      </c>
      <c r="H24" s="100">
        <f t="shared" si="4"/>
        <v>368</v>
      </c>
      <c r="I24" s="100">
        <f t="shared" si="4"/>
        <v>368</v>
      </c>
      <c r="J24" s="100">
        <f t="shared" si="4"/>
        <v>337</v>
      </c>
      <c r="K24" s="100">
        <f t="shared" si="4"/>
        <v>398</v>
      </c>
      <c r="L24" s="100">
        <f t="shared" si="4"/>
        <v>709</v>
      </c>
      <c r="M24" s="100">
        <f t="shared" si="4"/>
        <v>869</v>
      </c>
      <c r="N24" s="100">
        <f t="shared" si="4"/>
        <v>1095</v>
      </c>
      <c r="O24" s="101">
        <f t="shared" si="4"/>
        <v>1129</v>
      </c>
      <c r="P24" s="100" t="str">
        <f t="shared" si="4"/>
        <v>:</v>
      </c>
      <c r="Q24" s="100" t="str">
        <f t="shared" si="4"/>
        <v>:</v>
      </c>
      <c r="R24" s="100" t="str">
        <f t="shared" si="4"/>
        <v>:</v>
      </c>
      <c r="S24" s="100" t="str">
        <f t="shared" si="4"/>
        <v>:</v>
      </c>
      <c r="T24" s="100" t="str">
        <f t="shared" si="4"/>
        <v>:</v>
      </c>
      <c r="U24" s="100" t="str">
        <f t="shared" si="4"/>
        <v>:</v>
      </c>
      <c r="V24" s="100" t="str">
        <f t="shared" si="4"/>
        <v>:</v>
      </c>
      <c r="W24" s="100" t="str">
        <f t="shared" si="4"/>
        <v>:</v>
      </c>
      <c r="X24" s="100" t="str">
        <f t="shared" si="4"/>
        <v>:</v>
      </c>
      <c r="Y24" s="100" t="str">
        <f t="shared" si="4"/>
        <v>:</v>
      </c>
      <c r="Z24" s="100" t="str">
        <f t="shared" si="4"/>
        <v>:</v>
      </c>
      <c r="AA24" s="179">
        <f t="shared" si="3"/>
        <v>9353</v>
      </c>
    </row>
    <row r="25" spans="2:27" s="4" customFormat="1" ht="12" x14ac:dyDescent="0.25">
      <c r="B25" s="27" t="s">
        <v>27</v>
      </c>
      <c r="C25" s="99">
        <f t="shared" ref="C25:C37" si="5">C71</f>
        <v>0</v>
      </c>
      <c r="D25" s="100">
        <f t="shared" si="4"/>
        <v>0</v>
      </c>
      <c r="E25" s="100">
        <f t="shared" si="4"/>
        <v>0</v>
      </c>
      <c r="F25" s="100">
        <f t="shared" si="4"/>
        <v>0</v>
      </c>
      <c r="G25" s="100">
        <f t="shared" si="4"/>
        <v>0</v>
      </c>
      <c r="H25" s="100">
        <f t="shared" si="4"/>
        <v>0</v>
      </c>
      <c r="I25" s="100">
        <f t="shared" si="4"/>
        <v>0</v>
      </c>
      <c r="J25" s="100">
        <f t="shared" si="4"/>
        <v>0</v>
      </c>
      <c r="K25" s="100">
        <f t="shared" si="4"/>
        <v>0</v>
      </c>
      <c r="L25" s="100">
        <f t="shared" si="4"/>
        <v>0</v>
      </c>
      <c r="M25" s="100">
        <f t="shared" si="4"/>
        <v>0</v>
      </c>
      <c r="N25" s="100">
        <f t="shared" si="4"/>
        <v>0</v>
      </c>
      <c r="O25" s="101">
        <f t="shared" si="4"/>
        <v>289.83300000000003</v>
      </c>
      <c r="P25" s="100" t="str">
        <f t="shared" si="4"/>
        <v>:</v>
      </c>
      <c r="Q25" s="100" t="str">
        <f t="shared" si="4"/>
        <v>:</v>
      </c>
      <c r="R25" s="100" t="str">
        <f t="shared" si="4"/>
        <v>:</v>
      </c>
      <c r="S25" s="100" t="str">
        <f t="shared" si="4"/>
        <v>:</v>
      </c>
      <c r="T25" s="100" t="str">
        <f t="shared" si="4"/>
        <v>:</v>
      </c>
      <c r="U25" s="100" t="str">
        <f t="shared" si="4"/>
        <v>:</v>
      </c>
      <c r="V25" s="100" t="str">
        <f t="shared" si="4"/>
        <v>:</v>
      </c>
      <c r="W25" s="100" t="str">
        <f t="shared" si="4"/>
        <v>:</v>
      </c>
      <c r="X25" s="100" t="str">
        <f t="shared" si="4"/>
        <v>:</v>
      </c>
      <c r="Y25" s="100" t="str">
        <f t="shared" si="4"/>
        <v>:</v>
      </c>
      <c r="Z25" s="100" t="str">
        <f t="shared" si="4"/>
        <v>:</v>
      </c>
      <c r="AA25" s="179">
        <f t="shared" si="3"/>
        <v>0</v>
      </c>
    </row>
    <row r="26" spans="2:27" s="4" customFormat="1" ht="12" x14ac:dyDescent="0.25">
      <c r="B26" s="27" t="s">
        <v>28</v>
      </c>
      <c r="C26" s="99">
        <f t="shared" si="5"/>
        <v>13834</v>
      </c>
      <c r="D26" s="100">
        <f t="shared" si="4"/>
        <v>8493</v>
      </c>
      <c r="E26" s="100">
        <f t="shared" si="4"/>
        <v>7292</v>
      </c>
      <c r="F26" s="100">
        <f t="shared" si="4"/>
        <v>6149</v>
      </c>
      <c r="G26" s="100">
        <f t="shared" si="4"/>
        <v>4921</v>
      </c>
      <c r="H26" s="100">
        <f t="shared" si="4"/>
        <v>5154</v>
      </c>
      <c r="I26" s="100">
        <f t="shared" si="4"/>
        <v>6479</v>
      </c>
      <c r="J26" s="100">
        <f t="shared" si="4"/>
        <v>6609</v>
      </c>
      <c r="K26" s="100">
        <f t="shared" si="4"/>
        <v>7121</v>
      </c>
      <c r="L26" s="100">
        <f t="shared" si="4"/>
        <v>9814</v>
      </c>
      <c r="M26" s="100">
        <f t="shared" si="4"/>
        <v>9672</v>
      </c>
      <c r="N26" s="100">
        <f t="shared" si="4"/>
        <v>10910</v>
      </c>
      <c r="O26" s="101">
        <f t="shared" si="4"/>
        <v>13070</v>
      </c>
      <c r="P26" s="100" t="str">
        <f t="shared" si="4"/>
        <v>:</v>
      </c>
      <c r="Q26" s="100" t="str">
        <f t="shared" si="4"/>
        <v>:</v>
      </c>
      <c r="R26" s="100" t="str">
        <f t="shared" si="4"/>
        <v>:</v>
      </c>
      <c r="S26" s="100" t="str">
        <f t="shared" si="4"/>
        <v>:</v>
      </c>
      <c r="T26" s="100" t="str">
        <f t="shared" si="4"/>
        <v>:</v>
      </c>
      <c r="U26" s="100" t="str">
        <f t="shared" si="4"/>
        <v>:</v>
      </c>
      <c r="V26" s="100" t="str">
        <f t="shared" si="4"/>
        <v>:</v>
      </c>
      <c r="W26" s="100" t="str">
        <f t="shared" si="4"/>
        <v>:</v>
      </c>
      <c r="X26" s="100" t="str">
        <f t="shared" si="4"/>
        <v>:</v>
      </c>
      <c r="Y26" s="100" t="str">
        <f t="shared" si="4"/>
        <v>:</v>
      </c>
      <c r="Z26" s="100" t="str">
        <f t="shared" si="4"/>
        <v>:</v>
      </c>
      <c r="AA26" s="179">
        <f t="shared" si="3"/>
        <v>96448</v>
      </c>
    </row>
    <row r="27" spans="2:27" s="4" customFormat="1" ht="12" x14ac:dyDescent="0.25">
      <c r="B27" s="27" t="s">
        <v>29</v>
      </c>
      <c r="C27" s="99">
        <f t="shared" si="5"/>
        <v>1315</v>
      </c>
      <c r="D27" s="100">
        <f t="shared" si="4"/>
        <v>1012</v>
      </c>
      <c r="E27" s="100">
        <f t="shared" si="4"/>
        <v>994</v>
      </c>
      <c r="F27" s="100">
        <f t="shared" si="4"/>
        <v>1028</v>
      </c>
      <c r="G27" s="100">
        <f t="shared" si="4"/>
        <v>1125</v>
      </c>
      <c r="H27" s="100">
        <f t="shared" si="4"/>
        <v>1302</v>
      </c>
      <c r="I27" s="100">
        <f t="shared" si="4"/>
        <v>1382</v>
      </c>
      <c r="J27" s="100">
        <f t="shared" si="4"/>
        <v>1554</v>
      </c>
      <c r="K27" s="100">
        <f t="shared" si="4"/>
        <v>1203</v>
      </c>
      <c r="L27" s="100">
        <f t="shared" si="4"/>
        <v>1201</v>
      </c>
      <c r="M27" s="100">
        <f t="shared" si="4"/>
        <v>985</v>
      </c>
      <c r="N27" s="100">
        <f t="shared" si="4"/>
        <v>1131</v>
      </c>
      <c r="O27" s="101">
        <f t="shared" si="4"/>
        <v>1467.287</v>
      </c>
      <c r="P27" s="100" t="str">
        <f t="shared" si="4"/>
        <v>:</v>
      </c>
      <c r="Q27" s="100" t="str">
        <f t="shared" si="4"/>
        <v>:</v>
      </c>
      <c r="R27" s="100" t="str">
        <f t="shared" si="4"/>
        <v>:</v>
      </c>
      <c r="S27" s="100" t="str">
        <f t="shared" si="4"/>
        <v>:</v>
      </c>
      <c r="T27" s="100" t="str">
        <f t="shared" si="4"/>
        <v>:</v>
      </c>
      <c r="U27" s="100" t="str">
        <f t="shared" si="4"/>
        <v>:</v>
      </c>
      <c r="V27" s="100" t="str">
        <f t="shared" si="4"/>
        <v>:</v>
      </c>
      <c r="W27" s="100" t="str">
        <f t="shared" si="4"/>
        <v>:</v>
      </c>
      <c r="X27" s="100" t="str">
        <f t="shared" si="4"/>
        <v>:</v>
      </c>
      <c r="Y27" s="100" t="str">
        <f t="shared" si="4"/>
        <v>:</v>
      </c>
      <c r="Z27" s="100" t="str">
        <f t="shared" si="4"/>
        <v>:</v>
      </c>
      <c r="AA27" s="179">
        <f t="shared" si="3"/>
        <v>14232</v>
      </c>
    </row>
    <row r="28" spans="2:27" s="4" customFormat="1" ht="12" x14ac:dyDescent="0.25">
      <c r="B28" s="27" t="s">
        <v>30</v>
      </c>
      <c r="C28" s="99">
        <f t="shared" si="5"/>
        <v>33651</v>
      </c>
      <c r="D28" s="100">
        <f t="shared" si="4"/>
        <v>31210</v>
      </c>
      <c r="E28" s="100">
        <f t="shared" si="4"/>
        <v>29141</v>
      </c>
      <c r="F28" s="100">
        <f t="shared" si="4"/>
        <v>23215</v>
      </c>
      <c r="G28" s="100">
        <f t="shared" si="4"/>
        <v>0</v>
      </c>
      <c r="H28" s="100">
        <f t="shared" si="4"/>
        <v>27381</v>
      </c>
      <c r="I28" s="100">
        <f t="shared" si="4"/>
        <v>32022</v>
      </c>
      <c r="J28" s="100">
        <f t="shared" si="4"/>
        <v>32969</v>
      </c>
      <c r="K28" s="100">
        <f t="shared" si="4"/>
        <v>34760</v>
      </c>
      <c r="L28" s="100">
        <f t="shared" si="4"/>
        <v>36491</v>
      </c>
      <c r="M28" s="100">
        <f t="shared" si="4"/>
        <v>32091</v>
      </c>
      <c r="N28" s="100">
        <f t="shared" si="4"/>
        <v>26922</v>
      </c>
      <c r="O28" s="101">
        <f t="shared" si="4"/>
        <v>40856.305999999997</v>
      </c>
      <c r="P28" s="100" t="str">
        <f t="shared" si="4"/>
        <v>:</v>
      </c>
      <c r="Q28" s="100" t="str">
        <f t="shared" si="4"/>
        <v>:</v>
      </c>
      <c r="R28" s="100" t="str">
        <f t="shared" si="4"/>
        <v>:</v>
      </c>
      <c r="S28" s="297" t="str">
        <f t="shared" si="4"/>
        <v>:</v>
      </c>
      <c r="T28" s="100" t="str">
        <f t="shared" si="4"/>
        <v>:</v>
      </c>
      <c r="U28" s="100" t="str">
        <f t="shared" si="4"/>
        <v>:</v>
      </c>
      <c r="V28" s="100" t="str">
        <f t="shared" si="4"/>
        <v>:</v>
      </c>
      <c r="W28" s="100" t="str">
        <f t="shared" si="4"/>
        <v>:</v>
      </c>
      <c r="X28" s="100" t="str">
        <f t="shared" si="4"/>
        <v>:</v>
      </c>
      <c r="Y28" s="100" t="str">
        <f t="shared" si="4"/>
        <v>:</v>
      </c>
      <c r="Z28" s="100" t="str">
        <f t="shared" si="4"/>
        <v>:</v>
      </c>
      <c r="AA28" s="179">
        <f t="shared" si="3"/>
        <v>339853</v>
      </c>
    </row>
    <row r="29" spans="2:27" s="4" customFormat="1" ht="12" x14ac:dyDescent="0.25">
      <c r="B29" s="27" t="s">
        <v>31</v>
      </c>
      <c r="C29" s="99">
        <f t="shared" si="5"/>
        <v>13374</v>
      </c>
      <c r="D29" s="100">
        <f t="shared" si="4"/>
        <v>9975</v>
      </c>
      <c r="E29" s="100">
        <f t="shared" si="4"/>
        <v>5249</v>
      </c>
      <c r="F29" s="100">
        <f t="shared" si="4"/>
        <v>4158</v>
      </c>
      <c r="G29" s="100">
        <f t="shared" si="4"/>
        <v>980</v>
      </c>
      <c r="H29" s="100">
        <f t="shared" si="4"/>
        <v>1414</v>
      </c>
      <c r="I29" s="100">
        <f t="shared" si="4"/>
        <v>3530</v>
      </c>
      <c r="J29" s="100">
        <f t="shared" si="4"/>
        <v>5140</v>
      </c>
      <c r="K29" s="100">
        <f t="shared" si="4"/>
        <v>6781</v>
      </c>
      <c r="L29" s="100">
        <f t="shared" si="4"/>
        <v>8518</v>
      </c>
      <c r="M29" s="100">
        <f t="shared" si="4"/>
        <v>9236</v>
      </c>
      <c r="N29" s="100">
        <f t="shared" si="4"/>
        <v>10017</v>
      </c>
      <c r="O29" s="101" t="str">
        <f t="shared" si="4"/>
        <v>:</v>
      </c>
      <c r="P29" s="100" t="str">
        <f t="shared" si="4"/>
        <v>:</v>
      </c>
      <c r="Q29" s="100" t="str">
        <f t="shared" si="4"/>
        <v>:</v>
      </c>
      <c r="R29" s="100" t="str">
        <f t="shared" si="4"/>
        <v>:</v>
      </c>
      <c r="S29" s="100" t="str">
        <f t="shared" si="4"/>
        <v>:</v>
      </c>
      <c r="T29" s="100" t="str">
        <f t="shared" si="4"/>
        <v>:</v>
      </c>
      <c r="U29" s="100" t="str">
        <f t="shared" si="4"/>
        <v>:</v>
      </c>
      <c r="V29" s="100" t="str">
        <f t="shared" si="4"/>
        <v>:</v>
      </c>
      <c r="W29" s="100" t="str">
        <f t="shared" si="4"/>
        <v>:</v>
      </c>
      <c r="X29" s="100" t="str">
        <f t="shared" si="4"/>
        <v>:</v>
      </c>
      <c r="Y29" s="100" t="str">
        <f t="shared" si="4"/>
        <v>:</v>
      </c>
      <c r="Z29" s="100" t="str">
        <f t="shared" si="4"/>
        <v>:</v>
      </c>
      <c r="AA29" s="179">
        <f t="shared" si="3"/>
        <v>78372</v>
      </c>
    </row>
    <row r="30" spans="2:27" s="4" customFormat="1" ht="12" x14ac:dyDescent="0.25">
      <c r="B30" s="27" t="s">
        <v>32</v>
      </c>
      <c r="C30" s="99">
        <f t="shared" si="5"/>
        <v>7145</v>
      </c>
      <c r="D30" s="100">
        <f t="shared" si="4"/>
        <v>6231</v>
      </c>
      <c r="E30" s="100">
        <f t="shared" si="4"/>
        <v>6075</v>
      </c>
      <c r="F30" s="100">
        <f t="shared" si="4"/>
        <v>5406</v>
      </c>
      <c r="G30" s="100">
        <f t="shared" si="4"/>
        <v>3691</v>
      </c>
      <c r="H30" s="100">
        <f t="shared" si="4"/>
        <v>2635</v>
      </c>
      <c r="I30" s="100">
        <f t="shared" si="4"/>
        <v>3585</v>
      </c>
      <c r="J30" s="100">
        <f t="shared" si="4"/>
        <v>4403</v>
      </c>
      <c r="K30" s="100">
        <f t="shared" si="4"/>
        <v>4323</v>
      </c>
      <c r="L30" s="100">
        <f t="shared" si="4"/>
        <v>5576</v>
      </c>
      <c r="M30" s="100">
        <f t="shared" si="4"/>
        <v>6150</v>
      </c>
      <c r="N30" s="100">
        <f t="shared" si="4"/>
        <v>7013</v>
      </c>
      <c r="O30" s="101">
        <f t="shared" si="4"/>
        <v>6762.7809999999999</v>
      </c>
      <c r="P30" s="100" t="str">
        <f t="shared" si="4"/>
        <v>:</v>
      </c>
      <c r="Q30" s="100" t="str">
        <f t="shared" si="4"/>
        <v>:</v>
      </c>
      <c r="R30" s="100" t="str">
        <f t="shared" si="4"/>
        <v>:</v>
      </c>
      <c r="S30" s="100" t="str">
        <f t="shared" si="4"/>
        <v>:</v>
      </c>
      <c r="T30" s="100" t="str">
        <f t="shared" si="4"/>
        <v>:</v>
      </c>
      <c r="U30" s="100" t="str">
        <f t="shared" si="4"/>
        <v>:</v>
      </c>
      <c r="V30" s="100" t="str">
        <f t="shared" si="4"/>
        <v>:</v>
      </c>
      <c r="W30" s="100" t="str">
        <f t="shared" ref="D30:Z37" si="6">W76</f>
        <v>:</v>
      </c>
      <c r="X30" s="100" t="str">
        <f t="shared" si="6"/>
        <v>:</v>
      </c>
      <c r="Y30" s="100" t="str">
        <f t="shared" si="6"/>
        <v>:</v>
      </c>
      <c r="Z30" s="100" t="str">
        <f t="shared" si="6"/>
        <v>:</v>
      </c>
      <c r="AA30" s="179">
        <f t="shared" si="3"/>
        <v>62233</v>
      </c>
    </row>
    <row r="31" spans="2:27" s="4" customFormat="1" ht="12" x14ac:dyDescent="0.25">
      <c r="B31" s="27" t="s">
        <v>33</v>
      </c>
      <c r="C31" s="99">
        <f t="shared" si="5"/>
        <v>10341</v>
      </c>
      <c r="D31" s="100">
        <f t="shared" si="6"/>
        <v>7700</v>
      </c>
      <c r="E31" s="100">
        <f t="shared" si="6"/>
        <v>6630</v>
      </c>
      <c r="F31" s="100">
        <f t="shared" si="6"/>
        <v>8886</v>
      </c>
      <c r="G31" s="100">
        <f t="shared" si="6"/>
        <v>11591</v>
      </c>
      <c r="H31" s="100">
        <f t="shared" si="6"/>
        <v>14075</v>
      </c>
      <c r="I31" s="100">
        <f t="shared" si="6"/>
        <v>15855</v>
      </c>
      <c r="J31" s="100">
        <f t="shared" si="6"/>
        <v>14270</v>
      </c>
      <c r="K31" s="100">
        <f t="shared" si="6"/>
        <v>13749</v>
      </c>
      <c r="L31" s="100">
        <f t="shared" si="6"/>
        <v>14331</v>
      </c>
      <c r="M31" s="100">
        <f t="shared" si="6"/>
        <v>12035</v>
      </c>
      <c r="N31" s="100">
        <f t="shared" si="6"/>
        <v>10280</v>
      </c>
      <c r="O31" s="101">
        <f t="shared" si="6"/>
        <v>14292.039000000001</v>
      </c>
      <c r="P31" s="100" t="str">
        <f t="shared" si="6"/>
        <v>:</v>
      </c>
      <c r="Q31" s="100" t="str">
        <f t="shared" si="6"/>
        <v>:</v>
      </c>
      <c r="R31" s="100" t="str">
        <f t="shared" si="6"/>
        <v>:</v>
      </c>
      <c r="S31" s="100" t="str">
        <f t="shared" si="6"/>
        <v>:</v>
      </c>
      <c r="T31" s="100" t="str">
        <f t="shared" si="6"/>
        <v>:</v>
      </c>
      <c r="U31" s="100" t="str">
        <f t="shared" si="6"/>
        <v>:</v>
      </c>
      <c r="V31" s="100" t="str">
        <f t="shared" si="6"/>
        <v>:</v>
      </c>
      <c r="W31" s="100" t="str">
        <f t="shared" si="6"/>
        <v>:</v>
      </c>
      <c r="X31" s="100" t="str">
        <f t="shared" si="6"/>
        <v>:</v>
      </c>
      <c r="Y31" s="100" t="str">
        <f t="shared" si="6"/>
        <v>:</v>
      </c>
      <c r="Z31" s="100" t="str">
        <f t="shared" si="6"/>
        <v>:</v>
      </c>
      <c r="AA31" s="179">
        <f t="shared" si="3"/>
        <v>139743</v>
      </c>
    </row>
    <row r="32" spans="2:27" s="4" customFormat="1" ht="12" x14ac:dyDescent="0.25">
      <c r="B32" s="27" t="s">
        <v>34</v>
      </c>
      <c r="C32" s="99">
        <f t="shared" si="5"/>
        <v>0</v>
      </c>
      <c r="D32" s="100">
        <f t="shared" si="6"/>
        <v>0</v>
      </c>
      <c r="E32" s="100">
        <f t="shared" si="6"/>
        <v>0</v>
      </c>
      <c r="F32" s="100">
        <f t="shared" si="6"/>
        <v>0</v>
      </c>
      <c r="G32" s="100">
        <f t="shared" si="6"/>
        <v>0</v>
      </c>
      <c r="H32" s="100">
        <f t="shared" si="6"/>
        <v>0</v>
      </c>
      <c r="I32" s="100">
        <f t="shared" si="6"/>
        <v>0</v>
      </c>
      <c r="J32" s="100">
        <f t="shared" si="6"/>
        <v>0</v>
      </c>
      <c r="K32" s="100">
        <f t="shared" si="6"/>
        <v>0</v>
      </c>
      <c r="L32" s="100">
        <f t="shared" si="6"/>
        <v>0</v>
      </c>
      <c r="M32" s="100">
        <f t="shared" si="6"/>
        <v>0</v>
      </c>
      <c r="N32" s="100">
        <f t="shared" si="6"/>
        <v>0</v>
      </c>
      <c r="O32" s="101">
        <f t="shared" si="6"/>
        <v>10137</v>
      </c>
      <c r="P32" s="100" t="str">
        <f t="shared" si="6"/>
        <v>:</v>
      </c>
      <c r="Q32" s="100" t="str">
        <f t="shared" si="6"/>
        <v>:</v>
      </c>
      <c r="R32" s="100" t="str">
        <f t="shared" si="6"/>
        <v>:</v>
      </c>
      <c r="S32" s="100" t="str">
        <f t="shared" si="6"/>
        <v>:</v>
      </c>
      <c r="T32" s="100" t="str">
        <f t="shared" si="6"/>
        <v>:</v>
      </c>
      <c r="U32" s="100" t="str">
        <f t="shared" si="6"/>
        <v>:</v>
      </c>
      <c r="V32" s="100" t="str">
        <f t="shared" si="6"/>
        <v>:</v>
      </c>
      <c r="W32" s="100" t="str">
        <f t="shared" si="6"/>
        <v>:</v>
      </c>
      <c r="X32" s="100" t="str">
        <f t="shared" si="6"/>
        <v>:</v>
      </c>
      <c r="Y32" s="100" t="str">
        <f t="shared" si="6"/>
        <v>:</v>
      </c>
      <c r="Z32" s="100" t="str">
        <f t="shared" si="6"/>
        <v>:</v>
      </c>
      <c r="AA32" s="179">
        <f t="shared" si="3"/>
        <v>0</v>
      </c>
    </row>
    <row r="33" spans="2:27" s="4" customFormat="1" ht="12" x14ac:dyDescent="0.25">
      <c r="B33" s="27" t="s">
        <v>35</v>
      </c>
      <c r="C33" s="99">
        <f t="shared" si="5"/>
        <v>757</v>
      </c>
      <c r="D33" s="100">
        <f t="shared" si="6"/>
        <v>568</v>
      </c>
      <c r="E33" s="100">
        <f t="shared" si="6"/>
        <v>568</v>
      </c>
      <c r="F33" s="100">
        <f t="shared" si="6"/>
        <v>454</v>
      </c>
      <c r="G33" s="100">
        <f t="shared" si="6"/>
        <v>379</v>
      </c>
      <c r="H33" s="100">
        <f t="shared" si="6"/>
        <v>341</v>
      </c>
      <c r="I33" s="100">
        <f t="shared" si="6"/>
        <v>341</v>
      </c>
      <c r="J33" s="100">
        <f t="shared" si="6"/>
        <v>568</v>
      </c>
      <c r="K33" s="100">
        <f t="shared" si="6"/>
        <v>379</v>
      </c>
      <c r="L33" s="100">
        <f t="shared" si="6"/>
        <v>530</v>
      </c>
      <c r="M33" s="100">
        <f t="shared" si="6"/>
        <v>568</v>
      </c>
      <c r="N33" s="100">
        <f t="shared" si="6"/>
        <v>568</v>
      </c>
      <c r="O33" s="101">
        <f t="shared" si="6"/>
        <v>659.40500000000009</v>
      </c>
      <c r="P33" s="100" t="str">
        <f t="shared" si="6"/>
        <v>:</v>
      </c>
      <c r="Q33" s="100" t="str">
        <f t="shared" si="6"/>
        <v>:</v>
      </c>
      <c r="R33" s="100" t="str">
        <f t="shared" si="6"/>
        <v>:</v>
      </c>
      <c r="S33" s="100" t="str">
        <f t="shared" si="6"/>
        <v>:</v>
      </c>
      <c r="T33" s="100" t="str">
        <f t="shared" si="6"/>
        <v>:</v>
      </c>
      <c r="U33" s="100" t="str">
        <f t="shared" si="6"/>
        <v>:</v>
      </c>
      <c r="V33" s="100" t="str">
        <f t="shared" si="6"/>
        <v>:</v>
      </c>
      <c r="W33" s="100" t="str">
        <f t="shared" si="6"/>
        <v>:</v>
      </c>
      <c r="X33" s="100" t="str">
        <f t="shared" si="6"/>
        <v>:</v>
      </c>
      <c r="Y33" s="100" t="str">
        <f t="shared" si="6"/>
        <v>:</v>
      </c>
      <c r="Z33" s="100" t="str">
        <f t="shared" si="6"/>
        <v>:</v>
      </c>
      <c r="AA33" s="179">
        <f t="shared" si="3"/>
        <v>6021</v>
      </c>
    </row>
    <row r="34" spans="2:27" s="4" customFormat="1" ht="12" x14ac:dyDescent="0.25">
      <c r="B34" s="27" t="s">
        <v>36</v>
      </c>
      <c r="C34" s="99">
        <f t="shared" si="5"/>
        <v>0</v>
      </c>
      <c r="D34" s="100">
        <f t="shared" si="6"/>
        <v>0</v>
      </c>
      <c r="E34" s="100">
        <f t="shared" si="6"/>
        <v>0</v>
      </c>
      <c r="F34" s="100">
        <f t="shared" si="6"/>
        <v>0</v>
      </c>
      <c r="G34" s="100">
        <f t="shared" si="6"/>
        <v>0</v>
      </c>
      <c r="H34" s="100">
        <f t="shared" si="6"/>
        <v>0</v>
      </c>
      <c r="I34" s="100">
        <f t="shared" si="6"/>
        <v>0</v>
      </c>
      <c r="J34" s="100">
        <f t="shared" si="6"/>
        <v>0</v>
      </c>
      <c r="K34" s="100">
        <f t="shared" si="6"/>
        <v>0</v>
      </c>
      <c r="L34" s="100">
        <f t="shared" si="6"/>
        <v>0</v>
      </c>
      <c r="M34" s="100">
        <f t="shared" si="6"/>
        <v>0</v>
      </c>
      <c r="N34" s="100">
        <f t="shared" si="6"/>
        <v>0</v>
      </c>
      <c r="O34" s="101">
        <f t="shared" si="6"/>
        <v>3752.8740000000003</v>
      </c>
      <c r="P34" s="100" t="str">
        <f t="shared" si="6"/>
        <v>:</v>
      </c>
      <c r="Q34" s="100" t="str">
        <f t="shared" si="6"/>
        <v>:</v>
      </c>
      <c r="R34" s="100" t="str">
        <f t="shared" si="6"/>
        <v>:</v>
      </c>
      <c r="S34" s="100" t="str">
        <f t="shared" si="6"/>
        <v>:</v>
      </c>
      <c r="T34" s="100" t="str">
        <f t="shared" si="6"/>
        <v>:</v>
      </c>
      <c r="U34" s="100" t="str">
        <f t="shared" si="6"/>
        <v>:</v>
      </c>
      <c r="V34" s="100" t="str">
        <f t="shared" si="6"/>
        <v>:</v>
      </c>
      <c r="W34" s="100" t="str">
        <f t="shared" si="6"/>
        <v>:</v>
      </c>
      <c r="X34" s="100" t="str">
        <f t="shared" si="6"/>
        <v>:</v>
      </c>
      <c r="Y34" s="100" t="str">
        <f t="shared" si="6"/>
        <v>:</v>
      </c>
      <c r="Z34" s="100" t="str">
        <f t="shared" si="6"/>
        <v>:</v>
      </c>
      <c r="AA34" s="179">
        <f t="shared" si="3"/>
        <v>0</v>
      </c>
    </row>
    <row r="35" spans="2:27" s="4" customFormat="1" ht="12" x14ac:dyDescent="0.25">
      <c r="B35" s="38" t="s">
        <v>37</v>
      </c>
      <c r="C35" s="99">
        <f t="shared" si="5"/>
        <v>3814</v>
      </c>
      <c r="D35" s="100">
        <f t="shared" si="6"/>
        <v>3024</v>
      </c>
      <c r="E35" s="100">
        <f t="shared" si="6"/>
        <v>2392</v>
      </c>
      <c r="F35" s="100">
        <f t="shared" si="6"/>
        <v>1234</v>
      </c>
      <c r="G35" s="100">
        <f t="shared" si="6"/>
        <v>712</v>
      </c>
      <c r="H35" s="100">
        <f t="shared" si="6"/>
        <v>362</v>
      </c>
      <c r="I35" s="100">
        <f t="shared" si="6"/>
        <v>625</v>
      </c>
      <c r="J35" s="100">
        <f t="shared" si="6"/>
        <v>570</v>
      </c>
      <c r="K35" s="100">
        <f t="shared" si="6"/>
        <v>1165</v>
      </c>
      <c r="L35" s="100">
        <f t="shared" si="6"/>
        <v>1649</v>
      </c>
      <c r="M35" s="100">
        <f t="shared" si="6"/>
        <v>1859</v>
      </c>
      <c r="N35" s="100">
        <f t="shared" si="6"/>
        <v>1766</v>
      </c>
      <c r="O35" s="101">
        <f t="shared" si="6"/>
        <v>2077</v>
      </c>
      <c r="P35" s="100" t="str">
        <f t="shared" si="6"/>
        <v>:</v>
      </c>
      <c r="Q35" s="100" t="str">
        <f t="shared" si="6"/>
        <v>:</v>
      </c>
      <c r="R35" s="100" t="str">
        <f t="shared" si="6"/>
        <v>:</v>
      </c>
      <c r="S35" s="100" t="str">
        <f t="shared" si="6"/>
        <v>:</v>
      </c>
      <c r="T35" s="100" t="str">
        <f t="shared" si="6"/>
        <v>:</v>
      </c>
      <c r="U35" s="100" t="str">
        <f t="shared" si="6"/>
        <v>:</v>
      </c>
      <c r="V35" s="100" t="str">
        <f t="shared" si="6"/>
        <v>:</v>
      </c>
      <c r="W35" s="100" t="str">
        <f t="shared" si="6"/>
        <v>:</v>
      </c>
      <c r="X35" s="100" t="str">
        <f t="shared" si="6"/>
        <v>:</v>
      </c>
      <c r="Y35" s="100" t="str">
        <f t="shared" si="6"/>
        <v>:</v>
      </c>
      <c r="Z35" s="100" t="str">
        <f t="shared" si="6"/>
        <v>:</v>
      </c>
      <c r="AA35" s="179">
        <f t="shared" si="3"/>
        <v>19172</v>
      </c>
    </row>
    <row r="36" spans="2:27" s="4" customFormat="1" ht="12" x14ac:dyDescent="0.25">
      <c r="B36" s="151" t="s">
        <v>38</v>
      </c>
      <c r="C36" s="111">
        <f t="shared" si="5"/>
        <v>0</v>
      </c>
      <c r="D36" s="105">
        <f t="shared" si="6"/>
        <v>0</v>
      </c>
      <c r="E36" s="105">
        <f t="shared" si="6"/>
        <v>0</v>
      </c>
      <c r="F36" s="105">
        <f t="shared" si="6"/>
        <v>0</v>
      </c>
      <c r="G36" s="105">
        <f t="shared" si="6"/>
        <v>0</v>
      </c>
      <c r="H36" s="105">
        <f t="shared" si="6"/>
        <v>0</v>
      </c>
      <c r="I36" s="105">
        <f t="shared" si="6"/>
        <v>0</v>
      </c>
      <c r="J36" s="105">
        <f t="shared" si="6"/>
        <v>0</v>
      </c>
      <c r="K36" s="105">
        <f t="shared" si="6"/>
        <v>0</v>
      </c>
      <c r="L36" s="105">
        <f t="shared" si="6"/>
        <v>0</v>
      </c>
      <c r="M36" s="105">
        <f t="shared" si="6"/>
        <v>0</v>
      </c>
      <c r="N36" s="105">
        <f t="shared" si="6"/>
        <v>0</v>
      </c>
      <c r="O36" s="106" t="str">
        <f t="shared" si="6"/>
        <v>:</v>
      </c>
      <c r="P36" s="105" t="str">
        <f t="shared" si="6"/>
        <v>:</v>
      </c>
      <c r="Q36" s="105" t="str">
        <f t="shared" si="6"/>
        <v>:</v>
      </c>
      <c r="R36" s="105" t="str">
        <f t="shared" si="6"/>
        <v>:</v>
      </c>
      <c r="S36" s="105" t="str">
        <f t="shared" si="6"/>
        <v>:</v>
      </c>
      <c r="T36" s="105" t="str">
        <f t="shared" si="6"/>
        <v>:</v>
      </c>
      <c r="U36" s="105" t="str">
        <f t="shared" si="6"/>
        <v>:</v>
      </c>
      <c r="V36" s="105" t="str">
        <f t="shared" si="6"/>
        <v>:</v>
      </c>
      <c r="W36" s="105" t="str">
        <f t="shared" si="6"/>
        <v>:</v>
      </c>
      <c r="X36" s="105" t="str">
        <f t="shared" si="6"/>
        <v>:</v>
      </c>
      <c r="Y36" s="105" t="str">
        <f t="shared" si="6"/>
        <v>:</v>
      </c>
      <c r="Z36" s="105" t="str">
        <f t="shared" si="6"/>
        <v>:</v>
      </c>
      <c r="AA36" s="179">
        <f t="shared" si="3"/>
        <v>0</v>
      </c>
    </row>
    <row r="37" spans="2:27" s="4" customFormat="1" ht="12" x14ac:dyDescent="0.25">
      <c r="B37" s="147" t="s">
        <v>39</v>
      </c>
      <c r="C37" s="103">
        <f t="shared" si="5"/>
        <v>89589</v>
      </c>
      <c r="D37" s="102">
        <f t="shared" si="6"/>
        <v>80385</v>
      </c>
      <c r="E37" s="102">
        <f t="shared" si="6"/>
        <v>83161</v>
      </c>
      <c r="F37" s="102">
        <f t="shared" si="6"/>
        <v>72661</v>
      </c>
      <c r="G37" s="102">
        <f t="shared" si="6"/>
        <v>89057</v>
      </c>
      <c r="H37" s="102">
        <f t="shared" si="6"/>
        <v>91480</v>
      </c>
      <c r="I37" s="102">
        <f t="shared" si="6"/>
        <v>94581</v>
      </c>
      <c r="J37" s="102">
        <f t="shared" si="6"/>
        <v>71502</v>
      </c>
      <c r="K37" s="102">
        <f t="shared" si="6"/>
        <v>82274</v>
      </c>
      <c r="L37" s="102">
        <f t="shared" si="6"/>
        <v>86350</v>
      </c>
      <c r="M37" s="102">
        <f t="shared" si="6"/>
        <v>103737</v>
      </c>
      <c r="N37" s="102">
        <f t="shared" si="6"/>
        <v>101850</v>
      </c>
      <c r="O37" s="103">
        <f t="shared" si="6"/>
        <v>60726.855000000003</v>
      </c>
      <c r="P37" s="102" t="str">
        <f t="shared" si="6"/>
        <v>:</v>
      </c>
      <c r="Q37" s="102" t="str">
        <f t="shared" si="6"/>
        <v>:</v>
      </c>
      <c r="R37" s="102" t="str">
        <f t="shared" si="6"/>
        <v>:</v>
      </c>
      <c r="S37" s="102" t="str">
        <f t="shared" si="6"/>
        <v>:</v>
      </c>
      <c r="T37" s="102" t="str">
        <f t="shared" si="6"/>
        <v>:</v>
      </c>
      <c r="U37" s="102" t="str">
        <f t="shared" si="6"/>
        <v>:</v>
      </c>
      <c r="V37" s="102" t="str">
        <f t="shared" si="6"/>
        <v>:</v>
      </c>
      <c r="W37" s="102" t="str">
        <f t="shared" si="6"/>
        <v>:</v>
      </c>
      <c r="X37" s="102" t="str">
        <f t="shared" si="6"/>
        <v>:</v>
      </c>
      <c r="Y37" s="102" t="str">
        <f t="shared" si="6"/>
        <v>:</v>
      </c>
      <c r="Z37" s="102" t="str">
        <f t="shared" si="6"/>
        <v>:</v>
      </c>
      <c r="AA37" s="181">
        <f t="shared" si="3"/>
        <v>1046627</v>
      </c>
    </row>
    <row r="38" spans="2:27" s="4" customFormat="1" ht="12" x14ac:dyDescent="0.25">
      <c r="B38" s="195" t="s">
        <v>43</v>
      </c>
      <c r="C38" s="108">
        <f>C84</f>
        <v>767</v>
      </c>
      <c r="D38" s="107">
        <f t="shared" ref="D38:Z38" si="7">D84</f>
        <v>1116</v>
      </c>
      <c r="E38" s="107">
        <f t="shared" si="7"/>
        <v>1289</v>
      </c>
      <c r="F38" s="107">
        <f t="shared" si="7"/>
        <v>1275</v>
      </c>
      <c r="G38" s="107">
        <f t="shared" si="7"/>
        <v>1268</v>
      </c>
      <c r="H38" s="107">
        <f t="shared" si="7"/>
        <v>1197</v>
      </c>
      <c r="I38" s="107">
        <f t="shared" si="7"/>
        <v>1135</v>
      </c>
      <c r="J38" s="107">
        <f t="shared" si="7"/>
        <v>1105</v>
      </c>
      <c r="K38" s="107">
        <f t="shared" si="7"/>
        <v>1108</v>
      </c>
      <c r="L38" s="107">
        <f t="shared" si="7"/>
        <v>1220</v>
      </c>
      <c r="M38" s="107">
        <f t="shared" si="7"/>
        <v>1218</v>
      </c>
      <c r="N38" s="107">
        <f t="shared" si="7"/>
        <v>1217</v>
      </c>
      <c r="O38" s="108">
        <f t="shared" si="7"/>
        <v>1259.963</v>
      </c>
      <c r="P38" s="107" t="str">
        <f t="shared" si="7"/>
        <v>:</v>
      </c>
      <c r="Q38" s="107" t="str">
        <f t="shared" si="7"/>
        <v>:</v>
      </c>
      <c r="R38" s="107" t="str">
        <f t="shared" si="7"/>
        <v>:</v>
      </c>
      <c r="S38" s="107" t="str">
        <f t="shared" si="7"/>
        <v>:</v>
      </c>
      <c r="T38" s="107" t="str">
        <f t="shared" si="7"/>
        <v>:</v>
      </c>
      <c r="U38" s="107" t="str">
        <f t="shared" si="7"/>
        <v>:</v>
      </c>
      <c r="V38" s="107" t="str">
        <f t="shared" si="7"/>
        <v>:</v>
      </c>
      <c r="W38" s="107" t="str">
        <f t="shared" si="7"/>
        <v>:</v>
      </c>
      <c r="X38" s="107" t="str">
        <f t="shared" si="7"/>
        <v>:</v>
      </c>
      <c r="Y38" s="107" t="str">
        <f t="shared" si="7"/>
        <v>:</v>
      </c>
      <c r="Z38" s="107" t="str">
        <f t="shared" si="7"/>
        <v>:</v>
      </c>
      <c r="AA38" s="182">
        <f>SUM(C38:N38)</f>
        <v>13915</v>
      </c>
    </row>
    <row r="39" spans="2:27" s="4" customFormat="1" ht="12" x14ac:dyDescent="0.3">
      <c r="B39" s="196" t="s">
        <v>197</v>
      </c>
      <c r="C39" s="193">
        <f>C86</f>
        <v>1402</v>
      </c>
      <c r="D39" s="193">
        <f t="shared" ref="D39:N39" si="8">D86</f>
        <v>817</v>
      </c>
      <c r="E39" s="193">
        <f t="shared" si="8"/>
        <v>254</v>
      </c>
      <c r="F39" s="193">
        <f t="shared" si="8"/>
        <v>107</v>
      </c>
      <c r="G39" s="193">
        <f t="shared" si="8"/>
        <v>0</v>
      </c>
      <c r="H39" s="193">
        <f t="shared" si="8"/>
        <v>878</v>
      </c>
      <c r="I39" s="193">
        <f t="shared" si="8"/>
        <v>1252</v>
      </c>
      <c r="J39" s="193">
        <f t="shared" si="8"/>
        <v>1061</v>
      </c>
      <c r="K39" s="193">
        <f t="shared" si="8"/>
        <v>1207</v>
      </c>
      <c r="L39" s="193">
        <f t="shared" si="8"/>
        <v>577</v>
      </c>
      <c r="M39" s="193">
        <f t="shared" si="8"/>
        <v>611</v>
      </c>
      <c r="N39" s="193" t="str">
        <f t="shared" si="8"/>
        <v>:</v>
      </c>
      <c r="O39" s="193" t="str">
        <f>O86</f>
        <v>:</v>
      </c>
      <c r="P39" s="193" t="str">
        <f t="shared" ref="P39:Z39" si="9">P86</f>
        <v>:</v>
      </c>
      <c r="Q39" s="193" t="str">
        <f t="shared" si="9"/>
        <v>:</v>
      </c>
      <c r="R39" s="193" t="str">
        <f t="shared" si="9"/>
        <v>:</v>
      </c>
      <c r="S39" s="193" t="str">
        <f t="shared" si="9"/>
        <v>:</v>
      </c>
      <c r="T39" s="193" t="str">
        <f t="shared" si="9"/>
        <v>:</v>
      </c>
      <c r="U39" s="193" t="str">
        <f t="shared" si="9"/>
        <v>:</v>
      </c>
      <c r="V39" s="193" t="str">
        <f t="shared" si="9"/>
        <v>:</v>
      </c>
      <c r="W39" s="193" t="str">
        <f t="shared" si="9"/>
        <v>:</v>
      </c>
      <c r="X39" s="193" t="str">
        <f t="shared" si="9"/>
        <v>:</v>
      </c>
      <c r="Y39" s="193" t="str">
        <f t="shared" si="9"/>
        <v>:</v>
      </c>
      <c r="Z39" s="193" t="str">
        <f t="shared" si="9"/>
        <v>:</v>
      </c>
      <c r="AA39" s="194">
        <f>SUM(C39:N39)</f>
        <v>8166</v>
      </c>
    </row>
    <row r="40" spans="2:27" s="4" customFormat="1" ht="12" x14ac:dyDescent="0.25">
      <c r="B40" s="197" t="s">
        <v>190</v>
      </c>
      <c r="C40" s="110">
        <f>C87</f>
        <v>0</v>
      </c>
      <c r="D40" s="110">
        <f t="shared" ref="D40:Z42" si="10">D87</f>
        <v>0</v>
      </c>
      <c r="E40" s="110">
        <f t="shared" si="10"/>
        <v>0</v>
      </c>
      <c r="F40" s="110">
        <f t="shared" si="10"/>
        <v>0</v>
      </c>
      <c r="G40" s="110">
        <f t="shared" si="10"/>
        <v>0</v>
      </c>
      <c r="H40" s="110">
        <f t="shared" si="10"/>
        <v>0</v>
      </c>
      <c r="I40" s="110">
        <f t="shared" si="10"/>
        <v>0</v>
      </c>
      <c r="J40" s="110">
        <f t="shared" si="10"/>
        <v>0</v>
      </c>
      <c r="K40" s="110">
        <f t="shared" si="10"/>
        <v>0</v>
      </c>
      <c r="L40" s="110">
        <f t="shared" si="10"/>
        <v>0</v>
      </c>
      <c r="M40" s="110">
        <f t="shared" si="10"/>
        <v>0</v>
      </c>
      <c r="N40" s="110">
        <f t="shared" si="10"/>
        <v>0</v>
      </c>
      <c r="O40" s="112" t="str">
        <f t="shared" si="10"/>
        <v>:</v>
      </c>
      <c r="P40" s="110" t="str">
        <f t="shared" si="10"/>
        <v>:</v>
      </c>
      <c r="Q40" s="110" t="str">
        <f t="shared" si="10"/>
        <v>:</v>
      </c>
      <c r="R40" s="110" t="str">
        <f t="shared" si="10"/>
        <v>:</v>
      </c>
      <c r="S40" s="110" t="str">
        <f t="shared" si="10"/>
        <v>:</v>
      </c>
      <c r="T40" s="110" t="str">
        <f t="shared" si="10"/>
        <v>:</v>
      </c>
      <c r="U40" s="110" t="str">
        <f t="shared" si="10"/>
        <v>:</v>
      </c>
      <c r="V40" s="110" t="str">
        <f t="shared" si="10"/>
        <v>:</v>
      </c>
      <c r="W40" s="110" t="str">
        <f t="shared" si="10"/>
        <v>:</v>
      </c>
      <c r="X40" s="110" t="str">
        <f t="shared" si="10"/>
        <v>:</v>
      </c>
      <c r="Y40" s="110" t="str">
        <f t="shared" si="10"/>
        <v>:</v>
      </c>
      <c r="Z40" s="110" t="str">
        <f t="shared" si="10"/>
        <v>:</v>
      </c>
      <c r="AA40" s="183">
        <f>SUM(C40:N40)</f>
        <v>0</v>
      </c>
    </row>
    <row r="41" spans="2:27" s="4" customFormat="1" ht="12" x14ac:dyDescent="0.25">
      <c r="B41" s="197" t="s">
        <v>62</v>
      </c>
      <c r="C41" s="110">
        <f>C88</f>
        <v>5742</v>
      </c>
      <c r="D41" s="110">
        <f t="shared" si="10"/>
        <v>4482</v>
      </c>
      <c r="E41" s="110">
        <f t="shared" si="10"/>
        <v>3482</v>
      </c>
      <c r="F41" s="110">
        <f t="shared" si="10"/>
        <v>1185</v>
      </c>
      <c r="G41" s="110">
        <f t="shared" si="10"/>
        <v>259</v>
      </c>
      <c r="H41" s="110">
        <f t="shared" si="10"/>
        <v>74</v>
      </c>
      <c r="I41" s="110">
        <f t="shared" si="10"/>
        <v>74</v>
      </c>
      <c r="J41" s="110">
        <f t="shared" si="10"/>
        <v>111</v>
      </c>
      <c r="K41" s="110">
        <f t="shared" si="10"/>
        <v>74</v>
      </c>
      <c r="L41" s="110">
        <f t="shared" si="10"/>
        <v>445</v>
      </c>
      <c r="M41" s="110">
        <f t="shared" si="10"/>
        <v>2111</v>
      </c>
      <c r="N41" s="110">
        <f t="shared" si="10"/>
        <v>6668</v>
      </c>
      <c r="O41" s="112">
        <f t="shared" si="10"/>
        <v>5149</v>
      </c>
      <c r="P41" s="110" t="str">
        <f t="shared" si="10"/>
        <v>:</v>
      </c>
      <c r="Q41" s="110" t="str">
        <f t="shared" si="10"/>
        <v>:</v>
      </c>
      <c r="R41" s="110" t="str">
        <f t="shared" si="10"/>
        <v>:</v>
      </c>
      <c r="S41" s="110" t="str">
        <f t="shared" si="10"/>
        <v>:</v>
      </c>
      <c r="T41" s="110" t="str">
        <f t="shared" si="10"/>
        <v>:</v>
      </c>
      <c r="U41" s="110" t="str">
        <f t="shared" si="10"/>
        <v>:</v>
      </c>
      <c r="V41" s="110" t="str">
        <f t="shared" si="10"/>
        <v>:</v>
      </c>
      <c r="W41" s="110" t="str">
        <f t="shared" si="10"/>
        <v>:</v>
      </c>
      <c r="X41" s="110" t="str">
        <f t="shared" si="10"/>
        <v>:</v>
      </c>
      <c r="Y41" s="110" t="str">
        <f t="shared" si="10"/>
        <v>:</v>
      </c>
      <c r="Z41" s="110" t="str">
        <f t="shared" si="10"/>
        <v>:</v>
      </c>
      <c r="AA41" s="183">
        <f>SUM(C41:N41)</f>
        <v>24707</v>
      </c>
    </row>
    <row r="42" spans="2:27" s="4" customFormat="1" ht="12" x14ac:dyDescent="0.25">
      <c r="B42" s="85" t="s">
        <v>45</v>
      </c>
      <c r="C42" s="108">
        <f>C89</f>
        <v>84988</v>
      </c>
      <c r="D42" s="107">
        <f t="shared" si="10"/>
        <v>44888</v>
      </c>
      <c r="E42" s="107">
        <f t="shared" si="10"/>
        <v>43202</v>
      </c>
      <c r="F42" s="107">
        <f t="shared" si="10"/>
        <v>42053</v>
      </c>
      <c r="G42" s="107">
        <f t="shared" si="10"/>
        <v>40215</v>
      </c>
      <c r="H42" s="107">
        <f t="shared" si="10"/>
        <v>44045</v>
      </c>
      <c r="I42" s="107">
        <f t="shared" si="10"/>
        <v>43088</v>
      </c>
      <c r="J42" s="107">
        <f t="shared" si="10"/>
        <v>41939</v>
      </c>
      <c r="K42" s="107">
        <f t="shared" si="10"/>
        <v>40100</v>
      </c>
      <c r="L42" s="107">
        <f t="shared" si="10"/>
        <v>42896</v>
      </c>
      <c r="M42" s="107">
        <f t="shared" si="10"/>
        <v>45025</v>
      </c>
      <c r="N42" s="107">
        <f t="shared" si="10"/>
        <v>44696</v>
      </c>
      <c r="O42" s="108">
        <f t="shared" si="10"/>
        <v>49223.542999999998</v>
      </c>
      <c r="P42" s="107" t="str">
        <f t="shared" si="10"/>
        <v>:</v>
      </c>
      <c r="Q42" s="107" t="str">
        <f t="shared" si="10"/>
        <v>:</v>
      </c>
      <c r="R42" s="107" t="str">
        <f t="shared" si="10"/>
        <v>:</v>
      </c>
      <c r="S42" s="107" t="str">
        <f t="shared" si="10"/>
        <v>:</v>
      </c>
      <c r="T42" s="107" t="str">
        <f t="shared" si="10"/>
        <v>:</v>
      </c>
      <c r="U42" s="107" t="str">
        <f t="shared" si="10"/>
        <v>:</v>
      </c>
      <c r="V42" s="107" t="str">
        <f t="shared" si="10"/>
        <v>:</v>
      </c>
      <c r="W42" s="107" t="str">
        <f t="shared" si="10"/>
        <v>:</v>
      </c>
      <c r="X42" s="107" t="str">
        <f t="shared" si="10"/>
        <v>:</v>
      </c>
      <c r="Y42" s="107" t="str">
        <f t="shared" si="10"/>
        <v>:</v>
      </c>
      <c r="Z42" s="107" t="str">
        <f t="shared" si="10"/>
        <v>:</v>
      </c>
      <c r="AA42" s="182">
        <f>SUM(C42:N42)</f>
        <v>557135</v>
      </c>
    </row>
    <row r="43" spans="2:27" x14ac:dyDescent="0.2">
      <c r="B43" s="57" t="s">
        <v>138</v>
      </c>
      <c r="P43" s="7"/>
    </row>
    <row r="44" spans="2:27" ht="15" customHeight="1" x14ac:dyDescent="0.2">
      <c r="B44" s="41" t="s">
        <v>473</v>
      </c>
    </row>
    <row r="45" spans="2:27" ht="15" customHeight="1" x14ac:dyDescent="0.2">
      <c r="B45" s="41" t="s">
        <v>247</v>
      </c>
    </row>
    <row r="46" spans="2:27" ht="15" customHeight="1" x14ac:dyDescent="0.2">
      <c r="B46" s="299" t="s">
        <v>542</v>
      </c>
    </row>
    <row r="47" spans="2:27" ht="15" customHeight="1" x14ac:dyDescent="0.2">
      <c r="B47" s="41" t="s">
        <v>543</v>
      </c>
    </row>
    <row r="48" spans="2:27" ht="15" customHeight="1" x14ac:dyDescent="0.2">
      <c r="B48" s="41" t="s">
        <v>538</v>
      </c>
    </row>
    <row r="49" spans="1:27" ht="15" customHeight="1" x14ac:dyDescent="0.2">
      <c r="B49" s="41" t="str">
        <f>'T1-Solid fuels supply EU'!B37</f>
        <v>Extraction date: 05/05/2020</v>
      </c>
    </row>
    <row r="50" spans="1:27" ht="15" customHeight="1" x14ac:dyDescent="0.2">
      <c r="B50" s="42" t="s">
        <v>408</v>
      </c>
    </row>
    <row r="52" spans="1:27" x14ac:dyDescent="0.2">
      <c r="B52" s="2" t="s">
        <v>419</v>
      </c>
    </row>
    <row r="53" spans="1:27" x14ac:dyDescent="0.2">
      <c r="B53" s="70" t="s">
        <v>63</v>
      </c>
      <c r="C53" s="70" t="str">
        <f>'T1-Solid fuels supply EU'!C41</f>
        <v>2019M01</v>
      </c>
      <c r="D53" s="70" t="str">
        <f>'T1-Solid fuels supply EU'!D41</f>
        <v>2019M02</v>
      </c>
      <c r="E53" s="70" t="str">
        <f>'T1-Solid fuels supply EU'!E41</f>
        <v>2019M03</v>
      </c>
      <c r="F53" s="70" t="str">
        <f>'T1-Solid fuels supply EU'!F41</f>
        <v>2019M04</v>
      </c>
      <c r="G53" s="70" t="str">
        <f>'T1-Solid fuels supply EU'!G41</f>
        <v>2019M05</v>
      </c>
      <c r="H53" s="70" t="str">
        <f>'T1-Solid fuels supply EU'!H41</f>
        <v>2019M06</v>
      </c>
      <c r="I53" s="70" t="str">
        <f>'T1-Solid fuels supply EU'!I41</f>
        <v>2019M07</v>
      </c>
      <c r="J53" s="70" t="str">
        <f>'T1-Solid fuels supply EU'!J41</f>
        <v>2019M08</v>
      </c>
      <c r="K53" s="70" t="str">
        <f>'T1-Solid fuels supply EU'!K41</f>
        <v>2019M09</v>
      </c>
      <c r="L53" s="70" t="str">
        <f>'T1-Solid fuels supply EU'!L41</f>
        <v>2019M10</v>
      </c>
      <c r="M53" s="70" t="str">
        <f>'T1-Solid fuels supply EU'!M41</f>
        <v>2019M11</v>
      </c>
      <c r="N53" s="70" t="str">
        <f>'T1-Solid fuels supply EU'!N41</f>
        <v>2019M12</v>
      </c>
      <c r="O53" s="70" t="str">
        <f>'T1-Solid fuels supply EU'!O41</f>
        <v>2020M01</v>
      </c>
      <c r="P53" s="70" t="str">
        <f>'T1-Solid fuels supply EU'!P41</f>
        <v>2020M02</v>
      </c>
      <c r="Q53" s="70" t="str">
        <f>'T1-Solid fuels supply EU'!Q41</f>
        <v>2020M03</v>
      </c>
      <c r="R53" s="70" t="str">
        <f>'T1-Solid fuels supply EU'!R41</f>
        <v>2020M04</v>
      </c>
      <c r="S53" s="70" t="str">
        <f>'T1-Solid fuels supply EU'!S41</f>
        <v>2020M05</v>
      </c>
      <c r="T53" s="70" t="str">
        <f>'T1-Solid fuels supply EU'!T41</f>
        <v>2020M06</v>
      </c>
      <c r="U53" s="70" t="str">
        <f>'T1-Solid fuels supply EU'!U41</f>
        <v>2020M07</v>
      </c>
      <c r="V53" s="70" t="str">
        <f>'T1-Solid fuels supply EU'!V41</f>
        <v>2020M08</v>
      </c>
      <c r="W53" s="70" t="str">
        <f>'T1-Solid fuels supply EU'!W41</f>
        <v>2020M09</v>
      </c>
      <c r="X53" s="70" t="str">
        <f>'T1-Solid fuels supply EU'!X41</f>
        <v>2020M10</v>
      </c>
      <c r="Y53" s="70" t="str">
        <f>'T1-Solid fuels supply EU'!Y41</f>
        <v>2020M11</v>
      </c>
      <c r="Z53" s="70" t="str">
        <f>'T1-Solid fuels supply EU'!Z41</f>
        <v>2020M12</v>
      </c>
    </row>
    <row r="54" spans="1:27" x14ac:dyDescent="0.2">
      <c r="A54" s="2" t="s">
        <v>206</v>
      </c>
      <c r="B54" s="70" t="s">
        <v>41</v>
      </c>
      <c r="C54" s="330">
        <f t="shared" ref="C54:M54" si="11">SUM(C56:C83)</f>
        <v>452632</v>
      </c>
      <c r="D54" s="330">
        <f t="shared" si="11"/>
        <v>354264</v>
      </c>
      <c r="E54" s="330">
        <f t="shared" si="11"/>
        <v>321435</v>
      </c>
      <c r="F54" s="330">
        <f t="shared" si="11"/>
        <v>295642</v>
      </c>
      <c r="G54" s="330">
        <f t="shared" si="11"/>
        <v>281971</v>
      </c>
      <c r="H54" s="330">
        <f t="shared" si="11"/>
        <v>334106</v>
      </c>
      <c r="I54" s="330">
        <f t="shared" si="11"/>
        <v>407990</v>
      </c>
      <c r="J54" s="330">
        <f t="shared" si="11"/>
        <v>370666</v>
      </c>
      <c r="K54" s="330">
        <f t="shared" si="11"/>
        <v>378423</v>
      </c>
      <c r="L54" s="330">
        <f t="shared" si="11"/>
        <v>412790</v>
      </c>
      <c r="M54" s="330">
        <f t="shared" si="11"/>
        <v>403696</v>
      </c>
      <c r="N54" s="330">
        <f t="shared" ref="N54:O54" si="12">SUM(N56:N83)</f>
        <v>368555</v>
      </c>
      <c r="O54" s="330">
        <f t="shared" si="12"/>
        <v>421452.53899999999</v>
      </c>
      <c r="P54" s="330" t="s">
        <v>12</v>
      </c>
      <c r="Q54" s="330" t="s">
        <v>12</v>
      </c>
      <c r="R54" s="330" t="s">
        <v>12</v>
      </c>
      <c r="S54" s="330" t="s">
        <v>12</v>
      </c>
      <c r="T54" s="330" t="s">
        <v>12</v>
      </c>
      <c r="U54" s="330" t="s">
        <v>12</v>
      </c>
      <c r="V54" s="330" t="s">
        <v>12</v>
      </c>
      <c r="W54" s="330" t="s">
        <v>12</v>
      </c>
      <c r="X54" s="330" t="s">
        <v>12</v>
      </c>
      <c r="Y54" s="330" t="s">
        <v>12</v>
      </c>
      <c r="Z54" s="330" t="s">
        <v>12</v>
      </c>
      <c r="AA54" s="236">
        <f t="shared" ref="AA54" si="13">SUM(AA56:AA83)</f>
        <v>0</v>
      </c>
    </row>
    <row r="55" spans="1:27" x14ac:dyDescent="0.2">
      <c r="A55" s="2" t="s">
        <v>123</v>
      </c>
      <c r="B55" s="70" t="s">
        <v>65</v>
      </c>
      <c r="C55" s="59">
        <v>327967</v>
      </c>
      <c r="D55" s="59">
        <v>248773</v>
      </c>
      <c r="E55" s="59">
        <v>217513</v>
      </c>
      <c r="F55" s="59">
        <v>205187</v>
      </c>
      <c r="G55" s="59">
        <v>180153</v>
      </c>
      <c r="H55" s="59">
        <v>229313</v>
      </c>
      <c r="I55" s="59">
        <v>295905</v>
      </c>
      <c r="J55" s="59">
        <v>280185</v>
      </c>
      <c r="K55" s="59">
        <v>277072</v>
      </c>
      <c r="L55" s="59">
        <v>302126</v>
      </c>
      <c r="M55" s="59">
        <v>275282</v>
      </c>
      <c r="N55" s="81">
        <f t="shared" ref="N55:O55" si="14">SUM(N56,N60,N61,N62,N63,N64,N65,N67,N68,N69,N70,N71,N73,N74,N75,N77,N79,N80,N81)</f>
        <v>239800</v>
      </c>
      <c r="O55" s="81">
        <f t="shared" si="14"/>
        <v>316799.70600000006</v>
      </c>
      <c r="P55" s="59" t="s">
        <v>12</v>
      </c>
      <c r="Q55" s="59" t="s">
        <v>12</v>
      </c>
      <c r="R55" s="59" t="s">
        <v>12</v>
      </c>
      <c r="S55" s="59" t="s">
        <v>12</v>
      </c>
      <c r="T55" s="59" t="s">
        <v>12</v>
      </c>
      <c r="U55" s="59" t="s">
        <v>12</v>
      </c>
      <c r="V55" s="59" t="s">
        <v>12</v>
      </c>
      <c r="W55" s="59" t="s">
        <v>12</v>
      </c>
      <c r="X55" s="59" t="s">
        <v>12</v>
      </c>
      <c r="Y55" s="59" t="s">
        <v>12</v>
      </c>
      <c r="Z55" s="59" t="s">
        <v>12</v>
      </c>
      <c r="AA55" s="236">
        <f t="shared" ref="AA55" si="15">SUM(AA56,AA60,AA61,AA62,AA63,AA64,AA65,AA67,AA68,AA69,AA70,AA71,AA73,AA74,AA75,AA77,AA79,AA80,AA81)</f>
        <v>0</v>
      </c>
    </row>
    <row r="56" spans="1:27" x14ac:dyDescent="0.2">
      <c r="A56" s="2" t="s">
        <v>89</v>
      </c>
      <c r="B56" s="70" t="s">
        <v>14</v>
      </c>
      <c r="C56" s="59">
        <v>20856</v>
      </c>
      <c r="D56" s="59">
        <v>14686</v>
      </c>
      <c r="E56" s="59">
        <v>11837</v>
      </c>
      <c r="F56" s="59">
        <v>12327</v>
      </c>
      <c r="G56" s="59">
        <v>11340</v>
      </c>
      <c r="H56" s="59">
        <v>13423</v>
      </c>
      <c r="I56" s="59">
        <v>14900</v>
      </c>
      <c r="J56" s="59">
        <v>13331</v>
      </c>
      <c r="K56" s="59">
        <v>15054</v>
      </c>
      <c r="L56" s="59">
        <v>19178</v>
      </c>
      <c r="M56" s="59">
        <v>19341</v>
      </c>
      <c r="N56" s="59">
        <v>14390</v>
      </c>
      <c r="O56" s="59">
        <v>17942</v>
      </c>
      <c r="P56" s="59" t="s">
        <v>12</v>
      </c>
      <c r="Q56" s="59" t="s">
        <v>12</v>
      </c>
      <c r="R56" s="59" t="s">
        <v>12</v>
      </c>
      <c r="S56" s="59" t="s">
        <v>12</v>
      </c>
      <c r="T56" s="59" t="s">
        <v>12</v>
      </c>
      <c r="U56" s="59" t="s">
        <v>12</v>
      </c>
      <c r="V56" s="59" t="s">
        <v>12</v>
      </c>
      <c r="W56" s="59" t="s">
        <v>12</v>
      </c>
      <c r="X56" s="59" t="s">
        <v>12</v>
      </c>
      <c r="Y56" s="59" t="s">
        <v>12</v>
      </c>
      <c r="Z56" s="59" t="s">
        <v>12</v>
      </c>
    </row>
    <row r="57" spans="1:27" x14ac:dyDescent="0.2">
      <c r="A57" s="2" t="s">
        <v>90</v>
      </c>
      <c r="B57" s="70" t="s">
        <v>15</v>
      </c>
      <c r="C57" s="59">
        <v>6180</v>
      </c>
      <c r="D57" s="59">
        <v>5057</v>
      </c>
      <c r="E57" s="59">
        <v>4029</v>
      </c>
      <c r="F57" s="59">
        <v>3133</v>
      </c>
      <c r="G57" s="59">
        <v>1856</v>
      </c>
      <c r="H57" s="59">
        <v>1520</v>
      </c>
      <c r="I57" s="59">
        <v>1540</v>
      </c>
      <c r="J57" s="59">
        <v>1444</v>
      </c>
      <c r="K57" s="59">
        <v>1505</v>
      </c>
      <c r="L57" s="59">
        <v>1534</v>
      </c>
      <c r="M57" s="59">
        <v>2590</v>
      </c>
      <c r="N57" s="59">
        <v>4327</v>
      </c>
      <c r="O57" s="59">
        <v>5614.402</v>
      </c>
      <c r="P57" s="59" t="s">
        <v>12</v>
      </c>
      <c r="Q57" s="59" t="s">
        <v>12</v>
      </c>
      <c r="R57" s="59" t="s">
        <v>12</v>
      </c>
      <c r="S57" s="59" t="s">
        <v>12</v>
      </c>
      <c r="T57" s="59" t="s">
        <v>12</v>
      </c>
      <c r="U57" s="59" t="s">
        <v>12</v>
      </c>
      <c r="V57" s="59" t="s">
        <v>12</v>
      </c>
      <c r="W57" s="59" t="s">
        <v>12</v>
      </c>
      <c r="X57" s="59" t="s">
        <v>12</v>
      </c>
      <c r="Y57" s="59" t="s">
        <v>12</v>
      </c>
      <c r="Z57" s="59" t="s">
        <v>12</v>
      </c>
    </row>
    <row r="58" spans="1:27" x14ac:dyDescent="0.2">
      <c r="A58" s="2" t="s">
        <v>91</v>
      </c>
      <c r="B58" s="70" t="s">
        <v>16</v>
      </c>
      <c r="C58" s="59">
        <v>3475</v>
      </c>
      <c r="D58" s="59">
        <v>2538</v>
      </c>
      <c r="E58" s="59">
        <v>1549</v>
      </c>
      <c r="F58" s="59">
        <v>1789</v>
      </c>
      <c r="G58" s="59">
        <v>1268</v>
      </c>
      <c r="H58" s="59">
        <v>2896</v>
      </c>
      <c r="I58" s="59">
        <v>3706</v>
      </c>
      <c r="J58" s="59">
        <v>3553</v>
      </c>
      <c r="K58" s="59">
        <v>3881</v>
      </c>
      <c r="L58" s="59">
        <v>3948</v>
      </c>
      <c r="M58" s="59">
        <v>3598</v>
      </c>
      <c r="N58" s="59">
        <v>2360</v>
      </c>
      <c r="O58" s="59">
        <v>3934.4470000000001</v>
      </c>
      <c r="P58" s="59" t="s">
        <v>12</v>
      </c>
      <c r="Q58" s="59" t="s">
        <v>12</v>
      </c>
      <c r="R58" s="59" t="s">
        <v>12</v>
      </c>
      <c r="S58" s="59" t="s">
        <v>12</v>
      </c>
      <c r="T58" s="59" t="s">
        <v>12</v>
      </c>
      <c r="U58" s="59" t="s">
        <v>12</v>
      </c>
      <c r="V58" s="59" t="s">
        <v>12</v>
      </c>
      <c r="W58" s="59" t="s">
        <v>12</v>
      </c>
      <c r="X58" s="59" t="s">
        <v>12</v>
      </c>
      <c r="Y58" s="59" t="s">
        <v>12</v>
      </c>
      <c r="Z58" s="59" t="s">
        <v>12</v>
      </c>
    </row>
    <row r="59" spans="1:27" x14ac:dyDescent="0.2">
      <c r="A59" s="2" t="s">
        <v>92</v>
      </c>
      <c r="B59" s="70" t="s">
        <v>17</v>
      </c>
      <c r="C59" s="59">
        <v>1194</v>
      </c>
      <c r="D59" s="59">
        <v>845</v>
      </c>
      <c r="E59" s="59">
        <v>499</v>
      </c>
      <c r="F59" s="59">
        <v>254</v>
      </c>
      <c r="G59" s="59">
        <v>360</v>
      </c>
      <c r="H59" s="59">
        <v>596</v>
      </c>
      <c r="I59" s="59">
        <v>959</v>
      </c>
      <c r="J59" s="59">
        <v>1136</v>
      </c>
      <c r="K59" s="59">
        <v>455</v>
      </c>
      <c r="L59" s="59">
        <v>651</v>
      </c>
      <c r="M59" s="59">
        <v>493</v>
      </c>
      <c r="N59" s="59">
        <v>369</v>
      </c>
      <c r="O59" s="59">
        <v>432.26800000000003</v>
      </c>
      <c r="P59" s="59" t="s">
        <v>12</v>
      </c>
      <c r="Q59" s="59" t="s">
        <v>12</v>
      </c>
      <c r="R59" s="59" t="s">
        <v>12</v>
      </c>
      <c r="S59" s="59" t="s">
        <v>12</v>
      </c>
      <c r="T59" s="59" t="s">
        <v>12</v>
      </c>
      <c r="U59" s="59" t="s">
        <v>12</v>
      </c>
      <c r="V59" s="59" t="s">
        <v>12</v>
      </c>
      <c r="W59" s="59" t="s">
        <v>12</v>
      </c>
      <c r="X59" s="59" t="s">
        <v>12</v>
      </c>
      <c r="Y59" s="59" t="s">
        <v>12</v>
      </c>
      <c r="Z59" s="59" t="s">
        <v>12</v>
      </c>
    </row>
    <row r="60" spans="1:27" x14ac:dyDescent="0.2">
      <c r="A60" s="2" t="s">
        <v>93</v>
      </c>
      <c r="B60" s="70" t="s">
        <v>66</v>
      </c>
      <c r="C60" s="59">
        <v>70401</v>
      </c>
      <c r="D60" s="59">
        <v>52908</v>
      </c>
      <c r="E60" s="59">
        <v>42238</v>
      </c>
      <c r="F60" s="59">
        <v>36593</v>
      </c>
      <c r="G60" s="59">
        <v>35084</v>
      </c>
      <c r="H60" s="59">
        <v>31472</v>
      </c>
      <c r="I60" s="59">
        <v>40461</v>
      </c>
      <c r="J60" s="59">
        <v>38935</v>
      </c>
      <c r="K60" s="59">
        <v>41363</v>
      </c>
      <c r="L60" s="59">
        <v>53911</v>
      </c>
      <c r="M60" s="59">
        <v>58282</v>
      </c>
      <c r="N60" s="59">
        <v>52867</v>
      </c>
      <c r="O60" s="59">
        <v>62209</v>
      </c>
      <c r="P60" s="59" t="s">
        <v>12</v>
      </c>
      <c r="Q60" s="59" t="s">
        <v>12</v>
      </c>
      <c r="R60" s="59" t="s">
        <v>12</v>
      </c>
      <c r="S60" s="59" t="s">
        <v>12</v>
      </c>
      <c r="T60" s="59" t="s">
        <v>12</v>
      </c>
      <c r="U60" s="59" t="s">
        <v>12</v>
      </c>
      <c r="V60" s="59" t="s">
        <v>12</v>
      </c>
      <c r="W60" s="59" t="s">
        <v>12</v>
      </c>
      <c r="X60" s="59" t="s">
        <v>12</v>
      </c>
      <c r="Y60" s="59" t="s">
        <v>12</v>
      </c>
      <c r="Z60" s="59" t="s">
        <v>12</v>
      </c>
    </row>
    <row r="61" spans="1:27" x14ac:dyDescent="0.2">
      <c r="A61" s="2" t="s">
        <v>95</v>
      </c>
      <c r="B61" s="70" t="s">
        <v>18</v>
      </c>
      <c r="C61" s="59">
        <v>1600</v>
      </c>
      <c r="D61" s="59">
        <v>1063</v>
      </c>
      <c r="E61" s="59">
        <v>1630</v>
      </c>
      <c r="F61" s="59">
        <v>560</v>
      </c>
      <c r="G61" s="59">
        <v>450</v>
      </c>
      <c r="H61" s="59">
        <v>260</v>
      </c>
      <c r="I61" s="59">
        <v>260</v>
      </c>
      <c r="J61" s="59">
        <v>260</v>
      </c>
      <c r="K61" s="59">
        <v>260</v>
      </c>
      <c r="L61" s="59">
        <v>520</v>
      </c>
      <c r="M61" s="59">
        <v>750</v>
      </c>
      <c r="N61" s="59">
        <v>1040</v>
      </c>
      <c r="O61" s="59">
        <v>1028.6500000000001</v>
      </c>
      <c r="P61" s="59" t="s">
        <v>12</v>
      </c>
      <c r="Q61" s="59" t="s">
        <v>12</v>
      </c>
      <c r="R61" s="59" t="s">
        <v>12</v>
      </c>
      <c r="S61" s="59" t="s">
        <v>12</v>
      </c>
      <c r="T61" s="59" t="s">
        <v>12</v>
      </c>
      <c r="U61" s="59" t="s">
        <v>12</v>
      </c>
      <c r="V61" s="59" t="s">
        <v>12</v>
      </c>
      <c r="W61" s="59" t="s">
        <v>12</v>
      </c>
      <c r="X61" s="59" t="s">
        <v>12</v>
      </c>
      <c r="Y61" s="59" t="s">
        <v>12</v>
      </c>
      <c r="Z61" s="59" t="s">
        <v>12</v>
      </c>
    </row>
    <row r="62" spans="1:27" x14ac:dyDescent="0.2">
      <c r="A62" s="2" t="s">
        <v>94</v>
      </c>
      <c r="B62" s="70" t="s">
        <v>19</v>
      </c>
      <c r="C62" s="59">
        <v>0</v>
      </c>
      <c r="D62" s="59">
        <v>0</v>
      </c>
      <c r="E62" s="59">
        <v>0</v>
      </c>
      <c r="F62" s="59">
        <v>0</v>
      </c>
      <c r="G62" s="59">
        <v>0</v>
      </c>
      <c r="H62" s="59">
        <v>0</v>
      </c>
      <c r="I62" s="59">
        <v>0</v>
      </c>
      <c r="J62" s="59">
        <v>0</v>
      </c>
      <c r="K62" s="59">
        <v>0</v>
      </c>
      <c r="L62" s="59">
        <v>0</v>
      </c>
      <c r="M62" s="59">
        <v>0</v>
      </c>
      <c r="N62" s="59">
        <v>0</v>
      </c>
      <c r="O62" s="59">
        <v>10409.977000000001</v>
      </c>
      <c r="P62" s="59" t="s">
        <v>12</v>
      </c>
      <c r="Q62" s="59" t="s">
        <v>12</v>
      </c>
      <c r="R62" s="59" t="s">
        <v>12</v>
      </c>
      <c r="S62" s="59" t="s">
        <v>12</v>
      </c>
      <c r="T62" s="59" t="s">
        <v>12</v>
      </c>
      <c r="U62" s="59" t="s">
        <v>12</v>
      </c>
      <c r="V62" s="59" t="s">
        <v>12</v>
      </c>
      <c r="W62" s="59" t="s">
        <v>12</v>
      </c>
      <c r="X62" s="59" t="s">
        <v>12</v>
      </c>
      <c r="Y62" s="59" t="s">
        <v>12</v>
      </c>
      <c r="Z62" s="59" t="s">
        <v>12</v>
      </c>
    </row>
    <row r="63" spans="1:27" x14ac:dyDescent="0.2">
      <c r="A63" s="2" t="s">
        <v>96</v>
      </c>
      <c r="B63" s="70" t="s">
        <v>20</v>
      </c>
      <c r="C63" s="59">
        <v>16474</v>
      </c>
      <c r="D63" s="59">
        <v>10873</v>
      </c>
      <c r="E63" s="59">
        <v>7711</v>
      </c>
      <c r="F63" s="59">
        <v>8201</v>
      </c>
      <c r="G63" s="59">
        <v>8267</v>
      </c>
      <c r="H63" s="59">
        <v>11499</v>
      </c>
      <c r="I63" s="59">
        <v>14962</v>
      </c>
      <c r="J63" s="59">
        <v>13716</v>
      </c>
      <c r="K63" s="59">
        <v>12790</v>
      </c>
      <c r="L63" s="59">
        <v>12207</v>
      </c>
      <c r="M63" s="59">
        <v>9526</v>
      </c>
      <c r="N63" s="59">
        <v>8768</v>
      </c>
      <c r="O63" s="59">
        <v>13512.228999999999</v>
      </c>
      <c r="P63" s="59" t="s">
        <v>12</v>
      </c>
      <c r="Q63" s="59" t="s">
        <v>12</v>
      </c>
      <c r="R63" s="59" t="s">
        <v>12</v>
      </c>
      <c r="S63" s="59" t="s">
        <v>12</v>
      </c>
      <c r="T63" s="59" t="s">
        <v>12</v>
      </c>
      <c r="U63" s="59" t="s">
        <v>12</v>
      </c>
      <c r="V63" s="59" t="s">
        <v>12</v>
      </c>
      <c r="W63" s="59" t="s">
        <v>12</v>
      </c>
      <c r="X63" s="59" t="s">
        <v>12</v>
      </c>
      <c r="Y63" s="59" t="s">
        <v>12</v>
      </c>
      <c r="Z63" s="59" t="s">
        <v>12</v>
      </c>
    </row>
    <row r="64" spans="1:27" x14ac:dyDescent="0.2">
      <c r="A64" s="2" t="s">
        <v>97</v>
      </c>
      <c r="B64" s="70" t="s">
        <v>21</v>
      </c>
      <c r="C64" s="59">
        <v>24795</v>
      </c>
      <c r="D64" s="59">
        <v>19635</v>
      </c>
      <c r="E64" s="59">
        <v>17569</v>
      </c>
      <c r="F64" s="59">
        <v>23115</v>
      </c>
      <c r="G64" s="59">
        <v>30978</v>
      </c>
      <c r="H64" s="59">
        <v>39712</v>
      </c>
      <c r="I64" s="59">
        <v>54247</v>
      </c>
      <c r="J64" s="59">
        <v>55422</v>
      </c>
      <c r="K64" s="59">
        <v>41290</v>
      </c>
      <c r="L64" s="59">
        <v>42604</v>
      </c>
      <c r="M64" s="59">
        <v>30865</v>
      </c>
      <c r="N64" s="59">
        <v>22558</v>
      </c>
      <c r="O64" s="59">
        <v>26999</v>
      </c>
      <c r="P64" s="59" t="s">
        <v>12</v>
      </c>
      <c r="Q64" s="59" t="s">
        <v>12</v>
      </c>
      <c r="R64" s="59" t="s">
        <v>12</v>
      </c>
      <c r="S64" s="59" t="s">
        <v>12</v>
      </c>
      <c r="T64" s="59" t="s">
        <v>12</v>
      </c>
      <c r="U64" s="59" t="s">
        <v>12</v>
      </c>
      <c r="V64" s="59" t="s">
        <v>12</v>
      </c>
      <c r="W64" s="59" t="s">
        <v>12</v>
      </c>
      <c r="X64" s="59" t="s">
        <v>12</v>
      </c>
      <c r="Y64" s="59" t="s">
        <v>12</v>
      </c>
      <c r="Z64" s="59" t="s">
        <v>12</v>
      </c>
    </row>
    <row r="65" spans="1:26" x14ac:dyDescent="0.2">
      <c r="A65" s="2" t="s">
        <v>98</v>
      </c>
      <c r="B65" s="70" t="s">
        <v>22</v>
      </c>
      <c r="C65" s="59">
        <v>23838</v>
      </c>
      <c r="D65" s="59">
        <v>16582</v>
      </c>
      <c r="E65" s="59">
        <v>7819</v>
      </c>
      <c r="F65" s="59">
        <v>10522</v>
      </c>
      <c r="G65" s="59">
        <v>9898</v>
      </c>
      <c r="H65" s="59">
        <v>9396</v>
      </c>
      <c r="I65" s="59">
        <v>16203</v>
      </c>
      <c r="J65" s="59">
        <v>10895</v>
      </c>
      <c r="K65" s="59">
        <v>16389</v>
      </c>
      <c r="L65" s="59">
        <v>19073</v>
      </c>
      <c r="M65" s="59">
        <v>22519</v>
      </c>
      <c r="N65" s="59">
        <v>14142</v>
      </c>
      <c r="O65" s="59">
        <v>21561.106</v>
      </c>
      <c r="P65" s="59" t="s">
        <v>12</v>
      </c>
      <c r="Q65" s="59" t="s">
        <v>12</v>
      </c>
      <c r="R65" s="59" t="s">
        <v>12</v>
      </c>
      <c r="S65" s="59" t="s">
        <v>12</v>
      </c>
      <c r="T65" s="59" t="s">
        <v>12</v>
      </c>
      <c r="U65" s="59" t="s">
        <v>12</v>
      </c>
      <c r="V65" s="59" t="s">
        <v>12</v>
      </c>
      <c r="W65" s="59" t="s">
        <v>12</v>
      </c>
      <c r="X65" s="59" t="s">
        <v>12</v>
      </c>
      <c r="Y65" s="59" t="s">
        <v>12</v>
      </c>
      <c r="Z65" s="59" t="s">
        <v>12</v>
      </c>
    </row>
    <row r="66" spans="1:26" x14ac:dyDescent="0.2">
      <c r="A66" s="2" t="s">
        <v>99</v>
      </c>
      <c r="B66" s="70" t="s">
        <v>44</v>
      </c>
      <c r="C66" s="59">
        <v>3248</v>
      </c>
      <c r="D66" s="59">
        <v>1942</v>
      </c>
      <c r="E66" s="59">
        <v>1317</v>
      </c>
      <c r="F66" s="59">
        <v>1063</v>
      </c>
      <c r="G66" s="59">
        <v>665</v>
      </c>
      <c r="H66" s="59">
        <v>512</v>
      </c>
      <c r="I66" s="59">
        <v>1235</v>
      </c>
      <c r="J66" s="59">
        <v>1834</v>
      </c>
      <c r="K66" s="59">
        <v>1792</v>
      </c>
      <c r="L66" s="59">
        <v>2791</v>
      </c>
      <c r="M66" s="59">
        <v>2174</v>
      </c>
      <c r="N66" s="59">
        <v>1926</v>
      </c>
      <c r="O66" s="59">
        <v>3975.08</v>
      </c>
      <c r="P66" s="59" t="s">
        <v>12</v>
      </c>
      <c r="Q66" s="59" t="s">
        <v>12</v>
      </c>
      <c r="R66" s="59" t="s">
        <v>12</v>
      </c>
      <c r="S66" s="59" t="s">
        <v>12</v>
      </c>
      <c r="T66" s="59" t="s">
        <v>12</v>
      </c>
      <c r="U66" s="59" t="s">
        <v>12</v>
      </c>
      <c r="V66" s="59" t="s">
        <v>12</v>
      </c>
      <c r="W66" s="59" t="s">
        <v>12</v>
      </c>
      <c r="X66" s="59" t="s">
        <v>12</v>
      </c>
      <c r="Y66" s="59" t="s">
        <v>12</v>
      </c>
      <c r="Z66" s="59" t="s">
        <v>12</v>
      </c>
    </row>
    <row r="67" spans="1:26" x14ac:dyDescent="0.2">
      <c r="A67" s="2" t="s">
        <v>100</v>
      </c>
      <c r="B67" s="70" t="s">
        <v>23</v>
      </c>
      <c r="C67" s="59">
        <v>100927</v>
      </c>
      <c r="D67" s="59">
        <v>75705</v>
      </c>
      <c r="E67" s="59">
        <v>80353</v>
      </c>
      <c r="F67" s="59">
        <v>72885</v>
      </c>
      <c r="G67" s="59">
        <v>67323</v>
      </c>
      <c r="H67" s="59">
        <v>76200</v>
      </c>
      <c r="I67" s="59">
        <v>98908</v>
      </c>
      <c r="J67" s="59">
        <v>89268</v>
      </c>
      <c r="K67" s="59">
        <v>87630</v>
      </c>
      <c r="L67" s="59">
        <v>88735</v>
      </c>
      <c r="M67" s="59">
        <v>73876</v>
      </c>
      <c r="N67" s="59">
        <v>72047</v>
      </c>
      <c r="O67" s="59">
        <v>96622</v>
      </c>
      <c r="P67" s="59" t="s">
        <v>12</v>
      </c>
      <c r="Q67" s="59" t="s">
        <v>12</v>
      </c>
      <c r="R67" s="59" t="s">
        <v>12</v>
      </c>
      <c r="S67" s="59" t="s">
        <v>12</v>
      </c>
      <c r="T67" s="59" t="s">
        <v>12</v>
      </c>
      <c r="U67" s="59" t="s">
        <v>12</v>
      </c>
      <c r="V67" s="59" t="s">
        <v>12</v>
      </c>
      <c r="W67" s="59" t="s">
        <v>12</v>
      </c>
      <c r="X67" s="59" t="s">
        <v>12</v>
      </c>
      <c r="Y67" s="59" t="s">
        <v>12</v>
      </c>
      <c r="Z67" s="59" t="s">
        <v>12</v>
      </c>
    </row>
    <row r="68" spans="1:26" x14ac:dyDescent="0.2">
      <c r="A68" s="83" t="s">
        <v>101</v>
      </c>
      <c r="B68" s="70" t="s">
        <v>24</v>
      </c>
      <c r="C68" s="29" t="s">
        <v>12</v>
      </c>
      <c r="D68" s="29" t="s">
        <v>12</v>
      </c>
      <c r="E68" s="29" t="s">
        <v>12</v>
      </c>
      <c r="F68" s="29" t="s">
        <v>12</v>
      </c>
      <c r="G68" s="29" t="s">
        <v>12</v>
      </c>
      <c r="H68" s="29" t="s">
        <v>12</v>
      </c>
      <c r="I68" s="81" t="s">
        <v>12</v>
      </c>
      <c r="J68" s="81" t="s">
        <v>12</v>
      </c>
      <c r="K68" s="81" t="s">
        <v>12</v>
      </c>
      <c r="L68" s="81" t="s">
        <v>12</v>
      </c>
      <c r="M68" s="81" t="s">
        <v>12</v>
      </c>
      <c r="N68" s="81" t="s">
        <v>12</v>
      </c>
      <c r="O68" s="29" t="s">
        <v>12</v>
      </c>
      <c r="P68" s="29" t="s">
        <v>12</v>
      </c>
      <c r="Q68" s="29" t="s">
        <v>12</v>
      </c>
      <c r="R68" s="29" t="s">
        <v>12</v>
      </c>
      <c r="S68" s="29" t="s">
        <v>12</v>
      </c>
      <c r="T68" s="29" t="s">
        <v>12</v>
      </c>
      <c r="U68" s="81" t="s">
        <v>12</v>
      </c>
      <c r="V68" s="81" t="s">
        <v>12</v>
      </c>
      <c r="W68" s="81" t="s">
        <v>12</v>
      </c>
      <c r="X68" s="81" t="s">
        <v>12</v>
      </c>
      <c r="Y68" s="81" t="s">
        <v>12</v>
      </c>
      <c r="Z68" s="81" t="s">
        <v>12</v>
      </c>
    </row>
    <row r="69" spans="1:26" x14ac:dyDescent="0.2">
      <c r="A69" s="2" t="s">
        <v>102</v>
      </c>
      <c r="B69" s="70" t="s">
        <v>25</v>
      </c>
      <c r="C69" s="59">
        <v>4079</v>
      </c>
      <c r="D69" s="59">
        <v>2575</v>
      </c>
      <c r="E69" s="59">
        <v>2300</v>
      </c>
      <c r="F69" s="59">
        <v>1356</v>
      </c>
      <c r="G69" s="59">
        <v>1554</v>
      </c>
      <c r="H69" s="59">
        <v>2108</v>
      </c>
      <c r="I69" s="59">
        <v>1841</v>
      </c>
      <c r="J69" s="59">
        <v>2950</v>
      </c>
      <c r="K69" s="59">
        <v>3861</v>
      </c>
      <c r="L69" s="59">
        <v>2469</v>
      </c>
      <c r="M69" s="59">
        <v>2480</v>
      </c>
      <c r="N69" s="59">
        <v>2209</v>
      </c>
      <c r="O69" s="59">
        <v>1992</v>
      </c>
      <c r="P69" s="59" t="s">
        <v>12</v>
      </c>
      <c r="Q69" s="59" t="s">
        <v>12</v>
      </c>
      <c r="R69" s="59" t="s">
        <v>12</v>
      </c>
      <c r="S69" s="59" t="s">
        <v>12</v>
      </c>
      <c r="T69" s="59" t="s">
        <v>12</v>
      </c>
      <c r="U69" s="59" t="s">
        <v>12</v>
      </c>
      <c r="V69" s="59" t="s">
        <v>12</v>
      </c>
      <c r="W69" s="59" t="s">
        <v>12</v>
      </c>
      <c r="X69" s="59" t="s">
        <v>12</v>
      </c>
      <c r="Y69" s="59" t="s">
        <v>12</v>
      </c>
      <c r="Z69" s="59" t="s">
        <v>12</v>
      </c>
    </row>
    <row r="70" spans="1:26" x14ac:dyDescent="0.2">
      <c r="A70" s="2" t="s">
        <v>103</v>
      </c>
      <c r="B70" s="70" t="s">
        <v>26</v>
      </c>
      <c r="C70" s="59">
        <v>1745</v>
      </c>
      <c r="D70" s="59">
        <v>1257</v>
      </c>
      <c r="E70" s="59">
        <v>1082</v>
      </c>
      <c r="F70" s="59">
        <v>653</v>
      </c>
      <c r="G70" s="59">
        <v>472</v>
      </c>
      <c r="H70" s="59">
        <v>368</v>
      </c>
      <c r="I70" s="59">
        <v>368</v>
      </c>
      <c r="J70" s="59">
        <v>337</v>
      </c>
      <c r="K70" s="59">
        <v>398</v>
      </c>
      <c r="L70" s="59">
        <v>709</v>
      </c>
      <c r="M70" s="59">
        <v>869</v>
      </c>
      <c r="N70" s="59">
        <v>1095</v>
      </c>
      <c r="O70" s="59">
        <v>1129</v>
      </c>
      <c r="P70" s="59" t="s">
        <v>12</v>
      </c>
      <c r="Q70" s="59" t="s">
        <v>12</v>
      </c>
      <c r="R70" s="59" t="s">
        <v>12</v>
      </c>
      <c r="S70" s="59" t="s">
        <v>12</v>
      </c>
      <c r="T70" s="59" t="s">
        <v>12</v>
      </c>
      <c r="U70" s="59" t="s">
        <v>12</v>
      </c>
      <c r="V70" s="59" t="s">
        <v>12</v>
      </c>
      <c r="W70" s="59" t="s">
        <v>12</v>
      </c>
      <c r="X70" s="59" t="s">
        <v>12</v>
      </c>
      <c r="Y70" s="59" t="s">
        <v>12</v>
      </c>
      <c r="Z70" s="59" t="s">
        <v>12</v>
      </c>
    </row>
    <row r="71" spans="1:26" x14ac:dyDescent="0.2">
      <c r="A71" s="2" t="s">
        <v>104</v>
      </c>
      <c r="B71" s="70" t="s">
        <v>27</v>
      </c>
      <c r="C71" s="59">
        <v>0</v>
      </c>
      <c r="D71" s="59">
        <v>0</v>
      </c>
      <c r="E71" s="59">
        <v>0</v>
      </c>
      <c r="F71" s="59">
        <v>0</v>
      </c>
      <c r="G71" s="59">
        <v>0</v>
      </c>
      <c r="H71" s="59">
        <v>0</v>
      </c>
      <c r="I71" s="59">
        <v>0</v>
      </c>
      <c r="J71" s="59">
        <v>0</v>
      </c>
      <c r="K71" s="59">
        <v>0</v>
      </c>
      <c r="L71" s="59">
        <v>0</v>
      </c>
      <c r="M71" s="59">
        <v>0</v>
      </c>
      <c r="N71" s="59">
        <v>0</v>
      </c>
      <c r="O71" s="59">
        <v>289.83300000000003</v>
      </c>
      <c r="P71" s="59" t="s">
        <v>12</v>
      </c>
      <c r="Q71" s="59" t="s">
        <v>12</v>
      </c>
      <c r="R71" s="59" t="s">
        <v>12</v>
      </c>
      <c r="S71" s="59" t="s">
        <v>12</v>
      </c>
      <c r="T71" s="59" t="s">
        <v>12</v>
      </c>
      <c r="U71" s="59" t="s">
        <v>12</v>
      </c>
      <c r="V71" s="59" t="s">
        <v>12</v>
      </c>
      <c r="W71" s="59" t="s">
        <v>12</v>
      </c>
      <c r="X71" s="59" t="s">
        <v>12</v>
      </c>
      <c r="Y71" s="59" t="s">
        <v>12</v>
      </c>
      <c r="Z71" s="59" t="s">
        <v>12</v>
      </c>
    </row>
    <row r="72" spans="1:26" x14ac:dyDescent="0.2">
      <c r="A72" s="2" t="s">
        <v>105</v>
      </c>
      <c r="B72" s="70" t="s">
        <v>28</v>
      </c>
      <c r="C72" s="59">
        <v>13834</v>
      </c>
      <c r="D72" s="59">
        <v>8493</v>
      </c>
      <c r="E72" s="59">
        <v>7292</v>
      </c>
      <c r="F72" s="59">
        <v>6149</v>
      </c>
      <c r="G72" s="59">
        <v>4921</v>
      </c>
      <c r="H72" s="59">
        <v>5154</v>
      </c>
      <c r="I72" s="59">
        <v>6479</v>
      </c>
      <c r="J72" s="59">
        <v>6609</v>
      </c>
      <c r="K72" s="59">
        <v>7121</v>
      </c>
      <c r="L72" s="59">
        <v>9814</v>
      </c>
      <c r="M72" s="59">
        <v>9672</v>
      </c>
      <c r="N72" s="59">
        <v>10910</v>
      </c>
      <c r="O72" s="59">
        <v>13070</v>
      </c>
      <c r="P72" s="59" t="s">
        <v>12</v>
      </c>
      <c r="Q72" s="59" t="s">
        <v>12</v>
      </c>
      <c r="R72" s="59" t="s">
        <v>12</v>
      </c>
      <c r="S72" s="59" t="s">
        <v>12</v>
      </c>
      <c r="T72" s="59" t="s">
        <v>12</v>
      </c>
      <c r="U72" s="59" t="s">
        <v>12</v>
      </c>
      <c r="V72" s="59" t="s">
        <v>12</v>
      </c>
      <c r="W72" s="59" t="s">
        <v>12</v>
      </c>
      <c r="X72" s="59" t="s">
        <v>12</v>
      </c>
      <c r="Y72" s="59" t="s">
        <v>12</v>
      </c>
      <c r="Z72" s="59" t="s">
        <v>12</v>
      </c>
    </row>
    <row r="73" spans="1:26" x14ac:dyDescent="0.2">
      <c r="A73" s="2" t="s">
        <v>106</v>
      </c>
      <c r="B73" s="70" t="s">
        <v>29</v>
      </c>
      <c r="C73" s="10">
        <v>1315</v>
      </c>
      <c r="D73" s="59">
        <v>1012</v>
      </c>
      <c r="E73" s="59">
        <v>994</v>
      </c>
      <c r="F73" s="59">
        <v>1028</v>
      </c>
      <c r="G73" s="59">
        <v>1125</v>
      </c>
      <c r="H73" s="59">
        <v>1302</v>
      </c>
      <c r="I73" s="59">
        <v>1382</v>
      </c>
      <c r="J73" s="59">
        <v>1554</v>
      </c>
      <c r="K73" s="59">
        <v>1203</v>
      </c>
      <c r="L73" s="59">
        <v>1201</v>
      </c>
      <c r="M73" s="59">
        <v>985</v>
      </c>
      <c r="N73" s="59">
        <v>1131</v>
      </c>
      <c r="O73" s="10">
        <v>1467.287</v>
      </c>
      <c r="P73" s="59" t="s">
        <v>12</v>
      </c>
      <c r="Q73" s="59" t="s">
        <v>12</v>
      </c>
      <c r="R73" s="59" t="s">
        <v>12</v>
      </c>
      <c r="S73" s="59" t="s">
        <v>12</v>
      </c>
      <c r="T73" s="59" t="s">
        <v>12</v>
      </c>
      <c r="U73" s="59" t="s">
        <v>12</v>
      </c>
      <c r="V73" s="59" t="s">
        <v>12</v>
      </c>
      <c r="W73" s="59" t="s">
        <v>12</v>
      </c>
      <c r="X73" s="59" t="s">
        <v>12</v>
      </c>
      <c r="Y73" s="59" t="s">
        <v>12</v>
      </c>
      <c r="Z73" s="59" t="s">
        <v>12</v>
      </c>
    </row>
    <row r="74" spans="1:26" x14ac:dyDescent="0.2">
      <c r="A74" s="2" t="s">
        <v>107</v>
      </c>
      <c r="B74" s="70" t="s">
        <v>30</v>
      </c>
      <c r="C74" s="59">
        <v>33651</v>
      </c>
      <c r="D74" s="59">
        <v>31210</v>
      </c>
      <c r="E74" s="59">
        <v>29141</v>
      </c>
      <c r="F74" s="59">
        <v>23215</v>
      </c>
      <c r="G74" s="59">
        <v>0</v>
      </c>
      <c r="H74" s="59">
        <v>27381</v>
      </c>
      <c r="I74" s="59">
        <v>32022</v>
      </c>
      <c r="J74" s="59">
        <v>32969</v>
      </c>
      <c r="K74" s="59">
        <v>34760</v>
      </c>
      <c r="L74" s="59">
        <v>36491</v>
      </c>
      <c r="M74" s="59">
        <v>32091</v>
      </c>
      <c r="N74" s="59">
        <v>26922</v>
      </c>
      <c r="O74" s="59">
        <v>40856.305999999997</v>
      </c>
      <c r="P74" s="59" t="s">
        <v>12</v>
      </c>
      <c r="Q74" s="59" t="s">
        <v>12</v>
      </c>
      <c r="R74" s="59" t="s">
        <v>12</v>
      </c>
      <c r="S74" s="59" t="s">
        <v>12</v>
      </c>
      <c r="T74" s="59" t="s">
        <v>12</v>
      </c>
      <c r="U74" s="59" t="s">
        <v>12</v>
      </c>
      <c r="V74" s="59" t="s">
        <v>12</v>
      </c>
      <c r="W74" s="59" t="s">
        <v>12</v>
      </c>
      <c r="X74" s="59" t="s">
        <v>12</v>
      </c>
      <c r="Y74" s="59" t="s">
        <v>12</v>
      </c>
      <c r="Z74" s="59" t="s">
        <v>12</v>
      </c>
    </row>
    <row r="75" spans="1:26" x14ac:dyDescent="0.2">
      <c r="A75" s="2" t="s">
        <v>108</v>
      </c>
      <c r="B75" s="70" t="s">
        <v>31</v>
      </c>
      <c r="C75" s="59">
        <v>13374</v>
      </c>
      <c r="D75" s="59">
        <v>9975</v>
      </c>
      <c r="E75" s="59">
        <v>5249</v>
      </c>
      <c r="F75" s="59">
        <v>4158</v>
      </c>
      <c r="G75" s="59">
        <v>980</v>
      </c>
      <c r="H75" s="59">
        <v>1414</v>
      </c>
      <c r="I75" s="59">
        <v>3530</v>
      </c>
      <c r="J75" s="59">
        <v>5140</v>
      </c>
      <c r="K75" s="59">
        <v>6781</v>
      </c>
      <c r="L75" s="59">
        <v>8518</v>
      </c>
      <c r="M75" s="59">
        <v>9236</v>
      </c>
      <c r="N75" s="59">
        <v>10017</v>
      </c>
      <c r="O75" s="81" t="s">
        <v>12</v>
      </c>
      <c r="P75" s="59" t="s">
        <v>12</v>
      </c>
      <c r="Q75" s="59" t="s">
        <v>12</v>
      </c>
      <c r="R75" s="59" t="s">
        <v>12</v>
      </c>
      <c r="S75" s="59" t="s">
        <v>12</v>
      </c>
      <c r="T75" s="59" t="s">
        <v>12</v>
      </c>
      <c r="U75" s="59" t="s">
        <v>12</v>
      </c>
      <c r="V75" s="59" t="s">
        <v>12</v>
      </c>
      <c r="W75" s="59" t="s">
        <v>12</v>
      </c>
      <c r="X75" s="59" t="s">
        <v>12</v>
      </c>
      <c r="Y75" s="59" t="s">
        <v>12</v>
      </c>
      <c r="Z75" s="59" t="s">
        <v>12</v>
      </c>
    </row>
    <row r="76" spans="1:26" x14ac:dyDescent="0.2">
      <c r="A76" s="2" t="s">
        <v>109</v>
      </c>
      <c r="B76" s="70" t="s">
        <v>32</v>
      </c>
      <c r="C76" s="59">
        <v>7145</v>
      </c>
      <c r="D76" s="59">
        <v>6231</v>
      </c>
      <c r="E76" s="59">
        <v>6075</v>
      </c>
      <c r="F76" s="59">
        <v>5406</v>
      </c>
      <c r="G76" s="59">
        <v>3691</v>
      </c>
      <c r="H76" s="59">
        <v>2635</v>
      </c>
      <c r="I76" s="59">
        <v>3585</v>
      </c>
      <c r="J76" s="59">
        <v>4403</v>
      </c>
      <c r="K76" s="59">
        <v>4323</v>
      </c>
      <c r="L76" s="59">
        <v>5576</v>
      </c>
      <c r="M76" s="59">
        <v>6150</v>
      </c>
      <c r="N76" s="59">
        <v>7013</v>
      </c>
      <c r="O76" s="59">
        <v>6762.7809999999999</v>
      </c>
      <c r="P76" s="59" t="s">
        <v>12</v>
      </c>
      <c r="Q76" s="59" t="s">
        <v>12</v>
      </c>
      <c r="R76" s="59" t="s">
        <v>12</v>
      </c>
      <c r="S76" s="59" t="s">
        <v>12</v>
      </c>
      <c r="T76" s="59" t="s">
        <v>12</v>
      </c>
      <c r="U76" s="59" t="s">
        <v>12</v>
      </c>
      <c r="V76" s="59" t="s">
        <v>12</v>
      </c>
      <c r="W76" s="59" t="s">
        <v>12</v>
      </c>
      <c r="X76" s="59" t="s">
        <v>12</v>
      </c>
      <c r="Y76" s="59" t="s">
        <v>12</v>
      </c>
      <c r="Z76" s="59" t="s">
        <v>12</v>
      </c>
    </row>
    <row r="77" spans="1:26" x14ac:dyDescent="0.2">
      <c r="A77" s="2" t="s">
        <v>110</v>
      </c>
      <c r="B77" s="70" t="s">
        <v>33</v>
      </c>
      <c r="C77" s="59">
        <v>10341</v>
      </c>
      <c r="D77" s="59">
        <v>7700</v>
      </c>
      <c r="E77" s="59">
        <v>6630</v>
      </c>
      <c r="F77" s="59">
        <v>8886</v>
      </c>
      <c r="G77" s="59">
        <v>11591</v>
      </c>
      <c r="H77" s="59">
        <v>14075</v>
      </c>
      <c r="I77" s="59">
        <v>15855</v>
      </c>
      <c r="J77" s="59">
        <v>14270</v>
      </c>
      <c r="K77" s="59">
        <v>13749</v>
      </c>
      <c r="L77" s="59">
        <v>14331</v>
      </c>
      <c r="M77" s="59">
        <v>12035</v>
      </c>
      <c r="N77" s="59">
        <v>10280</v>
      </c>
      <c r="O77" s="59">
        <v>14292.039000000001</v>
      </c>
      <c r="P77" s="59" t="s">
        <v>12</v>
      </c>
      <c r="Q77" s="59" t="s">
        <v>12</v>
      </c>
      <c r="R77" s="59" t="s">
        <v>12</v>
      </c>
      <c r="S77" s="59" t="s">
        <v>12</v>
      </c>
      <c r="T77" s="59" t="s">
        <v>12</v>
      </c>
      <c r="U77" s="59" t="s">
        <v>12</v>
      </c>
      <c r="V77" s="59" t="s">
        <v>12</v>
      </c>
      <c r="W77" s="59" t="s">
        <v>12</v>
      </c>
      <c r="X77" s="59" t="s">
        <v>12</v>
      </c>
      <c r="Y77" s="59" t="s">
        <v>12</v>
      </c>
      <c r="Z77" s="59" t="s">
        <v>12</v>
      </c>
    </row>
    <row r="78" spans="1:26" x14ac:dyDescent="0.2">
      <c r="A78" s="2" t="s">
        <v>111</v>
      </c>
      <c r="B78" s="70" t="s">
        <v>34</v>
      </c>
      <c r="C78" s="59">
        <v>0</v>
      </c>
      <c r="D78" s="59">
        <v>0</v>
      </c>
      <c r="E78" s="59">
        <v>0</v>
      </c>
      <c r="F78" s="59">
        <v>0</v>
      </c>
      <c r="G78" s="59">
        <v>0</v>
      </c>
      <c r="H78" s="59">
        <v>0</v>
      </c>
      <c r="I78" s="59">
        <v>0</v>
      </c>
      <c r="J78" s="59">
        <v>0</v>
      </c>
      <c r="K78" s="59">
        <v>0</v>
      </c>
      <c r="L78" s="59">
        <v>0</v>
      </c>
      <c r="M78" s="59">
        <v>0</v>
      </c>
      <c r="N78" s="59">
        <v>0</v>
      </c>
      <c r="O78" s="59">
        <v>10137</v>
      </c>
      <c r="P78" s="59" t="s">
        <v>12</v>
      </c>
      <c r="Q78" s="59" t="s">
        <v>12</v>
      </c>
      <c r="R78" s="59" t="s">
        <v>12</v>
      </c>
      <c r="S78" s="59" t="s">
        <v>12</v>
      </c>
      <c r="T78" s="59" t="s">
        <v>12</v>
      </c>
      <c r="U78" s="59" t="s">
        <v>12</v>
      </c>
      <c r="V78" s="59" t="s">
        <v>12</v>
      </c>
      <c r="W78" s="59" t="s">
        <v>12</v>
      </c>
      <c r="X78" s="59" t="s">
        <v>12</v>
      </c>
      <c r="Y78" s="59" t="s">
        <v>12</v>
      </c>
      <c r="Z78" s="59" t="s">
        <v>12</v>
      </c>
    </row>
    <row r="79" spans="1:26" x14ac:dyDescent="0.2">
      <c r="A79" s="2" t="s">
        <v>112</v>
      </c>
      <c r="B79" s="70" t="s">
        <v>35</v>
      </c>
      <c r="C79" s="59">
        <v>757</v>
      </c>
      <c r="D79" s="59">
        <v>568</v>
      </c>
      <c r="E79" s="59">
        <v>568</v>
      </c>
      <c r="F79" s="59">
        <v>454</v>
      </c>
      <c r="G79" s="59">
        <v>379</v>
      </c>
      <c r="H79" s="59">
        <v>341</v>
      </c>
      <c r="I79" s="59">
        <v>341</v>
      </c>
      <c r="J79" s="59">
        <v>568</v>
      </c>
      <c r="K79" s="59">
        <v>379</v>
      </c>
      <c r="L79" s="59">
        <v>530</v>
      </c>
      <c r="M79" s="59">
        <v>568</v>
      </c>
      <c r="N79" s="59">
        <v>568</v>
      </c>
      <c r="O79" s="59">
        <v>659.40500000000009</v>
      </c>
      <c r="P79" s="59" t="s">
        <v>12</v>
      </c>
      <c r="Q79" s="59" t="s">
        <v>12</v>
      </c>
      <c r="R79" s="59" t="s">
        <v>12</v>
      </c>
      <c r="S79" s="59" t="s">
        <v>12</v>
      </c>
      <c r="T79" s="59" t="s">
        <v>12</v>
      </c>
      <c r="U79" s="59" t="s">
        <v>12</v>
      </c>
      <c r="V79" s="59" t="s">
        <v>12</v>
      </c>
      <c r="W79" s="59" t="s">
        <v>12</v>
      </c>
      <c r="X79" s="59" t="s">
        <v>12</v>
      </c>
      <c r="Y79" s="59" t="s">
        <v>12</v>
      </c>
      <c r="Z79" s="59" t="s">
        <v>12</v>
      </c>
    </row>
    <row r="80" spans="1:26" x14ac:dyDescent="0.2">
      <c r="A80" s="2" t="s">
        <v>113</v>
      </c>
      <c r="B80" s="70" t="s">
        <v>36</v>
      </c>
      <c r="C80" s="59">
        <v>0</v>
      </c>
      <c r="D80" s="59">
        <v>0</v>
      </c>
      <c r="E80" s="59">
        <v>0</v>
      </c>
      <c r="F80" s="59">
        <v>0</v>
      </c>
      <c r="G80" s="59">
        <v>0</v>
      </c>
      <c r="H80" s="59">
        <v>0</v>
      </c>
      <c r="I80" s="59">
        <v>0</v>
      </c>
      <c r="J80" s="59">
        <v>0</v>
      </c>
      <c r="K80" s="59">
        <v>0</v>
      </c>
      <c r="L80" s="59">
        <v>0</v>
      </c>
      <c r="M80" s="59">
        <v>0</v>
      </c>
      <c r="N80" s="59">
        <v>0</v>
      </c>
      <c r="O80" s="59">
        <v>3752.8740000000003</v>
      </c>
      <c r="P80" s="59" t="s">
        <v>12</v>
      </c>
      <c r="Q80" s="59" t="s">
        <v>12</v>
      </c>
      <c r="R80" s="59" t="s">
        <v>12</v>
      </c>
      <c r="S80" s="59" t="s">
        <v>12</v>
      </c>
      <c r="T80" s="59" t="s">
        <v>12</v>
      </c>
      <c r="U80" s="59" t="s">
        <v>12</v>
      </c>
      <c r="V80" s="59" t="s">
        <v>12</v>
      </c>
      <c r="W80" s="59" t="s">
        <v>12</v>
      </c>
      <c r="X80" s="59" t="s">
        <v>12</v>
      </c>
      <c r="Y80" s="59" t="s">
        <v>12</v>
      </c>
      <c r="Z80" s="59" t="s">
        <v>12</v>
      </c>
    </row>
    <row r="81" spans="1:26" x14ac:dyDescent="0.2">
      <c r="A81" s="2" t="s">
        <v>114</v>
      </c>
      <c r="B81" s="70" t="s">
        <v>37</v>
      </c>
      <c r="C81" s="59">
        <v>3814</v>
      </c>
      <c r="D81" s="59">
        <v>3024</v>
      </c>
      <c r="E81" s="59">
        <v>2392</v>
      </c>
      <c r="F81" s="59">
        <v>1234</v>
      </c>
      <c r="G81" s="59">
        <v>712</v>
      </c>
      <c r="H81" s="59">
        <v>362</v>
      </c>
      <c r="I81" s="59">
        <v>625</v>
      </c>
      <c r="J81" s="59">
        <v>570</v>
      </c>
      <c r="K81" s="59">
        <v>1165</v>
      </c>
      <c r="L81" s="59">
        <v>1649</v>
      </c>
      <c r="M81" s="59">
        <v>1859</v>
      </c>
      <c r="N81" s="59">
        <v>1766</v>
      </c>
      <c r="O81" s="59">
        <v>2077</v>
      </c>
      <c r="P81" s="59" t="s">
        <v>12</v>
      </c>
      <c r="Q81" s="59" t="s">
        <v>12</v>
      </c>
      <c r="R81" s="59" t="s">
        <v>12</v>
      </c>
      <c r="S81" s="59" t="s">
        <v>12</v>
      </c>
      <c r="T81" s="59" t="s">
        <v>12</v>
      </c>
      <c r="U81" s="59" t="s">
        <v>12</v>
      </c>
      <c r="V81" s="59" t="s">
        <v>12</v>
      </c>
      <c r="W81" s="59" t="s">
        <v>12</v>
      </c>
      <c r="X81" s="59" t="s">
        <v>12</v>
      </c>
      <c r="Y81" s="59" t="s">
        <v>12</v>
      </c>
      <c r="Z81" s="59" t="s">
        <v>12</v>
      </c>
    </row>
    <row r="82" spans="1:26" x14ac:dyDescent="0.2">
      <c r="A82" s="2" t="s">
        <v>115</v>
      </c>
      <c r="B82" s="70" t="s">
        <v>38</v>
      </c>
      <c r="C82" s="59">
        <v>0</v>
      </c>
      <c r="D82" s="59">
        <v>0</v>
      </c>
      <c r="E82" s="59">
        <v>0</v>
      </c>
      <c r="F82" s="59">
        <v>0</v>
      </c>
      <c r="G82" s="59">
        <v>0</v>
      </c>
      <c r="H82" s="59">
        <v>0</v>
      </c>
      <c r="I82" s="59">
        <v>0</v>
      </c>
      <c r="J82" s="59">
        <v>0</v>
      </c>
      <c r="K82" s="59">
        <v>0</v>
      </c>
      <c r="L82" s="59">
        <v>0</v>
      </c>
      <c r="M82" s="59">
        <v>0</v>
      </c>
      <c r="N82" s="59">
        <v>0</v>
      </c>
      <c r="O82" s="81" t="s">
        <v>12</v>
      </c>
      <c r="P82" s="59" t="s">
        <v>12</v>
      </c>
      <c r="Q82" s="59" t="s">
        <v>12</v>
      </c>
      <c r="R82" s="59" t="s">
        <v>12</v>
      </c>
      <c r="S82" s="59" t="s">
        <v>12</v>
      </c>
      <c r="T82" s="59" t="s">
        <v>12</v>
      </c>
      <c r="U82" s="59" t="s">
        <v>12</v>
      </c>
      <c r="V82" s="59" t="s">
        <v>12</v>
      </c>
      <c r="W82" s="59" t="s">
        <v>12</v>
      </c>
      <c r="X82" s="59" t="s">
        <v>12</v>
      </c>
      <c r="Y82" s="59" t="s">
        <v>12</v>
      </c>
      <c r="Z82" s="59" t="s">
        <v>12</v>
      </c>
    </row>
    <row r="83" spans="1:26" x14ac:dyDescent="0.2">
      <c r="A83" s="2" t="s">
        <v>116</v>
      </c>
      <c r="B83" s="70" t="s">
        <v>39</v>
      </c>
      <c r="C83" s="59">
        <v>89589</v>
      </c>
      <c r="D83" s="59">
        <v>80385</v>
      </c>
      <c r="E83" s="59">
        <v>83161</v>
      </c>
      <c r="F83" s="59">
        <v>72661</v>
      </c>
      <c r="G83" s="59">
        <v>89057</v>
      </c>
      <c r="H83" s="59">
        <v>91480</v>
      </c>
      <c r="I83" s="59">
        <v>94581</v>
      </c>
      <c r="J83" s="59">
        <v>71502</v>
      </c>
      <c r="K83" s="59">
        <v>82274</v>
      </c>
      <c r="L83" s="59">
        <v>86350</v>
      </c>
      <c r="M83" s="59">
        <v>103737</v>
      </c>
      <c r="N83" s="59">
        <v>101850</v>
      </c>
      <c r="O83" s="59">
        <v>60726.855000000003</v>
      </c>
      <c r="P83" s="59" t="s">
        <v>12</v>
      </c>
      <c r="Q83" s="59" t="s">
        <v>12</v>
      </c>
      <c r="R83" s="59" t="s">
        <v>12</v>
      </c>
      <c r="S83" s="59" t="s">
        <v>12</v>
      </c>
      <c r="T83" s="59" t="s">
        <v>12</v>
      </c>
      <c r="U83" s="59" t="s">
        <v>12</v>
      </c>
      <c r="V83" s="59" t="s">
        <v>12</v>
      </c>
      <c r="W83" s="59" t="s">
        <v>12</v>
      </c>
      <c r="X83" s="59" t="s">
        <v>12</v>
      </c>
      <c r="Y83" s="59" t="s">
        <v>12</v>
      </c>
      <c r="Z83" s="59" t="s">
        <v>12</v>
      </c>
    </row>
    <row r="84" spans="1:26" x14ac:dyDescent="0.2">
      <c r="A84" s="2" t="s">
        <v>118</v>
      </c>
      <c r="B84" s="70" t="s">
        <v>43</v>
      </c>
      <c r="C84" s="59">
        <v>767</v>
      </c>
      <c r="D84" s="59">
        <v>1116</v>
      </c>
      <c r="E84" s="59">
        <v>1289</v>
      </c>
      <c r="F84" s="59">
        <v>1275</v>
      </c>
      <c r="G84" s="59">
        <v>1268</v>
      </c>
      <c r="H84" s="59">
        <v>1197</v>
      </c>
      <c r="I84" s="59">
        <v>1135</v>
      </c>
      <c r="J84" s="59">
        <v>1105</v>
      </c>
      <c r="K84" s="59">
        <v>1108</v>
      </c>
      <c r="L84" s="59">
        <v>1220</v>
      </c>
      <c r="M84" s="59">
        <v>1218</v>
      </c>
      <c r="N84" s="59">
        <v>1217</v>
      </c>
      <c r="O84" s="59">
        <v>1259.963</v>
      </c>
      <c r="P84" s="59" t="s">
        <v>12</v>
      </c>
      <c r="Q84" s="59" t="s">
        <v>12</v>
      </c>
      <c r="R84" s="59" t="s">
        <v>12</v>
      </c>
      <c r="S84" s="59" t="s">
        <v>12</v>
      </c>
      <c r="T84" s="59" t="s">
        <v>12</v>
      </c>
      <c r="U84" s="59" t="s">
        <v>12</v>
      </c>
      <c r="V84" s="59" t="s">
        <v>12</v>
      </c>
      <c r="W84" s="59" t="s">
        <v>12</v>
      </c>
      <c r="X84" s="59" t="s">
        <v>12</v>
      </c>
      <c r="Y84" s="59" t="s">
        <v>12</v>
      </c>
      <c r="Z84" s="59" t="s">
        <v>12</v>
      </c>
    </row>
    <row r="85" spans="1:26" x14ac:dyDescent="0.2">
      <c r="A85" s="83" t="s">
        <v>119</v>
      </c>
      <c r="B85" s="70" t="s">
        <v>61</v>
      </c>
      <c r="C85" s="29" t="s">
        <v>12</v>
      </c>
      <c r="D85" s="81" t="s">
        <v>12</v>
      </c>
      <c r="E85" s="81" t="s">
        <v>12</v>
      </c>
      <c r="F85" s="81" t="s">
        <v>12</v>
      </c>
      <c r="G85" s="81" t="s">
        <v>12</v>
      </c>
      <c r="H85" s="81" t="s">
        <v>12</v>
      </c>
      <c r="I85" s="81" t="s">
        <v>12</v>
      </c>
      <c r="J85" s="81" t="s">
        <v>12</v>
      </c>
      <c r="K85" s="81" t="s">
        <v>12</v>
      </c>
      <c r="L85" s="81" t="s">
        <v>12</v>
      </c>
      <c r="M85" s="81" t="s">
        <v>12</v>
      </c>
      <c r="N85" s="81" t="s">
        <v>12</v>
      </c>
      <c r="O85" s="29" t="s">
        <v>12</v>
      </c>
      <c r="P85" s="81" t="s">
        <v>12</v>
      </c>
      <c r="Q85" s="81" t="s">
        <v>12</v>
      </c>
      <c r="R85" s="81" t="s">
        <v>12</v>
      </c>
      <c r="S85" s="81" t="s">
        <v>12</v>
      </c>
      <c r="T85" s="81" t="s">
        <v>12</v>
      </c>
      <c r="U85" s="81" t="s">
        <v>12</v>
      </c>
      <c r="V85" s="81" t="s">
        <v>12</v>
      </c>
      <c r="W85" s="81" t="s">
        <v>12</v>
      </c>
      <c r="X85" s="81" t="s">
        <v>12</v>
      </c>
      <c r="Y85" s="81" t="s">
        <v>12</v>
      </c>
      <c r="Z85" s="81" t="s">
        <v>12</v>
      </c>
    </row>
    <row r="86" spans="1:26" x14ac:dyDescent="0.2">
      <c r="A86" s="2" t="s">
        <v>120</v>
      </c>
      <c r="B86" s="70" t="s">
        <v>198</v>
      </c>
      <c r="C86" s="59">
        <v>1402</v>
      </c>
      <c r="D86" s="59">
        <v>817</v>
      </c>
      <c r="E86" s="59">
        <v>254</v>
      </c>
      <c r="F86" s="59">
        <v>107</v>
      </c>
      <c r="G86" s="59">
        <v>0</v>
      </c>
      <c r="H86" s="59">
        <v>878</v>
      </c>
      <c r="I86" s="59">
        <v>1252</v>
      </c>
      <c r="J86" s="59">
        <v>1061</v>
      </c>
      <c r="K86" s="59">
        <v>1207</v>
      </c>
      <c r="L86" s="59">
        <v>577</v>
      </c>
      <c r="M86" s="59">
        <v>611</v>
      </c>
      <c r="N86" s="81" t="s">
        <v>12</v>
      </c>
      <c r="O86" s="81" t="s">
        <v>12</v>
      </c>
      <c r="P86" s="59" t="s">
        <v>12</v>
      </c>
      <c r="Q86" s="59" t="s">
        <v>12</v>
      </c>
      <c r="R86" s="59" t="s">
        <v>12</v>
      </c>
      <c r="S86" s="59" t="s">
        <v>12</v>
      </c>
      <c r="T86" s="59" t="s">
        <v>12</v>
      </c>
      <c r="U86" s="59" t="s">
        <v>12</v>
      </c>
      <c r="V86" s="59" t="s">
        <v>12</v>
      </c>
      <c r="W86" s="59" t="s">
        <v>12</v>
      </c>
      <c r="X86" s="59" t="s">
        <v>12</v>
      </c>
      <c r="Y86" s="59" t="s">
        <v>12</v>
      </c>
      <c r="Z86" s="59" t="s">
        <v>12</v>
      </c>
    </row>
    <row r="87" spans="1:26" x14ac:dyDescent="0.2">
      <c r="A87" s="2" t="s">
        <v>189</v>
      </c>
      <c r="B87" s="70" t="s">
        <v>190</v>
      </c>
      <c r="C87" s="29">
        <v>0</v>
      </c>
      <c r="D87" s="81">
        <v>0</v>
      </c>
      <c r="E87" s="81">
        <v>0</v>
      </c>
      <c r="F87" s="81">
        <v>0</v>
      </c>
      <c r="G87" s="81">
        <v>0</v>
      </c>
      <c r="H87" s="81">
        <v>0</v>
      </c>
      <c r="I87" s="81">
        <v>0</v>
      </c>
      <c r="J87" s="81">
        <v>0</v>
      </c>
      <c r="K87" s="81">
        <v>0</v>
      </c>
      <c r="L87" s="81">
        <v>0</v>
      </c>
      <c r="M87" s="81">
        <v>0</v>
      </c>
      <c r="N87" s="81">
        <v>0</v>
      </c>
      <c r="O87" s="29" t="s">
        <v>12</v>
      </c>
      <c r="P87" s="81" t="s">
        <v>12</v>
      </c>
      <c r="Q87" s="81" t="s">
        <v>12</v>
      </c>
      <c r="R87" s="81" t="s">
        <v>12</v>
      </c>
      <c r="S87" s="81" t="s">
        <v>12</v>
      </c>
      <c r="T87" s="81" t="s">
        <v>12</v>
      </c>
      <c r="U87" s="81" t="s">
        <v>12</v>
      </c>
      <c r="V87" s="81" t="s">
        <v>12</v>
      </c>
      <c r="W87" s="81" t="s">
        <v>12</v>
      </c>
      <c r="X87" s="81" t="s">
        <v>12</v>
      </c>
      <c r="Y87" s="81" t="s">
        <v>12</v>
      </c>
      <c r="Z87" s="81" t="s">
        <v>12</v>
      </c>
    </row>
    <row r="88" spans="1:26" x14ac:dyDescent="0.2">
      <c r="A88" s="2" t="s">
        <v>121</v>
      </c>
      <c r="B88" s="70" t="s">
        <v>62</v>
      </c>
      <c r="C88" s="59">
        <v>5742</v>
      </c>
      <c r="D88" s="59">
        <v>4482</v>
      </c>
      <c r="E88" s="59">
        <v>3482</v>
      </c>
      <c r="F88" s="59">
        <v>1185</v>
      </c>
      <c r="G88" s="59">
        <v>259</v>
      </c>
      <c r="H88" s="59">
        <v>74</v>
      </c>
      <c r="I88" s="59">
        <v>74</v>
      </c>
      <c r="J88" s="59">
        <v>111</v>
      </c>
      <c r="K88" s="59">
        <v>74</v>
      </c>
      <c r="L88" s="59">
        <v>445</v>
      </c>
      <c r="M88" s="59">
        <v>2111</v>
      </c>
      <c r="N88" s="59">
        <v>6668</v>
      </c>
      <c r="O88" s="59">
        <v>5149</v>
      </c>
      <c r="P88" s="59" t="s">
        <v>12</v>
      </c>
      <c r="Q88" s="59" t="s">
        <v>12</v>
      </c>
      <c r="R88" s="59" t="s">
        <v>12</v>
      </c>
      <c r="S88" s="59" t="s">
        <v>12</v>
      </c>
      <c r="T88" s="59" t="s">
        <v>12</v>
      </c>
      <c r="U88" s="59" t="s">
        <v>12</v>
      </c>
      <c r="V88" s="59" t="s">
        <v>12</v>
      </c>
      <c r="W88" s="59" t="s">
        <v>12</v>
      </c>
      <c r="X88" s="59" t="s">
        <v>12</v>
      </c>
      <c r="Y88" s="59" t="s">
        <v>12</v>
      </c>
      <c r="Z88" s="59" t="s">
        <v>12</v>
      </c>
    </row>
    <row r="89" spans="1:26" x14ac:dyDescent="0.2">
      <c r="A89" s="2" t="s">
        <v>122</v>
      </c>
      <c r="B89" s="70" t="s">
        <v>45</v>
      </c>
      <c r="C89" s="59">
        <v>84988</v>
      </c>
      <c r="D89" s="59">
        <v>44888</v>
      </c>
      <c r="E89" s="59">
        <v>43202</v>
      </c>
      <c r="F89" s="59">
        <v>42053</v>
      </c>
      <c r="G89" s="59">
        <v>40215</v>
      </c>
      <c r="H89" s="59">
        <v>44045</v>
      </c>
      <c r="I89" s="59">
        <v>43088</v>
      </c>
      <c r="J89" s="59">
        <v>41939</v>
      </c>
      <c r="K89" s="59">
        <v>40100</v>
      </c>
      <c r="L89" s="59">
        <v>42896</v>
      </c>
      <c r="M89" s="59">
        <v>45025</v>
      </c>
      <c r="N89" s="59">
        <v>44696</v>
      </c>
      <c r="O89" s="59">
        <v>49223.542999999998</v>
      </c>
      <c r="P89" s="59" t="s">
        <v>12</v>
      </c>
      <c r="Q89" s="59" t="s">
        <v>12</v>
      </c>
      <c r="R89" s="59" t="s">
        <v>12</v>
      </c>
      <c r="S89" s="59" t="s">
        <v>12</v>
      </c>
      <c r="T89" s="59" t="s">
        <v>12</v>
      </c>
      <c r="U89" s="59" t="s">
        <v>12</v>
      </c>
      <c r="V89" s="59" t="s">
        <v>12</v>
      </c>
      <c r="W89" s="59" t="s">
        <v>12</v>
      </c>
      <c r="X89" s="59" t="s">
        <v>12</v>
      </c>
      <c r="Y89" s="59" t="s">
        <v>12</v>
      </c>
      <c r="Z89" s="59" t="s">
        <v>12</v>
      </c>
    </row>
  </sheetData>
  <mergeCells count="4">
    <mergeCell ref="B6:B7"/>
    <mergeCell ref="C6:N6"/>
    <mergeCell ref="O6:Z6"/>
    <mergeCell ref="AA6:AA7"/>
  </mergeCells>
  <hyperlinks>
    <hyperlink ref="A1" location="Cover!A1" display="Back to Cover page" xr:uid="{00000000-0004-0000-1900-000000000000}"/>
  </hyperlinks>
  <pageMargins left="0.7" right="0.7" top="0.75" bottom="0.75" header="0.3" footer="0.3"/>
  <pageSetup paperSize="9" scale="81" orientation="landscape" verticalDpi="2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dimension ref="A1:AA76"/>
  <sheetViews>
    <sheetView showGridLines="0" topLeftCell="A34" zoomScaleNormal="100" workbookViewId="0">
      <selection activeCell="B55" sqref="B55"/>
    </sheetView>
  </sheetViews>
  <sheetFormatPr defaultColWidth="9" defaultRowHeight="11.4" x14ac:dyDescent="0.2"/>
  <cols>
    <col min="1" max="1" width="15.5546875" style="2" customWidth="1"/>
    <col min="2" max="2" width="68.109375" style="2" customWidth="1"/>
    <col min="3" max="26" width="8.33203125" style="2" customWidth="1"/>
    <col min="27" max="27" width="9.88671875" style="2" customWidth="1"/>
    <col min="28" max="16384" width="9" style="2"/>
  </cols>
  <sheetData>
    <row r="1" spans="1:27" ht="18" customHeight="1" x14ac:dyDescent="0.2">
      <c r="A1" s="264" t="s">
        <v>192</v>
      </c>
    </row>
    <row r="3" spans="1:27" ht="15.6" x14ac:dyDescent="0.3">
      <c r="A3" s="1"/>
      <c r="B3" s="249" t="s">
        <v>522</v>
      </c>
    </row>
    <row r="4" spans="1:27" ht="13.2" x14ac:dyDescent="0.25">
      <c r="A4" s="1"/>
      <c r="B4" s="250" t="s">
        <v>143</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6" t="s">
        <v>56</v>
      </c>
      <c r="D7" s="113" t="s">
        <v>57</v>
      </c>
      <c r="E7" s="113" t="s">
        <v>11</v>
      </c>
      <c r="F7" s="113" t="s">
        <v>10</v>
      </c>
      <c r="G7" s="113" t="s">
        <v>5</v>
      </c>
      <c r="H7" s="113" t="s">
        <v>6</v>
      </c>
      <c r="I7" s="113" t="s">
        <v>7</v>
      </c>
      <c r="J7" s="113" t="s">
        <v>51</v>
      </c>
      <c r="K7" s="113" t="s">
        <v>52</v>
      </c>
      <c r="L7" s="113" t="s">
        <v>53</v>
      </c>
      <c r="M7" s="113" t="s">
        <v>54</v>
      </c>
      <c r="N7" s="113" t="s">
        <v>55</v>
      </c>
      <c r="O7" s="66" t="s">
        <v>56</v>
      </c>
      <c r="P7" s="113" t="s">
        <v>57</v>
      </c>
      <c r="Q7" s="113" t="s">
        <v>11</v>
      </c>
      <c r="R7" s="113" t="s">
        <v>10</v>
      </c>
      <c r="S7" s="113" t="s">
        <v>5</v>
      </c>
      <c r="T7" s="113" t="s">
        <v>6</v>
      </c>
      <c r="U7" s="113" t="s">
        <v>7</v>
      </c>
      <c r="V7" s="113" t="s">
        <v>51</v>
      </c>
      <c r="W7" s="113" t="s">
        <v>52</v>
      </c>
      <c r="X7" s="113" t="s">
        <v>53</v>
      </c>
      <c r="Y7" s="113" t="s">
        <v>54</v>
      </c>
      <c r="Z7" s="113" t="s">
        <v>55</v>
      </c>
      <c r="AA7" s="359"/>
    </row>
    <row r="8" spans="1:27" s="4" customFormat="1" ht="12" x14ac:dyDescent="0.25">
      <c r="B8" s="39" t="s">
        <v>474</v>
      </c>
      <c r="C8" s="99">
        <f>C48</f>
        <v>300252.21300000005</v>
      </c>
      <c r="D8" s="99">
        <f t="shared" ref="D8:X8" si="0">D48</f>
        <v>259483.29</v>
      </c>
      <c r="E8" s="99">
        <f t="shared" si="0"/>
        <v>268767.97000000009</v>
      </c>
      <c r="F8" s="99">
        <f t="shared" si="0"/>
        <v>241358.30999999997</v>
      </c>
      <c r="G8" s="99">
        <f t="shared" si="0"/>
        <v>240009.4</v>
      </c>
      <c r="H8" s="99">
        <f t="shared" si="0"/>
        <v>231411.003</v>
      </c>
      <c r="I8" s="99">
        <f t="shared" si="0"/>
        <v>242408.53199999995</v>
      </c>
      <c r="J8" s="99">
        <f t="shared" si="0"/>
        <v>231586.83100000003</v>
      </c>
      <c r="K8" s="99">
        <f t="shared" si="0"/>
        <v>231265.89600000004</v>
      </c>
      <c r="L8" s="99">
        <f t="shared" si="0"/>
        <v>251148.80500000005</v>
      </c>
      <c r="M8" s="99">
        <f t="shared" si="0"/>
        <v>263543.84800000006</v>
      </c>
      <c r="N8" s="99">
        <f t="shared" si="0"/>
        <v>272629.34700000007</v>
      </c>
      <c r="O8" s="99">
        <f t="shared" si="0"/>
        <v>274946.571</v>
      </c>
      <c r="P8" s="99" t="str">
        <f t="shared" si="0"/>
        <v>:</v>
      </c>
      <c r="Q8" s="99" t="str">
        <f t="shared" si="0"/>
        <v>:</v>
      </c>
      <c r="R8" s="99" t="str">
        <f t="shared" si="0"/>
        <v>:</v>
      </c>
      <c r="S8" s="99" t="str">
        <f t="shared" si="0"/>
        <v>:</v>
      </c>
      <c r="T8" s="99" t="str">
        <f t="shared" si="0"/>
        <v>:</v>
      </c>
      <c r="U8" s="99" t="str">
        <f t="shared" si="0"/>
        <v>:</v>
      </c>
      <c r="V8" s="99" t="str">
        <f t="shared" si="0"/>
        <v>:</v>
      </c>
      <c r="W8" s="99" t="str">
        <f t="shared" si="0"/>
        <v>:</v>
      </c>
      <c r="X8" s="99" t="str">
        <f t="shared" si="0"/>
        <v>:</v>
      </c>
      <c r="Y8" s="99" t="str">
        <f>Y48</f>
        <v>:</v>
      </c>
      <c r="Z8" s="98" t="str">
        <f>Z48</f>
        <v>:</v>
      </c>
      <c r="AA8" s="190">
        <f>SUM(C8:N8)</f>
        <v>3033865.4450000003</v>
      </c>
    </row>
    <row r="9" spans="1:27" s="4" customFormat="1" ht="12" x14ac:dyDescent="0.25">
      <c r="B9" s="18" t="s">
        <v>423</v>
      </c>
      <c r="C9" s="99">
        <f t="shared" ref="C9:X9" si="1">C49</f>
        <v>76146.46100000001</v>
      </c>
      <c r="D9" s="99">
        <f t="shared" si="1"/>
        <v>68956.132999999987</v>
      </c>
      <c r="E9" s="99">
        <f t="shared" si="1"/>
        <v>70712.203000000009</v>
      </c>
      <c r="F9" s="99">
        <f t="shared" si="1"/>
        <v>64905.025999999998</v>
      </c>
      <c r="G9" s="99">
        <f t="shared" si="1"/>
        <v>62034.737000000001</v>
      </c>
      <c r="H9" s="99">
        <f t="shared" si="1"/>
        <v>58140.134000000013</v>
      </c>
      <c r="I9" s="99">
        <f t="shared" si="1"/>
        <v>61524.217000000004</v>
      </c>
      <c r="J9" s="99">
        <f t="shared" si="1"/>
        <v>61227.535000000003</v>
      </c>
      <c r="K9" s="99">
        <f t="shared" si="1"/>
        <v>60210.415000000001</v>
      </c>
      <c r="L9" s="99">
        <f t="shared" si="1"/>
        <v>63670.607000000004</v>
      </c>
      <c r="M9" s="99">
        <f t="shared" si="1"/>
        <v>63160.05</v>
      </c>
      <c r="N9" s="99">
        <f t="shared" si="1"/>
        <v>68881.381999999998</v>
      </c>
      <c r="O9" s="99">
        <f t="shared" si="1"/>
        <v>72409.314999999988</v>
      </c>
      <c r="P9" s="99" t="str">
        <f t="shared" si="1"/>
        <v>:</v>
      </c>
      <c r="Q9" s="99" t="str">
        <f t="shared" si="1"/>
        <v>:</v>
      </c>
      <c r="R9" s="99" t="str">
        <f t="shared" si="1"/>
        <v>:</v>
      </c>
      <c r="S9" s="99" t="str">
        <f t="shared" si="1"/>
        <v>:</v>
      </c>
      <c r="T9" s="99" t="str">
        <f t="shared" si="1"/>
        <v>:</v>
      </c>
      <c r="U9" s="99" t="str">
        <f t="shared" si="1"/>
        <v>:</v>
      </c>
      <c r="V9" s="99" t="str">
        <f t="shared" si="1"/>
        <v>:</v>
      </c>
      <c r="W9" s="99" t="str">
        <f t="shared" si="1"/>
        <v>:</v>
      </c>
      <c r="X9" s="99" t="str">
        <f t="shared" si="1"/>
        <v>:</v>
      </c>
      <c r="Y9" s="99" t="str">
        <f t="shared" ref="Y9:Z9" si="2">Y49</f>
        <v>:</v>
      </c>
      <c r="Z9" s="100" t="str">
        <f t="shared" si="2"/>
        <v>:</v>
      </c>
      <c r="AA9" s="191">
        <f t="shared" ref="AA9:AA32" si="3">SUM(C9:N9)</f>
        <v>779568.9</v>
      </c>
    </row>
    <row r="10" spans="1:27" s="4" customFormat="1" ht="12" x14ac:dyDescent="0.25">
      <c r="B10" s="18" t="s">
        <v>425</v>
      </c>
      <c r="C10" s="99">
        <f t="shared" ref="C10:X10" si="4">C50</f>
        <v>146802.62899999999</v>
      </c>
      <c r="D10" s="99">
        <f t="shared" si="4"/>
        <v>117925.34300000001</v>
      </c>
      <c r="E10" s="99">
        <f t="shared" si="4"/>
        <v>107785.73299999999</v>
      </c>
      <c r="F10" s="99">
        <f t="shared" si="4"/>
        <v>101248.34299999998</v>
      </c>
      <c r="G10" s="99">
        <f t="shared" si="4"/>
        <v>99830.908999999985</v>
      </c>
      <c r="H10" s="99">
        <f t="shared" si="4"/>
        <v>96237.890000000029</v>
      </c>
      <c r="I10" s="99">
        <f t="shared" si="4"/>
        <v>111373.62299999996</v>
      </c>
      <c r="J10" s="99">
        <f t="shared" si="4"/>
        <v>104502.43700000002</v>
      </c>
      <c r="K10" s="99">
        <f t="shared" si="4"/>
        <v>103331.72199999999</v>
      </c>
      <c r="L10" s="99">
        <f t="shared" si="4"/>
        <v>117729.20299999999</v>
      </c>
      <c r="M10" s="99">
        <f t="shared" si="4"/>
        <v>122669.296</v>
      </c>
      <c r="N10" s="99">
        <f t="shared" si="4"/>
        <v>110461.35100000004</v>
      </c>
      <c r="O10" s="99">
        <f t="shared" si="4"/>
        <v>114167.71400000001</v>
      </c>
      <c r="P10" s="99" t="str">
        <f t="shared" si="4"/>
        <v>:</v>
      </c>
      <c r="Q10" s="99" t="str">
        <f t="shared" si="4"/>
        <v>:</v>
      </c>
      <c r="R10" s="99" t="str">
        <f t="shared" si="4"/>
        <v>:</v>
      </c>
      <c r="S10" s="99" t="str">
        <f t="shared" si="4"/>
        <v>:</v>
      </c>
      <c r="T10" s="99" t="str">
        <f t="shared" si="4"/>
        <v>:</v>
      </c>
      <c r="U10" s="99" t="str">
        <f t="shared" si="4"/>
        <v>:</v>
      </c>
      <c r="V10" s="99" t="str">
        <f t="shared" si="4"/>
        <v>:</v>
      </c>
      <c r="W10" s="99" t="str">
        <f t="shared" si="4"/>
        <v>:</v>
      </c>
      <c r="X10" s="99" t="str">
        <f t="shared" si="4"/>
        <v>:</v>
      </c>
      <c r="Y10" s="99" t="str">
        <f t="shared" ref="Y10:Z10" si="5">Y50</f>
        <v>:</v>
      </c>
      <c r="Z10" s="100" t="str">
        <f t="shared" si="5"/>
        <v>:</v>
      </c>
      <c r="AA10" s="191">
        <f t="shared" si="3"/>
        <v>1339898.4790000001</v>
      </c>
    </row>
    <row r="11" spans="1:27" s="4" customFormat="1" ht="12" x14ac:dyDescent="0.25">
      <c r="B11" s="189" t="s">
        <v>427</v>
      </c>
      <c r="C11" s="99">
        <f t="shared" ref="C11:X11" si="6">C51</f>
        <v>51255.189000000006</v>
      </c>
      <c r="D11" s="99">
        <f t="shared" si="6"/>
        <v>41767.517999999996</v>
      </c>
      <c r="E11" s="99">
        <f t="shared" si="6"/>
        <v>34842.19000000001</v>
      </c>
      <c r="F11" s="99">
        <f t="shared" si="6"/>
        <v>33113.445999999996</v>
      </c>
      <c r="G11" s="99">
        <f t="shared" si="6"/>
        <v>31364.208000000002</v>
      </c>
      <c r="H11" s="99">
        <f t="shared" si="6"/>
        <v>27357.149000000001</v>
      </c>
      <c r="I11" s="99">
        <f t="shared" si="6"/>
        <v>30579.233</v>
      </c>
      <c r="J11" s="99">
        <f t="shared" si="6"/>
        <v>28995.904000000002</v>
      </c>
      <c r="K11" s="99">
        <f t="shared" si="6"/>
        <v>28165.746000000003</v>
      </c>
      <c r="L11" s="99">
        <f t="shared" si="6"/>
        <v>34020.431000000004</v>
      </c>
      <c r="M11" s="99">
        <f t="shared" si="6"/>
        <v>39501.06400000002</v>
      </c>
      <c r="N11" s="99">
        <f t="shared" si="6"/>
        <v>34591.47</v>
      </c>
      <c r="O11" s="99">
        <f t="shared" si="6"/>
        <v>34615.642</v>
      </c>
      <c r="P11" s="99" t="str">
        <f t="shared" si="6"/>
        <v>:</v>
      </c>
      <c r="Q11" s="99" t="str">
        <f t="shared" si="6"/>
        <v>:</v>
      </c>
      <c r="R11" s="99" t="str">
        <f t="shared" si="6"/>
        <v>:</v>
      </c>
      <c r="S11" s="99" t="str">
        <f t="shared" si="6"/>
        <v>:</v>
      </c>
      <c r="T11" s="99" t="str">
        <f t="shared" si="6"/>
        <v>:</v>
      </c>
      <c r="U11" s="99" t="str">
        <f t="shared" si="6"/>
        <v>:</v>
      </c>
      <c r="V11" s="99" t="str">
        <f t="shared" si="6"/>
        <v>:</v>
      </c>
      <c r="W11" s="99" t="str">
        <f t="shared" si="6"/>
        <v>:</v>
      </c>
      <c r="X11" s="99" t="str">
        <f t="shared" si="6"/>
        <v>:</v>
      </c>
      <c r="Y11" s="99" t="str">
        <f t="shared" ref="Y11:Z11" si="7">Y51</f>
        <v>:</v>
      </c>
      <c r="Z11" s="100" t="str">
        <f t="shared" si="7"/>
        <v>:</v>
      </c>
      <c r="AA11" s="191">
        <f t="shared" si="3"/>
        <v>415553.54799999995</v>
      </c>
    </row>
    <row r="12" spans="1:27" s="4" customFormat="1" ht="12" x14ac:dyDescent="0.25">
      <c r="B12" s="189" t="s">
        <v>429</v>
      </c>
      <c r="C12" s="99">
        <f t="shared" ref="C12:X12" si="8">C52</f>
        <v>3220.3049999999998</v>
      </c>
      <c r="D12" s="99">
        <f t="shared" si="8"/>
        <v>2690.0239999999999</v>
      </c>
      <c r="E12" s="99">
        <f t="shared" si="8"/>
        <v>2724.8940000000002</v>
      </c>
      <c r="F12" s="99">
        <f t="shared" si="8"/>
        <v>2640.6880000000006</v>
      </c>
      <c r="G12" s="99">
        <f t="shared" si="8"/>
        <v>2778.9689999999996</v>
      </c>
      <c r="H12" s="99">
        <f t="shared" si="8"/>
        <v>2936.1720000000009</v>
      </c>
      <c r="I12" s="99">
        <f t="shared" si="8"/>
        <v>3122.9260000000004</v>
      </c>
      <c r="J12" s="99">
        <f t="shared" si="8"/>
        <v>3182.6129999999998</v>
      </c>
      <c r="K12" s="99">
        <f t="shared" si="8"/>
        <v>2962.797</v>
      </c>
      <c r="L12" s="99">
        <f t="shared" si="8"/>
        <v>3030.748</v>
      </c>
      <c r="M12" s="99">
        <f t="shared" si="8"/>
        <v>2748.9840000000004</v>
      </c>
      <c r="N12" s="99">
        <f t="shared" si="8"/>
        <v>2881.9410000000003</v>
      </c>
      <c r="O12" s="99">
        <f t="shared" si="8"/>
        <v>2858.7380000000007</v>
      </c>
      <c r="P12" s="99" t="str">
        <f t="shared" si="8"/>
        <v>:</v>
      </c>
      <c r="Q12" s="99" t="str">
        <f t="shared" si="8"/>
        <v>:</v>
      </c>
      <c r="R12" s="99" t="str">
        <f t="shared" si="8"/>
        <v>:</v>
      </c>
      <c r="S12" s="99" t="str">
        <f t="shared" si="8"/>
        <v>:</v>
      </c>
      <c r="T12" s="99" t="str">
        <f t="shared" si="8"/>
        <v>:</v>
      </c>
      <c r="U12" s="99" t="str">
        <f t="shared" si="8"/>
        <v>:</v>
      </c>
      <c r="V12" s="99" t="str">
        <f t="shared" si="8"/>
        <v>:</v>
      </c>
      <c r="W12" s="99" t="str">
        <f t="shared" si="8"/>
        <v>:</v>
      </c>
      <c r="X12" s="99" t="str">
        <f t="shared" si="8"/>
        <v>:</v>
      </c>
      <c r="Y12" s="99" t="str">
        <f t="shared" ref="Y12:Z12" si="9">Y52</f>
        <v>:</v>
      </c>
      <c r="Z12" s="100" t="str">
        <f t="shared" si="9"/>
        <v>:</v>
      </c>
      <c r="AA12" s="191">
        <f t="shared" si="3"/>
        <v>34921.061000000002</v>
      </c>
    </row>
    <row r="13" spans="1:27" s="4" customFormat="1" ht="12" x14ac:dyDescent="0.25">
      <c r="B13" s="189" t="s">
        <v>124</v>
      </c>
      <c r="C13" s="99">
        <f t="shared" ref="C13:X13" si="10">C53</f>
        <v>57501.439000000013</v>
      </c>
      <c r="D13" s="99">
        <f t="shared" si="10"/>
        <v>45038.832999999999</v>
      </c>
      <c r="E13" s="99">
        <f t="shared" si="10"/>
        <v>40197.745999999992</v>
      </c>
      <c r="F13" s="99">
        <f t="shared" si="10"/>
        <v>38052.180999999997</v>
      </c>
      <c r="G13" s="99">
        <f t="shared" si="10"/>
        <v>39690.094999999994</v>
      </c>
      <c r="H13" s="99">
        <f t="shared" si="10"/>
        <v>39792.146000000001</v>
      </c>
      <c r="I13" s="99">
        <f t="shared" si="10"/>
        <v>47536.283000000003</v>
      </c>
      <c r="J13" s="99">
        <f t="shared" si="10"/>
        <v>43806.448999999993</v>
      </c>
      <c r="K13" s="99">
        <f t="shared" si="10"/>
        <v>43845.623</v>
      </c>
      <c r="L13" s="99">
        <f t="shared" si="10"/>
        <v>50788.055999999997</v>
      </c>
      <c r="M13" s="99">
        <f t="shared" si="10"/>
        <v>51091.057999999997</v>
      </c>
      <c r="N13" s="99">
        <f t="shared" si="10"/>
        <v>43557.833000000006</v>
      </c>
      <c r="O13" s="99">
        <f t="shared" si="10"/>
        <v>45099.481999999996</v>
      </c>
      <c r="P13" s="99" t="str">
        <f t="shared" si="10"/>
        <v>:</v>
      </c>
      <c r="Q13" s="99" t="str">
        <f t="shared" si="10"/>
        <v>:</v>
      </c>
      <c r="R13" s="99" t="str">
        <f t="shared" si="10"/>
        <v>:</v>
      </c>
      <c r="S13" s="99" t="str">
        <f t="shared" si="10"/>
        <v>:</v>
      </c>
      <c r="T13" s="99" t="str">
        <f t="shared" si="10"/>
        <v>:</v>
      </c>
      <c r="U13" s="99" t="str">
        <f t="shared" si="10"/>
        <v>:</v>
      </c>
      <c r="V13" s="99" t="str">
        <f t="shared" si="10"/>
        <v>:</v>
      </c>
      <c r="W13" s="99" t="str">
        <f t="shared" si="10"/>
        <v>:</v>
      </c>
      <c r="X13" s="99" t="str">
        <f t="shared" si="10"/>
        <v>:</v>
      </c>
      <c r="Y13" s="99" t="str">
        <f t="shared" ref="Y13:Z13" si="11">Y53</f>
        <v>:</v>
      </c>
      <c r="Z13" s="100" t="str">
        <f t="shared" si="11"/>
        <v>:</v>
      </c>
      <c r="AA13" s="191">
        <f t="shared" si="3"/>
        <v>540897.74200000009</v>
      </c>
    </row>
    <row r="14" spans="1:27" s="4" customFormat="1" ht="12" x14ac:dyDescent="0.25">
      <c r="B14" s="189" t="s">
        <v>432</v>
      </c>
      <c r="C14" s="99">
        <f t="shared" ref="C14:X14" si="12">C54</f>
        <v>11139.502</v>
      </c>
      <c r="D14" s="99">
        <f t="shared" si="12"/>
        <v>9870.2369999999974</v>
      </c>
      <c r="E14" s="99">
        <f t="shared" si="12"/>
        <v>10749.057999999999</v>
      </c>
      <c r="F14" s="99">
        <f t="shared" si="12"/>
        <v>9428.3549999999996</v>
      </c>
      <c r="G14" s="99">
        <f t="shared" si="12"/>
        <v>9251.632999999998</v>
      </c>
      <c r="H14" s="99">
        <f t="shared" si="12"/>
        <v>8729.7329999999984</v>
      </c>
      <c r="I14" s="99">
        <f t="shared" si="12"/>
        <v>9068.3819999999978</v>
      </c>
      <c r="J14" s="99">
        <f t="shared" si="12"/>
        <v>9286.4080000000013</v>
      </c>
      <c r="K14" s="99">
        <f t="shared" si="12"/>
        <v>8632.7990000000009</v>
      </c>
      <c r="L14" s="99">
        <f t="shared" si="12"/>
        <v>9564.6269999999986</v>
      </c>
      <c r="M14" s="99">
        <f t="shared" si="12"/>
        <v>11005.564</v>
      </c>
      <c r="N14" s="99">
        <f t="shared" si="12"/>
        <v>11696.255000000001</v>
      </c>
      <c r="O14" s="99">
        <f t="shared" si="12"/>
        <v>10944.681999999999</v>
      </c>
      <c r="P14" s="99" t="str">
        <f t="shared" si="12"/>
        <v>:</v>
      </c>
      <c r="Q14" s="99" t="str">
        <f t="shared" si="12"/>
        <v>:</v>
      </c>
      <c r="R14" s="99" t="str">
        <f t="shared" si="12"/>
        <v>:</v>
      </c>
      <c r="S14" s="99" t="str">
        <f t="shared" si="12"/>
        <v>:</v>
      </c>
      <c r="T14" s="99" t="str">
        <f t="shared" si="12"/>
        <v>:</v>
      </c>
      <c r="U14" s="99" t="str">
        <f t="shared" si="12"/>
        <v>:</v>
      </c>
      <c r="V14" s="99" t="str">
        <f t="shared" si="12"/>
        <v>:</v>
      </c>
      <c r="W14" s="99" t="str">
        <f t="shared" si="12"/>
        <v>:</v>
      </c>
      <c r="X14" s="99" t="str">
        <f t="shared" si="12"/>
        <v>:</v>
      </c>
      <c r="Y14" s="99" t="str">
        <f t="shared" ref="Y14:Z14" si="13">Y54</f>
        <v>:</v>
      </c>
      <c r="Z14" s="100" t="str">
        <f t="shared" si="13"/>
        <v>:</v>
      </c>
      <c r="AA14" s="191">
        <f t="shared" si="3"/>
        <v>118422.55299999999</v>
      </c>
    </row>
    <row r="15" spans="1:27" s="4" customFormat="1" ht="12" x14ac:dyDescent="0.25">
      <c r="B15" s="189" t="s">
        <v>434</v>
      </c>
      <c r="C15" s="99">
        <f t="shared" ref="C15:X15" si="14">C55</f>
        <v>3373.2960000000003</v>
      </c>
      <c r="D15" s="99">
        <f t="shared" si="14"/>
        <v>3059.0270000000005</v>
      </c>
      <c r="E15" s="99">
        <f t="shared" si="14"/>
        <v>3260.9470000000006</v>
      </c>
      <c r="F15" s="99">
        <f t="shared" si="14"/>
        <v>3131.4710000000005</v>
      </c>
      <c r="G15" s="99">
        <f t="shared" si="14"/>
        <v>3086.9239999999995</v>
      </c>
      <c r="H15" s="99">
        <f t="shared" si="14"/>
        <v>2970.3270000000002</v>
      </c>
      <c r="I15" s="99">
        <f t="shared" si="14"/>
        <v>3076.5959999999995</v>
      </c>
      <c r="J15" s="99">
        <f t="shared" si="14"/>
        <v>3115.462</v>
      </c>
      <c r="K15" s="99">
        <f t="shared" si="14"/>
        <v>2917.7550000000001</v>
      </c>
      <c r="L15" s="99">
        <f t="shared" si="14"/>
        <v>3282.8820000000005</v>
      </c>
      <c r="M15" s="99">
        <f t="shared" si="14"/>
        <v>3094.6290000000004</v>
      </c>
      <c r="N15" s="99">
        <f t="shared" si="14"/>
        <v>3191.8510000000001</v>
      </c>
      <c r="O15" s="99">
        <f t="shared" si="14"/>
        <v>3025.7780000000002</v>
      </c>
      <c r="P15" s="99" t="str">
        <f t="shared" si="14"/>
        <v>:</v>
      </c>
      <c r="Q15" s="99" t="str">
        <f t="shared" si="14"/>
        <v>:</v>
      </c>
      <c r="R15" s="99" t="str">
        <f t="shared" si="14"/>
        <v>:</v>
      </c>
      <c r="S15" s="99" t="str">
        <f t="shared" si="14"/>
        <v>:</v>
      </c>
      <c r="T15" s="99" t="str">
        <f t="shared" si="14"/>
        <v>:</v>
      </c>
      <c r="U15" s="99" t="str">
        <f t="shared" si="14"/>
        <v>:</v>
      </c>
      <c r="V15" s="99" t="str">
        <f t="shared" si="14"/>
        <v>:</v>
      </c>
      <c r="W15" s="99" t="str">
        <f t="shared" si="14"/>
        <v>:</v>
      </c>
      <c r="X15" s="99" t="str">
        <f t="shared" si="14"/>
        <v>:</v>
      </c>
      <c r="Y15" s="99" t="str">
        <f t="shared" ref="Y15:Z15" si="15">Y55</f>
        <v>:</v>
      </c>
      <c r="Z15" s="100" t="str">
        <f t="shared" si="15"/>
        <v>:</v>
      </c>
      <c r="AA15" s="191">
        <f t="shared" si="3"/>
        <v>37561.167000000009</v>
      </c>
    </row>
    <row r="16" spans="1:27" s="4" customFormat="1" ht="12" x14ac:dyDescent="0.25">
      <c r="B16" s="18" t="s">
        <v>8</v>
      </c>
      <c r="C16" s="99">
        <f t="shared" ref="C16:X16" si="16">C56</f>
        <v>28073.809000000005</v>
      </c>
      <c r="D16" s="99">
        <f t="shared" si="16"/>
        <v>26642.931000000004</v>
      </c>
      <c r="E16" s="99">
        <f t="shared" si="16"/>
        <v>28650.585999999999</v>
      </c>
      <c r="F16" s="99">
        <f t="shared" si="16"/>
        <v>27806.976999999999</v>
      </c>
      <c r="G16" s="99">
        <f t="shared" si="16"/>
        <v>32048.671000000006</v>
      </c>
      <c r="H16" s="99">
        <f t="shared" si="16"/>
        <v>32882.909</v>
      </c>
      <c r="I16" s="99">
        <f t="shared" si="16"/>
        <v>27684.686000000002</v>
      </c>
      <c r="J16" s="99">
        <f t="shared" si="16"/>
        <v>24077.657000000003</v>
      </c>
      <c r="K16" s="99">
        <f t="shared" si="16"/>
        <v>21577.601999999999</v>
      </c>
      <c r="L16" s="99">
        <f t="shared" si="16"/>
        <v>23293.088</v>
      </c>
      <c r="M16" s="99">
        <f t="shared" si="16"/>
        <v>31877.439000000002</v>
      </c>
      <c r="N16" s="99">
        <f t="shared" si="16"/>
        <v>37221.313999999998</v>
      </c>
      <c r="O16" s="99">
        <f t="shared" si="16"/>
        <v>32386.514000000006</v>
      </c>
      <c r="P16" s="99" t="str">
        <f t="shared" si="16"/>
        <v>:</v>
      </c>
      <c r="Q16" s="99" t="str">
        <f t="shared" si="16"/>
        <v>:</v>
      </c>
      <c r="R16" s="99" t="str">
        <f t="shared" si="16"/>
        <v>:</v>
      </c>
      <c r="S16" s="99" t="str">
        <f t="shared" si="16"/>
        <v>:</v>
      </c>
      <c r="T16" s="99" t="str">
        <f t="shared" si="16"/>
        <v>:</v>
      </c>
      <c r="U16" s="99" t="str">
        <f t="shared" si="16"/>
        <v>:</v>
      </c>
      <c r="V16" s="99" t="str">
        <f t="shared" si="16"/>
        <v>:</v>
      </c>
      <c r="W16" s="99" t="str">
        <f t="shared" si="16"/>
        <v>:</v>
      </c>
      <c r="X16" s="99" t="str">
        <f t="shared" si="16"/>
        <v>:</v>
      </c>
      <c r="Y16" s="99" t="str">
        <f t="shared" ref="Y16:Z16" si="17">Y56</f>
        <v>:</v>
      </c>
      <c r="Z16" s="100" t="str">
        <f t="shared" si="17"/>
        <v>:</v>
      </c>
      <c r="AA16" s="191">
        <f t="shared" si="3"/>
        <v>341837.66900000005</v>
      </c>
    </row>
    <row r="17" spans="2:27" s="4" customFormat="1" ht="12" x14ac:dyDescent="0.25">
      <c r="B17" s="189" t="s">
        <v>437</v>
      </c>
      <c r="C17" s="99">
        <f t="shared" ref="C17:X17" si="18">C57</f>
        <v>24250.600999999995</v>
      </c>
      <c r="D17" s="99">
        <f t="shared" si="18"/>
        <v>23400.266000000003</v>
      </c>
      <c r="E17" s="99">
        <f t="shared" si="18"/>
        <v>25047.867000000002</v>
      </c>
      <c r="F17" s="99">
        <f t="shared" si="18"/>
        <v>24333.498000000003</v>
      </c>
      <c r="G17" s="99">
        <f t="shared" si="18"/>
        <v>28641.369000000002</v>
      </c>
      <c r="H17" s="99">
        <f t="shared" si="18"/>
        <v>29003.778000000002</v>
      </c>
      <c r="I17" s="99">
        <f t="shared" si="18"/>
        <v>24268.003999999994</v>
      </c>
      <c r="J17" s="99">
        <f t="shared" si="18"/>
        <v>20626.169999999998</v>
      </c>
      <c r="K17" s="99">
        <f t="shared" si="18"/>
        <v>18508.335999999999</v>
      </c>
      <c r="L17" s="99">
        <f t="shared" si="18"/>
        <v>19967.201000000001</v>
      </c>
      <c r="M17" s="99">
        <f t="shared" si="18"/>
        <v>27994.097000000002</v>
      </c>
      <c r="N17" s="99">
        <f t="shared" si="18"/>
        <v>32519.555999999997</v>
      </c>
      <c r="O17" s="99">
        <f t="shared" si="18"/>
        <v>28187.209000000003</v>
      </c>
      <c r="P17" s="99" t="str">
        <f t="shared" si="18"/>
        <v>:</v>
      </c>
      <c r="Q17" s="99" t="str">
        <f t="shared" si="18"/>
        <v>:</v>
      </c>
      <c r="R17" s="99" t="str">
        <f t="shared" si="18"/>
        <v>:</v>
      </c>
      <c r="S17" s="99" t="str">
        <f t="shared" si="18"/>
        <v>:</v>
      </c>
      <c r="T17" s="99" t="str">
        <f t="shared" si="18"/>
        <v>:</v>
      </c>
      <c r="U17" s="99" t="str">
        <f t="shared" si="18"/>
        <v>:</v>
      </c>
      <c r="V17" s="99" t="str">
        <f t="shared" si="18"/>
        <v>:</v>
      </c>
      <c r="W17" s="99" t="str">
        <f t="shared" si="18"/>
        <v>:</v>
      </c>
      <c r="X17" s="99" t="str">
        <f t="shared" si="18"/>
        <v>:</v>
      </c>
      <c r="Y17" s="99" t="str">
        <f t="shared" ref="Y17:Z17" si="19">Y57</f>
        <v>:</v>
      </c>
      <c r="Z17" s="100" t="str">
        <f t="shared" si="19"/>
        <v>:</v>
      </c>
      <c r="AA17" s="191">
        <f t="shared" si="3"/>
        <v>298560.74300000002</v>
      </c>
    </row>
    <row r="18" spans="2:27" s="4" customFormat="1" ht="12" x14ac:dyDescent="0.25">
      <c r="B18" s="189" t="s">
        <v>439</v>
      </c>
      <c r="C18" s="99">
        <f t="shared" ref="C18:X18" si="20">C58</f>
        <v>2191.2890000000002</v>
      </c>
      <c r="D18" s="99">
        <f t="shared" si="20"/>
        <v>1848.895</v>
      </c>
      <c r="E18" s="99">
        <f t="shared" si="20"/>
        <v>1985.12</v>
      </c>
      <c r="F18" s="99">
        <f t="shared" si="20"/>
        <v>2120.931</v>
      </c>
      <c r="G18" s="99">
        <f t="shared" si="20"/>
        <v>2154.5010000000002</v>
      </c>
      <c r="H18" s="99">
        <f t="shared" si="20"/>
        <v>2588.5929999999998</v>
      </c>
      <c r="I18" s="99">
        <f t="shared" si="20"/>
        <v>2324.16</v>
      </c>
      <c r="J18" s="99">
        <f t="shared" si="20"/>
        <v>2213.5030000000002</v>
      </c>
      <c r="K18" s="99">
        <f t="shared" si="20"/>
        <v>1797.4530000000002</v>
      </c>
      <c r="L18" s="99">
        <f t="shared" si="20"/>
        <v>1788.1959999999999</v>
      </c>
      <c r="M18" s="99">
        <f t="shared" si="20"/>
        <v>2370.4840000000004</v>
      </c>
      <c r="N18" s="99">
        <f t="shared" si="20"/>
        <v>2699.2810000000004</v>
      </c>
      <c r="O18" s="99">
        <f t="shared" si="20"/>
        <v>2356.915</v>
      </c>
      <c r="P18" s="99" t="str">
        <f t="shared" si="20"/>
        <v>:</v>
      </c>
      <c r="Q18" s="99" t="str">
        <f t="shared" si="20"/>
        <v>:</v>
      </c>
      <c r="R18" s="99" t="str">
        <f t="shared" si="20"/>
        <v>:</v>
      </c>
      <c r="S18" s="99" t="str">
        <f t="shared" si="20"/>
        <v>:</v>
      </c>
      <c r="T18" s="99" t="str">
        <f t="shared" si="20"/>
        <v>:</v>
      </c>
      <c r="U18" s="99" t="str">
        <f t="shared" si="20"/>
        <v>:</v>
      </c>
      <c r="V18" s="99" t="str">
        <f t="shared" si="20"/>
        <v>:</v>
      </c>
      <c r="W18" s="99" t="str">
        <f t="shared" si="20"/>
        <v>:</v>
      </c>
      <c r="X18" s="99" t="str">
        <f t="shared" si="20"/>
        <v>:</v>
      </c>
      <c r="Y18" s="99" t="str">
        <f t="shared" ref="Y18:Z18" si="21">Y58</f>
        <v>:</v>
      </c>
      <c r="Z18" s="100" t="str">
        <f t="shared" si="21"/>
        <v>:</v>
      </c>
      <c r="AA18" s="191">
        <f t="shared" si="3"/>
        <v>26082.406000000003</v>
      </c>
    </row>
    <row r="19" spans="2:27" s="4" customFormat="1" ht="12" x14ac:dyDescent="0.25">
      <c r="B19" s="189" t="s">
        <v>441</v>
      </c>
      <c r="C19" s="99">
        <f t="shared" ref="C19:X19" si="22">C59</f>
        <v>1631.0160000000001</v>
      </c>
      <c r="D19" s="99">
        <f t="shared" si="22"/>
        <v>1392.1699999999998</v>
      </c>
      <c r="E19" s="99">
        <f t="shared" si="22"/>
        <v>1614.7979999999998</v>
      </c>
      <c r="F19" s="99">
        <f t="shared" si="22"/>
        <v>1349.9480000000003</v>
      </c>
      <c r="G19" s="99">
        <f t="shared" si="22"/>
        <v>1251.2</v>
      </c>
      <c r="H19" s="99">
        <f t="shared" si="22"/>
        <v>1289.8399999999999</v>
      </c>
      <c r="I19" s="99">
        <f t="shared" si="22"/>
        <v>1092.0240000000001</v>
      </c>
      <c r="J19" s="99">
        <f t="shared" si="22"/>
        <v>1237.6830000000002</v>
      </c>
      <c r="K19" s="99">
        <f t="shared" si="22"/>
        <v>1271.3130000000001</v>
      </c>
      <c r="L19" s="99">
        <f t="shared" si="22"/>
        <v>1535.8890000000001</v>
      </c>
      <c r="M19" s="99">
        <f t="shared" si="22"/>
        <v>1510.4559999999999</v>
      </c>
      <c r="N19" s="99">
        <f t="shared" si="22"/>
        <v>1999.8800000000003</v>
      </c>
      <c r="O19" s="99">
        <f t="shared" si="22"/>
        <v>1739.1489999999999</v>
      </c>
      <c r="P19" s="99" t="str">
        <f t="shared" si="22"/>
        <v>:</v>
      </c>
      <c r="Q19" s="99" t="str">
        <f t="shared" si="22"/>
        <v>:</v>
      </c>
      <c r="R19" s="99" t="str">
        <f t="shared" si="22"/>
        <v>:</v>
      </c>
      <c r="S19" s="99" t="str">
        <f t="shared" si="22"/>
        <v>:</v>
      </c>
      <c r="T19" s="99" t="str">
        <f t="shared" si="22"/>
        <v>:</v>
      </c>
      <c r="U19" s="99" t="str">
        <f t="shared" si="22"/>
        <v>:</v>
      </c>
      <c r="V19" s="99" t="str">
        <f t="shared" si="22"/>
        <v>:</v>
      </c>
      <c r="W19" s="99" t="str">
        <f t="shared" si="22"/>
        <v>:</v>
      </c>
      <c r="X19" s="99" t="str">
        <f t="shared" si="22"/>
        <v>:</v>
      </c>
      <c r="Y19" s="99" t="str">
        <f t="shared" ref="Y19:Z19" si="23">Y59</f>
        <v>:</v>
      </c>
      <c r="Z19" s="100" t="str">
        <f t="shared" si="23"/>
        <v>:</v>
      </c>
      <c r="AA19" s="191">
        <f t="shared" si="3"/>
        <v>17176.217000000001</v>
      </c>
    </row>
    <row r="20" spans="2:27" s="4" customFormat="1" ht="12" x14ac:dyDescent="0.25">
      <c r="B20" s="18" t="s">
        <v>9</v>
      </c>
      <c r="C20" s="99">
        <f t="shared" ref="C20:X20" si="24">C60</f>
        <v>44022.788999999997</v>
      </c>
      <c r="D20" s="99">
        <f t="shared" si="24"/>
        <v>37701.584000000003</v>
      </c>
      <c r="E20" s="99">
        <f t="shared" si="24"/>
        <v>49660.259000000005</v>
      </c>
      <c r="F20" s="99">
        <f t="shared" si="24"/>
        <v>32230.945999999996</v>
      </c>
      <c r="G20" s="99">
        <f t="shared" si="24"/>
        <v>29705.769000000004</v>
      </c>
      <c r="H20" s="99">
        <f t="shared" si="24"/>
        <v>25130.619000000002</v>
      </c>
      <c r="I20" s="99">
        <f t="shared" si="24"/>
        <v>23650.740999999998</v>
      </c>
      <c r="J20" s="99">
        <f t="shared" si="24"/>
        <v>24455.730000000003</v>
      </c>
      <c r="K20" s="99">
        <f t="shared" si="24"/>
        <v>32362.435000000005</v>
      </c>
      <c r="L20" s="99">
        <f t="shared" si="24"/>
        <v>36779.079999999994</v>
      </c>
      <c r="M20" s="99">
        <f t="shared" si="24"/>
        <v>40596.246999999996</v>
      </c>
      <c r="N20" s="99">
        <f t="shared" si="24"/>
        <v>50981.336000000003</v>
      </c>
      <c r="O20" s="99">
        <f t="shared" si="24"/>
        <v>50099.29099999999</v>
      </c>
      <c r="P20" s="99" t="str">
        <f t="shared" si="24"/>
        <v>:</v>
      </c>
      <c r="Q20" s="99" t="str">
        <f t="shared" si="24"/>
        <v>:</v>
      </c>
      <c r="R20" s="99" t="str">
        <f t="shared" si="24"/>
        <v>:</v>
      </c>
      <c r="S20" s="99" t="str">
        <f t="shared" si="24"/>
        <v>:</v>
      </c>
      <c r="T20" s="99" t="str">
        <f t="shared" si="24"/>
        <v>:</v>
      </c>
      <c r="U20" s="99" t="str">
        <f t="shared" si="24"/>
        <v>:</v>
      </c>
      <c r="V20" s="99" t="str">
        <f t="shared" si="24"/>
        <v>:</v>
      </c>
      <c r="W20" s="99" t="str">
        <f t="shared" si="24"/>
        <v>:</v>
      </c>
      <c r="X20" s="99" t="str">
        <f t="shared" si="24"/>
        <v>:</v>
      </c>
      <c r="Y20" s="99" t="str">
        <f t="shared" ref="Y20:Z20" si="25">Y60</f>
        <v>:</v>
      </c>
      <c r="Z20" s="100" t="str">
        <f t="shared" si="25"/>
        <v>:</v>
      </c>
      <c r="AA20" s="191">
        <f t="shared" si="3"/>
        <v>427277.53499999997</v>
      </c>
    </row>
    <row r="21" spans="2:27" s="4" customFormat="1" ht="12" x14ac:dyDescent="0.25">
      <c r="B21" s="189" t="s">
        <v>444</v>
      </c>
      <c r="C21" s="99">
        <f t="shared" ref="C21:X21" si="26">C61</f>
        <v>29345.932999999997</v>
      </c>
      <c r="D21" s="99">
        <f t="shared" si="26"/>
        <v>25959.084000000003</v>
      </c>
      <c r="E21" s="99">
        <f t="shared" si="26"/>
        <v>34975.211000000003</v>
      </c>
      <c r="F21" s="99">
        <f t="shared" si="26"/>
        <v>21084.592000000001</v>
      </c>
      <c r="G21" s="99">
        <f t="shared" si="26"/>
        <v>18885.469000000001</v>
      </c>
      <c r="H21" s="99">
        <f t="shared" si="26"/>
        <v>15911.948000000002</v>
      </c>
      <c r="I21" s="99">
        <f t="shared" si="26"/>
        <v>14602.572000000002</v>
      </c>
      <c r="J21" s="99">
        <f t="shared" si="26"/>
        <v>15722.356</v>
      </c>
      <c r="K21" s="99">
        <f t="shared" si="26"/>
        <v>20931.803999999996</v>
      </c>
      <c r="L21" s="99">
        <f t="shared" si="26"/>
        <v>24687.835000000003</v>
      </c>
      <c r="M21" s="99">
        <f t="shared" si="26"/>
        <v>24331.164999999997</v>
      </c>
      <c r="N21" s="99">
        <f t="shared" si="26"/>
        <v>34210.183000000005</v>
      </c>
      <c r="O21" s="99">
        <f t="shared" si="26"/>
        <v>34649.72600000001</v>
      </c>
      <c r="P21" s="99" t="str">
        <f t="shared" si="26"/>
        <v>:</v>
      </c>
      <c r="Q21" s="99" t="str">
        <f t="shared" si="26"/>
        <v>:</v>
      </c>
      <c r="R21" s="99" t="str">
        <f t="shared" si="26"/>
        <v>:</v>
      </c>
      <c r="S21" s="99" t="str">
        <f t="shared" si="26"/>
        <v>:</v>
      </c>
      <c r="T21" s="99" t="str">
        <f t="shared" si="26"/>
        <v>:</v>
      </c>
      <c r="U21" s="99" t="str">
        <f t="shared" si="26"/>
        <v>:</v>
      </c>
      <c r="V21" s="99" t="str">
        <f t="shared" si="26"/>
        <v>:</v>
      </c>
      <c r="W21" s="99" t="str">
        <f t="shared" si="26"/>
        <v>:</v>
      </c>
      <c r="X21" s="99" t="str">
        <f t="shared" si="26"/>
        <v>:</v>
      </c>
      <c r="Y21" s="99" t="str">
        <f t="shared" ref="Y21:Z21" si="27">Y61</f>
        <v>:</v>
      </c>
      <c r="Z21" s="100" t="str">
        <f t="shared" si="27"/>
        <v>:</v>
      </c>
      <c r="AA21" s="191">
        <f t="shared" si="3"/>
        <v>280648.152</v>
      </c>
    </row>
    <row r="22" spans="2:27" s="4" customFormat="1" ht="12" x14ac:dyDescent="0.25">
      <c r="B22" s="189" t="s">
        <v>446</v>
      </c>
      <c r="C22" s="99">
        <f t="shared" ref="C22:X22" si="28">C62</f>
        <v>6268.9710000000005</v>
      </c>
      <c r="D22" s="99">
        <f t="shared" si="28"/>
        <v>5617.0470000000005</v>
      </c>
      <c r="E22" s="99">
        <f t="shared" si="28"/>
        <v>7232.0120000000006</v>
      </c>
      <c r="F22" s="99">
        <f t="shared" si="28"/>
        <v>4970.2870000000003</v>
      </c>
      <c r="G22" s="99">
        <f t="shared" si="28"/>
        <v>4445.4480000000003</v>
      </c>
      <c r="H22" s="99">
        <f t="shared" si="28"/>
        <v>4490.6180000000004</v>
      </c>
      <c r="I22" s="99">
        <f t="shared" si="28"/>
        <v>4327.6980000000003</v>
      </c>
      <c r="J22" s="99">
        <f t="shared" si="28"/>
        <v>5078.9409999999998</v>
      </c>
      <c r="K22" s="99">
        <f t="shared" si="28"/>
        <v>6316.27</v>
      </c>
      <c r="L22" s="99">
        <f t="shared" si="28"/>
        <v>7183.3460000000005</v>
      </c>
      <c r="M22" s="99">
        <f t="shared" si="28"/>
        <v>6563.5540000000001</v>
      </c>
      <c r="N22" s="99">
        <f t="shared" si="28"/>
        <v>8759.5820000000003</v>
      </c>
      <c r="O22" s="99">
        <f t="shared" si="28"/>
        <v>9007.8509999999987</v>
      </c>
      <c r="P22" s="99" t="str">
        <f t="shared" si="28"/>
        <v>:</v>
      </c>
      <c r="Q22" s="99" t="str">
        <f t="shared" si="28"/>
        <v>:</v>
      </c>
      <c r="R22" s="99" t="str">
        <f t="shared" si="28"/>
        <v>:</v>
      </c>
      <c r="S22" s="99" t="str">
        <f t="shared" si="28"/>
        <v>:</v>
      </c>
      <c r="T22" s="99" t="str">
        <f t="shared" si="28"/>
        <v>:</v>
      </c>
      <c r="U22" s="99" t="str">
        <f t="shared" si="28"/>
        <v>:</v>
      </c>
      <c r="V22" s="99" t="str">
        <f t="shared" si="28"/>
        <v>:</v>
      </c>
      <c r="W22" s="99" t="str">
        <f t="shared" si="28"/>
        <v>:</v>
      </c>
      <c r="X22" s="99" t="str">
        <f t="shared" si="28"/>
        <v>:</v>
      </c>
      <c r="Y22" s="99" t="str">
        <f t="shared" ref="Y22:Z22" si="29">Y62</f>
        <v>:</v>
      </c>
      <c r="Z22" s="100" t="str">
        <f t="shared" si="29"/>
        <v>:</v>
      </c>
      <c r="AA22" s="191">
        <f t="shared" si="3"/>
        <v>71253.77399999999</v>
      </c>
    </row>
    <row r="23" spans="2:27" s="4" customFormat="1" ht="12" x14ac:dyDescent="0.25">
      <c r="B23" s="18" t="s">
        <v>135</v>
      </c>
      <c r="C23" s="99">
        <f t="shared" ref="C23:X23" si="30">C63</f>
        <v>4074.3469999999998</v>
      </c>
      <c r="D23" s="99">
        <f t="shared" si="30"/>
        <v>7231.5259999999998</v>
      </c>
      <c r="E23" s="99">
        <f t="shared" si="30"/>
        <v>10741.884</v>
      </c>
      <c r="F23" s="99">
        <f t="shared" si="30"/>
        <v>13857.506000000001</v>
      </c>
      <c r="G23" s="99">
        <f t="shared" si="30"/>
        <v>15023.094999999996</v>
      </c>
      <c r="H23" s="99">
        <f t="shared" si="30"/>
        <v>17711.370999999999</v>
      </c>
      <c r="I23" s="99">
        <f t="shared" si="30"/>
        <v>16959.521000000001</v>
      </c>
      <c r="J23" s="99">
        <f t="shared" si="30"/>
        <v>16204.161000000002</v>
      </c>
      <c r="K23" s="99">
        <f t="shared" si="30"/>
        <v>12669.179000000002</v>
      </c>
      <c r="L23" s="99">
        <f t="shared" si="30"/>
        <v>8551.6970000000001</v>
      </c>
      <c r="M23" s="99">
        <f t="shared" si="30"/>
        <v>4112.8880000000008</v>
      </c>
      <c r="N23" s="99">
        <f t="shared" si="30"/>
        <v>3990.4250000000006</v>
      </c>
      <c r="O23" s="99">
        <f t="shared" si="30"/>
        <v>4833.6269999999995</v>
      </c>
      <c r="P23" s="99" t="str">
        <f t="shared" si="30"/>
        <v>:</v>
      </c>
      <c r="Q23" s="99" t="str">
        <f t="shared" si="30"/>
        <v>:</v>
      </c>
      <c r="R23" s="99" t="str">
        <f t="shared" si="30"/>
        <v>:</v>
      </c>
      <c r="S23" s="99" t="str">
        <f t="shared" si="30"/>
        <v>:</v>
      </c>
      <c r="T23" s="99" t="str">
        <f t="shared" si="30"/>
        <v>:</v>
      </c>
      <c r="U23" s="99" t="str">
        <f t="shared" si="30"/>
        <v>:</v>
      </c>
      <c r="V23" s="99" t="str">
        <f t="shared" si="30"/>
        <v>:</v>
      </c>
      <c r="W23" s="99" t="str">
        <f t="shared" si="30"/>
        <v>:</v>
      </c>
      <c r="X23" s="99" t="str">
        <f t="shared" si="30"/>
        <v>:</v>
      </c>
      <c r="Y23" s="99" t="str">
        <f t="shared" ref="Y23:Z23" si="31">Y63</f>
        <v>:</v>
      </c>
      <c r="Z23" s="100" t="str">
        <f t="shared" si="31"/>
        <v>:</v>
      </c>
      <c r="AA23" s="191">
        <f t="shared" si="3"/>
        <v>131127.6</v>
      </c>
    </row>
    <row r="24" spans="2:27" s="4" customFormat="1" ht="12" x14ac:dyDescent="0.25">
      <c r="B24" s="189" t="s">
        <v>449</v>
      </c>
      <c r="C24" s="99">
        <f t="shared" ref="C24:X24" si="32">C64</f>
        <v>3917.0419999999999</v>
      </c>
      <c r="D24" s="99">
        <f t="shared" si="32"/>
        <v>6980.8319999999994</v>
      </c>
      <c r="E24" s="99">
        <f t="shared" si="32"/>
        <v>10280.147999999999</v>
      </c>
      <c r="F24" s="99">
        <f t="shared" si="32"/>
        <v>13495.784000000003</v>
      </c>
      <c r="G24" s="99">
        <f t="shared" si="32"/>
        <v>14303.266000000001</v>
      </c>
      <c r="H24" s="99">
        <f t="shared" si="32"/>
        <v>16958.834999999995</v>
      </c>
      <c r="I24" s="99">
        <f t="shared" si="32"/>
        <v>16259.694000000001</v>
      </c>
      <c r="J24" s="99">
        <f t="shared" si="32"/>
        <v>15479.756000000001</v>
      </c>
      <c r="K24" s="99">
        <f t="shared" si="32"/>
        <v>12231.685999999998</v>
      </c>
      <c r="L24" s="99">
        <f t="shared" si="32"/>
        <v>8262.7479999999996</v>
      </c>
      <c r="M24" s="99">
        <f t="shared" si="32"/>
        <v>4053.6329999999994</v>
      </c>
      <c r="N24" s="99">
        <f t="shared" si="32"/>
        <v>3931.0009999999997</v>
      </c>
      <c r="O24" s="99">
        <f t="shared" si="32"/>
        <v>4758.0209999999997</v>
      </c>
      <c r="P24" s="99" t="str">
        <f t="shared" si="32"/>
        <v>:</v>
      </c>
      <c r="Q24" s="99" t="str">
        <f t="shared" si="32"/>
        <v>:</v>
      </c>
      <c r="R24" s="99" t="str">
        <f t="shared" si="32"/>
        <v>:</v>
      </c>
      <c r="S24" s="99" t="str">
        <f t="shared" si="32"/>
        <v>:</v>
      </c>
      <c r="T24" s="99" t="str">
        <f t="shared" si="32"/>
        <v>:</v>
      </c>
      <c r="U24" s="99" t="str">
        <f t="shared" si="32"/>
        <v>:</v>
      </c>
      <c r="V24" s="99" t="str">
        <f t="shared" si="32"/>
        <v>:</v>
      </c>
      <c r="W24" s="99" t="str">
        <f t="shared" si="32"/>
        <v>:</v>
      </c>
      <c r="X24" s="99" t="str">
        <f t="shared" si="32"/>
        <v>:</v>
      </c>
      <c r="Y24" s="99" t="str">
        <f t="shared" ref="Y24:Z24" si="33">Y64</f>
        <v>:</v>
      </c>
      <c r="Z24" s="100" t="str">
        <f t="shared" si="33"/>
        <v>:</v>
      </c>
      <c r="AA24" s="191">
        <f t="shared" si="3"/>
        <v>126154.425</v>
      </c>
    </row>
    <row r="25" spans="2:27" s="4" customFormat="1" ht="12" x14ac:dyDescent="0.25">
      <c r="B25" s="189" t="s">
        <v>451</v>
      </c>
      <c r="C25" s="99">
        <f t="shared" ref="C25:X25" si="34">C65</f>
        <v>166.15</v>
      </c>
      <c r="D25" s="99">
        <f t="shared" si="34"/>
        <v>261.97899999999998</v>
      </c>
      <c r="E25" s="99">
        <f t="shared" si="34"/>
        <v>477.923</v>
      </c>
      <c r="F25" s="99">
        <f t="shared" si="34"/>
        <v>379.26900000000001</v>
      </c>
      <c r="G25" s="99">
        <f t="shared" si="34"/>
        <v>740.99800000000005</v>
      </c>
      <c r="H25" s="99">
        <f t="shared" si="34"/>
        <v>775.05799999999999</v>
      </c>
      <c r="I25" s="99">
        <f t="shared" si="34"/>
        <v>722.83100000000002</v>
      </c>
      <c r="J25" s="99">
        <f t="shared" si="34"/>
        <v>745.49900000000002</v>
      </c>
      <c r="K25" s="99">
        <f t="shared" si="34"/>
        <v>454.73200000000003</v>
      </c>
      <c r="L25" s="99">
        <f t="shared" si="34"/>
        <v>303.08500000000004</v>
      </c>
      <c r="M25" s="99">
        <f t="shared" si="34"/>
        <v>69.971000000000004</v>
      </c>
      <c r="N25" s="99">
        <f t="shared" si="34"/>
        <v>68.978000000000009</v>
      </c>
      <c r="O25" s="99">
        <f t="shared" si="34"/>
        <v>85.969000000000008</v>
      </c>
      <c r="P25" s="99" t="str">
        <f t="shared" si="34"/>
        <v>:</v>
      </c>
      <c r="Q25" s="99" t="str">
        <f t="shared" si="34"/>
        <v>:</v>
      </c>
      <c r="R25" s="99" t="str">
        <f t="shared" si="34"/>
        <v>:</v>
      </c>
      <c r="S25" s="99" t="str">
        <f t="shared" si="34"/>
        <v>:</v>
      </c>
      <c r="T25" s="99" t="str">
        <f t="shared" si="34"/>
        <v>:</v>
      </c>
      <c r="U25" s="99" t="str">
        <f t="shared" si="34"/>
        <v>:</v>
      </c>
      <c r="V25" s="99" t="str">
        <f t="shared" si="34"/>
        <v>:</v>
      </c>
      <c r="W25" s="99" t="str">
        <f t="shared" si="34"/>
        <v>:</v>
      </c>
      <c r="X25" s="99" t="str">
        <f t="shared" si="34"/>
        <v>:</v>
      </c>
      <c r="Y25" s="99" t="str">
        <f t="shared" ref="Y25:Z25" si="35">Y65</f>
        <v>:</v>
      </c>
      <c r="Z25" s="100" t="str">
        <f t="shared" si="35"/>
        <v>:</v>
      </c>
      <c r="AA25" s="191">
        <f t="shared" si="3"/>
        <v>5166.4730000000009</v>
      </c>
    </row>
    <row r="26" spans="2:27" s="4" customFormat="1" ht="12" x14ac:dyDescent="0.25">
      <c r="B26" s="18" t="s">
        <v>0</v>
      </c>
      <c r="C26" s="99">
        <f t="shared" ref="C26:X26" si="36">C66</f>
        <v>540.93399999999997</v>
      </c>
      <c r="D26" s="99">
        <f t="shared" si="36"/>
        <v>480.161</v>
      </c>
      <c r="E26" s="99">
        <f t="shared" si="36"/>
        <v>546.17200000000003</v>
      </c>
      <c r="F26" s="99">
        <f t="shared" si="36"/>
        <v>524.82799999999997</v>
      </c>
      <c r="G26" s="99">
        <f t="shared" si="36"/>
        <v>542.84199999999998</v>
      </c>
      <c r="H26" s="99">
        <f t="shared" si="36"/>
        <v>515.87800000000004</v>
      </c>
      <c r="I26" s="99">
        <f t="shared" si="36"/>
        <v>524.78300000000002</v>
      </c>
      <c r="J26" s="99">
        <f t="shared" si="36"/>
        <v>528.16499999999996</v>
      </c>
      <c r="K26" s="99">
        <f t="shared" si="36"/>
        <v>511.64100000000002</v>
      </c>
      <c r="L26" s="99">
        <f t="shared" si="36"/>
        <v>530.90899999999999</v>
      </c>
      <c r="M26" s="99">
        <f t="shared" si="36"/>
        <v>509.11900000000003</v>
      </c>
      <c r="N26" s="99">
        <f t="shared" si="36"/>
        <v>508.80799999999999</v>
      </c>
      <c r="O26" s="99">
        <f t="shared" si="36"/>
        <v>543.98</v>
      </c>
      <c r="P26" s="99" t="str">
        <f t="shared" si="36"/>
        <v>:</v>
      </c>
      <c r="Q26" s="99" t="str">
        <f t="shared" si="36"/>
        <v>:</v>
      </c>
      <c r="R26" s="99" t="str">
        <f t="shared" si="36"/>
        <v>:</v>
      </c>
      <c r="S26" s="99" t="str">
        <f t="shared" si="36"/>
        <v>:</v>
      </c>
      <c r="T26" s="99" t="str">
        <f t="shared" si="36"/>
        <v>:</v>
      </c>
      <c r="U26" s="99" t="str">
        <f t="shared" si="36"/>
        <v>:</v>
      </c>
      <c r="V26" s="99" t="str">
        <f t="shared" si="36"/>
        <v>:</v>
      </c>
      <c r="W26" s="99" t="str">
        <f t="shared" si="36"/>
        <v>:</v>
      </c>
      <c r="X26" s="99" t="str">
        <f t="shared" si="36"/>
        <v>:</v>
      </c>
      <c r="Y26" s="99" t="str">
        <f t="shared" ref="Y26:Z26" si="37">Y66</f>
        <v>:</v>
      </c>
      <c r="Z26" s="100" t="str">
        <f t="shared" si="37"/>
        <v>:</v>
      </c>
      <c r="AA26" s="191">
        <f t="shared" si="3"/>
        <v>6264.24</v>
      </c>
    </row>
    <row r="27" spans="2:27" s="4" customFormat="1" ht="12" x14ac:dyDescent="0.25">
      <c r="B27" s="18" t="s">
        <v>454</v>
      </c>
      <c r="C27" s="99">
        <f t="shared" ref="C27:X27" si="38">C67</f>
        <v>0</v>
      </c>
      <c r="D27" s="99">
        <f t="shared" si="38"/>
        <v>0</v>
      </c>
      <c r="E27" s="99">
        <f t="shared" si="38"/>
        <v>0</v>
      </c>
      <c r="F27" s="99">
        <f t="shared" si="38"/>
        <v>0</v>
      </c>
      <c r="G27" s="99">
        <f t="shared" si="38"/>
        <v>0</v>
      </c>
      <c r="H27" s="99">
        <f t="shared" si="38"/>
        <v>0</v>
      </c>
      <c r="I27" s="99">
        <f t="shared" si="38"/>
        <v>0</v>
      </c>
      <c r="J27" s="99">
        <f t="shared" si="38"/>
        <v>0</v>
      </c>
      <c r="K27" s="99">
        <f t="shared" si="38"/>
        <v>0</v>
      </c>
      <c r="L27" s="99">
        <f t="shared" si="38"/>
        <v>0</v>
      </c>
      <c r="M27" s="99">
        <f t="shared" si="38"/>
        <v>0</v>
      </c>
      <c r="N27" s="99">
        <f t="shared" si="38"/>
        <v>0</v>
      </c>
      <c r="O27" s="99">
        <f t="shared" si="38"/>
        <v>5.3310000000000004</v>
      </c>
      <c r="P27" s="99" t="str">
        <f t="shared" si="38"/>
        <v>:</v>
      </c>
      <c r="Q27" s="99" t="str">
        <f t="shared" si="38"/>
        <v>:</v>
      </c>
      <c r="R27" s="99" t="str">
        <f t="shared" si="38"/>
        <v>:</v>
      </c>
      <c r="S27" s="99" t="str">
        <f t="shared" si="38"/>
        <v>:</v>
      </c>
      <c r="T27" s="99" t="str">
        <f t="shared" si="38"/>
        <v>:</v>
      </c>
      <c r="U27" s="99" t="str">
        <f t="shared" si="38"/>
        <v>:</v>
      </c>
      <c r="V27" s="99" t="str">
        <f t="shared" si="38"/>
        <v>:</v>
      </c>
      <c r="W27" s="99" t="str">
        <f t="shared" si="38"/>
        <v>:</v>
      </c>
      <c r="X27" s="99" t="str">
        <f t="shared" si="38"/>
        <v>:</v>
      </c>
      <c r="Y27" s="99" t="str">
        <f t="shared" ref="Y27:Z27" si="39">Y67</f>
        <v>:</v>
      </c>
      <c r="Z27" s="100" t="str">
        <f t="shared" si="39"/>
        <v>:</v>
      </c>
      <c r="AA27" s="191">
        <f t="shared" si="3"/>
        <v>0</v>
      </c>
    </row>
    <row r="28" spans="2:27" s="4" customFormat="1" ht="12" x14ac:dyDescent="0.25">
      <c r="B28" s="18" t="s">
        <v>456</v>
      </c>
      <c r="C28" s="99">
        <f t="shared" ref="C28:X28" si="40">C68</f>
        <v>581.40099999999995</v>
      </c>
      <c r="D28" s="99">
        <f t="shared" si="40"/>
        <v>534.33100000000002</v>
      </c>
      <c r="E28" s="99">
        <f t="shared" si="40"/>
        <v>654.947</v>
      </c>
      <c r="F28" s="99">
        <f t="shared" si="40"/>
        <v>767.13600000000008</v>
      </c>
      <c r="G28" s="99">
        <f t="shared" si="40"/>
        <v>802.20899999999995</v>
      </c>
      <c r="H28" s="99">
        <f t="shared" si="40"/>
        <v>769.68200000000013</v>
      </c>
      <c r="I28" s="99">
        <f t="shared" si="40"/>
        <v>667.96</v>
      </c>
      <c r="J28" s="99">
        <f t="shared" si="40"/>
        <v>570.05499999999995</v>
      </c>
      <c r="K28" s="99">
        <f t="shared" si="40"/>
        <v>585.6629999999999</v>
      </c>
      <c r="L28" s="99">
        <f t="shared" si="40"/>
        <v>580.08600000000001</v>
      </c>
      <c r="M28" s="99">
        <f t="shared" si="40"/>
        <v>608.09499999999991</v>
      </c>
      <c r="N28" s="99">
        <f t="shared" si="40"/>
        <v>575.06600000000003</v>
      </c>
      <c r="O28" s="99">
        <f t="shared" si="40"/>
        <v>489.61200000000002</v>
      </c>
      <c r="P28" s="99" t="str">
        <f t="shared" si="40"/>
        <v>:</v>
      </c>
      <c r="Q28" s="99" t="str">
        <f t="shared" si="40"/>
        <v>:</v>
      </c>
      <c r="R28" s="99" t="str">
        <f t="shared" si="40"/>
        <v>:</v>
      </c>
      <c r="S28" s="99" t="str">
        <f t="shared" si="40"/>
        <v>:</v>
      </c>
      <c r="T28" s="99" t="str">
        <f t="shared" si="40"/>
        <v>:</v>
      </c>
      <c r="U28" s="99" t="str">
        <f t="shared" si="40"/>
        <v>:</v>
      </c>
      <c r="V28" s="99" t="str">
        <f t="shared" si="40"/>
        <v>:</v>
      </c>
      <c r="W28" s="99" t="str">
        <f t="shared" si="40"/>
        <v>:</v>
      </c>
      <c r="X28" s="99" t="str">
        <f t="shared" si="40"/>
        <v>:</v>
      </c>
      <c r="Y28" s="99" t="str">
        <f t="shared" ref="Y28:Z28" si="41">Y68</f>
        <v>:</v>
      </c>
      <c r="Z28" s="100" t="str">
        <f t="shared" si="41"/>
        <v>:</v>
      </c>
      <c r="AA28" s="191">
        <f t="shared" si="3"/>
        <v>7696.6310000000003</v>
      </c>
    </row>
    <row r="29" spans="2:27" s="4" customFormat="1" ht="12" x14ac:dyDescent="0.25">
      <c r="B29" s="13" t="s">
        <v>1</v>
      </c>
      <c r="C29" s="99">
        <f>C73</f>
        <v>34976.968000000001</v>
      </c>
      <c r="D29" s="99">
        <f t="shared" ref="D29:Y30" si="42">D73</f>
        <v>31879.252000000004</v>
      </c>
      <c r="E29" s="99">
        <f t="shared" si="42"/>
        <v>34490.983999999997</v>
      </c>
      <c r="F29" s="99">
        <f t="shared" si="42"/>
        <v>30178.198000000004</v>
      </c>
      <c r="G29" s="99">
        <f t="shared" si="42"/>
        <v>32184.019000000004</v>
      </c>
      <c r="H29" s="99">
        <f t="shared" si="42"/>
        <v>31781.430999999997</v>
      </c>
      <c r="I29" s="99">
        <f t="shared" si="42"/>
        <v>34201.164000000004</v>
      </c>
      <c r="J29" s="99">
        <f t="shared" si="42"/>
        <v>32882.267</v>
      </c>
      <c r="K29" s="99">
        <f t="shared" si="42"/>
        <v>32318.145999999997</v>
      </c>
      <c r="L29" s="99">
        <f t="shared" si="42"/>
        <v>32830.028999999995</v>
      </c>
      <c r="M29" s="99">
        <f t="shared" si="42"/>
        <v>31341.218000000004</v>
      </c>
      <c r="N29" s="99">
        <f t="shared" si="42"/>
        <v>34934.900999999998</v>
      </c>
      <c r="O29" s="99">
        <f t="shared" si="42"/>
        <v>35729.813999999998</v>
      </c>
      <c r="P29" s="99" t="str">
        <f t="shared" si="42"/>
        <v>:</v>
      </c>
      <c r="Q29" s="99" t="str">
        <f t="shared" si="42"/>
        <v>:</v>
      </c>
      <c r="R29" s="99" t="str">
        <f t="shared" si="42"/>
        <v>:</v>
      </c>
      <c r="S29" s="99" t="str">
        <f t="shared" si="42"/>
        <v>:</v>
      </c>
      <c r="T29" s="99" t="str">
        <f t="shared" si="42"/>
        <v>:</v>
      </c>
      <c r="U29" s="99" t="str">
        <f t="shared" si="42"/>
        <v>:</v>
      </c>
      <c r="V29" s="99" t="str">
        <f t="shared" si="42"/>
        <v>:</v>
      </c>
      <c r="W29" s="99" t="str">
        <f t="shared" si="42"/>
        <v>:</v>
      </c>
      <c r="X29" s="99" t="str">
        <f t="shared" si="42"/>
        <v>:</v>
      </c>
      <c r="Y29" s="99" t="str">
        <f>Y73</f>
        <v>:</v>
      </c>
      <c r="Z29" s="100" t="str">
        <f>Z73</f>
        <v>:</v>
      </c>
      <c r="AA29" s="191">
        <f t="shared" si="3"/>
        <v>393998.57699999999</v>
      </c>
    </row>
    <row r="30" spans="2:27" s="4" customFormat="1" ht="12" x14ac:dyDescent="0.25">
      <c r="B30" s="13" t="s">
        <v>2</v>
      </c>
      <c r="C30" s="99">
        <f t="shared" ref="C30:X30" si="43">C74</f>
        <v>34569.412000000004</v>
      </c>
      <c r="D30" s="99">
        <f t="shared" si="43"/>
        <v>31486.907000000003</v>
      </c>
      <c r="E30" s="99">
        <f t="shared" si="43"/>
        <v>34377.362999999998</v>
      </c>
      <c r="F30" s="99">
        <f t="shared" si="43"/>
        <v>29271.302000000003</v>
      </c>
      <c r="G30" s="99">
        <f t="shared" si="43"/>
        <v>29808.149000000012</v>
      </c>
      <c r="H30" s="99">
        <f t="shared" si="43"/>
        <v>29226.313000000002</v>
      </c>
      <c r="I30" s="99">
        <f t="shared" si="43"/>
        <v>29596.161999999997</v>
      </c>
      <c r="J30" s="99">
        <f t="shared" si="43"/>
        <v>27674.331000000002</v>
      </c>
      <c r="K30" s="99">
        <f t="shared" si="43"/>
        <v>29006.292000000001</v>
      </c>
      <c r="L30" s="99">
        <f t="shared" si="43"/>
        <v>31130.062000000002</v>
      </c>
      <c r="M30" s="99">
        <f t="shared" si="43"/>
        <v>29627.608000000004</v>
      </c>
      <c r="N30" s="99">
        <f t="shared" si="43"/>
        <v>34549.845999999998</v>
      </c>
      <c r="O30" s="99">
        <f t="shared" si="43"/>
        <v>34809.745999999999</v>
      </c>
      <c r="P30" s="99" t="str">
        <f t="shared" si="43"/>
        <v>:</v>
      </c>
      <c r="Q30" s="99" t="str">
        <f t="shared" si="43"/>
        <v>:</v>
      </c>
      <c r="R30" s="99" t="str">
        <f t="shared" si="43"/>
        <v>:</v>
      </c>
      <c r="S30" s="99" t="str">
        <f t="shared" si="43"/>
        <v>:</v>
      </c>
      <c r="T30" s="99" t="str">
        <f t="shared" si="43"/>
        <v>:</v>
      </c>
      <c r="U30" s="99" t="str">
        <f t="shared" si="43"/>
        <v>:</v>
      </c>
      <c r="V30" s="99" t="str">
        <f t="shared" si="43"/>
        <v>:</v>
      </c>
      <c r="W30" s="99" t="str">
        <f t="shared" si="43"/>
        <v>:</v>
      </c>
      <c r="X30" s="99" t="str">
        <f t="shared" si="43"/>
        <v>:</v>
      </c>
      <c r="Y30" s="99" t="str">
        <f t="shared" si="42"/>
        <v>:</v>
      </c>
      <c r="Z30" s="100" t="str">
        <f t="shared" ref="Z30:Z32" si="44">Z74</f>
        <v>:</v>
      </c>
      <c r="AA30" s="191">
        <f t="shared" si="3"/>
        <v>370323.74700000003</v>
      </c>
    </row>
    <row r="31" spans="2:27" s="4" customFormat="1" ht="12" x14ac:dyDescent="0.25">
      <c r="B31" s="13" t="s">
        <v>458</v>
      </c>
      <c r="C31" s="99">
        <f t="shared" ref="C31:Y31" si="45">C75</f>
        <v>3406.4440000000004</v>
      </c>
      <c r="D31" s="99">
        <f t="shared" si="45"/>
        <v>2868.085</v>
      </c>
      <c r="E31" s="99">
        <f t="shared" si="45"/>
        <v>3400.4209999999989</v>
      </c>
      <c r="F31" s="99">
        <f t="shared" si="45"/>
        <v>2826.0440000000003</v>
      </c>
      <c r="G31" s="99">
        <f t="shared" si="45"/>
        <v>2822.2949999999996</v>
      </c>
      <c r="H31" s="99">
        <f t="shared" si="45"/>
        <v>2815.4780000000005</v>
      </c>
      <c r="I31" s="99">
        <f t="shared" si="45"/>
        <v>2222.4969999999998</v>
      </c>
      <c r="J31" s="99">
        <f t="shared" si="45"/>
        <v>2570.5320000000002</v>
      </c>
      <c r="K31" s="99">
        <f t="shared" si="45"/>
        <v>2964.88</v>
      </c>
      <c r="L31" s="99">
        <f t="shared" si="45"/>
        <v>3242.4459999999995</v>
      </c>
      <c r="M31" s="99">
        <f t="shared" si="45"/>
        <v>3328.4129999999996</v>
      </c>
      <c r="N31" s="99">
        <f t="shared" si="45"/>
        <v>4241.6690000000008</v>
      </c>
      <c r="O31" s="99">
        <f t="shared" si="45"/>
        <v>3395.8449999999998</v>
      </c>
      <c r="P31" s="99" t="str">
        <f t="shared" si="45"/>
        <v>:</v>
      </c>
      <c r="Q31" s="99" t="str">
        <f t="shared" si="45"/>
        <v>:</v>
      </c>
      <c r="R31" s="99" t="str">
        <f t="shared" si="45"/>
        <v>:</v>
      </c>
      <c r="S31" s="99" t="str">
        <f t="shared" si="45"/>
        <v>:</v>
      </c>
      <c r="T31" s="99" t="str">
        <f t="shared" si="45"/>
        <v>:</v>
      </c>
      <c r="U31" s="99" t="str">
        <f t="shared" si="45"/>
        <v>:</v>
      </c>
      <c r="V31" s="99" t="str">
        <f t="shared" si="45"/>
        <v>:</v>
      </c>
      <c r="W31" s="99" t="str">
        <f t="shared" si="45"/>
        <v>:</v>
      </c>
      <c r="X31" s="99" t="str">
        <f t="shared" si="45"/>
        <v>:</v>
      </c>
      <c r="Y31" s="99" t="str">
        <f t="shared" si="45"/>
        <v>:</v>
      </c>
      <c r="Z31" s="100" t="str">
        <f t="shared" si="44"/>
        <v>:</v>
      </c>
      <c r="AA31" s="191">
        <f t="shared" si="3"/>
        <v>36709.203999999998</v>
      </c>
    </row>
    <row r="32" spans="2:27" s="4" customFormat="1" ht="12" x14ac:dyDescent="0.25">
      <c r="B32" s="40" t="s">
        <v>460</v>
      </c>
      <c r="C32" s="103">
        <f t="shared" ref="C32:Y32" si="46">C76</f>
        <v>277851.11699999997</v>
      </c>
      <c r="D32" s="103">
        <f t="shared" si="46"/>
        <v>241069.70399999997</v>
      </c>
      <c r="E32" s="103">
        <f t="shared" si="46"/>
        <v>249289.56399999998</v>
      </c>
      <c r="F32" s="103">
        <f t="shared" si="46"/>
        <v>225676.571</v>
      </c>
      <c r="G32" s="103">
        <f t="shared" si="46"/>
        <v>226120.76300000004</v>
      </c>
      <c r="H32" s="103">
        <f t="shared" si="46"/>
        <v>218141.86099999998</v>
      </c>
      <c r="I32" s="103">
        <f t="shared" si="46"/>
        <v>231263.57400000002</v>
      </c>
      <c r="J32" s="103">
        <f t="shared" si="46"/>
        <v>221311.38200000001</v>
      </c>
      <c r="K32" s="103">
        <f t="shared" si="46"/>
        <v>218723.717</v>
      </c>
      <c r="L32" s="103">
        <f t="shared" si="46"/>
        <v>234253.95400000003</v>
      </c>
      <c r="M32" s="103">
        <f t="shared" si="46"/>
        <v>245751.489</v>
      </c>
      <c r="N32" s="103">
        <f t="shared" si="46"/>
        <v>250633.90000000002</v>
      </c>
      <c r="O32" s="103">
        <f t="shared" si="46"/>
        <v>253973.747</v>
      </c>
      <c r="P32" s="103" t="str">
        <f t="shared" si="46"/>
        <v>:</v>
      </c>
      <c r="Q32" s="103" t="str">
        <f t="shared" si="46"/>
        <v>:</v>
      </c>
      <c r="R32" s="103" t="str">
        <f t="shared" si="46"/>
        <v>:</v>
      </c>
      <c r="S32" s="103" t="str">
        <f t="shared" si="46"/>
        <v>:</v>
      </c>
      <c r="T32" s="103" t="str">
        <f t="shared" si="46"/>
        <v>:</v>
      </c>
      <c r="U32" s="103" t="str">
        <f t="shared" si="46"/>
        <v>:</v>
      </c>
      <c r="V32" s="103" t="str">
        <f t="shared" si="46"/>
        <v>:</v>
      </c>
      <c r="W32" s="103" t="str">
        <f t="shared" si="46"/>
        <v>:</v>
      </c>
      <c r="X32" s="103" t="str">
        <f t="shared" si="46"/>
        <v>:</v>
      </c>
      <c r="Y32" s="103" t="str">
        <f t="shared" si="46"/>
        <v>:</v>
      </c>
      <c r="Z32" s="102" t="str">
        <f t="shared" si="44"/>
        <v>:</v>
      </c>
      <c r="AA32" s="181">
        <f t="shared" si="3"/>
        <v>2840087.5959999999</v>
      </c>
    </row>
    <row r="33" spans="1:27" x14ac:dyDescent="0.2">
      <c r="B33" s="57" t="s">
        <v>138</v>
      </c>
      <c r="P33" s="7"/>
    </row>
    <row r="34" spans="1:27" ht="15" customHeight="1" x14ac:dyDescent="0.2">
      <c r="B34" s="360" t="s">
        <v>464</v>
      </c>
      <c r="C34" s="360"/>
      <c r="D34" s="360"/>
      <c r="E34" s="360"/>
      <c r="F34" s="360"/>
      <c r="G34" s="360"/>
      <c r="H34" s="360"/>
      <c r="I34" s="360"/>
      <c r="J34" s="360"/>
      <c r="K34" s="360"/>
      <c r="L34" s="360"/>
      <c r="M34" s="360"/>
      <c r="N34" s="360"/>
      <c r="O34" s="360"/>
      <c r="P34" s="360"/>
      <c r="Q34" s="360"/>
      <c r="R34" s="360"/>
      <c r="S34" s="360"/>
      <c r="T34" s="360"/>
      <c r="U34" s="360"/>
      <c r="V34" s="360"/>
      <c r="W34" s="360"/>
      <c r="X34" s="360"/>
      <c r="Y34" s="360"/>
      <c r="Z34" s="360"/>
      <c r="AA34" s="360"/>
    </row>
    <row r="35" spans="1:27" x14ac:dyDescent="0.2">
      <c r="B35" s="360"/>
      <c r="C35" s="360"/>
      <c r="D35" s="360"/>
      <c r="E35" s="360"/>
      <c r="F35" s="360"/>
      <c r="G35" s="360"/>
      <c r="H35" s="360"/>
      <c r="I35" s="360"/>
      <c r="J35" s="360"/>
      <c r="K35" s="360"/>
      <c r="L35" s="360"/>
      <c r="M35" s="360"/>
      <c r="N35" s="360"/>
      <c r="O35" s="360"/>
      <c r="P35" s="360"/>
      <c r="Q35" s="360"/>
      <c r="R35" s="360"/>
      <c r="S35" s="360"/>
      <c r="T35" s="360"/>
      <c r="U35" s="360"/>
      <c r="V35" s="360"/>
      <c r="W35" s="360"/>
      <c r="X35" s="360"/>
      <c r="Y35" s="360"/>
      <c r="Z35" s="360"/>
      <c r="AA35" s="360"/>
    </row>
    <row r="36" spans="1:27" ht="14.4" customHeight="1" x14ac:dyDescent="0.2">
      <c r="B36" s="41" t="s">
        <v>544</v>
      </c>
      <c r="C36" s="340"/>
      <c r="D36" s="340"/>
      <c r="E36" s="340"/>
      <c r="F36" s="340"/>
      <c r="G36" s="340"/>
      <c r="H36" s="340"/>
      <c r="I36" s="340"/>
      <c r="J36" s="340"/>
      <c r="K36" s="340"/>
      <c r="L36" s="340"/>
      <c r="M36" s="340"/>
      <c r="N36" s="340"/>
      <c r="O36" s="340"/>
      <c r="P36" s="340"/>
      <c r="Q36" s="340"/>
      <c r="R36" s="340"/>
      <c r="S36" s="340"/>
      <c r="T36" s="340"/>
      <c r="U36" s="340"/>
      <c r="V36" s="340"/>
      <c r="W36" s="340"/>
      <c r="X36" s="340"/>
      <c r="Y36" s="340"/>
      <c r="Z36" s="340"/>
      <c r="AA36" s="340"/>
    </row>
    <row r="37" spans="1:27" ht="15" customHeight="1" x14ac:dyDescent="0.2">
      <c r="B37" s="41" t="str">
        <f>'T1-Solid fuels supply EU'!B37</f>
        <v>Extraction date: 05/05/2020</v>
      </c>
    </row>
    <row r="38" spans="1:27" ht="15" customHeight="1" x14ac:dyDescent="0.2">
      <c r="B38" s="42" t="s">
        <v>420</v>
      </c>
    </row>
    <row r="40" spans="1:27" ht="12" customHeight="1" x14ac:dyDescent="0.2"/>
    <row r="45" spans="1:27" ht="12" x14ac:dyDescent="0.25">
      <c r="A45" s="311" t="s">
        <v>468</v>
      </c>
    </row>
    <row r="46" spans="1:27" x14ac:dyDescent="0.2">
      <c r="A46" s="2" t="s">
        <v>399</v>
      </c>
    </row>
    <row r="47" spans="1:27" x14ac:dyDescent="0.2">
      <c r="A47" s="2" t="s">
        <v>86</v>
      </c>
      <c r="B47" s="309" t="s">
        <v>86</v>
      </c>
      <c r="C47" s="309" t="str">
        <f>'T1-Solid fuels supply EU'!C41</f>
        <v>2019M01</v>
      </c>
      <c r="D47" s="309" t="str">
        <f>'T1-Solid fuels supply EU'!D41</f>
        <v>2019M02</v>
      </c>
      <c r="E47" s="309" t="str">
        <f>'T1-Solid fuels supply EU'!E41</f>
        <v>2019M03</v>
      </c>
      <c r="F47" s="309" t="str">
        <f>'T1-Solid fuels supply EU'!F41</f>
        <v>2019M04</v>
      </c>
      <c r="G47" s="309" t="str">
        <f>'T1-Solid fuels supply EU'!G41</f>
        <v>2019M05</v>
      </c>
      <c r="H47" s="309" t="str">
        <f>'T1-Solid fuels supply EU'!H41</f>
        <v>2019M06</v>
      </c>
      <c r="I47" s="309" t="str">
        <f>'T1-Solid fuels supply EU'!I41</f>
        <v>2019M07</v>
      </c>
      <c r="J47" s="309" t="str">
        <f>'T1-Solid fuels supply EU'!J41</f>
        <v>2019M08</v>
      </c>
      <c r="K47" s="309" t="str">
        <f>'T1-Solid fuels supply EU'!K41</f>
        <v>2019M09</v>
      </c>
      <c r="L47" s="309" t="str">
        <f>'T1-Solid fuels supply EU'!L41</f>
        <v>2019M10</v>
      </c>
      <c r="M47" s="309" t="str">
        <f>'T1-Solid fuels supply EU'!M41</f>
        <v>2019M11</v>
      </c>
      <c r="N47" s="309" t="str">
        <f>'T1-Solid fuels supply EU'!N41</f>
        <v>2019M12</v>
      </c>
      <c r="O47" s="309" t="str">
        <f>'T1-Solid fuels supply EU'!O41</f>
        <v>2020M01</v>
      </c>
      <c r="P47" s="309" t="str">
        <f>'T1-Solid fuels supply EU'!P41</f>
        <v>2020M02</v>
      </c>
      <c r="Q47" s="309" t="str">
        <f>'T1-Solid fuels supply EU'!Q41</f>
        <v>2020M03</v>
      </c>
      <c r="R47" s="309" t="str">
        <f>'T1-Solid fuels supply EU'!R41</f>
        <v>2020M04</v>
      </c>
      <c r="S47" s="309" t="str">
        <f>'T1-Solid fuels supply EU'!S41</f>
        <v>2020M05</v>
      </c>
      <c r="T47" s="309" t="str">
        <f>'T1-Solid fuels supply EU'!T41</f>
        <v>2020M06</v>
      </c>
      <c r="U47" s="309" t="str">
        <f>'T1-Solid fuels supply EU'!U41</f>
        <v>2020M07</v>
      </c>
      <c r="V47" s="309" t="str">
        <f>'T1-Solid fuels supply EU'!V41</f>
        <v>2020M08</v>
      </c>
      <c r="W47" s="309" t="str">
        <f>'T1-Solid fuels supply EU'!W41</f>
        <v>2020M09</v>
      </c>
      <c r="X47" s="309" t="str">
        <f>'T1-Solid fuels supply EU'!X41</f>
        <v>2020M10</v>
      </c>
      <c r="Y47" s="309" t="str">
        <f>'T1-Solid fuels supply EU'!Y41</f>
        <v>2020M11</v>
      </c>
      <c r="Z47" s="309" t="str">
        <f>'T1-Solid fuels supply EU'!Z41</f>
        <v>2020M12</v>
      </c>
    </row>
    <row r="48" spans="1:27" x14ac:dyDescent="0.2">
      <c r="A48" s="2" t="s">
        <v>421</v>
      </c>
      <c r="B48" s="93" t="s">
        <v>81</v>
      </c>
      <c r="C48" s="93">
        <v>300252.21300000005</v>
      </c>
      <c r="D48" s="93">
        <v>259483.29</v>
      </c>
      <c r="E48" s="93">
        <v>268767.97000000009</v>
      </c>
      <c r="F48" s="93">
        <v>241358.30999999997</v>
      </c>
      <c r="G48" s="93">
        <v>240009.4</v>
      </c>
      <c r="H48" s="93">
        <v>231411.003</v>
      </c>
      <c r="I48" s="93">
        <v>242408.53199999995</v>
      </c>
      <c r="J48" s="93">
        <v>231586.83100000003</v>
      </c>
      <c r="K48" s="93">
        <v>231265.89600000004</v>
      </c>
      <c r="L48" s="93">
        <v>251148.80500000005</v>
      </c>
      <c r="M48" s="93">
        <v>263543.84800000006</v>
      </c>
      <c r="N48" s="93">
        <v>272629.34700000007</v>
      </c>
      <c r="O48" s="93">
        <v>274946.571</v>
      </c>
      <c r="P48" s="93" t="s">
        <v>12</v>
      </c>
      <c r="Q48" s="93" t="s">
        <v>12</v>
      </c>
      <c r="R48" s="93" t="s">
        <v>12</v>
      </c>
      <c r="S48" s="93" t="s">
        <v>12</v>
      </c>
      <c r="T48" s="93" t="s">
        <v>12</v>
      </c>
      <c r="U48" s="93" t="s">
        <v>12</v>
      </c>
      <c r="V48" s="93" t="s">
        <v>12</v>
      </c>
      <c r="W48" s="93" t="s">
        <v>12</v>
      </c>
      <c r="X48" s="93" t="s">
        <v>12</v>
      </c>
      <c r="Y48" s="93" t="s">
        <v>12</v>
      </c>
      <c r="Z48" s="93" t="s">
        <v>12</v>
      </c>
    </row>
    <row r="49" spans="1:26" x14ac:dyDescent="0.2">
      <c r="A49" s="2" t="s">
        <v>422</v>
      </c>
      <c r="B49" s="93" t="s">
        <v>423</v>
      </c>
      <c r="C49" s="93">
        <v>76146.46100000001</v>
      </c>
      <c r="D49" s="93">
        <v>68956.132999999987</v>
      </c>
      <c r="E49" s="93">
        <v>70712.203000000009</v>
      </c>
      <c r="F49" s="93">
        <v>64905.025999999998</v>
      </c>
      <c r="G49" s="93">
        <v>62034.737000000001</v>
      </c>
      <c r="H49" s="93">
        <v>58140.134000000013</v>
      </c>
      <c r="I49" s="93">
        <v>61524.217000000004</v>
      </c>
      <c r="J49" s="93">
        <v>61227.535000000003</v>
      </c>
      <c r="K49" s="93">
        <v>60210.415000000001</v>
      </c>
      <c r="L49" s="93">
        <v>63670.607000000004</v>
      </c>
      <c r="M49" s="93">
        <v>63160.05</v>
      </c>
      <c r="N49" s="93">
        <v>68881.381999999998</v>
      </c>
      <c r="O49" s="93">
        <v>72409.314999999988</v>
      </c>
      <c r="P49" s="93" t="s">
        <v>12</v>
      </c>
      <c r="Q49" s="93" t="s">
        <v>12</v>
      </c>
      <c r="R49" s="93" t="s">
        <v>12</v>
      </c>
      <c r="S49" s="93" t="s">
        <v>12</v>
      </c>
      <c r="T49" s="93" t="s">
        <v>12</v>
      </c>
      <c r="U49" s="93" t="s">
        <v>12</v>
      </c>
      <c r="V49" s="93" t="s">
        <v>12</v>
      </c>
      <c r="W49" s="93" t="s">
        <v>12</v>
      </c>
      <c r="X49" s="93" t="s">
        <v>12</v>
      </c>
      <c r="Y49" s="93" t="s">
        <v>12</v>
      </c>
      <c r="Z49" s="93" t="s">
        <v>12</v>
      </c>
    </row>
    <row r="50" spans="1:26" x14ac:dyDescent="0.2">
      <c r="A50" s="2" t="s">
        <v>424</v>
      </c>
      <c r="B50" s="93" t="s">
        <v>425</v>
      </c>
      <c r="C50" s="93">
        <v>146802.62899999999</v>
      </c>
      <c r="D50" s="93">
        <v>117925.34300000001</v>
      </c>
      <c r="E50" s="93">
        <v>107785.73299999999</v>
      </c>
      <c r="F50" s="93">
        <v>101248.34299999998</v>
      </c>
      <c r="G50" s="93">
        <v>99830.908999999985</v>
      </c>
      <c r="H50" s="93">
        <v>96237.890000000029</v>
      </c>
      <c r="I50" s="93">
        <v>111373.62299999996</v>
      </c>
      <c r="J50" s="93">
        <v>104502.43700000002</v>
      </c>
      <c r="K50" s="93">
        <v>103331.72199999999</v>
      </c>
      <c r="L50" s="93">
        <v>117729.20299999999</v>
      </c>
      <c r="M50" s="93">
        <v>122669.296</v>
      </c>
      <c r="N50" s="93">
        <v>110461.35100000004</v>
      </c>
      <c r="O50" s="93">
        <v>114167.71400000001</v>
      </c>
      <c r="P50" s="93" t="s">
        <v>12</v>
      </c>
      <c r="Q50" s="93" t="s">
        <v>12</v>
      </c>
      <c r="R50" s="93" t="s">
        <v>12</v>
      </c>
      <c r="S50" s="93" t="s">
        <v>12</v>
      </c>
      <c r="T50" s="93" t="s">
        <v>12</v>
      </c>
      <c r="U50" s="93" t="s">
        <v>12</v>
      </c>
      <c r="V50" s="93" t="s">
        <v>12</v>
      </c>
      <c r="W50" s="93" t="s">
        <v>12</v>
      </c>
      <c r="X50" s="93" t="s">
        <v>12</v>
      </c>
      <c r="Y50" s="93" t="s">
        <v>12</v>
      </c>
      <c r="Z50" s="93" t="s">
        <v>12</v>
      </c>
    </row>
    <row r="51" spans="1:26" x14ac:dyDescent="0.2">
      <c r="A51" s="2" t="s">
        <v>426</v>
      </c>
      <c r="B51" s="93" t="s">
        <v>427</v>
      </c>
      <c r="C51" s="93">
        <v>51255.189000000006</v>
      </c>
      <c r="D51" s="93">
        <v>41767.517999999996</v>
      </c>
      <c r="E51" s="93">
        <v>34842.19000000001</v>
      </c>
      <c r="F51" s="93">
        <v>33113.445999999996</v>
      </c>
      <c r="G51" s="93">
        <v>31364.208000000002</v>
      </c>
      <c r="H51" s="93">
        <v>27357.149000000001</v>
      </c>
      <c r="I51" s="93">
        <v>30579.233</v>
      </c>
      <c r="J51" s="93">
        <v>28995.904000000002</v>
      </c>
      <c r="K51" s="93">
        <v>28165.746000000003</v>
      </c>
      <c r="L51" s="93">
        <v>34020.431000000004</v>
      </c>
      <c r="M51" s="93">
        <v>39501.06400000002</v>
      </c>
      <c r="N51" s="93">
        <v>34591.47</v>
      </c>
      <c r="O51" s="93">
        <v>34615.642</v>
      </c>
      <c r="P51" s="93" t="s">
        <v>12</v>
      </c>
      <c r="Q51" s="93" t="s">
        <v>12</v>
      </c>
      <c r="R51" s="93" t="s">
        <v>12</v>
      </c>
      <c r="S51" s="93" t="s">
        <v>12</v>
      </c>
      <c r="T51" s="93" t="s">
        <v>12</v>
      </c>
      <c r="U51" s="93" t="s">
        <v>12</v>
      </c>
      <c r="V51" s="93" t="s">
        <v>12</v>
      </c>
      <c r="W51" s="93" t="s">
        <v>12</v>
      </c>
      <c r="X51" s="93" t="s">
        <v>12</v>
      </c>
      <c r="Y51" s="93" t="s">
        <v>12</v>
      </c>
      <c r="Z51" s="93" t="s">
        <v>12</v>
      </c>
    </row>
    <row r="52" spans="1:26" x14ac:dyDescent="0.2">
      <c r="A52" s="2" t="s">
        <v>428</v>
      </c>
      <c r="B52" s="93" t="s">
        <v>429</v>
      </c>
      <c r="C52" s="93">
        <v>3220.3049999999998</v>
      </c>
      <c r="D52" s="93">
        <v>2690.0239999999999</v>
      </c>
      <c r="E52" s="93">
        <v>2724.8940000000002</v>
      </c>
      <c r="F52" s="93">
        <v>2640.6880000000006</v>
      </c>
      <c r="G52" s="93">
        <v>2778.9689999999996</v>
      </c>
      <c r="H52" s="93">
        <v>2936.1720000000009</v>
      </c>
      <c r="I52" s="93">
        <v>3122.9260000000004</v>
      </c>
      <c r="J52" s="93">
        <v>3182.6129999999998</v>
      </c>
      <c r="K52" s="93">
        <v>2962.797</v>
      </c>
      <c r="L52" s="93">
        <v>3030.748</v>
      </c>
      <c r="M52" s="93">
        <v>2748.9840000000004</v>
      </c>
      <c r="N52" s="93">
        <v>2881.9410000000003</v>
      </c>
      <c r="O52" s="93">
        <v>2858.7380000000007</v>
      </c>
      <c r="P52" s="93" t="s">
        <v>12</v>
      </c>
      <c r="Q52" s="93" t="s">
        <v>12</v>
      </c>
      <c r="R52" s="93" t="s">
        <v>12</v>
      </c>
      <c r="S52" s="93" t="s">
        <v>12</v>
      </c>
      <c r="T52" s="93" t="s">
        <v>12</v>
      </c>
      <c r="U52" s="93" t="s">
        <v>12</v>
      </c>
      <c r="V52" s="93" t="s">
        <v>12</v>
      </c>
      <c r="W52" s="93" t="s">
        <v>12</v>
      </c>
      <c r="X52" s="93" t="s">
        <v>12</v>
      </c>
      <c r="Y52" s="93" t="s">
        <v>12</v>
      </c>
      <c r="Z52" s="93" t="s">
        <v>12</v>
      </c>
    </row>
    <row r="53" spans="1:26" x14ac:dyDescent="0.2">
      <c r="A53" s="2" t="s">
        <v>430</v>
      </c>
      <c r="B53" s="93" t="s">
        <v>124</v>
      </c>
      <c r="C53" s="93">
        <v>57501.439000000013</v>
      </c>
      <c r="D53" s="93">
        <v>45038.832999999999</v>
      </c>
      <c r="E53" s="93">
        <v>40197.745999999992</v>
      </c>
      <c r="F53" s="93">
        <v>38052.180999999997</v>
      </c>
      <c r="G53" s="93">
        <v>39690.094999999994</v>
      </c>
      <c r="H53" s="93">
        <v>39792.146000000001</v>
      </c>
      <c r="I53" s="93">
        <v>47536.283000000003</v>
      </c>
      <c r="J53" s="93">
        <v>43806.448999999993</v>
      </c>
      <c r="K53" s="93">
        <v>43845.623</v>
      </c>
      <c r="L53" s="93">
        <v>50788.055999999997</v>
      </c>
      <c r="M53" s="93">
        <v>51091.057999999997</v>
      </c>
      <c r="N53" s="93">
        <v>43557.833000000006</v>
      </c>
      <c r="O53" s="93">
        <v>45099.481999999996</v>
      </c>
      <c r="P53" s="93" t="s">
        <v>12</v>
      </c>
      <c r="Q53" s="93" t="s">
        <v>12</v>
      </c>
      <c r="R53" s="93" t="s">
        <v>12</v>
      </c>
      <c r="S53" s="93" t="s">
        <v>12</v>
      </c>
      <c r="T53" s="93" t="s">
        <v>12</v>
      </c>
      <c r="U53" s="93" t="s">
        <v>12</v>
      </c>
      <c r="V53" s="93" t="s">
        <v>12</v>
      </c>
      <c r="W53" s="93" t="s">
        <v>12</v>
      </c>
      <c r="X53" s="93" t="s">
        <v>12</v>
      </c>
      <c r="Y53" s="93" t="s">
        <v>12</v>
      </c>
      <c r="Z53" s="93" t="s">
        <v>12</v>
      </c>
    </row>
    <row r="54" spans="1:26" x14ac:dyDescent="0.2">
      <c r="A54" s="2" t="s">
        <v>431</v>
      </c>
      <c r="B54" s="93" t="s">
        <v>432</v>
      </c>
      <c r="C54" s="93">
        <v>11139.502</v>
      </c>
      <c r="D54" s="93">
        <v>9870.2369999999974</v>
      </c>
      <c r="E54" s="93">
        <v>10749.057999999999</v>
      </c>
      <c r="F54" s="93">
        <v>9428.3549999999996</v>
      </c>
      <c r="G54" s="93">
        <v>9251.632999999998</v>
      </c>
      <c r="H54" s="93">
        <v>8729.7329999999984</v>
      </c>
      <c r="I54" s="93">
        <v>9068.3819999999978</v>
      </c>
      <c r="J54" s="93">
        <v>9286.4080000000013</v>
      </c>
      <c r="K54" s="93">
        <v>8632.7990000000009</v>
      </c>
      <c r="L54" s="93">
        <v>9564.6269999999986</v>
      </c>
      <c r="M54" s="93">
        <v>11005.564</v>
      </c>
      <c r="N54" s="93">
        <v>11696.255000000001</v>
      </c>
      <c r="O54" s="93">
        <v>10944.681999999999</v>
      </c>
      <c r="P54" s="93" t="s">
        <v>12</v>
      </c>
      <c r="Q54" s="93" t="s">
        <v>12</v>
      </c>
      <c r="R54" s="93" t="s">
        <v>12</v>
      </c>
      <c r="S54" s="93" t="s">
        <v>12</v>
      </c>
      <c r="T54" s="93" t="s">
        <v>12</v>
      </c>
      <c r="U54" s="93" t="s">
        <v>12</v>
      </c>
      <c r="V54" s="93" t="s">
        <v>12</v>
      </c>
      <c r="W54" s="93" t="s">
        <v>12</v>
      </c>
      <c r="X54" s="93" t="s">
        <v>12</v>
      </c>
      <c r="Y54" s="93" t="s">
        <v>12</v>
      </c>
      <c r="Z54" s="93" t="s">
        <v>12</v>
      </c>
    </row>
    <row r="55" spans="1:26" x14ac:dyDescent="0.2">
      <c r="A55" s="2" t="s">
        <v>433</v>
      </c>
      <c r="B55" s="93" t="s">
        <v>434</v>
      </c>
      <c r="C55" s="93">
        <v>3373.2960000000003</v>
      </c>
      <c r="D55" s="93">
        <v>3059.0270000000005</v>
      </c>
      <c r="E55" s="93">
        <v>3260.9470000000006</v>
      </c>
      <c r="F55" s="93">
        <v>3131.4710000000005</v>
      </c>
      <c r="G55" s="93">
        <v>3086.9239999999995</v>
      </c>
      <c r="H55" s="93">
        <v>2970.3270000000002</v>
      </c>
      <c r="I55" s="93">
        <v>3076.5959999999995</v>
      </c>
      <c r="J55" s="93">
        <v>3115.462</v>
      </c>
      <c r="K55" s="93">
        <v>2917.7550000000001</v>
      </c>
      <c r="L55" s="93">
        <v>3282.8820000000005</v>
      </c>
      <c r="M55" s="93">
        <v>3094.6290000000004</v>
      </c>
      <c r="N55" s="93">
        <v>3191.8510000000001</v>
      </c>
      <c r="O55" s="93">
        <v>3025.7780000000002</v>
      </c>
      <c r="P55" s="93" t="s">
        <v>12</v>
      </c>
      <c r="Q55" s="93" t="s">
        <v>12</v>
      </c>
      <c r="R55" s="93" t="s">
        <v>12</v>
      </c>
      <c r="S55" s="93" t="s">
        <v>12</v>
      </c>
      <c r="T55" s="93" t="s">
        <v>12</v>
      </c>
      <c r="U55" s="93" t="s">
        <v>12</v>
      </c>
      <c r="V55" s="93" t="s">
        <v>12</v>
      </c>
      <c r="W55" s="93" t="s">
        <v>12</v>
      </c>
      <c r="X55" s="93" t="s">
        <v>12</v>
      </c>
      <c r="Y55" s="93" t="s">
        <v>12</v>
      </c>
      <c r="Z55" s="93" t="s">
        <v>12</v>
      </c>
    </row>
    <row r="56" spans="1:26" x14ac:dyDescent="0.2">
      <c r="A56" s="2" t="s">
        <v>435</v>
      </c>
      <c r="B56" s="93" t="s">
        <v>8</v>
      </c>
      <c r="C56" s="93">
        <v>28073.809000000005</v>
      </c>
      <c r="D56" s="93">
        <v>26642.931000000004</v>
      </c>
      <c r="E56" s="93">
        <v>28650.585999999999</v>
      </c>
      <c r="F56" s="93">
        <v>27806.976999999999</v>
      </c>
      <c r="G56" s="93">
        <v>32048.671000000006</v>
      </c>
      <c r="H56" s="93">
        <v>32882.909</v>
      </c>
      <c r="I56" s="93">
        <v>27684.686000000002</v>
      </c>
      <c r="J56" s="93">
        <v>24077.657000000003</v>
      </c>
      <c r="K56" s="93">
        <v>21577.601999999999</v>
      </c>
      <c r="L56" s="93">
        <v>23293.088</v>
      </c>
      <c r="M56" s="93">
        <v>31877.439000000002</v>
      </c>
      <c r="N56" s="93">
        <v>37221.313999999998</v>
      </c>
      <c r="O56" s="93">
        <v>32386.514000000006</v>
      </c>
      <c r="P56" s="93" t="s">
        <v>12</v>
      </c>
      <c r="Q56" s="93" t="s">
        <v>12</v>
      </c>
      <c r="R56" s="93" t="s">
        <v>12</v>
      </c>
      <c r="S56" s="93" t="s">
        <v>12</v>
      </c>
      <c r="T56" s="93" t="s">
        <v>12</v>
      </c>
      <c r="U56" s="93" t="s">
        <v>12</v>
      </c>
      <c r="V56" s="93" t="s">
        <v>12</v>
      </c>
      <c r="W56" s="93" t="s">
        <v>12</v>
      </c>
      <c r="X56" s="93" t="s">
        <v>12</v>
      </c>
      <c r="Y56" s="93" t="s">
        <v>12</v>
      </c>
      <c r="Z56" s="93" t="s">
        <v>12</v>
      </c>
    </row>
    <row r="57" spans="1:26" x14ac:dyDescent="0.2">
      <c r="A57" s="2" t="s">
        <v>436</v>
      </c>
      <c r="B57" s="93" t="s">
        <v>437</v>
      </c>
      <c r="C57" s="93">
        <v>24250.600999999995</v>
      </c>
      <c r="D57" s="93">
        <v>23400.266000000003</v>
      </c>
      <c r="E57" s="93">
        <v>25047.867000000002</v>
      </c>
      <c r="F57" s="93">
        <v>24333.498000000003</v>
      </c>
      <c r="G57" s="93">
        <v>28641.369000000002</v>
      </c>
      <c r="H57" s="93">
        <v>29003.778000000002</v>
      </c>
      <c r="I57" s="93">
        <v>24268.003999999994</v>
      </c>
      <c r="J57" s="93">
        <v>20626.169999999998</v>
      </c>
      <c r="K57" s="93">
        <v>18508.335999999999</v>
      </c>
      <c r="L57" s="93">
        <v>19967.201000000001</v>
      </c>
      <c r="M57" s="93">
        <v>27994.097000000002</v>
      </c>
      <c r="N57" s="93">
        <v>32519.555999999997</v>
      </c>
      <c r="O57" s="93">
        <v>28187.209000000003</v>
      </c>
      <c r="P57" s="93" t="s">
        <v>12</v>
      </c>
      <c r="Q57" s="93" t="s">
        <v>12</v>
      </c>
      <c r="R57" s="93" t="s">
        <v>12</v>
      </c>
      <c r="S57" s="93" t="s">
        <v>12</v>
      </c>
      <c r="T57" s="93" t="s">
        <v>12</v>
      </c>
      <c r="U57" s="93" t="s">
        <v>12</v>
      </c>
      <c r="V57" s="93" t="s">
        <v>12</v>
      </c>
      <c r="W57" s="93" t="s">
        <v>12</v>
      </c>
      <c r="X57" s="93" t="s">
        <v>12</v>
      </c>
      <c r="Y57" s="93" t="s">
        <v>12</v>
      </c>
      <c r="Z57" s="93" t="s">
        <v>12</v>
      </c>
    </row>
    <row r="58" spans="1:26" x14ac:dyDescent="0.2">
      <c r="A58" s="2" t="s">
        <v>438</v>
      </c>
      <c r="B58" s="93" t="s">
        <v>439</v>
      </c>
      <c r="C58" s="93">
        <v>2191.2890000000002</v>
      </c>
      <c r="D58" s="93">
        <v>1848.895</v>
      </c>
      <c r="E58" s="93">
        <v>1985.12</v>
      </c>
      <c r="F58" s="93">
        <v>2120.931</v>
      </c>
      <c r="G58" s="93">
        <v>2154.5010000000002</v>
      </c>
      <c r="H58" s="93">
        <v>2588.5929999999998</v>
      </c>
      <c r="I58" s="93">
        <v>2324.16</v>
      </c>
      <c r="J58" s="93">
        <v>2213.5030000000002</v>
      </c>
      <c r="K58" s="93">
        <v>1797.4530000000002</v>
      </c>
      <c r="L58" s="93">
        <v>1788.1959999999999</v>
      </c>
      <c r="M58" s="93">
        <v>2370.4840000000004</v>
      </c>
      <c r="N58" s="93">
        <v>2699.2810000000004</v>
      </c>
      <c r="O58" s="93">
        <v>2356.915</v>
      </c>
      <c r="P58" s="93" t="s">
        <v>12</v>
      </c>
      <c r="Q58" s="93" t="s">
        <v>12</v>
      </c>
      <c r="R58" s="93" t="s">
        <v>12</v>
      </c>
      <c r="S58" s="93" t="s">
        <v>12</v>
      </c>
      <c r="T58" s="93" t="s">
        <v>12</v>
      </c>
      <c r="U58" s="93" t="s">
        <v>12</v>
      </c>
      <c r="V58" s="93" t="s">
        <v>12</v>
      </c>
      <c r="W58" s="93" t="s">
        <v>12</v>
      </c>
      <c r="X58" s="93" t="s">
        <v>12</v>
      </c>
      <c r="Y58" s="93" t="s">
        <v>12</v>
      </c>
      <c r="Z58" s="93" t="s">
        <v>12</v>
      </c>
    </row>
    <row r="59" spans="1:26" x14ac:dyDescent="0.2">
      <c r="A59" s="2" t="s">
        <v>440</v>
      </c>
      <c r="B59" s="93" t="s">
        <v>441</v>
      </c>
      <c r="C59" s="93">
        <v>1631.0160000000001</v>
      </c>
      <c r="D59" s="93">
        <v>1392.1699999999998</v>
      </c>
      <c r="E59" s="93">
        <v>1614.7979999999998</v>
      </c>
      <c r="F59" s="93">
        <v>1349.9480000000003</v>
      </c>
      <c r="G59" s="93">
        <v>1251.2</v>
      </c>
      <c r="H59" s="93">
        <v>1289.8399999999999</v>
      </c>
      <c r="I59" s="93">
        <v>1092.0240000000001</v>
      </c>
      <c r="J59" s="93">
        <v>1237.6830000000002</v>
      </c>
      <c r="K59" s="93">
        <v>1271.3130000000001</v>
      </c>
      <c r="L59" s="93">
        <v>1535.8890000000001</v>
      </c>
      <c r="M59" s="93">
        <v>1510.4559999999999</v>
      </c>
      <c r="N59" s="93">
        <v>1999.8800000000003</v>
      </c>
      <c r="O59" s="93">
        <v>1739.1489999999999</v>
      </c>
      <c r="P59" s="93" t="s">
        <v>12</v>
      </c>
      <c r="Q59" s="93" t="s">
        <v>12</v>
      </c>
      <c r="R59" s="93" t="s">
        <v>12</v>
      </c>
      <c r="S59" s="93" t="s">
        <v>12</v>
      </c>
      <c r="T59" s="93" t="s">
        <v>12</v>
      </c>
      <c r="U59" s="93" t="s">
        <v>12</v>
      </c>
      <c r="V59" s="93" t="s">
        <v>12</v>
      </c>
      <c r="W59" s="93" t="s">
        <v>12</v>
      </c>
      <c r="X59" s="93" t="s">
        <v>12</v>
      </c>
      <c r="Y59" s="93" t="s">
        <v>12</v>
      </c>
      <c r="Z59" s="93" t="s">
        <v>12</v>
      </c>
    </row>
    <row r="60" spans="1:26" x14ac:dyDescent="0.2">
      <c r="A60" s="2" t="s">
        <v>442</v>
      </c>
      <c r="B60" s="93" t="s">
        <v>9</v>
      </c>
      <c r="C60" s="93">
        <v>44022.788999999997</v>
      </c>
      <c r="D60" s="93">
        <v>37701.584000000003</v>
      </c>
      <c r="E60" s="93">
        <v>49660.259000000005</v>
      </c>
      <c r="F60" s="93">
        <v>32230.945999999996</v>
      </c>
      <c r="G60" s="93">
        <v>29705.769000000004</v>
      </c>
      <c r="H60" s="93">
        <v>25130.619000000002</v>
      </c>
      <c r="I60" s="93">
        <v>23650.740999999998</v>
      </c>
      <c r="J60" s="93">
        <v>24455.730000000003</v>
      </c>
      <c r="K60" s="93">
        <v>32362.435000000005</v>
      </c>
      <c r="L60" s="93">
        <v>36779.079999999994</v>
      </c>
      <c r="M60" s="93">
        <v>40596.246999999996</v>
      </c>
      <c r="N60" s="93">
        <v>50981.336000000003</v>
      </c>
      <c r="O60" s="93">
        <v>50099.29099999999</v>
      </c>
      <c r="P60" s="93" t="s">
        <v>12</v>
      </c>
      <c r="Q60" s="93" t="s">
        <v>12</v>
      </c>
      <c r="R60" s="93" t="s">
        <v>12</v>
      </c>
      <c r="S60" s="93" t="s">
        <v>12</v>
      </c>
      <c r="T60" s="93" t="s">
        <v>12</v>
      </c>
      <c r="U60" s="93" t="s">
        <v>12</v>
      </c>
      <c r="V60" s="93" t="s">
        <v>12</v>
      </c>
      <c r="W60" s="93" t="s">
        <v>12</v>
      </c>
      <c r="X60" s="93" t="s">
        <v>12</v>
      </c>
      <c r="Y60" s="93" t="s">
        <v>12</v>
      </c>
      <c r="Z60" s="93" t="s">
        <v>12</v>
      </c>
    </row>
    <row r="61" spans="1:26" x14ac:dyDescent="0.2">
      <c r="A61" s="2" t="s">
        <v>443</v>
      </c>
      <c r="B61" s="93" t="s">
        <v>444</v>
      </c>
      <c r="C61" s="93">
        <v>29345.932999999997</v>
      </c>
      <c r="D61" s="93">
        <v>25959.084000000003</v>
      </c>
      <c r="E61" s="93">
        <v>34975.211000000003</v>
      </c>
      <c r="F61" s="93">
        <v>21084.592000000001</v>
      </c>
      <c r="G61" s="93">
        <v>18885.469000000001</v>
      </c>
      <c r="H61" s="93">
        <v>15911.948000000002</v>
      </c>
      <c r="I61" s="93">
        <v>14602.572000000002</v>
      </c>
      <c r="J61" s="93">
        <v>15722.356</v>
      </c>
      <c r="K61" s="93">
        <v>20931.803999999996</v>
      </c>
      <c r="L61" s="93">
        <v>24687.835000000003</v>
      </c>
      <c r="M61" s="93">
        <v>24331.164999999997</v>
      </c>
      <c r="N61" s="93">
        <v>34210.183000000005</v>
      </c>
      <c r="O61" s="93">
        <v>34649.72600000001</v>
      </c>
      <c r="P61" s="93" t="s">
        <v>12</v>
      </c>
      <c r="Q61" s="93" t="s">
        <v>12</v>
      </c>
      <c r="R61" s="93" t="s">
        <v>12</v>
      </c>
      <c r="S61" s="93" t="s">
        <v>12</v>
      </c>
      <c r="T61" s="93" t="s">
        <v>12</v>
      </c>
      <c r="U61" s="93" t="s">
        <v>12</v>
      </c>
      <c r="V61" s="93" t="s">
        <v>12</v>
      </c>
      <c r="W61" s="93" t="s">
        <v>12</v>
      </c>
      <c r="X61" s="93" t="s">
        <v>12</v>
      </c>
      <c r="Y61" s="93" t="s">
        <v>12</v>
      </c>
      <c r="Z61" s="93" t="s">
        <v>12</v>
      </c>
    </row>
    <row r="62" spans="1:26" x14ac:dyDescent="0.2">
      <c r="A62" s="2" t="s">
        <v>445</v>
      </c>
      <c r="B62" s="93" t="s">
        <v>446</v>
      </c>
      <c r="C62" s="93">
        <v>6268.9710000000005</v>
      </c>
      <c r="D62" s="93">
        <v>5617.0470000000005</v>
      </c>
      <c r="E62" s="93">
        <v>7232.0120000000006</v>
      </c>
      <c r="F62" s="93">
        <v>4970.2870000000003</v>
      </c>
      <c r="G62" s="93">
        <v>4445.4480000000003</v>
      </c>
      <c r="H62" s="93">
        <v>4490.6180000000004</v>
      </c>
      <c r="I62" s="93">
        <v>4327.6980000000003</v>
      </c>
      <c r="J62" s="93">
        <v>5078.9409999999998</v>
      </c>
      <c r="K62" s="93">
        <v>6316.27</v>
      </c>
      <c r="L62" s="93">
        <v>7183.3460000000005</v>
      </c>
      <c r="M62" s="93">
        <v>6563.5540000000001</v>
      </c>
      <c r="N62" s="93">
        <v>8759.5820000000003</v>
      </c>
      <c r="O62" s="93">
        <v>9007.8509999999987</v>
      </c>
      <c r="P62" s="93" t="s">
        <v>12</v>
      </c>
      <c r="Q62" s="93" t="s">
        <v>12</v>
      </c>
      <c r="R62" s="93" t="s">
        <v>12</v>
      </c>
      <c r="S62" s="93" t="s">
        <v>12</v>
      </c>
      <c r="T62" s="93" t="s">
        <v>12</v>
      </c>
      <c r="U62" s="93" t="s">
        <v>12</v>
      </c>
      <c r="V62" s="93" t="s">
        <v>12</v>
      </c>
      <c r="W62" s="93" t="s">
        <v>12</v>
      </c>
      <c r="X62" s="93" t="s">
        <v>12</v>
      </c>
      <c r="Y62" s="93" t="s">
        <v>12</v>
      </c>
      <c r="Z62" s="93" t="s">
        <v>12</v>
      </c>
    </row>
    <row r="63" spans="1:26" x14ac:dyDescent="0.2">
      <c r="A63" s="2" t="s">
        <v>447</v>
      </c>
      <c r="B63" s="93" t="s">
        <v>135</v>
      </c>
      <c r="C63" s="93">
        <v>4074.3469999999998</v>
      </c>
      <c r="D63" s="93">
        <v>7231.5259999999998</v>
      </c>
      <c r="E63" s="93">
        <v>10741.884</v>
      </c>
      <c r="F63" s="93">
        <v>13857.506000000001</v>
      </c>
      <c r="G63" s="93">
        <v>15023.094999999996</v>
      </c>
      <c r="H63" s="93">
        <v>17711.370999999999</v>
      </c>
      <c r="I63" s="93">
        <v>16959.521000000001</v>
      </c>
      <c r="J63" s="93">
        <v>16204.161000000002</v>
      </c>
      <c r="K63" s="93">
        <v>12669.179000000002</v>
      </c>
      <c r="L63" s="93">
        <v>8551.6970000000001</v>
      </c>
      <c r="M63" s="93">
        <v>4112.8880000000008</v>
      </c>
      <c r="N63" s="93">
        <v>3990.4250000000006</v>
      </c>
      <c r="O63" s="93">
        <v>4833.6269999999995</v>
      </c>
      <c r="P63" s="93" t="s">
        <v>12</v>
      </c>
      <c r="Q63" s="93" t="s">
        <v>12</v>
      </c>
      <c r="R63" s="93" t="s">
        <v>12</v>
      </c>
      <c r="S63" s="93" t="s">
        <v>12</v>
      </c>
      <c r="T63" s="93" t="s">
        <v>12</v>
      </c>
      <c r="U63" s="93" t="s">
        <v>12</v>
      </c>
      <c r="V63" s="93" t="s">
        <v>12</v>
      </c>
      <c r="W63" s="93" t="s">
        <v>12</v>
      </c>
      <c r="X63" s="93" t="s">
        <v>12</v>
      </c>
      <c r="Y63" s="93" t="s">
        <v>12</v>
      </c>
      <c r="Z63" s="93" t="s">
        <v>12</v>
      </c>
    </row>
    <row r="64" spans="1:26" x14ac:dyDescent="0.2">
      <c r="A64" s="2" t="s">
        <v>448</v>
      </c>
      <c r="B64" s="93" t="s">
        <v>449</v>
      </c>
      <c r="C64" s="93">
        <v>3917.0419999999999</v>
      </c>
      <c r="D64" s="93">
        <v>6980.8319999999994</v>
      </c>
      <c r="E64" s="93">
        <v>10280.147999999999</v>
      </c>
      <c r="F64" s="93">
        <v>13495.784000000003</v>
      </c>
      <c r="G64" s="93">
        <v>14303.266000000001</v>
      </c>
      <c r="H64" s="93">
        <v>16958.834999999995</v>
      </c>
      <c r="I64" s="93">
        <v>16259.694000000001</v>
      </c>
      <c r="J64" s="93">
        <v>15479.756000000001</v>
      </c>
      <c r="K64" s="93">
        <v>12231.685999999998</v>
      </c>
      <c r="L64" s="93">
        <v>8262.7479999999996</v>
      </c>
      <c r="M64" s="93">
        <v>4053.6329999999994</v>
      </c>
      <c r="N64" s="93">
        <v>3931.0009999999997</v>
      </c>
      <c r="O64" s="93">
        <v>4758.0209999999997</v>
      </c>
      <c r="P64" s="93" t="s">
        <v>12</v>
      </c>
      <c r="Q64" s="93" t="s">
        <v>12</v>
      </c>
      <c r="R64" s="93" t="s">
        <v>12</v>
      </c>
      <c r="S64" s="93" t="s">
        <v>12</v>
      </c>
      <c r="T64" s="93" t="s">
        <v>12</v>
      </c>
      <c r="U64" s="93" t="s">
        <v>12</v>
      </c>
      <c r="V64" s="93" t="s">
        <v>12</v>
      </c>
      <c r="W64" s="93" t="s">
        <v>12</v>
      </c>
      <c r="X64" s="93" t="s">
        <v>12</v>
      </c>
      <c r="Y64" s="93" t="s">
        <v>12</v>
      </c>
      <c r="Z64" s="93" t="s">
        <v>12</v>
      </c>
    </row>
    <row r="65" spans="1:26" x14ac:dyDescent="0.2">
      <c r="A65" s="2" t="s">
        <v>450</v>
      </c>
      <c r="B65" s="93" t="s">
        <v>451</v>
      </c>
      <c r="C65" s="93">
        <v>166.15</v>
      </c>
      <c r="D65" s="93">
        <v>261.97899999999998</v>
      </c>
      <c r="E65" s="93">
        <v>477.923</v>
      </c>
      <c r="F65" s="93">
        <v>379.26900000000001</v>
      </c>
      <c r="G65" s="93">
        <v>740.99800000000005</v>
      </c>
      <c r="H65" s="93">
        <v>775.05799999999999</v>
      </c>
      <c r="I65" s="93">
        <v>722.83100000000002</v>
      </c>
      <c r="J65" s="93">
        <v>745.49900000000002</v>
      </c>
      <c r="K65" s="93">
        <v>454.73200000000003</v>
      </c>
      <c r="L65" s="93">
        <v>303.08500000000004</v>
      </c>
      <c r="M65" s="93">
        <v>69.971000000000004</v>
      </c>
      <c r="N65" s="93">
        <v>68.978000000000009</v>
      </c>
      <c r="O65" s="93">
        <v>85.969000000000008</v>
      </c>
      <c r="P65" s="93" t="s">
        <v>12</v>
      </c>
      <c r="Q65" s="93" t="s">
        <v>12</v>
      </c>
      <c r="R65" s="93" t="s">
        <v>12</v>
      </c>
      <c r="S65" s="93" t="s">
        <v>12</v>
      </c>
      <c r="T65" s="93" t="s">
        <v>12</v>
      </c>
      <c r="U65" s="93" t="s">
        <v>12</v>
      </c>
      <c r="V65" s="93" t="s">
        <v>12</v>
      </c>
      <c r="W65" s="93" t="s">
        <v>12</v>
      </c>
      <c r="X65" s="93" t="s">
        <v>12</v>
      </c>
      <c r="Y65" s="93" t="s">
        <v>12</v>
      </c>
      <c r="Z65" s="93" t="s">
        <v>12</v>
      </c>
    </row>
    <row r="66" spans="1:26" x14ac:dyDescent="0.2">
      <c r="A66" s="2" t="s">
        <v>452</v>
      </c>
      <c r="B66" s="93" t="s">
        <v>0</v>
      </c>
      <c r="C66" s="93">
        <v>540.93399999999997</v>
      </c>
      <c r="D66" s="93">
        <v>480.161</v>
      </c>
      <c r="E66" s="93">
        <v>546.17200000000003</v>
      </c>
      <c r="F66" s="93">
        <v>524.82799999999997</v>
      </c>
      <c r="G66" s="93">
        <v>542.84199999999998</v>
      </c>
      <c r="H66" s="93">
        <v>515.87800000000004</v>
      </c>
      <c r="I66" s="93">
        <v>524.78300000000002</v>
      </c>
      <c r="J66" s="93">
        <v>528.16499999999996</v>
      </c>
      <c r="K66" s="93">
        <v>511.64100000000002</v>
      </c>
      <c r="L66" s="93">
        <v>530.90899999999999</v>
      </c>
      <c r="M66" s="93">
        <v>509.11900000000003</v>
      </c>
      <c r="N66" s="93">
        <v>508.80799999999999</v>
      </c>
      <c r="O66" s="93">
        <v>543.98</v>
      </c>
      <c r="P66" s="93" t="s">
        <v>12</v>
      </c>
      <c r="Q66" s="93" t="s">
        <v>12</v>
      </c>
      <c r="R66" s="93" t="s">
        <v>12</v>
      </c>
      <c r="S66" s="93" t="s">
        <v>12</v>
      </c>
      <c r="T66" s="93" t="s">
        <v>12</v>
      </c>
      <c r="U66" s="93" t="s">
        <v>12</v>
      </c>
      <c r="V66" s="93" t="s">
        <v>12</v>
      </c>
      <c r="W66" s="93" t="s">
        <v>12</v>
      </c>
      <c r="X66" s="93" t="s">
        <v>12</v>
      </c>
      <c r="Y66" s="93" t="s">
        <v>12</v>
      </c>
      <c r="Z66" s="93" t="s">
        <v>12</v>
      </c>
    </row>
    <row r="67" spans="1:26" x14ac:dyDescent="0.2">
      <c r="A67" s="2" t="s">
        <v>453</v>
      </c>
      <c r="B67" s="93" t="s">
        <v>454</v>
      </c>
      <c r="C67" s="93">
        <v>0</v>
      </c>
      <c r="D67" s="93">
        <v>0</v>
      </c>
      <c r="E67" s="93">
        <v>0</v>
      </c>
      <c r="F67" s="93">
        <v>0</v>
      </c>
      <c r="G67" s="93">
        <v>0</v>
      </c>
      <c r="H67" s="93">
        <v>0</v>
      </c>
      <c r="I67" s="93">
        <v>0</v>
      </c>
      <c r="J67" s="93">
        <v>0</v>
      </c>
      <c r="K67" s="93">
        <v>0</v>
      </c>
      <c r="L67" s="93">
        <v>0</v>
      </c>
      <c r="M67" s="93">
        <v>0</v>
      </c>
      <c r="N67" s="93">
        <v>0</v>
      </c>
      <c r="O67" s="93">
        <v>5.3310000000000004</v>
      </c>
      <c r="P67" s="93" t="s">
        <v>12</v>
      </c>
      <c r="Q67" s="93" t="s">
        <v>12</v>
      </c>
      <c r="R67" s="93" t="s">
        <v>12</v>
      </c>
      <c r="S67" s="93" t="s">
        <v>12</v>
      </c>
      <c r="T67" s="93" t="s">
        <v>12</v>
      </c>
      <c r="U67" s="93" t="s">
        <v>12</v>
      </c>
      <c r="V67" s="93" t="s">
        <v>12</v>
      </c>
      <c r="W67" s="93" t="s">
        <v>12</v>
      </c>
      <c r="X67" s="93" t="s">
        <v>12</v>
      </c>
      <c r="Y67" s="93" t="s">
        <v>12</v>
      </c>
      <c r="Z67" s="93" t="s">
        <v>12</v>
      </c>
    </row>
    <row r="68" spans="1:26" x14ac:dyDescent="0.2">
      <c r="A68" s="2" t="s">
        <v>455</v>
      </c>
      <c r="B68" s="93" t="s">
        <v>456</v>
      </c>
      <c r="C68" s="93">
        <v>581.40099999999995</v>
      </c>
      <c r="D68" s="93">
        <v>534.33100000000002</v>
      </c>
      <c r="E68" s="93">
        <v>654.947</v>
      </c>
      <c r="F68" s="93">
        <v>767.13600000000008</v>
      </c>
      <c r="G68" s="93">
        <v>802.20899999999995</v>
      </c>
      <c r="H68" s="93">
        <v>769.68200000000013</v>
      </c>
      <c r="I68" s="93">
        <v>667.96</v>
      </c>
      <c r="J68" s="93">
        <v>570.05499999999995</v>
      </c>
      <c r="K68" s="93">
        <v>585.6629999999999</v>
      </c>
      <c r="L68" s="93">
        <v>580.08600000000001</v>
      </c>
      <c r="M68" s="93">
        <v>608.09499999999991</v>
      </c>
      <c r="N68" s="93">
        <v>575.06600000000003</v>
      </c>
      <c r="O68" s="93">
        <v>489.61200000000002</v>
      </c>
      <c r="P68" s="93" t="s">
        <v>12</v>
      </c>
      <c r="Q68" s="93" t="s">
        <v>12</v>
      </c>
      <c r="R68" s="93" t="s">
        <v>12</v>
      </c>
      <c r="S68" s="93" t="s">
        <v>12</v>
      </c>
      <c r="T68" s="93" t="s">
        <v>12</v>
      </c>
      <c r="U68" s="93" t="s">
        <v>12</v>
      </c>
      <c r="V68" s="93" t="s">
        <v>12</v>
      </c>
      <c r="W68" s="93" t="s">
        <v>12</v>
      </c>
      <c r="X68" s="93" t="s">
        <v>12</v>
      </c>
      <c r="Y68" s="93" t="s">
        <v>12</v>
      </c>
      <c r="Z68" s="93" t="s">
        <v>12</v>
      </c>
    </row>
    <row r="70" spans="1:26" ht="12" x14ac:dyDescent="0.25">
      <c r="A70" s="311" t="s">
        <v>467</v>
      </c>
    </row>
    <row r="71" spans="1:26" x14ac:dyDescent="0.2">
      <c r="A71" s="2" t="s">
        <v>466</v>
      </c>
    </row>
    <row r="72" spans="1:26" x14ac:dyDescent="0.2">
      <c r="A72" s="2" t="s">
        <v>86</v>
      </c>
      <c r="B72" s="309" t="s">
        <v>405</v>
      </c>
      <c r="C72" s="309" t="str">
        <f>'T1-Solid fuels supply EU'!C41</f>
        <v>2019M01</v>
      </c>
      <c r="D72" s="309" t="str">
        <f>'T1-Solid fuels supply EU'!D41</f>
        <v>2019M02</v>
      </c>
      <c r="E72" s="309" t="str">
        <f>'T1-Solid fuels supply EU'!E41</f>
        <v>2019M03</v>
      </c>
      <c r="F72" s="309" t="str">
        <f>'T1-Solid fuels supply EU'!F41</f>
        <v>2019M04</v>
      </c>
      <c r="G72" s="309" t="str">
        <f>'T1-Solid fuels supply EU'!G41</f>
        <v>2019M05</v>
      </c>
      <c r="H72" s="309" t="str">
        <f>'T1-Solid fuels supply EU'!H41</f>
        <v>2019M06</v>
      </c>
      <c r="I72" s="309" t="str">
        <f>'T1-Solid fuels supply EU'!I41</f>
        <v>2019M07</v>
      </c>
      <c r="J72" s="309" t="str">
        <f>'T1-Solid fuels supply EU'!J41</f>
        <v>2019M08</v>
      </c>
      <c r="K72" s="309" t="str">
        <f>'T1-Solid fuels supply EU'!K41</f>
        <v>2019M09</v>
      </c>
      <c r="L72" s="309" t="str">
        <f>'T1-Solid fuels supply EU'!L41</f>
        <v>2019M10</v>
      </c>
      <c r="M72" s="309" t="str">
        <f>'T1-Solid fuels supply EU'!M41</f>
        <v>2019M11</v>
      </c>
      <c r="N72" s="309" t="str">
        <f>'T1-Solid fuels supply EU'!N41</f>
        <v>2019M12</v>
      </c>
      <c r="O72" s="309" t="str">
        <f>'T1-Solid fuels supply EU'!O41</f>
        <v>2020M01</v>
      </c>
      <c r="P72" s="309" t="str">
        <f>'T1-Solid fuels supply EU'!P41</f>
        <v>2020M02</v>
      </c>
      <c r="Q72" s="309" t="str">
        <f>'T1-Solid fuels supply EU'!Q41</f>
        <v>2020M03</v>
      </c>
      <c r="R72" s="309" t="str">
        <f>'T1-Solid fuels supply EU'!R41</f>
        <v>2020M04</v>
      </c>
      <c r="S72" s="309" t="str">
        <f>'T1-Solid fuels supply EU'!S41</f>
        <v>2020M05</v>
      </c>
      <c r="T72" s="309" t="str">
        <f>'T1-Solid fuels supply EU'!T41</f>
        <v>2020M06</v>
      </c>
      <c r="U72" s="309" t="str">
        <f>'T1-Solid fuels supply EU'!U41</f>
        <v>2020M07</v>
      </c>
      <c r="V72" s="309" t="str">
        <f>'T1-Solid fuels supply EU'!V41</f>
        <v>2020M08</v>
      </c>
      <c r="W72" s="309" t="str">
        <f>'T1-Solid fuels supply EU'!W41</f>
        <v>2020M09</v>
      </c>
      <c r="X72" s="309" t="str">
        <f>'T1-Solid fuels supply EU'!X41</f>
        <v>2020M10</v>
      </c>
      <c r="Y72" s="309" t="str">
        <f>'T1-Solid fuels supply EU'!Y41</f>
        <v>2020M11</v>
      </c>
      <c r="Z72" s="309" t="str">
        <f>'T1-Solid fuels supply EU'!Z41</f>
        <v>2020M12</v>
      </c>
    </row>
    <row r="73" spans="1:26" x14ac:dyDescent="0.2">
      <c r="A73" s="2" t="s">
        <v>258</v>
      </c>
      <c r="B73" s="93" t="s">
        <v>1</v>
      </c>
      <c r="C73" s="93">
        <v>34976.968000000001</v>
      </c>
      <c r="D73" s="93">
        <v>31879.252000000004</v>
      </c>
      <c r="E73" s="93">
        <v>34490.983999999997</v>
      </c>
      <c r="F73" s="93">
        <v>30178.198000000004</v>
      </c>
      <c r="G73" s="93">
        <v>32184.019000000004</v>
      </c>
      <c r="H73" s="93">
        <v>31781.430999999997</v>
      </c>
      <c r="I73" s="93">
        <v>34201.164000000004</v>
      </c>
      <c r="J73" s="93">
        <v>32882.267</v>
      </c>
      <c r="K73" s="93">
        <v>32318.145999999997</v>
      </c>
      <c r="L73" s="93">
        <v>32830.028999999995</v>
      </c>
      <c r="M73" s="93">
        <v>31341.218000000004</v>
      </c>
      <c r="N73" s="93">
        <v>34934.900999999998</v>
      </c>
      <c r="O73" s="93">
        <v>35729.813999999998</v>
      </c>
      <c r="P73" s="93" t="s">
        <v>12</v>
      </c>
      <c r="Q73" s="93" t="s">
        <v>12</v>
      </c>
      <c r="R73" s="93" t="s">
        <v>12</v>
      </c>
      <c r="S73" s="93" t="s">
        <v>12</v>
      </c>
      <c r="T73" s="93" t="s">
        <v>12</v>
      </c>
      <c r="U73" s="93" t="s">
        <v>12</v>
      </c>
      <c r="V73" s="93" t="s">
        <v>12</v>
      </c>
      <c r="W73" s="93" t="s">
        <v>12</v>
      </c>
      <c r="X73" s="93" t="s">
        <v>12</v>
      </c>
      <c r="Y73" s="93" t="s">
        <v>12</v>
      </c>
      <c r="Z73" s="93" t="s">
        <v>12</v>
      </c>
    </row>
    <row r="74" spans="1:26" x14ac:dyDescent="0.2">
      <c r="A74" s="2" t="s">
        <v>259</v>
      </c>
      <c r="B74" s="93" t="s">
        <v>2</v>
      </c>
      <c r="C74" s="93">
        <v>34569.412000000004</v>
      </c>
      <c r="D74" s="93">
        <v>31486.907000000003</v>
      </c>
      <c r="E74" s="93">
        <v>34377.362999999998</v>
      </c>
      <c r="F74" s="93">
        <v>29271.302000000003</v>
      </c>
      <c r="G74" s="93">
        <v>29808.149000000012</v>
      </c>
      <c r="H74" s="93">
        <v>29226.313000000002</v>
      </c>
      <c r="I74" s="93">
        <v>29596.161999999997</v>
      </c>
      <c r="J74" s="93">
        <v>27674.331000000002</v>
      </c>
      <c r="K74" s="93">
        <v>29006.292000000001</v>
      </c>
      <c r="L74" s="93">
        <v>31130.062000000002</v>
      </c>
      <c r="M74" s="93">
        <v>29627.608000000004</v>
      </c>
      <c r="N74" s="93">
        <v>34549.845999999998</v>
      </c>
      <c r="O74" s="93">
        <v>34809.745999999999</v>
      </c>
      <c r="P74" s="93" t="s">
        <v>12</v>
      </c>
      <c r="Q74" s="93" t="s">
        <v>12</v>
      </c>
      <c r="R74" s="93" t="s">
        <v>12</v>
      </c>
      <c r="S74" s="93" t="s">
        <v>12</v>
      </c>
      <c r="T74" s="93" t="s">
        <v>12</v>
      </c>
      <c r="U74" s="93" t="s">
        <v>12</v>
      </c>
      <c r="V74" s="93" t="s">
        <v>12</v>
      </c>
      <c r="W74" s="93" t="s">
        <v>12</v>
      </c>
      <c r="X74" s="93" t="s">
        <v>12</v>
      </c>
      <c r="Y74" s="93" t="s">
        <v>12</v>
      </c>
      <c r="Z74" s="93" t="s">
        <v>12</v>
      </c>
    </row>
    <row r="75" spans="1:26" ht="22.8" x14ac:dyDescent="0.2">
      <c r="A75" s="2" t="s">
        <v>457</v>
      </c>
      <c r="B75" s="315" t="s">
        <v>476</v>
      </c>
      <c r="C75" s="93">
        <v>3406.4440000000004</v>
      </c>
      <c r="D75" s="93">
        <v>2868.085</v>
      </c>
      <c r="E75" s="93">
        <v>3400.4209999999989</v>
      </c>
      <c r="F75" s="93">
        <v>2826.0440000000003</v>
      </c>
      <c r="G75" s="93">
        <v>2822.2949999999996</v>
      </c>
      <c r="H75" s="93">
        <v>2815.4780000000005</v>
      </c>
      <c r="I75" s="93">
        <v>2222.4969999999998</v>
      </c>
      <c r="J75" s="93">
        <v>2570.5320000000002</v>
      </c>
      <c r="K75" s="93">
        <v>2964.88</v>
      </c>
      <c r="L75" s="93">
        <v>3242.4459999999995</v>
      </c>
      <c r="M75" s="93">
        <v>3328.4129999999996</v>
      </c>
      <c r="N75" s="93">
        <v>4241.6690000000008</v>
      </c>
      <c r="O75" s="93">
        <v>3395.8449999999998</v>
      </c>
      <c r="P75" s="93" t="s">
        <v>12</v>
      </c>
      <c r="Q75" s="93" t="s">
        <v>12</v>
      </c>
      <c r="R75" s="93" t="s">
        <v>12</v>
      </c>
      <c r="S75" s="93" t="s">
        <v>12</v>
      </c>
      <c r="T75" s="93" t="s">
        <v>12</v>
      </c>
      <c r="U75" s="93" t="s">
        <v>12</v>
      </c>
      <c r="V75" s="93" t="s">
        <v>12</v>
      </c>
      <c r="W75" s="93" t="s">
        <v>12</v>
      </c>
      <c r="X75" s="93" t="s">
        <v>12</v>
      </c>
      <c r="Y75" s="93" t="s">
        <v>12</v>
      </c>
      <c r="Z75" s="93" t="s">
        <v>12</v>
      </c>
    </row>
    <row r="76" spans="1:26" x14ac:dyDescent="0.2">
      <c r="A76" s="2" t="s">
        <v>459</v>
      </c>
      <c r="B76" s="93" t="s">
        <v>460</v>
      </c>
      <c r="C76" s="93">
        <v>277851.11699999997</v>
      </c>
      <c r="D76" s="93">
        <v>241069.70399999997</v>
      </c>
      <c r="E76" s="93">
        <v>249289.56399999998</v>
      </c>
      <c r="F76" s="93">
        <v>225676.571</v>
      </c>
      <c r="G76" s="93">
        <v>226120.76300000004</v>
      </c>
      <c r="H76" s="93">
        <v>218141.86099999998</v>
      </c>
      <c r="I76" s="93">
        <v>231263.57400000002</v>
      </c>
      <c r="J76" s="93">
        <v>221311.38200000001</v>
      </c>
      <c r="K76" s="93">
        <v>218723.717</v>
      </c>
      <c r="L76" s="93">
        <v>234253.95400000003</v>
      </c>
      <c r="M76" s="93">
        <v>245751.489</v>
      </c>
      <c r="N76" s="93">
        <v>250633.90000000002</v>
      </c>
      <c r="O76" s="93">
        <v>253973.747</v>
      </c>
      <c r="P76" s="93" t="s">
        <v>12</v>
      </c>
      <c r="Q76" s="93" t="s">
        <v>12</v>
      </c>
      <c r="R76" s="93" t="s">
        <v>12</v>
      </c>
      <c r="S76" s="93" t="s">
        <v>12</v>
      </c>
      <c r="T76" s="93" t="s">
        <v>12</v>
      </c>
      <c r="U76" s="93" t="s">
        <v>12</v>
      </c>
      <c r="V76" s="93" t="s">
        <v>12</v>
      </c>
      <c r="W76" s="93" t="s">
        <v>12</v>
      </c>
      <c r="X76" s="93" t="s">
        <v>12</v>
      </c>
      <c r="Y76" s="93" t="s">
        <v>12</v>
      </c>
      <c r="Z76" s="93" t="s">
        <v>12</v>
      </c>
    </row>
  </sheetData>
  <mergeCells count="5">
    <mergeCell ref="AA6:AA7"/>
    <mergeCell ref="B6:B7"/>
    <mergeCell ref="C6:N6"/>
    <mergeCell ref="O6:Z6"/>
    <mergeCell ref="B34:AA35"/>
  </mergeCells>
  <phoneticPr fontId="2" type="noConversion"/>
  <hyperlinks>
    <hyperlink ref="A1" location="Cover!A1" display="Back to Cover page" xr:uid="{00000000-0004-0000-1A00-000000000000}"/>
  </hyperlinks>
  <pageMargins left="0.7" right="0.7" top="0.75" bottom="0.75" header="0.3" footer="0.3"/>
  <pageSetup paperSize="9" scale="87" orientation="landscape" verticalDpi="200" r:id="rId1"/>
  <rowBreaks count="1" manualBreakCount="1">
    <brk id="38" max="16383" man="1"/>
  </rowBreaks>
  <colBreaks count="1" manualBreakCount="1">
    <brk id="17"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1"/>
  <sheetViews>
    <sheetView showGridLines="0" workbookViewId="0">
      <selection activeCell="B3" sqref="B3"/>
    </sheetView>
  </sheetViews>
  <sheetFormatPr defaultRowHeight="14.4" x14ac:dyDescent="0.3"/>
  <cols>
    <col min="1" max="1" width="11.6640625" customWidth="1"/>
    <col min="2" max="2" width="39.5546875" customWidth="1"/>
    <col min="24" max="24" width="9.109375" customWidth="1"/>
  </cols>
  <sheetData>
    <row r="1" spans="1:2" s="2" customFormat="1" ht="18" customHeight="1" x14ac:dyDescent="0.2">
      <c r="A1" s="264" t="s">
        <v>192</v>
      </c>
    </row>
    <row r="3" spans="1:2" ht="15.6" x14ac:dyDescent="0.3">
      <c r="B3" s="251" t="s">
        <v>522</v>
      </c>
    </row>
    <row r="4" spans="1:2" x14ac:dyDescent="0.3">
      <c r="B4" s="252" t="s">
        <v>143</v>
      </c>
    </row>
    <row r="29" spans="2:5" ht="18" customHeight="1" x14ac:dyDescent="0.3">
      <c r="B29" s="41" t="s">
        <v>475</v>
      </c>
    </row>
    <row r="30" spans="2:5" ht="17.399999999999999" customHeight="1" x14ac:dyDescent="0.3">
      <c r="B30" s="41" t="s">
        <v>544</v>
      </c>
    </row>
    <row r="31" spans="2:5" ht="18" customHeight="1" x14ac:dyDescent="0.3">
      <c r="B31" s="41" t="str">
        <f>'T1-Solid fuels supply EU'!B37</f>
        <v>Extraction date: 05/05/2020</v>
      </c>
    </row>
    <row r="32" spans="2:5" ht="18" customHeight="1" x14ac:dyDescent="0.3">
      <c r="B32" s="42" t="s">
        <v>420</v>
      </c>
      <c r="E32" s="215"/>
    </row>
    <row r="37" spans="1:26" x14ac:dyDescent="0.3">
      <c r="B37" s="2" t="s">
        <v>85</v>
      </c>
    </row>
    <row r="38" spans="1:26" x14ac:dyDescent="0.3">
      <c r="B38" s="70" t="s">
        <v>68</v>
      </c>
      <c r="C38" s="70" t="str">
        <f>'T16-Electricity supply EU'!C47</f>
        <v>2019M01</v>
      </c>
      <c r="D38" s="70" t="str">
        <f>'T16-Electricity supply EU'!D47</f>
        <v>2019M02</v>
      </c>
      <c r="E38" s="70" t="str">
        <f>'T16-Electricity supply EU'!E47</f>
        <v>2019M03</v>
      </c>
      <c r="F38" s="70" t="str">
        <f>'T16-Electricity supply EU'!F47</f>
        <v>2019M04</v>
      </c>
      <c r="G38" s="70" t="str">
        <f>'T16-Electricity supply EU'!G47</f>
        <v>2019M05</v>
      </c>
      <c r="H38" s="70" t="str">
        <f>'T16-Electricity supply EU'!H47</f>
        <v>2019M06</v>
      </c>
      <c r="I38" s="70" t="str">
        <f>'T16-Electricity supply EU'!I47</f>
        <v>2019M07</v>
      </c>
      <c r="J38" s="70" t="str">
        <f>'T16-Electricity supply EU'!J47</f>
        <v>2019M08</v>
      </c>
      <c r="K38" s="70" t="str">
        <f>'T16-Electricity supply EU'!K47</f>
        <v>2019M09</v>
      </c>
      <c r="L38" s="70" t="str">
        <f>'T16-Electricity supply EU'!L47</f>
        <v>2019M10</v>
      </c>
      <c r="M38" s="70" t="str">
        <f>'T16-Electricity supply EU'!M47</f>
        <v>2019M11</v>
      </c>
      <c r="N38" s="70" t="str">
        <f>'T16-Electricity supply EU'!N47</f>
        <v>2019M12</v>
      </c>
      <c r="O38" s="70" t="str">
        <f>'T16-Electricity supply EU'!O47</f>
        <v>2020M01</v>
      </c>
      <c r="P38" s="70" t="str">
        <f>'T16-Electricity supply EU'!P47</f>
        <v>2020M02</v>
      </c>
      <c r="Q38" s="70" t="str">
        <f>'T16-Electricity supply EU'!Q47</f>
        <v>2020M03</v>
      </c>
      <c r="R38" s="70" t="str">
        <f>'T16-Electricity supply EU'!R47</f>
        <v>2020M04</v>
      </c>
      <c r="S38" s="70" t="str">
        <f>'T16-Electricity supply EU'!S47</f>
        <v>2020M05</v>
      </c>
      <c r="T38" s="70" t="str">
        <f>'T16-Electricity supply EU'!T47</f>
        <v>2020M06</v>
      </c>
      <c r="U38" s="70" t="str">
        <f>'T16-Electricity supply EU'!U47</f>
        <v>2020M07</v>
      </c>
      <c r="V38" s="70" t="str">
        <f>'T16-Electricity supply EU'!V47</f>
        <v>2020M08</v>
      </c>
      <c r="W38" s="70" t="str">
        <f>'T16-Electricity supply EU'!W47</f>
        <v>2020M09</v>
      </c>
      <c r="X38" s="70" t="str">
        <f>'T16-Electricity supply EU'!X47</f>
        <v>2020M10</v>
      </c>
      <c r="Y38" s="70" t="str">
        <f>'T16-Electricity supply EU'!Y47</f>
        <v>2020M11</v>
      </c>
      <c r="Z38" s="70" t="str">
        <f>'T16-Electricity supply EU'!Z47</f>
        <v>2020M12</v>
      </c>
    </row>
    <row r="39" spans="1:26" x14ac:dyDescent="0.3">
      <c r="A39" t="str">
        <f>'T16-Electricity supply EU'!A73</f>
        <v>IMP</v>
      </c>
      <c r="B39" t="str">
        <f>'T16-Electricity supply EU'!B73</f>
        <v>Imports</v>
      </c>
      <c r="C39">
        <f>'T16-Electricity supply EU'!C73</f>
        <v>34976.968000000001</v>
      </c>
      <c r="D39">
        <f>'T16-Electricity supply EU'!D73</f>
        <v>31879.252000000004</v>
      </c>
      <c r="E39">
        <f>'T16-Electricity supply EU'!E73</f>
        <v>34490.983999999997</v>
      </c>
      <c r="F39">
        <f>'T16-Electricity supply EU'!F73</f>
        <v>30178.198000000004</v>
      </c>
      <c r="G39">
        <f>'T16-Electricity supply EU'!G73</f>
        <v>32184.019000000004</v>
      </c>
      <c r="H39">
        <f>'T16-Electricity supply EU'!H73</f>
        <v>31781.430999999997</v>
      </c>
      <c r="I39">
        <f>'T16-Electricity supply EU'!I73</f>
        <v>34201.164000000004</v>
      </c>
      <c r="J39">
        <f>'T16-Electricity supply EU'!J73</f>
        <v>32882.267</v>
      </c>
      <c r="K39">
        <f>'T16-Electricity supply EU'!K73</f>
        <v>32318.145999999997</v>
      </c>
      <c r="L39">
        <f>'T16-Electricity supply EU'!L73</f>
        <v>32830.028999999995</v>
      </c>
      <c r="M39">
        <f>'T16-Electricity supply EU'!M73</f>
        <v>31341.218000000004</v>
      </c>
      <c r="N39">
        <f>'T16-Electricity supply EU'!N73</f>
        <v>34934.900999999998</v>
      </c>
      <c r="O39">
        <f>'T16-Electricity supply EU'!O73</f>
        <v>35729.813999999998</v>
      </c>
      <c r="P39" t="str">
        <f>'T16-Electricity supply EU'!P73</f>
        <v>:</v>
      </c>
      <c r="Q39" t="str">
        <f>'T16-Electricity supply EU'!Q73</f>
        <v>:</v>
      </c>
      <c r="R39" t="str">
        <f>'T16-Electricity supply EU'!R73</f>
        <v>:</v>
      </c>
      <c r="S39" t="str">
        <f>'T16-Electricity supply EU'!S73</f>
        <v>:</v>
      </c>
      <c r="T39" t="str">
        <f>'T16-Electricity supply EU'!T73</f>
        <v>:</v>
      </c>
      <c r="U39" t="str">
        <f>'T16-Electricity supply EU'!U73</f>
        <v>:</v>
      </c>
      <c r="V39" t="str">
        <f>'T16-Electricity supply EU'!V73</f>
        <v>:</v>
      </c>
      <c r="W39" t="str">
        <f>'T16-Electricity supply EU'!W73</f>
        <v>:</v>
      </c>
      <c r="X39" t="str">
        <f>'T16-Electricity supply EU'!X73</f>
        <v>:</v>
      </c>
      <c r="Y39" t="str">
        <f>'T16-Electricity supply EU'!Y73</f>
        <v>:</v>
      </c>
      <c r="Z39" t="str">
        <f>'T16-Electricity supply EU'!Z73</f>
        <v>:</v>
      </c>
    </row>
    <row r="40" spans="1:26" x14ac:dyDescent="0.3">
      <c r="A40" t="str">
        <f>'T16-Electricity supply EU'!A74</f>
        <v>EXP</v>
      </c>
      <c r="B40" s="219" t="str">
        <f>'T16-Electricity supply EU'!B74</f>
        <v>Exports</v>
      </c>
      <c r="C40">
        <f>-'T16-Electricity supply EU'!C74</f>
        <v>-34569.412000000004</v>
      </c>
      <c r="D40">
        <f>-'T16-Electricity supply EU'!D74</f>
        <v>-31486.907000000003</v>
      </c>
      <c r="E40">
        <f>-'T16-Electricity supply EU'!E74</f>
        <v>-34377.362999999998</v>
      </c>
      <c r="F40">
        <f>-'T16-Electricity supply EU'!F74</f>
        <v>-29271.302000000003</v>
      </c>
      <c r="G40">
        <f>-'T16-Electricity supply EU'!G74</f>
        <v>-29808.149000000012</v>
      </c>
      <c r="H40">
        <f>-'T16-Electricity supply EU'!H74</f>
        <v>-29226.313000000002</v>
      </c>
      <c r="I40">
        <f>-'T16-Electricity supply EU'!I74</f>
        <v>-29596.161999999997</v>
      </c>
      <c r="J40">
        <f>-'T16-Electricity supply EU'!J74</f>
        <v>-27674.331000000002</v>
      </c>
      <c r="K40">
        <f>-'T16-Electricity supply EU'!K74</f>
        <v>-29006.292000000001</v>
      </c>
      <c r="L40">
        <f>-'T16-Electricity supply EU'!L74</f>
        <v>-31130.062000000002</v>
      </c>
      <c r="M40">
        <f>-'T16-Electricity supply EU'!M74</f>
        <v>-29627.608000000004</v>
      </c>
      <c r="N40">
        <f>-'T16-Electricity supply EU'!N74</f>
        <v>-34549.845999999998</v>
      </c>
      <c r="O40">
        <f>-'T16-Electricity supply EU'!O74</f>
        <v>-34809.745999999999</v>
      </c>
      <c r="P40" t="e">
        <f>-'T16-Electricity supply EU'!P74</f>
        <v>#VALUE!</v>
      </c>
      <c r="Q40" t="e">
        <f>-'T16-Electricity supply EU'!Q74</f>
        <v>#VALUE!</v>
      </c>
      <c r="R40" t="e">
        <f>-'T16-Electricity supply EU'!R74</f>
        <v>#VALUE!</v>
      </c>
      <c r="S40" t="e">
        <f>-'T16-Electricity supply EU'!S74</f>
        <v>#VALUE!</v>
      </c>
      <c r="T40" t="e">
        <f>-'T16-Electricity supply EU'!T74</f>
        <v>#VALUE!</v>
      </c>
      <c r="U40" t="e">
        <f>-'T16-Electricity supply EU'!U74</f>
        <v>#VALUE!</v>
      </c>
      <c r="V40" t="e">
        <f>-'T16-Electricity supply EU'!V74</f>
        <v>#VALUE!</v>
      </c>
      <c r="W40" t="e">
        <f>-'T16-Electricity supply EU'!W74</f>
        <v>#VALUE!</v>
      </c>
      <c r="X40" t="e">
        <f>-'T16-Electricity supply EU'!X74</f>
        <v>#VALUE!</v>
      </c>
      <c r="Y40" t="e">
        <f>-'T16-Electricity supply EU'!Y74</f>
        <v>#VALUE!</v>
      </c>
      <c r="Z40" t="e">
        <f>-'T16-Electricity supply EU'!Z74</f>
        <v>#VALUE!</v>
      </c>
    </row>
    <row r="41" spans="1:26" x14ac:dyDescent="0.3">
      <c r="A41" t="str">
        <f>'T16-Electricity supply EU'!A75</f>
        <v>TI_EHG_EPS</v>
      </c>
      <c r="B41" s="310" t="str">
        <f>'T16-Electricity supply EU'!B75</f>
        <v>Transformation input - electricity and
 heat generation - electricity for pumped storage</v>
      </c>
      <c r="C41">
        <f>-'T16-Electricity supply EU'!C75</f>
        <v>-3406.4440000000004</v>
      </c>
      <c r="D41">
        <f>-'T16-Electricity supply EU'!D75</f>
        <v>-2868.085</v>
      </c>
      <c r="E41">
        <f>-'T16-Electricity supply EU'!E75</f>
        <v>-3400.4209999999989</v>
      </c>
      <c r="F41">
        <f>-'T16-Electricity supply EU'!F75</f>
        <v>-2826.0440000000003</v>
      </c>
      <c r="G41">
        <f>-'T16-Electricity supply EU'!G75</f>
        <v>-2822.2949999999996</v>
      </c>
      <c r="H41">
        <f>-'T16-Electricity supply EU'!H75</f>
        <v>-2815.4780000000005</v>
      </c>
      <c r="I41">
        <f>-'T16-Electricity supply EU'!I75</f>
        <v>-2222.4969999999998</v>
      </c>
      <c r="J41">
        <f>-'T16-Electricity supply EU'!J75</f>
        <v>-2570.5320000000002</v>
      </c>
      <c r="K41">
        <f>-'T16-Electricity supply EU'!K75</f>
        <v>-2964.88</v>
      </c>
      <c r="L41">
        <f>-'T16-Electricity supply EU'!L75</f>
        <v>-3242.4459999999995</v>
      </c>
      <c r="M41">
        <f>-'T16-Electricity supply EU'!M75</f>
        <v>-3328.4129999999996</v>
      </c>
      <c r="N41">
        <f>-'T16-Electricity supply EU'!N75</f>
        <v>-4241.6690000000008</v>
      </c>
      <c r="O41">
        <f>-'T16-Electricity supply EU'!O75</f>
        <v>-3395.8449999999998</v>
      </c>
      <c r="P41" t="e">
        <f>-'T16-Electricity supply EU'!P75</f>
        <v>#VALUE!</v>
      </c>
      <c r="Q41" t="e">
        <f>-'T16-Electricity supply EU'!Q75</f>
        <v>#VALUE!</v>
      </c>
      <c r="R41" t="e">
        <f>-'T16-Electricity supply EU'!R75</f>
        <v>#VALUE!</v>
      </c>
      <c r="S41" t="e">
        <f>-'T16-Electricity supply EU'!S75</f>
        <v>#VALUE!</v>
      </c>
      <c r="T41" t="e">
        <f>-'T16-Electricity supply EU'!T75</f>
        <v>#VALUE!</v>
      </c>
      <c r="U41" t="e">
        <f>-'T16-Electricity supply EU'!U75</f>
        <v>#VALUE!</v>
      </c>
      <c r="V41" t="e">
        <f>-'T16-Electricity supply EU'!V75</f>
        <v>#VALUE!</v>
      </c>
      <c r="W41" t="e">
        <f>-'T16-Electricity supply EU'!W75</f>
        <v>#VALUE!</v>
      </c>
      <c r="X41" t="e">
        <f>-'T16-Electricity supply EU'!X75</f>
        <v>#VALUE!</v>
      </c>
      <c r="Y41" t="e">
        <f>-'T16-Electricity supply EU'!Y75</f>
        <v>#VALUE!</v>
      </c>
      <c r="Z41" t="e">
        <f>-'T16-Electricity supply EU'!Z75</f>
        <v>#VALUE!</v>
      </c>
    </row>
    <row r="42" spans="1:26" x14ac:dyDescent="0.3">
      <c r="A42" t="str">
        <f>'T16-Electricity supply EU'!A76</f>
        <v>AIM</v>
      </c>
      <c r="B42" t="str">
        <f>'T16-Electricity supply EU'!B76</f>
        <v>Available to internal market</v>
      </c>
      <c r="C42">
        <f>'T16-Electricity supply EU'!C76</f>
        <v>277851.11699999997</v>
      </c>
      <c r="D42">
        <f>'T16-Electricity supply EU'!D76</f>
        <v>241069.70399999997</v>
      </c>
      <c r="E42">
        <f>'T16-Electricity supply EU'!E76</f>
        <v>249289.56399999998</v>
      </c>
      <c r="F42">
        <f>'T16-Electricity supply EU'!F76</f>
        <v>225676.571</v>
      </c>
      <c r="G42">
        <f>'T16-Electricity supply EU'!G76</f>
        <v>226120.76300000004</v>
      </c>
      <c r="H42">
        <f>'T16-Electricity supply EU'!H76</f>
        <v>218141.86099999998</v>
      </c>
      <c r="I42">
        <f>'T16-Electricity supply EU'!I76</f>
        <v>231263.57400000002</v>
      </c>
      <c r="J42">
        <f>'T16-Electricity supply EU'!J76</f>
        <v>221311.38200000001</v>
      </c>
      <c r="K42">
        <f>'T16-Electricity supply EU'!K76</f>
        <v>218723.717</v>
      </c>
      <c r="L42">
        <f>'T16-Electricity supply EU'!L76</f>
        <v>234253.95400000003</v>
      </c>
      <c r="M42">
        <f>'T16-Electricity supply EU'!M76</f>
        <v>245751.489</v>
      </c>
      <c r="N42">
        <f>'T16-Electricity supply EU'!N76</f>
        <v>250633.90000000002</v>
      </c>
      <c r="O42">
        <f>'T16-Electricity supply EU'!O76</f>
        <v>253973.747</v>
      </c>
      <c r="P42" t="str">
        <f>'T16-Electricity supply EU'!P76</f>
        <v>:</v>
      </c>
      <c r="Q42" t="str">
        <f>'T16-Electricity supply EU'!Q76</f>
        <v>:</v>
      </c>
      <c r="R42" t="str">
        <f>'T16-Electricity supply EU'!R76</f>
        <v>:</v>
      </c>
      <c r="S42" t="str">
        <f>'T16-Electricity supply EU'!S76</f>
        <v>:</v>
      </c>
      <c r="T42" t="str">
        <f>'T16-Electricity supply EU'!T76</f>
        <v>:</v>
      </c>
      <c r="U42" t="str">
        <f>'T16-Electricity supply EU'!U76</f>
        <v>:</v>
      </c>
      <c r="V42" t="str">
        <f>'T16-Electricity supply EU'!V76</f>
        <v>:</v>
      </c>
      <c r="W42" t="str">
        <f>'T16-Electricity supply EU'!W76</f>
        <v>:</v>
      </c>
      <c r="X42" t="str">
        <f>'T16-Electricity supply EU'!X76</f>
        <v>:</v>
      </c>
      <c r="Y42" t="str">
        <f>'T16-Electricity supply EU'!Y76</f>
        <v>:</v>
      </c>
      <c r="Z42" t="str">
        <f>'T16-Electricity supply EU'!Z76</f>
        <v>:</v>
      </c>
    </row>
    <row r="43" spans="1:26" x14ac:dyDescent="0.3">
      <c r="A43" t="str">
        <f>'T16-Electricity supply EU'!A56</f>
        <v>RA100</v>
      </c>
      <c r="B43" t="str">
        <f>'T16-Electricity supply EU'!B56</f>
        <v>Hydro</v>
      </c>
      <c r="C43">
        <f>'T16-Electricity supply EU'!C56</f>
        <v>28073.809000000005</v>
      </c>
      <c r="D43">
        <f>'T16-Electricity supply EU'!D56</f>
        <v>26642.931000000004</v>
      </c>
      <c r="E43">
        <f>'T16-Electricity supply EU'!E56</f>
        <v>28650.585999999999</v>
      </c>
      <c r="F43">
        <f>'T16-Electricity supply EU'!F56</f>
        <v>27806.976999999999</v>
      </c>
      <c r="G43">
        <f>'T16-Electricity supply EU'!G56</f>
        <v>32048.671000000006</v>
      </c>
      <c r="H43">
        <f>'T16-Electricity supply EU'!H56</f>
        <v>32882.909</v>
      </c>
      <c r="I43">
        <f>'T16-Electricity supply EU'!I56</f>
        <v>27684.686000000002</v>
      </c>
      <c r="J43">
        <f>'T16-Electricity supply EU'!J56</f>
        <v>24077.657000000003</v>
      </c>
      <c r="K43">
        <f>'T16-Electricity supply EU'!K56</f>
        <v>21577.601999999999</v>
      </c>
      <c r="L43">
        <f>'T16-Electricity supply EU'!L56</f>
        <v>23293.088</v>
      </c>
      <c r="M43">
        <f>'T16-Electricity supply EU'!M56</f>
        <v>31877.439000000002</v>
      </c>
      <c r="N43">
        <f>'T16-Electricity supply EU'!N56</f>
        <v>37221.313999999998</v>
      </c>
      <c r="O43">
        <f>'T16-Electricity supply EU'!O56</f>
        <v>32386.514000000006</v>
      </c>
      <c r="P43" t="str">
        <f>'T16-Electricity supply EU'!P56</f>
        <v>:</v>
      </c>
      <c r="Q43" t="str">
        <f>'T16-Electricity supply EU'!Q56</f>
        <v>:</v>
      </c>
      <c r="R43" t="str">
        <f>'T16-Electricity supply EU'!R56</f>
        <v>:</v>
      </c>
      <c r="S43" t="str">
        <f>'T16-Electricity supply EU'!S56</f>
        <v>:</v>
      </c>
      <c r="T43" t="str">
        <f>'T16-Electricity supply EU'!T56</f>
        <v>:</v>
      </c>
      <c r="U43" t="str">
        <f>'T16-Electricity supply EU'!U56</f>
        <v>:</v>
      </c>
      <c r="V43" t="str">
        <f>'T16-Electricity supply EU'!V56</f>
        <v>:</v>
      </c>
      <c r="W43" t="str">
        <f>'T16-Electricity supply EU'!W56</f>
        <v>:</v>
      </c>
      <c r="X43" t="str">
        <f>'T16-Electricity supply EU'!X56</f>
        <v>:</v>
      </c>
      <c r="Y43" t="str">
        <f>'T16-Electricity supply EU'!Y56</f>
        <v>:</v>
      </c>
      <c r="Z43" t="str">
        <f>'T16-Electricity supply EU'!Z56</f>
        <v>:</v>
      </c>
    </row>
    <row r="44" spans="1:26" x14ac:dyDescent="0.3">
      <c r="A44" t="str">
        <f>'T16-Electricity supply EU'!A66</f>
        <v>RA200</v>
      </c>
      <c r="B44" t="str">
        <f>'T16-Electricity supply EU'!B66</f>
        <v>Geothermal</v>
      </c>
      <c r="C44">
        <f>'T16-Electricity supply EU'!C66</f>
        <v>540.93399999999997</v>
      </c>
      <c r="D44">
        <f>'T16-Electricity supply EU'!D66</f>
        <v>480.161</v>
      </c>
      <c r="E44">
        <f>'T16-Electricity supply EU'!E66</f>
        <v>546.17200000000003</v>
      </c>
      <c r="F44">
        <f>'T16-Electricity supply EU'!F66</f>
        <v>524.82799999999997</v>
      </c>
      <c r="G44">
        <f>'T16-Electricity supply EU'!G66</f>
        <v>542.84199999999998</v>
      </c>
      <c r="H44">
        <f>'T16-Electricity supply EU'!H66</f>
        <v>515.87800000000004</v>
      </c>
      <c r="I44">
        <f>'T16-Electricity supply EU'!I66</f>
        <v>524.78300000000002</v>
      </c>
      <c r="J44">
        <f>'T16-Electricity supply EU'!J66</f>
        <v>528.16499999999996</v>
      </c>
      <c r="K44">
        <f>'T16-Electricity supply EU'!K66</f>
        <v>511.64100000000002</v>
      </c>
      <c r="L44">
        <f>'T16-Electricity supply EU'!L66</f>
        <v>530.90899999999999</v>
      </c>
      <c r="M44">
        <f>'T16-Electricity supply EU'!M66</f>
        <v>509.11900000000003</v>
      </c>
      <c r="N44">
        <f>'T16-Electricity supply EU'!N66</f>
        <v>508.80799999999999</v>
      </c>
      <c r="O44">
        <f>'T16-Electricity supply EU'!O66</f>
        <v>543.98</v>
      </c>
      <c r="P44" t="str">
        <f>'T16-Electricity supply EU'!P66</f>
        <v>:</v>
      </c>
      <c r="Q44" t="str">
        <f>'T16-Electricity supply EU'!Q66</f>
        <v>:</v>
      </c>
      <c r="R44" t="str">
        <f>'T16-Electricity supply EU'!R66</f>
        <v>:</v>
      </c>
      <c r="S44" t="str">
        <f>'T16-Electricity supply EU'!S66</f>
        <v>:</v>
      </c>
      <c r="T44" t="str">
        <f>'T16-Electricity supply EU'!T66</f>
        <v>:</v>
      </c>
      <c r="U44" t="str">
        <f>'T16-Electricity supply EU'!U66</f>
        <v>:</v>
      </c>
      <c r="V44" t="str">
        <f>'T16-Electricity supply EU'!V66</f>
        <v>:</v>
      </c>
      <c r="W44" t="str">
        <f>'T16-Electricity supply EU'!W66</f>
        <v>:</v>
      </c>
      <c r="X44" t="str">
        <f>'T16-Electricity supply EU'!X66</f>
        <v>:</v>
      </c>
      <c r="Y44" t="str">
        <f>'T16-Electricity supply EU'!Y66</f>
        <v>:</v>
      </c>
      <c r="Z44" t="str">
        <f>'T16-Electricity supply EU'!Z66</f>
        <v>:</v>
      </c>
    </row>
    <row r="45" spans="1:26" x14ac:dyDescent="0.3">
      <c r="A45" t="str">
        <f>'T16-Electricity supply EU'!A49</f>
        <v>N9000</v>
      </c>
      <c r="B45" t="str">
        <f>'T16-Electricity supply EU'!B49</f>
        <v>Nuclear fuels and other fuels n.e.c.</v>
      </c>
      <c r="C45">
        <f>'T16-Electricity supply EU'!C49</f>
        <v>76146.46100000001</v>
      </c>
      <c r="D45">
        <f>'T16-Electricity supply EU'!D49</f>
        <v>68956.132999999987</v>
      </c>
      <c r="E45">
        <f>'T16-Electricity supply EU'!E49</f>
        <v>70712.203000000009</v>
      </c>
      <c r="F45">
        <f>'T16-Electricity supply EU'!F49</f>
        <v>64905.025999999998</v>
      </c>
      <c r="G45">
        <f>'T16-Electricity supply EU'!G49</f>
        <v>62034.737000000001</v>
      </c>
      <c r="H45">
        <f>'T16-Electricity supply EU'!H49</f>
        <v>58140.134000000013</v>
      </c>
      <c r="I45">
        <f>'T16-Electricity supply EU'!I49</f>
        <v>61524.217000000004</v>
      </c>
      <c r="J45">
        <f>'T16-Electricity supply EU'!J49</f>
        <v>61227.535000000003</v>
      </c>
      <c r="K45">
        <f>'T16-Electricity supply EU'!K49</f>
        <v>60210.415000000001</v>
      </c>
      <c r="L45">
        <f>'T16-Electricity supply EU'!L49</f>
        <v>63670.607000000004</v>
      </c>
      <c r="M45">
        <f>'T16-Electricity supply EU'!M49</f>
        <v>63160.05</v>
      </c>
      <c r="N45">
        <f>'T16-Electricity supply EU'!N49</f>
        <v>68881.381999999998</v>
      </c>
      <c r="O45">
        <f>'T16-Electricity supply EU'!O49</f>
        <v>72409.314999999988</v>
      </c>
      <c r="P45" t="str">
        <f>'T16-Electricity supply EU'!P49</f>
        <v>:</v>
      </c>
      <c r="Q45" t="str">
        <f>'T16-Electricity supply EU'!Q49</f>
        <v>:</v>
      </c>
      <c r="R45" t="str">
        <f>'T16-Electricity supply EU'!R49</f>
        <v>:</v>
      </c>
      <c r="S45" t="str">
        <f>'T16-Electricity supply EU'!S49</f>
        <v>:</v>
      </c>
      <c r="T45" t="str">
        <f>'T16-Electricity supply EU'!T49</f>
        <v>:</v>
      </c>
      <c r="U45" t="str">
        <f>'T16-Electricity supply EU'!U49</f>
        <v>:</v>
      </c>
      <c r="V45" t="str">
        <f>'T16-Electricity supply EU'!V49</f>
        <v>:</v>
      </c>
      <c r="W45" t="str">
        <f>'T16-Electricity supply EU'!W49</f>
        <v>:</v>
      </c>
      <c r="X45" t="str">
        <f>'T16-Electricity supply EU'!X49</f>
        <v>:</v>
      </c>
      <c r="Y45" t="str">
        <f>'T16-Electricity supply EU'!Y49</f>
        <v>:</v>
      </c>
      <c r="Z45" t="str">
        <f>'T16-Electricity supply EU'!Z49</f>
        <v>:</v>
      </c>
    </row>
    <row r="46" spans="1:26" x14ac:dyDescent="0.3">
      <c r="A46" t="str">
        <f>'T16-Electricity supply EU'!A50</f>
        <v>CF</v>
      </c>
      <c r="B46" t="str">
        <f>'T16-Electricity supply EU'!B50</f>
        <v>Combustible fuels</v>
      </c>
      <c r="C46">
        <f>'T16-Electricity supply EU'!C50</f>
        <v>146802.62899999999</v>
      </c>
      <c r="D46">
        <f>'T16-Electricity supply EU'!D50</f>
        <v>117925.34300000001</v>
      </c>
      <c r="E46">
        <f>'T16-Electricity supply EU'!E50</f>
        <v>107785.73299999999</v>
      </c>
      <c r="F46">
        <f>'T16-Electricity supply EU'!F50</f>
        <v>101248.34299999998</v>
      </c>
      <c r="G46">
        <f>'T16-Electricity supply EU'!G50</f>
        <v>99830.908999999985</v>
      </c>
      <c r="H46">
        <f>'T16-Electricity supply EU'!H50</f>
        <v>96237.890000000029</v>
      </c>
      <c r="I46">
        <f>'T16-Electricity supply EU'!I50</f>
        <v>111373.62299999996</v>
      </c>
      <c r="J46">
        <f>'T16-Electricity supply EU'!J50</f>
        <v>104502.43700000002</v>
      </c>
      <c r="K46">
        <f>'T16-Electricity supply EU'!K50</f>
        <v>103331.72199999999</v>
      </c>
      <c r="L46">
        <f>'T16-Electricity supply EU'!L50</f>
        <v>117729.20299999999</v>
      </c>
      <c r="M46">
        <f>'T16-Electricity supply EU'!M50</f>
        <v>122669.296</v>
      </c>
      <c r="N46">
        <f>'T16-Electricity supply EU'!N50</f>
        <v>110461.35100000004</v>
      </c>
      <c r="O46">
        <f>'T16-Electricity supply EU'!O50</f>
        <v>114167.71400000001</v>
      </c>
      <c r="P46" t="str">
        <f>'T16-Electricity supply EU'!P50</f>
        <v>:</v>
      </c>
      <c r="Q46" t="str">
        <f>'T16-Electricity supply EU'!Q50</f>
        <v>:</v>
      </c>
      <c r="R46" t="str">
        <f>'T16-Electricity supply EU'!R50</f>
        <v>:</v>
      </c>
      <c r="S46" t="str">
        <f>'T16-Electricity supply EU'!S50</f>
        <v>:</v>
      </c>
      <c r="T46" t="str">
        <f>'T16-Electricity supply EU'!T50</f>
        <v>:</v>
      </c>
      <c r="U46" t="str">
        <f>'T16-Electricity supply EU'!U50</f>
        <v>:</v>
      </c>
      <c r="V46" t="str">
        <f>'T16-Electricity supply EU'!V50</f>
        <v>:</v>
      </c>
      <c r="W46" t="str">
        <f>'T16-Electricity supply EU'!W50</f>
        <v>:</v>
      </c>
      <c r="X46" t="str">
        <f>'T16-Electricity supply EU'!X50</f>
        <v>:</v>
      </c>
      <c r="Y46" t="str">
        <f>'T16-Electricity supply EU'!Y50</f>
        <v>:</v>
      </c>
      <c r="Z46" t="str">
        <f>'T16-Electricity supply EU'!Z50</f>
        <v>:</v>
      </c>
    </row>
    <row r="47" spans="1:26" x14ac:dyDescent="0.3">
      <c r="A47" t="str">
        <f>'T16-Electricity supply EU'!A60</f>
        <v>RA300</v>
      </c>
      <c r="B47" t="str">
        <f>'T16-Electricity supply EU'!B60</f>
        <v>Wind</v>
      </c>
      <c r="C47">
        <f>'T16-Electricity supply EU'!C60</f>
        <v>44022.788999999997</v>
      </c>
      <c r="D47">
        <f>'T16-Electricity supply EU'!D60</f>
        <v>37701.584000000003</v>
      </c>
      <c r="E47">
        <f>'T16-Electricity supply EU'!E60</f>
        <v>49660.259000000005</v>
      </c>
      <c r="F47">
        <f>'T16-Electricity supply EU'!F60</f>
        <v>32230.945999999996</v>
      </c>
      <c r="G47">
        <f>'T16-Electricity supply EU'!G60</f>
        <v>29705.769000000004</v>
      </c>
      <c r="H47">
        <f>'T16-Electricity supply EU'!H60</f>
        <v>25130.619000000002</v>
      </c>
      <c r="I47">
        <f>'T16-Electricity supply EU'!I60</f>
        <v>23650.740999999998</v>
      </c>
      <c r="J47">
        <f>'T16-Electricity supply EU'!J60</f>
        <v>24455.730000000003</v>
      </c>
      <c r="K47">
        <f>'T16-Electricity supply EU'!K60</f>
        <v>32362.435000000005</v>
      </c>
      <c r="L47">
        <f>'T16-Electricity supply EU'!L60</f>
        <v>36779.079999999994</v>
      </c>
      <c r="M47">
        <f>'T16-Electricity supply EU'!M60</f>
        <v>40596.246999999996</v>
      </c>
      <c r="N47">
        <f>'T16-Electricity supply EU'!N60</f>
        <v>50981.336000000003</v>
      </c>
      <c r="O47">
        <f>'T16-Electricity supply EU'!O60</f>
        <v>50099.29099999999</v>
      </c>
      <c r="P47" t="str">
        <f>'T16-Electricity supply EU'!P60</f>
        <v>:</v>
      </c>
      <c r="Q47" t="str">
        <f>'T16-Electricity supply EU'!Q60</f>
        <v>:</v>
      </c>
      <c r="R47" t="str">
        <f>'T16-Electricity supply EU'!R60</f>
        <v>:</v>
      </c>
      <c r="S47" t="str">
        <f>'T16-Electricity supply EU'!S60</f>
        <v>:</v>
      </c>
      <c r="T47" t="str">
        <f>'T16-Electricity supply EU'!T60</f>
        <v>:</v>
      </c>
      <c r="U47" t="str">
        <f>'T16-Electricity supply EU'!U60</f>
        <v>:</v>
      </c>
      <c r="V47" t="str">
        <f>'T16-Electricity supply EU'!V60</f>
        <v>:</v>
      </c>
      <c r="W47" t="str">
        <f>'T16-Electricity supply EU'!W60</f>
        <v>:</v>
      </c>
      <c r="X47" t="str">
        <f>'T16-Electricity supply EU'!X60</f>
        <v>:</v>
      </c>
      <c r="Y47" t="str">
        <f>'T16-Electricity supply EU'!Y60</f>
        <v>:</v>
      </c>
      <c r="Z47" t="str">
        <f>'T16-Electricity supply EU'!Z60</f>
        <v>:</v>
      </c>
    </row>
    <row r="48" spans="1:26" x14ac:dyDescent="0.3">
      <c r="A48" t="str">
        <f>'T16-Electricity supply EU'!A63</f>
        <v>RA400</v>
      </c>
      <c r="B48" t="str">
        <f>'T16-Electricity supply EU'!B63</f>
        <v>Solar</v>
      </c>
      <c r="C48">
        <f>'T16-Electricity supply EU'!C63</f>
        <v>4074.3469999999998</v>
      </c>
      <c r="D48">
        <f>'T16-Electricity supply EU'!D63</f>
        <v>7231.5259999999998</v>
      </c>
      <c r="E48">
        <f>'T16-Electricity supply EU'!E63</f>
        <v>10741.884</v>
      </c>
      <c r="F48">
        <f>'T16-Electricity supply EU'!F63</f>
        <v>13857.506000000001</v>
      </c>
      <c r="G48">
        <f>'T16-Electricity supply EU'!G63</f>
        <v>15023.094999999996</v>
      </c>
      <c r="H48">
        <f>'T16-Electricity supply EU'!H63</f>
        <v>17711.370999999999</v>
      </c>
      <c r="I48">
        <f>'T16-Electricity supply EU'!I63</f>
        <v>16959.521000000001</v>
      </c>
      <c r="J48">
        <f>'T16-Electricity supply EU'!J63</f>
        <v>16204.161000000002</v>
      </c>
      <c r="K48">
        <f>'T16-Electricity supply EU'!K63</f>
        <v>12669.179000000002</v>
      </c>
      <c r="L48">
        <f>'T16-Electricity supply EU'!L63</f>
        <v>8551.6970000000001</v>
      </c>
      <c r="M48">
        <f>'T16-Electricity supply EU'!M63</f>
        <v>4112.8880000000008</v>
      </c>
      <c r="N48">
        <f>'T16-Electricity supply EU'!N63</f>
        <v>3990.4250000000006</v>
      </c>
      <c r="O48">
        <f>'T16-Electricity supply EU'!O63</f>
        <v>4833.6269999999995</v>
      </c>
      <c r="P48" t="str">
        <f>'T16-Electricity supply EU'!P63</f>
        <v>:</v>
      </c>
      <c r="Q48" t="str">
        <f>'T16-Electricity supply EU'!Q63</f>
        <v>:</v>
      </c>
      <c r="R48" t="str">
        <f>'T16-Electricity supply EU'!R63</f>
        <v>:</v>
      </c>
      <c r="S48" t="str">
        <f>'T16-Electricity supply EU'!S63</f>
        <v>:</v>
      </c>
      <c r="T48" t="str">
        <f>'T16-Electricity supply EU'!T63</f>
        <v>:</v>
      </c>
      <c r="U48" t="str">
        <f>'T16-Electricity supply EU'!U63</f>
        <v>:</v>
      </c>
      <c r="V48" t="str">
        <f>'T16-Electricity supply EU'!V63</f>
        <v>:</v>
      </c>
      <c r="W48" t="str">
        <f>'T16-Electricity supply EU'!W63</f>
        <v>:</v>
      </c>
      <c r="X48" t="str">
        <f>'T16-Electricity supply EU'!X63</f>
        <v>:</v>
      </c>
      <c r="Y48" t="str">
        <f>'T16-Electricity supply EU'!Y63</f>
        <v>:</v>
      </c>
      <c r="Z48" t="str">
        <f>'T16-Electricity supply EU'!Z63</f>
        <v>:</v>
      </c>
    </row>
    <row r="49" spans="1:26" x14ac:dyDescent="0.3">
      <c r="A49" s="2" t="s">
        <v>465</v>
      </c>
      <c r="B49" s="2" t="s">
        <v>193</v>
      </c>
      <c r="C49">
        <f>'T16-Electricity supply EU'!C67+'T16-Electricity supply EU'!C68</f>
        <v>581.40099999999995</v>
      </c>
      <c r="D49">
        <f>'T16-Electricity supply EU'!D67+'T16-Electricity supply EU'!D68</f>
        <v>534.33100000000002</v>
      </c>
      <c r="E49">
        <f>'T16-Electricity supply EU'!E67+'T16-Electricity supply EU'!E68</f>
        <v>654.947</v>
      </c>
      <c r="F49">
        <f>'T16-Electricity supply EU'!F67+'T16-Electricity supply EU'!F68</f>
        <v>767.13600000000008</v>
      </c>
      <c r="G49">
        <f>'T16-Electricity supply EU'!G67+'T16-Electricity supply EU'!G68</f>
        <v>802.20899999999995</v>
      </c>
      <c r="H49">
        <f>'T16-Electricity supply EU'!H67+'T16-Electricity supply EU'!H68</f>
        <v>769.68200000000013</v>
      </c>
      <c r="I49">
        <f>'T16-Electricity supply EU'!I67+'T16-Electricity supply EU'!I68</f>
        <v>667.96</v>
      </c>
      <c r="J49">
        <f>'T16-Electricity supply EU'!J67+'T16-Electricity supply EU'!J68</f>
        <v>570.05499999999995</v>
      </c>
      <c r="K49">
        <f>'T16-Electricity supply EU'!K67+'T16-Electricity supply EU'!K68</f>
        <v>585.6629999999999</v>
      </c>
      <c r="L49">
        <f>'T16-Electricity supply EU'!L67+'T16-Electricity supply EU'!L68</f>
        <v>580.08600000000001</v>
      </c>
      <c r="M49">
        <f>'T16-Electricity supply EU'!M67+'T16-Electricity supply EU'!M68</f>
        <v>608.09499999999991</v>
      </c>
      <c r="N49">
        <f>'T16-Electricity supply EU'!N67+'T16-Electricity supply EU'!N68</f>
        <v>575.06600000000003</v>
      </c>
      <c r="O49">
        <f>'T16-Electricity supply EU'!O67+'T16-Electricity supply EU'!O68</f>
        <v>494.94300000000004</v>
      </c>
      <c r="P49" t="e">
        <f>'T16-Electricity supply EU'!P67+'T16-Electricity supply EU'!P68</f>
        <v>#VALUE!</v>
      </c>
      <c r="Q49" t="e">
        <f>'T16-Electricity supply EU'!Q67+'T16-Electricity supply EU'!Q68</f>
        <v>#VALUE!</v>
      </c>
      <c r="R49" t="e">
        <f>'T16-Electricity supply EU'!R67+'T16-Electricity supply EU'!R68</f>
        <v>#VALUE!</v>
      </c>
      <c r="S49" t="e">
        <f>'T16-Electricity supply EU'!S67+'T16-Electricity supply EU'!S68</f>
        <v>#VALUE!</v>
      </c>
      <c r="T49" t="e">
        <f>'T16-Electricity supply EU'!T67+'T16-Electricity supply EU'!T68</f>
        <v>#VALUE!</v>
      </c>
      <c r="U49" t="e">
        <f>'T16-Electricity supply EU'!U67+'T16-Electricity supply EU'!U68</f>
        <v>#VALUE!</v>
      </c>
      <c r="V49" t="e">
        <f>'T16-Electricity supply EU'!V67+'T16-Electricity supply EU'!V68</f>
        <v>#VALUE!</v>
      </c>
      <c r="W49" t="e">
        <f>'T16-Electricity supply EU'!W67+'T16-Electricity supply EU'!W68</f>
        <v>#VALUE!</v>
      </c>
      <c r="X49" t="e">
        <f>'T16-Electricity supply EU'!X67+'T16-Electricity supply EU'!X68</f>
        <v>#VALUE!</v>
      </c>
      <c r="Y49" t="e">
        <f>'T16-Electricity supply EU'!Y67+'T16-Electricity supply EU'!Y68</f>
        <v>#VALUE!</v>
      </c>
      <c r="Z49" t="e">
        <f>'T16-Electricity supply EU'!Z67+'T16-Electricity supply EU'!Z68</f>
        <v>#VALUE!</v>
      </c>
    </row>
    <row r="51" spans="1:26" x14ac:dyDescent="0.3">
      <c r="B51" s="361" t="s">
        <v>144</v>
      </c>
      <c r="C51" s="361"/>
    </row>
  </sheetData>
  <mergeCells count="1">
    <mergeCell ref="B51:C51"/>
  </mergeCells>
  <hyperlinks>
    <hyperlink ref="A1" location="Cover!A1" display="Back to Cover page" xr:uid="{00000000-0004-0000-1B00-000000000000}"/>
  </hyperlinks>
  <pageMargins left="0.7" right="0.7" top="0.75" bottom="0.75" header="0.3" footer="0.3"/>
  <pageSetup paperSize="9" orientation="portrait"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70"/>
  <sheetViews>
    <sheetView showGridLines="0" zoomScaleNormal="100" workbookViewId="0">
      <selection activeCell="B3" sqref="B3"/>
    </sheetView>
  </sheetViews>
  <sheetFormatPr defaultRowHeight="14.4" x14ac:dyDescent="0.3"/>
  <cols>
    <col min="1" max="1" width="11.6640625" customWidth="1"/>
    <col min="2" max="2" width="39.5546875" customWidth="1"/>
  </cols>
  <sheetData>
    <row r="1" spans="1:2" s="2" customFormat="1" ht="18" customHeight="1" x14ac:dyDescent="0.2">
      <c r="A1" s="264" t="s">
        <v>192</v>
      </c>
    </row>
    <row r="3" spans="1:2" ht="15.6" x14ac:dyDescent="0.3">
      <c r="B3" s="251" t="s">
        <v>523</v>
      </c>
    </row>
    <row r="4" spans="1:2" x14ac:dyDescent="0.3">
      <c r="B4" s="252" t="s">
        <v>191</v>
      </c>
    </row>
    <row r="41" spans="2:15" x14ac:dyDescent="0.3">
      <c r="B41" s="41" t="s">
        <v>461</v>
      </c>
    </row>
    <row r="42" spans="2:15" ht="18" customHeight="1" x14ac:dyDescent="0.3">
      <c r="B42" s="360" t="s">
        <v>463</v>
      </c>
      <c r="C42" s="360"/>
      <c r="D42" s="360"/>
      <c r="E42" s="360"/>
      <c r="F42" s="360"/>
      <c r="G42" s="360"/>
      <c r="H42" s="360"/>
      <c r="I42" s="360"/>
      <c r="J42" s="360"/>
      <c r="K42" s="360"/>
      <c r="L42" s="360"/>
      <c r="M42" s="360"/>
      <c r="N42" s="360"/>
      <c r="O42" s="360"/>
    </row>
    <row r="43" spans="2:15" ht="12" customHeight="1" x14ac:dyDescent="0.3">
      <c r="B43" s="360"/>
      <c r="C43" s="360"/>
      <c r="D43" s="360"/>
      <c r="E43" s="360"/>
      <c r="F43" s="360"/>
      <c r="G43" s="360"/>
      <c r="H43" s="360"/>
      <c r="I43" s="360"/>
      <c r="J43" s="360"/>
      <c r="K43" s="360"/>
      <c r="L43" s="360"/>
      <c r="M43" s="360"/>
      <c r="N43" s="360"/>
      <c r="O43" s="360"/>
    </row>
    <row r="44" spans="2:15" ht="12" customHeight="1" x14ac:dyDescent="0.3">
      <c r="B44" s="360"/>
      <c r="C44" s="360"/>
      <c r="D44" s="360"/>
      <c r="E44" s="360"/>
      <c r="F44" s="360"/>
      <c r="G44" s="360"/>
      <c r="H44" s="360"/>
      <c r="I44" s="360"/>
      <c r="J44" s="360"/>
      <c r="K44" s="360"/>
      <c r="L44" s="360"/>
      <c r="M44" s="360"/>
      <c r="N44" s="360"/>
      <c r="O44" s="360"/>
    </row>
    <row r="45" spans="2:15" ht="12" customHeight="1" x14ac:dyDescent="0.3">
      <c r="B45" s="41" t="s">
        <v>544</v>
      </c>
      <c r="C45" s="340"/>
      <c r="D45" s="340"/>
      <c r="E45" s="340"/>
      <c r="F45" s="340"/>
      <c r="G45" s="340"/>
      <c r="H45" s="340"/>
      <c r="I45" s="340"/>
      <c r="J45" s="340"/>
      <c r="K45" s="340"/>
      <c r="L45" s="340"/>
      <c r="M45" s="340"/>
      <c r="N45" s="340"/>
      <c r="O45" s="340"/>
    </row>
    <row r="46" spans="2:15" x14ac:dyDescent="0.3">
      <c r="B46" s="41" t="str">
        <f>'T1-Solid fuels supply EU'!B37</f>
        <v>Extraction date: 05/05/2020</v>
      </c>
    </row>
    <row r="47" spans="2:15" x14ac:dyDescent="0.3">
      <c r="B47" s="42" t="s">
        <v>462</v>
      </c>
    </row>
    <row r="51" spans="1:26" x14ac:dyDescent="0.3">
      <c r="B51" s="2" t="s">
        <v>85</v>
      </c>
    </row>
    <row r="52" spans="1:26" x14ac:dyDescent="0.3">
      <c r="B52" s="70" t="s">
        <v>68</v>
      </c>
      <c r="C52" s="70" t="str">
        <f>'T1-Solid fuels supply EU'!C41</f>
        <v>2019M01</v>
      </c>
      <c r="D52" s="70" t="str">
        <f>'T1-Solid fuels supply EU'!D41</f>
        <v>2019M02</v>
      </c>
      <c r="E52" s="70" t="str">
        <f>'T1-Solid fuels supply EU'!E41</f>
        <v>2019M03</v>
      </c>
      <c r="F52" s="70" t="str">
        <f>'T1-Solid fuels supply EU'!F41</f>
        <v>2019M04</v>
      </c>
      <c r="G52" s="70" t="str">
        <f>'T1-Solid fuels supply EU'!G41</f>
        <v>2019M05</v>
      </c>
      <c r="H52" s="70" t="str">
        <f>'T1-Solid fuels supply EU'!H41</f>
        <v>2019M06</v>
      </c>
      <c r="I52" s="70" t="str">
        <f>'T1-Solid fuels supply EU'!I41</f>
        <v>2019M07</v>
      </c>
      <c r="J52" s="70" t="str">
        <f>'T1-Solid fuels supply EU'!J41</f>
        <v>2019M08</v>
      </c>
      <c r="K52" s="70" t="str">
        <f>'T1-Solid fuels supply EU'!K41</f>
        <v>2019M09</v>
      </c>
      <c r="L52" s="70" t="str">
        <f>'T1-Solid fuels supply EU'!L41</f>
        <v>2019M10</v>
      </c>
      <c r="M52" s="70" t="str">
        <f>'T1-Solid fuels supply EU'!M41</f>
        <v>2019M11</v>
      </c>
      <c r="N52" s="70" t="str">
        <f>'T1-Solid fuels supply EU'!N41</f>
        <v>2019M12</v>
      </c>
      <c r="O52" s="70" t="str">
        <f>'T1-Solid fuels supply EU'!O41</f>
        <v>2020M01</v>
      </c>
      <c r="P52" s="70" t="str">
        <f>'T1-Solid fuels supply EU'!P41</f>
        <v>2020M02</v>
      </c>
      <c r="Q52" s="70" t="str">
        <f>'T1-Solid fuels supply EU'!Q41</f>
        <v>2020M03</v>
      </c>
      <c r="R52" s="70" t="str">
        <f>'T1-Solid fuels supply EU'!R41</f>
        <v>2020M04</v>
      </c>
      <c r="S52" s="70" t="str">
        <f>'T1-Solid fuels supply EU'!S41</f>
        <v>2020M05</v>
      </c>
      <c r="T52" s="70" t="str">
        <f>'T1-Solid fuels supply EU'!T41</f>
        <v>2020M06</v>
      </c>
      <c r="U52" s="70" t="str">
        <f>'T1-Solid fuels supply EU'!U41</f>
        <v>2020M07</v>
      </c>
      <c r="V52" s="70" t="str">
        <f>'T1-Solid fuels supply EU'!V41</f>
        <v>2020M08</v>
      </c>
      <c r="W52" s="70" t="str">
        <f>'T1-Solid fuels supply EU'!W41</f>
        <v>2020M09</v>
      </c>
      <c r="X52" s="70" t="str">
        <f>'T1-Solid fuels supply EU'!X41</f>
        <v>2020M10</v>
      </c>
      <c r="Y52" s="70" t="str">
        <f>'T1-Solid fuels supply EU'!Y41</f>
        <v>2020M11</v>
      </c>
      <c r="Z52" s="70" t="str">
        <f>'T1-Solid fuels supply EU'!Z41</f>
        <v>2020M12</v>
      </c>
    </row>
    <row r="53" spans="1:26" x14ac:dyDescent="0.3">
      <c r="A53" t="str">
        <f>'T16-Electricity supply EU'!A56</f>
        <v>RA100</v>
      </c>
      <c r="B53" t="str">
        <f>'T16-Electricity supply EU'!B56</f>
        <v>Hydro</v>
      </c>
      <c r="C53">
        <f>'T16-Electricity supply EU'!C56</f>
        <v>28073.809000000005</v>
      </c>
      <c r="D53">
        <f>'T16-Electricity supply EU'!D56</f>
        <v>26642.931000000004</v>
      </c>
      <c r="E53">
        <f>'T16-Electricity supply EU'!E56</f>
        <v>28650.585999999999</v>
      </c>
      <c r="F53">
        <f>'T16-Electricity supply EU'!F56</f>
        <v>27806.976999999999</v>
      </c>
      <c r="G53">
        <f>'T16-Electricity supply EU'!G56</f>
        <v>32048.671000000006</v>
      </c>
      <c r="H53">
        <f>'T16-Electricity supply EU'!H56</f>
        <v>32882.909</v>
      </c>
      <c r="I53">
        <f>'T16-Electricity supply EU'!I56</f>
        <v>27684.686000000002</v>
      </c>
      <c r="J53">
        <f>'T16-Electricity supply EU'!J56</f>
        <v>24077.657000000003</v>
      </c>
      <c r="K53">
        <f>'T16-Electricity supply EU'!K56</f>
        <v>21577.601999999999</v>
      </c>
      <c r="L53">
        <f>'T16-Electricity supply EU'!L56</f>
        <v>23293.088</v>
      </c>
      <c r="M53">
        <f>'T16-Electricity supply EU'!M56</f>
        <v>31877.439000000002</v>
      </c>
      <c r="N53">
        <f>'T16-Electricity supply EU'!N56</f>
        <v>37221.313999999998</v>
      </c>
      <c r="O53">
        <f>'T16-Electricity supply EU'!O56</f>
        <v>32386.514000000006</v>
      </c>
      <c r="P53" t="str">
        <f>'T16-Electricity supply EU'!P56</f>
        <v>:</v>
      </c>
      <c r="Q53" t="str">
        <f>'T16-Electricity supply EU'!Q56</f>
        <v>:</v>
      </c>
      <c r="R53" t="str">
        <f>'T16-Electricity supply EU'!R56</f>
        <v>:</v>
      </c>
      <c r="S53" t="str">
        <f>'T16-Electricity supply EU'!S56</f>
        <v>:</v>
      </c>
      <c r="T53" t="str">
        <f>'T16-Electricity supply EU'!T56</f>
        <v>:</v>
      </c>
      <c r="U53" t="str">
        <f>'T16-Electricity supply EU'!U56</f>
        <v>:</v>
      </c>
      <c r="V53" t="str">
        <f>'T16-Electricity supply EU'!V56</f>
        <v>:</v>
      </c>
      <c r="W53" t="str">
        <f>'T16-Electricity supply EU'!W56</f>
        <v>:</v>
      </c>
      <c r="X53" t="str">
        <f>'T16-Electricity supply EU'!X56</f>
        <v>:</v>
      </c>
      <c r="Y53" t="str">
        <f>'T16-Electricity supply EU'!Y56</f>
        <v>:</v>
      </c>
      <c r="Z53" t="str">
        <f>'T16-Electricity supply EU'!Z56</f>
        <v>:</v>
      </c>
    </row>
    <row r="54" spans="1:26" x14ac:dyDescent="0.3">
      <c r="A54" t="str">
        <f>'T16-Electricity supply EU'!A49</f>
        <v>N9000</v>
      </c>
      <c r="B54" t="str">
        <f>'T16-Electricity supply EU'!B49</f>
        <v>Nuclear fuels and other fuels n.e.c.</v>
      </c>
      <c r="C54">
        <f>'T16-Electricity supply EU'!C49</f>
        <v>76146.46100000001</v>
      </c>
      <c r="D54">
        <f>'T16-Electricity supply EU'!D49</f>
        <v>68956.132999999987</v>
      </c>
      <c r="E54">
        <f>'T16-Electricity supply EU'!E49</f>
        <v>70712.203000000009</v>
      </c>
      <c r="F54">
        <f>'T16-Electricity supply EU'!F49</f>
        <v>64905.025999999998</v>
      </c>
      <c r="G54">
        <f>'T16-Electricity supply EU'!G49</f>
        <v>62034.737000000001</v>
      </c>
      <c r="H54">
        <f>'T16-Electricity supply EU'!H49</f>
        <v>58140.134000000013</v>
      </c>
      <c r="I54">
        <f>'T16-Electricity supply EU'!I49</f>
        <v>61524.217000000004</v>
      </c>
      <c r="J54">
        <f>'T16-Electricity supply EU'!J49</f>
        <v>61227.535000000003</v>
      </c>
      <c r="K54">
        <f>'T16-Electricity supply EU'!K49</f>
        <v>60210.415000000001</v>
      </c>
      <c r="L54">
        <f>'T16-Electricity supply EU'!L49</f>
        <v>63670.607000000004</v>
      </c>
      <c r="M54">
        <f>'T16-Electricity supply EU'!M49</f>
        <v>63160.05</v>
      </c>
      <c r="N54">
        <f>'T16-Electricity supply EU'!N49</f>
        <v>68881.381999999998</v>
      </c>
      <c r="O54">
        <f>'T16-Electricity supply EU'!O49</f>
        <v>72409.314999999988</v>
      </c>
      <c r="P54" t="str">
        <f>'T16-Electricity supply EU'!P49</f>
        <v>:</v>
      </c>
      <c r="Q54" t="str">
        <f>'T16-Electricity supply EU'!Q49</f>
        <v>:</v>
      </c>
      <c r="R54" t="str">
        <f>'T16-Electricity supply EU'!R49</f>
        <v>:</v>
      </c>
      <c r="S54" t="str">
        <f>'T16-Electricity supply EU'!S49</f>
        <v>:</v>
      </c>
      <c r="T54" t="str">
        <f>'T16-Electricity supply EU'!T49</f>
        <v>:</v>
      </c>
      <c r="U54" t="str">
        <f>'T16-Electricity supply EU'!U49</f>
        <v>:</v>
      </c>
      <c r="V54" t="str">
        <f>'T16-Electricity supply EU'!V49</f>
        <v>:</v>
      </c>
      <c r="W54" t="str">
        <f>'T16-Electricity supply EU'!W49</f>
        <v>:</v>
      </c>
      <c r="X54" t="str">
        <f>'T16-Electricity supply EU'!X49</f>
        <v>:</v>
      </c>
      <c r="Y54" t="str">
        <f>'T16-Electricity supply EU'!Y49</f>
        <v>:</v>
      </c>
      <c r="Z54" t="str">
        <f>'T16-Electricity supply EU'!Z49</f>
        <v>:</v>
      </c>
    </row>
    <row r="55" spans="1:26" x14ac:dyDescent="0.3">
      <c r="A55" t="str">
        <f>'T16-Electricity supply EU'!A51</f>
        <v>C0000</v>
      </c>
      <c r="B55" t="str">
        <f>'T16-Electricity supply EU'!B51</f>
        <v>Coal and manufactured gases</v>
      </c>
      <c r="C55">
        <f>'T16-Electricity supply EU'!C51</f>
        <v>51255.189000000006</v>
      </c>
      <c r="D55">
        <f>'T16-Electricity supply EU'!D51</f>
        <v>41767.517999999996</v>
      </c>
      <c r="E55">
        <f>'T16-Electricity supply EU'!E51</f>
        <v>34842.19000000001</v>
      </c>
      <c r="F55">
        <f>'T16-Electricity supply EU'!F51</f>
        <v>33113.445999999996</v>
      </c>
      <c r="G55">
        <f>'T16-Electricity supply EU'!G51</f>
        <v>31364.208000000002</v>
      </c>
      <c r="H55">
        <f>'T16-Electricity supply EU'!H51</f>
        <v>27357.149000000001</v>
      </c>
      <c r="I55">
        <f>'T16-Electricity supply EU'!I51</f>
        <v>30579.233</v>
      </c>
      <c r="J55">
        <f>'T16-Electricity supply EU'!J51</f>
        <v>28995.904000000002</v>
      </c>
      <c r="K55">
        <f>'T16-Electricity supply EU'!K51</f>
        <v>28165.746000000003</v>
      </c>
      <c r="L55">
        <f>'T16-Electricity supply EU'!L51</f>
        <v>34020.431000000004</v>
      </c>
      <c r="M55">
        <f>'T16-Electricity supply EU'!M51</f>
        <v>39501.06400000002</v>
      </c>
      <c r="N55">
        <f>'T16-Electricity supply EU'!N51</f>
        <v>34591.47</v>
      </c>
      <c r="O55">
        <f>'T16-Electricity supply EU'!O51</f>
        <v>34615.642</v>
      </c>
      <c r="P55" t="str">
        <f>'T16-Electricity supply EU'!P51</f>
        <v>:</v>
      </c>
      <c r="Q55" t="str">
        <f>'T16-Electricity supply EU'!Q51</f>
        <v>:</v>
      </c>
      <c r="R55" t="str">
        <f>'T16-Electricity supply EU'!R51</f>
        <v>:</v>
      </c>
      <c r="S55" t="str">
        <f>'T16-Electricity supply EU'!S51</f>
        <v>:</v>
      </c>
      <c r="T55" t="str">
        <f>'T16-Electricity supply EU'!T51</f>
        <v>:</v>
      </c>
      <c r="U55" t="str">
        <f>'T16-Electricity supply EU'!U51</f>
        <v>:</v>
      </c>
      <c r="V55" t="str">
        <f>'T16-Electricity supply EU'!V51</f>
        <v>:</v>
      </c>
      <c r="W55" t="str">
        <f>'T16-Electricity supply EU'!W51</f>
        <v>:</v>
      </c>
      <c r="X55" t="str">
        <f>'T16-Electricity supply EU'!X51</f>
        <v>:</v>
      </c>
      <c r="Y55" t="str">
        <f>'T16-Electricity supply EU'!Y51</f>
        <v>:</v>
      </c>
      <c r="Z55" t="str">
        <f>'T16-Electricity supply EU'!Z51</f>
        <v>:</v>
      </c>
    </row>
    <row r="56" spans="1:26" x14ac:dyDescent="0.3">
      <c r="A56" t="str">
        <f>'T16-Electricity supply EU'!A52</f>
        <v>O4000XBIO</v>
      </c>
      <c r="B56" t="str">
        <f>'T16-Electricity supply EU'!B52</f>
        <v>Oil and petroleum products (excluding biofuel portion)</v>
      </c>
      <c r="C56">
        <f>'T16-Electricity supply EU'!C52</f>
        <v>3220.3049999999998</v>
      </c>
      <c r="D56">
        <f>'T16-Electricity supply EU'!D52</f>
        <v>2690.0239999999999</v>
      </c>
      <c r="E56">
        <f>'T16-Electricity supply EU'!E52</f>
        <v>2724.8940000000002</v>
      </c>
      <c r="F56">
        <f>'T16-Electricity supply EU'!F52</f>
        <v>2640.6880000000006</v>
      </c>
      <c r="G56">
        <f>'T16-Electricity supply EU'!G52</f>
        <v>2778.9689999999996</v>
      </c>
      <c r="H56">
        <f>'T16-Electricity supply EU'!H52</f>
        <v>2936.1720000000009</v>
      </c>
      <c r="I56">
        <f>'T16-Electricity supply EU'!I52</f>
        <v>3122.9260000000004</v>
      </c>
      <c r="J56">
        <f>'T16-Electricity supply EU'!J52</f>
        <v>3182.6129999999998</v>
      </c>
      <c r="K56">
        <f>'T16-Electricity supply EU'!K52</f>
        <v>2962.797</v>
      </c>
      <c r="L56">
        <f>'T16-Electricity supply EU'!L52</f>
        <v>3030.748</v>
      </c>
      <c r="M56">
        <f>'T16-Electricity supply EU'!M52</f>
        <v>2748.9840000000004</v>
      </c>
      <c r="N56">
        <f>'T16-Electricity supply EU'!N52</f>
        <v>2881.9410000000003</v>
      </c>
      <c r="O56">
        <f>'T16-Electricity supply EU'!O52</f>
        <v>2858.7380000000007</v>
      </c>
      <c r="P56" t="str">
        <f>'T16-Electricity supply EU'!P52</f>
        <v>:</v>
      </c>
      <c r="Q56" t="str">
        <f>'T16-Electricity supply EU'!Q52</f>
        <v>:</v>
      </c>
      <c r="R56" t="str">
        <f>'T16-Electricity supply EU'!R52</f>
        <v>:</v>
      </c>
      <c r="S56" t="str">
        <f>'T16-Electricity supply EU'!S52</f>
        <v>:</v>
      </c>
      <c r="T56" t="str">
        <f>'T16-Electricity supply EU'!T52</f>
        <v>:</v>
      </c>
      <c r="U56" t="str">
        <f>'T16-Electricity supply EU'!U52</f>
        <v>:</v>
      </c>
      <c r="V56" t="str">
        <f>'T16-Electricity supply EU'!V52</f>
        <v>:</v>
      </c>
      <c r="W56" t="str">
        <f>'T16-Electricity supply EU'!W52</f>
        <v>:</v>
      </c>
      <c r="X56" t="str">
        <f>'T16-Electricity supply EU'!X52</f>
        <v>:</v>
      </c>
      <c r="Y56" t="str">
        <f>'T16-Electricity supply EU'!Y52</f>
        <v>:</v>
      </c>
      <c r="Z56" t="str">
        <f>'T16-Electricity supply EU'!Z52</f>
        <v>:</v>
      </c>
    </row>
    <row r="57" spans="1:26" x14ac:dyDescent="0.3">
      <c r="A57" t="str">
        <f>'T16-Electricity supply EU'!A53</f>
        <v>G3000</v>
      </c>
      <c r="B57" t="str">
        <f>'T16-Electricity supply EU'!B53</f>
        <v>Natural gas</v>
      </c>
      <c r="C57">
        <f>'T16-Electricity supply EU'!C53</f>
        <v>57501.439000000013</v>
      </c>
      <c r="D57">
        <f>'T16-Electricity supply EU'!D53</f>
        <v>45038.832999999999</v>
      </c>
      <c r="E57">
        <f>'T16-Electricity supply EU'!E53</f>
        <v>40197.745999999992</v>
      </c>
      <c r="F57">
        <f>'T16-Electricity supply EU'!F53</f>
        <v>38052.180999999997</v>
      </c>
      <c r="G57">
        <f>'T16-Electricity supply EU'!G53</f>
        <v>39690.094999999994</v>
      </c>
      <c r="H57">
        <f>'T16-Electricity supply EU'!H53</f>
        <v>39792.146000000001</v>
      </c>
      <c r="I57">
        <f>'T16-Electricity supply EU'!I53</f>
        <v>47536.283000000003</v>
      </c>
      <c r="J57">
        <f>'T16-Electricity supply EU'!J53</f>
        <v>43806.448999999993</v>
      </c>
      <c r="K57">
        <f>'T16-Electricity supply EU'!K53</f>
        <v>43845.623</v>
      </c>
      <c r="L57">
        <f>'T16-Electricity supply EU'!L53</f>
        <v>50788.055999999997</v>
      </c>
      <c r="M57">
        <f>'T16-Electricity supply EU'!M53</f>
        <v>51091.057999999997</v>
      </c>
      <c r="N57">
        <f>'T16-Electricity supply EU'!N53</f>
        <v>43557.833000000006</v>
      </c>
      <c r="O57">
        <f>'T16-Electricity supply EU'!O53</f>
        <v>45099.481999999996</v>
      </c>
      <c r="P57" t="str">
        <f>'T16-Electricity supply EU'!P53</f>
        <v>:</v>
      </c>
      <c r="Q57" t="str">
        <f>'T16-Electricity supply EU'!Q53</f>
        <v>:</v>
      </c>
      <c r="R57" t="str">
        <f>'T16-Electricity supply EU'!R53</f>
        <v>:</v>
      </c>
      <c r="S57" t="str">
        <f>'T16-Electricity supply EU'!S53</f>
        <v>:</v>
      </c>
      <c r="T57" t="str">
        <f>'T16-Electricity supply EU'!T53</f>
        <v>:</v>
      </c>
      <c r="U57" t="str">
        <f>'T16-Electricity supply EU'!U53</f>
        <v>:</v>
      </c>
      <c r="V57" t="str">
        <f>'T16-Electricity supply EU'!V53</f>
        <v>:</v>
      </c>
      <c r="W57" t="str">
        <f>'T16-Electricity supply EU'!W53</f>
        <v>:</v>
      </c>
      <c r="X57" t="str">
        <f>'T16-Electricity supply EU'!X53</f>
        <v>:</v>
      </c>
      <c r="Y57" t="str">
        <f>'T16-Electricity supply EU'!Y53</f>
        <v>:</v>
      </c>
      <c r="Z57" t="str">
        <f>'T16-Electricity supply EU'!Z53</f>
        <v>:</v>
      </c>
    </row>
    <row r="58" spans="1:26" x14ac:dyDescent="0.3">
      <c r="A58" t="str">
        <f>'T16-Electricity supply EU'!A54</f>
        <v>CF_R</v>
      </c>
      <c r="B58" t="str">
        <f>'T16-Electricity supply EU'!B54</f>
        <v>Combustible fuels - renewable</v>
      </c>
      <c r="C58">
        <f>'T16-Electricity supply EU'!C54</f>
        <v>11139.502</v>
      </c>
      <c r="D58">
        <f>'T16-Electricity supply EU'!D54</f>
        <v>9870.2369999999974</v>
      </c>
      <c r="E58">
        <f>'T16-Electricity supply EU'!E54</f>
        <v>10749.057999999999</v>
      </c>
      <c r="F58">
        <f>'T16-Electricity supply EU'!F54</f>
        <v>9428.3549999999996</v>
      </c>
      <c r="G58">
        <f>'T16-Electricity supply EU'!G54</f>
        <v>9251.632999999998</v>
      </c>
      <c r="H58">
        <f>'T16-Electricity supply EU'!H54</f>
        <v>8729.7329999999984</v>
      </c>
      <c r="I58">
        <f>'T16-Electricity supply EU'!I54</f>
        <v>9068.3819999999978</v>
      </c>
      <c r="J58">
        <f>'T16-Electricity supply EU'!J54</f>
        <v>9286.4080000000013</v>
      </c>
      <c r="K58">
        <f>'T16-Electricity supply EU'!K54</f>
        <v>8632.7990000000009</v>
      </c>
      <c r="L58">
        <f>'T16-Electricity supply EU'!L54</f>
        <v>9564.6269999999986</v>
      </c>
      <c r="M58">
        <f>'T16-Electricity supply EU'!M54</f>
        <v>11005.564</v>
      </c>
      <c r="N58">
        <f>'T16-Electricity supply EU'!N54</f>
        <v>11696.255000000001</v>
      </c>
      <c r="O58">
        <f>'T16-Electricity supply EU'!O54</f>
        <v>10944.681999999999</v>
      </c>
      <c r="P58" t="str">
        <f>'T16-Electricity supply EU'!P54</f>
        <v>:</v>
      </c>
      <c r="Q58" t="str">
        <f>'T16-Electricity supply EU'!Q54</f>
        <v>:</v>
      </c>
      <c r="R58" t="str">
        <f>'T16-Electricity supply EU'!R54</f>
        <v>:</v>
      </c>
      <c r="S58" t="str">
        <f>'T16-Electricity supply EU'!S54</f>
        <v>:</v>
      </c>
      <c r="T58" t="str">
        <f>'T16-Electricity supply EU'!T54</f>
        <v>:</v>
      </c>
      <c r="U58" t="str">
        <f>'T16-Electricity supply EU'!U54</f>
        <v>:</v>
      </c>
      <c r="V58" t="str">
        <f>'T16-Electricity supply EU'!V54</f>
        <v>:</v>
      </c>
      <c r="W58" t="str">
        <f>'T16-Electricity supply EU'!W54</f>
        <v>:</v>
      </c>
      <c r="X58" t="str">
        <f>'T16-Electricity supply EU'!X54</f>
        <v>:</v>
      </c>
      <c r="Y58" t="str">
        <f>'T16-Electricity supply EU'!Y54</f>
        <v>:</v>
      </c>
      <c r="Z58" t="str">
        <f>'T16-Electricity supply EU'!Z54</f>
        <v>:</v>
      </c>
    </row>
    <row r="59" spans="1:26" x14ac:dyDescent="0.3">
      <c r="A59" t="str">
        <f>'T16-Electricity supply EU'!A55</f>
        <v>CF_NR</v>
      </c>
      <c r="B59" t="str">
        <f>'T16-Electricity supply EU'!B55</f>
        <v>Combustible fuels - non-renewable</v>
      </c>
      <c r="C59">
        <f>'T16-Electricity supply EU'!C55</f>
        <v>3373.2960000000003</v>
      </c>
      <c r="D59">
        <f>'T16-Electricity supply EU'!D55</f>
        <v>3059.0270000000005</v>
      </c>
      <c r="E59">
        <f>'T16-Electricity supply EU'!E55</f>
        <v>3260.9470000000006</v>
      </c>
      <c r="F59">
        <f>'T16-Electricity supply EU'!F55</f>
        <v>3131.4710000000005</v>
      </c>
      <c r="G59">
        <f>'T16-Electricity supply EU'!G55</f>
        <v>3086.9239999999995</v>
      </c>
      <c r="H59">
        <f>'T16-Electricity supply EU'!H55</f>
        <v>2970.3270000000002</v>
      </c>
      <c r="I59">
        <f>'T16-Electricity supply EU'!I55</f>
        <v>3076.5959999999995</v>
      </c>
      <c r="J59">
        <f>'T16-Electricity supply EU'!J55</f>
        <v>3115.462</v>
      </c>
      <c r="K59">
        <f>'T16-Electricity supply EU'!K55</f>
        <v>2917.7550000000001</v>
      </c>
      <c r="L59">
        <f>'T16-Electricity supply EU'!L55</f>
        <v>3282.8820000000005</v>
      </c>
      <c r="M59">
        <f>'T16-Electricity supply EU'!M55</f>
        <v>3094.6290000000004</v>
      </c>
      <c r="N59">
        <f>'T16-Electricity supply EU'!N55</f>
        <v>3191.8510000000001</v>
      </c>
      <c r="O59">
        <f>'T16-Electricity supply EU'!O55</f>
        <v>3025.7780000000002</v>
      </c>
      <c r="P59" t="str">
        <f>'T16-Electricity supply EU'!P55</f>
        <v>:</v>
      </c>
      <c r="Q59" t="str">
        <f>'T16-Electricity supply EU'!Q55</f>
        <v>:</v>
      </c>
      <c r="R59" t="str">
        <f>'T16-Electricity supply EU'!R55</f>
        <v>:</v>
      </c>
      <c r="S59" t="str">
        <f>'T16-Electricity supply EU'!S55</f>
        <v>:</v>
      </c>
      <c r="T59" t="str">
        <f>'T16-Electricity supply EU'!T55</f>
        <v>:</v>
      </c>
      <c r="U59" t="str">
        <f>'T16-Electricity supply EU'!U55</f>
        <v>:</v>
      </c>
      <c r="V59" t="str">
        <f>'T16-Electricity supply EU'!V55</f>
        <v>:</v>
      </c>
      <c r="W59" t="str">
        <f>'T16-Electricity supply EU'!W55</f>
        <v>:</v>
      </c>
      <c r="X59" t="str">
        <f>'T16-Electricity supply EU'!X55</f>
        <v>:</v>
      </c>
      <c r="Y59" t="str">
        <f>'T16-Electricity supply EU'!Y55</f>
        <v>:</v>
      </c>
      <c r="Z59" t="str">
        <f>'T16-Electricity supply EU'!Z55</f>
        <v>:</v>
      </c>
    </row>
    <row r="60" spans="1:26" x14ac:dyDescent="0.3">
      <c r="A60" t="str">
        <f>'T16-Electricity supply EU'!A60</f>
        <v>RA300</v>
      </c>
      <c r="B60" t="str">
        <f>'T16-Electricity supply EU'!B60</f>
        <v>Wind</v>
      </c>
      <c r="C60">
        <f>'T16-Electricity supply EU'!C60</f>
        <v>44022.788999999997</v>
      </c>
      <c r="D60">
        <f>'T16-Electricity supply EU'!D60</f>
        <v>37701.584000000003</v>
      </c>
      <c r="E60">
        <f>'T16-Electricity supply EU'!E60</f>
        <v>49660.259000000005</v>
      </c>
      <c r="F60">
        <f>'T16-Electricity supply EU'!F60</f>
        <v>32230.945999999996</v>
      </c>
      <c r="G60">
        <f>'T16-Electricity supply EU'!G60</f>
        <v>29705.769000000004</v>
      </c>
      <c r="H60">
        <f>'T16-Electricity supply EU'!H60</f>
        <v>25130.619000000002</v>
      </c>
      <c r="I60">
        <f>'T16-Electricity supply EU'!I60</f>
        <v>23650.740999999998</v>
      </c>
      <c r="J60">
        <f>'T16-Electricity supply EU'!J60</f>
        <v>24455.730000000003</v>
      </c>
      <c r="K60">
        <f>'T16-Electricity supply EU'!K60</f>
        <v>32362.435000000005</v>
      </c>
      <c r="L60">
        <f>'T16-Electricity supply EU'!L60</f>
        <v>36779.079999999994</v>
      </c>
      <c r="M60">
        <f>'T16-Electricity supply EU'!M60</f>
        <v>40596.246999999996</v>
      </c>
      <c r="N60">
        <f>'T16-Electricity supply EU'!N60</f>
        <v>50981.336000000003</v>
      </c>
      <c r="O60">
        <f>'T16-Electricity supply EU'!O60</f>
        <v>50099.29099999999</v>
      </c>
      <c r="P60" t="str">
        <f>'T16-Electricity supply EU'!P60</f>
        <v>:</v>
      </c>
      <c r="Q60" t="str">
        <f>'T16-Electricity supply EU'!Q60</f>
        <v>:</v>
      </c>
      <c r="R60" t="str">
        <f>'T16-Electricity supply EU'!R60</f>
        <v>:</v>
      </c>
      <c r="S60" t="str">
        <f>'T16-Electricity supply EU'!S60</f>
        <v>:</v>
      </c>
      <c r="T60" t="str">
        <f>'T16-Electricity supply EU'!T60</f>
        <v>:</v>
      </c>
      <c r="U60" t="str">
        <f>'T16-Electricity supply EU'!U60</f>
        <v>:</v>
      </c>
      <c r="V60" t="str">
        <f>'T16-Electricity supply EU'!V60</f>
        <v>:</v>
      </c>
      <c r="W60" t="str">
        <f>'T16-Electricity supply EU'!W60</f>
        <v>:</v>
      </c>
      <c r="X60" t="str">
        <f>'T16-Electricity supply EU'!X60</f>
        <v>:</v>
      </c>
      <c r="Y60" t="str">
        <f>'T16-Electricity supply EU'!Y60</f>
        <v>:</v>
      </c>
      <c r="Z60" t="str">
        <f>'T16-Electricity supply EU'!Z60</f>
        <v>:</v>
      </c>
    </row>
    <row r="61" spans="1:26" x14ac:dyDescent="0.3">
      <c r="A61" t="str">
        <f>'T16-Electricity supply EU'!A63</f>
        <v>RA400</v>
      </c>
      <c r="B61" t="str">
        <f>'T16-Electricity supply EU'!B63</f>
        <v>Solar</v>
      </c>
      <c r="C61">
        <f>'T16-Electricity supply EU'!C63</f>
        <v>4074.3469999999998</v>
      </c>
      <c r="D61">
        <f>'T16-Electricity supply EU'!D63</f>
        <v>7231.5259999999998</v>
      </c>
      <c r="E61">
        <f>'T16-Electricity supply EU'!E63</f>
        <v>10741.884</v>
      </c>
      <c r="F61">
        <f>'T16-Electricity supply EU'!F63</f>
        <v>13857.506000000001</v>
      </c>
      <c r="G61">
        <f>'T16-Electricity supply EU'!G63</f>
        <v>15023.094999999996</v>
      </c>
      <c r="H61">
        <f>'T16-Electricity supply EU'!H63</f>
        <v>17711.370999999999</v>
      </c>
      <c r="I61">
        <f>'T16-Electricity supply EU'!I63</f>
        <v>16959.521000000001</v>
      </c>
      <c r="J61">
        <f>'T16-Electricity supply EU'!J63</f>
        <v>16204.161000000002</v>
      </c>
      <c r="K61">
        <f>'T16-Electricity supply EU'!K63</f>
        <v>12669.179000000002</v>
      </c>
      <c r="L61">
        <f>'T16-Electricity supply EU'!L63</f>
        <v>8551.6970000000001</v>
      </c>
      <c r="M61">
        <f>'T16-Electricity supply EU'!M63</f>
        <v>4112.8880000000008</v>
      </c>
      <c r="N61">
        <f>'T16-Electricity supply EU'!N63</f>
        <v>3990.4250000000006</v>
      </c>
      <c r="O61">
        <f>'T16-Electricity supply EU'!O63</f>
        <v>4833.6269999999995</v>
      </c>
      <c r="P61" t="str">
        <f>'T16-Electricity supply EU'!P63</f>
        <v>:</v>
      </c>
      <c r="Q61" t="str">
        <f>'T16-Electricity supply EU'!Q63</f>
        <v>:</v>
      </c>
      <c r="R61" t="str">
        <f>'T16-Electricity supply EU'!R63</f>
        <v>:</v>
      </c>
      <c r="S61" t="str">
        <f>'T16-Electricity supply EU'!S63</f>
        <v>:</v>
      </c>
      <c r="T61" t="str">
        <f>'T16-Electricity supply EU'!T63</f>
        <v>:</v>
      </c>
      <c r="U61" t="str">
        <f>'T16-Electricity supply EU'!U63</f>
        <v>:</v>
      </c>
      <c r="V61" t="str">
        <f>'T16-Electricity supply EU'!V63</f>
        <v>:</v>
      </c>
      <c r="W61" t="str">
        <f>'T16-Electricity supply EU'!W63</f>
        <v>:</v>
      </c>
      <c r="X61" t="str">
        <f>'T16-Electricity supply EU'!X63</f>
        <v>:</v>
      </c>
      <c r="Y61" t="str">
        <f>'T16-Electricity supply EU'!Y63</f>
        <v>:</v>
      </c>
      <c r="Z61" t="str">
        <f>'T16-Electricity supply EU'!Z63</f>
        <v>:</v>
      </c>
    </row>
    <row r="62" spans="1:26" x14ac:dyDescent="0.3">
      <c r="A62" s="2"/>
      <c r="B62" s="2" t="s">
        <v>193</v>
      </c>
      <c r="C62">
        <f>SUM(C65,C66,C67)</f>
        <v>1122.335</v>
      </c>
      <c r="D62">
        <f t="shared" ref="D62:O62" si="0">SUM(D65,D66,D67)</f>
        <v>1014.492</v>
      </c>
      <c r="E62">
        <f t="shared" si="0"/>
        <v>1201.1190000000001</v>
      </c>
      <c r="F62">
        <f t="shared" si="0"/>
        <v>1291.9639999999999</v>
      </c>
      <c r="G62">
        <f t="shared" si="0"/>
        <v>1345.0509999999999</v>
      </c>
      <c r="H62">
        <f t="shared" si="0"/>
        <v>1285.5600000000002</v>
      </c>
      <c r="I62">
        <f t="shared" si="0"/>
        <v>1192.7429999999999</v>
      </c>
      <c r="J62">
        <f t="shared" si="0"/>
        <v>1098.2199999999998</v>
      </c>
      <c r="K62">
        <f t="shared" si="0"/>
        <v>1097.3039999999999</v>
      </c>
      <c r="L62">
        <f t="shared" si="0"/>
        <v>1110.9949999999999</v>
      </c>
      <c r="M62">
        <f t="shared" si="0"/>
        <v>1117.2139999999999</v>
      </c>
      <c r="N62">
        <f t="shared" si="0"/>
        <v>1083.874</v>
      </c>
      <c r="O62">
        <f t="shared" si="0"/>
        <v>1038.923</v>
      </c>
      <c r="P62">
        <f t="shared" ref="P62:Z62" si="1">SUM(P65,P66,P67)</f>
        <v>0</v>
      </c>
      <c r="Q62">
        <f t="shared" si="1"/>
        <v>0</v>
      </c>
      <c r="R62">
        <f t="shared" si="1"/>
        <v>0</v>
      </c>
      <c r="S62">
        <f t="shared" si="1"/>
        <v>0</v>
      </c>
      <c r="T62">
        <f t="shared" si="1"/>
        <v>0</v>
      </c>
      <c r="U62">
        <f t="shared" si="1"/>
        <v>0</v>
      </c>
      <c r="V62">
        <f t="shared" si="1"/>
        <v>0</v>
      </c>
      <c r="W62">
        <f t="shared" si="1"/>
        <v>0</v>
      </c>
      <c r="X62">
        <f t="shared" si="1"/>
        <v>0</v>
      </c>
      <c r="Y62">
        <f t="shared" si="1"/>
        <v>0</v>
      </c>
      <c r="Z62">
        <f t="shared" si="1"/>
        <v>0</v>
      </c>
    </row>
    <row r="65" spans="1:26" x14ac:dyDescent="0.3">
      <c r="A65" t="str">
        <f>'T16-Electricity supply EU'!A66</f>
        <v>RA200</v>
      </c>
      <c r="B65" t="str">
        <f>'T16-Electricity supply EU'!B66</f>
        <v>Geothermal</v>
      </c>
      <c r="C65">
        <f>IF('T16-Electricity supply EU'!C66=":",0,'T16-Electricity supply EU'!C66)</f>
        <v>540.93399999999997</v>
      </c>
      <c r="D65">
        <f>IF('T16-Electricity supply EU'!D66=":",0,'T16-Electricity supply EU'!D66)</f>
        <v>480.161</v>
      </c>
      <c r="E65">
        <f>IF('T16-Electricity supply EU'!E66=":",0,'T16-Electricity supply EU'!E66)</f>
        <v>546.17200000000003</v>
      </c>
      <c r="F65">
        <f>IF('T16-Electricity supply EU'!F66=":",0,'T16-Electricity supply EU'!F66)</f>
        <v>524.82799999999997</v>
      </c>
      <c r="G65">
        <f>IF('T16-Electricity supply EU'!G66=":",0,'T16-Electricity supply EU'!G66)</f>
        <v>542.84199999999998</v>
      </c>
      <c r="H65">
        <f>IF('T16-Electricity supply EU'!H66=":",0,'T16-Electricity supply EU'!H66)</f>
        <v>515.87800000000004</v>
      </c>
      <c r="I65">
        <f>IF('T16-Electricity supply EU'!I66=":",0,'T16-Electricity supply EU'!I66)</f>
        <v>524.78300000000002</v>
      </c>
      <c r="J65">
        <f>IF('T16-Electricity supply EU'!J66=":",0,'T16-Electricity supply EU'!J66)</f>
        <v>528.16499999999996</v>
      </c>
      <c r="K65">
        <f>IF('T16-Electricity supply EU'!K66=":",0,'T16-Electricity supply EU'!K66)</f>
        <v>511.64100000000002</v>
      </c>
      <c r="L65">
        <f>IF('T16-Electricity supply EU'!L66=":",0,'T16-Electricity supply EU'!L66)</f>
        <v>530.90899999999999</v>
      </c>
      <c r="M65">
        <f>IF('T16-Electricity supply EU'!M66=":",0,'T16-Electricity supply EU'!M66)</f>
        <v>509.11900000000003</v>
      </c>
      <c r="N65">
        <f>IF('T16-Electricity supply EU'!N66=":",0,'T16-Electricity supply EU'!N66)</f>
        <v>508.80799999999999</v>
      </c>
      <c r="O65">
        <f>IF('T16-Electricity supply EU'!O66=":",0,'T16-Electricity supply EU'!O66)</f>
        <v>543.98</v>
      </c>
      <c r="P65">
        <f>IF('T16-Electricity supply EU'!P66=":",0,'T16-Electricity supply EU'!P66)</f>
        <v>0</v>
      </c>
      <c r="Q65">
        <f>IF('T16-Electricity supply EU'!Q66=":",0,'T16-Electricity supply EU'!Q66)</f>
        <v>0</v>
      </c>
      <c r="R65">
        <f>IF('T16-Electricity supply EU'!R66=":",0,'T16-Electricity supply EU'!R66)</f>
        <v>0</v>
      </c>
      <c r="S65">
        <f>IF('T16-Electricity supply EU'!S66=":",0,'T16-Electricity supply EU'!S66)</f>
        <v>0</v>
      </c>
      <c r="T65">
        <f>IF('T16-Electricity supply EU'!T66=":",0,'T16-Electricity supply EU'!T66)</f>
        <v>0</v>
      </c>
      <c r="U65">
        <f>IF('T16-Electricity supply EU'!U66=":",0,'T16-Electricity supply EU'!U66)</f>
        <v>0</v>
      </c>
      <c r="V65">
        <f>IF('T16-Electricity supply EU'!V66=":",0,'T16-Electricity supply EU'!V66)</f>
        <v>0</v>
      </c>
      <c r="W65">
        <f>IF('T16-Electricity supply EU'!W66=":",0,'T16-Electricity supply EU'!W66)</f>
        <v>0</v>
      </c>
      <c r="X65">
        <f>IF('T16-Electricity supply EU'!X66=":",0,'T16-Electricity supply EU'!X66)</f>
        <v>0</v>
      </c>
      <c r="Y65">
        <f>IF('T16-Electricity supply EU'!Y66=":",0,'T16-Electricity supply EU'!Y66)</f>
        <v>0</v>
      </c>
      <c r="Z65">
        <f>IF('T16-Electricity supply EU'!Z66=":",0,'T16-Electricity supply EU'!Z66)</f>
        <v>0</v>
      </c>
    </row>
    <row r="66" spans="1:26" x14ac:dyDescent="0.3">
      <c r="A66" t="str">
        <f>'T16-Electricity supply EU'!A67</f>
        <v>RA500_5160</v>
      </c>
      <c r="B66" t="str">
        <f>'T16-Electricity supply EU'!B67</f>
        <v>Other renewable energies</v>
      </c>
      <c r="C66">
        <f>IF('T16-Electricity supply EU'!C67=":",0,'T16-Electricity supply EU'!C67)</f>
        <v>0</v>
      </c>
      <c r="D66">
        <f>IF('T16-Electricity supply EU'!D67=":",0,'T16-Electricity supply EU'!D67)</f>
        <v>0</v>
      </c>
      <c r="E66">
        <f>IF('T16-Electricity supply EU'!E67=":",0,'T16-Electricity supply EU'!E67)</f>
        <v>0</v>
      </c>
      <c r="F66">
        <f>IF('T16-Electricity supply EU'!F67=":",0,'T16-Electricity supply EU'!F67)</f>
        <v>0</v>
      </c>
      <c r="G66">
        <f>IF('T16-Electricity supply EU'!G67=":",0,'T16-Electricity supply EU'!G67)</f>
        <v>0</v>
      </c>
      <c r="H66">
        <f>IF('T16-Electricity supply EU'!H67=":",0,'T16-Electricity supply EU'!H67)</f>
        <v>0</v>
      </c>
      <c r="I66">
        <f>IF('T16-Electricity supply EU'!I67=":",0,'T16-Electricity supply EU'!I67)</f>
        <v>0</v>
      </c>
      <c r="J66">
        <f>IF('T16-Electricity supply EU'!J67=":",0,'T16-Electricity supply EU'!J67)</f>
        <v>0</v>
      </c>
      <c r="K66">
        <f>IF('T16-Electricity supply EU'!K67=":",0,'T16-Electricity supply EU'!K67)</f>
        <v>0</v>
      </c>
      <c r="L66">
        <f>IF('T16-Electricity supply EU'!L67=":",0,'T16-Electricity supply EU'!L67)</f>
        <v>0</v>
      </c>
      <c r="M66">
        <f>IF('T16-Electricity supply EU'!M67=":",0,'T16-Electricity supply EU'!M67)</f>
        <v>0</v>
      </c>
      <c r="N66">
        <f>IF('T16-Electricity supply EU'!N67=":",0,'T16-Electricity supply EU'!N67)</f>
        <v>0</v>
      </c>
      <c r="O66">
        <f>IF('T16-Electricity supply EU'!O67=":",0,'T16-Electricity supply EU'!O67)</f>
        <v>5.3310000000000004</v>
      </c>
      <c r="P66">
        <f>IF('T16-Electricity supply EU'!P67=":",0,'T16-Electricity supply EU'!P67)</f>
        <v>0</v>
      </c>
      <c r="Q66">
        <f>IF('T16-Electricity supply EU'!Q67=":",0,'T16-Electricity supply EU'!Q67)</f>
        <v>0</v>
      </c>
      <c r="R66">
        <f>IF('T16-Electricity supply EU'!R67=":",0,'T16-Electricity supply EU'!R67)</f>
        <v>0</v>
      </c>
      <c r="S66">
        <f>IF('T16-Electricity supply EU'!S67=":",0,'T16-Electricity supply EU'!S67)</f>
        <v>0</v>
      </c>
      <c r="T66">
        <f>IF('T16-Electricity supply EU'!T67=":",0,'T16-Electricity supply EU'!T67)</f>
        <v>0</v>
      </c>
      <c r="U66">
        <f>IF('T16-Electricity supply EU'!U67=":",0,'T16-Electricity supply EU'!U67)</f>
        <v>0</v>
      </c>
      <c r="V66">
        <f>IF('T16-Electricity supply EU'!V67=":",0,'T16-Electricity supply EU'!V67)</f>
        <v>0</v>
      </c>
      <c r="W66">
        <f>IF('T16-Electricity supply EU'!W67=":",0,'T16-Electricity supply EU'!W67)</f>
        <v>0</v>
      </c>
      <c r="X66">
        <f>IF('T16-Electricity supply EU'!X67=":",0,'T16-Electricity supply EU'!X67)</f>
        <v>0</v>
      </c>
      <c r="Y66">
        <f>IF('T16-Electricity supply EU'!Y67=":",0,'T16-Electricity supply EU'!Y67)</f>
        <v>0</v>
      </c>
      <c r="Z66">
        <f>IF('T16-Electricity supply EU'!Z67=":",0,'T16-Electricity supply EU'!Z67)</f>
        <v>0</v>
      </c>
    </row>
    <row r="67" spans="1:26" x14ac:dyDescent="0.3">
      <c r="A67" t="str">
        <f>'T16-Electricity supply EU'!A68</f>
        <v>X9900</v>
      </c>
      <c r="B67" t="str">
        <f>'T16-Electricity supply EU'!B68</f>
        <v>Other fuels n.e.c.</v>
      </c>
      <c r="C67">
        <f>IF('T16-Electricity supply EU'!C68=":",0,'T16-Electricity supply EU'!C68)</f>
        <v>581.40099999999995</v>
      </c>
      <c r="D67">
        <f>IF('T16-Electricity supply EU'!D68=":",0,'T16-Electricity supply EU'!D68)</f>
        <v>534.33100000000002</v>
      </c>
      <c r="E67">
        <f>IF('T16-Electricity supply EU'!E68=":",0,'T16-Electricity supply EU'!E68)</f>
        <v>654.947</v>
      </c>
      <c r="F67">
        <f>IF('T16-Electricity supply EU'!F68=":",0,'T16-Electricity supply EU'!F68)</f>
        <v>767.13600000000008</v>
      </c>
      <c r="G67">
        <f>IF('T16-Electricity supply EU'!G68=":",0,'T16-Electricity supply EU'!G68)</f>
        <v>802.20899999999995</v>
      </c>
      <c r="H67">
        <f>IF('T16-Electricity supply EU'!H68=":",0,'T16-Electricity supply EU'!H68)</f>
        <v>769.68200000000013</v>
      </c>
      <c r="I67">
        <f>IF('T16-Electricity supply EU'!I68=":",0,'T16-Electricity supply EU'!I68)</f>
        <v>667.96</v>
      </c>
      <c r="J67">
        <f>IF('T16-Electricity supply EU'!J68=":",0,'T16-Electricity supply EU'!J68)</f>
        <v>570.05499999999995</v>
      </c>
      <c r="K67">
        <f>IF('T16-Electricity supply EU'!K68=":",0,'T16-Electricity supply EU'!K68)</f>
        <v>585.6629999999999</v>
      </c>
      <c r="L67">
        <f>IF('T16-Electricity supply EU'!L68=":",0,'T16-Electricity supply EU'!L68)</f>
        <v>580.08600000000001</v>
      </c>
      <c r="M67">
        <f>IF('T16-Electricity supply EU'!M68=":",0,'T16-Electricity supply EU'!M68)</f>
        <v>608.09499999999991</v>
      </c>
      <c r="N67">
        <f>IF('T16-Electricity supply EU'!N68=":",0,'T16-Electricity supply EU'!N68)</f>
        <v>575.06600000000003</v>
      </c>
      <c r="O67">
        <f>IF('T16-Electricity supply EU'!O68=":",0,'T16-Electricity supply EU'!O68)</f>
        <v>489.61200000000002</v>
      </c>
      <c r="P67">
        <f>IF('T16-Electricity supply EU'!P68=":",0,'T16-Electricity supply EU'!P68)</f>
        <v>0</v>
      </c>
      <c r="Q67">
        <f>IF('T16-Electricity supply EU'!Q68=":",0,'T16-Electricity supply EU'!Q68)</f>
        <v>0</v>
      </c>
      <c r="R67">
        <f>IF('T16-Electricity supply EU'!R68=":",0,'T16-Electricity supply EU'!R68)</f>
        <v>0</v>
      </c>
      <c r="S67">
        <f>IF('T16-Electricity supply EU'!S68=":",0,'T16-Electricity supply EU'!S68)</f>
        <v>0</v>
      </c>
      <c r="T67">
        <f>IF('T16-Electricity supply EU'!T68=":",0,'T16-Electricity supply EU'!T68)</f>
        <v>0</v>
      </c>
      <c r="U67">
        <f>IF('T16-Electricity supply EU'!U68=":",0,'T16-Electricity supply EU'!U68)</f>
        <v>0</v>
      </c>
      <c r="V67">
        <f>IF('T16-Electricity supply EU'!V68=":",0,'T16-Electricity supply EU'!V68)</f>
        <v>0</v>
      </c>
      <c r="W67">
        <f>IF('T16-Electricity supply EU'!W68=":",0,'T16-Electricity supply EU'!W68)</f>
        <v>0</v>
      </c>
      <c r="X67">
        <f>IF('T16-Electricity supply EU'!X68=":",0,'T16-Electricity supply EU'!X68)</f>
        <v>0</v>
      </c>
      <c r="Y67">
        <f>IF('T16-Electricity supply EU'!Y68=":",0,'T16-Electricity supply EU'!Y68)</f>
        <v>0</v>
      </c>
      <c r="Z67">
        <f>IF('T16-Electricity supply EU'!Z68=":",0,'T16-Electricity supply EU'!Z68)</f>
        <v>0</v>
      </c>
    </row>
    <row r="70" spans="1:26" x14ac:dyDescent="0.3">
      <c r="B70" s="222"/>
      <c r="C70" s="222"/>
    </row>
  </sheetData>
  <mergeCells count="1">
    <mergeCell ref="B42:O44"/>
  </mergeCells>
  <hyperlinks>
    <hyperlink ref="A1" location="Cover!A1" display="Back to Cover page" xr:uid="{00000000-0004-0000-1C00-000000000000}"/>
  </hyperlink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A27"/>
  <sheetViews>
    <sheetView showGridLines="0" zoomScaleNormal="100" workbookViewId="0">
      <selection activeCell="B3" sqref="B3"/>
    </sheetView>
  </sheetViews>
  <sheetFormatPr defaultColWidth="9" defaultRowHeight="11.4" x14ac:dyDescent="0.2"/>
  <cols>
    <col min="1" max="1" width="16.44140625" style="2" customWidth="1"/>
    <col min="2" max="2" width="23" style="2" customWidth="1"/>
    <col min="3" max="16" width="7.33203125" style="2" customWidth="1"/>
    <col min="17" max="17" width="8" style="2" customWidth="1"/>
    <col min="18" max="26" width="7.33203125" style="2" customWidth="1"/>
    <col min="27" max="27" width="10.109375" style="2" customWidth="1"/>
    <col min="28" max="16384" width="9" style="2"/>
  </cols>
  <sheetData>
    <row r="1" spans="1:27" ht="18" customHeight="1" x14ac:dyDescent="0.2">
      <c r="A1" s="264" t="s">
        <v>192</v>
      </c>
    </row>
    <row r="3" spans="1:27" ht="15.6" x14ac:dyDescent="0.3">
      <c r="A3" s="1"/>
      <c r="B3" s="249" t="s">
        <v>498</v>
      </c>
    </row>
    <row r="4" spans="1:27" ht="13.2" x14ac:dyDescent="0.25">
      <c r="A4" s="1"/>
      <c r="B4" s="250" t="s">
        <v>241</v>
      </c>
    </row>
    <row r="5" spans="1:27" x14ac:dyDescent="0.2">
      <c r="A5" s="16"/>
      <c r="B5" s="3"/>
    </row>
    <row r="6" spans="1:27" s="4" customFormat="1" ht="12" x14ac:dyDescent="0.3">
      <c r="B6" s="346"/>
      <c r="C6" s="348">
        <v>2019</v>
      </c>
      <c r="D6" s="349"/>
      <c r="E6" s="349"/>
      <c r="F6" s="349"/>
      <c r="G6" s="349"/>
      <c r="H6" s="349"/>
      <c r="I6" s="349"/>
      <c r="J6" s="349"/>
      <c r="K6" s="349"/>
      <c r="L6" s="349"/>
      <c r="M6" s="349"/>
      <c r="N6" s="350"/>
      <c r="O6" s="345">
        <v>2020</v>
      </c>
      <c r="P6" s="345"/>
      <c r="Q6" s="345"/>
      <c r="R6" s="345"/>
      <c r="S6" s="345"/>
      <c r="T6" s="345"/>
      <c r="U6" s="345"/>
      <c r="V6" s="345"/>
      <c r="W6" s="345"/>
      <c r="X6" s="345"/>
      <c r="Y6" s="345"/>
      <c r="Z6" s="345"/>
      <c r="AA6" s="342" t="s">
        <v>499</v>
      </c>
    </row>
    <row r="7" spans="1:27" s="4" customFormat="1" ht="12" x14ac:dyDescent="0.3">
      <c r="B7" s="347"/>
      <c r="C7" s="88" t="s">
        <v>56</v>
      </c>
      <c r="D7" s="125" t="s">
        <v>57</v>
      </c>
      <c r="E7" s="125" t="s">
        <v>11</v>
      </c>
      <c r="F7" s="125" t="s">
        <v>10</v>
      </c>
      <c r="G7" s="125" t="s">
        <v>5</v>
      </c>
      <c r="H7" s="125" t="s">
        <v>6</v>
      </c>
      <c r="I7" s="125" t="s">
        <v>7</v>
      </c>
      <c r="J7" s="125" t="s">
        <v>51</v>
      </c>
      <c r="K7" s="125" t="s">
        <v>52</v>
      </c>
      <c r="L7" s="125" t="s">
        <v>53</v>
      </c>
      <c r="M7" s="125" t="s">
        <v>54</v>
      </c>
      <c r="N7" s="126" t="s">
        <v>55</v>
      </c>
      <c r="O7" s="113" t="s">
        <v>56</v>
      </c>
      <c r="P7" s="44" t="s">
        <v>57</v>
      </c>
      <c r="Q7" s="44" t="s">
        <v>11</v>
      </c>
      <c r="R7" s="44" t="s">
        <v>10</v>
      </c>
      <c r="S7" s="44" t="s">
        <v>5</v>
      </c>
      <c r="T7" s="44" t="s">
        <v>6</v>
      </c>
      <c r="U7" s="44" t="s">
        <v>7</v>
      </c>
      <c r="V7" s="44" t="s">
        <v>51</v>
      </c>
      <c r="W7" s="44" t="s">
        <v>52</v>
      </c>
      <c r="X7" s="44" t="s">
        <v>53</v>
      </c>
      <c r="Y7" s="44" t="s">
        <v>54</v>
      </c>
      <c r="Z7" s="44" t="s">
        <v>55</v>
      </c>
      <c r="AA7" s="343"/>
    </row>
    <row r="8" spans="1:27" s="4" customFormat="1" ht="12" x14ac:dyDescent="0.25">
      <c r="B8" s="17" t="s">
        <v>264</v>
      </c>
      <c r="C8" s="130">
        <f>C23</f>
        <v>6012.4809999999998</v>
      </c>
      <c r="D8" s="127">
        <f t="shared" ref="D8:Z10" si="0">D23</f>
        <v>5731.7820000000002</v>
      </c>
      <c r="E8" s="127">
        <f t="shared" si="0"/>
        <v>6238.21</v>
      </c>
      <c r="F8" s="127">
        <f t="shared" si="0"/>
        <v>5730.741</v>
      </c>
      <c r="G8" s="127">
        <f t="shared" si="0"/>
        <v>5909.9160000000002</v>
      </c>
      <c r="H8" s="127">
        <f t="shared" si="0"/>
        <v>5513.3890000000001</v>
      </c>
      <c r="I8" s="127">
        <f t="shared" si="0"/>
        <v>5588.3559999999998</v>
      </c>
      <c r="J8" s="127">
        <f t="shared" si="0"/>
        <v>5164.6319999999996</v>
      </c>
      <c r="K8" s="127">
        <f t="shared" si="0"/>
        <v>5455.1610000000001</v>
      </c>
      <c r="L8" s="127">
        <f t="shared" si="0"/>
        <v>5503.2479999999996</v>
      </c>
      <c r="M8" s="127">
        <f t="shared" si="0"/>
        <v>5577.1980000000003</v>
      </c>
      <c r="N8" s="128">
        <f t="shared" si="0"/>
        <v>5680.8729999999996</v>
      </c>
      <c r="O8" s="22">
        <f t="shared" si="0"/>
        <v>5812.1559999999999</v>
      </c>
      <c r="P8" s="20" t="str">
        <f t="shared" si="0"/>
        <v>:</v>
      </c>
      <c r="Q8" s="20" t="str">
        <f t="shared" si="0"/>
        <v>:</v>
      </c>
      <c r="R8" s="20" t="str">
        <f t="shared" si="0"/>
        <v>:</v>
      </c>
      <c r="S8" s="20" t="str">
        <f t="shared" si="0"/>
        <v>:</v>
      </c>
      <c r="T8" s="20" t="str">
        <f t="shared" si="0"/>
        <v>:</v>
      </c>
      <c r="U8" s="20" t="str">
        <f t="shared" si="0"/>
        <v>:</v>
      </c>
      <c r="V8" s="20" t="str">
        <f t="shared" si="0"/>
        <v>:</v>
      </c>
      <c r="W8" s="20" t="str">
        <f t="shared" si="0"/>
        <v>:</v>
      </c>
      <c r="X8" s="20" t="str">
        <f t="shared" si="0"/>
        <v>:</v>
      </c>
      <c r="Y8" s="20" t="str">
        <f t="shared" si="0"/>
        <v>:</v>
      </c>
      <c r="Z8" s="20" t="str">
        <f t="shared" si="0"/>
        <v>:</v>
      </c>
      <c r="AA8" s="217">
        <f>SUM(C8:N8)</f>
        <v>68105.986999999994</v>
      </c>
    </row>
    <row r="9" spans="1:27" s="4" customFormat="1" ht="12" x14ac:dyDescent="0.25">
      <c r="B9" s="18" t="s">
        <v>1</v>
      </c>
      <c r="C9" s="62">
        <f t="shared" ref="C9:R10" si="1">C24</f>
        <v>49292.714999999997</v>
      </c>
      <c r="D9" s="23">
        <f t="shared" si="1"/>
        <v>43548.718999999997</v>
      </c>
      <c r="E9" s="23">
        <f t="shared" si="1"/>
        <v>46005.069000000003</v>
      </c>
      <c r="F9" s="23">
        <f t="shared" si="1"/>
        <v>45659.68</v>
      </c>
      <c r="G9" s="23">
        <f t="shared" si="1"/>
        <v>44025.671999999999</v>
      </c>
      <c r="H9" s="23">
        <f t="shared" si="1"/>
        <v>43890.695</v>
      </c>
      <c r="I9" s="23">
        <f t="shared" si="1"/>
        <v>48428.800000000003</v>
      </c>
      <c r="J9" s="23">
        <f t="shared" si="1"/>
        <v>48828.453000000001</v>
      </c>
      <c r="K9" s="23">
        <f t="shared" si="1"/>
        <v>45081.786</v>
      </c>
      <c r="L9" s="23">
        <f t="shared" si="1"/>
        <v>46881.555</v>
      </c>
      <c r="M9" s="23">
        <f t="shared" si="1"/>
        <v>44798.312999999995</v>
      </c>
      <c r="N9" s="129">
        <f t="shared" si="1"/>
        <v>46096.870999999999</v>
      </c>
      <c r="O9" s="23">
        <f t="shared" si="1"/>
        <v>38258.361999999994</v>
      </c>
      <c r="P9" s="20" t="str">
        <f t="shared" si="1"/>
        <v>:</v>
      </c>
      <c r="Q9" s="20" t="str">
        <f t="shared" si="1"/>
        <v>:</v>
      </c>
      <c r="R9" s="20" t="str">
        <f t="shared" si="1"/>
        <v>:</v>
      </c>
      <c r="S9" s="20" t="str">
        <f t="shared" si="0"/>
        <v>:</v>
      </c>
      <c r="T9" s="20" t="str">
        <f t="shared" si="0"/>
        <v>:</v>
      </c>
      <c r="U9" s="20" t="str">
        <f t="shared" si="0"/>
        <v>:</v>
      </c>
      <c r="V9" s="20" t="str">
        <f t="shared" si="0"/>
        <v>:</v>
      </c>
      <c r="W9" s="20" t="str">
        <f t="shared" si="0"/>
        <v>:</v>
      </c>
      <c r="X9" s="20" t="str">
        <f t="shared" si="0"/>
        <v>:</v>
      </c>
      <c r="Y9" s="20" t="str">
        <f t="shared" si="0"/>
        <v>:</v>
      </c>
      <c r="Z9" s="20" t="str">
        <f t="shared" si="0"/>
        <v>:</v>
      </c>
      <c r="AA9" s="119">
        <f>SUM(C9:N9)</f>
        <v>552538.32799999998</v>
      </c>
    </row>
    <row r="10" spans="1:27" s="4" customFormat="1" ht="12" x14ac:dyDescent="0.25">
      <c r="B10" s="18" t="s">
        <v>2</v>
      </c>
      <c r="C10" s="62">
        <f t="shared" si="1"/>
        <v>3850</v>
      </c>
      <c r="D10" s="23">
        <f t="shared" si="0"/>
        <v>3686</v>
      </c>
      <c r="E10" s="23">
        <f t="shared" si="0"/>
        <v>3760</v>
      </c>
      <c r="F10" s="23">
        <f t="shared" si="0"/>
        <v>3916</v>
      </c>
      <c r="G10" s="23">
        <f t="shared" si="0"/>
        <v>4216.9610000000002</v>
      </c>
      <c r="H10" s="23">
        <f t="shared" si="0"/>
        <v>3910</v>
      </c>
      <c r="I10" s="23">
        <f t="shared" si="0"/>
        <v>3641</v>
      </c>
      <c r="J10" s="23">
        <f t="shared" si="0"/>
        <v>3113</v>
      </c>
      <c r="K10" s="23">
        <f t="shared" si="0"/>
        <v>3832</v>
      </c>
      <c r="L10" s="23">
        <f t="shared" si="0"/>
        <v>3507</v>
      </c>
      <c r="M10" s="23">
        <f t="shared" si="0"/>
        <v>3969</v>
      </c>
      <c r="N10" s="23">
        <f t="shared" si="0"/>
        <v>3874</v>
      </c>
      <c r="O10" s="62">
        <f t="shared" si="0"/>
        <v>3665.038</v>
      </c>
      <c r="P10" s="23" t="str">
        <f t="shared" si="0"/>
        <v>:</v>
      </c>
      <c r="Q10" s="23" t="str">
        <f t="shared" si="0"/>
        <v>:</v>
      </c>
      <c r="R10" s="23" t="str">
        <f t="shared" si="0"/>
        <v>:</v>
      </c>
      <c r="S10" s="23" t="str">
        <f t="shared" si="0"/>
        <v>:</v>
      </c>
      <c r="T10" s="23" t="str">
        <f t="shared" si="0"/>
        <v>:</v>
      </c>
      <c r="U10" s="23" t="str">
        <f t="shared" si="0"/>
        <v>:</v>
      </c>
      <c r="V10" s="23" t="str">
        <f t="shared" si="0"/>
        <v>:</v>
      </c>
      <c r="W10" s="23" t="str">
        <f t="shared" si="0"/>
        <v>:</v>
      </c>
      <c r="X10" s="23" t="str">
        <f t="shared" si="0"/>
        <v>:</v>
      </c>
      <c r="Y10" s="23" t="str">
        <f t="shared" si="0"/>
        <v>:</v>
      </c>
      <c r="Z10" s="23" t="str">
        <f t="shared" si="0"/>
        <v>:</v>
      </c>
      <c r="AA10" s="135">
        <f>SUM(C10:N10)</f>
        <v>45274.960999999996</v>
      </c>
    </row>
    <row r="11" spans="1:27" s="4" customFormat="1" ht="12" x14ac:dyDescent="0.25">
      <c r="B11" s="18" t="s">
        <v>273</v>
      </c>
      <c r="C11" s="318">
        <f t="shared" ref="C11:Z11" si="2">C26</f>
        <v>50187.171000000002</v>
      </c>
      <c r="D11" s="319">
        <f t="shared" si="2"/>
        <v>43805.017999999996</v>
      </c>
      <c r="E11" s="319">
        <f t="shared" si="2"/>
        <v>47790.974999999999</v>
      </c>
      <c r="F11" s="319">
        <f t="shared" si="2"/>
        <v>46571.24</v>
      </c>
      <c r="G11" s="319">
        <f t="shared" si="2"/>
        <v>46646.165999999997</v>
      </c>
      <c r="H11" s="319">
        <f t="shared" si="2"/>
        <v>45510.769</v>
      </c>
      <c r="I11" s="319">
        <f t="shared" si="2"/>
        <v>50782.237999999998</v>
      </c>
      <c r="J11" s="319">
        <f t="shared" si="2"/>
        <v>51111.33</v>
      </c>
      <c r="K11" s="319">
        <f t="shared" si="2"/>
        <v>46508.171999999999</v>
      </c>
      <c r="L11" s="319">
        <f t="shared" si="2"/>
        <v>48210.534</v>
      </c>
      <c r="M11" s="319">
        <f t="shared" si="2"/>
        <v>45929.5</v>
      </c>
      <c r="N11" s="319">
        <f t="shared" si="2"/>
        <v>48195.517999999996</v>
      </c>
      <c r="O11" s="318">
        <f t="shared" si="2"/>
        <v>40695.761000000006</v>
      </c>
      <c r="P11" s="319" t="str">
        <f t="shared" si="2"/>
        <v>:</v>
      </c>
      <c r="Q11" s="319" t="str">
        <f t="shared" si="2"/>
        <v>:</v>
      </c>
      <c r="R11" s="319" t="str">
        <f t="shared" si="2"/>
        <v>:</v>
      </c>
      <c r="S11" s="319" t="str">
        <f t="shared" si="2"/>
        <v>:</v>
      </c>
      <c r="T11" s="319" t="str">
        <f t="shared" si="2"/>
        <v>:</v>
      </c>
      <c r="U11" s="319" t="str">
        <f t="shared" si="2"/>
        <v>:</v>
      </c>
      <c r="V11" s="319" t="str">
        <f t="shared" si="2"/>
        <v>:</v>
      </c>
      <c r="W11" s="319" t="str">
        <f t="shared" si="2"/>
        <v>:</v>
      </c>
      <c r="X11" s="319" t="str">
        <f t="shared" si="2"/>
        <v>:</v>
      </c>
      <c r="Y11" s="319" t="str">
        <f t="shared" si="2"/>
        <v>:</v>
      </c>
      <c r="Z11" s="319" t="str">
        <f t="shared" si="2"/>
        <v>:</v>
      </c>
      <c r="AA11" s="320">
        <f t="shared" ref="AA11:AA12" si="3">SUM(C11:N11)</f>
        <v>571248.63100000005</v>
      </c>
    </row>
    <row r="12" spans="1:27" s="4" customFormat="1" ht="12" x14ac:dyDescent="0.25">
      <c r="B12" s="19" t="s">
        <v>266</v>
      </c>
      <c r="C12" s="321">
        <f t="shared" ref="C12:Z12" si="4">C27</f>
        <v>118.16800000000001</v>
      </c>
      <c r="D12" s="322">
        <f t="shared" si="4"/>
        <v>2202.578</v>
      </c>
      <c r="E12" s="322">
        <f t="shared" si="4"/>
        <v>819.44100000000003</v>
      </c>
      <c r="F12" s="322">
        <f t="shared" si="4"/>
        <v>368.721</v>
      </c>
      <c r="G12" s="322">
        <f t="shared" si="4"/>
        <v>-521.05999999999995</v>
      </c>
      <c r="H12" s="322">
        <f t="shared" si="4"/>
        <v>528.77300000000002</v>
      </c>
      <c r="I12" s="322">
        <f t="shared" si="4"/>
        <v>-1189.4780000000001</v>
      </c>
      <c r="J12" s="322">
        <f t="shared" si="4"/>
        <v>-120.83</v>
      </c>
      <c r="K12" s="322">
        <f t="shared" si="4"/>
        <v>7.59699999999998</v>
      </c>
      <c r="L12" s="322">
        <f t="shared" si="4"/>
        <v>1041.8440000000001</v>
      </c>
      <c r="M12" s="322">
        <f t="shared" si="4"/>
        <v>-268.87600000000003</v>
      </c>
      <c r="N12" s="322">
        <f t="shared" si="4"/>
        <v>-889.58</v>
      </c>
      <c r="O12" s="321">
        <f t="shared" si="4"/>
        <v>-409.71600000000001</v>
      </c>
      <c r="P12" s="322" t="str">
        <f t="shared" si="4"/>
        <v>:</v>
      </c>
      <c r="Q12" s="322" t="str">
        <f t="shared" si="4"/>
        <v>:</v>
      </c>
      <c r="R12" s="322" t="str">
        <f t="shared" si="4"/>
        <v>:</v>
      </c>
      <c r="S12" s="322" t="str">
        <f t="shared" si="4"/>
        <v>:</v>
      </c>
      <c r="T12" s="322" t="str">
        <f t="shared" si="4"/>
        <v>:</v>
      </c>
      <c r="U12" s="322" t="str">
        <f t="shared" si="4"/>
        <v>:</v>
      </c>
      <c r="V12" s="322" t="str">
        <f t="shared" si="4"/>
        <v>:</v>
      </c>
      <c r="W12" s="322" t="str">
        <f t="shared" si="4"/>
        <v>:</v>
      </c>
      <c r="X12" s="322" t="str">
        <f t="shared" si="4"/>
        <v>:</v>
      </c>
      <c r="Y12" s="322" t="str">
        <f t="shared" si="4"/>
        <v>:</v>
      </c>
      <c r="Z12" s="322" t="str">
        <f t="shared" si="4"/>
        <v>:</v>
      </c>
      <c r="AA12" s="323">
        <f t="shared" si="3"/>
        <v>2097.2979999999998</v>
      </c>
    </row>
    <row r="13" spans="1:27" x14ac:dyDescent="0.2">
      <c r="B13" s="57" t="s">
        <v>138</v>
      </c>
      <c r="P13" s="7"/>
    </row>
    <row r="14" spans="1:27" ht="15" customHeight="1" x14ac:dyDescent="0.2">
      <c r="B14" s="57" t="s">
        <v>171</v>
      </c>
      <c r="P14" s="7"/>
    </row>
    <row r="15" spans="1:27" ht="15" customHeight="1" x14ac:dyDescent="0.2">
      <c r="B15" s="41" t="s">
        <v>200</v>
      </c>
    </row>
    <row r="16" spans="1:27" ht="15" customHeight="1" x14ac:dyDescent="0.2">
      <c r="B16" s="299" t="s">
        <v>532</v>
      </c>
    </row>
    <row r="17" spans="1:27" ht="15" customHeight="1" x14ac:dyDescent="0.2">
      <c r="B17" s="41" t="str">
        <f>'T1-Solid fuels supply EU'!B37</f>
        <v>Extraction date: 05/05/2020</v>
      </c>
    </row>
    <row r="18" spans="1:27" ht="15" customHeight="1" x14ac:dyDescent="0.2">
      <c r="B18" s="42" t="s">
        <v>274</v>
      </c>
    </row>
    <row r="19" spans="1:27" x14ac:dyDescent="0.2">
      <c r="B19" s="42"/>
    </row>
    <row r="20" spans="1:27" x14ac:dyDescent="0.2">
      <c r="B20" s="42"/>
    </row>
    <row r="21" spans="1:27" x14ac:dyDescent="0.2">
      <c r="A21" s="51" t="s">
        <v>270</v>
      </c>
    </row>
    <row r="22" spans="1:27" ht="12" x14ac:dyDescent="0.2">
      <c r="A22" s="2" t="s">
        <v>271</v>
      </c>
      <c r="B22" s="13" t="s">
        <v>170</v>
      </c>
      <c r="C22" s="70" t="str">
        <f>'T1-Solid fuels supply EU'!C41</f>
        <v>2019M01</v>
      </c>
      <c r="D22" s="70" t="str">
        <f>'T1-Solid fuels supply EU'!D41</f>
        <v>2019M02</v>
      </c>
      <c r="E22" s="70" t="str">
        <f>'T1-Solid fuels supply EU'!E41</f>
        <v>2019M03</v>
      </c>
      <c r="F22" s="70" t="str">
        <f>'T1-Solid fuels supply EU'!F41</f>
        <v>2019M04</v>
      </c>
      <c r="G22" s="70" t="str">
        <f>'T1-Solid fuels supply EU'!G41</f>
        <v>2019M05</v>
      </c>
      <c r="H22" s="70" t="str">
        <f>'T1-Solid fuels supply EU'!H41</f>
        <v>2019M06</v>
      </c>
      <c r="I22" s="70" t="str">
        <f>'T1-Solid fuels supply EU'!I41</f>
        <v>2019M07</v>
      </c>
      <c r="J22" s="70" t="str">
        <f>'T1-Solid fuels supply EU'!J41</f>
        <v>2019M08</v>
      </c>
      <c r="K22" s="70" t="str">
        <f>'T1-Solid fuels supply EU'!K41</f>
        <v>2019M09</v>
      </c>
      <c r="L22" s="70" t="str">
        <f>'T1-Solid fuels supply EU'!L41</f>
        <v>2019M10</v>
      </c>
      <c r="M22" s="70" t="str">
        <f>'T1-Solid fuels supply EU'!M41</f>
        <v>2019M11</v>
      </c>
      <c r="N22" s="70" t="str">
        <f>'T1-Solid fuels supply EU'!N41</f>
        <v>2019M12</v>
      </c>
      <c r="O22" s="70" t="str">
        <f>'T1-Solid fuels supply EU'!O41</f>
        <v>2020M01</v>
      </c>
      <c r="P22" s="70" t="str">
        <f>'T1-Solid fuels supply EU'!P41</f>
        <v>2020M02</v>
      </c>
      <c r="Q22" s="70" t="str">
        <f>'T1-Solid fuels supply EU'!Q41</f>
        <v>2020M03</v>
      </c>
      <c r="R22" s="70" t="str">
        <f>'T1-Solid fuels supply EU'!R41</f>
        <v>2020M04</v>
      </c>
      <c r="S22" s="70" t="str">
        <f>'T1-Solid fuels supply EU'!S41</f>
        <v>2020M05</v>
      </c>
      <c r="T22" s="70" t="str">
        <f>'T1-Solid fuels supply EU'!T41</f>
        <v>2020M06</v>
      </c>
      <c r="U22" s="70" t="str">
        <f>'T1-Solid fuels supply EU'!U41</f>
        <v>2020M07</v>
      </c>
      <c r="V22" s="70" t="str">
        <f>'T1-Solid fuels supply EU'!V41</f>
        <v>2020M08</v>
      </c>
      <c r="W22" s="70" t="str">
        <f>'T1-Solid fuels supply EU'!W41</f>
        <v>2020M09</v>
      </c>
      <c r="X22" s="70" t="str">
        <f>'T1-Solid fuels supply EU'!X41</f>
        <v>2020M10</v>
      </c>
      <c r="Y22" s="70" t="str">
        <f>'T1-Solid fuels supply EU'!Y41</f>
        <v>2020M11</v>
      </c>
      <c r="Z22" s="70" t="str">
        <f>'T1-Solid fuels supply EU'!Z41</f>
        <v>2020M12</v>
      </c>
    </row>
    <row r="23" spans="1:27" x14ac:dyDescent="0.2">
      <c r="A23" s="2" t="s">
        <v>256</v>
      </c>
      <c r="B23" s="9" t="s">
        <v>264</v>
      </c>
      <c r="C23" s="59">
        <v>6012.4809999999998</v>
      </c>
      <c r="D23" s="59">
        <v>5731.7820000000002</v>
      </c>
      <c r="E23" s="59">
        <v>6238.21</v>
      </c>
      <c r="F23" s="59">
        <v>5730.741</v>
      </c>
      <c r="G23" s="59">
        <v>5909.9160000000002</v>
      </c>
      <c r="H23" s="59">
        <v>5513.3890000000001</v>
      </c>
      <c r="I23" s="59">
        <v>5588.3559999999998</v>
      </c>
      <c r="J23" s="59">
        <v>5164.6319999999996</v>
      </c>
      <c r="K23" s="59">
        <v>5455.1610000000001</v>
      </c>
      <c r="L23" s="59">
        <v>5503.2479999999996</v>
      </c>
      <c r="M23" s="59">
        <v>5577.1980000000003</v>
      </c>
      <c r="N23" s="59">
        <v>5680.8729999999996</v>
      </c>
      <c r="O23" s="59">
        <v>5812.1559999999999</v>
      </c>
      <c r="P23" s="59" t="s">
        <v>12</v>
      </c>
      <c r="Q23" s="59" t="s">
        <v>12</v>
      </c>
      <c r="R23" s="59" t="s">
        <v>12</v>
      </c>
      <c r="S23" s="59" t="s">
        <v>12</v>
      </c>
      <c r="T23" s="59" t="s">
        <v>12</v>
      </c>
      <c r="U23" s="59" t="s">
        <v>12</v>
      </c>
      <c r="V23" s="59" t="s">
        <v>12</v>
      </c>
      <c r="W23" s="59" t="s">
        <v>12</v>
      </c>
      <c r="X23" s="59" t="s">
        <v>12</v>
      </c>
      <c r="Y23" s="59" t="s">
        <v>12</v>
      </c>
      <c r="Z23" s="59" t="s">
        <v>12</v>
      </c>
      <c r="AA23" s="3"/>
    </row>
    <row r="24" spans="1:27" x14ac:dyDescent="0.2">
      <c r="A24" s="2" t="s">
        <v>258</v>
      </c>
      <c r="B24" s="9" t="s">
        <v>1</v>
      </c>
      <c r="C24" s="59">
        <v>49292.714999999997</v>
      </c>
      <c r="D24" s="59">
        <v>43548.718999999997</v>
      </c>
      <c r="E24" s="59">
        <v>46005.069000000003</v>
      </c>
      <c r="F24" s="59">
        <v>45659.68</v>
      </c>
      <c r="G24" s="59">
        <v>44025.671999999999</v>
      </c>
      <c r="H24" s="59">
        <v>43890.695</v>
      </c>
      <c r="I24" s="59">
        <v>48428.800000000003</v>
      </c>
      <c r="J24" s="59">
        <v>48828.453000000001</v>
      </c>
      <c r="K24" s="59">
        <v>45081.786</v>
      </c>
      <c r="L24" s="59">
        <v>46881.555</v>
      </c>
      <c r="M24" s="59">
        <v>44798.312999999995</v>
      </c>
      <c r="N24" s="59">
        <v>46096.870999999999</v>
      </c>
      <c r="O24" s="59">
        <v>38258.361999999994</v>
      </c>
      <c r="P24" s="59" t="s">
        <v>12</v>
      </c>
      <c r="Q24" s="59" t="s">
        <v>12</v>
      </c>
      <c r="R24" s="59" t="s">
        <v>12</v>
      </c>
      <c r="S24" s="59" t="s">
        <v>12</v>
      </c>
      <c r="T24" s="59" t="s">
        <v>12</v>
      </c>
      <c r="U24" s="59" t="s">
        <v>12</v>
      </c>
      <c r="V24" s="59" t="s">
        <v>12</v>
      </c>
      <c r="W24" s="59" t="s">
        <v>12</v>
      </c>
      <c r="X24" s="59" t="s">
        <v>12</v>
      </c>
      <c r="Y24" s="59" t="s">
        <v>12</v>
      </c>
      <c r="Z24" s="59" t="s">
        <v>12</v>
      </c>
    </row>
    <row r="25" spans="1:27" x14ac:dyDescent="0.2">
      <c r="A25" s="2" t="s">
        <v>259</v>
      </c>
      <c r="B25" s="9" t="s">
        <v>2</v>
      </c>
      <c r="C25" s="59">
        <v>3850</v>
      </c>
      <c r="D25" s="59">
        <v>3686</v>
      </c>
      <c r="E25" s="59">
        <v>3760</v>
      </c>
      <c r="F25" s="59">
        <v>3916</v>
      </c>
      <c r="G25" s="59">
        <v>4216.9610000000002</v>
      </c>
      <c r="H25" s="59">
        <v>3910</v>
      </c>
      <c r="I25" s="59">
        <v>3641</v>
      </c>
      <c r="J25" s="59">
        <v>3113</v>
      </c>
      <c r="K25" s="59">
        <v>3832</v>
      </c>
      <c r="L25" s="59">
        <v>3507</v>
      </c>
      <c r="M25" s="59">
        <v>3969</v>
      </c>
      <c r="N25" s="59">
        <v>3874</v>
      </c>
      <c r="O25" s="59">
        <v>3665.038</v>
      </c>
      <c r="P25" s="59" t="s">
        <v>12</v>
      </c>
      <c r="Q25" s="59" t="s">
        <v>12</v>
      </c>
      <c r="R25" s="59" t="s">
        <v>12</v>
      </c>
      <c r="S25" s="59" t="s">
        <v>12</v>
      </c>
      <c r="T25" s="59" t="s">
        <v>12</v>
      </c>
      <c r="U25" s="59" t="s">
        <v>12</v>
      </c>
      <c r="V25" s="59" t="s">
        <v>12</v>
      </c>
      <c r="W25" s="59" t="s">
        <v>12</v>
      </c>
      <c r="X25" s="59" t="s">
        <v>12</v>
      </c>
      <c r="Y25" s="59" t="s">
        <v>12</v>
      </c>
      <c r="Z25" s="59" t="s">
        <v>12</v>
      </c>
    </row>
    <row r="26" spans="1:27" x14ac:dyDescent="0.2">
      <c r="A26" s="305" t="s">
        <v>272</v>
      </c>
      <c r="B26" s="306" t="s">
        <v>273</v>
      </c>
      <c r="C26" s="59">
        <v>50187.171000000002</v>
      </c>
      <c r="D26" s="59">
        <v>43805.017999999996</v>
      </c>
      <c r="E26" s="59">
        <v>47790.974999999999</v>
      </c>
      <c r="F26" s="59">
        <v>46571.24</v>
      </c>
      <c r="G26" s="59">
        <v>46646.165999999997</v>
      </c>
      <c r="H26" s="59">
        <v>45510.769</v>
      </c>
      <c r="I26" s="59">
        <v>50782.237999999998</v>
      </c>
      <c r="J26" s="59">
        <v>51111.33</v>
      </c>
      <c r="K26" s="59">
        <v>46508.171999999999</v>
      </c>
      <c r="L26" s="59">
        <v>48210.534</v>
      </c>
      <c r="M26" s="59">
        <v>45929.5</v>
      </c>
      <c r="N26" s="59">
        <v>48195.517999999996</v>
      </c>
      <c r="O26" s="59">
        <v>40695.761000000006</v>
      </c>
      <c r="P26" s="59" t="s">
        <v>12</v>
      </c>
      <c r="Q26" s="59" t="s">
        <v>12</v>
      </c>
      <c r="R26" s="59" t="s">
        <v>12</v>
      </c>
      <c r="S26" s="59" t="s">
        <v>12</v>
      </c>
      <c r="T26" s="59" t="s">
        <v>12</v>
      </c>
      <c r="U26" s="59" t="s">
        <v>12</v>
      </c>
      <c r="V26" s="59" t="s">
        <v>12</v>
      </c>
      <c r="W26" s="59" t="s">
        <v>12</v>
      </c>
      <c r="X26" s="59" t="s">
        <v>12</v>
      </c>
      <c r="Y26" s="59" t="s">
        <v>12</v>
      </c>
      <c r="Z26" s="59" t="s">
        <v>12</v>
      </c>
    </row>
    <row r="27" spans="1:27" x14ac:dyDescent="0.2">
      <c r="A27" s="2" t="s">
        <v>260</v>
      </c>
      <c r="B27" s="9" t="s">
        <v>266</v>
      </c>
      <c r="C27" s="59">
        <v>118.16800000000001</v>
      </c>
      <c r="D27" s="59">
        <v>2202.578</v>
      </c>
      <c r="E27" s="59">
        <v>819.44100000000003</v>
      </c>
      <c r="F27" s="59">
        <v>368.721</v>
      </c>
      <c r="G27" s="59">
        <v>-521.05999999999995</v>
      </c>
      <c r="H27" s="59">
        <v>528.77300000000002</v>
      </c>
      <c r="I27" s="59">
        <v>-1189.4780000000001</v>
      </c>
      <c r="J27" s="59">
        <v>-120.83</v>
      </c>
      <c r="K27" s="59">
        <v>7.59699999999998</v>
      </c>
      <c r="L27" s="59">
        <v>1041.8440000000001</v>
      </c>
      <c r="M27" s="59">
        <v>-268.87600000000003</v>
      </c>
      <c r="N27" s="59">
        <v>-889.58</v>
      </c>
      <c r="O27" s="59">
        <v>-409.71600000000001</v>
      </c>
      <c r="P27" s="59" t="s">
        <v>12</v>
      </c>
      <c r="Q27" s="59" t="s">
        <v>12</v>
      </c>
      <c r="R27" s="59" t="s">
        <v>12</v>
      </c>
      <c r="S27" s="59" t="s">
        <v>12</v>
      </c>
      <c r="T27" s="59" t="s">
        <v>12</v>
      </c>
      <c r="U27" s="59" t="s">
        <v>12</v>
      </c>
      <c r="V27" s="59" t="s">
        <v>12</v>
      </c>
      <c r="W27" s="59" t="s">
        <v>12</v>
      </c>
      <c r="X27" s="59" t="s">
        <v>12</v>
      </c>
      <c r="Y27" s="59" t="s">
        <v>12</v>
      </c>
      <c r="Z27" s="59" t="s">
        <v>12</v>
      </c>
    </row>
  </sheetData>
  <mergeCells count="4">
    <mergeCell ref="AA6:AA7"/>
    <mergeCell ref="O6:Z6"/>
    <mergeCell ref="B6:B7"/>
    <mergeCell ref="C6:N6"/>
  </mergeCells>
  <phoneticPr fontId="2" type="noConversion"/>
  <hyperlinks>
    <hyperlink ref="A1" location="Cover!A1" display="Back to Cover page" xr:uid="{00000000-0004-0000-0200-000000000000}"/>
  </hyperlinks>
  <pageMargins left="0.7" right="0.7" top="0.75" bottom="0.75" header="0.3" footer="0.3"/>
  <pageSetup paperSize="9" scale="97" orientation="landscape" verticalDpi="200" r:id="rId1"/>
  <headerFooter alignWithMargins="0"/>
  <rowBreaks count="1" manualBreakCount="1">
    <brk id="20" max="16383" man="1"/>
  </rowBreaks>
  <colBreaks count="1" manualBreakCount="1">
    <brk id="17"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62"/>
  <sheetViews>
    <sheetView showGridLines="0" zoomScale="85" zoomScaleNormal="85" workbookViewId="0">
      <selection activeCell="B3" sqref="B3"/>
    </sheetView>
  </sheetViews>
  <sheetFormatPr defaultRowHeight="14.4" x14ac:dyDescent="0.3"/>
  <cols>
    <col min="1" max="1" width="11.6640625" customWidth="1"/>
    <col min="2" max="2" width="39.5546875" customWidth="1"/>
    <col min="3" max="3" width="9.88671875" bestFit="1" customWidth="1"/>
    <col min="25" max="25" width="9.88671875" bestFit="1" customWidth="1"/>
  </cols>
  <sheetData>
    <row r="1" spans="1:27" s="2" customFormat="1" ht="18" customHeight="1" x14ac:dyDescent="0.2">
      <c r="A1" s="264" t="s">
        <v>192</v>
      </c>
    </row>
    <row r="3" spans="1:27" ht="15.6" x14ac:dyDescent="0.3">
      <c r="B3" s="251" t="s">
        <v>524</v>
      </c>
      <c r="M3" s="251" t="s">
        <v>525</v>
      </c>
      <c r="AA3" s="251" t="s">
        <v>526</v>
      </c>
    </row>
    <row r="4" spans="1:27" x14ac:dyDescent="0.3">
      <c r="B4" s="250" t="s">
        <v>241</v>
      </c>
      <c r="M4" s="250" t="s">
        <v>241</v>
      </c>
      <c r="AA4" s="250" t="s">
        <v>141</v>
      </c>
    </row>
    <row r="31" spans="2:27" x14ac:dyDescent="0.3">
      <c r="B31" s="41" t="s">
        <v>536</v>
      </c>
      <c r="M31" s="299" t="s">
        <v>532</v>
      </c>
      <c r="AA31" s="299" t="s">
        <v>542</v>
      </c>
    </row>
    <row r="32" spans="2:27" x14ac:dyDescent="0.3">
      <c r="B32" s="2" t="str">
        <f>'T1-Solid fuels supply EU'!B37</f>
        <v>Extraction date: 05/05/2020</v>
      </c>
      <c r="M32" s="2" t="str">
        <f>'T1-Solid fuels supply EU'!B37</f>
        <v>Extraction date: 05/05/2020</v>
      </c>
      <c r="AA32" s="2" t="str">
        <f>'T1-Solid fuels supply EU'!B37</f>
        <v>Extraction date: 05/05/2020</v>
      </c>
    </row>
    <row r="33" spans="2:27" ht="18" customHeight="1" x14ac:dyDescent="0.3">
      <c r="B33" s="300" t="s">
        <v>269</v>
      </c>
      <c r="M33" s="42" t="s">
        <v>274</v>
      </c>
      <c r="AA33" s="42" t="s">
        <v>408</v>
      </c>
    </row>
    <row r="34" spans="2:27" ht="18" customHeight="1" x14ac:dyDescent="0.3"/>
    <row r="39" spans="2:27" x14ac:dyDescent="0.3">
      <c r="B39" t="s">
        <v>136</v>
      </c>
    </row>
    <row r="40" spans="2:27" x14ac:dyDescent="0.3">
      <c r="B40" s="70" t="s">
        <v>68</v>
      </c>
      <c r="C40" s="70" t="str">
        <f>'T1-Solid fuels supply EU'!C41</f>
        <v>2019M01</v>
      </c>
      <c r="D40" s="70" t="str">
        <f>'T1-Solid fuels supply EU'!D41</f>
        <v>2019M02</v>
      </c>
      <c r="E40" s="70" t="str">
        <f>'T1-Solid fuels supply EU'!E41</f>
        <v>2019M03</v>
      </c>
      <c r="F40" s="70" t="str">
        <f>'T1-Solid fuels supply EU'!F41</f>
        <v>2019M04</v>
      </c>
      <c r="G40" s="70" t="str">
        <f>'T1-Solid fuels supply EU'!G41</f>
        <v>2019M05</v>
      </c>
      <c r="H40" s="70" t="str">
        <f>'T1-Solid fuels supply EU'!H41</f>
        <v>2019M06</v>
      </c>
      <c r="I40" s="70" t="str">
        <f>'T1-Solid fuels supply EU'!I41</f>
        <v>2019M07</v>
      </c>
      <c r="J40" s="70" t="str">
        <f>'T1-Solid fuels supply EU'!J41</f>
        <v>2019M08</v>
      </c>
      <c r="K40" s="70" t="str">
        <f>'T1-Solid fuels supply EU'!K41</f>
        <v>2019M09</v>
      </c>
      <c r="L40" s="70" t="str">
        <f>'T1-Solid fuels supply EU'!L41</f>
        <v>2019M10</v>
      </c>
      <c r="M40" s="70" t="str">
        <f>'T1-Solid fuels supply EU'!M41</f>
        <v>2019M11</v>
      </c>
      <c r="N40" s="70" t="str">
        <f>'T1-Solid fuels supply EU'!N41</f>
        <v>2019M12</v>
      </c>
      <c r="O40" s="70" t="str">
        <f>'T1-Solid fuels supply EU'!O41</f>
        <v>2020M01</v>
      </c>
      <c r="P40" s="70" t="str">
        <f>'T1-Solid fuels supply EU'!P41</f>
        <v>2020M02</v>
      </c>
      <c r="Q40" s="70" t="str">
        <f>'T1-Solid fuels supply EU'!Q41</f>
        <v>2020M03</v>
      </c>
      <c r="R40" s="70" t="str">
        <f>'T1-Solid fuels supply EU'!R41</f>
        <v>2020M04</v>
      </c>
      <c r="S40" s="70" t="str">
        <f>'T1-Solid fuels supply EU'!S41</f>
        <v>2020M05</v>
      </c>
      <c r="T40" s="70" t="str">
        <f>'T1-Solid fuels supply EU'!T41</f>
        <v>2020M06</v>
      </c>
      <c r="U40" s="70" t="str">
        <f>'T1-Solid fuels supply EU'!U41</f>
        <v>2020M07</v>
      </c>
      <c r="V40" s="70" t="str">
        <f>'T1-Solid fuels supply EU'!V41</f>
        <v>2020M08</v>
      </c>
      <c r="W40" s="70" t="str">
        <f>'T1-Solid fuels supply EU'!W41</f>
        <v>2020M09</v>
      </c>
      <c r="X40" s="70" t="str">
        <f>'T1-Solid fuels supply EU'!X41</f>
        <v>2020M10</v>
      </c>
      <c r="Y40" s="70" t="str">
        <f>'T1-Solid fuels supply EU'!Y41</f>
        <v>2020M11</v>
      </c>
      <c r="Z40" s="70" t="str">
        <f>'T1-Solid fuels supply EU'!Z41</f>
        <v>2020M12</v>
      </c>
    </row>
    <row r="41" spans="2:27" x14ac:dyDescent="0.3">
      <c r="B41" t="s">
        <v>3</v>
      </c>
      <c r="C41" s="216">
        <f>'T1-Solid fuels supply EU'!C42+'T1-Solid fuels supply EU'!C43</f>
        <v>5716.36</v>
      </c>
      <c r="D41" s="216">
        <f>'T1-Solid fuels supply EU'!D42+'T1-Solid fuels supply EU'!D43</f>
        <v>5326.44</v>
      </c>
      <c r="E41" s="216">
        <f>'T1-Solid fuels supply EU'!E42+'T1-Solid fuels supply EU'!E43</f>
        <v>6095.5700000000006</v>
      </c>
      <c r="F41" s="216">
        <f>'T1-Solid fuels supply EU'!F42+'T1-Solid fuels supply EU'!F43</f>
        <v>5776.5870000000004</v>
      </c>
      <c r="G41" s="216">
        <f>'T1-Solid fuels supply EU'!G42+'T1-Solid fuels supply EU'!G43</f>
        <v>5777.6080000000002</v>
      </c>
      <c r="H41" s="216">
        <f>'T1-Solid fuels supply EU'!H42+'T1-Solid fuels supply EU'!H43</f>
        <v>5205.6620000000003</v>
      </c>
      <c r="I41" s="216">
        <f>'T1-Solid fuels supply EU'!I42+'T1-Solid fuels supply EU'!I43</f>
        <v>5808.7649999999994</v>
      </c>
      <c r="J41" s="216">
        <f>'T1-Solid fuels supply EU'!J42+'T1-Solid fuels supply EU'!J43</f>
        <v>5618.2530000000006</v>
      </c>
      <c r="K41" s="216">
        <f>'T1-Solid fuels supply EU'!K42+'T1-Solid fuels supply EU'!K43</f>
        <v>5619.9090000000006</v>
      </c>
      <c r="L41" s="216">
        <f>'T1-Solid fuels supply EU'!L42+'T1-Solid fuels supply EU'!L43</f>
        <v>5977.4620000000014</v>
      </c>
      <c r="M41" s="216">
        <f>'T1-Solid fuels supply EU'!M42+'T1-Solid fuels supply EU'!M43</f>
        <v>5686.95</v>
      </c>
      <c r="N41" s="216">
        <f>'T1-Solid fuels supply EU'!N42+'T1-Solid fuels supply EU'!N43</f>
        <v>5460.3440000000001</v>
      </c>
      <c r="O41" s="216">
        <f>'T1-Solid fuels supply EU'!O42+'T1-Solid fuels supply EU'!O43</f>
        <v>5686.4050000000016</v>
      </c>
      <c r="P41" s="216" t="e">
        <f>'T1-Solid fuels supply EU'!P42+'T1-Solid fuels supply EU'!P43</f>
        <v>#VALUE!</v>
      </c>
      <c r="Q41" s="216" t="e">
        <f>'T1-Solid fuels supply EU'!Q42+'T1-Solid fuels supply EU'!Q43</f>
        <v>#VALUE!</v>
      </c>
      <c r="R41" s="216" t="e">
        <f>'T1-Solid fuels supply EU'!R42+'T1-Solid fuels supply EU'!R43</f>
        <v>#VALUE!</v>
      </c>
      <c r="S41" s="216" t="e">
        <f>'T1-Solid fuels supply EU'!S42+'T1-Solid fuels supply EU'!S43</f>
        <v>#VALUE!</v>
      </c>
      <c r="T41" s="216" t="e">
        <f>'T1-Solid fuels supply EU'!T42+'T1-Solid fuels supply EU'!T43</f>
        <v>#VALUE!</v>
      </c>
      <c r="U41" s="216" t="e">
        <f>'T1-Solid fuels supply EU'!U42+'T1-Solid fuels supply EU'!U43</f>
        <v>#VALUE!</v>
      </c>
      <c r="V41" s="216" t="e">
        <f>'T1-Solid fuels supply EU'!V42+'T1-Solid fuels supply EU'!V43</f>
        <v>#VALUE!</v>
      </c>
      <c r="W41" s="216" t="e">
        <f>'T1-Solid fuels supply EU'!W42+'T1-Solid fuels supply EU'!W43</f>
        <v>#VALUE!</v>
      </c>
      <c r="X41" s="216" t="e">
        <f>'T1-Solid fuels supply EU'!X42+'T1-Solid fuels supply EU'!X43</f>
        <v>#VALUE!</v>
      </c>
      <c r="Y41" s="216" t="e">
        <f>'T1-Solid fuels supply EU'!Y42+'T1-Solid fuels supply EU'!Y43</f>
        <v>#VALUE!</v>
      </c>
      <c r="Z41" s="216" t="e">
        <f>'T1-Solid fuels supply EU'!Z42+'T1-Solid fuels supply EU'!Z43</f>
        <v>#VALUE!</v>
      </c>
    </row>
    <row r="42" spans="2:27" x14ac:dyDescent="0.3">
      <c r="B42" t="s">
        <v>1</v>
      </c>
      <c r="C42" s="216">
        <f>'T1-Solid fuels supply EU'!C44</f>
        <v>14811.543000000001</v>
      </c>
      <c r="D42" s="216">
        <f>'T1-Solid fuels supply EU'!D44</f>
        <v>12719.049000000001</v>
      </c>
      <c r="E42" s="216">
        <f>'T1-Solid fuels supply EU'!E44</f>
        <v>12466.862999999999</v>
      </c>
      <c r="F42" s="216">
        <f>'T1-Solid fuels supply EU'!F44</f>
        <v>10973.69</v>
      </c>
      <c r="G42" s="216">
        <f>'T1-Solid fuels supply EU'!G44</f>
        <v>9769.3350000000009</v>
      </c>
      <c r="H42" s="216">
        <f>'T1-Solid fuels supply EU'!H44</f>
        <v>9791.18</v>
      </c>
      <c r="I42" s="216">
        <f>'T1-Solid fuels supply EU'!I44</f>
        <v>9433.32</v>
      </c>
      <c r="J42" s="216">
        <f>'T1-Solid fuels supply EU'!J44</f>
        <v>9723.4189999999999</v>
      </c>
      <c r="K42" s="216">
        <f>'T1-Solid fuels supply EU'!K44</f>
        <v>9318.4249999999993</v>
      </c>
      <c r="L42" s="216">
        <f>'T1-Solid fuels supply EU'!L44</f>
        <v>9928.9650000000001</v>
      </c>
      <c r="M42" s="216">
        <f>'T1-Solid fuels supply EU'!M44</f>
        <v>10003.533000000001</v>
      </c>
      <c r="N42" s="216">
        <f>'T1-Solid fuels supply EU'!N44</f>
        <v>9659.9040000000023</v>
      </c>
      <c r="O42" s="216">
        <f>'T1-Solid fuels supply EU'!O44</f>
        <v>8769.7420000000002</v>
      </c>
      <c r="P42" s="216" t="str">
        <f>'T1-Solid fuels supply EU'!P44</f>
        <v>:</v>
      </c>
      <c r="Q42" s="216" t="str">
        <f>'T1-Solid fuels supply EU'!Q44</f>
        <v>:</v>
      </c>
      <c r="R42" s="216" t="str">
        <f>'T1-Solid fuels supply EU'!R44</f>
        <v>:</v>
      </c>
      <c r="S42" s="216" t="str">
        <f>'T1-Solid fuels supply EU'!S44</f>
        <v>:</v>
      </c>
      <c r="T42" s="216" t="str">
        <f>'T1-Solid fuels supply EU'!T44</f>
        <v>:</v>
      </c>
      <c r="U42" s="216" t="str">
        <f>'T1-Solid fuels supply EU'!U44</f>
        <v>:</v>
      </c>
      <c r="V42" s="216" t="str">
        <f>'T1-Solid fuels supply EU'!V44</f>
        <v>:</v>
      </c>
      <c r="W42" s="216" t="str">
        <f>'T1-Solid fuels supply EU'!W44</f>
        <v>:</v>
      </c>
      <c r="X42" s="216" t="str">
        <f>'T1-Solid fuels supply EU'!X44</f>
        <v>:</v>
      </c>
      <c r="Y42" s="216" t="str">
        <f>'T1-Solid fuels supply EU'!Y44</f>
        <v>:</v>
      </c>
      <c r="Z42" s="216" t="str">
        <f>'T1-Solid fuels supply EU'!Z44</f>
        <v>:</v>
      </c>
    </row>
    <row r="43" spans="2:27" x14ac:dyDescent="0.3">
      <c r="B43" s="220" t="s">
        <v>2</v>
      </c>
      <c r="C43" s="216">
        <f>-'T1-Solid fuels supply EU'!C45</f>
        <v>-666.50000000000011</v>
      </c>
      <c r="D43" s="216">
        <f>-'T1-Solid fuels supply EU'!D45</f>
        <v>-705.62000000000012</v>
      </c>
      <c r="E43" s="216">
        <f>-'T1-Solid fuels supply EU'!E45</f>
        <v>-712.596</v>
      </c>
      <c r="F43" s="216">
        <f>-'T1-Solid fuels supply EU'!F45</f>
        <v>-647.81499999999994</v>
      </c>
      <c r="G43" s="216">
        <f>-'T1-Solid fuels supply EU'!G45</f>
        <v>-784.12900000000002</v>
      </c>
      <c r="H43" s="216">
        <f>-'T1-Solid fuels supply EU'!H45</f>
        <v>-847.47099999999989</v>
      </c>
      <c r="I43" s="216">
        <f>-'T1-Solid fuels supply EU'!I45</f>
        <v>-738.74600000000009</v>
      </c>
      <c r="J43" s="216">
        <f>-'T1-Solid fuels supply EU'!J45</f>
        <v>-719.1930000000001</v>
      </c>
      <c r="K43" s="216">
        <f>-'T1-Solid fuels supply EU'!K45</f>
        <v>-719.029</v>
      </c>
      <c r="L43" s="216">
        <f>-'T1-Solid fuels supply EU'!L45</f>
        <v>-682.48400000000004</v>
      </c>
      <c r="M43" s="216">
        <f>-'T1-Solid fuels supply EU'!M45</f>
        <v>-763.83400000000006</v>
      </c>
      <c r="N43" s="216">
        <f>-'T1-Solid fuels supply EU'!N45</f>
        <v>-792.65599999999995</v>
      </c>
      <c r="O43" s="216">
        <f>-'T1-Solid fuels supply EU'!O45</f>
        <v>-760.30799999999999</v>
      </c>
      <c r="P43" s="216" t="e">
        <f>-'T1-Solid fuels supply EU'!P45</f>
        <v>#VALUE!</v>
      </c>
      <c r="Q43" s="216" t="e">
        <f>-'T1-Solid fuels supply EU'!Q45</f>
        <v>#VALUE!</v>
      </c>
      <c r="R43" s="216" t="e">
        <f>-'T1-Solid fuels supply EU'!R45</f>
        <v>#VALUE!</v>
      </c>
      <c r="S43" s="216" t="e">
        <f>-'T1-Solid fuels supply EU'!S45</f>
        <v>#VALUE!</v>
      </c>
      <c r="T43" s="216" t="e">
        <f>-'T1-Solid fuels supply EU'!T45</f>
        <v>#VALUE!</v>
      </c>
      <c r="U43" s="216" t="e">
        <f>-'T1-Solid fuels supply EU'!U45</f>
        <v>#VALUE!</v>
      </c>
      <c r="V43" s="216" t="e">
        <f>-'T1-Solid fuels supply EU'!V45</f>
        <v>#VALUE!</v>
      </c>
      <c r="W43" s="216" t="e">
        <f>-'T1-Solid fuels supply EU'!W45</f>
        <v>#VALUE!</v>
      </c>
      <c r="X43" s="216" t="e">
        <f>-'T1-Solid fuels supply EU'!X45</f>
        <v>#VALUE!</v>
      </c>
      <c r="Y43" s="216" t="e">
        <f>-'T1-Solid fuels supply EU'!Y45</f>
        <v>#VALUE!</v>
      </c>
      <c r="Z43" s="216" t="e">
        <f>-'T1-Solid fuels supply EU'!Z45</f>
        <v>#VALUE!</v>
      </c>
    </row>
    <row r="44" spans="2:27" x14ac:dyDescent="0.3">
      <c r="B44" t="s">
        <v>47</v>
      </c>
      <c r="C44" s="216">
        <f>'T1-Solid fuels supply EU'!C46</f>
        <v>1399.6720000000003</v>
      </c>
      <c r="D44" s="216">
        <f>'T1-Solid fuels supply EU'!D46</f>
        <v>333.26</v>
      </c>
      <c r="E44" s="216">
        <f>'T1-Solid fuels supply EU'!E46</f>
        <v>-1230.4739999999999</v>
      </c>
      <c r="F44" s="216">
        <f>'T1-Solid fuels supply EU'!F46</f>
        <v>-1421.002</v>
      </c>
      <c r="G44" s="216">
        <f>'T1-Solid fuels supply EU'!G46</f>
        <v>-1427.2209999999998</v>
      </c>
      <c r="H44" s="216">
        <f>'T1-Solid fuels supply EU'!H46</f>
        <v>-1088.6220000000001</v>
      </c>
      <c r="I44" s="216">
        <f>'T1-Solid fuels supply EU'!I46</f>
        <v>-356.7480000000001</v>
      </c>
      <c r="J44" s="216">
        <f>'T1-Solid fuels supply EU'!J46</f>
        <v>-1427.7430000000002</v>
      </c>
      <c r="K44" s="216">
        <f>'T1-Solid fuels supply EU'!K46</f>
        <v>336.19599999999997</v>
      </c>
      <c r="L44" s="216">
        <f>'T1-Solid fuels supply EU'!L46</f>
        <v>164.72800000000001</v>
      </c>
      <c r="M44" s="216">
        <f>'T1-Solid fuels supply EU'!M46</f>
        <v>232.41699999999992</v>
      </c>
      <c r="N44" s="216">
        <f>'T1-Solid fuels supply EU'!N46</f>
        <v>400.47700000000009</v>
      </c>
      <c r="O44" s="216">
        <f>'T1-Solid fuels supply EU'!O46</f>
        <v>600.72199999999998</v>
      </c>
      <c r="P44" s="216" t="str">
        <f>'T1-Solid fuels supply EU'!P46</f>
        <v>:</v>
      </c>
      <c r="Q44" s="216" t="str">
        <f>'T1-Solid fuels supply EU'!Q46</f>
        <v>:</v>
      </c>
      <c r="R44" s="216" t="str">
        <f>'T1-Solid fuels supply EU'!R46</f>
        <v>:</v>
      </c>
      <c r="S44" s="216" t="str">
        <f>'T1-Solid fuels supply EU'!S46</f>
        <v>:</v>
      </c>
      <c r="T44" s="216" t="str">
        <f>'T1-Solid fuels supply EU'!T46</f>
        <v>:</v>
      </c>
      <c r="U44" s="216" t="str">
        <f>'T1-Solid fuels supply EU'!U46</f>
        <v>:</v>
      </c>
      <c r="V44" s="216" t="str">
        <f>'T1-Solid fuels supply EU'!V46</f>
        <v>:</v>
      </c>
      <c r="W44" s="216" t="str">
        <f>'T1-Solid fuels supply EU'!W46</f>
        <v>:</v>
      </c>
      <c r="X44" s="216" t="str">
        <f>'T1-Solid fuels supply EU'!X46</f>
        <v>:</v>
      </c>
      <c r="Y44" s="216" t="str">
        <f>'T1-Solid fuels supply EU'!Y46</f>
        <v>:</v>
      </c>
      <c r="Z44" s="216" t="str">
        <f>'T1-Solid fuels supply EU'!Z46</f>
        <v>:</v>
      </c>
    </row>
    <row r="47" spans="2:27" x14ac:dyDescent="0.3">
      <c r="B47" t="s">
        <v>4</v>
      </c>
    </row>
    <row r="48" spans="2:27" x14ac:dyDescent="0.3">
      <c r="B48" s="70" t="s">
        <v>68</v>
      </c>
      <c r="C48" s="70" t="str">
        <f>'T1-Solid fuels supply EU'!C41</f>
        <v>2019M01</v>
      </c>
      <c r="D48" s="70" t="str">
        <f>'T1-Solid fuels supply EU'!D41</f>
        <v>2019M02</v>
      </c>
      <c r="E48" s="70" t="str">
        <f>'T1-Solid fuels supply EU'!E41</f>
        <v>2019M03</v>
      </c>
      <c r="F48" s="70" t="str">
        <f>'T1-Solid fuels supply EU'!F41</f>
        <v>2019M04</v>
      </c>
      <c r="G48" s="70" t="str">
        <f>'T1-Solid fuels supply EU'!G41</f>
        <v>2019M05</v>
      </c>
      <c r="H48" s="70" t="str">
        <f>'T1-Solid fuels supply EU'!H41</f>
        <v>2019M06</v>
      </c>
      <c r="I48" s="70" t="str">
        <f>'T1-Solid fuels supply EU'!I41</f>
        <v>2019M07</v>
      </c>
      <c r="J48" s="70" t="str">
        <f>'T1-Solid fuels supply EU'!J41</f>
        <v>2019M08</v>
      </c>
      <c r="K48" s="70" t="str">
        <f>'T1-Solid fuels supply EU'!K41</f>
        <v>2019M09</v>
      </c>
      <c r="L48" s="70" t="str">
        <f>'T1-Solid fuels supply EU'!L41</f>
        <v>2019M10</v>
      </c>
      <c r="M48" s="70" t="str">
        <f>'T1-Solid fuels supply EU'!M41</f>
        <v>2019M11</v>
      </c>
      <c r="N48" s="70" t="str">
        <f>'T1-Solid fuels supply EU'!N41</f>
        <v>2019M12</v>
      </c>
      <c r="O48" s="70" t="str">
        <f>'T1-Solid fuels supply EU'!O41</f>
        <v>2020M01</v>
      </c>
      <c r="P48" s="70" t="str">
        <f>'T1-Solid fuels supply EU'!P41</f>
        <v>2020M02</v>
      </c>
      <c r="Q48" s="70" t="str">
        <f>'T1-Solid fuels supply EU'!Q41</f>
        <v>2020M03</v>
      </c>
      <c r="R48" s="70" t="str">
        <f>'T1-Solid fuels supply EU'!R41</f>
        <v>2020M04</v>
      </c>
      <c r="S48" s="70" t="str">
        <f>'T1-Solid fuels supply EU'!S41</f>
        <v>2020M05</v>
      </c>
      <c r="T48" s="70" t="str">
        <f>'T1-Solid fuels supply EU'!T41</f>
        <v>2020M06</v>
      </c>
      <c r="U48" s="70" t="str">
        <f>'T1-Solid fuels supply EU'!U41</f>
        <v>2020M07</v>
      </c>
      <c r="V48" s="70" t="str">
        <f>'T1-Solid fuels supply EU'!V41</f>
        <v>2020M08</v>
      </c>
      <c r="W48" s="70" t="str">
        <f>'T1-Solid fuels supply EU'!W41</f>
        <v>2020M09</v>
      </c>
      <c r="X48" s="70" t="str">
        <f>'T1-Solid fuels supply EU'!X41</f>
        <v>2020M10</v>
      </c>
      <c r="Y48" s="70" t="str">
        <f>'T1-Solid fuels supply EU'!Y41</f>
        <v>2020M11</v>
      </c>
      <c r="Z48" s="70" t="str">
        <f>'T1-Solid fuels supply EU'!Z41</f>
        <v>2020M12</v>
      </c>
    </row>
    <row r="49" spans="2:26" x14ac:dyDescent="0.3">
      <c r="B49" s="216" t="str">
        <f>'T2-Oil supply EU'!B23</f>
        <v>Indigenous production</v>
      </c>
      <c r="C49" s="216">
        <f>'T2-Oil supply EU'!C23</f>
        <v>6012.4809999999998</v>
      </c>
      <c r="D49" s="216">
        <f>'T2-Oil supply EU'!D23</f>
        <v>5731.7820000000002</v>
      </c>
      <c r="E49" s="216">
        <f>'T2-Oil supply EU'!E23</f>
        <v>6238.21</v>
      </c>
      <c r="F49" s="216">
        <f>'T2-Oil supply EU'!F23</f>
        <v>5730.741</v>
      </c>
      <c r="G49" s="216">
        <f>'T2-Oil supply EU'!G23</f>
        <v>5909.9160000000002</v>
      </c>
      <c r="H49" s="216">
        <f>'T2-Oil supply EU'!H23</f>
        <v>5513.3890000000001</v>
      </c>
      <c r="I49" s="216">
        <f>'T2-Oil supply EU'!I23</f>
        <v>5588.3559999999998</v>
      </c>
      <c r="J49" s="216">
        <f>'T2-Oil supply EU'!J23</f>
        <v>5164.6319999999996</v>
      </c>
      <c r="K49" s="216">
        <f>'T2-Oil supply EU'!K23</f>
        <v>5455.1610000000001</v>
      </c>
      <c r="L49" s="216">
        <f>'T2-Oil supply EU'!L23</f>
        <v>5503.2479999999996</v>
      </c>
      <c r="M49" s="216">
        <f>'T2-Oil supply EU'!M23</f>
        <v>5577.1980000000003</v>
      </c>
      <c r="N49" s="216">
        <f>'T2-Oil supply EU'!N23</f>
        <v>5680.8729999999996</v>
      </c>
      <c r="O49" s="216">
        <f>'T2-Oil supply EU'!O23</f>
        <v>5812.1559999999999</v>
      </c>
      <c r="P49" s="216" t="str">
        <f>'T2-Oil supply EU'!P23</f>
        <v>:</v>
      </c>
      <c r="Q49" s="216" t="str">
        <f>'T2-Oil supply EU'!Q23</f>
        <v>:</v>
      </c>
      <c r="R49" s="216" t="str">
        <f>'T2-Oil supply EU'!R23</f>
        <v>:</v>
      </c>
      <c r="S49" s="216" t="str">
        <f>'T2-Oil supply EU'!S23</f>
        <v>:</v>
      </c>
      <c r="T49" s="216" t="str">
        <f>'T2-Oil supply EU'!T23</f>
        <v>:</v>
      </c>
      <c r="U49" s="216" t="str">
        <f>'T2-Oil supply EU'!U23</f>
        <v>:</v>
      </c>
      <c r="V49" s="216" t="str">
        <f>'T2-Oil supply EU'!V23</f>
        <v>:</v>
      </c>
      <c r="W49" s="216" t="str">
        <f>'T2-Oil supply EU'!W23</f>
        <v>:</v>
      </c>
      <c r="X49" s="216" t="str">
        <f>'T2-Oil supply EU'!X23</f>
        <v>:</v>
      </c>
      <c r="Y49" s="216" t="str">
        <f>'T2-Oil supply EU'!Y23</f>
        <v>:</v>
      </c>
      <c r="Z49" s="216" t="str">
        <f>'T2-Oil supply EU'!Z23</f>
        <v>:</v>
      </c>
    </row>
    <row r="50" spans="2:26" x14ac:dyDescent="0.3">
      <c r="B50" t="s">
        <v>1</v>
      </c>
      <c r="C50" s="216">
        <f>'T2-Oil supply EU'!C24</f>
        <v>49292.714999999997</v>
      </c>
      <c r="D50" s="216">
        <f>'T2-Oil supply EU'!D24</f>
        <v>43548.718999999997</v>
      </c>
      <c r="E50" s="216">
        <f>'T2-Oil supply EU'!E24</f>
        <v>46005.069000000003</v>
      </c>
      <c r="F50" s="216">
        <f>'T2-Oil supply EU'!F24</f>
        <v>45659.68</v>
      </c>
      <c r="G50" s="216">
        <f>'T2-Oil supply EU'!G24</f>
        <v>44025.671999999999</v>
      </c>
      <c r="H50" s="216">
        <f>'T2-Oil supply EU'!H24</f>
        <v>43890.695</v>
      </c>
      <c r="I50" s="216">
        <f>'T2-Oil supply EU'!I24</f>
        <v>48428.800000000003</v>
      </c>
      <c r="J50" s="216">
        <f>'T2-Oil supply EU'!J24</f>
        <v>48828.453000000001</v>
      </c>
      <c r="K50" s="216">
        <f>'T2-Oil supply EU'!K24</f>
        <v>45081.786</v>
      </c>
      <c r="L50" s="216">
        <f>'T2-Oil supply EU'!L24</f>
        <v>46881.555</v>
      </c>
      <c r="M50" s="216">
        <f>'T2-Oil supply EU'!M24</f>
        <v>44798.312999999995</v>
      </c>
      <c r="N50" s="216">
        <f>'T2-Oil supply EU'!N24</f>
        <v>46096.870999999999</v>
      </c>
      <c r="O50" s="216">
        <f>'T2-Oil supply EU'!O24</f>
        <v>38258.361999999994</v>
      </c>
      <c r="P50" s="216" t="str">
        <f>'T2-Oil supply EU'!P24</f>
        <v>:</v>
      </c>
      <c r="Q50" s="216" t="str">
        <f>'T2-Oil supply EU'!Q24</f>
        <v>:</v>
      </c>
      <c r="R50" s="216" t="str">
        <f>'T2-Oil supply EU'!R24</f>
        <v>:</v>
      </c>
      <c r="S50" s="216" t="str">
        <f>'T2-Oil supply EU'!S24</f>
        <v>:</v>
      </c>
      <c r="T50" s="216" t="str">
        <f>'T2-Oil supply EU'!T24</f>
        <v>:</v>
      </c>
      <c r="U50" s="216" t="str">
        <f>'T2-Oil supply EU'!U24</f>
        <v>:</v>
      </c>
      <c r="V50" s="216" t="str">
        <f>'T2-Oil supply EU'!V24</f>
        <v>:</v>
      </c>
      <c r="W50" s="216" t="str">
        <f>'T2-Oil supply EU'!W24</f>
        <v>:</v>
      </c>
      <c r="X50" s="216" t="str">
        <f>'T2-Oil supply EU'!X24</f>
        <v>:</v>
      </c>
      <c r="Y50" s="216" t="str">
        <f>'T2-Oil supply EU'!Y24</f>
        <v>:</v>
      </c>
      <c r="Z50" s="216" t="str">
        <f>'T2-Oil supply EU'!Z24</f>
        <v>:</v>
      </c>
    </row>
    <row r="51" spans="2:26" x14ac:dyDescent="0.3">
      <c r="B51" s="220" t="s">
        <v>2</v>
      </c>
      <c r="C51" s="216">
        <f>-'T2-Oil supply EU'!C25</f>
        <v>-3850</v>
      </c>
      <c r="D51" s="216">
        <f>-'T2-Oil supply EU'!D25</f>
        <v>-3686</v>
      </c>
      <c r="E51" s="216">
        <f>-'T2-Oil supply EU'!E25</f>
        <v>-3760</v>
      </c>
      <c r="F51" s="216">
        <f>-'T2-Oil supply EU'!F25</f>
        <v>-3916</v>
      </c>
      <c r="G51" s="216">
        <f>-'T2-Oil supply EU'!G25</f>
        <v>-4216.9610000000002</v>
      </c>
      <c r="H51" s="216">
        <f>-'T2-Oil supply EU'!H25</f>
        <v>-3910</v>
      </c>
      <c r="I51" s="216">
        <f>-'T2-Oil supply EU'!I25</f>
        <v>-3641</v>
      </c>
      <c r="J51" s="216">
        <f>-'T2-Oil supply EU'!J25</f>
        <v>-3113</v>
      </c>
      <c r="K51" s="216">
        <f>-'T2-Oil supply EU'!K25</f>
        <v>-3832</v>
      </c>
      <c r="L51" s="216">
        <f>-'T2-Oil supply EU'!L25</f>
        <v>-3507</v>
      </c>
      <c r="M51" s="216">
        <f>-'T2-Oil supply EU'!M25</f>
        <v>-3969</v>
      </c>
      <c r="N51" s="216">
        <f>-'T2-Oil supply EU'!N25</f>
        <v>-3874</v>
      </c>
      <c r="O51" s="216">
        <f>-'T2-Oil supply EU'!O25</f>
        <v>-3665.038</v>
      </c>
      <c r="P51" s="216" t="e">
        <f>-'T2-Oil supply EU'!P25</f>
        <v>#VALUE!</v>
      </c>
      <c r="Q51" s="216" t="e">
        <f>-'T2-Oil supply EU'!Q25</f>
        <v>#VALUE!</v>
      </c>
      <c r="R51" s="216" t="e">
        <f>-'T2-Oil supply EU'!R25</f>
        <v>#VALUE!</v>
      </c>
      <c r="S51" s="216" t="e">
        <f>-'T2-Oil supply EU'!S25</f>
        <v>#VALUE!</v>
      </c>
      <c r="T51" s="216" t="e">
        <f>-'T2-Oil supply EU'!T25</f>
        <v>#VALUE!</v>
      </c>
      <c r="U51" s="216" t="e">
        <f>-'T2-Oil supply EU'!U25</f>
        <v>#VALUE!</v>
      </c>
      <c r="V51" s="216" t="e">
        <f>-'T2-Oil supply EU'!V25</f>
        <v>#VALUE!</v>
      </c>
      <c r="W51" s="216" t="e">
        <f>-'T2-Oil supply EU'!W25</f>
        <v>#VALUE!</v>
      </c>
      <c r="X51" s="216" t="e">
        <f>-'T2-Oil supply EU'!X25</f>
        <v>#VALUE!</v>
      </c>
      <c r="Y51" s="216" t="e">
        <f>-'T2-Oil supply EU'!Y25</f>
        <v>#VALUE!</v>
      </c>
      <c r="Z51" s="216" t="e">
        <f>-'T2-Oil supply EU'!Z25</f>
        <v>#VALUE!</v>
      </c>
    </row>
    <row r="52" spans="2:26" x14ac:dyDescent="0.3">
      <c r="B52" s="216" t="str">
        <f>'T2-Oil supply EU'!B27</f>
        <v>Change in stock</v>
      </c>
      <c r="C52" s="216">
        <f>'T2-Oil supply EU'!C27</f>
        <v>118.16800000000001</v>
      </c>
      <c r="D52" s="216">
        <f>'T2-Oil supply EU'!D27</f>
        <v>2202.578</v>
      </c>
      <c r="E52" s="216">
        <f>'T2-Oil supply EU'!E27</f>
        <v>819.44100000000003</v>
      </c>
      <c r="F52" s="216">
        <f>'T2-Oil supply EU'!F27</f>
        <v>368.721</v>
      </c>
      <c r="G52" s="216">
        <f>'T2-Oil supply EU'!G27</f>
        <v>-521.05999999999995</v>
      </c>
      <c r="H52" s="216">
        <f>'T2-Oil supply EU'!H27</f>
        <v>528.77300000000002</v>
      </c>
      <c r="I52" s="216">
        <f>'T2-Oil supply EU'!I27</f>
        <v>-1189.4780000000001</v>
      </c>
      <c r="J52" s="216">
        <f>'T2-Oil supply EU'!J27</f>
        <v>-120.83</v>
      </c>
      <c r="K52" s="216">
        <f>'T2-Oil supply EU'!K27</f>
        <v>7.59699999999998</v>
      </c>
      <c r="L52" s="216">
        <f>'T2-Oil supply EU'!L27</f>
        <v>1041.8440000000001</v>
      </c>
      <c r="M52" s="216">
        <f>'T2-Oil supply EU'!M27</f>
        <v>-268.87600000000003</v>
      </c>
      <c r="N52" s="216">
        <f>'T2-Oil supply EU'!N27</f>
        <v>-889.58</v>
      </c>
      <c r="O52" s="216">
        <f>'T2-Oil supply EU'!O27</f>
        <v>-409.71600000000001</v>
      </c>
      <c r="P52" s="216" t="str">
        <f>'T2-Oil supply EU'!P27</f>
        <v>:</v>
      </c>
      <c r="Q52" s="216" t="str">
        <f>'T2-Oil supply EU'!Q27</f>
        <v>:</v>
      </c>
      <c r="R52" s="216" t="str">
        <f>'T2-Oil supply EU'!R27</f>
        <v>:</v>
      </c>
      <c r="S52" s="216" t="str">
        <f>'T2-Oil supply EU'!S27</f>
        <v>:</v>
      </c>
      <c r="T52" s="216" t="str">
        <f>'T2-Oil supply EU'!T27</f>
        <v>:</v>
      </c>
      <c r="U52" s="216" t="str">
        <f>'T2-Oil supply EU'!U27</f>
        <v>:</v>
      </c>
      <c r="V52" s="216" t="str">
        <f>'T2-Oil supply EU'!V27</f>
        <v>:</v>
      </c>
      <c r="W52" s="216" t="str">
        <f>'T2-Oil supply EU'!W27</f>
        <v>:</v>
      </c>
      <c r="X52" s="216" t="str">
        <f>'T2-Oil supply EU'!X27</f>
        <v>:</v>
      </c>
      <c r="Y52" s="216" t="str">
        <f>'T2-Oil supply EU'!Y27</f>
        <v>:</v>
      </c>
      <c r="Z52" s="216" t="str">
        <f>'T2-Oil supply EU'!Z27</f>
        <v>:</v>
      </c>
    </row>
    <row r="54" spans="2:26" x14ac:dyDescent="0.3">
      <c r="B54" t="s">
        <v>124</v>
      </c>
    </row>
    <row r="55" spans="2:26" x14ac:dyDescent="0.3">
      <c r="B55" s="70" t="s">
        <v>68</v>
      </c>
      <c r="C55" s="70" t="str">
        <f>'T1-Solid fuels supply EU'!C41</f>
        <v>2019M01</v>
      </c>
      <c r="D55" s="70" t="str">
        <f>'T1-Solid fuels supply EU'!D41</f>
        <v>2019M02</v>
      </c>
      <c r="E55" s="70" t="str">
        <f>'T1-Solid fuels supply EU'!E41</f>
        <v>2019M03</v>
      </c>
      <c r="F55" s="70" t="str">
        <f>'T1-Solid fuels supply EU'!F41</f>
        <v>2019M04</v>
      </c>
      <c r="G55" s="70" t="str">
        <f>'T1-Solid fuels supply EU'!G41</f>
        <v>2019M05</v>
      </c>
      <c r="H55" s="70" t="str">
        <f>'T1-Solid fuels supply EU'!H41</f>
        <v>2019M06</v>
      </c>
      <c r="I55" s="70" t="str">
        <f>'T1-Solid fuels supply EU'!I41</f>
        <v>2019M07</v>
      </c>
      <c r="J55" s="70" t="str">
        <f>'T1-Solid fuels supply EU'!J41</f>
        <v>2019M08</v>
      </c>
      <c r="K55" s="70" t="str">
        <f>'T1-Solid fuels supply EU'!K41</f>
        <v>2019M09</v>
      </c>
      <c r="L55" s="70" t="str">
        <f>'T1-Solid fuels supply EU'!L41</f>
        <v>2019M10</v>
      </c>
      <c r="M55" s="70" t="str">
        <f>'T1-Solid fuels supply EU'!M41</f>
        <v>2019M11</v>
      </c>
      <c r="N55" s="70" t="str">
        <f>'T1-Solid fuels supply EU'!N41</f>
        <v>2019M12</v>
      </c>
      <c r="O55" s="70" t="str">
        <f>'T1-Solid fuels supply EU'!O41</f>
        <v>2020M01</v>
      </c>
      <c r="P55" s="70" t="str">
        <f>'T1-Solid fuels supply EU'!P41</f>
        <v>2020M02</v>
      </c>
      <c r="Q55" s="70" t="str">
        <f>'T1-Solid fuels supply EU'!Q41</f>
        <v>2020M03</v>
      </c>
      <c r="R55" s="70" t="str">
        <f>'T1-Solid fuels supply EU'!R41</f>
        <v>2020M04</v>
      </c>
      <c r="S55" s="70" t="str">
        <f>'T1-Solid fuels supply EU'!S41</f>
        <v>2020M05</v>
      </c>
      <c r="T55" s="70" t="str">
        <f>'T1-Solid fuels supply EU'!T41</f>
        <v>2020M06</v>
      </c>
      <c r="U55" s="70" t="str">
        <f>'T1-Solid fuels supply EU'!U41</f>
        <v>2020M07</v>
      </c>
      <c r="V55" s="70" t="str">
        <f>'T1-Solid fuels supply EU'!V41</f>
        <v>2020M08</v>
      </c>
      <c r="W55" s="70" t="str">
        <f>'T1-Solid fuels supply EU'!W41</f>
        <v>2020M09</v>
      </c>
      <c r="X55" s="70" t="str">
        <f>'T1-Solid fuels supply EU'!X41</f>
        <v>2020M10</v>
      </c>
      <c r="Y55" s="70" t="str">
        <f>'T1-Solid fuels supply EU'!Y41</f>
        <v>2020M11</v>
      </c>
      <c r="Z55" s="70" t="str">
        <f>'T1-Solid fuels supply EU'!Z41</f>
        <v>2020M12</v>
      </c>
    </row>
    <row r="56" spans="2:26" x14ac:dyDescent="0.3">
      <c r="B56" s="216" t="str">
        <f>'T11-Gas supply EU'!B22</f>
        <v>Indigenous production</v>
      </c>
      <c r="C56" s="216">
        <f>'T11-Gas supply EU'!C22</f>
        <v>415878</v>
      </c>
      <c r="D56" s="216">
        <f>'T11-Gas supply EU'!D22</f>
        <v>344394</v>
      </c>
      <c r="E56" s="216">
        <f>'T11-Gas supply EU'!E22</f>
        <v>368947</v>
      </c>
      <c r="F56" s="216">
        <f>'T11-Gas supply EU'!F22</f>
        <v>332840</v>
      </c>
      <c r="G56" s="216">
        <f>'T11-Gas supply EU'!G22</f>
        <v>342820</v>
      </c>
      <c r="H56" s="216">
        <f>'T11-Gas supply EU'!H22</f>
        <v>311464</v>
      </c>
      <c r="I56" s="216">
        <f>'T11-Gas supply EU'!I22</f>
        <v>320887</v>
      </c>
      <c r="J56" s="216">
        <f>'T11-Gas supply EU'!J22</f>
        <v>312034</v>
      </c>
      <c r="K56" s="216">
        <f>'T11-Gas supply EU'!K22</f>
        <v>302864</v>
      </c>
      <c r="L56" s="216">
        <f>'T11-Gas supply EU'!L22</f>
        <v>306667</v>
      </c>
      <c r="M56" s="216">
        <f>'T11-Gas supply EU'!M22</f>
        <v>339392</v>
      </c>
      <c r="N56" s="216">
        <f>'T11-Gas supply EU'!N22</f>
        <v>349484</v>
      </c>
      <c r="O56" s="216">
        <f>'T11-Gas supply EU'!O22</f>
        <v>342622.97000000009</v>
      </c>
      <c r="P56" s="216" t="str">
        <f>'T11-Gas supply EU'!P22</f>
        <v>:</v>
      </c>
      <c r="Q56" s="216" t="str">
        <f>'T11-Gas supply EU'!Q22</f>
        <v>:</v>
      </c>
      <c r="R56" s="216" t="str">
        <f>'T11-Gas supply EU'!R22</f>
        <v>:</v>
      </c>
      <c r="S56" s="216" t="str">
        <f>'T11-Gas supply EU'!S22</f>
        <v>:</v>
      </c>
      <c r="T56" s="216" t="str">
        <f>'T11-Gas supply EU'!T22</f>
        <v>:</v>
      </c>
      <c r="U56" s="216" t="str">
        <f>'T11-Gas supply EU'!U22</f>
        <v>:</v>
      </c>
      <c r="V56" s="216" t="str">
        <f>'T11-Gas supply EU'!V22</f>
        <v>:</v>
      </c>
      <c r="W56" s="216" t="str">
        <f>'T11-Gas supply EU'!W22</f>
        <v>:</v>
      </c>
      <c r="X56" s="216" t="str">
        <f>'T11-Gas supply EU'!X22</f>
        <v>:</v>
      </c>
      <c r="Y56" s="216" t="str">
        <f>'T11-Gas supply EU'!Y22</f>
        <v>:</v>
      </c>
      <c r="Z56" s="216" t="str">
        <f>'T11-Gas supply EU'!Z22</f>
        <v>:</v>
      </c>
    </row>
    <row r="57" spans="2:26" x14ac:dyDescent="0.3">
      <c r="B57" s="216" t="str">
        <f>'T11-Gas supply EU'!B23</f>
        <v>Imports</v>
      </c>
      <c r="C57" s="216">
        <f>'T11-Gas supply EU'!C23</f>
        <v>2596078</v>
      </c>
      <c r="D57" s="216">
        <f>'T11-Gas supply EU'!D23</f>
        <v>2301587</v>
      </c>
      <c r="E57" s="216">
        <f>'T11-Gas supply EU'!E23</f>
        <v>2608095</v>
      </c>
      <c r="F57" s="216">
        <f>'T11-Gas supply EU'!F23</f>
        <v>2622830</v>
      </c>
      <c r="G57" s="216">
        <f>'T11-Gas supply EU'!G23</f>
        <v>2581127</v>
      </c>
      <c r="H57" s="216">
        <f>'T11-Gas supply EU'!H23</f>
        <v>2313313</v>
      </c>
      <c r="I57" s="216">
        <f>'T11-Gas supply EU'!I23</f>
        <v>2232972</v>
      </c>
      <c r="J57" s="216">
        <f>'T11-Gas supply EU'!J23</f>
        <v>2073886</v>
      </c>
      <c r="K57" s="216">
        <f>'T11-Gas supply EU'!K23</f>
        <v>2043767</v>
      </c>
      <c r="L57" s="216">
        <f>'T11-Gas supply EU'!L23</f>
        <v>2227377</v>
      </c>
      <c r="M57" s="216">
        <f>'T11-Gas supply EU'!M23</f>
        <v>2452462</v>
      </c>
      <c r="N57" s="216">
        <f>'T11-Gas supply EU'!N23</f>
        <v>2546011</v>
      </c>
      <c r="O57" s="216">
        <f>'T11-Gas supply EU'!O23</f>
        <v>2110821.13</v>
      </c>
      <c r="P57" s="216" t="str">
        <f>'T11-Gas supply EU'!P23</f>
        <v>:</v>
      </c>
      <c r="Q57" s="216" t="str">
        <f>'T11-Gas supply EU'!Q23</f>
        <v>:</v>
      </c>
      <c r="R57" s="216" t="str">
        <f>'T11-Gas supply EU'!R23</f>
        <v>:</v>
      </c>
      <c r="S57" s="216" t="str">
        <f>'T11-Gas supply EU'!S23</f>
        <v>:</v>
      </c>
      <c r="T57" s="216" t="str">
        <f>'T11-Gas supply EU'!T23</f>
        <v>:</v>
      </c>
      <c r="U57" s="216" t="str">
        <f>'T11-Gas supply EU'!U23</f>
        <v>:</v>
      </c>
      <c r="V57" s="216" t="str">
        <f>'T11-Gas supply EU'!V23</f>
        <v>:</v>
      </c>
      <c r="W57" s="216" t="str">
        <f>'T11-Gas supply EU'!W23</f>
        <v>:</v>
      </c>
      <c r="X57" s="216" t="str">
        <f>'T11-Gas supply EU'!X23</f>
        <v>:</v>
      </c>
      <c r="Y57" s="216" t="str">
        <f>'T11-Gas supply EU'!Y23</f>
        <v>:</v>
      </c>
      <c r="Z57" s="216" t="str">
        <f>'T11-Gas supply EU'!Z23</f>
        <v>:</v>
      </c>
    </row>
    <row r="58" spans="2:26" x14ac:dyDescent="0.3">
      <c r="B58" s="312" t="str">
        <f>'T11-Gas supply EU'!B24</f>
        <v>Exports</v>
      </c>
      <c r="C58" s="216">
        <f>-'T11-Gas supply EU'!C24</f>
        <v>-1182700</v>
      </c>
      <c r="D58" s="216">
        <f>-'T11-Gas supply EU'!D24</f>
        <v>-1121607</v>
      </c>
      <c r="E58" s="216">
        <f>-'T11-Gas supply EU'!E24</f>
        <v>-1217549</v>
      </c>
      <c r="F58" s="216">
        <f>-'T11-Gas supply EU'!F24</f>
        <v>-1217586</v>
      </c>
      <c r="G58" s="216">
        <f>-'T11-Gas supply EU'!G24</f>
        <v>-1187757</v>
      </c>
      <c r="H58" s="216">
        <f>-'T11-Gas supply EU'!H24</f>
        <v>-1081157</v>
      </c>
      <c r="I58" s="216">
        <f>-'T11-Gas supply EU'!I24</f>
        <v>-1023957</v>
      </c>
      <c r="J58" s="216">
        <f>-'T11-Gas supply EU'!J24</f>
        <v>-1005231</v>
      </c>
      <c r="K58" s="216">
        <f>-'T11-Gas supply EU'!K24</f>
        <v>-997137</v>
      </c>
      <c r="L58" s="216">
        <f>-'T11-Gas supply EU'!L24</f>
        <v>-995357</v>
      </c>
      <c r="M58" s="216">
        <f>-'T11-Gas supply EU'!M24</f>
        <v>-1023964</v>
      </c>
      <c r="N58" s="216">
        <f>-'T11-Gas supply EU'!N24</f>
        <v>-1039329</v>
      </c>
      <c r="O58" s="216">
        <f>-'T11-Gas supply EU'!O24</f>
        <v>-925835.61300000013</v>
      </c>
      <c r="P58" s="216" t="e">
        <f>-'T11-Gas supply EU'!P24</f>
        <v>#VALUE!</v>
      </c>
      <c r="Q58" s="216" t="e">
        <f>-'T11-Gas supply EU'!Q24</f>
        <v>#VALUE!</v>
      </c>
      <c r="R58" s="216" t="e">
        <f>-'T11-Gas supply EU'!R24</f>
        <v>#VALUE!</v>
      </c>
      <c r="S58" s="216" t="e">
        <f>-'T11-Gas supply EU'!S24</f>
        <v>#VALUE!</v>
      </c>
      <c r="T58" s="216" t="e">
        <f>-'T11-Gas supply EU'!T24</f>
        <v>#VALUE!</v>
      </c>
      <c r="U58" s="216" t="e">
        <f>-'T11-Gas supply EU'!U24</f>
        <v>#VALUE!</v>
      </c>
      <c r="V58" s="216" t="e">
        <f>-'T11-Gas supply EU'!V24</f>
        <v>#VALUE!</v>
      </c>
      <c r="W58" s="216" t="e">
        <f>-'T11-Gas supply EU'!W24</f>
        <v>#VALUE!</v>
      </c>
      <c r="X58" s="216" t="e">
        <f>-'T11-Gas supply EU'!X24</f>
        <v>#VALUE!</v>
      </c>
      <c r="Y58" s="216" t="e">
        <f>-'T11-Gas supply EU'!Y24</f>
        <v>#VALUE!</v>
      </c>
      <c r="Z58" s="216" t="e">
        <f>-'T11-Gas supply EU'!Z24</f>
        <v>#VALUE!</v>
      </c>
    </row>
    <row r="59" spans="2:26" x14ac:dyDescent="0.3">
      <c r="B59" s="216" t="s">
        <v>406</v>
      </c>
      <c r="C59" s="216">
        <f>'T11-Gas supply EU'!C25</f>
        <v>-699287</v>
      </c>
      <c r="D59" s="216">
        <f>'T11-Gas supply EU'!D25</f>
        <v>-427224</v>
      </c>
      <c r="E59" s="216">
        <f>'T11-Gas supply EU'!E25</f>
        <v>-49192</v>
      </c>
      <c r="F59" s="216">
        <f>'T11-Gas supply EU'!F25</f>
        <v>319150</v>
      </c>
      <c r="G59" s="216">
        <f>'T11-Gas supply EU'!G25</f>
        <v>460213</v>
      </c>
      <c r="H59" s="216">
        <f>'T11-Gas supply EU'!H25</f>
        <v>540196</v>
      </c>
      <c r="I59" s="216">
        <f>'T11-Gas supply EU'!I25</f>
        <v>411889</v>
      </c>
      <c r="J59" s="216">
        <f>'T11-Gas supply EU'!J25</f>
        <v>381623</v>
      </c>
      <c r="K59" s="216">
        <f>'T11-Gas supply EU'!K25</f>
        <v>224990</v>
      </c>
      <c r="L59" s="216">
        <f>'T11-Gas supply EU'!L25</f>
        <v>40883</v>
      </c>
      <c r="M59" s="216">
        <f>'T11-Gas supply EU'!M25</f>
        <v>-145934</v>
      </c>
      <c r="N59" s="216">
        <f>'T11-Gas supply EU'!N25</f>
        <v>-231578</v>
      </c>
      <c r="O59" s="216">
        <f>'T11-Gas supply EU'!O25</f>
        <v>-688908.25499999989</v>
      </c>
      <c r="P59" s="216" t="str">
        <f>'T11-Gas supply EU'!P25</f>
        <v>:</v>
      </c>
      <c r="Q59" s="216" t="str">
        <f>'T11-Gas supply EU'!Q25</f>
        <v>:</v>
      </c>
      <c r="R59" s="216" t="str">
        <f>'T11-Gas supply EU'!R25</f>
        <v>:</v>
      </c>
      <c r="S59" s="216" t="str">
        <f>'T11-Gas supply EU'!S25</f>
        <v>:</v>
      </c>
      <c r="T59" s="216" t="str">
        <f>'T11-Gas supply EU'!T25</f>
        <v>:</v>
      </c>
      <c r="U59" s="216" t="str">
        <f>'T11-Gas supply EU'!U25</f>
        <v>:</v>
      </c>
      <c r="V59" s="216" t="str">
        <f>'T11-Gas supply EU'!V25</f>
        <v>:</v>
      </c>
      <c r="W59" s="216" t="str">
        <f>'T11-Gas supply EU'!W25</f>
        <v>:</v>
      </c>
      <c r="X59" s="216" t="str">
        <f>'T11-Gas supply EU'!X25</f>
        <v>:</v>
      </c>
      <c r="Y59" s="216" t="str">
        <f>'T11-Gas supply EU'!Y25</f>
        <v>:</v>
      </c>
      <c r="Z59" s="216" t="str">
        <f>'T11-Gas supply EU'!Z25</f>
        <v>:</v>
      </c>
    </row>
    <row r="62" spans="2:26" x14ac:dyDescent="0.3">
      <c r="B62" s="220" t="s">
        <v>148</v>
      </c>
    </row>
  </sheetData>
  <hyperlinks>
    <hyperlink ref="A1" location="Cover!A1" display="Back to Cover page" xr:uid="{00000000-0004-0000-1D00-000000000000}"/>
  </hyperlinks>
  <pageMargins left="0.7" right="0.7" top="0.75" bottom="0.75" header="0.3" footer="0.3"/>
  <pageSetup paperSize="9"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dimension ref="A1:AA96"/>
  <sheetViews>
    <sheetView showGridLines="0" zoomScaleNormal="100" workbookViewId="0">
      <selection activeCell="B3" sqref="B3"/>
    </sheetView>
  </sheetViews>
  <sheetFormatPr defaultColWidth="9" defaultRowHeight="11.4" x14ac:dyDescent="0.2"/>
  <cols>
    <col min="1" max="1" width="5.6640625" style="2" customWidth="1"/>
    <col min="2" max="2" width="20.33203125" style="2" customWidth="1"/>
    <col min="3" max="26" width="8.33203125" style="2" customWidth="1"/>
    <col min="27" max="27" width="10" style="2" customWidth="1"/>
    <col min="28" max="16384" width="9" style="2"/>
  </cols>
  <sheetData>
    <row r="1" spans="1:27" ht="18" customHeight="1" x14ac:dyDescent="0.2">
      <c r="A1" s="264" t="s">
        <v>192</v>
      </c>
    </row>
    <row r="3" spans="1:27" ht="15.6" x14ac:dyDescent="0.3">
      <c r="A3" s="1"/>
      <c r="B3" s="249" t="s">
        <v>527</v>
      </c>
    </row>
    <row r="4" spans="1:27" ht="13.2" x14ac:dyDescent="0.25">
      <c r="A4" s="1"/>
      <c r="B4" s="250" t="s">
        <v>143</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s="4" customFormat="1" ht="12" x14ac:dyDescent="0.25">
      <c r="B8" s="24" t="s">
        <v>41</v>
      </c>
      <c r="C8" s="95">
        <f t="shared" ref="C8:Z8" si="0">C58</f>
        <v>277851.11700000003</v>
      </c>
      <c r="D8" s="94">
        <f t="shared" si="0"/>
        <v>241069.704</v>
      </c>
      <c r="E8" s="94">
        <f t="shared" si="0"/>
        <v>249289.56400000001</v>
      </c>
      <c r="F8" s="94">
        <f t="shared" si="0"/>
        <v>225676.571</v>
      </c>
      <c r="G8" s="94">
        <f t="shared" si="0"/>
        <v>226120.76300000001</v>
      </c>
      <c r="H8" s="94">
        <f t="shared" si="0"/>
        <v>218141.861</v>
      </c>
      <c r="I8" s="94">
        <f t="shared" si="0"/>
        <v>231263.57399999999</v>
      </c>
      <c r="J8" s="94">
        <f t="shared" si="0"/>
        <v>221311.38200000001</v>
      </c>
      <c r="K8" s="94">
        <f t="shared" si="0"/>
        <v>218723.717</v>
      </c>
      <c r="L8" s="94">
        <f t="shared" si="0"/>
        <v>234253.954</v>
      </c>
      <c r="M8" s="94">
        <f t="shared" si="0"/>
        <v>245751.489</v>
      </c>
      <c r="N8" s="94">
        <f t="shared" si="0"/>
        <v>250633.9</v>
      </c>
      <c r="O8" s="95">
        <f t="shared" si="0"/>
        <v>253973.74700000003</v>
      </c>
      <c r="P8" s="94" t="str">
        <f t="shared" si="0"/>
        <v>:</v>
      </c>
      <c r="Q8" s="94" t="str">
        <f t="shared" si="0"/>
        <v>:</v>
      </c>
      <c r="R8" s="94" t="str">
        <f t="shared" si="0"/>
        <v>:</v>
      </c>
      <c r="S8" s="94" t="str">
        <f t="shared" si="0"/>
        <v>:</v>
      </c>
      <c r="T8" s="94" t="str">
        <f t="shared" si="0"/>
        <v>:</v>
      </c>
      <c r="U8" s="94" t="str">
        <f t="shared" si="0"/>
        <v>:</v>
      </c>
      <c r="V8" s="94" t="str">
        <f t="shared" si="0"/>
        <v>:</v>
      </c>
      <c r="W8" s="94" t="str">
        <f t="shared" si="0"/>
        <v>:</v>
      </c>
      <c r="X8" s="94" t="str">
        <f t="shared" si="0"/>
        <v>:</v>
      </c>
      <c r="Y8" s="94" t="str">
        <f t="shared" si="0"/>
        <v>:</v>
      </c>
      <c r="Z8" s="94" t="str">
        <f t="shared" si="0"/>
        <v>:</v>
      </c>
      <c r="AA8" s="95">
        <f>SUM(C8:N8)</f>
        <v>2840087.5959999999</v>
      </c>
    </row>
    <row r="9" spans="1:27" s="4" customFormat="1" ht="12" x14ac:dyDescent="0.25">
      <c r="B9" s="25" t="s">
        <v>40</v>
      </c>
      <c r="C9" s="97">
        <f t="shared" ref="C9:Z9" si="1">C59</f>
        <v>197891.24400000001</v>
      </c>
      <c r="D9" s="96">
        <f t="shared" si="1"/>
        <v>172020.83799999999</v>
      </c>
      <c r="E9" s="96">
        <f t="shared" si="1"/>
        <v>177571.22099999999</v>
      </c>
      <c r="F9" s="96">
        <f t="shared" si="1"/>
        <v>160416.73499999999</v>
      </c>
      <c r="G9" s="96">
        <f t="shared" si="1"/>
        <v>161667.54399999999</v>
      </c>
      <c r="H9" s="96">
        <f t="shared" si="1"/>
        <v>157393.54800000001</v>
      </c>
      <c r="I9" s="96">
        <f t="shared" si="1"/>
        <v>169119.61499999999</v>
      </c>
      <c r="J9" s="96">
        <f t="shared" si="1"/>
        <v>159272.33600000001</v>
      </c>
      <c r="K9" s="96">
        <f t="shared" si="1"/>
        <v>156853.46799999999</v>
      </c>
      <c r="L9" s="96">
        <f t="shared" si="1"/>
        <v>166372.674</v>
      </c>
      <c r="M9" s="96">
        <f t="shared" si="1"/>
        <v>174990.867</v>
      </c>
      <c r="N9" s="96">
        <f t="shared" si="1"/>
        <v>177713.12700000001</v>
      </c>
      <c r="O9" s="97">
        <f t="shared" si="1"/>
        <v>177890.31700000004</v>
      </c>
      <c r="P9" s="96" t="str">
        <f t="shared" si="1"/>
        <v>:</v>
      </c>
      <c r="Q9" s="96" t="str">
        <f t="shared" si="1"/>
        <v>:</v>
      </c>
      <c r="R9" s="96" t="str">
        <f t="shared" si="1"/>
        <v>:</v>
      </c>
      <c r="S9" s="96" t="str">
        <f t="shared" si="1"/>
        <v>:</v>
      </c>
      <c r="T9" s="96" t="str">
        <f t="shared" si="1"/>
        <v>:</v>
      </c>
      <c r="U9" s="96" t="str">
        <f t="shared" si="1"/>
        <v>:</v>
      </c>
      <c r="V9" s="96" t="str">
        <f t="shared" si="1"/>
        <v>:</v>
      </c>
      <c r="W9" s="96" t="str">
        <f t="shared" si="1"/>
        <v>:</v>
      </c>
      <c r="X9" s="96" t="str">
        <f t="shared" si="1"/>
        <v>:</v>
      </c>
      <c r="Y9" s="96" t="str">
        <f t="shared" si="1"/>
        <v>:</v>
      </c>
      <c r="Z9" s="96" t="str">
        <f t="shared" si="1"/>
        <v>:</v>
      </c>
      <c r="AA9" s="97">
        <f t="shared" ref="AA9:AA46" si="2">SUM(C9:N9)</f>
        <v>2031283.2169999999</v>
      </c>
    </row>
    <row r="10" spans="1:27" s="4" customFormat="1" ht="12" x14ac:dyDescent="0.25">
      <c r="B10" s="26" t="s">
        <v>14</v>
      </c>
      <c r="C10" s="99">
        <f t="shared" ref="C10:Z10" si="3">C60</f>
        <v>7598.43</v>
      </c>
      <c r="D10" s="98">
        <f t="shared" si="3"/>
        <v>6688.5070000000005</v>
      </c>
      <c r="E10" s="98">
        <f t="shared" si="3"/>
        <v>6993.8380000000006</v>
      </c>
      <c r="F10" s="98">
        <f t="shared" si="3"/>
        <v>6391.4740000000002</v>
      </c>
      <c r="G10" s="98">
        <f t="shared" si="3"/>
        <v>6415.3490000000002</v>
      </c>
      <c r="H10" s="98">
        <f t="shared" si="3"/>
        <v>6132.1910000000007</v>
      </c>
      <c r="I10" s="98">
        <f t="shared" si="3"/>
        <v>6160.4160000000002</v>
      </c>
      <c r="J10" s="98">
        <f t="shared" si="3"/>
        <v>6242.491</v>
      </c>
      <c r="K10" s="98">
        <f t="shared" si="3"/>
        <v>6349.6510000000007</v>
      </c>
      <c r="L10" s="98">
        <f t="shared" si="3"/>
        <v>6826.4369999999999</v>
      </c>
      <c r="M10" s="98">
        <f t="shared" si="3"/>
        <v>7049.1610000000001</v>
      </c>
      <c r="N10" s="98">
        <f t="shared" si="3"/>
        <v>7199.9120000000003</v>
      </c>
      <c r="O10" s="99">
        <f t="shared" si="3"/>
        <v>7496.76</v>
      </c>
      <c r="P10" s="98" t="str">
        <f t="shared" si="3"/>
        <v>:</v>
      </c>
      <c r="Q10" s="98" t="str">
        <f t="shared" si="3"/>
        <v>:</v>
      </c>
      <c r="R10" s="98" t="str">
        <f t="shared" si="3"/>
        <v>:</v>
      </c>
      <c r="S10" s="98" t="str">
        <f t="shared" si="3"/>
        <v>:</v>
      </c>
      <c r="T10" s="98" t="str">
        <f t="shared" si="3"/>
        <v>:</v>
      </c>
      <c r="U10" s="98" t="str">
        <f t="shared" si="3"/>
        <v>:</v>
      </c>
      <c r="V10" s="98" t="str">
        <f t="shared" si="3"/>
        <v>:</v>
      </c>
      <c r="W10" s="98" t="str">
        <f t="shared" si="3"/>
        <v>:</v>
      </c>
      <c r="X10" s="98" t="str">
        <f t="shared" si="3"/>
        <v>:</v>
      </c>
      <c r="Y10" s="98" t="str">
        <f t="shared" si="3"/>
        <v>:</v>
      </c>
      <c r="Z10" s="98" t="str">
        <f t="shared" si="3"/>
        <v>:</v>
      </c>
      <c r="AA10" s="179">
        <f>SUM(C10:N10)</f>
        <v>80047.857000000004</v>
      </c>
    </row>
    <row r="11" spans="1:27" s="4" customFormat="1" ht="12" x14ac:dyDescent="0.25">
      <c r="B11" s="27" t="s">
        <v>15</v>
      </c>
      <c r="C11" s="99">
        <f t="shared" ref="C11:Z11" si="4">C61</f>
        <v>3327</v>
      </c>
      <c r="D11" s="100">
        <f t="shared" si="4"/>
        <v>2806</v>
      </c>
      <c r="E11" s="100">
        <f t="shared" si="4"/>
        <v>2649</v>
      </c>
      <c r="F11" s="100">
        <f t="shared" si="4"/>
        <v>2476</v>
      </c>
      <c r="G11" s="100">
        <f t="shared" si="4"/>
        <v>2350</v>
      </c>
      <c r="H11" s="100">
        <f t="shared" si="4"/>
        <v>2320</v>
      </c>
      <c r="I11" s="100">
        <f t="shared" si="4"/>
        <v>2464</v>
      </c>
      <c r="J11" s="100">
        <f t="shared" si="4"/>
        <v>2449</v>
      </c>
      <c r="K11" s="100">
        <f t="shared" si="4"/>
        <v>2283</v>
      </c>
      <c r="L11" s="100">
        <f t="shared" si="4"/>
        <v>2387</v>
      </c>
      <c r="M11" s="100">
        <f t="shared" si="4"/>
        <v>2565</v>
      </c>
      <c r="N11" s="100">
        <f t="shared" si="4"/>
        <v>2985</v>
      </c>
      <c r="O11" s="101">
        <f t="shared" si="4"/>
        <v>3238</v>
      </c>
      <c r="P11" s="100" t="str">
        <f t="shared" si="4"/>
        <v>:</v>
      </c>
      <c r="Q11" s="100" t="str">
        <f t="shared" si="4"/>
        <v>:</v>
      </c>
      <c r="R11" s="100" t="str">
        <f t="shared" si="4"/>
        <v>:</v>
      </c>
      <c r="S11" s="100" t="str">
        <f t="shared" si="4"/>
        <v>:</v>
      </c>
      <c r="T11" s="100" t="str">
        <f t="shared" si="4"/>
        <v>:</v>
      </c>
      <c r="U11" s="100" t="str">
        <f t="shared" si="4"/>
        <v>:</v>
      </c>
      <c r="V11" s="100" t="str">
        <f t="shared" si="4"/>
        <v>:</v>
      </c>
      <c r="W11" s="100" t="str">
        <f t="shared" si="4"/>
        <v>:</v>
      </c>
      <c r="X11" s="100" t="str">
        <f t="shared" si="4"/>
        <v>:</v>
      </c>
      <c r="Y11" s="100" t="str">
        <f t="shared" si="4"/>
        <v>:</v>
      </c>
      <c r="Z11" s="100" t="str">
        <f t="shared" si="4"/>
        <v>:</v>
      </c>
      <c r="AA11" s="179">
        <f t="shared" si="2"/>
        <v>31061</v>
      </c>
    </row>
    <row r="12" spans="1:27" s="4" customFormat="1" ht="12" x14ac:dyDescent="0.25">
      <c r="B12" s="27" t="s">
        <v>188</v>
      </c>
      <c r="C12" s="99">
        <f t="shared" ref="C12:Z12" si="5">C62</f>
        <v>6230.192</v>
      </c>
      <c r="D12" s="100">
        <f t="shared" si="5"/>
        <v>5445.0470000000005</v>
      </c>
      <c r="E12" s="100">
        <f t="shared" si="5"/>
        <v>5587.5860000000002</v>
      </c>
      <c r="F12" s="100">
        <f t="shared" si="5"/>
        <v>4987.5190000000002</v>
      </c>
      <c r="G12" s="100">
        <f t="shared" si="5"/>
        <v>5081.2910000000002</v>
      </c>
      <c r="H12" s="100">
        <f t="shared" si="5"/>
        <v>4674.0290000000005</v>
      </c>
      <c r="I12" s="100">
        <f t="shared" si="5"/>
        <v>4583.68</v>
      </c>
      <c r="J12" s="100">
        <f t="shared" si="5"/>
        <v>4662.2470000000003</v>
      </c>
      <c r="K12" s="100">
        <f t="shared" si="5"/>
        <v>4724.1590000000006</v>
      </c>
      <c r="L12" s="100">
        <f t="shared" si="5"/>
        <v>5223.5250000000005</v>
      </c>
      <c r="M12" s="100">
        <f t="shared" si="5"/>
        <v>5479.1980000000003</v>
      </c>
      <c r="N12" s="100">
        <f t="shared" si="5"/>
        <v>5538.54</v>
      </c>
      <c r="O12" s="101">
        <f t="shared" si="5"/>
        <v>6046.0280000000002</v>
      </c>
      <c r="P12" s="100" t="str">
        <f t="shared" si="5"/>
        <v>:</v>
      </c>
      <c r="Q12" s="100" t="str">
        <f t="shared" si="5"/>
        <v>:</v>
      </c>
      <c r="R12" s="100" t="str">
        <f t="shared" si="5"/>
        <v>:</v>
      </c>
      <c r="S12" s="100" t="str">
        <f t="shared" si="5"/>
        <v>:</v>
      </c>
      <c r="T12" s="100" t="str">
        <f t="shared" si="5"/>
        <v>:</v>
      </c>
      <c r="U12" s="100" t="str">
        <f t="shared" si="5"/>
        <v>:</v>
      </c>
      <c r="V12" s="100" t="str">
        <f t="shared" si="5"/>
        <v>:</v>
      </c>
      <c r="W12" s="100" t="str">
        <f t="shared" si="5"/>
        <v>:</v>
      </c>
      <c r="X12" s="100" t="str">
        <f t="shared" si="5"/>
        <v>:</v>
      </c>
      <c r="Y12" s="100" t="str">
        <f t="shared" si="5"/>
        <v>:</v>
      </c>
      <c r="Z12" s="100" t="str">
        <f t="shared" si="5"/>
        <v>:</v>
      </c>
      <c r="AA12" s="179">
        <f t="shared" si="2"/>
        <v>62217.013000000014</v>
      </c>
    </row>
    <row r="13" spans="1:27" s="4" customFormat="1" ht="12" x14ac:dyDescent="0.25">
      <c r="B13" s="27" t="s">
        <v>17</v>
      </c>
      <c r="C13" s="99">
        <f t="shared" ref="C13:Z13" si="6">C63</f>
        <v>3188.21</v>
      </c>
      <c r="D13" s="100">
        <f t="shared" si="6"/>
        <v>2766.0030000000002</v>
      </c>
      <c r="E13" s="100">
        <f t="shared" si="6"/>
        <v>2938.9140000000002</v>
      </c>
      <c r="F13" s="100">
        <f t="shared" si="6"/>
        <v>2593.21</v>
      </c>
      <c r="G13" s="100">
        <f t="shared" si="6"/>
        <v>2667.7980000000002</v>
      </c>
      <c r="H13" s="100">
        <f t="shared" si="6"/>
        <v>2474.444</v>
      </c>
      <c r="I13" s="100">
        <f t="shared" si="6"/>
        <v>2475.7339999999999</v>
      </c>
      <c r="J13" s="100">
        <f t="shared" si="6"/>
        <v>2599.08</v>
      </c>
      <c r="K13" s="100">
        <f t="shared" si="6"/>
        <v>2653.0250000000001</v>
      </c>
      <c r="L13" s="100">
        <f t="shared" si="6"/>
        <v>2720.7640000000001</v>
      </c>
      <c r="M13" s="100">
        <f t="shared" si="6"/>
        <v>2875.2370000000001</v>
      </c>
      <c r="N13" s="100">
        <f t="shared" si="6"/>
        <v>3205.72</v>
      </c>
      <c r="O13" s="101">
        <f t="shared" si="6"/>
        <v>3212.5790000000002</v>
      </c>
      <c r="P13" s="100" t="str">
        <f t="shared" si="6"/>
        <v>:</v>
      </c>
      <c r="Q13" s="100" t="str">
        <f t="shared" si="6"/>
        <v>:</v>
      </c>
      <c r="R13" s="100" t="str">
        <f t="shared" si="6"/>
        <v>:</v>
      </c>
      <c r="S13" s="100" t="str">
        <f t="shared" si="6"/>
        <v>:</v>
      </c>
      <c r="T13" s="100" t="str">
        <f t="shared" si="6"/>
        <v>:</v>
      </c>
      <c r="U13" s="100" t="str">
        <f t="shared" si="6"/>
        <v>:</v>
      </c>
      <c r="V13" s="100" t="str">
        <f t="shared" si="6"/>
        <v>:</v>
      </c>
      <c r="W13" s="100" t="str">
        <f t="shared" si="6"/>
        <v>:</v>
      </c>
      <c r="X13" s="100" t="str">
        <f t="shared" si="6"/>
        <v>:</v>
      </c>
      <c r="Y13" s="100" t="str">
        <f t="shared" si="6"/>
        <v>:</v>
      </c>
      <c r="Z13" s="100" t="str">
        <f t="shared" si="6"/>
        <v>:</v>
      </c>
      <c r="AA13" s="179">
        <f t="shared" si="2"/>
        <v>33158.139000000003</v>
      </c>
    </row>
    <row r="14" spans="1:27" s="4" customFormat="1" ht="12" x14ac:dyDescent="0.25">
      <c r="B14" s="27" t="s">
        <v>42</v>
      </c>
      <c r="C14" s="99">
        <f t="shared" ref="C14:Z14" si="7">C64</f>
        <v>43146.659</v>
      </c>
      <c r="D14" s="100">
        <f t="shared" si="7"/>
        <v>39282.430999999997</v>
      </c>
      <c r="E14" s="100">
        <f t="shared" si="7"/>
        <v>42101.521000000001</v>
      </c>
      <c r="F14" s="100">
        <f t="shared" si="7"/>
        <v>38344.904000000002</v>
      </c>
      <c r="G14" s="100">
        <f t="shared" si="7"/>
        <v>39473.796999999999</v>
      </c>
      <c r="H14" s="100">
        <f t="shared" si="7"/>
        <v>37125.156000000003</v>
      </c>
      <c r="I14" s="100">
        <f t="shared" si="7"/>
        <v>38918.762999999999</v>
      </c>
      <c r="J14" s="100">
        <f t="shared" si="7"/>
        <v>38196.718000000001</v>
      </c>
      <c r="K14" s="100">
        <f t="shared" si="7"/>
        <v>37295.802000000003</v>
      </c>
      <c r="L14" s="100">
        <f t="shared" si="7"/>
        <v>39703.359000000004</v>
      </c>
      <c r="M14" s="100">
        <f t="shared" si="7"/>
        <v>40367.599999999999</v>
      </c>
      <c r="N14" s="100">
        <f t="shared" si="7"/>
        <v>38977.879000000001</v>
      </c>
      <c r="O14" s="101">
        <f t="shared" si="7"/>
        <v>41377.86</v>
      </c>
      <c r="P14" s="100" t="str">
        <f t="shared" si="7"/>
        <v>:</v>
      </c>
      <c r="Q14" s="100" t="str">
        <f t="shared" si="7"/>
        <v>:</v>
      </c>
      <c r="R14" s="100" t="str">
        <f t="shared" si="7"/>
        <v>:</v>
      </c>
      <c r="S14" s="100" t="str">
        <f t="shared" si="7"/>
        <v>:</v>
      </c>
      <c r="T14" s="100" t="str">
        <f t="shared" si="7"/>
        <v>:</v>
      </c>
      <c r="U14" s="100" t="str">
        <f t="shared" si="7"/>
        <v>:</v>
      </c>
      <c r="V14" s="100" t="str">
        <f t="shared" si="7"/>
        <v>:</v>
      </c>
      <c r="W14" s="100" t="str">
        <f t="shared" si="7"/>
        <v>:</v>
      </c>
      <c r="X14" s="100" t="str">
        <f t="shared" si="7"/>
        <v>:</v>
      </c>
      <c r="Y14" s="100" t="str">
        <f t="shared" si="7"/>
        <v>:</v>
      </c>
      <c r="Z14" s="100" t="str">
        <f t="shared" si="7"/>
        <v>:</v>
      </c>
      <c r="AA14" s="179">
        <f t="shared" si="2"/>
        <v>472934.58899999998</v>
      </c>
    </row>
    <row r="15" spans="1:27" s="4" customFormat="1" ht="12" x14ac:dyDescent="0.25">
      <c r="B15" s="27" t="s">
        <v>18</v>
      </c>
      <c r="C15" s="99">
        <f t="shared" ref="C15:Z15" si="8">C65</f>
        <v>895</v>
      </c>
      <c r="D15" s="100">
        <f t="shared" si="8"/>
        <v>765</v>
      </c>
      <c r="E15" s="100">
        <f t="shared" si="8"/>
        <v>803</v>
      </c>
      <c r="F15" s="100">
        <f t="shared" si="8"/>
        <v>691.8</v>
      </c>
      <c r="G15" s="100">
        <f t="shared" si="8"/>
        <v>679.87900000000002</v>
      </c>
      <c r="H15" s="100">
        <f t="shared" si="8"/>
        <v>584.36599999999999</v>
      </c>
      <c r="I15" s="100">
        <f t="shared" si="8"/>
        <v>588.4</v>
      </c>
      <c r="J15" s="100">
        <f t="shared" si="8"/>
        <v>626</v>
      </c>
      <c r="K15" s="100">
        <f t="shared" si="8"/>
        <v>648.5</v>
      </c>
      <c r="L15" s="100">
        <f t="shared" si="8"/>
        <v>722.35800000000006</v>
      </c>
      <c r="M15" s="100">
        <f t="shared" si="8"/>
        <v>808.4</v>
      </c>
      <c r="N15" s="100">
        <f t="shared" si="8"/>
        <v>784</v>
      </c>
      <c r="O15" s="101">
        <f t="shared" si="8"/>
        <v>816.26700000000005</v>
      </c>
      <c r="P15" s="100" t="str">
        <f t="shared" si="8"/>
        <v>:</v>
      </c>
      <c r="Q15" s="100" t="str">
        <f t="shared" si="8"/>
        <v>:</v>
      </c>
      <c r="R15" s="100" t="str">
        <f t="shared" si="8"/>
        <v>:</v>
      </c>
      <c r="S15" s="100" t="str">
        <f t="shared" si="8"/>
        <v>:</v>
      </c>
      <c r="T15" s="100" t="str">
        <f t="shared" si="8"/>
        <v>:</v>
      </c>
      <c r="U15" s="100" t="str">
        <f t="shared" si="8"/>
        <v>:</v>
      </c>
      <c r="V15" s="100" t="str">
        <f t="shared" si="8"/>
        <v>:</v>
      </c>
      <c r="W15" s="100" t="str">
        <f t="shared" si="8"/>
        <v>:</v>
      </c>
      <c r="X15" s="100" t="str">
        <f t="shared" si="8"/>
        <v>:</v>
      </c>
      <c r="Y15" s="100" t="str">
        <f t="shared" si="8"/>
        <v>:</v>
      </c>
      <c r="Z15" s="100" t="str">
        <f t="shared" si="8"/>
        <v>:</v>
      </c>
      <c r="AA15" s="179">
        <f t="shared" si="2"/>
        <v>8596.7029999999995</v>
      </c>
    </row>
    <row r="16" spans="1:27" s="4" customFormat="1" ht="12" x14ac:dyDescent="0.25">
      <c r="B16" s="27" t="s">
        <v>19</v>
      </c>
      <c r="C16" s="99">
        <f t="shared" ref="C16:Z16" si="9">C66</f>
        <v>2737.9680000000003</v>
      </c>
      <c r="D16" s="100">
        <f t="shared" si="9"/>
        <v>2356.694</v>
      </c>
      <c r="E16" s="100">
        <f t="shared" si="9"/>
        <v>2478.817</v>
      </c>
      <c r="F16" s="100">
        <f t="shared" si="9"/>
        <v>2408.7930000000001</v>
      </c>
      <c r="G16" s="100">
        <f t="shared" si="9"/>
        <v>2348.17</v>
      </c>
      <c r="H16" s="100">
        <f t="shared" si="9"/>
        <v>2199.4160000000002</v>
      </c>
      <c r="I16" s="100">
        <f t="shared" si="9"/>
        <v>2262.5460000000003</v>
      </c>
      <c r="J16" s="100">
        <f t="shared" si="9"/>
        <v>2209.59</v>
      </c>
      <c r="K16" s="100">
        <f t="shared" si="9"/>
        <v>2232.7280000000001</v>
      </c>
      <c r="L16" s="100">
        <f t="shared" si="9"/>
        <v>2411.7440000000001</v>
      </c>
      <c r="M16" s="100">
        <f t="shared" si="9"/>
        <v>2674.098</v>
      </c>
      <c r="N16" s="100">
        <f t="shared" si="9"/>
        <v>2663.8990000000003</v>
      </c>
      <c r="O16" s="101">
        <f t="shared" si="9"/>
        <v>2721.933</v>
      </c>
      <c r="P16" s="100" t="str">
        <f t="shared" si="9"/>
        <v>:</v>
      </c>
      <c r="Q16" s="100" t="str">
        <f t="shared" si="9"/>
        <v>:</v>
      </c>
      <c r="R16" s="100" t="str">
        <f t="shared" si="9"/>
        <v>:</v>
      </c>
      <c r="S16" s="100" t="str">
        <f t="shared" si="9"/>
        <v>:</v>
      </c>
      <c r="T16" s="100" t="str">
        <f t="shared" si="9"/>
        <v>:</v>
      </c>
      <c r="U16" s="100" t="str">
        <f t="shared" si="9"/>
        <v>:</v>
      </c>
      <c r="V16" s="100" t="str">
        <f t="shared" si="9"/>
        <v>:</v>
      </c>
      <c r="W16" s="100" t="str">
        <f t="shared" si="9"/>
        <v>:</v>
      </c>
      <c r="X16" s="100" t="str">
        <f t="shared" si="9"/>
        <v>:</v>
      </c>
      <c r="Y16" s="100" t="str">
        <f t="shared" si="9"/>
        <v>:</v>
      </c>
      <c r="Z16" s="100" t="str">
        <f t="shared" si="9"/>
        <v>:</v>
      </c>
      <c r="AA16" s="179">
        <f t="shared" si="2"/>
        <v>28984.463</v>
      </c>
    </row>
    <row r="17" spans="2:27" s="4" customFormat="1" ht="12" x14ac:dyDescent="0.25">
      <c r="B17" s="27" t="s">
        <v>20</v>
      </c>
      <c r="C17" s="99">
        <f t="shared" ref="C17:Z17" si="10">C67</f>
        <v>5455.5619999999999</v>
      </c>
      <c r="D17" s="100">
        <f t="shared" si="10"/>
        <v>4619.2510000000002</v>
      </c>
      <c r="E17" s="100">
        <f t="shared" si="10"/>
        <v>4482.2280000000001</v>
      </c>
      <c r="F17" s="100">
        <f t="shared" si="10"/>
        <v>4180.4440000000004</v>
      </c>
      <c r="G17" s="100">
        <f t="shared" si="10"/>
        <v>4202.3940000000002</v>
      </c>
      <c r="H17" s="100">
        <f t="shared" si="10"/>
        <v>4873.1190000000006</v>
      </c>
      <c r="I17" s="100">
        <f t="shared" si="10"/>
        <v>5507.8710000000001</v>
      </c>
      <c r="J17" s="100">
        <f t="shared" si="10"/>
        <v>5576.71</v>
      </c>
      <c r="K17" s="100">
        <f t="shared" si="10"/>
        <v>4586.8550000000005</v>
      </c>
      <c r="L17" s="100">
        <f t="shared" si="10"/>
        <v>4191.4110000000001</v>
      </c>
      <c r="M17" s="100">
        <f t="shared" si="10"/>
        <v>4045.6860000000001</v>
      </c>
      <c r="N17" s="100">
        <f t="shared" si="10"/>
        <v>4823.9210000000003</v>
      </c>
      <c r="O17" s="101">
        <f t="shared" si="10"/>
        <v>5294.38</v>
      </c>
      <c r="P17" s="100" t="str">
        <f t="shared" si="10"/>
        <v>:</v>
      </c>
      <c r="Q17" s="100" t="str">
        <f t="shared" si="10"/>
        <v>:</v>
      </c>
      <c r="R17" s="100" t="str">
        <f t="shared" si="10"/>
        <v>:</v>
      </c>
      <c r="S17" s="100" t="str">
        <f t="shared" si="10"/>
        <v>:</v>
      </c>
      <c r="T17" s="100" t="str">
        <f t="shared" si="10"/>
        <v>:</v>
      </c>
      <c r="U17" s="100" t="str">
        <f t="shared" si="10"/>
        <v>:</v>
      </c>
      <c r="V17" s="100" t="str">
        <f t="shared" si="10"/>
        <v>:</v>
      </c>
      <c r="W17" s="100" t="str">
        <f t="shared" si="10"/>
        <v>:</v>
      </c>
      <c r="X17" s="100" t="str">
        <f t="shared" si="10"/>
        <v>:</v>
      </c>
      <c r="Y17" s="100" t="str">
        <f t="shared" si="10"/>
        <v>:</v>
      </c>
      <c r="Z17" s="100" t="str">
        <f t="shared" si="10"/>
        <v>:</v>
      </c>
      <c r="AA17" s="179">
        <f t="shared" si="2"/>
        <v>56545.452000000005</v>
      </c>
    </row>
    <row r="18" spans="2:27" s="4" customFormat="1" ht="12" x14ac:dyDescent="0.25">
      <c r="B18" s="27" t="s">
        <v>21</v>
      </c>
      <c r="C18" s="99">
        <f t="shared" ref="C18:Z18" si="11">C68</f>
        <v>22190.761999999999</v>
      </c>
      <c r="D18" s="100">
        <f t="shared" si="11"/>
        <v>19217.932000000001</v>
      </c>
      <c r="E18" s="100">
        <f t="shared" si="11"/>
        <v>19807.963</v>
      </c>
      <c r="F18" s="100">
        <f t="shared" si="11"/>
        <v>18691.532999999999</v>
      </c>
      <c r="G18" s="100">
        <f t="shared" si="11"/>
        <v>19130.605</v>
      </c>
      <c r="H18" s="100">
        <f t="shared" si="11"/>
        <v>19598.891</v>
      </c>
      <c r="I18" s="100">
        <f t="shared" si="11"/>
        <v>21887.760999999999</v>
      </c>
      <c r="J18" s="100">
        <f t="shared" si="11"/>
        <v>20518.429</v>
      </c>
      <c r="K18" s="100">
        <f t="shared" si="11"/>
        <v>19242.322</v>
      </c>
      <c r="L18" s="100">
        <f t="shared" si="11"/>
        <v>19395.648000000001</v>
      </c>
      <c r="M18" s="100">
        <f t="shared" si="11"/>
        <v>19881.66</v>
      </c>
      <c r="N18" s="100">
        <f t="shared" si="11"/>
        <v>19971.806</v>
      </c>
      <c r="O18" s="101">
        <f t="shared" si="11"/>
        <v>21548.198</v>
      </c>
      <c r="P18" s="100" t="str">
        <f t="shared" si="11"/>
        <v>:</v>
      </c>
      <c r="Q18" s="100" t="str">
        <f t="shared" si="11"/>
        <v>:</v>
      </c>
      <c r="R18" s="100" t="str">
        <f t="shared" si="11"/>
        <v>:</v>
      </c>
      <c r="S18" s="100" t="str">
        <f t="shared" si="11"/>
        <v>:</v>
      </c>
      <c r="T18" s="100" t="str">
        <f t="shared" si="11"/>
        <v>:</v>
      </c>
      <c r="U18" s="100" t="str">
        <f t="shared" si="11"/>
        <v>:</v>
      </c>
      <c r="V18" s="100" t="str">
        <f t="shared" si="11"/>
        <v>:</v>
      </c>
      <c r="W18" s="100" t="str">
        <f t="shared" si="11"/>
        <v>:</v>
      </c>
      <c r="X18" s="100" t="str">
        <f t="shared" si="11"/>
        <v>:</v>
      </c>
      <c r="Y18" s="100" t="str">
        <f t="shared" si="11"/>
        <v>:</v>
      </c>
      <c r="Z18" s="100" t="str">
        <f t="shared" si="11"/>
        <v>:</v>
      </c>
      <c r="AA18" s="179">
        <f t="shared" si="2"/>
        <v>239535.31199999998</v>
      </c>
    </row>
    <row r="19" spans="2:27" s="4" customFormat="1" ht="12" x14ac:dyDescent="0.25">
      <c r="B19" s="27" t="s">
        <v>22</v>
      </c>
      <c r="C19" s="99">
        <f t="shared" ref="C19:Z19" si="12">C69</f>
        <v>49913.379000000001</v>
      </c>
      <c r="D19" s="100">
        <f t="shared" si="12"/>
        <v>41263.972999999998</v>
      </c>
      <c r="E19" s="100">
        <f t="shared" si="12"/>
        <v>40465.137999999999</v>
      </c>
      <c r="F19" s="100">
        <f t="shared" si="12"/>
        <v>35335.46</v>
      </c>
      <c r="G19" s="100">
        <f t="shared" si="12"/>
        <v>33301.108</v>
      </c>
      <c r="H19" s="100">
        <f t="shared" si="12"/>
        <v>30494.331999999999</v>
      </c>
      <c r="I19" s="100">
        <f t="shared" si="12"/>
        <v>32354.108</v>
      </c>
      <c r="J19" s="100">
        <f t="shared" si="12"/>
        <v>29615.858</v>
      </c>
      <c r="K19" s="100">
        <f t="shared" si="12"/>
        <v>30278.01</v>
      </c>
      <c r="L19" s="100">
        <f t="shared" si="12"/>
        <v>34067.063999999998</v>
      </c>
      <c r="M19" s="100">
        <f t="shared" si="12"/>
        <v>41058.591</v>
      </c>
      <c r="N19" s="100">
        <f t="shared" si="12"/>
        <v>43448.54</v>
      </c>
      <c r="O19" s="101">
        <f t="shared" si="12"/>
        <v>46048.343000000001</v>
      </c>
      <c r="P19" s="100" t="str">
        <f t="shared" si="12"/>
        <v>:</v>
      </c>
      <c r="Q19" s="100" t="str">
        <f t="shared" si="12"/>
        <v>:</v>
      </c>
      <c r="R19" s="100" t="str">
        <f t="shared" si="12"/>
        <v>:</v>
      </c>
      <c r="S19" s="100" t="str">
        <f t="shared" si="12"/>
        <v>:</v>
      </c>
      <c r="T19" s="100" t="str">
        <f t="shared" si="12"/>
        <v>:</v>
      </c>
      <c r="U19" s="100" t="str">
        <f t="shared" si="12"/>
        <v>:</v>
      </c>
      <c r="V19" s="100" t="str">
        <f t="shared" si="12"/>
        <v>:</v>
      </c>
      <c r="W19" s="100" t="str">
        <f t="shared" si="12"/>
        <v>:</v>
      </c>
      <c r="X19" s="100" t="str">
        <f t="shared" si="12"/>
        <v>:</v>
      </c>
      <c r="Y19" s="100" t="str">
        <f t="shared" si="12"/>
        <v>:</v>
      </c>
      <c r="Z19" s="100" t="str">
        <f t="shared" si="12"/>
        <v>:</v>
      </c>
      <c r="AA19" s="179">
        <f t="shared" si="2"/>
        <v>441595.56099999999</v>
      </c>
    </row>
    <row r="20" spans="2:27" s="4" customFormat="1" ht="12" x14ac:dyDescent="0.25">
      <c r="B20" s="26" t="s">
        <v>44</v>
      </c>
      <c r="C20" s="99">
        <f t="shared" ref="C20:Z20" si="13">C70</f>
        <v>1525.749</v>
      </c>
      <c r="D20" s="100">
        <f t="shared" si="13"/>
        <v>1312.1980000000001</v>
      </c>
      <c r="E20" s="100">
        <f t="shared" si="13"/>
        <v>1343.604</v>
      </c>
      <c r="F20" s="100">
        <f t="shared" si="13"/>
        <v>1239.1790000000001</v>
      </c>
      <c r="G20" s="100">
        <f t="shared" si="13"/>
        <v>1290.4000000000001</v>
      </c>
      <c r="H20" s="100">
        <f t="shared" si="13"/>
        <v>1362.0610000000001</v>
      </c>
      <c r="I20" s="100">
        <f t="shared" si="13"/>
        <v>1496.6080000000002</v>
      </c>
      <c r="J20" s="100">
        <f t="shared" si="13"/>
        <v>1505.7240000000002</v>
      </c>
      <c r="K20" s="100">
        <f t="shared" si="13"/>
        <v>1292.0360000000001</v>
      </c>
      <c r="L20" s="100">
        <f t="shared" si="13"/>
        <v>1318.4680000000001</v>
      </c>
      <c r="M20" s="100">
        <f t="shared" si="13"/>
        <v>1317.538</v>
      </c>
      <c r="N20" s="100">
        <f t="shared" si="13"/>
        <v>1438.298</v>
      </c>
      <c r="O20" s="101">
        <f t="shared" si="13"/>
        <v>1480.4560000000001</v>
      </c>
      <c r="P20" s="100" t="str">
        <f t="shared" si="13"/>
        <v>:</v>
      </c>
      <c r="Q20" s="100" t="str">
        <f t="shared" si="13"/>
        <v>:</v>
      </c>
      <c r="R20" s="100" t="str">
        <f t="shared" si="13"/>
        <v>:</v>
      </c>
      <c r="S20" s="100" t="str">
        <f t="shared" si="13"/>
        <v>:</v>
      </c>
      <c r="T20" s="100" t="str">
        <f t="shared" si="13"/>
        <v>:</v>
      </c>
      <c r="U20" s="100" t="str">
        <f t="shared" si="13"/>
        <v>:</v>
      </c>
      <c r="V20" s="100" t="str">
        <f t="shared" si="13"/>
        <v>:</v>
      </c>
      <c r="W20" s="100" t="str">
        <f t="shared" si="13"/>
        <v>:</v>
      </c>
      <c r="X20" s="100" t="str">
        <f t="shared" si="13"/>
        <v>:</v>
      </c>
      <c r="Y20" s="100" t="str">
        <f t="shared" si="13"/>
        <v>:</v>
      </c>
      <c r="Z20" s="100" t="str">
        <f t="shared" si="13"/>
        <v>:</v>
      </c>
      <c r="AA20" s="179">
        <f t="shared" si="2"/>
        <v>16441.863000000001</v>
      </c>
    </row>
    <row r="21" spans="2:27" s="4" customFormat="1" ht="12" x14ac:dyDescent="0.25">
      <c r="B21" s="27" t="s">
        <v>23</v>
      </c>
      <c r="C21" s="99">
        <f t="shared" ref="C21:Z21" si="14">C71</f>
        <v>28599</v>
      </c>
      <c r="D21" s="100">
        <f t="shared" si="14"/>
        <v>25599</v>
      </c>
      <c r="E21" s="100">
        <f t="shared" si="14"/>
        <v>26427</v>
      </c>
      <c r="F21" s="100">
        <f t="shared" si="14"/>
        <v>24045</v>
      </c>
      <c r="G21" s="100">
        <f t="shared" si="14"/>
        <v>25280</v>
      </c>
      <c r="H21" s="100">
        <f t="shared" si="14"/>
        <v>27647</v>
      </c>
      <c r="I21" s="100">
        <f t="shared" si="14"/>
        <v>31211</v>
      </c>
      <c r="J21" s="100">
        <f t="shared" si="14"/>
        <v>26442</v>
      </c>
      <c r="K21" s="100">
        <f t="shared" si="14"/>
        <v>26562</v>
      </c>
      <c r="L21" s="100">
        <f t="shared" si="14"/>
        <v>26343</v>
      </c>
      <c r="M21" s="100">
        <f t="shared" si="14"/>
        <v>25841</v>
      </c>
      <c r="N21" s="100">
        <f t="shared" si="14"/>
        <v>25603</v>
      </c>
      <c r="O21" s="101">
        <f t="shared" si="14"/>
        <v>27463</v>
      </c>
      <c r="P21" s="100" t="str">
        <f t="shared" si="14"/>
        <v>:</v>
      </c>
      <c r="Q21" s="100" t="str">
        <f t="shared" si="14"/>
        <v>:</v>
      </c>
      <c r="R21" s="100" t="str">
        <f t="shared" si="14"/>
        <v>:</v>
      </c>
      <c r="S21" s="100" t="str">
        <f t="shared" si="14"/>
        <v>:</v>
      </c>
      <c r="T21" s="100" t="str">
        <f t="shared" si="14"/>
        <v>:</v>
      </c>
      <c r="U21" s="100" t="str">
        <f t="shared" si="14"/>
        <v>:</v>
      </c>
      <c r="V21" s="100" t="str">
        <f t="shared" si="14"/>
        <v>:</v>
      </c>
      <c r="W21" s="100" t="str">
        <f t="shared" si="14"/>
        <v>:</v>
      </c>
      <c r="X21" s="100" t="str">
        <f t="shared" si="14"/>
        <v>:</v>
      </c>
      <c r="Y21" s="100" t="str">
        <f t="shared" si="14"/>
        <v>:</v>
      </c>
      <c r="Z21" s="100" t="str">
        <f t="shared" si="14"/>
        <v>:</v>
      </c>
      <c r="AA21" s="179">
        <f t="shared" si="2"/>
        <v>319599</v>
      </c>
    </row>
    <row r="22" spans="2:27" s="4" customFormat="1" ht="12" x14ac:dyDescent="0.25">
      <c r="B22" s="27" t="s">
        <v>24</v>
      </c>
      <c r="C22" s="99">
        <f t="shared" ref="C22:Z22" si="15">C72</f>
        <v>442.69499999999999</v>
      </c>
      <c r="D22" s="100">
        <f t="shared" si="15"/>
        <v>363.488</v>
      </c>
      <c r="E22" s="100">
        <f t="shared" si="15"/>
        <v>352.77700000000004</v>
      </c>
      <c r="F22" s="100">
        <f t="shared" si="15"/>
        <v>314.17</v>
      </c>
      <c r="G22" s="100">
        <f t="shared" si="15"/>
        <v>361.54300000000001</v>
      </c>
      <c r="H22" s="100">
        <f t="shared" si="15"/>
        <v>439.07</v>
      </c>
      <c r="I22" s="100">
        <f t="shared" si="15"/>
        <v>534.95000000000005</v>
      </c>
      <c r="J22" s="100">
        <f t="shared" si="15"/>
        <v>538.29100000000005</v>
      </c>
      <c r="K22" s="100">
        <f t="shared" si="15"/>
        <v>459.01</v>
      </c>
      <c r="L22" s="100">
        <f t="shared" si="15"/>
        <v>380.07600000000002</v>
      </c>
      <c r="M22" s="100">
        <f t="shared" si="15"/>
        <v>325.56299999999999</v>
      </c>
      <c r="N22" s="100">
        <f t="shared" si="15"/>
        <v>371.28399999999999</v>
      </c>
      <c r="O22" s="101">
        <f t="shared" si="15"/>
        <v>424.94499999999999</v>
      </c>
      <c r="P22" s="100" t="str">
        <f t="shared" si="15"/>
        <v>:</v>
      </c>
      <c r="Q22" s="100" t="str">
        <f t="shared" si="15"/>
        <v>:</v>
      </c>
      <c r="R22" s="100" t="str">
        <f t="shared" si="15"/>
        <v>:</v>
      </c>
      <c r="S22" s="100" t="str">
        <f t="shared" si="15"/>
        <v>:</v>
      </c>
      <c r="T22" s="100" t="str">
        <f t="shared" si="15"/>
        <v>:</v>
      </c>
      <c r="U22" s="100" t="str">
        <f t="shared" si="15"/>
        <v>:</v>
      </c>
      <c r="V22" s="100" t="str">
        <f t="shared" si="15"/>
        <v>:</v>
      </c>
      <c r="W22" s="100" t="str">
        <f t="shared" si="15"/>
        <v>:</v>
      </c>
      <c r="X22" s="100" t="str">
        <f t="shared" si="15"/>
        <v>:</v>
      </c>
      <c r="Y22" s="100" t="str">
        <f t="shared" si="15"/>
        <v>:</v>
      </c>
      <c r="Z22" s="100" t="str">
        <f t="shared" si="15"/>
        <v>:</v>
      </c>
      <c r="AA22" s="179">
        <f t="shared" si="2"/>
        <v>4882.9170000000004</v>
      </c>
    </row>
    <row r="23" spans="2:27" s="4" customFormat="1" ht="12" x14ac:dyDescent="0.25">
      <c r="B23" s="27" t="s">
        <v>25</v>
      </c>
      <c r="C23" s="99">
        <f t="shared" ref="C23:Z23" si="16">C73</f>
        <v>707</v>
      </c>
      <c r="D23" s="100">
        <f t="shared" si="16"/>
        <v>617</v>
      </c>
      <c r="E23" s="100">
        <f t="shared" si="16"/>
        <v>651</v>
      </c>
      <c r="F23" s="100">
        <f t="shared" si="16"/>
        <v>580</v>
      </c>
      <c r="G23" s="100">
        <f t="shared" si="16"/>
        <v>582</v>
      </c>
      <c r="H23" s="100">
        <f t="shared" si="16"/>
        <v>552</v>
      </c>
      <c r="I23" s="100">
        <f t="shared" si="16"/>
        <v>556</v>
      </c>
      <c r="J23" s="100">
        <f t="shared" si="16"/>
        <v>579</v>
      </c>
      <c r="K23" s="100">
        <f t="shared" si="16"/>
        <v>570</v>
      </c>
      <c r="L23" s="100">
        <f t="shared" si="16"/>
        <v>622</v>
      </c>
      <c r="M23" s="100">
        <f t="shared" si="16"/>
        <v>628</v>
      </c>
      <c r="N23" s="100">
        <f t="shared" si="16"/>
        <v>652</v>
      </c>
      <c r="O23" s="101">
        <f t="shared" si="16"/>
        <v>661</v>
      </c>
      <c r="P23" s="100" t="str">
        <f t="shared" si="16"/>
        <v>:</v>
      </c>
      <c r="Q23" s="100" t="str">
        <f t="shared" si="16"/>
        <v>:</v>
      </c>
      <c r="R23" s="100" t="str">
        <f t="shared" si="16"/>
        <v>:</v>
      </c>
      <c r="S23" s="100" t="str">
        <f t="shared" si="16"/>
        <v>:</v>
      </c>
      <c r="T23" s="100" t="str">
        <f t="shared" si="16"/>
        <v>:</v>
      </c>
      <c r="U23" s="100" t="str">
        <f t="shared" si="16"/>
        <v>:</v>
      </c>
      <c r="V23" s="100" t="str">
        <f t="shared" si="16"/>
        <v>:</v>
      </c>
      <c r="W23" s="100" t="str">
        <f t="shared" si="16"/>
        <v>:</v>
      </c>
      <c r="X23" s="100" t="str">
        <f t="shared" si="16"/>
        <v>:</v>
      </c>
      <c r="Y23" s="100" t="str">
        <f t="shared" si="16"/>
        <v>:</v>
      </c>
      <c r="Z23" s="100" t="str">
        <f t="shared" si="16"/>
        <v>:</v>
      </c>
      <c r="AA23" s="179">
        <f t="shared" si="2"/>
        <v>7296</v>
      </c>
    </row>
    <row r="24" spans="2:27" s="4" customFormat="1" ht="12" x14ac:dyDescent="0.25">
      <c r="B24" s="27" t="s">
        <v>26</v>
      </c>
      <c r="C24" s="99">
        <f t="shared" ref="C24:Z24" si="17">C74</f>
        <v>1047.9970000000001</v>
      </c>
      <c r="D24" s="100">
        <f t="shared" si="17"/>
        <v>952.03500000000008</v>
      </c>
      <c r="E24" s="100">
        <f t="shared" si="17"/>
        <v>955.649</v>
      </c>
      <c r="F24" s="100">
        <f t="shared" si="17"/>
        <v>892.476</v>
      </c>
      <c r="G24" s="100">
        <f t="shared" si="17"/>
        <v>916.12200000000007</v>
      </c>
      <c r="H24" s="100">
        <f t="shared" si="17"/>
        <v>906.327</v>
      </c>
      <c r="I24" s="100">
        <f t="shared" si="17"/>
        <v>869.04300000000001</v>
      </c>
      <c r="J24" s="100">
        <f t="shared" si="17"/>
        <v>879.6</v>
      </c>
      <c r="K24" s="100">
        <f t="shared" si="17"/>
        <v>890.2</v>
      </c>
      <c r="L24" s="100">
        <f t="shared" si="17"/>
        <v>967.4</v>
      </c>
      <c r="M24" s="100">
        <f t="shared" si="17"/>
        <v>965.43900000000008</v>
      </c>
      <c r="N24" s="100">
        <f t="shared" si="17"/>
        <v>1059.3310000000001</v>
      </c>
      <c r="O24" s="101">
        <f t="shared" si="17"/>
        <v>973.10500000000002</v>
      </c>
      <c r="P24" s="100" t="str">
        <f t="shared" si="17"/>
        <v>:</v>
      </c>
      <c r="Q24" s="100" t="str">
        <f t="shared" si="17"/>
        <v>:</v>
      </c>
      <c r="R24" s="100" t="str">
        <f t="shared" si="17"/>
        <v>:</v>
      </c>
      <c r="S24" s="100" t="str">
        <f t="shared" si="17"/>
        <v>:</v>
      </c>
      <c r="T24" s="100" t="str">
        <f t="shared" si="17"/>
        <v>:</v>
      </c>
      <c r="U24" s="100" t="str">
        <f t="shared" si="17"/>
        <v>:</v>
      </c>
      <c r="V24" s="100" t="str">
        <f t="shared" si="17"/>
        <v>:</v>
      </c>
      <c r="W24" s="100" t="str">
        <f t="shared" si="17"/>
        <v>:</v>
      </c>
      <c r="X24" s="100" t="str">
        <f t="shared" si="17"/>
        <v>:</v>
      </c>
      <c r="Y24" s="100" t="str">
        <f t="shared" si="17"/>
        <v>:</v>
      </c>
      <c r="Z24" s="100" t="str">
        <f t="shared" si="17"/>
        <v>:</v>
      </c>
      <c r="AA24" s="179">
        <f t="shared" si="2"/>
        <v>11301.619000000001</v>
      </c>
    </row>
    <row r="25" spans="2:27" s="4" customFormat="1" ht="12" x14ac:dyDescent="0.25">
      <c r="B25" s="27" t="s">
        <v>27</v>
      </c>
      <c r="C25" s="99">
        <f t="shared" ref="C25:Z25" si="18">C75</f>
        <v>586.49599999999998</v>
      </c>
      <c r="D25" s="100">
        <f t="shared" si="18"/>
        <v>530.94400000000007</v>
      </c>
      <c r="E25" s="100">
        <f t="shared" si="18"/>
        <v>573.39100000000008</v>
      </c>
      <c r="F25" s="100">
        <f t="shared" si="18"/>
        <v>529.10699999999997</v>
      </c>
      <c r="G25" s="100">
        <f t="shared" si="18"/>
        <v>534.38499999999999</v>
      </c>
      <c r="H25" s="100">
        <f t="shared" si="18"/>
        <v>508.66900000000004</v>
      </c>
      <c r="I25" s="100">
        <f t="shared" si="18"/>
        <v>531.10400000000004</v>
      </c>
      <c r="J25" s="100">
        <f t="shared" si="18"/>
        <v>459.05800000000005</v>
      </c>
      <c r="K25" s="100">
        <f t="shared" si="18"/>
        <v>507.76800000000003</v>
      </c>
      <c r="L25" s="100">
        <f t="shared" si="18"/>
        <v>540.84</v>
      </c>
      <c r="M25" s="100">
        <f t="shared" si="18"/>
        <v>549.74099999999999</v>
      </c>
      <c r="N25" s="100">
        <f t="shared" si="18"/>
        <v>495.62700000000001</v>
      </c>
      <c r="O25" s="101">
        <f t="shared" si="18"/>
        <v>566.51800000000003</v>
      </c>
      <c r="P25" s="100" t="str">
        <f t="shared" si="18"/>
        <v>:</v>
      </c>
      <c r="Q25" s="100" t="str">
        <f t="shared" si="18"/>
        <v>:</v>
      </c>
      <c r="R25" s="100" t="str">
        <f t="shared" si="18"/>
        <v>:</v>
      </c>
      <c r="S25" s="100" t="str">
        <f t="shared" si="18"/>
        <v>:</v>
      </c>
      <c r="T25" s="100" t="str">
        <f t="shared" si="18"/>
        <v>:</v>
      </c>
      <c r="U25" s="100" t="str">
        <f t="shared" si="18"/>
        <v>:</v>
      </c>
      <c r="V25" s="100" t="str">
        <f t="shared" si="18"/>
        <v>:</v>
      </c>
      <c r="W25" s="100" t="str">
        <f t="shared" si="18"/>
        <v>:</v>
      </c>
      <c r="X25" s="100" t="str">
        <f t="shared" si="18"/>
        <v>:</v>
      </c>
      <c r="Y25" s="100" t="str">
        <f t="shared" si="18"/>
        <v>:</v>
      </c>
      <c r="Z25" s="100" t="str">
        <f t="shared" si="18"/>
        <v>:</v>
      </c>
      <c r="AA25" s="179">
        <f t="shared" si="2"/>
        <v>6347.130000000001</v>
      </c>
    </row>
    <row r="26" spans="2:27" s="4" customFormat="1" ht="12" x14ac:dyDescent="0.25">
      <c r="B26" s="27" t="s">
        <v>28</v>
      </c>
      <c r="C26" s="99">
        <f t="shared" ref="C26:Z26" si="19">C76</f>
        <v>3768.5680000000002</v>
      </c>
      <c r="D26" s="100">
        <f t="shared" si="19"/>
        <v>3344.6330000000003</v>
      </c>
      <c r="E26" s="100">
        <f t="shared" si="19"/>
        <v>3472.86</v>
      </c>
      <c r="F26" s="100">
        <f t="shared" si="19"/>
        <v>3257.1010000000001</v>
      </c>
      <c r="G26" s="100">
        <f t="shared" si="19"/>
        <v>3406.9580000000001</v>
      </c>
      <c r="H26" s="100">
        <f t="shared" si="19"/>
        <v>3421.6750000000002</v>
      </c>
      <c r="I26" s="100">
        <f t="shared" si="19"/>
        <v>3426.32</v>
      </c>
      <c r="J26" s="100">
        <f t="shared" si="19"/>
        <v>3395.462</v>
      </c>
      <c r="K26" s="100">
        <f t="shared" si="19"/>
        <v>3271.0740000000001</v>
      </c>
      <c r="L26" s="100">
        <f t="shared" si="19"/>
        <v>3467.5620000000004</v>
      </c>
      <c r="M26" s="100">
        <f t="shared" si="19"/>
        <v>3456.3590000000004</v>
      </c>
      <c r="N26" s="100">
        <f t="shared" si="19"/>
        <v>3510.4090000000001</v>
      </c>
      <c r="O26" s="101">
        <f t="shared" si="19"/>
        <v>3869.3240000000001</v>
      </c>
      <c r="P26" s="100" t="str">
        <f t="shared" si="19"/>
        <v>:</v>
      </c>
      <c r="Q26" s="100" t="str">
        <f t="shared" si="19"/>
        <v>:</v>
      </c>
      <c r="R26" s="100" t="str">
        <f t="shared" si="19"/>
        <v>:</v>
      </c>
      <c r="S26" s="100" t="str">
        <f t="shared" si="19"/>
        <v>:</v>
      </c>
      <c r="T26" s="100" t="str">
        <f t="shared" si="19"/>
        <v>:</v>
      </c>
      <c r="U26" s="100" t="str">
        <f t="shared" si="19"/>
        <v>:</v>
      </c>
      <c r="V26" s="100" t="str">
        <f t="shared" si="19"/>
        <v>:</v>
      </c>
      <c r="W26" s="100" t="str">
        <f t="shared" si="19"/>
        <v>:</v>
      </c>
      <c r="X26" s="100" t="str">
        <f t="shared" si="19"/>
        <v>:</v>
      </c>
      <c r="Y26" s="100" t="str">
        <f t="shared" si="19"/>
        <v>:</v>
      </c>
      <c r="Z26" s="100" t="str">
        <f t="shared" si="19"/>
        <v>:</v>
      </c>
      <c r="AA26" s="179">
        <f t="shared" si="2"/>
        <v>41198.981</v>
      </c>
    </row>
    <row r="27" spans="2:27" s="4" customFormat="1" ht="12" x14ac:dyDescent="0.25">
      <c r="B27" s="27" t="s">
        <v>29</v>
      </c>
      <c r="C27" s="99">
        <f t="shared" ref="C27:Z27" si="20">C77</f>
        <v>224.173</v>
      </c>
      <c r="D27" s="100">
        <f t="shared" si="20"/>
        <v>198.905</v>
      </c>
      <c r="E27" s="100">
        <f t="shared" si="20"/>
        <v>198.65800000000002</v>
      </c>
      <c r="F27" s="100">
        <f t="shared" si="20"/>
        <v>185.74200000000002</v>
      </c>
      <c r="G27" s="100">
        <f t="shared" si="20"/>
        <v>189.02600000000001</v>
      </c>
      <c r="H27" s="100">
        <f t="shared" si="20"/>
        <v>230.71600000000001</v>
      </c>
      <c r="I27" s="100">
        <f t="shared" si="20"/>
        <v>278.15300000000002</v>
      </c>
      <c r="J27" s="100">
        <f t="shared" si="20"/>
        <v>283.601</v>
      </c>
      <c r="K27" s="100">
        <f t="shared" si="20"/>
        <v>237.39800000000002</v>
      </c>
      <c r="L27" s="100">
        <f t="shared" si="20"/>
        <v>214.58700000000002</v>
      </c>
      <c r="M27" s="100">
        <f t="shared" si="20"/>
        <v>190.922</v>
      </c>
      <c r="N27" s="100">
        <f t="shared" si="20"/>
        <v>197.98400000000001</v>
      </c>
      <c r="O27" s="101">
        <f t="shared" si="20"/>
        <v>217.64400000000001</v>
      </c>
      <c r="P27" s="100" t="str">
        <f t="shared" si="20"/>
        <v>:</v>
      </c>
      <c r="Q27" s="100" t="str">
        <f t="shared" si="20"/>
        <v>:</v>
      </c>
      <c r="R27" s="100" t="str">
        <f t="shared" si="20"/>
        <v>:</v>
      </c>
      <c r="S27" s="100" t="str">
        <f t="shared" si="20"/>
        <v>:</v>
      </c>
      <c r="T27" s="100" t="str">
        <f t="shared" si="20"/>
        <v>:</v>
      </c>
      <c r="U27" s="100" t="str">
        <f t="shared" si="20"/>
        <v>:</v>
      </c>
      <c r="V27" s="100" t="str">
        <f t="shared" si="20"/>
        <v>:</v>
      </c>
      <c r="W27" s="100" t="str">
        <f t="shared" si="20"/>
        <v>:</v>
      </c>
      <c r="X27" s="100" t="str">
        <f t="shared" si="20"/>
        <v>:</v>
      </c>
      <c r="Y27" s="100" t="str">
        <f t="shared" si="20"/>
        <v>:</v>
      </c>
      <c r="Z27" s="100" t="str">
        <f t="shared" si="20"/>
        <v>:</v>
      </c>
      <c r="AA27" s="179">
        <f t="shared" si="2"/>
        <v>2629.8650000000002</v>
      </c>
    </row>
    <row r="28" spans="2:27" s="4" customFormat="1" ht="12" x14ac:dyDescent="0.25">
      <c r="B28" s="27" t="s">
        <v>30</v>
      </c>
      <c r="C28" s="99">
        <f t="shared" ref="C28:Z28" si="21">C78</f>
        <v>10626.933000000001</v>
      </c>
      <c r="D28" s="100">
        <f t="shared" si="21"/>
        <v>9193.2720000000008</v>
      </c>
      <c r="E28" s="100">
        <f t="shared" si="21"/>
        <v>9946.4179999999997</v>
      </c>
      <c r="F28" s="100">
        <f t="shared" si="21"/>
        <v>8711.9290000000001</v>
      </c>
      <c r="G28" s="100">
        <f t="shared" si="21"/>
        <v>9249.4699999999993</v>
      </c>
      <c r="H28" s="100">
        <f t="shared" si="21"/>
        <v>8506.2630000000008</v>
      </c>
      <c r="I28" s="100">
        <f t="shared" si="21"/>
        <v>8947.8700000000008</v>
      </c>
      <c r="J28" s="100">
        <f t="shared" si="21"/>
        <v>8836.2330000000002</v>
      </c>
      <c r="K28" s="100">
        <f t="shared" si="21"/>
        <v>8729.7010000000009</v>
      </c>
      <c r="L28" s="100">
        <f t="shared" si="21"/>
        <v>9871.0360000000001</v>
      </c>
      <c r="M28" s="100">
        <f t="shared" si="21"/>
        <v>9783.7780000000002</v>
      </c>
      <c r="N28" s="100">
        <f t="shared" si="21"/>
        <v>10195.772000000001</v>
      </c>
      <c r="O28" s="101" t="str">
        <f t="shared" si="21"/>
        <v>:</v>
      </c>
      <c r="P28" s="100" t="str">
        <f t="shared" si="21"/>
        <v>:</v>
      </c>
      <c r="Q28" s="100" t="str">
        <f t="shared" si="21"/>
        <v>:</v>
      </c>
      <c r="R28" s="100" t="str">
        <f t="shared" si="21"/>
        <v>:</v>
      </c>
      <c r="S28" s="100" t="str">
        <f t="shared" si="21"/>
        <v>:</v>
      </c>
      <c r="T28" s="100" t="str">
        <f t="shared" si="21"/>
        <v>:</v>
      </c>
      <c r="U28" s="100" t="str">
        <f t="shared" si="21"/>
        <v>:</v>
      </c>
      <c r="V28" s="100" t="str">
        <f t="shared" si="21"/>
        <v>:</v>
      </c>
      <c r="W28" s="100" t="str">
        <f t="shared" si="21"/>
        <v>:</v>
      </c>
      <c r="X28" s="100" t="str">
        <f t="shared" si="21"/>
        <v>:</v>
      </c>
      <c r="Y28" s="100" t="str">
        <f t="shared" si="21"/>
        <v>:</v>
      </c>
      <c r="Z28" s="100" t="str">
        <f t="shared" si="21"/>
        <v>:</v>
      </c>
      <c r="AA28" s="179">
        <f t="shared" si="2"/>
        <v>112598.675</v>
      </c>
    </row>
    <row r="29" spans="2:27" s="4" customFormat="1" ht="12" x14ac:dyDescent="0.25">
      <c r="B29" s="27" t="s">
        <v>31</v>
      </c>
      <c r="C29" s="99">
        <f t="shared" ref="C29:Z29" si="22">C79</f>
        <v>6392.3320000000003</v>
      </c>
      <c r="D29" s="100">
        <f t="shared" si="22"/>
        <v>5573.692</v>
      </c>
      <c r="E29" s="100">
        <f t="shared" si="22"/>
        <v>5765.6770000000006</v>
      </c>
      <c r="F29" s="100">
        <f t="shared" si="22"/>
        <v>5245.6559999999999</v>
      </c>
      <c r="G29" s="100">
        <f t="shared" si="22"/>
        <v>5355.76</v>
      </c>
      <c r="H29" s="100">
        <f t="shared" si="22"/>
        <v>5028.3730000000005</v>
      </c>
      <c r="I29" s="100">
        <f t="shared" si="22"/>
        <v>5238.9360000000006</v>
      </c>
      <c r="J29" s="100">
        <f t="shared" si="22"/>
        <v>5108.134</v>
      </c>
      <c r="K29" s="100">
        <f t="shared" si="22"/>
        <v>5129.6210000000001</v>
      </c>
      <c r="L29" s="100">
        <f t="shared" si="22"/>
        <v>5510.2550000000001</v>
      </c>
      <c r="M29" s="100">
        <f t="shared" si="22"/>
        <v>5692.2740000000003</v>
      </c>
      <c r="N29" s="100">
        <f t="shared" si="22"/>
        <v>5970.1660000000002</v>
      </c>
      <c r="O29" s="101">
        <f t="shared" si="22"/>
        <v>6198.9760000000006</v>
      </c>
      <c r="P29" s="100" t="str">
        <f t="shared" si="22"/>
        <v>:</v>
      </c>
      <c r="Q29" s="100" t="str">
        <f t="shared" si="22"/>
        <v>:</v>
      </c>
      <c r="R29" s="100" t="str">
        <f t="shared" si="22"/>
        <v>:</v>
      </c>
      <c r="S29" s="100" t="str">
        <f t="shared" si="22"/>
        <v>:</v>
      </c>
      <c r="T29" s="100" t="str">
        <f t="shared" si="22"/>
        <v>:</v>
      </c>
      <c r="U29" s="100" t="str">
        <f t="shared" si="22"/>
        <v>:</v>
      </c>
      <c r="V29" s="100" t="str">
        <f t="shared" si="22"/>
        <v>:</v>
      </c>
      <c r="W29" s="100" t="str">
        <f t="shared" si="22"/>
        <v>:</v>
      </c>
      <c r="X29" s="100" t="str">
        <f t="shared" si="22"/>
        <v>:</v>
      </c>
      <c r="Y29" s="100" t="str">
        <f t="shared" si="22"/>
        <v>:</v>
      </c>
      <c r="Z29" s="100" t="str">
        <f t="shared" si="22"/>
        <v>:</v>
      </c>
      <c r="AA29" s="179">
        <f t="shared" si="2"/>
        <v>66010.875999999989</v>
      </c>
    </row>
    <row r="30" spans="2:27" s="4" customFormat="1" ht="12" x14ac:dyDescent="0.25">
      <c r="B30" s="27" t="s">
        <v>32</v>
      </c>
      <c r="C30" s="99">
        <f t="shared" ref="C30:Z30" si="23">C80</f>
        <v>13397.298999999999</v>
      </c>
      <c r="D30" s="100">
        <f t="shared" si="23"/>
        <v>12025.119000000001</v>
      </c>
      <c r="E30" s="100">
        <f t="shared" si="23"/>
        <v>12154.313</v>
      </c>
      <c r="F30" s="100">
        <f t="shared" si="23"/>
        <v>11435.777</v>
      </c>
      <c r="G30" s="100">
        <f t="shared" si="23"/>
        <v>11603.469000000001</v>
      </c>
      <c r="H30" s="100">
        <f t="shared" si="23"/>
        <v>11287.196</v>
      </c>
      <c r="I30" s="100">
        <f t="shared" si="23"/>
        <v>11337.058999999999</v>
      </c>
      <c r="J30" s="100">
        <f t="shared" si="23"/>
        <v>11452.217000000001</v>
      </c>
      <c r="K30" s="100">
        <f t="shared" si="23"/>
        <v>11196.281999999999</v>
      </c>
      <c r="L30" s="100">
        <f t="shared" si="23"/>
        <v>11868.041999999999</v>
      </c>
      <c r="M30" s="100">
        <f t="shared" si="23"/>
        <v>11515.172</v>
      </c>
      <c r="N30" s="100">
        <f t="shared" si="23"/>
        <v>12111.213</v>
      </c>
      <c r="O30" s="101">
        <f t="shared" si="23"/>
        <v>12499.487000000001</v>
      </c>
      <c r="P30" s="100" t="str">
        <f t="shared" si="23"/>
        <v>:</v>
      </c>
      <c r="Q30" s="100" t="str">
        <f t="shared" si="23"/>
        <v>:</v>
      </c>
      <c r="R30" s="100" t="str">
        <f t="shared" si="23"/>
        <v>:</v>
      </c>
      <c r="S30" s="100" t="str">
        <f t="shared" si="23"/>
        <v>:</v>
      </c>
      <c r="T30" s="100" t="str">
        <f t="shared" si="23"/>
        <v>:</v>
      </c>
      <c r="U30" s="100" t="str">
        <f t="shared" si="23"/>
        <v>:</v>
      </c>
      <c r="V30" s="100" t="str">
        <f t="shared" si="23"/>
        <v>:</v>
      </c>
      <c r="W30" s="100" t="str">
        <f t="shared" si="23"/>
        <v>:</v>
      </c>
      <c r="X30" s="100" t="str">
        <f t="shared" si="23"/>
        <v>:</v>
      </c>
      <c r="Y30" s="100" t="str">
        <f t="shared" si="23"/>
        <v>:</v>
      </c>
      <c r="Z30" s="100" t="str">
        <f t="shared" si="23"/>
        <v>:</v>
      </c>
      <c r="AA30" s="179">
        <f t="shared" si="2"/>
        <v>141383.158</v>
      </c>
    </row>
    <row r="31" spans="2:27" s="4" customFormat="1" ht="12" x14ac:dyDescent="0.25">
      <c r="B31" s="27" t="s">
        <v>33</v>
      </c>
      <c r="C31" s="99">
        <f t="shared" ref="C31:Z31" si="24">C81</f>
        <v>4577</v>
      </c>
      <c r="D31" s="100">
        <f t="shared" si="24"/>
        <v>3893</v>
      </c>
      <c r="E31" s="100">
        <f t="shared" si="24"/>
        <v>3996</v>
      </c>
      <c r="F31" s="100">
        <f t="shared" si="24"/>
        <v>3815</v>
      </c>
      <c r="G31" s="100">
        <f t="shared" si="24"/>
        <v>3922.9280000000003</v>
      </c>
      <c r="H31" s="100">
        <f t="shared" si="24"/>
        <v>3731.0360000000001</v>
      </c>
      <c r="I31" s="100">
        <f t="shared" si="24"/>
        <v>4077.0320000000002</v>
      </c>
      <c r="J31" s="100">
        <f t="shared" si="24"/>
        <v>3860.72</v>
      </c>
      <c r="K31" s="100">
        <f t="shared" si="24"/>
        <v>3899.5130000000004</v>
      </c>
      <c r="L31" s="100">
        <f t="shared" si="24"/>
        <v>4006.3140000000003</v>
      </c>
      <c r="M31" s="100">
        <f t="shared" si="24"/>
        <v>4266.2830000000004</v>
      </c>
      <c r="N31" s="100">
        <f t="shared" si="24"/>
        <v>4255.1570000000002</v>
      </c>
      <c r="O31" s="101">
        <f t="shared" si="24"/>
        <v>4598.04</v>
      </c>
      <c r="P31" s="100" t="str">
        <f t="shared" si="24"/>
        <v>:</v>
      </c>
      <c r="Q31" s="100" t="str">
        <f t="shared" si="24"/>
        <v>:</v>
      </c>
      <c r="R31" s="100" t="str">
        <f t="shared" si="24"/>
        <v>:</v>
      </c>
      <c r="S31" s="100" t="str">
        <f t="shared" si="24"/>
        <v>:</v>
      </c>
      <c r="T31" s="100" t="str">
        <f t="shared" si="24"/>
        <v>:</v>
      </c>
      <c r="U31" s="100" t="str">
        <f t="shared" si="24"/>
        <v>:</v>
      </c>
      <c r="V31" s="100" t="str">
        <f t="shared" si="24"/>
        <v>:</v>
      </c>
      <c r="W31" s="100" t="str">
        <f t="shared" si="24"/>
        <v>:</v>
      </c>
      <c r="X31" s="100" t="str">
        <f t="shared" si="24"/>
        <v>:</v>
      </c>
      <c r="Y31" s="100" t="str">
        <f t="shared" si="24"/>
        <v>:</v>
      </c>
      <c r="Z31" s="100" t="str">
        <f t="shared" si="24"/>
        <v>:</v>
      </c>
      <c r="AA31" s="179">
        <f t="shared" si="2"/>
        <v>48299.983</v>
      </c>
    </row>
    <row r="32" spans="2:27" s="4" customFormat="1" ht="12" x14ac:dyDescent="0.25">
      <c r="B32" s="27" t="s">
        <v>34</v>
      </c>
      <c r="C32" s="99">
        <f t="shared" ref="C32:Z32" si="25">C82</f>
        <v>5295</v>
      </c>
      <c r="D32" s="100">
        <f t="shared" si="25"/>
        <v>4694</v>
      </c>
      <c r="E32" s="100">
        <f t="shared" si="25"/>
        <v>4776</v>
      </c>
      <c r="F32" s="100">
        <f t="shared" si="25"/>
        <v>4431</v>
      </c>
      <c r="G32" s="100">
        <f t="shared" si="25"/>
        <v>4427</v>
      </c>
      <c r="H32" s="100">
        <f t="shared" si="25"/>
        <v>4367</v>
      </c>
      <c r="I32" s="100">
        <f t="shared" si="25"/>
        <v>4587</v>
      </c>
      <c r="J32" s="100">
        <f t="shared" si="25"/>
        <v>4571</v>
      </c>
      <c r="K32" s="100">
        <f t="shared" si="25"/>
        <v>4202</v>
      </c>
      <c r="L32" s="100">
        <f t="shared" si="25"/>
        <v>4543</v>
      </c>
      <c r="M32" s="100">
        <f t="shared" si="25"/>
        <v>4611</v>
      </c>
      <c r="N32" s="100">
        <f t="shared" si="25"/>
        <v>4886</v>
      </c>
      <c r="O32" s="101">
        <f t="shared" si="25"/>
        <v>5102</v>
      </c>
      <c r="P32" s="100" t="str">
        <f t="shared" si="25"/>
        <v>:</v>
      </c>
      <c r="Q32" s="100" t="str">
        <f t="shared" si="25"/>
        <v>:</v>
      </c>
      <c r="R32" s="100" t="str">
        <f t="shared" si="25"/>
        <v>:</v>
      </c>
      <c r="S32" s="100" t="str">
        <f t="shared" si="25"/>
        <v>:</v>
      </c>
      <c r="T32" s="100" t="str">
        <f t="shared" si="25"/>
        <v>:</v>
      </c>
      <c r="U32" s="100" t="str">
        <f t="shared" si="25"/>
        <v>:</v>
      </c>
      <c r="V32" s="100" t="str">
        <f t="shared" si="25"/>
        <v>:</v>
      </c>
      <c r="W32" s="100" t="str">
        <f t="shared" si="25"/>
        <v>:</v>
      </c>
      <c r="X32" s="100" t="str">
        <f t="shared" si="25"/>
        <v>:</v>
      </c>
      <c r="Y32" s="100" t="str">
        <f t="shared" si="25"/>
        <v>:</v>
      </c>
      <c r="Z32" s="100" t="str">
        <f t="shared" si="25"/>
        <v>:</v>
      </c>
      <c r="AA32" s="179">
        <f t="shared" si="2"/>
        <v>55390</v>
      </c>
    </row>
    <row r="33" spans="2:27" s="4" customFormat="1" ht="12" x14ac:dyDescent="0.25">
      <c r="B33" s="27" t="s">
        <v>35</v>
      </c>
      <c r="C33" s="99">
        <f t="shared" ref="C33:Z33" si="26">C83</f>
        <v>1234.8579999999999</v>
      </c>
      <c r="D33" s="100">
        <f t="shared" si="26"/>
        <v>1088.7139999999999</v>
      </c>
      <c r="E33" s="100">
        <f t="shared" si="26"/>
        <v>1174.146</v>
      </c>
      <c r="F33" s="100">
        <f t="shared" si="26"/>
        <v>1096.2470000000001</v>
      </c>
      <c r="G33" s="100">
        <f t="shared" si="26"/>
        <v>1117.008</v>
      </c>
      <c r="H33" s="100">
        <f t="shared" si="26"/>
        <v>1096.623</v>
      </c>
      <c r="I33" s="100">
        <f t="shared" si="26"/>
        <v>1130.662</v>
      </c>
      <c r="J33" s="100">
        <f t="shared" si="26"/>
        <v>1082.903</v>
      </c>
      <c r="K33" s="100">
        <f t="shared" si="26"/>
        <v>1001.389</v>
      </c>
      <c r="L33" s="100">
        <f t="shared" si="26"/>
        <v>1138.145</v>
      </c>
      <c r="M33" s="100">
        <f t="shared" si="26"/>
        <v>1110.671</v>
      </c>
      <c r="N33" s="100">
        <f t="shared" si="26"/>
        <v>1134.8490000000002</v>
      </c>
      <c r="O33" s="101">
        <f t="shared" si="26"/>
        <v>1221.0440000000001</v>
      </c>
      <c r="P33" s="100" t="str">
        <f t="shared" si="26"/>
        <v>:</v>
      </c>
      <c r="Q33" s="100" t="str">
        <f t="shared" si="26"/>
        <v>:</v>
      </c>
      <c r="R33" s="100" t="str">
        <f t="shared" si="26"/>
        <v>:</v>
      </c>
      <c r="S33" s="100" t="str">
        <f t="shared" si="26"/>
        <v>:</v>
      </c>
      <c r="T33" s="100" t="str">
        <f t="shared" si="26"/>
        <v>:</v>
      </c>
      <c r="U33" s="100" t="str">
        <f t="shared" si="26"/>
        <v>:</v>
      </c>
      <c r="V33" s="100" t="str">
        <f t="shared" si="26"/>
        <v>:</v>
      </c>
      <c r="W33" s="100" t="str">
        <f t="shared" si="26"/>
        <v>:</v>
      </c>
      <c r="X33" s="100" t="str">
        <f t="shared" si="26"/>
        <v>:</v>
      </c>
      <c r="Y33" s="100" t="str">
        <f t="shared" si="26"/>
        <v>:</v>
      </c>
      <c r="Z33" s="100" t="str">
        <f t="shared" si="26"/>
        <v>:</v>
      </c>
      <c r="AA33" s="179">
        <f t="shared" si="2"/>
        <v>13406.215</v>
      </c>
    </row>
    <row r="34" spans="2:27" s="4" customFormat="1" ht="12" x14ac:dyDescent="0.25">
      <c r="B34" s="27" t="s">
        <v>36</v>
      </c>
      <c r="C34" s="99">
        <f t="shared" ref="C34:Z34" si="27">C84</f>
        <v>2597</v>
      </c>
      <c r="D34" s="100">
        <f t="shared" si="27"/>
        <v>2297</v>
      </c>
      <c r="E34" s="100">
        <f t="shared" si="27"/>
        <v>2426</v>
      </c>
      <c r="F34" s="100">
        <f t="shared" si="27"/>
        <v>2212</v>
      </c>
      <c r="G34" s="100">
        <f t="shared" si="27"/>
        <v>2230</v>
      </c>
      <c r="H34" s="100">
        <f t="shared" si="27"/>
        <v>2124</v>
      </c>
      <c r="I34" s="100">
        <f t="shared" si="27"/>
        <v>2203</v>
      </c>
      <c r="J34" s="100">
        <f t="shared" si="27"/>
        <v>2188</v>
      </c>
      <c r="K34" s="100">
        <f t="shared" si="27"/>
        <v>2126</v>
      </c>
      <c r="L34" s="100">
        <f t="shared" si="27"/>
        <v>2396</v>
      </c>
      <c r="M34" s="100">
        <f t="shared" si="27"/>
        <v>2262</v>
      </c>
      <c r="N34" s="100">
        <f t="shared" si="27"/>
        <v>2383</v>
      </c>
      <c r="O34" s="101">
        <f t="shared" si="27"/>
        <v>2605</v>
      </c>
      <c r="P34" s="100" t="str">
        <f t="shared" si="27"/>
        <v>:</v>
      </c>
      <c r="Q34" s="100" t="str">
        <f t="shared" si="27"/>
        <v>:</v>
      </c>
      <c r="R34" s="100" t="str">
        <f t="shared" si="27"/>
        <v>:</v>
      </c>
      <c r="S34" s="100" t="str">
        <f t="shared" si="27"/>
        <v>:</v>
      </c>
      <c r="T34" s="100" t="str">
        <f t="shared" si="27"/>
        <v>:</v>
      </c>
      <c r="U34" s="100" t="str">
        <f t="shared" si="27"/>
        <v>:</v>
      </c>
      <c r="V34" s="100" t="str">
        <f t="shared" si="27"/>
        <v>:</v>
      </c>
      <c r="W34" s="100" t="str">
        <f t="shared" si="27"/>
        <v>:</v>
      </c>
      <c r="X34" s="100" t="str">
        <f t="shared" si="27"/>
        <v>:</v>
      </c>
      <c r="Y34" s="100" t="str">
        <f t="shared" si="27"/>
        <v>:</v>
      </c>
      <c r="Z34" s="100" t="str">
        <f t="shared" si="27"/>
        <v>:</v>
      </c>
      <c r="AA34" s="179">
        <f t="shared" si="2"/>
        <v>27444</v>
      </c>
    </row>
    <row r="35" spans="2:27" s="4" customFormat="1" ht="12" x14ac:dyDescent="0.25">
      <c r="B35" s="38" t="s">
        <v>37</v>
      </c>
      <c r="C35" s="99">
        <f t="shared" ref="C35:Z35" si="28">C85</f>
        <v>8918</v>
      </c>
      <c r="D35" s="100">
        <f t="shared" si="28"/>
        <v>7520</v>
      </c>
      <c r="E35" s="100">
        <f t="shared" si="28"/>
        <v>7972</v>
      </c>
      <c r="F35" s="100">
        <f t="shared" si="28"/>
        <v>6745</v>
      </c>
      <c r="G35" s="100">
        <f t="shared" si="28"/>
        <v>6378</v>
      </c>
      <c r="H35" s="100">
        <f t="shared" si="28"/>
        <v>5616</v>
      </c>
      <c r="I35" s="100">
        <f t="shared" si="28"/>
        <v>5862</v>
      </c>
      <c r="J35" s="100">
        <f t="shared" si="28"/>
        <v>6029</v>
      </c>
      <c r="K35" s="100">
        <f t="shared" si="28"/>
        <v>6107</v>
      </c>
      <c r="L35" s="100">
        <f t="shared" si="28"/>
        <v>7065</v>
      </c>
      <c r="M35" s="100">
        <f t="shared" si="28"/>
        <v>7490</v>
      </c>
      <c r="N35" s="100">
        <f t="shared" si="28"/>
        <v>7525</v>
      </c>
      <c r="O35" s="101">
        <f t="shared" si="28"/>
        <v>7657.3040000000001</v>
      </c>
      <c r="P35" s="100" t="str">
        <f t="shared" si="28"/>
        <v>:</v>
      </c>
      <c r="Q35" s="100" t="str">
        <f t="shared" si="28"/>
        <v>:</v>
      </c>
      <c r="R35" s="100" t="str">
        <f t="shared" si="28"/>
        <v>:</v>
      </c>
      <c r="S35" s="100" t="str">
        <f t="shared" si="28"/>
        <v>:</v>
      </c>
      <c r="T35" s="100" t="str">
        <f t="shared" si="28"/>
        <v>:</v>
      </c>
      <c r="U35" s="100" t="str">
        <f t="shared" si="28"/>
        <v>:</v>
      </c>
      <c r="V35" s="100" t="str">
        <f t="shared" si="28"/>
        <v>:</v>
      </c>
      <c r="W35" s="100" t="str">
        <f t="shared" si="28"/>
        <v>:</v>
      </c>
      <c r="X35" s="100" t="str">
        <f t="shared" si="28"/>
        <v>:</v>
      </c>
      <c r="Y35" s="100" t="str">
        <f t="shared" si="28"/>
        <v>:</v>
      </c>
      <c r="Z35" s="100" t="str">
        <f t="shared" si="28"/>
        <v>:</v>
      </c>
      <c r="AA35" s="179">
        <f t="shared" si="2"/>
        <v>83227</v>
      </c>
    </row>
    <row r="36" spans="2:27" s="4" customFormat="1" ht="12" x14ac:dyDescent="0.25">
      <c r="B36" s="151" t="s">
        <v>38</v>
      </c>
      <c r="C36" s="111">
        <f t="shared" ref="C36:Z36" si="29">C86</f>
        <v>13866.912</v>
      </c>
      <c r="D36" s="105">
        <f t="shared" si="29"/>
        <v>11788.126</v>
      </c>
      <c r="E36" s="105">
        <f t="shared" si="29"/>
        <v>12212.347</v>
      </c>
      <c r="F36" s="105">
        <f t="shared" si="29"/>
        <v>10278.959000000001</v>
      </c>
      <c r="G36" s="105">
        <f t="shared" si="29"/>
        <v>9687.773000000001</v>
      </c>
      <c r="H36" s="105">
        <f t="shared" si="29"/>
        <v>8460.996000000001</v>
      </c>
      <c r="I36" s="105">
        <f t="shared" si="29"/>
        <v>8353.4359999999997</v>
      </c>
      <c r="J36" s="105">
        <f t="shared" si="29"/>
        <v>8808.9979999999996</v>
      </c>
      <c r="K36" s="105">
        <f t="shared" si="29"/>
        <v>9214.1370000000006</v>
      </c>
      <c r="L36" s="105">
        <f t="shared" si="29"/>
        <v>10851.267</v>
      </c>
      <c r="M36" s="105">
        <f t="shared" si="29"/>
        <v>11743.588</v>
      </c>
      <c r="N36" s="105">
        <f t="shared" si="29"/>
        <v>12316.168</v>
      </c>
      <c r="O36" s="106">
        <f t="shared" si="29"/>
        <v>12291.7</v>
      </c>
      <c r="P36" s="105" t="str">
        <f t="shared" si="29"/>
        <v>:</v>
      </c>
      <c r="Q36" s="105" t="str">
        <f t="shared" si="29"/>
        <v>:</v>
      </c>
      <c r="R36" s="105" t="str">
        <f t="shared" si="29"/>
        <v>:</v>
      </c>
      <c r="S36" s="105" t="str">
        <f t="shared" si="29"/>
        <v>:</v>
      </c>
      <c r="T36" s="105" t="str">
        <f t="shared" si="29"/>
        <v>:</v>
      </c>
      <c r="U36" s="105" t="str">
        <f t="shared" si="29"/>
        <v>:</v>
      </c>
      <c r="V36" s="105" t="str">
        <f t="shared" si="29"/>
        <v>:</v>
      </c>
      <c r="W36" s="105" t="str">
        <f t="shared" si="29"/>
        <v>:</v>
      </c>
      <c r="X36" s="105" t="str">
        <f t="shared" si="29"/>
        <v>:</v>
      </c>
      <c r="Y36" s="105" t="str">
        <f t="shared" si="29"/>
        <v>:</v>
      </c>
      <c r="Z36" s="105" t="str">
        <f t="shared" si="29"/>
        <v>:</v>
      </c>
      <c r="AA36" s="179">
        <f t="shared" si="2"/>
        <v>127582.70700000004</v>
      </c>
    </row>
    <row r="37" spans="2:27" s="4" customFormat="1" ht="12" x14ac:dyDescent="0.25">
      <c r="B37" s="147" t="s">
        <v>39</v>
      </c>
      <c r="C37" s="103">
        <f t="shared" ref="C37:Z37" si="30">C87</f>
        <v>29360.942999999999</v>
      </c>
      <c r="D37" s="102">
        <f t="shared" si="30"/>
        <v>24867.74</v>
      </c>
      <c r="E37" s="102">
        <f t="shared" si="30"/>
        <v>26583.719000000001</v>
      </c>
      <c r="F37" s="102">
        <f t="shared" si="30"/>
        <v>24561.091</v>
      </c>
      <c r="G37" s="102">
        <f t="shared" si="30"/>
        <v>23938.53</v>
      </c>
      <c r="H37" s="102">
        <f t="shared" si="30"/>
        <v>22380.912</v>
      </c>
      <c r="I37" s="102">
        <f t="shared" si="30"/>
        <v>23420.121999999999</v>
      </c>
      <c r="J37" s="102">
        <f t="shared" si="30"/>
        <v>22595.317999999999</v>
      </c>
      <c r="K37" s="102">
        <f t="shared" si="30"/>
        <v>23034.536</v>
      </c>
      <c r="L37" s="102">
        <f t="shared" si="30"/>
        <v>25501.652000000002</v>
      </c>
      <c r="M37" s="102">
        <f t="shared" si="30"/>
        <v>27197.53</v>
      </c>
      <c r="N37" s="102">
        <f t="shared" si="30"/>
        <v>26929.424999999999</v>
      </c>
      <c r="O37" s="103">
        <f t="shared" si="30"/>
        <v>28343.856</v>
      </c>
      <c r="P37" s="102" t="str">
        <f t="shared" si="30"/>
        <v>:</v>
      </c>
      <c r="Q37" s="102" t="str">
        <f t="shared" si="30"/>
        <v>:</v>
      </c>
      <c r="R37" s="102" t="str">
        <f t="shared" si="30"/>
        <v>:</v>
      </c>
      <c r="S37" s="102" t="str">
        <f t="shared" si="30"/>
        <v>:</v>
      </c>
      <c r="T37" s="102" t="str">
        <f t="shared" si="30"/>
        <v>:</v>
      </c>
      <c r="U37" s="102" t="str">
        <f t="shared" si="30"/>
        <v>:</v>
      </c>
      <c r="V37" s="102" t="str">
        <f t="shared" si="30"/>
        <v>:</v>
      </c>
      <c r="W37" s="102" t="str">
        <f t="shared" si="30"/>
        <v>:</v>
      </c>
      <c r="X37" s="102" t="str">
        <f t="shared" si="30"/>
        <v>:</v>
      </c>
      <c r="Y37" s="102" t="str">
        <f t="shared" si="30"/>
        <v>:</v>
      </c>
      <c r="Z37" s="102" t="str">
        <f t="shared" si="30"/>
        <v>:</v>
      </c>
      <c r="AA37" s="181">
        <f t="shared" si="2"/>
        <v>300371.51799999998</v>
      </c>
    </row>
    <row r="38" spans="2:27" s="4" customFormat="1" ht="12" x14ac:dyDescent="0.25">
      <c r="B38" s="27" t="s">
        <v>59</v>
      </c>
      <c r="C38" s="192">
        <f t="shared" ref="C38:Z38" si="31">C88</f>
        <v>0</v>
      </c>
      <c r="D38" s="100">
        <f t="shared" si="31"/>
        <v>0</v>
      </c>
      <c r="E38" s="100">
        <f t="shared" si="31"/>
        <v>0</v>
      </c>
      <c r="F38" s="100">
        <f t="shared" si="31"/>
        <v>0</v>
      </c>
      <c r="G38" s="100">
        <f t="shared" si="31"/>
        <v>0</v>
      </c>
      <c r="H38" s="100">
        <f t="shared" si="31"/>
        <v>0</v>
      </c>
      <c r="I38" s="100">
        <f t="shared" si="31"/>
        <v>0</v>
      </c>
      <c r="J38" s="100">
        <f t="shared" si="31"/>
        <v>0</v>
      </c>
      <c r="K38" s="100">
        <f t="shared" si="31"/>
        <v>0</v>
      </c>
      <c r="L38" s="100">
        <f t="shared" si="31"/>
        <v>0</v>
      </c>
      <c r="M38" s="100">
        <f t="shared" si="31"/>
        <v>0</v>
      </c>
      <c r="N38" s="100">
        <f t="shared" si="31"/>
        <v>0</v>
      </c>
      <c r="O38" s="101">
        <f t="shared" si="31"/>
        <v>0</v>
      </c>
      <c r="P38" s="100" t="str">
        <f t="shared" si="31"/>
        <v>:</v>
      </c>
      <c r="Q38" s="100" t="str">
        <f t="shared" si="31"/>
        <v>:</v>
      </c>
      <c r="R38" s="100" t="str">
        <f t="shared" si="31"/>
        <v>:</v>
      </c>
      <c r="S38" s="100" t="str">
        <f t="shared" si="31"/>
        <v>:</v>
      </c>
      <c r="T38" s="100" t="str">
        <f t="shared" si="31"/>
        <v>:</v>
      </c>
      <c r="U38" s="100" t="str">
        <f t="shared" si="31"/>
        <v>:</v>
      </c>
      <c r="V38" s="100" t="str">
        <f t="shared" si="31"/>
        <v>:</v>
      </c>
      <c r="W38" s="100" t="str">
        <f t="shared" si="31"/>
        <v>:</v>
      </c>
      <c r="X38" s="100" t="str">
        <f t="shared" si="31"/>
        <v>:</v>
      </c>
      <c r="Y38" s="100" t="str">
        <f t="shared" si="31"/>
        <v>:</v>
      </c>
      <c r="Z38" s="100" t="str">
        <f t="shared" si="31"/>
        <v>:</v>
      </c>
      <c r="AA38" s="179" t="s">
        <v>12</v>
      </c>
    </row>
    <row r="39" spans="2:27" s="4" customFormat="1" ht="12" x14ac:dyDescent="0.25">
      <c r="B39" s="28" t="s">
        <v>43</v>
      </c>
      <c r="C39" s="103">
        <f t="shared" ref="C39:Z39" si="32">C89</f>
        <v>13652.006000000001</v>
      </c>
      <c r="D39" s="102">
        <f t="shared" si="32"/>
        <v>11636.821</v>
      </c>
      <c r="E39" s="102">
        <f t="shared" si="32"/>
        <v>12311.386</v>
      </c>
      <c r="F39" s="102">
        <f t="shared" si="32"/>
        <v>9896.4510000000009</v>
      </c>
      <c r="G39" s="102">
        <f t="shared" si="32"/>
        <v>9385.5480000000007</v>
      </c>
      <c r="H39" s="102">
        <f t="shared" si="32"/>
        <v>8222.3950000000004</v>
      </c>
      <c r="I39" s="102">
        <f t="shared" si="32"/>
        <v>7917.8640000000005</v>
      </c>
      <c r="J39" s="102">
        <f t="shared" si="32"/>
        <v>8012.73</v>
      </c>
      <c r="K39" s="102">
        <f t="shared" si="32"/>
        <v>8551.8880000000008</v>
      </c>
      <c r="L39" s="102">
        <f t="shared" si="32"/>
        <v>10726.263000000001</v>
      </c>
      <c r="M39" s="102">
        <f t="shared" si="32"/>
        <v>12246.701000000001</v>
      </c>
      <c r="N39" s="102">
        <f t="shared" si="32"/>
        <v>12801.005000000001</v>
      </c>
      <c r="O39" s="103">
        <f t="shared" si="32"/>
        <v>12551.168</v>
      </c>
      <c r="P39" s="102" t="str">
        <f t="shared" si="32"/>
        <v>:</v>
      </c>
      <c r="Q39" s="102" t="str">
        <f t="shared" si="32"/>
        <v>:</v>
      </c>
      <c r="R39" s="102" t="str">
        <f t="shared" si="32"/>
        <v>:</v>
      </c>
      <c r="S39" s="102" t="str">
        <f t="shared" si="32"/>
        <v>:</v>
      </c>
      <c r="T39" s="102" t="str">
        <f t="shared" si="32"/>
        <v>:</v>
      </c>
      <c r="U39" s="102" t="str">
        <f t="shared" si="32"/>
        <v>:</v>
      </c>
      <c r="V39" s="102" t="str">
        <f t="shared" si="32"/>
        <v>:</v>
      </c>
      <c r="W39" s="102" t="str">
        <f t="shared" si="32"/>
        <v>:</v>
      </c>
      <c r="X39" s="102" t="str">
        <f t="shared" si="32"/>
        <v>:</v>
      </c>
      <c r="Y39" s="102" t="str">
        <f t="shared" si="32"/>
        <v>:</v>
      </c>
      <c r="Z39" s="102" t="str">
        <f t="shared" si="32"/>
        <v>:</v>
      </c>
      <c r="AA39" s="181">
        <f t="shared" si="2"/>
        <v>125361.05800000002</v>
      </c>
    </row>
    <row r="40" spans="2:27" s="4" customFormat="1" ht="12" x14ac:dyDescent="0.25">
      <c r="B40" s="26" t="s">
        <v>61</v>
      </c>
      <c r="C40" s="99">
        <f t="shared" ref="C40:Z40" si="33">C90</f>
        <v>548</v>
      </c>
      <c r="D40" s="98">
        <f t="shared" si="33"/>
        <v>46</v>
      </c>
      <c r="E40" s="98" t="str">
        <f t="shared" si="33"/>
        <v>:</v>
      </c>
      <c r="F40" s="98" t="str">
        <f t="shared" si="33"/>
        <v>:</v>
      </c>
      <c r="G40" s="98" t="str">
        <f t="shared" si="33"/>
        <v>:</v>
      </c>
      <c r="H40" s="98" t="str">
        <f t="shared" si="33"/>
        <v>:</v>
      </c>
      <c r="I40" s="98" t="str">
        <f t="shared" si="33"/>
        <v>:</v>
      </c>
      <c r="J40" s="98" t="str">
        <f t="shared" si="33"/>
        <v>:</v>
      </c>
      <c r="K40" s="98" t="str">
        <f t="shared" si="33"/>
        <v>:</v>
      </c>
      <c r="L40" s="98" t="str">
        <f t="shared" si="33"/>
        <v>:</v>
      </c>
      <c r="M40" s="98" t="str">
        <f t="shared" si="33"/>
        <v>:</v>
      </c>
      <c r="N40" s="98" t="str">
        <f t="shared" si="33"/>
        <v>:</v>
      </c>
      <c r="O40" s="99" t="str">
        <f t="shared" si="33"/>
        <v>:</v>
      </c>
      <c r="P40" s="98" t="str">
        <f t="shared" si="33"/>
        <v>:</v>
      </c>
      <c r="Q40" s="98" t="str">
        <f t="shared" si="33"/>
        <v>:</v>
      </c>
      <c r="R40" s="98" t="str">
        <f t="shared" si="33"/>
        <v>:</v>
      </c>
      <c r="S40" s="98" t="str">
        <f t="shared" si="33"/>
        <v>:</v>
      </c>
      <c r="T40" s="98" t="str">
        <f t="shared" si="33"/>
        <v>:</v>
      </c>
      <c r="U40" s="98" t="str">
        <f t="shared" si="33"/>
        <v>:</v>
      </c>
      <c r="V40" s="98" t="str">
        <f t="shared" si="33"/>
        <v>:</v>
      </c>
      <c r="W40" s="98" t="str">
        <f t="shared" si="33"/>
        <v>:</v>
      </c>
      <c r="X40" s="98" t="str">
        <f t="shared" si="33"/>
        <v>:</v>
      </c>
      <c r="Y40" s="98" t="str">
        <f t="shared" si="33"/>
        <v>:</v>
      </c>
      <c r="Z40" s="98" t="str">
        <f t="shared" si="33"/>
        <v>:</v>
      </c>
      <c r="AA40" s="179" t="s">
        <v>12</v>
      </c>
    </row>
    <row r="41" spans="2:27" s="4" customFormat="1" ht="12" x14ac:dyDescent="0.3">
      <c r="B41" s="150" t="s">
        <v>197</v>
      </c>
      <c r="C41" s="198">
        <f t="shared" ref="C41:Z41" si="34">C91</f>
        <v>703.38499999999999</v>
      </c>
      <c r="D41" s="199">
        <f t="shared" si="34"/>
        <v>592.27700000000004</v>
      </c>
      <c r="E41" s="199">
        <f t="shared" si="34"/>
        <v>587.81900000000007</v>
      </c>
      <c r="F41" s="199">
        <f t="shared" si="34"/>
        <v>520.97699999999998</v>
      </c>
      <c r="G41" s="199">
        <f t="shared" si="34"/>
        <v>490.55100000000004</v>
      </c>
      <c r="H41" s="199">
        <f t="shared" si="34"/>
        <v>465.34399999999999</v>
      </c>
      <c r="I41" s="199">
        <f t="shared" si="34"/>
        <v>478.65200000000004</v>
      </c>
      <c r="J41" s="199">
        <f t="shared" si="34"/>
        <v>491.48400000000004</v>
      </c>
      <c r="K41" s="199">
        <f t="shared" si="34"/>
        <v>468.14400000000001</v>
      </c>
      <c r="L41" s="199">
        <f t="shared" si="34"/>
        <v>464.79</v>
      </c>
      <c r="M41" s="199">
        <f t="shared" si="34"/>
        <v>503.548</v>
      </c>
      <c r="N41" s="199">
        <f t="shared" si="34"/>
        <v>587.35800000000006</v>
      </c>
      <c r="O41" s="200">
        <f t="shared" si="34"/>
        <v>828.39400000000001</v>
      </c>
      <c r="P41" s="199" t="str">
        <f t="shared" si="34"/>
        <v>:</v>
      </c>
      <c r="Q41" s="199" t="str">
        <f t="shared" si="34"/>
        <v>:</v>
      </c>
      <c r="R41" s="199" t="str">
        <f t="shared" si="34"/>
        <v>:</v>
      </c>
      <c r="S41" s="199" t="str">
        <f t="shared" si="34"/>
        <v>:</v>
      </c>
      <c r="T41" s="199" t="str">
        <f t="shared" si="34"/>
        <v>:</v>
      </c>
      <c r="U41" s="199" t="str">
        <f t="shared" si="34"/>
        <v>:</v>
      </c>
      <c r="V41" s="199" t="str">
        <f t="shared" si="34"/>
        <v>:</v>
      </c>
      <c r="W41" s="199" t="str">
        <f t="shared" si="34"/>
        <v>:</v>
      </c>
      <c r="X41" s="199" t="str">
        <f t="shared" si="34"/>
        <v>:</v>
      </c>
      <c r="Y41" s="199" t="str">
        <f t="shared" si="34"/>
        <v>:</v>
      </c>
      <c r="Z41" s="199" t="str">
        <f t="shared" si="34"/>
        <v>:</v>
      </c>
      <c r="AA41" s="201">
        <f t="shared" si="2"/>
        <v>6354.3290000000006</v>
      </c>
    </row>
    <row r="42" spans="2:27" s="4" customFormat="1" ht="12" x14ac:dyDescent="0.2">
      <c r="B42" s="38" t="s">
        <v>190</v>
      </c>
      <c r="C42" s="111">
        <f t="shared" ref="C42:Z43" si="35">C92</f>
        <v>631.702</v>
      </c>
      <c r="D42" s="105">
        <f t="shared" si="35"/>
        <v>545.84699999999998</v>
      </c>
      <c r="E42" s="105">
        <f t="shared" si="35"/>
        <v>559.63900000000001</v>
      </c>
      <c r="F42" s="105">
        <f t="shared" si="35"/>
        <v>528.04</v>
      </c>
      <c r="G42" s="105">
        <f t="shared" si="35"/>
        <v>518.80399999999997</v>
      </c>
      <c r="H42" s="105">
        <f t="shared" si="35"/>
        <v>527.61300000000006</v>
      </c>
      <c r="I42" s="105">
        <f t="shared" si="35"/>
        <v>550.73</v>
      </c>
      <c r="J42" s="105">
        <f t="shared" si="35"/>
        <v>578.11400000000003</v>
      </c>
      <c r="K42" s="105">
        <f t="shared" si="35"/>
        <v>493.02300000000002</v>
      </c>
      <c r="L42" s="105">
        <f t="shared" si="35"/>
        <v>465.21899999999999</v>
      </c>
      <c r="M42" s="105">
        <f t="shared" si="35"/>
        <v>495.91200000000003</v>
      </c>
      <c r="N42" s="105">
        <f t="shared" si="35"/>
        <v>601.745</v>
      </c>
      <c r="O42" s="293">
        <f t="shared" si="35"/>
        <v>620.43500000000006</v>
      </c>
      <c r="P42" s="294" t="str">
        <f t="shared" si="35"/>
        <v>:</v>
      </c>
      <c r="Q42" s="294" t="str">
        <f t="shared" si="35"/>
        <v>:</v>
      </c>
      <c r="R42" s="294" t="str">
        <f t="shared" si="35"/>
        <v>:</v>
      </c>
      <c r="S42" s="294" t="str">
        <f t="shared" si="35"/>
        <v>:</v>
      </c>
      <c r="T42" s="294" t="str">
        <f t="shared" si="35"/>
        <v>:</v>
      </c>
      <c r="U42" s="294" t="str">
        <f t="shared" si="35"/>
        <v>:</v>
      </c>
      <c r="V42" s="294" t="str">
        <f t="shared" si="35"/>
        <v>:</v>
      </c>
      <c r="W42" s="294" t="str">
        <f t="shared" si="35"/>
        <v>:</v>
      </c>
      <c r="X42" s="294" t="str">
        <f t="shared" si="35"/>
        <v>:</v>
      </c>
      <c r="Y42" s="294" t="str">
        <f t="shared" si="35"/>
        <v>:</v>
      </c>
      <c r="Z42" s="105" t="str">
        <f t="shared" si="35"/>
        <v>:</v>
      </c>
      <c r="AA42" s="201">
        <f t="shared" si="2"/>
        <v>6496.3880000000008</v>
      </c>
    </row>
    <row r="43" spans="2:27" s="4" customFormat="1" ht="12" x14ac:dyDescent="0.25">
      <c r="B43" s="38" t="s">
        <v>62</v>
      </c>
      <c r="C43" s="111">
        <f t="shared" si="35"/>
        <v>3577.2850000000003</v>
      </c>
      <c r="D43" s="105">
        <f t="shared" si="35"/>
        <v>3071.28</v>
      </c>
      <c r="E43" s="105">
        <f t="shared" si="35"/>
        <v>3011.07</v>
      </c>
      <c r="F43" s="105">
        <f t="shared" si="35"/>
        <v>2646.377</v>
      </c>
      <c r="G43" s="105">
        <f t="shared" si="35"/>
        <v>2654.489</v>
      </c>
      <c r="H43" s="105">
        <f t="shared" si="35"/>
        <v>2500.1690000000003</v>
      </c>
      <c r="I43" s="105">
        <f t="shared" si="35"/>
        <v>2536.8070000000002</v>
      </c>
      <c r="J43" s="105">
        <f t="shared" si="35"/>
        <v>2558.1980000000003</v>
      </c>
      <c r="K43" s="105">
        <f t="shared" si="35"/>
        <v>2424.0530000000003</v>
      </c>
      <c r="L43" s="105">
        <f t="shared" si="35"/>
        <v>2704.8310000000001</v>
      </c>
      <c r="M43" s="105">
        <f t="shared" si="35"/>
        <v>2866.7510000000002</v>
      </c>
      <c r="N43" s="105">
        <f t="shared" si="35"/>
        <v>3386.5640000000003</v>
      </c>
      <c r="O43" s="106">
        <f t="shared" si="35"/>
        <v>3548.7930000000001</v>
      </c>
      <c r="P43" s="105" t="str">
        <f t="shared" si="35"/>
        <v>:</v>
      </c>
      <c r="Q43" s="105" t="str">
        <f t="shared" si="35"/>
        <v>:</v>
      </c>
      <c r="R43" s="105" t="str">
        <f t="shared" si="35"/>
        <v>:</v>
      </c>
      <c r="S43" s="105" t="str">
        <f t="shared" si="35"/>
        <v>:</v>
      </c>
      <c r="T43" s="105" t="str">
        <f t="shared" si="35"/>
        <v>:</v>
      </c>
      <c r="U43" s="105" t="str">
        <f t="shared" si="35"/>
        <v>:</v>
      </c>
      <c r="V43" s="105" t="str">
        <f t="shared" si="35"/>
        <v>:</v>
      </c>
      <c r="W43" s="105" t="str">
        <f t="shared" si="35"/>
        <v>:</v>
      </c>
      <c r="X43" s="105" t="str">
        <f t="shared" si="35"/>
        <v>:</v>
      </c>
      <c r="Y43" s="105" t="str">
        <f t="shared" si="35"/>
        <v>:</v>
      </c>
      <c r="Z43" s="105" t="str">
        <f t="shared" si="35"/>
        <v>:</v>
      </c>
      <c r="AA43" s="180">
        <f t="shared" si="2"/>
        <v>33937.874000000003</v>
      </c>
    </row>
    <row r="44" spans="2:27" s="4" customFormat="1" ht="12" x14ac:dyDescent="0.25">
      <c r="B44" s="38" t="s">
        <v>45</v>
      </c>
      <c r="C44" s="106">
        <f t="shared" ref="C44:Z44" si="36">C94</f>
        <v>24578.442999999999</v>
      </c>
      <c r="D44" s="105">
        <f t="shared" si="36"/>
        <v>23040.578000000001</v>
      </c>
      <c r="E44" s="105">
        <f t="shared" si="36"/>
        <v>23558.654999999999</v>
      </c>
      <c r="F44" s="105">
        <f t="shared" si="36"/>
        <v>22537.099000000002</v>
      </c>
      <c r="G44" s="105">
        <f t="shared" si="36"/>
        <v>23702.141</v>
      </c>
      <c r="H44" s="105">
        <f t="shared" si="36"/>
        <v>23189.385999999999</v>
      </c>
      <c r="I44" s="105">
        <f t="shared" si="36"/>
        <v>27318.205000000002</v>
      </c>
      <c r="J44" s="105">
        <f t="shared" si="36"/>
        <v>26312.808000000001</v>
      </c>
      <c r="K44" s="105">
        <f t="shared" si="36"/>
        <v>23991.02</v>
      </c>
      <c r="L44" s="105">
        <f t="shared" si="36"/>
        <v>22630.197</v>
      </c>
      <c r="M44" s="105">
        <f t="shared" si="36"/>
        <v>22665.769</v>
      </c>
      <c r="N44" s="105">
        <f t="shared" si="36"/>
        <v>24801.300999999999</v>
      </c>
      <c r="O44" s="106">
        <f t="shared" si="36"/>
        <v>25264.213</v>
      </c>
      <c r="P44" s="105" t="str">
        <f t="shared" si="36"/>
        <v>:</v>
      </c>
      <c r="Q44" s="105" t="str">
        <f t="shared" si="36"/>
        <v>:</v>
      </c>
      <c r="R44" s="105" t="str">
        <f t="shared" si="36"/>
        <v>:</v>
      </c>
      <c r="S44" s="105" t="str">
        <f t="shared" si="36"/>
        <v>:</v>
      </c>
      <c r="T44" s="105" t="str">
        <f t="shared" si="36"/>
        <v>:</v>
      </c>
      <c r="U44" s="105" t="str">
        <f t="shared" si="36"/>
        <v>:</v>
      </c>
      <c r="V44" s="105" t="str">
        <f t="shared" si="36"/>
        <v>:</v>
      </c>
      <c r="W44" s="105" t="str">
        <f t="shared" si="36"/>
        <v>:</v>
      </c>
      <c r="X44" s="105" t="str">
        <f t="shared" si="36"/>
        <v>:</v>
      </c>
      <c r="Y44" s="105" t="str">
        <f t="shared" si="36"/>
        <v>:</v>
      </c>
      <c r="Z44" s="105" t="str">
        <f t="shared" si="36"/>
        <v>:</v>
      </c>
      <c r="AA44" s="202">
        <f t="shared" si="2"/>
        <v>288325.60199999996</v>
      </c>
    </row>
    <row r="45" spans="2:27" s="4" customFormat="1" ht="12" x14ac:dyDescent="0.25">
      <c r="B45" s="141" t="s">
        <v>127</v>
      </c>
      <c r="C45" s="203">
        <f t="shared" ref="C45:Z45" si="37">C95</f>
        <v>1189.721</v>
      </c>
      <c r="D45" s="204">
        <f t="shared" si="37"/>
        <v>1001.7030000000001</v>
      </c>
      <c r="E45" s="204">
        <f t="shared" si="37"/>
        <v>1006.8610000000001</v>
      </c>
      <c r="F45" s="204">
        <f t="shared" si="37"/>
        <v>961.18500000000006</v>
      </c>
      <c r="G45" s="204">
        <f t="shared" si="37"/>
        <v>972.69</v>
      </c>
      <c r="H45" s="204">
        <f t="shared" si="37"/>
        <v>933.1930000000001</v>
      </c>
      <c r="I45" s="204">
        <f t="shared" si="37"/>
        <v>909.02200000000005</v>
      </c>
      <c r="J45" s="204">
        <f t="shared" si="37"/>
        <v>915.005</v>
      </c>
      <c r="K45" s="204">
        <f t="shared" si="37"/>
        <v>852.96199999999999</v>
      </c>
      <c r="L45" s="204">
        <f t="shared" si="37"/>
        <v>926.39800000000002</v>
      </c>
      <c r="M45" s="204">
        <f t="shared" si="37"/>
        <v>938.65300000000002</v>
      </c>
      <c r="N45" s="204">
        <f t="shared" si="37"/>
        <v>1081.473</v>
      </c>
      <c r="O45" s="203" t="str">
        <f t="shared" si="37"/>
        <v>:</v>
      </c>
      <c r="P45" s="204" t="str">
        <f t="shared" si="37"/>
        <v>:</v>
      </c>
      <c r="Q45" s="204" t="str">
        <f t="shared" si="37"/>
        <v>:</v>
      </c>
      <c r="R45" s="204" t="str">
        <f t="shared" si="37"/>
        <v>:</v>
      </c>
      <c r="S45" s="204" t="str">
        <f t="shared" si="37"/>
        <v>:</v>
      </c>
      <c r="T45" s="204" t="str">
        <f t="shared" si="37"/>
        <v>:</v>
      </c>
      <c r="U45" s="204" t="str">
        <f t="shared" si="37"/>
        <v>:</v>
      </c>
      <c r="V45" s="204" t="str">
        <f t="shared" si="37"/>
        <v>:</v>
      </c>
      <c r="W45" s="204" t="str">
        <f t="shared" si="37"/>
        <v>:</v>
      </c>
      <c r="X45" s="204" t="str">
        <f t="shared" si="37"/>
        <v>:</v>
      </c>
      <c r="Y45" s="204" t="str">
        <f t="shared" si="37"/>
        <v>:</v>
      </c>
      <c r="Z45" s="204" t="str">
        <f t="shared" si="37"/>
        <v>:</v>
      </c>
      <c r="AA45" s="205">
        <f t="shared" si="2"/>
        <v>11688.866</v>
      </c>
    </row>
    <row r="46" spans="2:27" s="4" customFormat="1" ht="12" x14ac:dyDescent="0.25">
      <c r="B46" s="85" t="s">
        <v>50</v>
      </c>
      <c r="C46" s="108">
        <f t="shared" ref="C46:Z46" si="38">C96</f>
        <v>15186</v>
      </c>
      <c r="D46" s="107">
        <f t="shared" si="38"/>
        <v>13239</v>
      </c>
      <c r="E46" s="107">
        <f t="shared" si="38"/>
        <v>13415.4</v>
      </c>
      <c r="F46" s="107">
        <f t="shared" si="38"/>
        <v>11576.3</v>
      </c>
      <c r="G46" s="107">
        <f t="shared" si="38"/>
        <v>11301</v>
      </c>
      <c r="H46" s="107">
        <f t="shared" si="38"/>
        <v>10820.3</v>
      </c>
      <c r="I46" s="107">
        <f t="shared" si="38"/>
        <v>10921.5</v>
      </c>
      <c r="J46" s="107">
        <f t="shared" si="38"/>
        <v>11079.8</v>
      </c>
      <c r="K46" s="107">
        <f t="shared" si="38"/>
        <v>10737</v>
      </c>
      <c r="L46" s="107">
        <f t="shared" si="38"/>
        <v>12026.3</v>
      </c>
      <c r="M46" s="107">
        <f t="shared" si="38"/>
        <v>12857.7</v>
      </c>
      <c r="N46" s="107">
        <f t="shared" si="38"/>
        <v>14114.5</v>
      </c>
      <c r="O46" s="108">
        <f t="shared" si="38"/>
        <v>13664.4</v>
      </c>
      <c r="P46" s="107" t="str">
        <f t="shared" si="38"/>
        <v>:</v>
      </c>
      <c r="Q46" s="107" t="str">
        <f t="shared" si="38"/>
        <v>:</v>
      </c>
      <c r="R46" s="107" t="str">
        <f t="shared" si="38"/>
        <v>:</v>
      </c>
      <c r="S46" s="107" t="str">
        <f t="shared" si="38"/>
        <v>:</v>
      </c>
      <c r="T46" s="107" t="str">
        <f t="shared" si="38"/>
        <v>:</v>
      </c>
      <c r="U46" s="107" t="str">
        <f t="shared" si="38"/>
        <v>:</v>
      </c>
      <c r="V46" s="107" t="str">
        <f t="shared" si="38"/>
        <v>:</v>
      </c>
      <c r="W46" s="107" t="str">
        <f t="shared" si="38"/>
        <v>:</v>
      </c>
      <c r="X46" s="107" t="str">
        <f t="shared" si="38"/>
        <v>:</v>
      </c>
      <c r="Y46" s="107" t="str">
        <f t="shared" si="38"/>
        <v>:</v>
      </c>
      <c r="Z46" s="107" t="str">
        <f t="shared" si="38"/>
        <v>:</v>
      </c>
      <c r="AA46" s="205">
        <f t="shared" si="2"/>
        <v>147274.80000000002</v>
      </c>
    </row>
    <row r="47" spans="2:27" x14ac:dyDescent="0.2">
      <c r="B47" s="57" t="s">
        <v>138</v>
      </c>
      <c r="P47" s="7"/>
    </row>
    <row r="48" spans="2:27" ht="14.4" customHeight="1" x14ac:dyDescent="0.2">
      <c r="B48" s="41" t="s">
        <v>544</v>
      </c>
      <c r="P48" s="7"/>
    </row>
    <row r="49" spans="1:26" ht="14.4" customHeight="1" x14ac:dyDescent="0.2">
      <c r="B49" s="41" t="s">
        <v>528</v>
      </c>
      <c r="P49" s="7"/>
    </row>
    <row r="50" spans="1:26" ht="14.4" customHeight="1" x14ac:dyDescent="0.2">
      <c r="B50" s="41" t="s">
        <v>471</v>
      </c>
    </row>
    <row r="51" spans="1:26" ht="14.4" customHeight="1" x14ac:dyDescent="0.2">
      <c r="B51" s="41" t="s">
        <v>545</v>
      </c>
    </row>
    <row r="52" spans="1:26" ht="15" customHeight="1" x14ac:dyDescent="0.2">
      <c r="B52" s="41" t="str">
        <f>'T1-Solid fuels supply EU'!B37</f>
        <v>Extraction date: 05/05/2020</v>
      </c>
    </row>
    <row r="53" spans="1:26" ht="14.4" customHeight="1" x14ac:dyDescent="0.2">
      <c r="B53" s="300" t="s">
        <v>469</v>
      </c>
    </row>
    <row r="56" spans="1:26" x14ac:dyDescent="0.2">
      <c r="B56" s="2" t="s">
        <v>470</v>
      </c>
    </row>
    <row r="57" spans="1:26" x14ac:dyDescent="0.2">
      <c r="B57" s="70" t="s">
        <v>63</v>
      </c>
      <c r="C57" s="70" t="str">
        <f>'T1-Solid fuels supply EU'!C41</f>
        <v>2019M01</v>
      </c>
      <c r="D57" s="70" t="str">
        <f>'T1-Solid fuels supply EU'!D41</f>
        <v>2019M02</v>
      </c>
      <c r="E57" s="70" t="str">
        <f>'T1-Solid fuels supply EU'!E41</f>
        <v>2019M03</v>
      </c>
      <c r="F57" s="70" t="str">
        <f>'T1-Solid fuels supply EU'!F41</f>
        <v>2019M04</v>
      </c>
      <c r="G57" s="70" t="str">
        <f>'T1-Solid fuels supply EU'!G41</f>
        <v>2019M05</v>
      </c>
      <c r="H57" s="70" t="str">
        <f>'T1-Solid fuels supply EU'!H41</f>
        <v>2019M06</v>
      </c>
      <c r="I57" s="70" t="str">
        <f>'T1-Solid fuels supply EU'!I41</f>
        <v>2019M07</v>
      </c>
      <c r="J57" s="70" t="str">
        <f>'T1-Solid fuels supply EU'!J41</f>
        <v>2019M08</v>
      </c>
      <c r="K57" s="70" t="str">
        <f>'T1-Solid fuels supply EU'!K41</f>
        <v>2019M09</v>
      </c>
      <c r="L57" s="70" t="str">
        <f>'T1-Solid fuels supply EU'!L41</f>
        <v>2019M10</v>
      </c>
      <c r="M57" s="70" t="str">
        <f>'T1-Solid fuels supply EU'!M41</f>
        <v>2019M11</v>
      </c>
      <c r="N57" s="70" t="str">
        <f>'T1-Solid fuels supply EU'!N41</f>
        <v>2019M12</v>
      </c>
      <c r="O57" s="70" t="str">
        <f>'T1-Solid fuels supply EU'!O41</f>
        <v>2020M01</v>
      </c>
      <c r="P57" s="70" t="str">
        <f>'T1-Solid fuels supply EU'!P41</f>
        <v>2020M02</v>
      </c>
      <c r="Q57" s="70" t="str">
        <f>'T1-Solid fuels supply EU'!Q41</f>
        <v>2020M03</v>
      </c>
      <c r="R57" s="70" t="str">
        <f>'T1-Solid fuels supply EU'!R41</f>
        <v>2020M04</v>
      </c>
      <c r="S57" s="70" t="str">
        <f>'T1-Solid fuels supply EU'!S41</f>
        <v>2020M05</v>
      </c>
      <c r="T57" s="70" t="str">
        <f>'T1-Solid fuels supply EU'!T41</f>
        <v>2020M06</v>
      </c>
      <c r="U57" s="70" t="str">
        <f>'T1-Solid fuels supply EU'!U41</f>
        <v>2020M07</v>
      </c>
      <c r="V57" s="70" t="str">
        <f>'T1-Solid fuels supply EU'!V41</f>
        <v>2020M08</v>
      </c>
      <c r="W57" s="70" t="str">
        <f>'T1-Solid fuels supply EU'!W41</f>
        <v>2020M09</v>
      </c>
      <c r="X57" s="70" t="str">
        <f>'T1-Solid fuels supply EU'!X41</f>
        <v>2020M10</v>
      </c>
      <c r="Y57" s="70" t="str">
        <f>'T1-Solid fuels supply EU'!Y41</f>
        <v>2020M11</v>
      </c>
      <c r="Z57" s="70" t="str">
        <f>'T1-Solid fuels supply EU'!Z41</f>
        <v>2020M12</v>
      </c>
    </row>
    <row r="58" spans="1:26" x14ac:dyDescent="0.2">
      <c r="A58" s="2" t="s">
        <v>206</v>
      </c>
      <c r="B58" s="70" t="s">
        <v>41</v>
      </c>
      <c r="C58" s="59">
        <v>277851.11700000003</v>
      </c>
      <c r="D58" s="59">
        <v>241069.704</v>
      </c>
      <c r="E58" s="59">
        <v>249289.56400000001</v>
      </c>
      <c r="F58" s="59">
        <v>225676.571</v>
      </c>
      <c r="G58" s="59">
        <v>226120.76300000001</v>
      </c>
      <c r="H58" s="59">
        <v>218141.861</v>
      </c>
      <c r="I58" s="59">
        <v>231263.57399999999</v>
      </c>
      <c r="J58" s="59">
        <v>221311.38200000001</v>
      </c>
      <c r="K58" s="291">
        <v>218723.717</v>
      </c>
      <c r="L58" s="59">
        <v>234253.954</v>
      </c>
      <c r="M58" s="59">
        <v>245751.489</v>
      </c>
      <c r="N58" s="59">
        <v>250633.9</v>
      </c>
      <c r="O58" s="337">
        <f t="shared" ref="O58" si="39">SUM(O60:O87)</f>
        <v>253973.74700000003</v>
      </c>
      <c r="P58" s="59" t="s">
        <v>12</v>
      </c>
      <c r="Q58" s="59" t="s">
        <v>12</v>
      </c>
      <c r="R58" s="59" t="s">
        <v>12</v>
      </c>
      <c r="S58" s="59" t="s">
        <v>12</v>
      </c>
      <c r="T58" s="59" t="s">
        <v>12</v>
      </c>
      <c r="U58" s="59" t="s">
        <v>12</v>
      </c>
      <c r="V58" s="59" t="s">
        <v>12</v>
      </c>
      <c r="W58" s="59" t="s">
        <v>12</v>
      </c>
      <c r="X58" s="59" t="s">
        <v>12</v>
      </c>
      <c r="Y58" s="59" t="s">
        <v>12</v>
      </c>
      <c r="Z58" s="59" t="s">
        <v>12</v>
      </c>
    </row>
    <row r="59" spans="1:26" x14ac:dyDescent="0.2">
      <c r="A59" s="2" t="s">
        <v>123</v>
      </c>
      <c r="B59" s="70" t="s">
        <v>65</v>
      </c>
      <c r="C59" s="59">
        <v>197891.24400000001</v>
      </c>
      <c r="D59" s="59">
        <v>172020.83799999999</v>
      </c>
      <c r="E59" s="59">
        <v>177571.22099999999</v>
      </c>
      <c r="F59" s="59">
        <v>160416.73499999999</v>
      </c>
      <c r="G59" s="59">
        <v>161667.54399999999</v>
      </c>
      <c r="H59" s="59">
        <v>157393.54800000001</v>
      </c>
      <c r="I59" s="59">
        <v>169119.61499999999</v>
      </c>
      <c r="J59" s="59">
        <v>159272.33600000001</v>
      </c>
      <c r="K59" s="291">
        <v>156853.46799999999</v>
      </c>
      <c r="L59" s="59">
        <v>166372.674</v>
      </c>
      <c r="M59" s="59">
        <v>174990.867</v>
      </c>
      <c r="N59" s="59">
        <v>177713.12700000001</v>
      </c>
      <c r="O59" s="341">
        <f t="shared" ref="O59" si="40">SUM(O60,O64,O65,O66,O67,O68,O69,O71,O72,O73,O74,O75,O77,O78,O79,O81,O83,O84,O85)</f>
        <v>177890.31700000004</v>
      </c>
      <c r="P59" s="59" t="s">
        <v>12</v>
      </c>
      <c r="Q59" s="59" t="s">
        <v>12</v>
      </c>
      <c r="R59" s="59" t="s">
        <v>12</v>
      </c>
      <c r="S59" s="59" t="s">
        <v>12</v>
      </c>
      <c r="T59" s="59" t="s">
        <v>12</v>
      </c>
      <c r="U59" s="59" t="s">
        <v>12</v>
      </c>
      <c r="V59" s="59" t="s">
        <v>12</v>
      </c>
      <c r="W59" s="59" t="s">
        <v>12</v>
      </c>
      <c r="X59" s="59" t="s">
        <v>12</v>
      </c>
      <c r="Y59" s="59" t="s">
        <v>12</v>
      </c>
      <c r="Z59" s="59" t="s">
        <v>12</v>
      </c>
    </row>
    <row r="60" spans="1:26" x14ac:dyDescent="0.2">
      <c r="A60" s="2" t="s">
        <v>89</v>
      </c>
      <c r="B60" s="70" t="s">
        <v>14</v>
      </c>
      <c r="C60" s="59">
        <v>7598.43</v>
      </c>
      <c r="D60" s="59">
        <v>6688.5070000000005</v>
      </c>
      <c r="E60" s="59">
        <v>6993.8380000000006</v>
      </c>
      <c r="F60" s="59">
        <v>6391.4740000000002</v>
      </c>
      <c r="G60" s="59">
        <v>6415.3490000000002</v>
      </c>
      <c r="H60" s="59">
        <v>6132.1910000000007</v>
      </c>
      <c r="I60" s="59">
        <v>6160.4160000000002</v>
      </c>
      <c r="J60" s="59">
        <v>6242.491</v>
      </c>
      <c r="K60" s="291">
        <v>6349.6510000000007</v>
      </c>
      <c r="L60" s="59">
        <v>6826.4369999999999</v>
      </c>
      <c r="M60" s="59">
        <v>7049.1610000000001</v>
      </c>
      <c r="N60" s="59">
        <v>7199.9120000000003</v>
      </c>
      <c r="O60" s="59">
        <v>7496.76</v>
      </c>
      <c r="P60" s="59" t="s">
        <v>12</v>
      </c>
      <c r="Q60" s="59" t="s">
        <v>12</v>
      </c>
      <c r="R60" s="59" t="s">
        <v>12</v>
      </c>
      <c r="S60" s="59" t="s">
        <v>12</v>
      </c>
      <c r="T60" s="59" t="s">
        <v>12</v>
      </c>
      <c r="U60" s="59" t="s">
        <v>12</v>
      </c>
      <c r="V60" s="59" t="s">
        <v>12</v>
      </c>
      <c r="W60" s="59" t="s">
        <v>12</v>
      </c>
      <c r="X60" s="59" t="s">
        <v>12</v>
      </c>
      <c r="Y60" s="59" t="s">
        <v>12</v>
      </c>
      <c r="Z60" s="59" t="s">
        <v>12</v>
      </c>
    </row>
    <row r="61" spans="1:26" x14ac:dyDescent="0.2">
      <c r="A61" s="2" t="s">
        <v>90</v>
      </c>
      <c r="B61" s="70" t="s">
        <v>15</v>
      </c>
      <c r="C61" s="59">
        <v>3327</v>
      </c>
      <c r="D61" s="59">
        <v>2806</v>
      </c>
      <c r="E61" s="59">
        <v>2649</v>
      </c>
      <c r="F61" s="59">
        <v>2476</v>
      </c>
      <c r="G61" s="59">
        <v>2350</v>
      </c>
      <c r="H61" s="59">
        <v>2320</v>
      </c>
      <c r="I61" s="59">
        <v>2464</v>
      </c>
      <c r="J61" s="59">
        <v>2449</v>
      </c>
      <c r="K61" s="291">
        <v>2283</v>
      </c>
      <c r="L61" s="59">
        <v>2387</v>
      </c>
      <c r="M61" s="59">
        <v>2565</v>
      </c>
      <c r="N61" s="59">
        <v>2985</v>
      </c>
      <c r="O61" s="59">
        <v>3238</v>
      </c>
      <c r="P61" s="59" t="s">
        <v>12</v>
      </c>
      <c r="Q61" s="59" t="s">
        <v>12</v>
      </c>
      <c r="R61" s="59" t="s">
        <v>12</v>
      </c>
      <c r="S61" s="59" t="s">
        <v>12</v>
      </c>
      <c r="T61" s="59" t="s">
        <v>12</v>
      </c>
      <c r="U61" s="59" t="s">
        <v>12</v>
      </c>
      <c r="V61" s="59" t="s">
        <v>12</v>
      </c>
      <c r="W61" s="59" t="s">
        <v>12</v>
      </c>
      <c r="X61" s="59" t="s">
        <v>12</v>
      </c>
      <c r="Y61" s="59" t="s">
        <v>12</v>
      </c>
      <c r="Z61" s="59" t="s">
        <v>12</v>
      </c>
    </row>
    <row r="62" spans="1:26" x14ac:dyDescent="0.2">
      <c r="A62" s="2" t="s">
        <v>91</v>
      </c>
      <c r="B62" s="70" t="s">
        <v>16</v>
      </c>
      <c r="C62" s="59">
        <v>6230.192</v>
      </c>
      <c r="D62" s="59">
        <v>5445.0470000000005</v>
      </c>
      <c r="E62" s="59">
        <v>5587.5860000000002</v>
      </c>
      <c r="F62" s="59">
        <v>4987.5190000000002</v>
      </c>
      <c r="G62" s="59">
        <v>5081.2910000000002</v>
      </c>
      <c r="H62" s="59">
        <v>4674.0290000000005</v>
      </c>
      <c r="I62" s="59">
        <v>4583.68</v>
      </c>
      <c r="J62" s="59">
        <v>4662.2470000000003</v>
      </c>
      <c r="K62" s="291">
        <v>4724.1590000000006</v>
      </c>
      <c r="L62" s="59">
        <v>5223.5250000000005</v>
      </c>
      <c r="M62" s="59">
        <v>5479.1980000000003</v>
      </c>
      <c r="N62" s="59">
        <v>5538.54</v>
      </c>
      <c r="O62" s="59">
        <v>6046.0280000000002</v>
      </c>
      <c r="P62" s="59" t="s">
        <v>12</v>
      </c>
      <c r="Q62" s="59" t="s">
        <v>12</v>
      </c>
      <c r="R62" s="59" t="s">
        <v>12</v>
      </c>
      <c r="S62" s="59" t="s">
        <v>12</v>
      </c>
      <c r="T62" s="59" t="s">
        <v>12</v>
      </c>
      <c r="U62" s="59" t="s">
        <v>12</v>
      </c>
      <c r="V62" s="59" t="s">
        <v>12</v>
      </c>
      <c r="W62" s="59" t="s">
        <v>12</v>
      </c>
      <c r="X62" s="59" t="s">
        <v>12</v>
      </c>
      <c r="Y62" s="59" t="s">
        <v>12</v>
      </c>
      <c r="Z62" s="59" t="s">
        <v>12</v>
      </c>
    </row>
    <row r="63" spans="1:26" x14ac:dyDescent="0.2">
      <c r="A63" s="2" t="s">
        <v>92</v>
      </c>
      <c r="B63" s="70" t="s">
        <v>17</v>
      </c>
      <c r="C63" s="59">
        <v>3188.21</v>
      </c>
      <c r="D63" s="59">
        <v>2766.0030000000002</v>
      </c>
      <c r="E63" s="59">
        <v>2938.9140000000002</v>
      </c>
      <c r="F63" s="59">
        <v>2593.21</v>
      </c>
      <c r="G63" s="59">
        <v>2667.7980000000002</v>
      </c>
      <c r="H63" s="59">
        <v>2474.444</v>
      </c>
      <c r="I63" s="59">
        <v>2475.7339999999999</v>
      </c>
      <c r="J63" s="59">
        <v>2599.08</v>
      </c>
      <c r="K63" s="291">
        <v>2653.0250000000001</v>
      </c>
      <c r="L63" s="59">
        <v>2720.7640000000001</v>
      </c>
      <c r="M63" s="59">
        <v>2875.2370000000001</v>
      </c>
      <c r="N63" s="59">
        <v>3205.72</v>
      </c>
      <c r="O63" s="59">
        <v>3212.5790000000002</v>
      </c>
      <c r="P63" s="59" t="s">
        <v>12</v>
      </c>
      <c r="Q63" s="59" t="s">
        <v>12</v>
      </c>
      <c r="R63" s="59" t="s">
        <v>12</v>
      </c>
      <c r="S63" s="59" t="s">
        <v>12</v>
      </c>
      <c r="T63" s="59" t="s">
        <v>12</v>
      </c>
      <c r="U63" s="59" t="s">
        <v>12</v>
      </c>
      <c r="V63" s="59" t="s">
        <v>12</v>
      </c>
      <c r="W63" s="59" t="s">
        <v>12</v>
      </c>
      <c r="X63" s="59" t="s">
        <v>12</v>
      </c>
      <c r="Y63" s="59" t="s">
        <v>12</v>
      </c>
      <c r="Z63" s="59" t="s">
        <v>12</v>
      </c>
    </row>
    <row r="64" spans="1:26" x14ac:dyDescent="0.2">
      <c r="A64" s="2" t="s">
        <v>93</v>
      </c>
      <c r="B64" s="70" t="s">
        <v>66</v>
      </c>
      <c r="C64" s="59">
        <v>43146.659</v>
      </c>
      <c r="D64" s="59">
        <v>39282.430999999997</v>
      </c>
      <c r="E64" s="59">
        <v>42101.521000000001</v>
      </c>
      <c r="F64" s="59">
        <v>38344.904000000002</v>
      </c>
      <c r="G64" s="59">
        <v>39473.796999999999</v>
      </c>
      <c r="H64" s="59">
        <v>37125.156000000003</v>
      </c>
      <c r="I64" s="59">
        <v>38918.762999999999</v>
      </c>
      <c r="J64" s="59">
        <v>38196.718000000001</v>
      </c>
      <c r="K64" s="291">
        <v>37295.802000000003</v>
      </c>
      <c r="L64" s="59">
        <v>39703.359000000004</v>
      </c>
      <c r="M64" s="59">
        <v>40367.599999999999</v>
      </c>
      <c r="N64" s="59">
        <v>38977.879000000001</v>
      </c>
      <c r="O64" s="59">
        <v>41377.86</v>
      </c>
      <c r="P64" s="59" t="s">
        <v>12</v>
      </c>
      <c r="Q64" s="59" t="s">
        <v>12</v>
      </c>
      <c r="R64" s="59" t="s">
        <v>12</v>
      </c>
      <c r="S64" s="59" t="s">
        <v>12</v>
      </c>
      <c r="T64" s="59" t="s">
        <v>12</v>
      </c>
      <c r="U64" s="59" t="s">
        <v>12</v>
      </c>
      <c r="V64" s="59" t="s">
        <v>12</v>
      </c>
      <c r="W64" s="59" t="s">
        <v>12</v>
      </c>
      <c r="X64" s="59" t="s">
        <v>12</v>
      </c>
      <c r="Y64" s="59" t="s">
        <v>12</v>
      </c>
      <c r="Z64" s="59" t="s">
        <v>12</v>
      </c>
    </row>
    <row r="65" spans="1:26" x14ac:dyDescent="0.2">
      <c r="A65" s="2" t="s">
        <v>95</v>
      </c>
      <c r="B65" s="70" t="s">
        <v>18</v>
      </c>
      <c r="C65" s="59">
        <v>895</v>
      </c>
      <c r="D65" s="59">
        <v>765</v>
      </c>
      <c r="E65" s="59">
        <v>803</v>
      </c>
      <c r="F65" s="59">
        <v>691.8</v>
      </c>
      <c r="G65" s="59">
        <v>679.87900000000002</v>
      </c>
      <c r="H65" s="59">
        <v>584.36599999999999</v>
      </c>
      <c r="I65" s="59">
        <v>588.4</v>
      </c>
      <c r="J65" s="59">
        <v>626</v>
      </c>
      <c r="K65" s="291">
        <v>648.5</v>
      </c>
      <c r="L65" s="59">
        <v>722.35800000000006</v>
      </c>
      <c r="M65" s="59">
        <v>808.4</v>
      </c>
      <c r="N65" s="59">
        <v>784</v>
      </c>
      <c r="O65" s="59">
        <v>816.26700000000005</v>
      </c>
      <c r="P65" s="59" t="s">
        <v>12</v>
      </c>
      <c r="Q65" s="59" t="s">
        <v>12</v>
      </c>
      <c r="R65" s="59" t="s">
        <v>12</v>
      </c>
      <c r="S65" s="59" t="s">
        <v>12</v>
      </c>
      <c r="T65" s="59" t="s">
        <v>12</v>
      </c>
      <c r="U65" s="59" t="s">
        <v>12</v>
      </c>
      <c r="V65" s="59" t="s">
        <v>12</v>
      </c>
      <c r="W65" s="59" t="s">
        <v>12</v>
      </c>
      <c r="X65" s="59" t="s">
        <v>12</v>
      </c>
      <c r="Y65" s="59" t="s">
        <v>12</v>
      </c>
      <c r="Z65" s="59" t="s">
        <v>12</v>
      </c>
    </row>
    <row r="66" spans="1:26" x14ac:dyDescent="0.2">
      <c r="A66" s="2" t="s">
        <v>94</v>
      </c>
      <c r="B66" s="70" t="s">
        <v>19</v>
      </c>
      <c r="C66" s="59">
        <v>2737.9680000000003</v>
      </c>
      <c r="D66" s="59">
        <v>2356.694</v>
      </c>
      <c r="E66" s="59">
        <v>2478.817</v>
      </c>
      <c r="F66" s="59">
        <v>2408.7930000000001</v>
      </c>
      <c r="G66" s="59">
        <v>2348.17</v>
      </c>
      <c r="H66" s="59">
        <v>2199.4160000000002</v>
      </c>
      <c r="I66" s="59">
        <v>2262.5460000000003</v>
      </c>
      <c r="J66" s="59">
        <v>2209.59</v>
      </c>
      <c r="K66" s="291">
        <v>2232.7280000000001</v>
      </c>
      <c r="L66" s="59">
        <v>2411.7440000000001</v>
      </c>
      <c r="M66" s="59">
        <v>2674.098</v>
      </c>
      <c r="N66" s="59">
        <v>2663.8990000000003</v>
      </c>
      <c r="O66" s="59">
        <v>2721.933</v>
      </c>
      <c r="P66" s="59" t="s">
        <v>12</v>
      </c>
      <c r="Q66" s="59" t="s">
        <v>12</v>
      </c>
      <c r="R66" s="59" t="s">
        <v>12</v>
      </c>
      <c r="S66" s="59" t="s">
        <v>12</v>
      </c>
      <c r="T66" s="59" t="s">
        <v>12</v>
      </c>
      <c r="U66" s="59" t="s">
        <v>12</v>
      </c>
      <c r="V66" s="59" t="s">
        <v>12</v>
      </c>
      <c r="W66" s="59" t="s">
        <v>12</v>
      </c>
      <c r="X66" s="59" t="s">
        <v>12</v>
      </c>
      <c r="Y66" s="59" t="s">
        <v>12</v>
      </c>
      <c r="Z66" s="59" t="s">
        <v>12</v>
      </c>
    </row>
    <row r="67" spans="1:26" x14ac:dyDescent="0.2">
      <c r="A67" s="2" t="s">
        <v>96</v>
      </c>
      <c r="B67" s="70" t="s">
        <v>20</v>
      </c>
      <c r="C67" s="59">
        <v>5455.5619999999999</v>
      </c>
      <c r="D67" s="59">
        <v>4619.2510000000002</v>
      </c>
      <c r="E67" s="59">
        <v>4482.2280000000001</v>
      </c>
      <c r="F67" s="59">
        <v>4180.4440000000004</v>
      </c>
      <c r="G67" s="59">
        <v>4202.3940000000002</v>
      </c>
      <c r="H67" s="59">
        <v>4873.1190000000006</v>
      </c>
      <c r="I67" s="59">
        <v>5507.8710000000001</v>
      </c>
      <c r="J67" s="59">
        <v>5576.71</v>
      </c>
      <c r="K67" s="291">
        <v>4586.8550000000005</v>
      </c>
      <c r="L67" s="59">
        <v>4191.4110000000001</v>
      </c>
      <c r="M67" s="59">
        <v>4045.6860000000001</v>
      </c>
      <c r="N67" s="59">
        <v>4823.9210000000003</v>
      </c>
      <c r="O67" s="59">
        <v>5294.38</v>
      </c>
      <c r="P67" s="59" t="s">
        <v>12</v>
      </c>
      <c r="Q67" s="59" t="s">
        <v>12</v>
      </c>
      <c r="R67" s="59" t="s">
        <v>12</v>
      </c>
      <c r="S67" s="59" t="s">
        <v>12</v>
      </c>
      <c r="T67" s="59" t="s">
        <v>12</v>
      </c>
      <c r="U67" s="59" t="s">
        <v>12</v>
      </c>
      <c r="V67" s="59" t="s">
        <v>12</v>
      </c>
      <c r="W67" s="59" t="s">
        <v>12</v>
      </c>
      <c r="X67" s="59" t="s">
        <v>12</v>
      </c>
      <c r="Y67" s="59" t="s">
        <v>12</v>
      </c>
      <c r="Z67" s="59" t="s">
        <v>12</v>
      </c>
    </row>
    <row r="68" spans="1:26" x14ac:dyDescent="0.2">
      <c r="A68" s="2" t="s">
        <v>97</v>
      </c>
      <c r="B68" s="70" t="s">
        <v>21</v>
      </c>
      <c r="C68" s="59">
        <v>22190.761999999999</v>
      </c>
      <c r="D68" s="59">
        <v>19217.932000000001</v>
      </c>
      <c r="E68" s="59">
        <v>19807.963</v>
      </c>
      <c r="F68" s="59">
        <v>18691.532999999999</v>
      </c>
      <c r="G68" s="59">
        <v>19130.605</v>
      </c>
      <c r="H68" s="59">
        <v>19598.891</v>
      </c>
      <c r="I68" s="59">
        <v>21887.760999999999</v>
      </c>
      <c r="J68" s="59">
        <v>20518.429</v>
      </c>
      <c r="K68" s="291">
        <v>19242.322</v>
      </c>
      <c r="L68" s="59">
        <v>19395.648000000001</v>
      </c>
      <c r="M68" s="59">
        <v>19881.66</v>
      </c>
      <c r="N68" s="59">
        <v>19971.806</v>
      </c>
      <c r="O68" s="59">
        <v>21548.198</v>
      </c>
      <c r="P68" s="59" t="s">
        <v>12</v>
      </c>
      <c r="Q68" s="59" t="s">
        <v>12</v>
      </c>
      <c r="R68" s="59" t="s">
        <v>12</v>
      </c>
      <c r="S68" s="59" t="s">
        <v>12</v>
      </c>
      <c r="T68" s="59" t="s">
        <v>12</v>
      </c>
      <c r="U68" s="59" t="s">
        <v>12</v>
      </c>
      <c r="V68" s="59" t="s">
        <v>12</v>
      </c>
      <c r="W68" s="59" t="s">
        <v>12</v>
      </c>
      <c r="X68" s="59" t="s">
        <v>12</v>
      </c>
      <c r="Y68" s="59" t="s">
        <v>12</v>
      </c>
      <c r="Z68" s="59" t="s">
        <v>12</v>
      </c>
    </row>
    <row r="69" spans="1:26" x14ac:dyDescent="0.2">
      <c r="A69" s="2" t="s">
        <v>98</v>
      </c>
      <c r="B69" s="70" t="s">
        <v>22</v>
      </c>
      <c r="C69" s="59">
        <v>49913.379000000001</v>
      </c>
      <c r="D69" s="59">
        <v>41263.972999999998</v>
      </c>
      <c r="E69" s="59">
        <v>40465.137999999999</v>
      </c>
      <c r="F69" s="59">
        <v>35335.46</v>
      </c>
      <c r="G69" s="59">
        <v>33301.108</v>
      </c>
      <c r="H69" s="59">
        <v>30494.331999999999</v>
      </c>
      <c r="I69" s="59">
        <v>32354.108</v>
      </c>
      <c r="J69" s="59">
        <v>29615.858</v>
      </c>
      <c r="K69" s="291">
        <v>30278.01</v>
      </c>
      <c r="L69" s="59">
        <v>34067.063999999998</v>
      </c>
      <c r="M69" s="59">
        <v>41058.591</v>
      </c>
      <c r="N69" s="59">
        <v>43448.54</v>
      </c>
      <c r="O69" s="59">
        <v>46048.343000000001</v>
      </c>
      <c r="P69" s="59" t="s">
        <v>12</v>
      </c>
      <c r="Q69" s="59" t="s">
        <v>12</v>
      </c>
      <c r="R69" s="59" t="s">
        <v>12</v>
      </c>
      <c r="S69" s="59" t="s">
        <v>12</v>
      </c>
      <c r="T69" s="59" t="s">
        <v>12</v>
      </c>
      <c r="U69" s="59" t="s">
        <v>12</v>
      </c>
      <c r="V69" s="59" t="s">
        <v>12</v>
      </c>
      <c r="W69" s="59" t="s">
        <v>12</v>
      </c>
      <c r="X69" s="59" t="s">
        <v>12</v>
      </c>
      <c r="Y69" s="59" t="s">
        <v>12</v>
      </c>
      <c r="Z69" s="59" t="s">
        <v>12</v>
      </c>
    </row>
    <row r="70" spans="1:26" x14ac:dyDescent="0.2">
      <c r="A70" s="2" t="s">
        <v>99</v>
      </c>
      <c r="B70" s="70" t="s">
        <v>44</v>
      </c>
      <c r="C70" s="59">
        <v>1525.749</v>
      </c>
      <c r="D70" s="59">
        <v>1312.1980000000001</v>
      </c>
      <c r="E70" s="59">
        <v>1343.604</v>
      </c>
      <c r="F70" s="59">
        <v>1239.1790000000001</v>
      </c>
      <c r="G70" s="59">
        <v>1290.4000000000001</v>
      </c>
      <c r="H70" s="59">
        <v>1362.0610000000001</v>
      </c>
      <c r="I70" s="59">
        <v>1496.6080000000002</v>
      </c>
      <c r="J70" s="59">
        <v>1505.7240000000002</v>
      </c>
      <c r="K70" s="291">
        <v>1292.0360000000001</v>
      </c>
      <c r="L70" s="59">
        <v>1318.4680000000001</v>
      </c>
      <c r="M70" s="59">
        <v>1317.538</v>
      </c>
      <c r="N70" s="59">
        <v>1438.298</v>
      </c>
      <c r="O70" s="59">
        <v>1480.4560000000001</v>
      </c>
      <c r="P70" s="59" t="s">
        <v>12</v>
      </c>
      <c r="Q70" s="59" t="s">
        <v>12</v>
      </c>
      <c r="R70" s="59" t="s">
        <v>12</v>
      </c>
      <c r="S70" s="59" t="s">
        <v>12</v>
      </c>
      <c r="T70" s="59" t="s">
        <v>12</v>
      </c>
      <c r="U70" s="59" t="s">
        <v>12</v>
      </c>
      <c r="V70" s="59" t="s">
        <v>12</v>
      </c>
      <c r="W70" s="59" t="s">
        <v>12</v>
      </c>
      <c r="X70" s="59" t="s">
        <v>12</v>
      </c>
      <c r="Y70" s="59" t="s">
        <v>12</v>
      </c>
      <c r="Z70" s="59" t="s">
        <v>12</v>
      </c>
    </row>
    <row r="71" spans="1:26" x14ac:dyDescent="0.2">
      <c r="A71" s="2" t="s">
        <v>100</v>
      </c>
      <c r="B71" s="70" t="s">
        <v>23</v>
      </c>
      <c r="C71" s="59">
        <v>28599</v>
      </c>
      <c r="D71" s="59">
        <v>25599</v>
      </c>
      <c r="E71" s="59">
        <v>26427</v>
      </c>
      <c r="F71" s="59">
        <v>24045</v>
      </c>
      <c r="G71" s="59">
        <v>25280</v>
      </c>
      <c r="H71" s="59">
        <v>27647</v>
      </c>
      <c r="I71" s="59">
        <v>31211</v>
      </c>
      <c r="J71" s="59">
        <v>26442</v>
      </c>
      <c r="K71" s="291">
        <v>26562</v>
      </c>
      <c r="L71" s="59">
        <v>26343</v>
      </c>
      <c r="M71" s="59">
        <v>25841</v>
      </c>
      <c r="N71" s="59">
        <v>25603</v>
      </c>
      <c r="O71" s="59">
        <v>27463</v>
      </c>
      <c r="P71" s="59" t="s">
        <v>12</v>
      </c>
      <c r="Q71" s="59" t="s">
        <v>12</v>
      </c>
      <c r="R71" s="59" t="s">
        <v>12</v>
      </c>
      <c r="S71" s="59" t="s">
        <v>12</v>
      </c>
      <c r="T71" s="59" t="s">
        <v>12</v>
      </c>
      <c r="U71" s="59" t="s">
        <v>12</v>
      </c>
      <c r="V71" s="59" t="s">
        <v>12</v>
      </c>
      <c r="W71" s="59" t="s">
        <v>12</v>
      </c>
      <c r="X71" s="59" t="s">
        <v>12</v>
      </c>
      <c r="Y71" s="59" t="s">
        <v>12</v>
      </c>
      <c r="Z71" s="59" t="s">
        <v>12</v>
      </c>
    </row>
    <row r="72" spans="1:26" x14ac:dyDescent="0.2">
      <c r="A72" s="2" t="s">
        <v>101</v>
      </c>
      <c r="B72" s="70" t="s">
        <v>24</v>
      </c>
      <c r="C72" s="59">
        <v>442.69499999999999</v>
      </c>
      <c r="D72" s="59">
        <v>363.488</v>
      </c>
      <c r="E72" s="59">
        <v>352.77700000000004</v>
      </c>
      <c r="F72" s="59">
        <v>314.17</v>
      </c>
      <c r="G72" s="59">
        <v>361.54300000000001</v>
      </c>
      <c r="H72" s="59">
        <v>439.07</v>
      </c>
      <c r="I72" s="59">
        <v>534.95000000000005</v>
      </c>
      <c r="J72" s="59">
        <v>538.29100000000005</v>
      </c>
      <c r="K72" s="291">
        <v>459.01</v>
      </c>
      <c r="L72" s="59">
        <v>380.07600000000002</v>
      </c>
      <c r="M72" s="59">
        <v>325.56299999999999</v>
      </c>
      <c r="N72" s="59">
        <v>371.28399999999999</v>
      </c>
      <c r="O72" s="59">
        <v>424.94499999999999</v>
      </c>
      <c r="P72" s="59" t="s">
        <v>12</v>
      </c>
      <c r="Q72" s="59" t="s">
        <v>12</v>
      </c>
      <c r="R72" s="59" t="s">
        <v>12</v>
      </c>
      <c r="S72" s="59" t="s">
        <v>12</v>
      </c>
      <c r="T72" s="59" t="s">
        <v>12</v>
      </c>
      <c r="U72" s="59" t="s">
        <v>12</v>
      </c>
      <c r="V72" s="59" t="s">
        <v>12</v>
      </c>
      <c r="W72" s="59" t="s">
        <v>12</v>
      </c>
      <c r="X72" s="59" t="s">
        <v>12</v>
      </c>
      <c r="Y72" s="59" t="s">
        <v>12</v>
      </c>
      <c r="Z72" s="59" t="s">
        <v>12</v>
      </c>
    </row>
    <row r="73" spans="1:26" x14ac:dyDescent="0.2">
      <c r="A73" s="2" t="s">
        <v>102</v>
      </c>
      <c r="B73" s="70" t="s">
        <v>25</v>
      </c>
      <c r="C73" s="59">
        <v>707</v>
      </c>
      <c r="D73" s="59">
        <v>617</v>
      </c>
      <c r="E73" s="59">
        <v>651</v>
      </c>
      <c r="F73" s="59">
        <v>580</v>
      </c>
      <c r="G73" s="59">
        <v>582</v>
      </c>
      <c r="H73" s="59">
        <v>552</v>
      </c>
      <c r="I73" s="59">
        <v>556</v>
      </c>
      <c r="J73" s="59">
        <v>579</v>
      </c>
      <c r="K73" s="291">
        <v>570</v>
      </c>
      <c r="L73" s="59">
        <v>622</v>
      </c>
      <c r="M73" s="59">
        <v>628</v>
      </c>
      <c r="N73" s="59">
        <v>652</v>
      </c>
      <c r="O73" s="59">
        <v>661</v>
      </c>
      <c r="P73" s="59" t="s">
        <v>12</v>
      </c>
      <c r="Q73" s="59" t="s">
        <v>12</v>
      </c>
      <c r="R73" s="59" t="s">
        <v>12</v>
      </c>
      <c r="S73" s="59" t="s">
        <v>12</v>
      </c>
      <c r="T73" s="59" t="s">
        <v>12</v>
      </c>
      <c r="U73" s="59" t="s">
        <v>12</v>
      </c>
      <c r="V73" s="59" t="s">
        <v>12</v>
      </c>
      <c r="W73" s="59" t="s">
        <v>12</v>
      </c>
      <c r="X73" s="59" t="s">
        <v>12</v>
      </c>
      <c r="Y73" s="59" t="s">
        <v>12</v>
      </c>
      <c r="Z73" s="59" t="s">
        <v>12</v>
      </c>
    </row>
    <row r="74" spans="1:26" x14ac:dyDescent="0.2">
      <c r="A74" s="2" t="s">
        <v>103</v>
      </c>
      <c r="B74" s="70" t="s">
        <v>26</v>
      </c>
      <c r="C74" s="59">
        <v>1047.9970000000001</v>
      </c>
      <c r="D74" s="59">
        <v>952.03500000000008</v>
      </c>
      <c r="E74" s="59">
        <v>955.649</v>
      </c>
      <c r="F74" s="59">
        <v>892.476</v>
      </c>
      <c r="G74" s="59">
        <v>916.12200000000007</v>
      </c>
      <c r="H74" s="59">
        <v>906.327</v>
      </c>
      <c r="I74" s="59">
        <v>869.04300000000001</v>
      </c>
      <c r="J74" s="59">
        <v>879.6</v>
      </c>
      <c r="K74" s="291">
        <v>890.2</v>
      </c>
      <c r="L74" s="59">
        <v>967.4</v>
      </c>
      <c r="M74" s="59">
        <v>965.43900000000008</v>
      </c>
      <c r="N74" s="59">
        <v>1059.3310000000001</v>
      </c>
      <c r="O74" s="59">
        <v>973.10500000000002</v>
      </c>
      <c r="P74" s="59" t="s">
        <v>12</v>
      </c>
      <c r="Q74" s="59" t="s">
        <v>12</v>
      </c>
      <c r="R74" s="59" t="s">
        <v>12</v>
      </c>
      <c r="S74" s="59" t="s">
        <v>12</v>
      </c>
      <c r="T74" s="59" t="s">
        <v>12</v>
      </c>
      <c r="U74" s="59" t="s">
        <v>12</v>
      </c>
      <c r="V74" s="59" t="s">
        <v>12</v>
      </c>
      <c r="W74" s="59" t="s">
        <v>12</v>
      </c>
      <c r="X74" s="59" t="s">
        <v>12</v>
      </c>
      <c r="Y74" s="59" t="s">
        <v>12</v>
      </c>
      <c r="Z74" s="59" t="s">
        <v>12</v>
      </c>
    </row>
    <row r="75" spans="1:26" x14ac:dyDescent="0.2">
      <c r="A75" s="2" t="s">
        <v>104</v>
      </c>
      <c r="B75" s="70" t="s">
        <v>27</v>
      </c>
      <c r="C75" s="59">
        <v>586.49599999999998</v>
      </c>
      <c r="D75" s="59">
        <v>530.94400000000007</v>
      </c>
      <c r="E75" s="59">
        <v>573.39100000000008</v>
      </c>
      <c r="F75" s="59">
        <v>529.10699999999997</v>
      </c>
      <c r="G75" s="59">
        <v>534.38499999999999</v>
      </c>
      <c r="H75" s="59">
        <v>508.66900000000004</v>
      </c>
      <c r="I75" s="59">
        <v>531.10400000000004</v>
      </c>
      <c r="J75" s="59">
        <v>459.05800000000005</v>
      </c>
      <c r="K75" s="291">
        <v>507.76800000000003</v>
      </c>
      <c r="L75" s="59">
        <v>540.84</v>
      </c>
      <c r="M75" s="59">
        <v>549.74099999999999</v>
      </c>
      <c r="N75" s="59">
        <v>495.62700000000001</v>
      </c>
      <c r="O75" s="59">
        <v>566.51800000000003</v>
      </c>
      <c r="P75" s="59" t="s">
        <v>12</v>
      </c>
      <c r="Q75" s="59" t="s">
        <v>12</v>
      </c>
      <c r="R75" s="59" t="s">
        <v>12</v>
      </c>
      <c r="S75" s="59" t="s">
        <v>12</v>
      </c>
      <c r="T75" s="59" t="s">
        <v>12</v>
      </c>
      <c r="U75" s="59" t="s">
        <v>12</v>
      </c>
      <c r="V75" s="59" t="s">
        <v>12</v>
      </c>
      <c r="W75" s="59" t="s">
        <v>12</v>
      </c>
      <c r="X75" s="59" t="s">
        <v>12</v>
      </c>
      <c r="Y75" s="59" t="s">
        <v>12</v>
      </c>
      <c r="Z75" s="59" t="s">
        <v>12</v>
      </c>
    </row>
    <row r="76" spans="1:26" x14ac:dyDescent="0.2">
      <c r="A76" s="2" t="s">
        <v>105</v>
      </c>
      <c r="B76" s="70" t="s">
        <v>28</v>
      </c>
      <c r="C76" s="59">
        <v>3768.5680000000002</v>
      </c>
      <c r="D76" s="59">
        <v>3344.6330000000003</v>
      </c>
      <c r="E76" s="59">
        <v>3472.86</v>
      </c>
      <c r="F76" s="59">
        <v>3257.1010000000001</v>
      </c>
      <c r="G76" s="59">
        <v>3406.9580000000001</v>
      </c>
      <c r="H76" s="59">
        <v>3421.6750000000002</v>
      </c>
      <c r="I76" s="59">
        <v>3426.32</v>
      </c>
      <c r="J76" s="59">
        <v>3395.462</v>
      </c>
      <c r="K76" s="291">
        <v>3271.0740000000001</v>
      </c>
      <c r="L76" s="59">
        <v>3467.5620000000004</v>
      </c>
      <c r="M76" s="59">
        <v>3456.3590000000004</v>
      </c>
      <c r="N76" s="59">
        <v>3510.4090000000001</v>
      </c>
      <c r="O76" s="59">
        <v>3869.3240000000001</v>
      </c>
      <c r="P76" s="59" t="s">
        <v>12</v>
      </c>
      <c r="Q76" s="59" t="s">
        <v>12</v>
      </c>
      <c r="R76" s="59" t="s">
        <v>12</v>
      </c>
      <c r="S76" s="59" t="s">
        <v>12</v>
      </c>
      <c r="T76" s="59" t="s">
        <v>12</v>
      </c>
      <c r="U76" s="59" t="s">
        <v>12</v>
      </c>
      <c r="V76" s="59" t="s">
        <v>12</v>
      </c>
      <c r="W76" s="59" t="s">
        <v>12</v>
      </c>
      <c r="X76" s="59" t="s">
        <v>12</v>
      </c>
      <c r="Y76" s="59" t="s">
        <v>12</v>
      </c>
      <c r="Z76" s="59" t="s">
        <v>12</v>
      </c>
    </row>
    <row r="77" spans="1:26" x14ac:dyDescent="0.2">
      <c r="A77" s="2" t="s">
        <v>106</v>
      </c>
      <c r="B77" s="70" t="s">
        <v>29</v>
      </c>
      <c r="C77" s="59">
        <v>224.173</v>
      </c>
      <c r="D77" s="59">
        <v>198.905</v>
      </c>
      <c r="E77" s="59">
        <v>198.65800000000002</v>
      </c>
      <c r="F77" s="59">
        <v>185.74200000000002</v>
      </c>
      <c r="G77" s="59">
        <v>189.02600000000001</v>
      </c>
      <c r="H77" s="59">
        <v>230.71600000000001</v>
      </c>
      <c r="I77" s="59">
        <v>278.15300000000002</v>
      </c>
      <c r="J77" s="59">
        <v>283.601</v>
      </c>
      <c r="K77" s="291">
        <v>237.39800000000002</v>
      </c>
      <c r="L77" s="59">
        <v>214.58700000000002</v>
      </c>
      <c r="M77" s="59">
        <v>190.922</v>
      </c>
      <c r="N77" s="59">
        <v>197.98400000000001</v>
      </c>
      <c r="O77" s="59">
        <v>217.64400000000001</v>
      </c>
      <c r="P77" s="59" t="s">
        <v>12</v>
      </c>
      <c r="Q77" s="59" t="s">
        <v>12</v>
      </c>
      <c r="R77" s="59" t="s">
        <v>12</v>
      </c>
      <c r="S77" s="59" t="s">
        <v>12</v>
      </c>
      <c r="T77" s="59" t="s">
        <v>12</v>
      </c>
      <c r="U77" s="59" t="s">
        <v>12</v>
      </c>
      <c r="V77" s="59" t="s">
        <v>12</v>
      </c>
      <c r="W77" s="59" t="s">
        <v>12</v>
      </c>
      <c r="X77" s="59" t="s">
        <v>12</v>
      </c>
      <c r="Y77" s="59" t="s">
        <v>12</v>
      </c>
      <c r="Z77" s="59" t="s">
        <v>12</v>
      </c>
    </row>
    <row r="78" spans="1:26" x14ac:dyDescent="0.2">
      <c r="A78" s="2" t="s">
        <v>107</v>
      </c>
      <c r="B78" s="70" t="s">
        <v>30</v>
      </c>
      <c r="C78" s="59">
        <v>10626.933000000001</v>
      </c>
      <c r="D78" s="59">
        <v>9193.2720000000008</v>
      </c>
      <c r="E78" s="59">
        <v>9946.4179999999997</v>
      </c>
      <c r="F78" s="59">
        <v>8711.9290000000001</v>
      </c>
      <c r="G78" s="59">
        <v>9249.4699999999993</v>
      </c>
      <c r="H78" s="59">
        <v>8506.2630000000008</v>
      </c>
      <c r="I78" s="59">
        <v>8947.8700000000008</v>
      </c>
      <c r="J78" s="59">
        <v>8836.2330000000002</v>
      </c>
      <c r="K78" s="291">
        <v>8729.7010000000009</v>
      </c>
      <c r="L78" s="59">
        <v>9871.0360000000001</v>
      </c>
      <c r="M78" s="59">
        <v>9783.7780000000002</v>
      </c>
      <c r="N78" s="59">
        <v>10195.772000000001</v>
      </c>
      <c r="O78" s="81" t="s">
        <v>12</v>
      </c>
      <c r="P78" s="59" t="s">
        <v>12</v>
      </c>
      <c r="Q78" s="59" t="s">
        <v>12</v>
      </c>
      <c r="R78" s="59" t="s">
        <v>12</v>
      </c>
      <c r="S78" s="59" t="s">
        <v>12</v>
      </c>
      <c r="T78" s="59" t="s">
        <v>12</v>
      </c>
      <c r="U78" s="59" t="s">
        <v>12</v>
      </c>
      <c r="V78" s="59" t="s">
        <v>12</v>
      </c>
      <c r="W78" s="59" t="s">
        <v>12</v>
      </c>
      <c r="X78" s="59" t="s">
        <v>12</v>
      </c>
      <c r="Y78" s="59" t="s">
        <v>12</v>
      </c>
      <c r="Z78" s="59" t="s">
        <v>12</v>
      </c>
    </row>
    <row r="79" spans="1:26" x14ac:dyDescent="0.2">
      <c r="A79" s="2" t="s">
        <v>108</v>
      </c>
      <c r="B79" s="70" t="s">
        <v>31</v>
      </c>
      <c r="C79" s="59">
        <v>6392.3320000000003</v>
      </c>
      <c r="D79" s="59">
        <v>5573.692</v>
      </c>
      <c r="E79" s="59">
        <v>5765.6770000000006</v>
      </c>
      <c r="F79" s="59">
        <v>5245.6559999999999</v>
      </c>
      <c r="G79" s="59">
        <v>5355.76</v>
      </c>
      <c r="H79" s="59">
        <v>5028.3730000000005</v>
      </c>
      <c r="I79" s="59">
        <v>5238.9360000000006</v>
      </c>
      <c r="J79" s="59">
        <v>5108.134</v>
      </c>
      <c r="K79" s="291">
        <v>5129.6210000000001</v>
      </c>
      <c r="L79" s="59">
        <v>5510.2550000000001</v>
      </c>
      <c r="M79" s="59">
        <v>5692.2740000000003</v>
      </c>
      <c r="N79" s="59">
        <v>5970.1660000000002</v>
      </c>
      <c r="O79" s="59">
        <v>6198.9760000000006</v>
      </c>
      <c r="P79" s="59" t="s">
        <v>12</v>
      </c>
      <c r="Q79" s="59" t="s">
        <v>12</v>
      </c>
      <c r="R79" s="59" t="s">
        <v>12</v>
      </c>
      <c r="S79" s="59" t="s">
        <v>12</v>
      </c>
      <c r="T79" s="59" t="s">
        <v>12</v>
      </c>
      <c r="U79" s="59" t="s">
        <v>12</v>
      </c>
      <c r="V79" s="59" t="s">
        <v>12</v>
      </c>
      <c r="W79" s="59" t="s">
        <v>12</v>
      </c>
      <c r="X79" s="59" t="s">
        <v>12</v>
      </c>
      <c r="Y79" s="59" t="s">
        <v>12</v>
      </c>
      <c r="Z79" s="59" t="s">
        <v>12</v>
      </c>
    </row>
    <row r="80" spans="1:26" x14ac:dyDescent="0.2">
      <c r="A80" s="2" t="s">
        <v>109</v>
      </c>
      <c r="B80" s="70" t="s">
        <v>32</v>
      </c>
      <c r="C80" s="59">
        <v>13397.298999999999</v>
      </c>
      <c r="D80" s="59">
        <v>12025.119000000001</v>
      </c>
      <c r="E80" s="59">
        <v>12154.313</v>
      </c>
      <c r="F80" s="59">
        <v>11435.777</v>
      </c>
      <c r="G80" s="59">
        <v>11603.469000000001</v>
      </c>
      <c r="H80" s="59">
        <v>11287.196</v>
      </c>
      <c r="I80" s="59">
        <v>11337.058999999999</v>
      </c>
      <c r="J80" s="59">
        <v>11452.217000000001</v>
      </c>
      <c r="K80" s="291">
        <v>11196.281999999999</v>
      </c>
      <c r="L80" s="59">
        <v>11868.041999999999</v>
      </c>
      <c r="M80" s="59">
        <v>11515.172</v>
      </c>
      <c r="N80" s="59">
        <v>12111.213</v>
      </c>
      <c r="O80" s="59">
        <v>12499.487000000001</v>
      </c>
      <c r="P80" s="59" t="s">
        <v>12</v>
      </c>
      <c r="Q80" s="59" t="s">
        <v>12</v>
      </c>
      <c r="R80" s="59" t="s">
        <v>12</v>
      </c>
      <c r="S80" s="59" t="s">
        <v>12</v>
      </c>
      <c r="T80" s="59" t="s">
        <v>12</v>
      </c>
      <c r="U80" s="59" t="s">
        <v>12</v>
      </c>
      <c r="V80" s="59" t="s">
        <v>12</v>
      </c>
      <c r="W80" s="59" t="s">
        <v>12</v>
      </c>
      <c r="X80" s="59" t="s">
        <v>12</v>
      </c>
      <c r="Y80" s="59" t="s">
        <v>12</v>
      </c>
      <c r="Z80" s="59" t="s">
        <v>12</v>
      </c>
    </row>
    <row r="81" spans="1:26" x14ac:dyDescent="0.2">
      <c r="A81" s="2" t="s">
        <v>110</v>
      </c>
      <c r="B81" s="70" t="s">
        <v>33</v>
      </c>
      <c r="C81" s="59">
        <v>4577</v>
      </c>
      <c r="D81" s="291">
        <v>3893</v>
      </c>
      <c r="E81" s="59">
        <v>3996</v>
      </c>
      <c r="F81" s="59">
        <v>3815</v>
      </c>
      <c r="G81" s="59">
        <v>3922.9280000000003</v>
      </c>
      <c r="H81" s="59">
        <v>3731.0360000000001</v>
      </c>
      <c r="I81" s="59">
        <v>4077.0320000000002</v>
      </c>
      <c r="J81" s="59">
        <v>3860.72</v>
      </c>
      <c r="K81" s="59">
        <v>3899.5130000000004</v>
      </c>
      <c r="L81" s="59">
        <v>4006.3140000000003</v>
      </c>
      <c r="M81" s="59">
        <v>4266.2830000000004</v>
      </c>
      <c r="N81" s="59">
        <v>4255.1570000000002</v>
      </c>
      <c r="O81" s="59">
        <v>4598.04</v>
      </c>
      <c r="P81" s="59" t="s">
        <v>12</v>
      </c>
      <c r="Q81" s="59" t="s">
        <v>12</v>
      </c>
      <c r="R81" s="59" t="s">
        <v>12</v>
      </c>
      <c r="S81" s="59" t="s">
        <v>12</v>
      </c>
      <c r="T81" s="59" t="s">
        <v>12</v>
      </c>
      <c r="U81" s="59" t="s">
        <v>12</v>
      </c>
      <c r="V81" s="59" t="s">
        <v>12</v>
      </c>
      <c r="W81" s="59" t="s">
        <v>12</v>
      </c>
      <c r="X81" s="59" t="s">
        <v>12</v>
      </c>
      <c r="Y81" s="59" t="s">
        <v>12</v>
      </c>
      <c r="Z81" s="59" t="s">
        <v>12</v>
      </c>
    </row>
    <row r="82" spans="1:26" x14ac:dyDescent="0.2">
      <c r="A82" s="2" t="s">
        <v>111</v>
      </c>
      <c r="B82" s="70" t="s">
        <v>34</v>
      </c>
      <c r="C82" s="59">
        <v>5295</v>
      </c>
      <c r="D82" s="59">
        <v>4694</v>
      </c>
      <c r="E82" s="59">
        <v>4776</v>
      </c>
      <c r="F82" s="59">
        <v>4431</v>
      </c>
      <c r="G82" s="59">
        <v>4427</v>
      </c>
      <c r="H82" s="59">
        <v>4367</v>
      </c>
      <c r="I82" s="59">
        <v>4587</v>
      </c>
      <c r="J82" s="59">
        <v>4571</v>
      </c>
      <c r="K82" s="59">
        <v>4202</v>
      </c>
      <c r="L82" s="59">
        <v>4543</v>
      </c>
      <c r="M82" s="59">
        <v>4611</v>
      </c>
      <c r="N82" s="59">
        <v>4886</v>
      </c>
      <c r="O82" s="59">
        <v>5102</v>
      </c>
      <c r="P82" s="59" t="s">
        <v>12</v>
      </c>
      <c r="Q82" s="59" t="s">
        <v>12</v>
      </c>
      <c r="R82" s="59" t="s">
        <v>12</v>
      </c>
      <c r="S82" s="59" t="s">
        <v>12</v>
      </c>
      <c r="T82" s="59" t="s">
        <v>12</v>
      </c>
      <c r="U82" s="59" t="s">
        <v>12</v>
      </c>
      <c r="V82" s="59" t="s">
        <v>12</v>
      </c>
      <c r="W82" s="59" t="s">
        <v>12</v>
      </c>
      <c r="X82" s="59" t="s">
        <v>12</v>
      </c>
      <c r="Y82" s="59" t="s">
        <v>12</v>
      </c>
      <c r="Z82" s="59" t="s">
        <v>12</v>
      </c>
    </row>
    <row r="83" spans="1:26" x14ac:dyDescent="0.2">
      <c r="A83" s="2" t="s">
        <v>112</v>
      </c>
      <c r="B83" s="70" t="s">
        <v>35</v>
      </c>
      <c r="C83" s="59">
        <v>1234.8579999999999</v>
      </c>
      <c r="D83" s="59">
        <v>1088.7139999999999</v>
      </c>
      <c r="E83" s="59">
        <v>1174.146</v>
      </c>
      <c r="F83" s="59">
        <v>1096.2470000000001</v>
      </c>
      <c r="G83" s="59">
        <v>1117.008</v>
      </c>
      <c r="H83" s="59">
        <v>1096.623</v>
      </c>
      <c r="I83" s="59">
        <v>1130.662</v>
      </c>
      <c r="J83" s="59">
        <v>1082.903</v>
      </c>
      <c r="K83" s="59">
        <v>1001.389</v>
      </c>
      <c r="L83" s="59">
        <v>1138.145</v>
      </c>
      <c r="M83" s="59">
        <v>1110.671</v>
      </c>
      <c r="N83" s="59">
        <v>1134.8490000000002</v>
      </c>
      <c r="O83" s="59">
        <v>1221.0440000000001</v>
      </c>
      <c r="P83" s="59" t="s">
        <v>12</v>
      </c>
      <c r="Q83" s="59" t="s">
        <v>12</v>
      </c>
      <c r="R83" s="59" t="s">
        <v>12</v>
      </c>
      <c r="S83" s="59" t="s">
        <v>12</v>
      </c>
      <c r="T83" s="59" t="s">
        <v>12</v>
      </c>
      <c r="U83" s="59" t="s">
        <v>12</v>
      </c>
      <c r="V83" s="59" t="s">
        <v>12</v>
      </c>
      <c r="W83" s="59" t="s">
        <v>12</v>
      </c>
      <c r="X83" s="59" t="s">
        <v>12</v>
      </c>
      <c r="Y83" s="59" t="s">
        <v>12</v>
      </c>
      <c r="Z83" s="59" t="s">
        <v>12</v>
      </c>
    </row>
    <row r="84" spans="1:26" x14ac:dyDescent="0.2">
      <c r="A84" s="2" t="s">
        <v>113</v>
      </c>
      <c r="B84" s="70" t="s">
        <v>36</v>
      </c>
      <c r="C84" s="59">
        <v>2597</v>
      </c>
      <c r="D84" s="59">
        <v>2297</v>
      </c>
      <c r="E84" s="59">
        <v>2426</v>
      </c>
      <c r="F84" s="59">
        <v>2212</v>
      </c>
      <c r="G84" s="59">
        <v>2230</v>
      </c>
      <c r="H84" s="59">
        <v>2124</v>
      </c>
      <c r="I84" s="59">
        <v>2203</v>
      </c>
      <c r="J84" s="59">
        <v>2188</v>
      </c>
      <c r="K84" s="59">
        <v>2126</v>
      </c>
      <c r="L84" s="59">
        <v>2396</v>
      </c>
      <c r="M84" s="59">
        <v>2262</v>
      </c>
      <c r="N84" s="59">
        <v>2383</v>
      </c>
      <c r="O84" s="59">
        <v>2605</v>
      </c>
      <c r="P84" s="59" t="s">
        <v>12</v>
      </c>
      <c r="Q84" s="59" t="s">
        <v>12</v>
      </c>
      <c r="R84" s="59" t="s">
        <v>12</v>
      </c>
      <c r="S84" s="59" t="s">
        <v>12</v>
      </c>
      <c r="T84" s="59" t="s">
        <v>12</v>
      </c>
      <c r="U84" s="59" t="s">
        <v>12</v>
      </c>
      <c r="V84" s="59" t="s">
        <v>12</v>
      </c>
      <c r="W84" s="59" t="s">
        <v>12</v>
      </c>
      <c r="X84" s="59" t="s">
        <v>12</v>
      </c>
      <c r="Y84" s="59" t="s">
        <v>12</v>
      </c>
      <c r="Z84" s="59" t="s">
        <v>12</v>
      </c>
    </row>
    <row r="85" spans="1:26" x14ac:dyDescent="0.2">
      <c r="A85" s="2" t="s">
        <v>114</v>
      </c>
      <c r="B85" s="70" t="s">
        <v>37</v>
      </c>
      <c r="C85" s="59">
        <v>8918</v>
      </c>
      <c r="D85" s="59">
        <v>7520</v>
      </c>
      <c r="E85" s="59">
        <v>7972</v>
      </c>
      <c r="F85" s="59">
        <v>6745</v>
      </c>
      <c r="G85" s="59">
        <v>6378</v>
      </c>
      <c r="H85" s="59">
        <v>5616</v>
      </c>
      <c r="I85" s="59">
        <v>5862</v>
      </c>
      <c r="J85" s="59">
        <v>6029</v>
      </c>
      <c r="K85" s="59">
        <v>6107</v>
      </c>
      <c r="L85" s="59">
        <v>7065</v>
      </c>
      <c r="M85" s="59">
        <v>7490</v>
      </c>
      <c r="N85" s="59">
        <v>7525</v>
      </c>
      <c r="O85" s="59">
        <v>7657.3040000000001</v>
      </c>
      <c r="P85" s="59" t="s">
        <v>12</v>
      </c>
      <c r="Q85" s="59" t="s">
        <v>12</v>
      </c>
      <c r="R85" s="59" t="s">
        <v>12</v>
      </c>
      <c r="S85" s="59" t="s">
        <v>12</v>
      </c>
      <c r="T85" s="59" t="s">
        <v>12</v>
      </c>
      <c r="U85" s="59" t="s">
        <v>12</v>
      </c>
      <c r="V85" s="59" t="s">
        <v>12</v>
      </c>
      <c r="W85" s="59" t="s">
        <v>12</v>
      </c>
      <c r="X85" s="59" t="s">
        <v>12</v>
      </c>
      <c r="Y85" s="59" t="s">
        <v>12</v>
      </c>
      <c r="Z85" s="59" t="s">
        <v>12</v>
      </c>
    </row>
    <row r="86" spans="1:26" x14ac:dyDescent="0.2">
      <c r="A86" s="2" t="s">
        <v>115</v>
      </c>
      <c r="B86" s="70" t="s">
        <v>38</v>
      </c>
      <c r="C86" s="59">
        <v>13866.912</v>
      </c>
      <c r="D86" s="59">
        <v>11788.126</v>
      </c>
      <c r="E86" s="59">
        <v>12212.347</v>
      </c>
      <c r="F86" s="59">
        <v>10278.959000000001</v>
      </c>
      <c r="G86" s="59">
        <v>9687.773000000001</v>
      </c>
      <c r="H86" s="59">
        <v>8460.996000000001</v>
      </c>
      <c r="I86" s="59">
        <v>8353.4359999999997</v>
      </c>
      <c r="J86" s="59">
        <v>8808.9979999999996</v>
      </c>
      <c r="K86" s="59">
        <v>9214.1370000000006</v>
      </c>
      <c r="L86" s="59">
        <v>10851.267</v>
      </c>
      <c r="M86" s="59">
        <v>11743.588</v>
      </c>
      <c r="N86" s="59">
        <v>12316.168</v>
      </c>
      <c r="O86" s="59">
        <v>12291.7</v>
      </c>
      <c r="P86" s="59" t="s">
        <v>12</v>
      </c>
      <c r="Q86" s="59" t="s">
        <v>12</v>
      </c>
      <c r="R86" s="59" t="s">
        <v>12</v>
      </c>
      <c r="S86" s="59" t="s">
        <v>12</v>
      </c>
      <c r="T86" s="59" t="s">
        <v>12</v>
      </c>
      <c r="U86" s="59" t="s">
        <v>12</v>
      </c>
      <c r="V86" s="59" t="s">
        <v>12</v>
      </c>
      <c r="W86" s="59" t="s">
        <v>12</v>
      </c>
      <c r="X86" s="59" t="s">
        <v>12</v>
      </c>
      <c r="Y86" s="59" t="s">
        <v>12</v>
      </c>
      <c r="Z86" s="59" t="s">
        <v>12</v>
      </c>
    </row>
    <row r="87" spans="1:26" x14ac:dyDescent="0.2">
      <c r="A87" s="2" t="s">
        <v>116</v>
      </c>
      <c r="B87" s="70" t="s">
        <v>39</v>
      </c>
      <c r="C87" s="59">
        <v>29360.942999999999</v>
      </c>
      <c r="D87" s="59">
        <v>24867.74</v>
      </c>
      <c r="E87" s="59">
        <v>26583.719000000001</v>
      </c>
      <c r="F87" s="59">
        <v>24561.091</v>
      </c>
      <c r="G87" s="59">
        <v>23938.53</v>
      </c>
      <c r="H87" s="59">
        <v>22380.912</v>
      </c>
      <c r="I87" s="59">
        <v>23420.121999999999</v>
      </c>
      <c r="J87" s="59">
        <v>22595.317999999999</v>
      </c>
      <c r="K87" s="59">
        <v>23034.536</v>
      </c>
      <c r="L87" s="59">
        <v>25501.652000000002</v>
      </c>
      <c r="M87" s="59">
        <v>27197.53</v>
      </c>
      <c r="N87" s="59">
        <v>26929.424999999999</v>
      </c>
      <c r="O87" s="59">
        <v>28343.856</v>
      </c>
      <c r="P87" s="59" t="s">
        <v>12</v>
      </c>
      <c r="Q87" s="59" t="s">
        <v>12</v>
      </c>
      <c r="R87" s="59" t="s">
        <v>12</v>
      </c>
      <c r="S87" s="59" t="s">
        <v>12</v>
      </c>
      <c r="T87" s="59" t="s">
        <v>12</v>
      </c>
      <c r="U87" s="59" t="s">
        <v>12</v>
      </c>
      <c r="V87" s="59" t="s">
        <v>12</v>
      </c>
      <c r="W87" s="59" t="s">
        <v>12</v>
      </c>
      <c r="X87" s="59" t="s">
        <v>12</v>
      </c>
      <c r="Y87" s="59" t="s">
        <v>12</v>
      </c>
      <c r="Z87" s="59" t="s">
        <v>12</v>
      </c>
    </row>
    <row r="88" spans="1:26" x14ac:dyDescent="0.2">
      <c r="A88" s="83" t="s">
        <v>117</v>
      </c>
      <c r="B88" s="70" t="s">
        <v>59</v>
      </c>
      <c r="C88" s="80"/>
      <c r="D88" s="80"/>
      <c r="E88" s="80"/>
      <c r="F88" s="80"/>
      <c r="G88" s="80"/>
      <c r="H88" s="81"/>
      <c r="I88" s="81"/>
      <c r="J88" s="81"/>
      <c r="K88" s="81"/>
      <c r="L88" s="81"/>
      <c r="M88" s="81"/>
      <c r="N88" s="81"/>
      <c r="O88" s="80"/>
      <c r="P88" s="59" t="s">
        <v>12</v>
      </c>
      <c r="Q88" s="59" t="s">
        <v>12</v>
      </c>
      <c r="R88" s="59" t="s">
        <v>12</v>
      </c>
      <c r="S88" s="59" t="s">
        <v>12</v>
      </c>
      <c r="T88" s="59" t="s">
        <v>12</v>
      </c>
      <c r="U88" s="59" t="s">
        <v>12</v>
      </c>
      <c r="V88" s="59" t="s">
        <v>12</v>
      </c>
      <c r="W88" s="59" t="s">
        <v>12</v>
      </c>
      <c r="X88" s="59" t="s">
        <v>12</v>
      </c>
      <c r="Y88" s="59" t="s">
        <v>12</v>
      </c>
      <c r="Z88" s="59" t="s">
        <v>12</v>
      </c>
    </row>
    <row r="89" spans="1:26" x14ac:dyDescent="0.2">
      <c r="A89" s="2" t="s">
        <v>118</v>
      </c>
      <c r="B89" s="70" t="s">
        <v>43</v>
      </c>
      <c r="C89" s="59">
        <v>13652.006000000001</v>
      </c>
      <c r="D89" s="59">
        <v>11636.821</v>
      </c>
      <c r="E89" s="59">
        <v>12311.386</v>
      </c>
      <c r="F89" s="59">
        <v>9896.4510000000009</v>
      </c>
      <c r="G89" s="59">
        <v>9385.5480000000007</v>
      </c>
      <c r="H89" s="59">
        <v>8222.3950000000004</v>
      </c>
      <c r="I89" s="59">
        <v>7917.8640000000005</v>
      </c>
      <c r="J89" s="59">
        <v>8012.73</v>
      </c>
      <c r="K89" s="59">
        <v>8551.8880000000008</v>
      </c>
      <c r="L89" s="59">
        <v>10726.263000000001</v>
      </c>
      <c r="M89" s="59">
        <v>12246.701000000001</v>
      </c>
      <c r="N89" s="59">
        <v>12801.005000000001</v>
      </c>
      <c r="O89" s="59">
        <v>12551.168</v>
      </c>
      <c r="P89" s="59" t="s">
        <v>12</v>
      </c>
      <c r="Q89" s="59" t="s">
        <v>12</v>
      </c>
      <c r="R89" s="59" t="s">
        <v>12</v>
      </c>
      <c r="S89" s="59" t="s">
        <v>12</v>
      </c>
      <c r="T89" s="59" t="s">
        <v>12</v>
      </c>
      <c r="U89" s="59" t="s">
        <v>12</v>
      </c>
      <c r="V89" s="59" t="s">
        <v>12</v>
      </c>
      <c r="W89" s="59" t="s">
        <v>12</v>
      </c>
      <c r="X89" s="59" t="s">
        <v>12</v>
      </c>
      <c r="Y89" s="59" t="s">
        <v>12</v>
      </c>
      <c r="Z89" s="59" t="s">
        <v>12</v>
      </c>
    </row>
    <row r="90" spans="1:26" x14ac:dyDescent="0.2">
      <c r="A90" s="2" t="s">
        <v>119</v>
      </c>
      <c r="B90" s="70" t="s">
        <v>61</v>
      </c>
      <c r="C90" s="59">
        <v>548</v>
      </c>
      <c r="D90" s="259">
        <v>46</v>
      </c>
      <c r="E90" s="81" t="s">
        <v>12</v>
      </c>
      <c r="F90" s="81" t="s">
        <v>12</v>
      </c>
      <c r="G90" s="81" t="s">
        <v>12</v>
      </c>
      <c r="H90" s="81" t="s">
        <v>12</v>
      </c>
      <c r="I90" s="81" t="s">
        <v>12</v>
      </c>
      <c r="J90" s="81" t="s">
        <v>12</v>
      </c>
      <c r="K90" s="81" t="s">
        <v>12</v>
      </c>
      <c r="L90" s="81" t="s">
        <v>12</v>
      </c>
      <c r="M90" s="81" t="s">
        <v>12</v>
      </c>
      <c r="N90" s="81" t="s">
        <v>12</v>
      </c>
      <c r="O90" s="81" t="s">
        <v>12</v>
      </c>
      <c r="P90" s="59" t="s">
        <v>12</v>
      </c>
      <c r="Q90" s="59" t="s">
        <v>12</v>
      </c>
      <c r="R90" s="59" t="s">
        <v>12</v>
      </c>
      <c r="S90" s="59" t="s">
        <v>12</v>
      </c>
      <c r="T90" s="59" t="s">
        <v>12</v>
      </c>
      <c r="U90" s="59" t="s">
        <v>12</v>
      </c>
      <c r="V90" s="59" t="s">
        <v>12</v>
      </c>
      <c r="W90" s="59" t="s">
        <v>12</v>
      </c>
      <c r="X90" s="59" t="s">
        <v>12</v>
      </c>
      <c r="Y90" s="59" t="s">
        <v>12</v>
      </c>
      <c r="Z90" s="59" t="s">
        <v>12</v>
      </c>
    </row>
    <row r="91" spans="1:26" x14ac:dyDescent="0.2">
      <c r="A91" s="2" t="s">
        <v>120</v>
      </c>
      <c r="B91" s="70" t="s">
        <v>198</v>
      </c>
      <c r="C91" s="291">
        <v>703.38499999999999</v>
      </c>
      <c r="D91" s="291">
        <v>592.27700000000004</v>
      </c>
      <c r="E91" s="59">
        <v>587.81900000000007</v>
      </c>
      <c r="F91" s="59">
        <v>520.97699999999998</v>
      </c>
      <c r="G91" s="59">
        <v>490.55100000000004</v>
      </c>
      <c r="H91" s="59">
        <v>465.34399999999999</v>
      </c>
      <c r="I91" s="59">
        <v>478.65200000000004</v>
      </c>
      <c r="J91" s="59">
        <v>491.48400000000004</v>
      </c>
      <c r="K91" s="59">
        <v>468.14400000000001</v>
      </c>
      <c r="L91" s="59">
        <v>464.79</v>
      </c>
      <c r="M91" s="59">
        <v>503.548</v>
      </c>
      <c r="N91" s="59">
        <v>587.35800000000006</v>
      </c>
      <c r="O91" s="291">
        <v>828.39400000000001</v>
      </c>
      <c r="P91" s="59" t="s">
        <v>12</v>
      </c>
      <c r="Q91" s="59" t="s">
        <v>12</v>
      </c>
      <c r="R91" s="59" t="s">
        <v>12</v>
      </c>
      <c r="S91" s="59" t="s">
        <v>12</v>
      </c>
      <c r="T91" s="59" t="s">
        <v>12</v>
      </c>
      <c r="U91" s="59" t="s">
        <v>12</v>
      </c>
      <c r="V91" s="59" t="s">
        <v>12</v>
      </c>
      <c r="W91" s="59" t="s">
        <v>12</v>
      </c>
      <c r="X91" s="59" t="s">
        <v>12</v>
      </c>
      <c r="Y91" s="59" t="s">
        <v>12</v>
      </c>
      <c r="Z91" s="59" t="s">
        <v>12</v>
      </c>
    </row>
    <row r="92" spans="1:26" x14ac:dyDescent="0.2">
      <c r="A92" s="2" t="s">
        <v>189</v>
      </c>
      <c r="B92" s="70" t="s">
        <v>190</v>
      </c>
      <c r="C92" s="59">
        <v>631.702</v>
      </c>
      <c r="D92" s="59">
        <v>545.84699999999998</v>
      </c>
      <c r="E92" s="59">
        <v>559.63900000000001</v>
      </c>
      <c r="F92" s="59">
        <v>528.04</v>
      </c>
      <c r="G92" s="59">
        <v>518.80399999999997</v>
      </c>
      <c r="H92" s="59">
        <v>527.61300000000006</v>
      </c>
      <c r="I92" s="59">
        <v>550.73</v>
      </c>
      <c r="J92" s="59">
        <v>578.11400000000003</v>
      </c>
      <c r="K92" s="59">
        <v>493.02300000000002</v>
      </c>
      <c r="L92" s="59">
        <v>465.21899999999999</v>
      </c>
      <c r="M92" s="59">
        <v>495.91200000000003</v>
      </c>
      <c r="N92" s="59">
        <v>601.745</v>
      </c>
      <c r="O92" s="59">
        <v>620.43500000000006</v>
      </c>
      <c r="P92" s="59" t="s">
        <v>12</v>
      </c>
      <c r="Q92" s="59" t="s">
        <v>12</v>
      </c>
      <c r="R92" s="59" t="s">
        <v>12</v>
      </c>
      <c r="S92" s="59" t="s">
        <v>12</v>
      </c>
      <c r="T92" s="59" t="s">
        <v>12</v>
      </c>
      <c r="U92" s="59" t="s">
        <v>12</v>
      </c>
      <c r="V92" s="59" t="s">
        <v>12</v>
      </c>
      <c r="W92" s="59" t="s">
        <v>12</v>
      </c>
      <c r="X92" s="59" t="s">
        <v>12</v>
      </c>
      <c r="Y92" s="59" t="s">
        <v>12</v>
      </c>
      <c r="Z92" s="59" t="s">
        <v>12</v>
      </c>
    </row>
    <row r="93" spans="1:26" x14ac:dyDescent="0.2">
      <c r="A93" s="2" t="s">
        <v>121</v>
      </c>
      <c r="B93" s="70" t="s">
        <v>62</v>
      </c>
      <c r="C93" s="59">
        <v>3577.2850000000003</v>
      </c>
      <c r="D93" s="59">
        <v>3071.28</v>
      </c>
      <c r="E93" s="59">
        <v>3011.07</v>
      </c>
      <c r="F93" s="59">
        <v>2646.377</v>
      </c>
      <c r="G93" s="59">
        <v>2654.489</v>
      </c>
      <c r="H93" s="59">
        <v>2500.1690000000003</v>
      </c>
      <c r="I93" s="59">
        <v>2536.8070000000002</v>
      </c>
      <c r="J93" s="59">
        <v>2558.1980000000003</v>
      </c>
      <c r="K93" s="59">
        <v>2424.0530000000003</v>
      </c>
      <c r="L93" s="59">
        <v>2704.8310000000001</v>
      </c>
      <c r="M93" s="59">
        <v>2866.7510000000002</v>
      </c>
      <c r="N93" s="59">
        <v>3386.5640000000003</v>
      </c>
      <c r="O93" s="59">
        <v>3548.7930000000001</v>
      </c>
      <c r="P93" s="59" t="s">
        <v>12</v>
      </c>
      <c r="Q93" s="59" t="s">
        <v>12</v>
      </c>
      <c r="R93" s="59" t="s">
        <v>12</v>
      </c>
      <c r="S93" s="59" t="s">
        <v>12</v>
      </c>
      <c r="T93" s="59" t="s">
        <v>12</v>
      </c>
      <c r="U93" s="59" t="s">
        <v>12</v>
      </c>
      <c r="V93" s="59" t="s">
        <v>12</v>
      </c>
      <c r="W93" s="59" t="s">
        <v>12</v>
      </c>
      <c r="X93" s="59" t="s">
        <v>12</v>
      </c>
      <c r="Y93" s="59" t="s">
        <v>12</v>
      </c>
      <c r="Z93" s="59" t="s">
        <v>12</v>
      </c>
    </row>
    <row r="94" spans="1:26" x14ac:dyDescent="0.2">
      <c r="A94" s="2" t="s">
        <v>122</v>
      </c>
      <c r="B94" s="70" t="s">
        <v>45</v>
      </c>
      <c r="C94" s="59">
        <v>24578.442999999999</v>
      </c>
      <c r="D94" s="59">
        <v>23040.578000000001</v>
      </c>
      <c r="E94" s="59">
        <v>23558.654999999999</v>
      </c>
      <c r="F94" s="59">
        <v>22537.099000000002</v>
      </c>
      <c r="G94" s="291">
        <v>23702.141</v>
      </c>
      <c r="H94" s="291">
        <v>23189.385999999999</v>
      </c>
      <c r="I94" s="291">
        <v>27318.205000000002</v>
      </c>
      <c r="J94" s="291">
        <v>26312.808000000001</v>
      </c>
      <c r="K94" s="291">
        <v>23991.02</v>
      </c>
      <c r="L94" s="291">
        <v>22630.197</v>
      </c>
      <c r="M94" s="291">
        <v>22665.769</v>
      </c>
      <c r="N94" s="291">
        <v>24801.300999999999</v>
      </c>
      <c r="O94" s="59">
        <v>25264.213</v>
      </c>
      <c r="P94" s="59" t="s">
        <v>12</v>
      </c>
      <c r="Q94" s="59" t="s">
        <v>12</v>
      </c>
      <c r="R94" s="59" t="s">
        <v>12</v>
      </c>
      <c r="S94" s="59" t="s">
        <v>12</v>
      </c>
      <c r="T94" s="59" t="s">
        <v>12</v>
      </c>
      <c r="U94" s="59" t="s">
        <v>12</v>
      </c>
      <c r="V94" s="59" t="s">
        <v>12</v>
      </c>
      <c r="W94" s="59" t="s">
        <v>12</v>
      </c>
      <c r="X94" s="59" t="s">
        <v>12</v>
      </c>
      <c r="Y94" s="59" t="s">
        <v>12</v>
      </c>
      <c r="Z94" s="59" t="s">
        <v>12</v>
      </c>
    </row>
    <row r="95" spans="1:26" x14ac:dyDescent="0.2">
      <c r="A95" s="2" t="s">
        <v>126</v>
      </c>
      <c r="B95" s="70" t="s">
        <v>127</v>
      </c>
      <c r="C95" s="295">
        <v>1189.721</v>
      </c>
      <c r="D95" s="295">
        <v>1001.7030000000001</v>
      </c>
      <c r="E95" s="71">
        <v>1006.8610000000001</v>
      </c>
      <c r="F95" s="59">
        <v>961.18500000000006</v>
      </c>
      <c r="G95" s="291">
        <v>972.69</v>
      </c>
      <c r="H95" s="291">
        <v>933.1930000000001</v>
      </c>
      <c r="I95" s="291">
        <v>909.02200000000005</v>
      </c>
      <c r="J95" s="291">
        <v>915.005</v>
      </c>
      <c r="K95" s="291">
        <v>852.96199999999999</v>
      </c>
      <c r="L95" s="291">
        <v>926.39800000000002</v>
      </c>
      <c r="M95" s="291">
        <v>938.65300000000002</v>
      </c>
      <c r="N95" s="291">
        <v>1081.473</v>
      </c>
      <c r="O95" s="80" t="s">
        <v>12</v>
      </c>
      <c r="P95" s="59" t="s">
        <v>12</v>
      </c>
      <c r="Q95" s="59" t="s">
        <v>12</v>
      </c>
      <c r="R95" s="59" t="s">
        <v>12</v>
      </c>
      <c r="S95" s="59" t="s">
        <v>12</v>
      </c>
      <c r="T95" s="59" t="s">
        <v>12</v>
      </c>
      <c r="U95" s="59" t="s">
        <v>12</v>
      </c>
      <c r="V95" s="59" t="s">
        <v>12</v>
      </c>
      <c r="W95" s="59" t="s">
        <v>12</v>
      </c>
      <c r="X95" s="59" t="s">
        <v>12</v>
      </c>
      <c r="Y95" s="59" t="s">
        <v>12</v>
      </c>
      <c r="Z95" s="59" t="s">
        <v>12</v>
      </c>
    </row>
    <row r="96" spans="1:26" x14ac:dyDescent="0.2">
      <c r="A96" s="2" t="s">
        <v>128</v>
      </c>
      <c r="B96" s="70" t="s">
        <v>50</v>
      </c>
      <c r="C96" s="59">
        <v>15186</v>
      </c>
      <c r="D96" s="59">
        <v>13239</v>
      </c>
      <c r="E96" s="59">
        <v>13415.4</v>
      </c>
      <c r="F96" s="59">
        <v>11576.3</v>
      </c>
      <c r="G96" s="59">
        <v>11301</v>
      </c>
      <c r="H96" s="59">
        <v>10820.3</v>
      </c>
      <c r="I96" s="59">
        <v>10921.5</v>
      </c>
      <c r="J96" s="59">
        <v>11079.8</v>
      </c>
      <c r="K96" s="59">
        <v>10737</v>
      </c>
      <c r="L96" s="59">
        <v>12026.3</v>
      </c>
      <c r="M96" s="59">
        <v>12857.7</v>
      </c>
      <c r="N96" s="59">
        <v>14114.5</v>
      </c>
      <c r="O96" s="59">
        <v>13664.4</v>
      </c>
      <c r="P96" s="59" t="s">
        <v>12</v>
      </c>
      <c r="Q96" s="59" t="s">
        <v>12</v>
      </c>
      <c r="R96" s="59" t="s">
        <v>12</v>
      </c>
      <c r="S96" s="59" t="s">
        <v>12</v>
      </c>
      <c r="T96" s="59" t="s">
        <v>12</v>
      </c>
      <c r="U96" s="59" t="s">
        <v>12</v>
      </c>
      <c r="V96" s="59" t="s">
        <v>12</v>
      </c>
      <c r="W96" s="59" t="s">
        <v>12</v>
      </c>
      <c r="X96" s="59" t="s">
        <v>12</v>
      </c>
      <c r="Y96" s="59" t="s">
        <v>12</v>
      </c>
      <c r="Z96" s="59" t="s">
        <v>12</v>
      </c>
    </row>
  </sheetData>
  <mergeCells count="4">
    <mergeCell ref="AA6:AA7"/>
    <mergeCell ref="B6:B7"/>
    <mergeCell ref="C6:N6"/>
    <mergeCell ref="O6:Z6"/>
  </mergeCells>
  <hyperlinks>
    <hyperlink ref="A1" location="Cover!A1" display="Back to Cover page" xr:uid="{00000000-0004-0000-1E00-000000000000}"/>
  </hyperlinks>
  <pageMargins left="0.7" right="0.7" top="0.75" bottom="0.75" header="0.3" footer="0.3"/>
  <pageSetup paperSize="9" scale="81" orientation="landscape" verticalDpi="2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9"/>
  <dimension ref="A1:AA95"/>
  <sheetViews>
    <sheetView showGridLines="0" zoomScaleNormal="100" workbookViewId="0">
      <selection activeCell="B3" sqref="B3"/>
    </sheetView>
  </sheetViews>
  <sheetFormatPr defaultColWidth="9" defaultRowHeight="11.4" x14ac:dyDescent="0.2"/>
  <cols>
    <col min="1" max="1" width="5.6640625" style="2" customWidth="1"/>
    <col min="2" max="2" width="20.33203125" style="2" customWidth="1"/>
    <col min="3" max="26" width="8.5546875" style="2" customWidth="1"/>
    <col min="27" max="27" width="9.88671875" style="2" customWidth="1"/>
    <col min="28" max="16384" width="9" style="2"/>
  </cols>
  <sheetData>
    <row r="1" spans="1:27" ht="18" customHeight="1" x14ac:dyDescent="0.2">
      <c r="A1" s="264" t="s">
        <v>192</v>
      </c>
    </row>
    <row r="3" spans="1:27" ht="15.6" x14ac:dyDescent="0.3">
      <c r="A3" s="1"/>
      <c r="B3" s="249" t="s">
        <v>529</v>
      </c>
    </row>
    <row r="4" spans="1:27" ht="13.2" x14ac:dyDescent="0.25">
      <c r="A4" s="1"/>
      <c r="B4" s="250" t="s">
        <v>143</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65" t="s">
        <v>56</v>
      </c>
      <c r="D7" s="89" t="s">
        <v>57</v>
      </c>
      <c r="E7" s="89" t="s">
        <v>11</v>
      </c>
      <c r="F7" s="89" t="s">
        <v>10</v>
      </c>
      <c r="G7" s="89" t="s">
        <v>5</v>
      </c>
      <c r="H7" s="89" t="s">
        <v>6</v>
      </c>
      <c r="I7" s="89" t="s">
        <v>7</v>
      </c>
      <c r="J7" s="89" t="s">
        <v>51</v>
      </c>
      <c r="K7" s="89" t="s">
        <v>52</v>
      </c>
      <c r="L7" s="89" t="s">
        <v>53</v>
      </c>
      <c r="M7" s="89" t="s">
        <v>54</v>
      </c>
      <c r="N7" s="89" t="s">
        <v>55</v>
      </c>
      <c r="O7" s="88" t="s">
        <v>56</v>
      </c>
      <c r="P7" s="89" t="s">
        <v>57</v>
      </c>
      <c r="Q7" s="89" t="s">
        <v>11</v>
      </c>
      <c r="R7" s="89" t="s">
        <v>10</v>
      </c>
      <c r="S7" s="89" t="s">
        <v>5</v>
      </c>
      <c r="T7" s="89" t="s">
        <v>6</v>
      </c>
      <c r="U7" s="89" t="s">
        <v>7</v>
      </c>
      <c r="V7" s="89" t="s">
        <v>51</v>
      </c>
      <c r="W7" s="89" t="s">
        <v>52</v>
      </c>
      <c r="X7" s="89" t="s">
        <v>53</v>
      </c>
      <c r="Y7" s="89" t="s">
        <v>54</v>
      </c>
      <c r="Z7" s="89" t="s">
        <v>55</v>
      </c>
      <c r="AA7" s="354"/>
    </row>
    <row r="8" spans="1:27" s="4" customFormat="1" ht="12" x14ac:dyDescent="0.25">
      <c r="B8" s="24" t="s">
        <v>41</v>
      </c>
      <c r="C8" s="95">
        <f t="shared" ref="C8:U8" si="0">C57</f>
        <v>300252.21299999999</v>
      </c>
      <c r="D8" s="94">
        <f t="shared" si="0"/>
        <v>259483.29</v>
      </c>
      <c r="E8" s="94">
        <f t="shared" si="0"/>
        <v>268767.97000000003</v>
      </c>
      <c r="F8" s="94">
        <f t="shared" si="0"/>
        <v>241358.31</v>
      </c>
      <c r="G8" s="94">
        <f t="shared" si="0"/>
        <v>240009.4</v>
      </c>
      <c r="H8" s="94">
        <f t="shared" si="0"/>
        <v>231411.003</v>
      </c>
      <c r="I8" s="94">
        <f t="shared" si="0"/>
        <v>242408.53200000001</v>
      </c>
      <c r="J8" s="94">
        <f t="shared" si="0"/>
        <v>231586.83100000001</v>
      </c>
      <c r="K8" s="94">
        <f t="shared" si="0"/>
        <v>231265.89600000001</v>
      </c>
      <c r="L8" s="94">
        <f t="shared" si="0"/>
        <v>251148.80499999999</v>
      </c>
      <c r="M8" s="94">
        <f t="shared" si="0"/>
        <v>263543.848</v>
      </c>
      <c r="N8" s="94">
        <f t="shared" si="0"/>
        <v>272629.34700000001</v>
      </c>
      <c r="O8" s="95">
        <f t="shared" si="0"/>
        <v>274946.57100000005</v>
      </c>
      <c r="P8" s="94" t="str">
        <f t="shared" si="0"/>
        <v>:</v>
      </c>
      <c r="Q8" s="94" t="str">
        <f t="shared" si="0"/>
        <v>:</v>
      </c>
      <c r="R8" s="94" t="str">
        <f t="shared" si="0"/>
        <v>:</v>
      </c>
      <c r="S8" s="94" t="str">
        <f t="shared" si="0"/>
        <v>:</v>
      </c>
      <c r="T8" s="94" t="str">
        <f t="shared" si="0"/>
        <v>:</v>
      </c>
      <c r="U8" s="94" t="str">
        <f t="shared" si="0"/>
        <v>:</v>
      </c>
      <c r="V8" s="94" t="str">
        <f t="shared" ref="V8:Z18" si="1">V57</f>
        <v>:</v>
      </c>
      <c r="W8" s="94" t="str">
        <f t="shared" si="1"/>
        <v>:</v>
      </c>
      <c r="X8" s="94" t="str">
        <f t="shared" si="1"/>
        <v>:</v>
      </c>
      <c r="Y8" s="94" t="str">
        <f t="shared" si="1"/>
        <v>:</v>
      </c>
      <c r="Z8" s="94" t="str">
        <f t="shared" si="1"/>
        <v>:</v>
      </c>
      <c r="AA8" s="95">
        <f>SUM(C8:N8)</f>
        <v>3033865.4450000003</v>
      </c>
    </row>
    <row r="9" spans="1:27" s="4" customFormat="1" ht="12" x14ac:dyDescent="0.25">
      <c r="B9" s="25" t="s">
        <v>40</v>
      </c>
      <c r="C9" s="97">
        <f t="shared" ref="C9:U9" si="2">C58</f>
        <v>213102.821</v>
      </c>
      <c r="D9" s="96">
        <f t="shared" si="2"/>
        <v>184827.318</v>
      </c>
      <c r="E9" s="96">
        <f t="shared" si="2"/>
        <v>191574.11199999999</v>
      </c>
      <c r="F9" s="96">
        <f t="shared" si="2"/>
        <v>171271.09099999999</v>
      </c>
      <c r="G9" s="96">
        <f t="shared" si="2"/>
        <v>171586.88800000001</v>
      </c>
      <c r="H9" s="96">
        <f t="shared" si="2"/>
        <v>165984.73199999999</v>
      </c>
      <c r="I9" s="96">
        <f t="shared" si="2"/>
        <v>176513.16699999999</v>
      </c>
      <c r="J9" s="96">
        <f t="shared" si="2"/>
        <v>167232.85</v>
      </c>
      <c r="K9" s="96">
        <f t="shared" si="2"/>
        <v>166007.71299999999</v>
      </c>
      <c r="L9" s="96">
        <f t="shared" si="2"/>
        <v>176927.24900000001</v>
      </c>
      <c r="M9" s="96">
        <f t="shared" si="2"/>
        <v>186611.61600000001</v>
      </c>
      <c r="N9" s="96">
        <f t="shared" si="2"/>
        <v>191951.478</v>
      </c>
      <c r="O9" s="97">
        <f t="shared" si="2"/>
        <v>190787.476</v>
      </c>
      <c r="P9" s="96" t="str">
        <f t="shared" si="2"/>
        <v>:</v>
      </c>
      <c r="Q9" s="96" t="str">
        <f t="shared" si="2"/>
        <v>:</v>
      </c>
      <c r="R9" s="96" t="str">
        <f t="shared" si="2"/>
        <v>:</v>
      </c>
      <c r="S9" s="96" t="str">
        <f t="shared" si="2"/>
        <v>:</v>
      </c>
      <c r="T9" s="96" t="str">
        <f t="shared" si="2"/>
        <v>:</v>
      </c>
      <c r="U9" s="96" t="str">
        <f t="shared" si="2"/>
        <v>:</v>
      </c>
      <c r="V9" s="96" t="str">
        <f t="shared" si="1"/>
        <v>:</v>
      </c>
      <c r="W9" s="96" t="str">
        <f t="shared" si="1"/>
        <v>:</v>
      </c>
      <c r="X9" s="96" t="str">
        <f t="shared" si="1"/>
        <v>:</v>
      </c>
      <c r="Y9" s="96" t="str">
        <f t="shared" si="1"/>
        <v>:</v>
      </c>
      <c r="Z9" s="96" t="str">
        <f t="shared" si="1"/>
        <v>:</v>
      </c>
      <c r="AA9" s="97">
        <f t="shared" ref="AA9:AA46" si="3">SUM(C9:N9)</f>
        <v>2163591.0350000001</v>
      </c>
    </row>
    <row r="10" spans="1:27" s="4" customFormat="1" ht="12" x14ac:dyDescent="0.25">
      <c r="B10" s="26" t="s">
        <v>14</v>
      </c>
      <c r="C10" s="99">
        <f t="shared" ref="C10:U10" si="4">C59</f>
        <v>7374.3250000000007</v>
      </c>
      <c r="D10" s="98">
        <f t="shared" si="4"/>
        <v>6424.7710000000006</v>
      </c>
      <c r="E10" s="98">
        <f t="shared" si="4"/>
        <v>7134.4040000000005</v>
      </c>
      <c r="F10" s="98">
        <f t="shared" si="4"/>
        <v>6764.4830000000002</v>
      </c>
      <c r="G10" s="98">
        <f t="shared" si="4"/>
        <v>6681.7690000000002</v>
      </c>
      <c r="H10" s="98">
        <f t="shared" si="4"/>
        <v>6386.1880000000001</v>
      </c>
      <c r="I10" s="98">
        <f t="shared" si="4"/>
        <v>7029.44</v>
      </c>
      <c r="J10" s="98">
        <f t="shared" si="4"/>
        <v>7840.02</v>
      </c>
      <c r="K10" s="98">
        <f t="shared" si="4"/>
        <v>7962.518</v>
      </c>
      <c r="L10" s="98">
        <f t="shared" si="4"/>
        <v>7693.2240000000002</v>
      </c>
      <c r="M10" s="98">
        <f t="shared" si="4"/>
        <v>7729.24</v>
      </c>
      <c r="N10" s="98">
        <f t="shared" si="4"/>
        <v>7822.8940000000002</v>
      </c>
      <c r="O10" s="99">
        <f t="shared" si="4"/>
        <v>7715.0420000000004</v>
      </c>
      <c r="P10" s="98" t="str">
        <f t="shared" si="4"/>
        <v>:</v>
      </c>
      <c r="Q10" s="98" t="str">
        <f t="shared" si="4"/>
        <v>:</v>
      </c>
      <c r="R10" s="98" t="str">
        <f t="shared" si="4"/>
        <v>:</v>
      </c>
      <c r="S10" s="98" t="str">
        <f t="shared" si="4"/>
        <v>:</v>
      </c>
      <c r="T10" s="98" t="str">
        <f t="shared" si="4"/>
        <v>:</v>
      </c>
      <c r="U10" s="98" t="str">
        <f t="shared" si="4"/>
        <v>:</v>
      </c>
      <c r="V10" s="98" t="str">
        <f t="shared" si="1"/>
        <v>:</v>
      </c>
      <c r="W10" s="98" t="str">
        <f t="shared" si="1"/>
        <v>:</v>
      </c>
      <c r="X10" s="98" t="str">
        <f t="shared" si="1"/>
        <v>:</v>
      </c>
      <c r="Y10" s="98" t="str">
        <f t="shared" si="1"/>
        <v>:</v>
      </c>
      <c r="Z10" s="98" t="str">
        <f t="shared" si="1"/>
        <v>:</v>
      </c>
      <c r="AA10" s="179">
        <f t="shared" si="3"/>
        <v>86843.276000000013</v>
      </c>
    </row>
    <row r="11" spans="1:27" s="4" customFormat="1" ht="12" x14ac:dyDescent="0.25">
      <c r="B11" s="27" t="s">
        <v>15</v>
      </c>
      <c r="C11" s="99">
        <f t="shared" ref="C11:U11" si="5">C60</f>
        <v>4228</v>
      </c>
      <c r="D11" s="100">
        <f t="shared" si="5"/>
        <v>3783</v>
      </c>
      <c r="E11" s="100">
        <f t="shared" si="5"/>
        <v>3623</v>
      </c>
      <c r="F11" s="100">
        <f t="shared" si="5"/>
        <v>3312</v>
      </c>
      <c r="G11" s="100">
        <f t="shared" si="5"/>
        <v>2744</v>
      </c>
      <c r="H11" s="100">
        <f t="shared" si="5"/>
        <v>2815</v>
      </c>
      <c r="I11" s="100">
        <f t="shared" si="5"/>
        <v>3255</v>
      </c>
      <c r="J11" s="100">
        <f t="shared" si="5"/>
        <v>3338</v>
      </c>
      <c r="K11" s="100">
        <f t="shared" si="5"/>
        <v>2991</v>
      </c>
      <c r="L11" s="100">
        <f t="shared" si="5"/>
        <v>3053</v>
      </c>
      <c r="M11" s="100">
        <f t="shared" si="5"/>
        <v>3443</v>
      </c>
      <c r="N11" s="100">
        <f t="shared" si="5"/>
        <v>3711</v>
      </c>
      <c r="O11" s="101">
        <f t="shared" si="5"/>
        <v>3593</v>
      </c>
      <c r="P11" s="100" t="str">
        <f t="shared" si="5"/>
        <v>:</v>
      </c>
      <c r="Q11" s="100" t="str">
        <f t="shared" si="5"/>
        <v>:</v>
      </c>
      <c r="R11" s="100" t="str">
        <f t="shared" si="5"/>
        <v>:</v>
      </c>
      <c r="S11" s="100" t="str">
        <f t="shared" si="5"/>
        <v>:</v>
      </c>
      <c r="T11" s="100" t="str">
        <f t="shared" si="5"/>
        <v>:</v>
      </c>
      <c r="U11" s="100" t="str">
        <f t="shared" si="5"/>
        <v>:</v>
      </c>
      <c r="V11" s="100" t="str">
        <f t="shared" si="1"/>
        <v>:</v>
      </c>
      <c r="W11" s="100" t="str">
        <f t="shared" si="1"/>
        <v>:</v>
      </c>
      <c r="X11" s="100" t="str">
        <f t="shared" si="1"/>
        <v>:</v>
      </c>
      <c r="Y11" s="100" t="str">
        <f t="shared" si="1"/>
        <v>:</v>
      </c>
      <c r="Z11" s="100" t="str">
        <f t="shared" si="1"/>
        <v>:</v>
      </c>
      <c r="AA11" s="179">
        <f t="shared" si="3"/>
        <v>40296</v>
      </c>
    </row>
    <row r="12" spans="1:27" s="4" customFormat="1" ht="12" x14ac:dyDescent="0.25">
      <c r="B12" s="27" t="s">
        <v>188</v>
      </c>
      <c r="C12" s="99">
        <f t="shared" ref="C12:U12" si="6">C61</f>
        <v>8000.6320000000005</v>
      </c>
      <c r="D12" s="100">
        <f t="shared" si="6"/>
        <v>7237.1959999999999</v>
      </c>
      <c r="E12" s="100">
        <f t="shared" si="6"/>
        <v>7003.5790000000006</v>
      </c>
      <c r="F12" s="100">
        <f t="shared" si="6"/>
        <v>6421.7240000000002</v>
      </c>
      <c r="G12" s="100">
        <f t="shared" si="6"/>
        <v>6686.3090000000002</v>
      </c>
      <c r="H12" s="100">
        <f t="shared" si="6"/>
        <v>5725.1170000000002</v>
      </c>
      <c r="I12" s="100">
        <f t="shared" si="6"/>
        <v>5318.7480000000005</v>
      </c>
      <c r="J12" s="100">
        <f t="shared" si="6"/>
        <v>6056.3710000000001</v>
      </c>
      <c r="K12" s="100">
        <f t="shared" si="6"/>
        <v>6524.0150000000003</v>
      </c>
      <c r="L12" s="100">
        <f t="shared" si="6"/>
        <v>7484.4280000000008</v>
      </c>
      <c r="M12" s="100">
        <f t="shared" si="6"/>
        <v>7321.741</v>
      </c>
      <c r="N12" s="100">
        <f t="shared" si="6"/>
        <v>7353.7040000000006</v>
      </c>
      <c r="O12" s="101">
        <f t="shared" si="6"/>
        <v>7529.9830000000002</v>
      </c>
      <c r="P12" s="100" t="str">
        <f t="shared" si="6"/>
        <v>:</v>
      </c>
      <c r="Q12" s="100" t="str">
        <f t="shared" si="6"/>
        <v>:</v>
      </c>
      <c r="R12" s="100" t="str">
        <f t="shared" si="6"/>
        <v>:</v>
      </c>
      <c r="S12" s="100" t="str">
        <f t="shared" si="6"/>
        <v>:</v>
      </c>
      <c r="T12" s="100" t="str">
        <f t="shared" si="6"/>
        <v>:</v>
      </c>
      <c r="U12" s="100" t="str">
        <f t="shared" si="6"/>
        <v>:</v>
      </c>
      <c r="V12" s="100" t="str">
        <f t="shared" si="1"/>
        <v>:</v>
      </c>
      <c r="W12" s="100" t="str">
        <f t="shared" si="1"/>
        <v>:</v>
      </c>
      <c r="X12" s="100" t="str">
        <f t="shared" si="1"/>
        <v>:</v>
      </c>
      <c r="Y12" s="100" t="str">
        <f t="shared" si="1"/>
        <v>:</v>
      </c>
      <c r="Z12" s="100" t="str">
        <f t="shared" si="1"/>
        <v>:</v>
      </c>
      <c r="AA12" s="179">
        <f t="shared" si="3"/>
        <v>81133.563999999998</v>
      </c>
    </row>
    <row r="13" spans="1:27" s="4" customFormat="1" ht="12" x14ac:dyDescent="0.25">
      <c r="B13" s="27" t="s">
        <v>17</v>
      </c>
      <c r="C13" s="99">
        <f t="shared" ref="C13:U13" si="7">C62</f>
        <v>3452.7830000000004</v>
      </c>
      <c r="D13" s="100">
        <f t="shared" si="7"/>
        <v>2802.395</v>
      </c>
      <c r="E13" s="100">
        <f t="shared" si="7"/>
        <v>3245.6660000000002</v>
      </c>
      <c r="F13" s="100">
        <f t="shared" si="7"/>
        <v>2099.4110000000001</v>
      </c>
      <c r="G13" s="100">
        <f t="shared" si="7"/>
        <v>2290.9949999999999</v>
      </c>
      <c r="H13" s="100">
        <f t="shared" si="7"/>
        <v>1452.4970000000001</v>
      </c>
      <c r="I13" s="100">
        <f t="shared" si="7"/>
        <v>1624.6290000000001</v>
      </c>
      <c r="J13" s="100">
        <f t="shared" si="7"/>
        <v>1446.866</v>
      </c>
      <c r="K13" s="100">
        <f t="shared" si="7"/>
        <v>2035.9340000000002</v>
      </c>
      <c r="L13" s="100">
        <f t="shared" si="7"/>
        <v>2217.4290000000001</v>
      </c>
      <c r="M13" s="100">
        <f t="shared" si="7"/>
        <v>2523.4560000000001</v>
      </c>
      <c r="N13" s="100">
        <f t="shared" si="7"/>
        <v>3258.9430000000002</v>
      </c>
      <c r="O13" s="101">
        <f t="shared" si="7"/>
        <v>3525.143</v>
      </c>
      <c r="P13" s="100" t="str">
        <f t="shared" si="7"/>
        <v>:</v>
      </c>
      <c r="Q13" s="100" t="str">
        <f t="shared" si="7"/>
        <v>:</v>
      </c>
      <c r="R13" s="100" t="str">
        <f t="shared" si="7"/>
        <v>:</v>
      </c>
      <c r="S13" s="100" t="str">
        <f t="shared" si="7"/>
        <v>:</v>
      </c>
      <c r="T13" s="100" t="str">
        <f t="shared" si="7"/>
        <v>:</v>
      </c>
      <c r="U13" s="100" t="str">
        <f t="shared" si="7"/>
        <v>:</v>
      </c>
      <c r="V13" s="100" t="str">
        <f t="shared" si="1"/>
        <v>:</v>
      </c>
      <c r="W13" s="100" t="str">
        <f t="shared" si="1"/>
        <v>:</v>
      </c>
      <c r="X13" s="100" t="str">
        <f t="shared" si="1"/>
        <v>:</v>
      </c>
      <c r="Y13" s="100" t="str">
        <f t="shared" si="1"/>
        <v>:</v>
      </c>
      <c r="Z13" s="100" t="str">
        <f t="shared" si="1"/>
        <v>:</v>
      </c>
      <c r="AA13" s="179">
        <f t="shared" si="3"/>
        <v>28451.004000000001</v>
      </c>
    </row>
    <row r="14" spans="1:27" s="4" customFormat="1" ht="12" x14ac:dyDescent="0.25">
      <c r="B14" s="27" t="s">
        <v>42</v>
      </c>
      <c r="C14" s="99">
        <f t="shared" ref="C14:U14" si="8">C63</f>
        <v>53992.955000000002</v>
      </c>
      <c r="D14" s="100">
        <f t="shared" si="8"/>
        <v>47609.758000000002</v>
      </c>
      <c r="E14" s="100">
        <f t="shared" si="8"/>
        <v>50476.809000000001</v>
      </c>
      <c r="F14" s="100">
        <f t="shared" si="8"/>
        <v>44398.747000000003</v>
      </c>
      <c r="G14" s="100">
        <f t="shared" si="8"/>
        <v>42048.425999999999</v>
      </c>
      <c r="H14" s="100">
        <f t="shared" si="8"/>
        <v>38686.913</v>
      </c>
      <c r="I14" s="100">
        <f t="shared" si="8"/>
        <v>41374.756000000001</v>
      </c>
      <c r="J14" s="100">
        <f t="shared" si="8"/>
        <v>39820.135999999999</v>
      </c>
      <c r="K14" s="100">
        <f t="shared" si="8"/>
        <v>41090.173000000003</v>
      </c>
      <c r="L14" s="100">
        <f t="shared" si="8"/>
        <v>46770.959000000003</v>
      </c>
      <c r="M14" s="100">
        <f t="shared" si="8"/>
        <v>47122.985000000001</v>
      </c>
      <c r="N14" s="100">
        <f t="shared" si="8"/>
        <v>46841.517</v>
      </c>
      <c r="O14" s="101">
        <f t="shared" si="8"/>
        <v>49394.902000000002</v>
      </c>
      <c r="P14" s="100" t="str">
        <f t="shared" si="8"/>
        <v>:</v>
      </c>
      <c r="Q14" s="100" t="str">
        <f t="shared" si="8"/>
        <v>:</v>
      </c>
      <c r="R14" s="100" t="str">
        <f t="shared" si="8"/>
        <v>:</v>
      </c>
      <c r="S14" s="100" t="str">
        <f t="shared" si="8"/>
        <v>:</v>
      </c>
      <c r="T14" s="100" t="str">
        <f t="shared" si="8"/>
        <v>:</v>
      </c>
      <c r="U14" s="100" t="str">
        <f t="shared" si="8"/>
        <v>:</v>
      </c>
      <c r="V14" s="100" t="str">
        <f t="shared" si="1"/>
        <v>:</v>
      </c>
      <c r="W14" s="100" t="str">
        <f t="shared" si="1"/>
        <v>:</v>
      </c>
      <c r="X14" s="100" t="str">
        <f t="shared" si="1"/>
        <v>:</v>
      </c>
      <c r="Y14" s="100" t="str">
        <f t="shared" si="1"/>
        <v>:</v>
      </c>
      <c r="Z14" s="100" t="str">
        <f t="shared" si="1"/>
        <v>:</v>
      </c>
      <c r="AA14" s="179">
        <f t="shared" si="3"/>
        <v>540234.13399999996</v>
      </c>
    </row>
    <row r="15" spans="1:27" s="4" customFormat="1" ht="12" x14ac:dyDescent="0.25">
      <c r="B15" s="27" t="s">
        <v>18</v>
      </c>
      <c r="C15" s="99">
        <f t="shared" ref="C15:U15" si="9">C64</f>
        <v>1045</v>
      </c>
      <c r="D15" s="100">
        <f t="shared" si="9"/>
        <v>691</v>
      </c>
      <c r="E15" s="100">
        <f t="shared" si="9"/>
        <v>677</v>
      </c>
      <c r="F15" s="100">
        <f t="shared" si="9"/>
        <v>598.80000000000007</v>
      </c>
      <c r="G15" s="100">
        <f t="shared" si="9"/>
        <v>490.87900000000002</v>
      </c>
      <c r="H15" s="100">
        <f t="shared" si="9"/>
        <v>312.36600000000004</v>
      </c>
      <c r="I15" s="100">
        <f t="shared" si="9"/>
        <v>306.40000000000003</v>
      </c>
      <c r="J15" s="100">
        <f t="shared" si="9"/>
        <v>402</v>
      </c>
      <c r="K15" s="100">
        <f t="shared" si="9"/>
        <v>467.5</v>
      </c>
      <c r="L15" s="100">
        <f t="shared" si="9"/>
        <v>429.358</v>
      </c>
      <c r="M15" s="100">
        <f t="shared" si="9"/>
        <v>563.4</v>
      </c>
      <c r="N15" s="100">
        <f t="shared" si="9"/>
        <v>454</v>
      </c>
      <c r="O15" s="101">
        <f t="shared" si="9"/>
        <v>414.267</v>
      </c>
      <c r="P15" s="100" t="str">
        <f t="shared" si="9"/>
        <v>:</v>
      </c>
      <c r="Q15" s="100" t="str">
        <f t="shared" si="9"/>
        <v>:</v>
      </c>
      <c r="R15" s="100" t="str">
        <f t="shared" si="9"/>
        <v>:</v>
      </c>
      <c r="S15" s="100" t="str">
        <f t="shared" si="9"/>
        <v>:</v>
      </c>
      <c r="T15" s="100" t="str">
        <f t="shared" si="9"/>
        <v>:</v>
      </c>
      <c r="U15" s="100" t="str">
        <f t="shared" si="9"/>
        <v>:</v>
      </c>
      <c r="V15" s="100" t="str">
        <f t="shared" si="1"/>
        <v>:</v>
      </c>
      <c r="W15" s="100" t="str">
        <f t="shared" si="1"/>
        <v>:</v>
      </c>
      <c r="X15" s="100" t="str">
        <f t="shared" si="1"/>
        <v>:</v>
      </c>
      <c r="Y15" s="100" t="str">
        <f t="shared" si="1"/>
        <v>:</v>
      </c>
      <c r="Z15" s="100" t="str">
        <f t="shared" si="1"/>
        <v>:</v>
      </c>
      <c r="AA15" s="179">
        <f t="shared" si="3"/>
        <v>6437.7029999999995</v>
      </c>
    </row>
    <row r="16" spans="1:27" s="4" customFormat="1" ht="12" x14ac:dyDescent="0.25">
      <c r="B16" s="27" t="s">
        <v>19</v>
      </c>
      <c r="C16" s="99">
        <f t="shared" ref="C16:U16" si="10">C65</f>
        <v>2604.4250000000002</v>
      </c>
      <c r="D16" s="100">
        <f t="shared" si="10"/>
        <v>2403.5250000000001</v>
      </c>
      <c r="E16" s="100">
        <f t="shared" si="10"/>
        <v>2471.0240000000003</v>
      </c>
      <c r="F16" s="100">
        <f t="shared" si="10"/>
        <v>2404.442</v>
      </c>
      <c r="G16" s="100">
        <f t="shared" si="10"/>
        <v>2345.0150000000003</v>
      </c>
      <c r="H16" s="100">
        <f t="shared" si="10"/>
        <v>2278.174</v>
      </c>
      <c r="I16" s="100">
        <f t="shared" si="10"/>
        <v>2144.3540000000003</v>
      </c>
      <c r="J16" s="100">
        <f t="shared" si="10"/>
        <v>2169.3430000000003</v>
      </c>
      <c r="K16" s="100">
        <f t="shared" si="10"/>
        <v>2183.806</v>
      </c>
      <c r="L16" s="100">
        <f t="shared" si="10"/>
        <v>2444.701</v>
      </c>
      <c r="M16" s="100">
        <f t="shared" si="10"/>
        <v>2718.69</v>
      </c>
      <c r="N16" s="100">
        <f t="shared" si="10"/>
        <v>2679.2560000000003</v>
      </c>
      <c r="O16" s="101">
        <f t="shared" si="10"/>
        <v>2690.1420000000003</v>
      </c>
      <c r="P16" s="100" t="str">
        <f t="shared" si="10"/>
        <v>:</v>
      </c>
      <c r="Q16" s="100" t="str">
        <f t="shared" si="10"/>
        <v>:</v>
      </c>
      <c r="R16" s="100" t="str">
        <f t="shared" si="10"/>
        <v>:</v>
      </c>
      <c r="S16" s="100" t="str">
        <f t="shared" si="10"/>
        <v>:</v>
      </c>
      <c r="T16" s="100" t="str">
        <f t="shared" si="10"/>
        <v>:</v>
      </c>
      <c r="U16" s="100" t="str">
        <f t="shared" si="10"/>
        <v>:</v>
      </c>
      <c r="V16" s="100" t="str">
        <f t="shared" si="1"/>
        <v>:</v>
      </c>
      <c r="W16" s="100" t="str">
        <f t="shared" si="1"/>
        <v>:</v>
      </c>
      <c r="X16" s="100" t="str">
        <f t="shared" si="1"/>
        <v>:</v>
      </c>
      <c r="Y16" s="100" t="str">
        <f t="shared" si="1"/>
        <v>:</v>
      </c>
      <c r="Z16" s="100" t="str">
        <f t="shared" si="1"/>
        <v>:</v>
      </c>
      <c r="AA16" s="179">
        <f t="shared" si="3"/>
        <v>28846.755000000001</v>
      </c>
    </row>
    <row r="17" spans="2:27" s="4" customFormat="1" ht="12" x14ac:dyDescent="0.25">
      <c r="B17" s="27" t="s">
        <v>20</v>
      </c>
      <c r="C17" s="99">
        <f t="shared" ref="C17:U17" si="11">C66</f>
        <v>5279.5820000000003</v>
      </c>
      <c r="D17" s="100">
        <f t="shared" si="11"/>
        <v>3912.0810000000001</v>
      </c>
      <c r="E17" s="100">
        <f t="shared" si="11"/>
        <v>3586.7780000000002</v>
      </c>
      <c r="F17" s="100">
        <f t="shared" si="11"/>
        <v>3341.1440000000002</v>
      </c>
      <c r="G17" s="100">
        <f t="shared" si="11"/>
        <v>3277.4740000000002</v>
      </c>
      <c r="H17" s="100">
        <f t="shared" si="11"/>
        <v>4100.8609999999999</v>
      </c>
      <c r="I17" s="100">
        <f t="shared" si="11"/>
        <v>4616.2830000000004</v>
      </c>
      <c r="J17" s="100">
        <f t="shared" si="11"/>
        <v>4912.9810000000007</v>
      </c>
      <c r="K17" s="100">
        <f t="shared" si="11"/>
        <v>3973.3960000000002</v>
      </c>
      <c r="L17" s="100">
        <f t="shared" si="11"/>
        <v>3690.7660000000001</v>
      </c>
      <c r="M17" s="100">
        <f t="shared" si="11"/>
        <v>3311.0910000000003</v>
      </c>
      <c r="N17" s="100">
        <f t="shared" si="11"/>
        <v>3790.69</v>
      </c>
      <c r="O17" s="101">
        <f t="shared" si="11"/>
        <v>4496.34</v>
      </c>
      <c r="P17" s="100" t="str">
        <f t="shared" si="11"/>
        <v>:</v>
      </c>
      <c r="Q17" s="100" t="str">
        <f t="shared" si="11"/>
        <v>:</v>
      </c>
      <c r="R17" s="100" t="str">
        <f t="shared" si="11"/>
        <v>:</v>
      </c>
      <c r="S17" s="100" t="str">
        <f t="shared" si="11"/>
        <v>:</v>
      </c>
      <c r="T17" s="100" t="str">
        <f t="shared" si="11"/>
        <v>:</v>
      </c>
      <c r="U17" s="100" t="str">
        <f t="shared" si="11"/>
        <v>:</v>
      </c>
      <c r="V17" s="100" t="str">
        <f t="shared" si="1"/>
        <v>:</v>
      </c>
      <c r="W17" s="100" t="str">
        <f t="shared" si="1"/>
        <v>:</v>
      </c>
      <c r="X17" s="100" t="str">
        <f t="shared" si="1"/>
        <v>:</v>
      </c>
      <c r="Y17" s="100" t="str">
        <f t="shared" si="1"/>
        <v>:</v>
      </c>
      <c r="Z17" s="100" t="str">
        <f t="shared" si="1"/>
        <v>:</v>
      </c>
      <c r="AA17" s="179">
        <f t="shared" si="3"/>
        <v>47793.127000000008</v>
      </c>
    </row>
    <row r="18" spans="2:27" s="4" customFormat="1" ht="12" x14ac:dyDescent="0.25">
      <c r="B18" s="27" t="s">
        <v>21</v>
      </c>
      <c r="C18" s="99">
        <f t="shared" ref="C18:U18" si="12">C67</f>
        <v>24569.178</v>
      </c>
      <c r="D18" s="100">
        <f t="shared" si="12"/>
        <v>20564.785</v>
      </c>
      <c r="E18" s="100">
        <f t="shared" si="12"/>
        <v>20870.737000000001</v>
      </c>
      <c r="F18" s="100">
        <f t="shared" si="12"/>
        <v>19802.021000000001</v>
      </c>
      <c r="G18" s="100">
        <f t="shared" si="12"/>
        <v>20591.89</v>
      </c>
      <c r="H18" s="100">
        <f t="shared" si="12"/>
        <v>21190.145</v>
      </c>
      <c r="I18" s="100">
        <f t="shared" si="12"/>
        <v>23635.009000000002</v>
      </c>
      <c r="J18" s="100">
        <f t="shared" si="12"/>
        <v>22456.021000000001</v>
      </c>
      <c r="K18" s="100">
        <f t="shared" si="12"/>
        <v>21372.516</v>
      </c>
      <c r="L18" s="100">
        <f t="shared" si="12"/>
        <v>21031.027999999998</v>
      </c>
      <c r="M18" s="100">
        <f t="shared" si="12"/>
        <v>22616.251</v>
      </c>
      <c r="N18" s="100">
        <f t="shared" si="12"/>
        <v>22320.241000000002</v>
      </c>
      <c r="O18" s="101">
        <f t="shared" si="12"/>
        <v>22727.163</v>
      </c>
      <c r="P18" s="100" t="str">
        <f t="shared" si="12"/>
        <v>:</v>
      </c>
      <c r="Q18" s="100" t="str">
        <f t="shared" si="12"/>
        <v>:</v>
      </c>
      <c r="R18" s="100" t="str">
        <f t="shared" si="12"/>
        <v>:</v>
      </c>
      <c r="S18" s="100" t="str">
        <f t="shared" si="12"/>
        <v>:</v>
      </c>
      <c r="T18" s="100" t="str">
        <f t="shared" si="12"/>
        <v>:</v>
      </c>
      <c r="U18" s="100" t="str">
        <f t="shared" si="12"/>
        <v>:</v>
      </c>
      <c r="V18" s="100" t="str">
        <f t="shared" si="1"/>
        <v>:</v>
      </c>
      <c r="W18" s="100" t="str">
        <f t="shared" si="1"/>
        <v>:</v>
      </c>
      <c r="X18" s="100" t="str">
        <f t="shared" si="1"/>
        <v>:</v>
      </c>
      <c r="Y18" s="100" t="str">
        <f t="shared" si="1"/>
        <v>:</v>
      </c>
      <c r="Z18" s="100" t="str">
        <f t="shared" si="1"/>
        <v>:</v>
      </c>
      <c r="AA18" s="179">
        <f t="shared" si="3"/>
        <v>261019.82200000001</v>
      </c>
    </row>
    <row r="19" spans="2:27" s="4" customFormat="1" ht="12" x14ac:dyDescent="0.25">
      <c r="B19" s="27" t="s">
        <v>22</v>
      </c>
      <c r="C19" s="99">
        <f t="shared" ref="C19:U19" si="13">C68</f>
        <v>56569.387000000002</v>
      </c>
      <c r="D19" s="100">
        <f t="shared" si="13"/>
        <v>50885.874000000003</v>
      </c>
      <c r="E19" s="100">
        <f t="shared" si="13"/>
        <v>51182.635000000002</v>
      </c>
      <c r="F19" s="100">
        <f t="shared" si="13"/>
        <v>43016.277000000002</v>
      </c>
      <c r="G19" s="100">
        <f t="shared" si="13"/>
        <v>43951.228999999999</v>
      </c>
      <c r="H19" s="100">
        <f t="shared" si="13"/>
        <v>40505.660000000003</v>
      </c>
      <c r="I19" s="100">
        <f t="shared" si="13"/>
        <v>40806.332000000002</v>
      </c>
      <c r="J19" s="100">
        <f t="shared" si="13"/>
        <v>37931.529000000002</v>
      </c>
      <c r="K19" s="100">
        <f t="shared" si="13"/>
        <v>38044.707000000002</v>
      </c>
      <c r="L19" s="100">
        <f t="shared" si="13"/>
        <v>41589.722000000002</v>
      </c>
      <c r="M19" s="100">
        <f t="shared" si="13"/>
        <v>46637.413</v>
      </c>
      <c r="N19" s="100">
        <f t="shared" si="13"/>
        <v>51887.146000000001</v>
      </c>
      <c r="O19" s="101">
        <f t="shared" si="13"/>
        <v>55377.296999999999</v>
      </c>
      <c r="P19" s="100" t="str">
        <f t="shared" si="13"/>
        <v>:</v>
      </c>
      <c r="Q19" s="100" t="str">
        <f t="shared" si="13"/>
        <v>:</v>
      </c>
      <c r="R19" s="100" t="str">
        <f t="shared" si="13"/>
        <v>:</v>
      </c>
      <c r="S19" s="100" t="str">
        <f t="shared" si="13"/>
        <v>:</v>
      </c>
      <c r="T19" s="100" t="str">
        <f t="shared" si="13"/>
        <v>:</v>
      </c>
      <c r="U19" s="100" t="str">
        <f t="shared" si="13"/>
        <v>:</v>
      </c>
      <c r="V19" s="100" t="str">
        <f t="shared" ref="V19:Z30" si="14">V68</f>
        <v>:</v>
      </c>
      <c r="W19" s="100" t="str">
        <f t="shared" si="14"/>
        <v>:</v>
      </c>
      <c r="X19" s="100" t="str">
        <f t="shared" si="14"/>
        <v>:</v>
      </c>
      <c r="Y19" s="100" t="str">
        <f t="shared" si="14"/>
        <v>:</v>
      </c>
      <c r="Z19" s="100" t="str">
        <f t="shared" si="14"/>
        <v>:</v>
      </c>
      <c r="AA19" s="179">
        <f t="shared" si="3"/>
        <v>543007.91099999996</v>
      </c>
    </row>
    <row r="20" spans="2:27" s="4" customFormat="1" ht="12" x14ac:dyDescent="0.25">
      <c r="B20" s="26" t="s">
        <v>44</v>
      </c>
      <c r="C20" s="99">
        <f t="shared" ref="C20:U20" si="15">C69</f>
        <v>1200.5940000000001</v>
      </c>
      <c r="D20" s="100">
        <f t="shared" si="15"/>
        <v>1093.1420000000001</v>
      </c>
      <c r="E20" s="100">
        <f t="shared" si="15"/>
        <v>844.01499999999999</v>
      </c>
      <c r="F20" s="100">
        <f t="shared" si="15"/>
        <v>836.34</v>
      </c>
      <c r="G20" s="100">
        <f t="shared" si="15"/>
        <v>1066.0140000000001</v>
      </c>
      <c r="H20" s="100">
        <f t="shared" si="15"/>
        <v>901.87900000000002</v>
      </c>
      <c r="I20" s="100">
        <f t="shared" si="15"/>
        <v>822.73400000000004</v>
      </c>
      <c r="J20" s="100">
        <f t="shared" si="15"/>
        <v>852.18799999999999</v>
      </c>
      <c r="K20" s="100">
        <f t="shared" si="15"/>
        <v>742.06200000000001</v>
      </c>
      <c r="L20" s="100">
        <f t="shared" si="15"/>
        <v>928.88600000000008</v>
      </c>
      <c r="M20" s="100">
        <f t="shared" si="15"/>
        <v>1483.63</v>
      </c>
      <c r="N20" s="100">
        <f t="shared" si="15"/>
        <v>1498.36</v>
      </c>
      <c r="O20" s="101">
        <f t="shared" si="15"/>
        <v>1162.0350000000001</v>
      </c>
      <c r="P20" s="100" t="str">
        <f t="shared" si="15"/>
        <v>:</v>
      </c>
      <c r="Q20" s="100" t="str">
        <f t="shared" si="15"/>
        <v>:</v>
      </c>
      <c r="R20" s="100" t="str">
        <f t="shared" si="15"/>
        <v>:</v>
      </c>
      <c r="S20" s="100" t="str">
        <f t="shared" si="15"/>
        <v>:</v>
      </c>
      <c r="T20" s="100" t="str">
        <f t="shared" si="15"/>
        <v>:</v>
      </c>
      <c r="U20" s="100" t="str">
        <f t="shared" si="15"/>
        <v>:</v>
      </c>
      <c r="V20" s="100" t="str">
        <f t="shared" si="14"/>
        <v>:</v>
      </c>
      <c r="W20" s="100" t="str">
        <f t="shared" si="14"/>
        <v>:</v>
      </c>
      <c r="X20" s="100" t="str">
        <f t="shared" si="14"/>
        <v>:</v>
      </c>
      <c r="Y20" s="100" t="str">
        <f t="shared" si="14"/>
        <v>:</v>
      </c>
      <c r="Z20" s="100" t="str">
        <f t="shared" si="14"/>
        <v>:</v>
      </c>
      <c r="AA20" s="179">
        <f t="shared" si="3"/>
        <v>12269.844000000001</v>
      </c>
    </row>
    <row r="21" spans="2:27" s="4" customFormat="1" ht="12" x14ac:dyDescent="0.25">
      <c r="B21" s="27" t="s">
        <v>23</v>
      </c>
      <c r="C21" s="99">
        <f t="shared" ref="C21:U21" si="16">C70</f>
        <v>26029</v>
      </c>
      <c r="D21" s="100">
        <f t="shared" si="16"/>
        <v>21952</v>
      </c>
      <c r="E21" s="100">
        <f t="shared" si="16"/>
        <v>22866</v>
      </c>
      <c r="F21" s="100">
        <f t="shared" si="16"/>
        <v>21741</v>
      </c>
      <c r="G21" s="100">
        <f t="shared" si="16"/>
        <v>22318</v>
      </c>
      <c r="H21" s="100">
        <f t="shared" si="16"/>
        <v>24542</v>
      </c>
      <c r="I21" s="100">
        <f t="shared" si="16"/>
        <v>27814</v>
      </c>
      <c r="J21" s="100">
        <f t="shared" si="16"/>
        <v>24344</v>
      </c>
      <c r="K21" s="100">
        <f t="shared" si="16"/>
        <v>23954</v>
      </c>
      <c r="L21" s="100">
        <f t="shared" si="16"/>
        <v>22919</v>
      </c>
      <c r="M21" s="100">
        <f t="shared" si="16"/>
        <v>22887</v>
      </c>
      <c r="N21" s="100">
        <f t="shared" si="16"/>
        <v>22480</v>
      </c>
      <c r="O21" s="101">
        <f t="shared" si="16"/>
        <v>24315</v>
      </c>
      <c r="P21" s="100" t="str">
        <f t="shared" si="16"/>
        <v>:</v>
      </c>
      <c r="Q21" s="100" t="str">
        <f t="shared" si="16"/>
        <v>:</v>
      </c>
      <c r="R21" s="100" t="str">
        <f t="shared" si="16"/>
        <v>:</v>
      </c>
      <c r="S21" s="100" t="str">
        <f t="shared" si="16"/>
        <v>:</v>
      </c>
      <c r="T21" s="100" t="str">
        <f t="shared" si="16"/>
        <v>:</v>
      </c>
      <c r="U21" s="100" t="str">
        <f t="shared" si="16"/>
        <v>:</v>
      </c>
      <c r="V21" s="100" t="str">
        <f t="shared" si="14"/>
        <v>:</v>
      </c>
      <c r="W21" s="100" t="str">
        <f t="shared" si="14"/>
        <v>:</v>
      </c>
      <c r="X21" s="100" t="str">
        <f t="shared" si="14"/>
        <v>:</v>
      </c>
      <c r="Y21" s="100" t="str">
        <f t="shared" si="14"/>
        <v>:</v>
      </c>
      <c r="Z21" s="100" t="str">
        <f t="shared" si="14"/>
        <v>:</v>
      </c>
      <c r="AA21" s="179">
        <f t="shared" si="3"/>
        <v>283846</v>
      </c>
    </row>
    <row r="22" spans="2:27" s="4" customFormat="1" ht="12" x14ac:dyDescent="0.25">
      <c r="B22" s="27" t="s">
        <v>24</v>
      </c>
      <c r="C22" s="99">
        <f t="shared" ref="C22:U22" si="17">C71</f>
        <v>442.69499999999999</v>
      </c>
      <c r="D22" s="100">
        <f t="shared" si="17"/>
        <v>363.488</v>
      </c>
      <c r="E22" s="100">
        <f t="shared" si="17"/>
        <v>352.77700000000004</v>
      </c>
      <c r="F22" s="100">
        <f t="shared" si="17"/>
        <v>314.17</v>
      </c>
      <c r="G22" s="100">
        <f t="shared" si="17"/>
        <v>361.54300000000001</v>
      </c>
      <c r="H22" s="100">
        <f t="shared" si="17"/>
        <v>439.07</v>
      </c>
      <c r="I22" s="100">
        <f t="shared" si="17"/>
        <v>534.95000000000005</v>
      </c>
      <c r="J22" s="100">
        <f t="shared" si="17"/>
        <v>538.29100000000005</v>
      </c>
      <c r="K22" s="100">
        <f t="shared" si="17"/>
        <v>459.01</v>
      </c>
      <c r="L22" s="100">
        <f t="shared" si="17"/>
        <v>380.07600000000002</v>
      </c>
      <c r="M22" s="100">
        <f t="shared" si="17"/>
        <v>325.56299999999999</v>
      </c>
      <c r="N22" s="100">
        <f t="shared" si="17"/>
        <v>371.28399999999999</v>
      </c>
      <c r="O22" s="101">
        <f t="shared" si="17"/>
        <v>424.94499999999999</v>
      </c>
      <c r="P22" s="100" t="str">
        <f t="shared" si="17"/>
        <v>:</v>
      </c>
      <c r="Q22" s="100" t="str">
        <f t="shared" si="17"/>
        <v>:</v>
      </c>
      <c r="R22" s="100" t="str">
        <f t="shared" si="17"/>
        <v>:</v>
      </c>
      <c r="S22" s="100" t="str">
        <f t="shared" si="17"/>
        <v>:</v>
      </c>
      <c r="T22" s="100" t="str">
        <f t="shared" si="17"/>
        <v>:</v>
      </c>
      <c r="U22" s="100" t="str">
        <f t="shared" si="17"/>
        <v>:</v>
      </c>
      <c r="V22" s="100" t="str">
        <f t="shared" si="14"/>
        <v>:</v>
      </c>
      <c r="W22" s="100" t="str">
        <f t="shared" si="14"/>
        <v>:</v>
      </c>
      <c r="X22" s="100" t="str">
        <f t="shared" si="14"/>
        <v>:</v>
      </c>
      <c r="Y22" s="100" t="str">
        <f t="shared" si="14"/>
        <v>:</v>
      </c>
      <c r="Z22" s="100" t="str">
        <f t="shared" si="14"/>
        <v>:</v>
      </c>
      <c r="AA22" s="179">
        <f t="shared" si="3"/>
        <v>4882.9170000000004</v>
      </c>
    </row>
    <row r="23" spans="2:27" s="4" customFormat="1" ht="12" x14ac:dyDescent="0.25">
      <c r="B23" s="27" t="s">
        <v>25</v>
      </c>
      <c r="C23" s="99">
        <f t="shared" ref="C23:U23" si="18">C72</f>
        <v>599</v>
      </c>
      <c r="D23" s="100">
        <f t="shared" si="18"/>
        <v>471</v>
      </c>
      <c r="E23" s="100">
        <f t="shared" si="18"/>
        <v>686</v>
      </c>
      <c r="F23" s="100">
        <f t="shared" si="18"/>
        <v>499</v>
      </c>
      <c r="G23" s="100">
        <f t="shared" si="18"/>
        <v>421</v>
      </c>
      <c r="H23" s="100">
        <f t="shared" si="18"/>
        <v>407</v>
      </c>
      <c r="I23" s="100">
        <f t="shared" si="18"/>
        <v>357</v>
      </c>
      <c r="J23" s="100">
        <f t="shared" si="18"/>
        <v>525</v>
      </c>
      <c r="K23" s="100">
        <f t="shared" si="18"/>
        <v>553</v>
      </c>
      <c r="L23" s="100">
        <f t="shared" si="18"/>
        <v>514</v>
      </c>
      <c r="M23" s="100">
        <f t="shared" si="18"/>
        <v>586</v>
      </c>
      <c r="N23" s="100">
        <f t="shared" si="18"/>
        <v>560</v>
      </c>
      <c r="O23" s="101">
        <f t="shared" si="18"/>
        <v>629</v>
      </c>
      <c r="P23" s="100" t="str">
        <f t="shared" si="18"/>
        <v>:</v>
      </c>
      <c r="Q23" s="100" t="str">
        <f t="shared" si="18"/>
        <v>:</v>
      </c>
      <c r="R23" s="100" t="str">
        <f t="shared" si="18"/>
        <v>:</v>
      </c>
      <c r="S23" s="100" t="str">
        <f t="shared" si="18"/>
        <v>:</v>
      </c>
      <c r="T23" s="100" t="str">
        <f t="shared" si="18"/>
        <v>:</v>
      </c>
      <c r="U23" s="100" t="str">
        <f t="shared" si="18"/>
        <v>:</v>
      </c>
      <c r="V23" s="100" t="str">
        <f t="shared" si="14"/>
        <v>:</v>
      </c>
      <c r="W23" s="100" t="str">
        <f t="shared" si="14"/>
        <v>:</v>
      </c>
      <c r="X23" s="100" t="str">
        <f t="shared" si="14"/>
        <v>:</v>
      </c>
      <c r="Y23" s="100" t="str">
        <f t="shared" si="14"/>
        <v>:</v>
      </c>
      <c r="Z23" s="100" t="str">
        <f t="shared" si="14"/>
        <v>:</v>
      </c>
      <c r="AA23" s="179">
        <f t="shared" si="3"/>
        <v>6178</v>
      </c>
    </row>
    <row r="24" spans="2:27" s="4" customFormat="1" ht="12" x14ac:dyDescent="0.25">
      <c r="B24" s="27" t="s">
        <v>26</v>
      </c>
      <c r="C24" s="99">
        <f t="shared" ref="C24:U24" si="19">C73</f>
        <v>310.904</v>
      </c>
      <c r="D24" s="100">
        <f t="shared" si="19"/>
        <v>338.35200000000003</v>
      </c>
      <c r="E24" s="100">
        <f t="shared" si="19"/>
        <v>356.59</v>
      </c>
      <c r="F24" s="100">
        <f t="shared" si="19"/>
        <v>287.34399999999999</v>
      </c>
      <c r="G24" s="100">
        <f t="shared" si="19"/>
        <v>273.27800000000002</v>
      </c>
      <c r="H24" s="100">
        <f t="shared" si="19"/>
        <v>278.80700000000002</v>
      </c>
      <c r="I24" s="100">
        <f t="shared" si="19"/>
        <v>290.61200000000002</v>
      </c>
      <c r="J24" s="100">
        <f t="shared" si="19"/>
        <v>260.10000000000002</v>
      </c>
      <c r="K24" s="100">
        <f t="shared" si="19"/>
        <v>327.8</v>
      </c>
      <c r="L24" s="100">
        <f t="shared" si="19"/>
        <v>321.7</v>
      </c>
      <c r="M24" s="100">
        <f t="shared" si="19"/>
        <v>283.113</v>
      </c>
      <c r="N24" s="100">
        <f t="shared" si="19"/>
        <v>350.70800000000003</v>
      </c>
      <c r="O24" s="101">
        <f t="shared" si="19"/>
        <v>385.52300000000002</v>
      </c>
      <c r="P24" s="100" t="str">
        <f t="shared" si="19"/>
        <v>:</v>
      </c>
      <c r="Q24" s="100" t="str">
        <f t="shared" si="19"/>
        <v>:</v>
      </c>
      <c r="R24" s="100" t="str">
        <f t="shared" si="19"/>
        <v>:</v>
      </c>
      <c r="S24" s="100" t="str">
        <f t="shared" si="19"/>
        <v>:</v>
      </c>
      <c r="T24" s="100" t="str">
        <f t="shared" si="19"/>
        <v>:</v>
      </c>
      <c r="U24" s="100" t="str">
        <f t="shared" si="19"/>
        <v>:</v>
      </c>
      <c r="V24" s="100" t="str">
        <f t="shared" si="14"/>
        <v>:</v>
      </c>
      <c r="W24" s="100" t="str">
        <f t="shared" si="14"/>
        <v>:</v>
      </c>
      <c r="X24" s="100" t="str">
        <f t="shared" si="14"/>
        <v>:</v>
      </c>
      <c r="Y24" s="100" t="str">
        <f t="shared" si="14"/>
        <v>:</v>
      </c>
      <c r="Z24" s="100" t="str">
        <f t="shared" si="14"/>
        <v>:</v>
      </c>
      <c r="AA24" s="179">
        <f t="shared" si="3"/>
        <v>3679.308</v>
      </c>
    </row>
    <row r="25" spans="2:27" s="4" customFormat="1" ht="12" x14ac:dyDescent="0.25">
      <c r="B25" s="27" t="s">
        <v>27</v>
      </c>
      <c r="C25" s="99">
        <f t="shared" ref="C25:U25" si="20">C74</f>
        <v>186.399</v>
      </c>
      <c r="D25" s="100">
        <f t="shared" si="20"/>
        <v>159.87300000000002</v>
      </c>
      <c r="E25" s="100">
        <f t="shared" si="20"/>
        <v>199.934</v>
      </c>
      <c r="F25" s="100">
        <f t="shared" si="20"/>
        <v>130.499</v>
      </c>
      <c r="G25" s="100">
        <f t="shared" si="20"/>
        <v>127.13900000000001</v>
      </c>
      <c r="H25" s="100">
        <f t="shared" si="20"/>
        <v>127.07700000000001</v>
      </c>
      <c r="I25" s="100">
        <f t="shared" si="20"/>
        <v>119.82700000000001</v>
      </c>
      <c r="J25" s="100">
        <f t="shared" si="20"/>
        <v>125.01700000000001</v>
      </c>
      <c r="K25" s="100">
        <f t="shared" si="20"/>
        <v>121.973</v>
      </c>
      <c r="L25" s="100">
        <f t="shared" si="20"/>
        <v>163.96899999999999</v>
      </c>
      <c r="M25" s="100">
        <f t="shared" si="20"/>
        <v>174.53900000000002</v>
      </c>
      <c r="N25" s="100">
        <f t="shared" si="20"/>
        <v>196.15600000000001</v>
      </c>
      <c r="O25" s="101">
        <f t="shared" si="20"/>
        <v>183.55600000000001</v>
      </c>
      <c r="P25" s="100" t="str">
        <f t="shared" si="20"/>
        <v>:</v>
      </c>
      <c r="Q25" s="100" t="str">
        <f t="shared" si="20"/>
        <v>:</v>
      </c>
      <c r="R25" s="100" t="str">
        <f t="shared" si="20"/>
        <v>:</v>
      </c>
      <c r="S25" s="100" t="str">
        <f t="shared" si="20"/>
        <v>:</v>
      </c>
      <c r="T25" s="100" t="str">
        <f t="shared" si="20"/>
        <v>:</v>
      </c>
      <c r="U25" s="100" t="str">
        <f t="shared" si="20"/>
        <v>:</v>
      </c>
      <c r="V25" s="100" t="str">
        <f t="shared" si="14"/>
        <v>:</v>
      </c>
      <c r="W25" s="100" t="str">
        <f t="shared" si="14"/>
        <v>:</v>
      </c>
      <c r="X25" s="100" t="str">
        <f t="shared" si="14"/>
        <v>:</v>
      </c>
      <c r="Y25" s="100" t="str">
        <f t="shared" si="14"/>
        <v>:</v>
      </c>
      <c r="Z25" s="100" t="str">
        <f t="shared" si="14"/>
        <v>:</v>
      </c>
      <c r="AA25" s="179">
        <f t="shared" si="3"/>
        <v>1832.402</v>
      </c>
    </row>
    <row r="26" spans="2:27" s="4" customFormat="1" ht="12" x14ac:dyDescent="0.25">
      <c r="B26" s="27" t="s">
        <v>28</v>
      </c>
      <c r="C26" s="99">
        <f t="shared" ref="C26:U26" si="21">C75</f>
        <v>3182.5330000000004</v>
      </c>
      <c r="D26" s="100">
        <f t="shared" si="21"/>
        <v>2285.1350000000002</v>
      </c>
      <c r="E26" s="100">
        <f t="shared" si="21"/>
        <v>2401.0740000000001</v>
      </c>
      <c r="F26" s="100">
        <f t="shared" si="21"/>
        <v>2503.9520000000002</v>
      </c>
      <c r="G26" s="100">
        <f t="shared" si="21"/>
        <v>2261.4090000000001</v>
      </c>
      <c r="H26" s="100">
        <f t="shared" si="21"/>
        <v>2399.5410000000002</v>
      </c>
      <c r="I26" s="100">
        <f t="shared" si="21"/>
        <v>2863.4430000000002</v>
      </c>
      <c r="J26" s="100">
        <f t="shared" si="21"/>
        <v>2649.7360000000003</v>
      </c>
      <c r="K26" s="100">
        <f t="shared" si="21"/>
        <v>2599.982</v>
      </c>
      <c r="L26" s="100">
        <f t="shared" si="21"/>
        <v>3108.0190000000002</v>
      </c>
      <c r="M26" s="100">
        <f t="shared" si="21"/>
        <v>2802.6950000000002</v>
      </c>
      <c r="N26" s="100">
        <f t="shared" si="21"/>
        <v>2863.3690000000001</v>
      </c>
      <c r="O26" s="101">
        <f t="shared" si="21"/>
        <v>3030.9720000000002</v>
      </c>
      <c r="P26" s="100" t="str">
        <f t="shared" si="21"/>
        <v>:</v>
      </c>
      <c r="Q26" s="100" t="str">
        <f t="shared" si="21"/>
        <v>:</v>
      </c>
      <c r="R26" s="100" t="str">
        <f t="shared" si="21"/>
        <v>:</v>
      </c>
      <c r="S26" s="100" t="str">
        <f t="shared" si="21"/>
        <v>:</v>
      </c>
      <c r="T26" s="100" t="str">
        <f t="shared" si="21"/>
        <v>:</v>
      </c>
      <c r="U26" s="100" t="str">
        <f t="shared" si="21"/>
        <v>:</v>
      </c>
      <c r="V26" s="100" t="str">
        <f t="shared" si="14"/>
        <v>:</v>
      </c>
      <c r="W26" s="100" t="str">
        <f t="shared" si="14"/>
        <v>:</v>
      </c>
      <c r="X26" s="100" t="str">
        <f t="shared" si="14"/>
        <v>:</v>
      </c>
      <c r="Y26" s="100" t="str">
        <f t="shared" si="14"/>
        <v>:</v>
      </c>
      <c r="Z26" s="100" t="str">
        <f t="shared" si="14"/>
        <v>:</v>
      </c>
      <c r="AA26" s="179">
        <f t="shared" si="3"/>
        <v>31920.887999999999</v>
      </c>
    </row>
    <row r="27" spans="2:27" s="4" customFormat="1" ht="12" x14ac:dyDescent="0.25">
      <c r="B27" s="27" t="s">
        <v>29</v>
      </c>
      <c r="C27" s="99">
        <f t="shared" ref="C27:U27" si="22">C76</f>
        <v>177.59300000000002</v>
      </c>
      <c r="D27" s="100">
        <f t="shared" si="22"/>
        <v>138.51500000000001</v>
      </c>
      <c r="E27" s="100">
        <f t="shared" si="22"/>
        <v>140.25</v>
      </c>
      <c r="F27" s="100">
        <f t="shared" si="22"/>
        <v>144.10900000000001</v>
      </c>
      <c r="G27" s="100">
        <f t="shared" si="22"/>
        <v>163.286</v>
      </c>
      <c r="H27" s="100">
        <f t="shared" si="22"/>
        <v>187.154</v>
      </c>
      <c r="I27" s="100">
        <f t="shared" si="22"/>
        <v>195.84800000000001</v>
      </c>
      <c r="J27" s="100">
        <f t="shared" si="22"/>
        <v>213.88400000000001</v>
      </c>
      <c r="K27" s="100">
        <f t="shared" si="22"/>
        <v>168.666</v>
      </c>
      <c r="L27" s="100">
        <f t="shared" si="22"/>
        <v>163.857</v>
      </c>
      <c r="M27" s="100">
        <f t="shared" si="22"/>
        <v>135.767</v>
      </c>
      <c r="N27" s="100">
        <f t="shared" si="22"/>
        <v>164.619</v>
      </c>
      <c r="O27" s="101">
        <f t="shared" si="22"/>
        <v>217.64400000000001</v>
      </c>
      <c r="P27" s="100" t="str">
        <f t="shared" si="22"/>
        <v>:</v>
      </c>
      <c r="Q27" s="100" t="str">
        <f t="shared" si="22"/>
        <v>:</v>
      </c>
      <c r="R27" s="100" t="str">
        <f t="shared" si="22"/>
        <v>:</v>
      </c>
      <c r="S27" s="100" t="str">
        <f t="shared" si="22"/>
        <v>:</v>
      </c>
      <c r="T27" s="100" t="str">
        <f t="shared" si="22"/>
        <v>:</v>
      </c>
      <c r="U27" s="100" t="str">
        <f t="shared" si="22"/>
        <v>:</v>
      </c>
      <c r="V27" s="100" t="str">
        <f t="shared" si="14"/>
        <v>:</v>
      </c>
      <c r="W27" s="100" t="str">
        <f t="shared" si="14"/>
        <v>:</v>
      </c>
      <c r="X27" s="100" t="str">
        <f t="shared" si="14"/>
        <v>:</v>
      </c>
      <c r="Y27" s="100" t="str">
        <f t="shared" si="14"/>
        <v>:</v>
      </c>
      <c r="Z27" s="100" t="str">
        <f t="shared" si="14"/>
        <v>:</v>
      </c>
      <c r="AA27" s="179">
        <f t="shared" si="3"/>
        <v>1993.548</v>
      </c>
    </row>
    <row r="28" spans="2:27" s="4" customFormat="1" ht="12" x14ac:dyDescent="0.25">
      <c r="B28" s="27" t="s">
        <v>30</v>
      </c>
      <c r="C28" s="99">
        <f t="shared" ref="C28:U28" si="23">C77</f>
        <v>11662.67</v>
      </c>
      <c r="D28" s="100">
        <f t="shared" si="23"/>
        <v>10188.376</v>
      </c>
      <c r="E28" s="100">
        <f t="shared" si="23"/>
        <v>10630.14</v>
      </c>
      <c r="F28" s="100">
        <f t="shared" si="23"/>
        <v>8643.9050000000007</v>
      </c>
      <c r="G28" s="100">
        <f t="shared" si="23"/>
        <v>9346.7030000000013</v>
      </c>
      <c r="H28" s="100">
        <f t="shared" si="23"/>
        <v>7964.8090000000002</v>
      </c>
      <c r="I28" s="100">
        <f t="shared" si="23"/>
        <v>8993.7839999999997</v>
      </c>
      <c r="J28" s="100">
        <f t="shared" si="23"/>
        <v>8825.3340000000007</v>
      </c>
      <c r="K28" s="100">
        <f t="shared" si="23"/>
        <v>8924.6730000000007</v>
      </c>
      <c r="L28" s="100">
        <f t="shared" si="23"/>
        <v>10753.713</v>
      </c>
      <c r="M28" s="100">
        <f t="shared" si="23"/>
        <v>10762.508</v>
      </c>
      <c r="N28" s="100">
        <f t="shared" si="23"/>
        <v>10419.494000000001</v>
      </c>
      <c r="O28" s="101" t="str">
        <f t="shared" si="23"/>
        <v>:</v>
      </c>
      <c r="P28" s="100" t="str">
        <f t="shared" si="23"/>
        <v>:</v>
      </c>
      <c r="Q28" s="100" t="str">
        <f t="shared" si="23"/>
        <v>:</v>
      </c>
      <c r="R28" s="100" t="str">
        <f t="shared" si="23"/>
        <v>:</v>
      </c>
      <c r="S28" s="100" t="str">
        <f t="shared" si="23"/>
        <v>:</v>
      </c>
      <c r="T28" s="100" t="str">
        <f t="shared" si="23"/>
        <v>:</v>
      </c>
      <c r="U28" s="100" t="str">
        <f t="shared" si="23"/>
        <v>:</v>
      </c>
      <c r="V28" s="100" t="str">
        <f t="shared" si="14"/>
        <v>:</v>
      </c>
      <c r="W28" s="100" t="str">
        <f t="shared" si="14"/>
        <v>:</v>
      </c>
      <c r="X28" s="100" t="str">
        <f t="shared" si="14"/>
        <v>:</v>
      </c>
      <c r="Y28" s="100" t="str">
        <f t="shared" si="14"/>
        <v>:</v>
      </c>
      <c r="Z28" s="100" t="str">
        <f t="shared" si="14"/>
        <v>:</v>
      </c>
      <c r="AA28" s="179">
        <f t="shared" si="3"/>
        <v>117116.10900000001</v>
      </c>
    </row>
    <row r="29" spans="2:27" s="4" customFormat="1" ht="12" x14ac:dyDescent="0.25">
      <c r="B29" s="27" t="s">
        <v>31</v>
      </c>
      <c r="C29" s="99">
        <f t="shared" ref="C29:U29" si="24">C78</f>
        <v>6653.6710000000003</v>
      </c>
      <c r="D29" s="100">
        <f t="shared" si="24"/>
        <v>5496.6460000000006</v>
      </c>
      <c r="E29" s="100">
        <f t="shared" si="24"/>
        <v>6053.56</v>
      </c>
      <c r="F29" s="100">
        <f t="shared" si="24"/>
        <v>6275.7280000000001</v>
      </c>
      <c r="G29" s="100">
        <f t="shared" si="24"/>
        <v>6260.9350000000004</v>
      </c>
      <c r="H29" s="100">
        <f t="shared" si="24"/>
        <v>6573.5250000000005</v>
      </c>
      <c r="I29" s="100">
        <f t="shared" si="24"/>
        <v>5829.36</v>
      </c>
      <c r="J29" s="100">
        <f t="shared" si="24"/>
        <v>5541.0630000000001</v>
      </c>
      <c r="K29" s="100">
        <f t="shared" si="24"/>
        <v>5261.2880000000005</v>
      </c>
      <c r="L29" s="100">
        <f t="shared" si="24"/>
        <v>5377.4090000000006</v>
      </c>
      <c r="M29" s="100">
        <f t="shared" si="24"/>
        <v>5989.2629999999999</v>
      </c>
      <c r="N29" s="100">
        <f t="shared" si="24"/>
        <v>5699.9859999999999</v>
      </c>
      <c r="O29" s="101">
        <f t="shared" si="24"/>
        <v>5785.8150000000005</v>
      </c>
      <c r="P29" s="100" t="str">
        <f t="shared" si="24"/>
        <v>:</v>
      </c>
      <c r="Q29" s="100" t="str">
        <f t="shared" si="24"/>
        <v>:</v>
      </c>
      <c r="R29" s="100" t="str">
        <f t="shared" si="24"/>
        <v>:</v>
      </c>
      <c r="S29" s="100" t="str">
        <f t="shared" si="24"/>
        <v>:</v>
      </c>
      <c r="T29" s="100" t="str">
        <f t="shared" si="24"/>
        <v>:</v>
      </c>
      <c r="U29" s="100" t="str">
        <f t="shared" si="24"/>
        <v>:</v>
      </c>
      <c r="V29" s="100" t="str">
        <f t="shared" si="14"/>
        <v>:</v>
      </c>
      <c r="W29" s="100" t="str">
        <f t="shared" si="14"/>
        <v>:</v>
      </c>
      <c r="X29" s="100" t="str">
        <f t="shared" si="14"/>
        <v>:</v>
      </c>
      <c r="Y29" s="100" t="str">
        <f t="shared" si="14"/>
        <v>:</v>
      </c>
      <c r="Z29" s="100" t="str">
        <f t="shared" si="14"/>
        <v>:</v>
      </c>
      <c r="AA29" s="179">
        <f t="shared" si="3"/>
        <v>71012.434000000008</v>
      </c>
    </row>
    <row r="30" spans="2:27" s="4" customFormat="1" ht="12" x14ac:dyDescent="0.25">
      <c r="B30" s="27" t="s">
        <v>32</v>
      </c>
      <c r="C30" s="99">
        <f t="shared" ref="C30:U30" si="25">C79</f>
        <v>14539.677</v>
      </c>
      <c r="D30" s="100">
        <f t="shared" si="25"/>
        <v>12337.499</v>
      </c>
      <c r="E30" s="100">
        <f t="shared" si="25"/>
        <v>12855.136</v>
      </c>
      <c r="F30" s="100">
        <f t="shared" si="25"/>
        <v>11830.078</v>
      </c>
      <c r="G30" s="100">
        <f t="shared" si="25"/>
        <v>12023.635</v>
      </c>
      <c r="H30" s="100">
        <f t="shared" si="25"/>
        <v>11662.228000000001</v>
      </c>
      <c r="I30" s="100">
        <f t="shared" si="25"/>
        <v>11913.081</v>
      </c>
      <c r="J30" s="100">
        <f t="shared" si="25"/>
        <v>11947.111000000001</v>
      </c>
      <c r="K30" s="100">
        <f t="shared" si="25"/>
        <v>11652.706</v>
      </c>
      <c r="L30" s="100">
        <f t="shared" si="25"/>
        <v>12544.165999999999</v>
      </c>
      <c r="M30" s="100">
        <f t="shared" si="25"/>
        <v>12286.393</v>
      </c>
      <c r="N30" s="100">
        <f t="shared" si="25"/>
        <v>13106.362999999999</v>
      </c>
      <c r="O30" s="101">
        <f t="shared" si="25"/>
        <v>13438.549000000001</v>
      </c>
      <c r="P30" s="100" t="str">
        <f t="shared" si="25"/>
        <v>:</v>
      </c>
      <c r="Q30" s="100" t="str">
        <f t="shared" si="25"/>
        <v>:</v>
      </c>
      <c r="R30" s="100" t="str">
        <f t="shared" si="25"/>
        <v>:</v>
      </c>
      <c r="S30" s="100" t="str">
        <f t="shared" si="25"/>
        <v>:</v>
      </c>
      <c r="T30" s="100" t="str">
        <f t="shared" si="25"/>
        <v>:</v>
      </c>
      <c r="U30" s="100" t="str">
        <f t="shared" si="25"/>
        <v>:</v>
      </c>
      <c r="V30" s="100" t="str">
        <f t="shared" si="14"/>
        <v>:</v>
      </c>
      <c r="W30" s="100" t="str">
        <f t="shared" ref="V30:Z41" si="26">W79</f>
        <v>:</v>
      </c>
      <c r="X30" s="100" t="str">
        <f t="shared" si="26"/>
        <v>:</v>
      </c>
      <c r="Y30" s="100" t="str">
        <f t="shared" si="26"/>
        <v>:</v>
      </c>
      <c r="Z30" s="100" t="str">
        <f t="shared" si="26"/>
        <v>:</v>
      </c>
      <c r="AA30" s="179">
        <f t="shared" si="3"/>
        <v>148698.07300000003</v>
      </c>
    </row>
    <row r="31" spans="2:27" s="4" customFormat="1" ht="12" x14ac:dyDescent="0.25">
      <c r="B31" s="27" t="s">
        <v>33</v>
      </c>
      <c r="C31" s="99">
        <f t="shared" ref="C31:U31" si="27">C80</f>
        <v>5057</v>
      </c>
      <c r="D31" s="100">
        <f t="shared" si="27"/>
        <v>3727</v>
      </c>
      <c r="E31" s="100">
        <f t="shared" si="27"/>
        <v>3764</v>
      </c>
      <c r="F31" s="100">
        <f t="shared" si="27"/>
        <v>4092</v>
      </c>
      <c r="G31" s="100">
        <f t="shared" si="27"/>
        <v>4057.9280000000003</v>
      </c>
      <c r="H31" s="100">
        <f t="shared" si="27"/>
        <v>3901.0360000000001</v>
      </c>
      <c r="I31" s="100">
        <f t="shared" si="27"/>
        <v>4421.4290000000001</v>
      </c>
      <c r="J31" s="100">
        <f t="shared" si="27"/>
        <v>3789.2690000000002</v>
      </c>
      <c r="K31" s="100">
        <f t="shared" si="27"/>
        <v>3871.8320000000003</v>
      </c>
      <c r="L31" s="100">
        <f t="shared" si="27"/>
        <v>4186.8670000000002</v>
      </c>
      <c r="M31" s="100">
        <f t="shared" si="27"/>
        <v>5187.5889999999999</v>
      </c>
      <c r="N31" s="100">
        <f t="shared" si="27"/>
        <v>5784.0080000000007</v>
      </c>
      <c r="O31" s="101">
        <f t="shared" si="27"/>
        <v>5825.3609999999999</v>
      </c>
      <c r="P31" s="100" t="str">
        <f t="shared" si="27"/>
        <v>:</v>
      </c>
      <c r="Q31" s="100" t="str">
        <f t="shared" si="27"/>
        <v>:</v>
      </c>
      <c r="R31" s="100" t="str">
        <f t="shared" si="27"/>
        <v>:</v>
      </c>
      <c r="S31" s="100" t="str">
        <f t="shared" si="27"/>
        <v>:</v>
      </c>
      <c r="T31" s="100" t="str">
        <f t="shared" si="27"/>
        <v>:</v>
      </c>
      <c r="U31" s="100" t="str">
        <f t="shared" si="27"/>
        <v>:</v>
      </c>
      <c r="V31" s="100" t="str">
        <f t="shared" si="26"/>
        <v>:</v>
      </c>
      <c r="W31" s="100" t="str">
        <f t="shared" si="26"/>
        <v>:</v>
      </c>
      <c r="X31" s="100" t="str">
        <f t="shared" si="26"/>
        <v>:</v>
      </c>
      <c r="Y31" s="100" t="str">
        <f t="shared" si="26"/>
        <v>:</v>
      </c>
      <c r="Z31" s="100" t="str">
        <f t="shared" si="26"/>
        <v>:</v>
      </c>
      <c r="AA31" s="179">
        <f t="shared" si="3"/>
        <v>51839.957999999999</v>
      </c>
    </row>
    <row r="32" spans="2:27" s="4" customFormat="1" ht="12" x14ac:dyDescent="0.25">
      <c r="B32" s="27" t="s">
        <v>34</v>
      </c>
      <c r="C32" s="99">
        <f t="shared" ref="C32:U32" si="28">C81</f>
        <v>4995</v>
      </c>
      <c r="D32" s="100">
        <f t="shared" si="28"/>
        <v>4699</v>
      </c>
      <c r="E32" s="100">
        <f t="shared" si="28"/>
        <v>4808</v>
      </c>
      <c r="F32" s="100">
        <f t="shared" si="28"/>
        <v>4462</v>
      </c>
      <c r="G32" s="100">
        <f t="shared" si="28"/>
        <v>4665</v>
      </c>
      <c r="H32" s="100">
        <f t="shared" si="28"/>
        <v>4789</v>
      </c>
      <c r="I32" s="100">
        <f t="shared" si="28"/>
        <v>4402</v>
      </c>
      <c r="J32" s="100">
        <f t="shared" si="28"/>
        <v>4057</v>
      </c>
      <c r="K32" s="100">
        <f t="shared" si="28"/>
        <v>3702</v>
      </c>
      <c r="L32" s="100">
        <f t="shared" si="28"/>
        <v>4079</v>
      </c>
      <c r="M32" s="100">
        <f t="shared" si="28"/>
        <v>4478</v>
      </c>
      <c r="N32" s="100">
        <f t="shared" si="28"/>
        <v>4738</v>
      </c>
      <c r="O32" s="101">
        <f t="shared" si="28"/>
        <v>4889</v>
      </c>
      <c r="P32" s="100" t="str">
        <f t="shared" si="28"/>
        <v>:</v>
      </c>
      <c r="Q32" s="100" t="str">
        <f t="shared" si="28"/>
        <v>:</v>
      </c>
      <c r="R32" s="100" t="str">
        <f t="shared" si="28"/>
        <v>:</v>
      </c>
      <c r="S32" s="100" t="str">
        <f t="shared" si="28"/>
        <v>:</v>
      </c>
      <c r="T32" s="100" t="str">
        <f t="shared" si="28"/>
        <v>:</v>
      </c>
      <c r="U32" s="100" t="str">
        <f t="shared" si="28"/>
        <v>:</v>
      </c>
      <c r="V32" s="100" t="str">
        <f t="shared" si="26"/>
        <v>:</v>
      </c>
      <c r="W32" s="100" t="str">
        <f t="shared" si="26"/>
        <v>:</v>
      </c>
      <c r="X32" s="100" t="str">
        <f t="shared" si="26"/>
        <v>:</v>
      </c>
      <c r="Y32" s="100" t="str">
        <f t="shared" si="26"/>
        <v>:</v>
      </c>
      <c r="Z32" s="100" t="str">
        <f t="shared" si="26"/>
        <v>:</v>
      </c>
      <c r="AA32" s="179">
        <f t="shared" si="3"/>
        <v>53874</v>
      </c>
    </row>
    <row r="33" spans="2:27" s="4" customFormat="1" ht="12" x14ac:dyDescent="0.25">
      <c r="B33" s="27" t="s">
        <v>35</v>
      </c>
      <c r="C33" s="99">
        <f t="shared" ref="C33:U33" si="29">C82</f>
        <v>1194.037</v>
      </c>
      <c r="D33" s="100">
        <f t="shared" si="29"/>
        <v>1208.2740000000001</v>
      </c>
      <c r="E33" s="100">
        <f t="shared" si="29"/>
        <v>1162.4740000000002</v>
      </c>
      <c r="F33" s="100">
        <f t="shared" si="29"/>
        <v>1210.422</v>
      </c>
      <c r="G33" s="100">
        <f t="shared" si="29"/>
        <v>1396.394</v>
      </c>
      <c r="H33" s="100">
        <f t="shared" si="29"/>
        <v>1423.9470000000001</v>
      </c>
      <c r="I33" s="100">
        <f t="shared" si="29"/>
        <v>1345.7830000000001</v>
      </c>
      <c r="J33" s="100">
        <f t="shared" si="29"/>
        <v>1146.8620000000001</v>
      </c>
      <c r="K33" s="100">
        <f t="shared" si="29"/>
        <v>1024.855</v>
      </c>
      <c r="L33" s="100">
        <f t="shared" si="29"/>
        <v>819.9</v>
      </c>
      <c r="M33" s="100">
        <f t="shared" si="29"/>
        <v>1530.2040000000002</v>
      </c>
      <c r="N33" s="100">
        <f t="shared" si="29"/>
        <v>1472.479</v>
      </c>
      <c r="O33" s="101">
        <f t="shared" si="29"/>
        <v>1222.9349999999999</v>
      </c>
      <c r="P33" s="100" t="str">
        <f t="shared" si="29"/>
        <v>:</v>
      </c>
      <c r="Q33" s="100" t="str">
        <f t="shared" si="29"/>
        <v>:</v>
      </c>
      <c r="R33" s="100" t="str">
        <f t="shared" si="29"/>
        <v>:</v>
      </c>
      <c r="S33" s="100" t="str">
        <f t="shared" si="29"/>
        <v>:</v>
      </c>
      <c r="T33" s="100" t="str">
        <f t="shared" si="29"/>
        <v>:</v>
      </c>
      <c r="U33" s="100" t="str">
        <f t="shared" si="29"/>
        <v>:</v>
      </c>
      <c r="V33" s="100" t="str">
        <f t="shared" si="26"/>
        <v>:</v>
      </c>
      <c r="W33" s="100" t="str">
        <f t="shared" si="26"/>
        <v>:</v>
      </c>
      <c r="X33" s="100" t="str">
        <f t="shared" si="26"/>
        <v>:</v>
      </c>
      <c r="Y33" s="100" t="str">
        <f t="shared" si="26"/>
        <v>:</v>
      </c>
      <c r="Z33" s="100" t="str">
        <f t="shared" si="26"/>
        <v>:</v>
      </c>
      <c r="AA33" s="179">
        <f t="shared" si="3"/>
        <v>14935.630999999998</v>
      </c>
    </row>
    <row r="34" spans="2:27" s="4" customFormat="1" ht="12" x14ac:dyDescent="0.25">
      <c r="B34" s="27" t="s">
        <v>36</v>
      </c>
      <c r="C34" s="99">
        <f t="shared" ref="C34:U34" si="30">C83</f>
        <v>2386</v>
      </c>
      <c r="D34" s="100">
        <f t="shared" si="30"/>
        <v>2174</v>
      </c>
      <c r="E34" s="100">
        <f t="shared" si="30"/>
        <v>2480</v>
      </c>
      <c r="F34" s="100">
        <f t="shared" si="30"/>
        <v>2007</v>
      </c>
      <c r="G34" s="100">
        <f t="shared" si="30"/>
        <v>2292</v>
      </c>
      <c r="H34" s="100">
        <f t="shared" si="30"/>
        <v>2006</v>
      </c>
      <c r="I34" s="100">
        <f t="shared" si="30"/>
        <v>2030</v>
      </c>
      <c r="J34" s="100">
        <f t="shared" si="30"/>
        <v>2134</v>
      </c>
      <c r="K34" s="100">
        <f t="shared" si="30"/>
        <v>1885</v>
      </c>
      <c r="L34" s="100">
        <f t="shared" si="30"/>
        <v>2136</v>
      </c>
      <c r="M34" s="100">
        <f t="shared" si="30"/>
        <v>2233</v>
      </c>
      <c r="N34" s="100">
        <f t="shared" si="30"/>
        <v>2277</v>
      </c>
      <c r="O34" s="101">
        <f t="shared" si="30"/>
        <v>2396</v>
      </c>
      <c r="P34" s="100" t="str">
        <f t="shared" si="30"/>
        <v>:</v>
      </c>
      <c r="Q34" s="100" t="str">
        <f t="shared" si="30"/>
        <v>:</v>
      </c>
      <c r="R34" s="100" t="str">
        <f t="shared" si="30"/>
        <v>:</v>
      </c>
      <c r="S34" s="100" t="str">
        <f t="shared" si="30"/>
        <v>:</v>
      </c>
      <c r="T34" s="100" t="str">
        <f t="shared" si="30"/>
        <v>:</v>
      </c>
      <c r="U34" s="100" t="str">
        <f t="shared" si="30"/>
        <v>:</v>
      </c>
      <c r="V34" s="100" t="str">
        <f t="shared" si="26"/>
        <v>:</v>
      </c>
      <c r="W34" s="100" t="str">
        <f t="shared" si="26"/>
        <v>:</v>
      </c>
      <c r="X34" s="100" t="str">
        <f t="shared" si="26"/>
        <v>:</v>
      </c>
      <c r="Y34" s="100" t="str">
        <f t="shared" si="26"/>
        <v>:</v>
      </c>
      <c r="Z34" s="100" t="str">
        <f t="shared" si="26"/>
        <v>:</v>
      </c>
      <c r="AA34" s="179">
        <f t="shared" si="3"/>
        <v>26040</v>
      </c>
    </row>
    <row r="35" spans="2:27" s="4" customFormat="1" ht="12" x14ac:dyDescent="0.25">
      <c r="B35" s="38" t="s">
        <v>37</v>
      </c>
      <c r="C35" s="99">
        <f t="shared" ref="C35:U35" si="31">C84</f>
        <v>6969</v>
      </c>
      <c r="D35" s="100">
        <f t="shared" si="31"/>
        <v>6118</v>
      </c>
      <c r="E35" s="100">
        <f t="shared" si="31"/>
        <v>6483</v>
      </c>
      <c r="F35" s="100">
        <f t="shared" si="31"/>
        <v>5600</v>
      </c>
      <c r="G35" s="100">
        <f t="shared" si="31"/>
        <v>5182</v>
      </c>
      <c r="H35" s="100">
        <f t="shared" si="31"/>
        <v>4674</v>
      </c>
      <c r="I35" s="100">
        <f t="shared" si="31"/>
        <v>4668</v>
      </c>
      <c r="J35" s="100">
        <f t="shared" si="31"/>
        <v>4258</v>
      </c>
      <c r="K35" s="100">
        <f t="shared" si="31"/>
        <v>4361</v>
      </c>
      <c r="L35" s="100">
        <f t="shared" si="31"/>
        <v>5541</v>
      </c>
      <c r="M35" s="100">
        <f t="shared" si="31"/>
        <v>5818</v>
      </c>
      <c r="N35" s="100">
        <f t="shared" si="31"/>
        <v>6380</v>
      </c>
      <c r="O35" s="101">
        <f t="shared" si="31"/>
        <v>6586.5439999999999</v>
      </c>
      <c r="P35" s="100" t="str">
        <f t="shared" si="31"/>
        <v>:</v>
      </c>
      <c r="Q35" s="100" t="str">
        <f t="shared" si="31"/>
        <v>:</v>
      </c>
      <c r="R35" s="100" t="str">
        <f t="shared" si="31"/>
        <v>:</v>
      </c>
      <c r="S35" s="100" t="str">
        <f t="shared" si="31"/>
        <v>:</v>
      </c>
      <c r="T35" s="100" t="str">
        <f t="shared" si="31"/>
        <v>:</v>
      </c>
      <c r="U35" s="100" t="str">
        <f t="shared" si="31"/>
        <v>:</v>
      </c>
      <c r="V35" s="100" t="str">
        <f t="shared" si="26"/>
        <v>:</v>
      </c>
      <c r="W35" s="100" t="str">
        <f t="shared" si="26"/>
        <v>:</v>
      </c>
      <c r="X35" s="100" t="str">
        <f t="shared" si="26"/>
        <v>:</v>
      </c>
      <c r="Y35" s="100" t="str">
        <f t="shared" si="26"/>
        <v>:</v>
      </c>
      <c r="Z35" s="100" t="str">
        <f t="shared" si="26"/>
        <v>:</v>
      </c>
      <c r="AA35" s="179">
        <f t="shared" si="3"/>
        <v>66052</v>
      </c>
    </row>
    <row r="36" spans="2:27" s="4" customFormat="1" ht="12" x14ac:dyDescent="0.25">
      <c r="B36" s="151" t="s">
        <v>38</v>
      </c>
      <c r="C36" s="111">
        <f t="shared" ref="C36:U36" si="32">C85</f>
        <v>16378.501</v>
      </c>
      <c r="D36" s="105">
        <f t="shared" si="32"/>
        <v>14741.659</v>
      </c>
      <c r="E36" s="105">
        <f t="shared" si="32"/>
        <v>15659.019</v>
      </c>
      <c r="F36" s="105">
        <f t="shared" si="32"/>
        <v>13323.14</v>
      </c>
      <c r="G36" s="105">
        <f t="shared" si="32"/>
        <v>12752.704</v>
      </c>
      <c r="H36" s="105">
        <f t="shared" si="32"/>
        <v>12834.187</v>
      </c>
      <c r="I36" s="105">
        <f t="shared" si="32"/>
        <v>11923.826999999999</v>
      </c>
      <c r="J36" s="105">
        <f t="shared" si="32"/>
        <v>10806.646000000001</v>
      </c>
      <c r="K36" s="105">
        <f t="shared" si="32"/>
        <v>11356.481</v>
      </c>
      <c r="L36" s="105">
        <f t="shared" si="32"/>
        <v>13923.566000000001</v>
      </c>
      <c r="M36" s="105">
        <f t="shared" si="32"/>
        <v>14855.982</v>
      </c>
      <c r="N36" s="105">
        <f t="shared" si="32"/>
        <v>15914.402</v>
      </c>
      <c r="O36" s="106">
        <f t="shared" si="32"/>
        <v>16688.691999999999</v>
      </c>
      <c r="P36" s="105" t="str">
        <f t="shared" si="32"/>
        <v>:</v>
      </c>
      <c r="Q36" s="105" t="str">
        <f t="shared" si="32"/>
        <v>:</v>
      </c>
      <c r="R36" s="105" t="str">
        <f t="shared" si="32"/>
        <v>:</v>
      </c>
      <c r="S36" s="105" t="str">
        <f t="shared" si="32"/>
        <v>:</v>
      </c>
      <c r="T36" s="105" t="str">
        <f t="shared" si="32"/>
        <v>:</v>
      </c>
      <c r="U36" s="105" t="str">
        <f t="shared" si="32"/>
        <v>:</v>
      </c>
      <c r="V36" s="105" t="str">
        <f t="shared" si="26"/>
        <v>:</v>
      </c>
      <c r="W36" s="105" t="str">
        <f t="shared" si="26"/>
        <v>:</v>
      </c>
      <c r="X36" s="105" t="str">
        <f t="shared" si="26"/>
        <v>:</v>
      </c>
      <c r="Y36" s="105" t="str">
        <f t="shared" si="26"/>
        <v>:</v>
      </c>
      <c r="Z36" s="105" t="str">
        <f t="shared" si="26"/>
        <v>:</v>
      </c>
      <c r="AA36" s="179">
        <f t="shared" si="3"/>
        <v>164470.114</v>
      </c>
    </row>
    <row r="37" spans="2:27" s="4" customFormat="1" ht="12" x14ac:dyDescent="0.25">
      <c r="B37" s="147" t="s">
        <v>39</v>
      </c>
      <c r="C37" s="103">
        <f t="shared" ref="C37:U37" si="33">C86</f>
        <v>31171.671999999999</v>
      </c>
      <c r="D37" s="102">
        <f t="shared" si="33"/>
        <v>25676.946</v>
      </c>
      <c r="E37" s="102">
        <f t="shared" si="33"/>
        <v>26754.368999999999</v>
      </c>
      <c r="F37" s="102">
        <f t="shared" si="33"/>
        <v>25298.574000000001</v>
      </c>
      <c r="G37" s="102">
        <f t="shared" si="33"/>
        <v>23932.446</v>
      </c>
      <c r="H37" s="102">
        <f t="shared" si="33"/>
        <v>22846.822</v>
      </c>
      <c r="I37" s="102">
        <f t="shared" si="33"/>
        <v>23771.902999999998</v>
      </c>
      <c r="J37" s="102">
        <f t="shared" si="33"/>
        <v>23200.063000000002</v>
      </c>
      <c r="K37" s="102">
        <f t="shared" si="33"/>
        <v>23654.003000000001</v>
      </c>
      <c r="L37" s="102">
        <f t="shared" si="33"/>
        <v>26883.062000000002</v>
      </c>
      <c r="M37" s="102">
        <f t="shared" si="33"/>
        <v>27737.334999999999</v>
      </c>
      <c r="N37" s="102">
        <f t="shared" si="33"/>
        <v>28233.727999999999</v>
      </c>
      <c r="O37" s="103">
        <f t="shared" si="33"/>
        <v>30301.721000000001</v>
      </c>
      <c r="P37" s="102" t="str">
        <f t="shared" si="33"/>
        <v>:</v>
      </c>
      <c r="Q37" s="102" t="str">
        <f t="shared" si="33"/>
        <v>:</v>
      </c>
      <c r="R37" s="102" t="str">
        <f t="shared" si="33"/>
        <v>:</v>
      </c>
      <c r="S37" s="102" t="str">
        <f t="shared" si="33"/>
        <v>:</v>
      </c>
      <c r="T37" s="102" t="str">
        <f t="shared" si="33"/>
        <v>:</v>
      </c>
      <c r="U37" s="102" t="str">
        <f t="shared" si="33"/>
        <v>:</v>
      </c>
      <c r="V37" s="102" t="str">
        <f t="shared" si="26"/>
        <v>:</v>
      </c>
      <c r="W37" s="102" t="str">
        <f t="shared" si="26"/>
        <v>:</v>
      </c>
      <c r="X37" s="102" t="str">
        <f t="shared" si="26"/>
        <v>:</v>
      </c>
      <c r="Y37" s="102" t="str">
        <f t="shared" si="26"/>
        <v>:</v>
      </c>
      <c r="Z37" s="102" t="str">
        <f t="shared" si="26"/>
        <v>:</v>
      </c>
      <c r="AA37" s="181">
        <f t="shared" si="3"/>
        <v>309160.92299999995</v>
      </c>
    </row>
    <row r="38" spans="2:27" s="4" customFormat="1" ht="12" x14ac:dyDescent="0.25">
      <c r="B38" s="27" t="s">
        <v>59</v>
      </c>
      <c r="C38" s="192" t="str">
        <f t="shared" ref="C38:U38" si="34">C87</f>
        <v>:</v>
      </c>
      <c r="D38" s="100" t="str">
        <f t="shared" si="34"/>
        <v>:</v>
      </c>
      <c r="E38" s="100" t="str">
        <f t="shared" si="34"/>
        <v>:</v>
      </c>
      <c r="F38" s="100" t="str">
        <f t="shared" si="34"/>
        <v>:</v>
      </c>
      <c r="G38" s="100" t="str">
        <f t="shared" si="34"/>
        <v>:</v>
      </c>
      <c r="H38" s="100" t="str">
        <f t="shared" si="34"/>
        <v>:</v>
      </c>
      <c r="I38" s="100" t="str">
        <f t="shared" si="34"/>
        <v>:</v>
      </c>
      <c r="J38" s="100" t="str">
        <f t="shared" si="34"/>
        <v>:</v>
      </c>
      <c r="K38" s="100" t="str">
        <f t="shared" si="34"/>
        <v>:</v>
      </c>
      <c r="L38" s="100" t="str">
        <f t="shared" si="34"/>
        <v>:</v>
      </c>
      <c r="M38" s="100" t="str">
        <f t="shared" si="34"/>
        <v>:</v>
      </c>
      <c r="N38" s="100" t="str">
        <f t="shared" si="34"/>
        <v>:</v>
      </c>
      <c r="O38" s="101" t="str">
        <f t="shared" si="34"/>
        <v>:</v>
      </c>
      <c r="P38" s="100" t="str">
        <f t="shared" si="34"/>
        <v>:</v>
      </c>
      <c r="Q38" s="100" t="str">
        <f t="shared" si="34"/>
        <v>:</v>
      </c>
      <c r="R38" s="100" t="str">
        <f t="shared" si="34"/>
        <v>:</v>
      </c>
      <c r="S38" s="100" t="str">
        <f t="shared" si="34"/>
        <v>:</v>
      </c>
      <c r="T38" s="100" t="str">
        <f t="shared" si="34"/>
        <v>:</v>
      </c>
      <c r="U38" s="100" t="str">
        <f t="shared" si="34"/>
        <v>:</v>
      </c>
      <c r="V38" s="100" t="str">
        <f t="shared" si="26"/>
        <v>:</v>
      </c>
      <c r="W38" s="100" t="str">
        <f t="shared" si="26"/>
        <v>:</v>
      </c>
      <c r="X38" s="100" t="str">
        <f t="shared" si="26"/>
        <v>:</v>
      </c>
      <c r="Y38" s="100" t="str">
        <f t="shared" si="26"/>
        <v>:</v>
      </c>
      <c r="Z38" s="100" t="str">
        <f t="shared" si="26"/>
        <v>:</v>
      </c>
      <c r="AA38" s="179" t="s">
        <v>12</v>
      </c>
    </row>
    <row r="39" spans="2:27" s="4" customFormat="1" ht="12" x14ac:dyDescent="0.25">
      <c r="B39" s="28" t="s">
        <v>43</v>
      </c>
      <c r="C39" s="103">
        <f t="shared" ref="C39:U39" si="35">C88</f>
        <v>14706.643</v>
      </c>
      <c r="D39" s="102">
        <f t="shared" si="35"/>
        <v>11745.182000000001</v>
      </c>
      <c r="E39" s="102">
        <f t="shared" si="35"/>
        <v>11304.994000000001</v>
      </c>
      <c r="F39" s="102">
        <f t="shared" si="35"/>
        <v>9995.4699999999993</v>
      </c>
      <c r="G39" s="102">
        <f t="shared" si="35"/>
        <v>9810.0460000000003</v>
      </c>
      <c r="H39" s="102">
        <f t="shared" si="35"/>
        <v>9469.5450000000001</v>
      </c>
      <c r="I39" s="102">
        <f t="shared" si="35"/>
        <v>9790.4160000000011</v>
      </c>
      <c r="J39" s="102">
        <f t="shared" si="35"/>
        <v>10101.799000000001</v>
      </c>
      <c r="K39" s="102">
        <f t="shared" si="35"/>
        <v>10949.275</v>
      </c>
      <c r="L39" s="102">
        <f t="shared" si="35"/>
        <v>11525.717000000001</v>
      </c>
      <c r="M39" s="102">
        <f t="shared" si="35"/>
        <v>12867.058000000001</v>
      </c>
      <c r="N39" s="102">
        <f t="shared" si="35"/>
        <v>12368.487999999999</v>
      </c>
      <c r="O39" s="103">
        <f t="shared" si="35"/>
        <v>13336.425999999999</v>
      </c>
      <c r="P39" s="102" t="str">
        <f t="shared" si="35"/>
        <v>:</v>
      </c>
      <c r="Q39" s="102" t="str">
        <f t="shared" si="35"/>
        <v>:</v>
      </c>
      <c r="R39" s="102" t="str">
        <f t="shared" si="35"/>
        <v>:</v>
      </c>
      <c r="S39" s="102" t="str">
        <f t="shared" si="35"/>
        <v>:</v>
      </c>
      <c r="T39" s="102" t="str">
        <f t="shared" si="35"/>
        <v>:</v>
      </c>
      <c r="U39" s="102" t="str">
        <f t="shared" si="35"/>
        <v>:</v>
      </c>
      <c r="V39" s="102" t="str">
        <f t="shared" si="26"/>
        <v>:</v>
      </c>
      <c r="W39" s="102" t="str">
        <f t="shared" si="26"/>
        <v>:</v>
      </c>
      <c r="X39" s="102" t="str">
        <f t="shared" si="26"/>
        <v>:</v>
      </c>
      <c r="Y39" s="102" t="str">
        <f t="shared" si="26"/>
        <v>:</v>
      </c>
      <c r="Z39" s="102" t="str">
        <f t="shared" si="26"/>
        <v>:</v>
      </c>
      <c r="AA39" s="181">
        <f t="shared" si="3"/>
        <v>134634.633</v>
      </c>
    </row>
    <row r="40" spans="2:27" s="4" customFormat="1" ht="12" x14ac:dyDescent="0.25">
      <c r="B40" s="26" t="s">
        <v>61</v>
      </c>
      <c r="C40" s="99">
        <f t="shared" ref="C40:U40" si="36">C89</f>
        <v>334</v>
      </c>
      <c r="D40" s="98">
        <f t="shared" si="36"/>
        <v>341</v>
      </c>
      <c r="E40" s="98" t="str">
        <f t="shared" si="36"/>
        <v>:</v>
      </c>
      <c r="F40" s="98" t="str">
        <f t="shared" si="36"/>
        <v>:</v>
      </c>
      <c r="G40" s="98" t="str">
        <f t="shared" si="36"/>
        <v>:</v>
      </c>
      <c r="H40" s="98" t="str">
        <f t="shared" si="36"/>
        <v>:</v>
      </c>
      <c r="I40" s="98" t="str">
        <f t="shared" si="36"/>
        <v>:</v>
      </c>
      <c r="J40" s="98" t="str">
        <f t="shared" si="36"/>
        <v>:</v>
      </c>
      <c r="K40" s="98" t="str">
        <f t="shared" si="36"/>
        <v>:</v>
      </c>
      <c r="L40" s="98" t="str">
        <f t="shared" si="36"/>
        <v>:</v>
      </c>
      <c r="M40" s="98" t="str">
        <f t="shared" si="36"/>
        <v>:</v>
      </c>
      <c r="N40" s="98" t="str">
        <f t="shared" si="36"/>
        <v>:</v>
      </c>
      <c r="O40" s="99" t="str">
        <f t="shared" si="36"/>
        <v>:</v>
      </c>
      <c r="P40" s="98" t="str">
        <f t="shared" si="36"/>
        <v>:</v>
      </c>
      <c r="Q40" s="98" t="str">
        <f t="shared" si="36"/>
        <v>:</v>
      </c>
      <c r="R40" s="98" t="str">
        <f t="shared" si="36"/>
        <v>:</v>
      </c>
      <c r="S40" s="98" t="str">
        <f t="shared" si="36"/>
        <v>:</v>
      </c>
      <c r="T40" s="98" t="str">
        <f t="shared" si="36"/>
        <v>:</v>
      </c>
      <c r="U40" s="98" t="str">
        <f t="shared" si="36"/>
        <v>:</v>
      </c>
      <c r="V40" s="98" t="str">
        <f t="shared" si="26"/>
        <v>:</v>
      </c>
      <c r="W40" s="98" t="str">
        <f t="shared" si="26"/>
        <v>:</v>
      </c>
      <c r="X40" s="98" t="str">
        <f t="shared" si="26"/>
        <v>:</v>
      </c>
      <c r="Y40" s="98" t="str">
        <f t="shared" si="26"/>
        <v>:</v>
      </c>
      <c r="Z40" s="98" t="str">
        <f t="shared" si="26"/>
        <v>:</v>
      </c>
      <c r="AA40" s="179" t="s">
        <v>12</v>
      </c>
    </row>
    <row r="41" spans="2:27" s="4" customFormat="1" ht="12" x14ac:dyDescent="0.3">
      <c r="B41" s="150" t="s">
        <v>197</v>
      </c>
      <c r="C41" s="198">
        <f t="shared" ref="C41:U41" si="37">C90</f>
        <v>642.74900000000002</v>
      </c>
      <c r="D41" s="199">
        <f t="shared" si="37"/>
        <v>496.20100000000002</v>
      </c>
      <c r="E41" s="199">
        <f t="shared" si="37"/>
        <v>436.952</v>
      </c>
      <c r="F41" s="199">
        <f t="shared" si="37"/>
        <v>379.23900000000003</v>
      </c>
      <c r="G41" s="199">
        <f t="shared" si="37"/>
        <v>382.29400000000004</v>
      </c>
      <c r="H41" s="199">
        <f t="shared" si="37"/>
        <v>435.83800000000002</v>
      </c>
      <c r="I41" s="199">
        <f t="shared" si="37"/>
        <v>499.52700000000004</v>
      </c>
      <c r="J41" s="199">
        <f t="shared" si="37"/>
        <v>531.76100000000008</v>
      </c>
      <c r="K41" s="199">
        <f t="shared" si="37"/>
        <v>463.81200000000001</v>
      </c>
      <c r="L41" s="199">
        <f t="shared" si="37"/>
        <v>360.32</v>
      </c>
      <c r="M41" s="199">
        <f t="shared" si="37"/>
        <v>383.98500000000001</v>
      </c>
      <c r="N41" s="199">
        <f t="shared" si="37"/>
        <v>492.98500000000001</v>
      </c>
      <c r="O41" s="200">
        <f t="shared" si="37"/>
        <v>555.50700000000006</v>
      </c>
      <c r="P41" s="199" t="str">
        <f t="shared" si="37"/>
        <v>:</v>
      </c>
      <c r="Q41" s="199" t="str">
        <f t="shared" si="37"/>
        <v>:</v>
      </c>
      <c r="R41" s="199" t="str">
        <f t="shared" si="37"/>
        <v>:</v>
      </c>
      <c r="S41" s="199" t="str">
        <f t="shared" si="37"/>
        <v>:</v>
      </c>
      <c r="T41" s="199" t="str">
        <f t="shared" si="37"/>
        <v>:</v>
      </c>
      <c r="U41" s="199" t="str">
        <f t="shared" si="37"/>
        <v>:</v>
      </c>
      <c r="V41" s="199" t="str">
        <f t="shared" si="26"/>
        <v>:</v>
      </c>
      <c r="W41" s="199" t="str">
        <f t="shared" si="26"/>
        <v>:</v>
      </c>
      <c r="X41" s="199" t="str">
        <f t="shared" si="26"/>
        <v>:</v>
      </c>
      <c r="Y41" s="199" t="str">
        <f t="shared" ref="Y41:Z41" si="38">Y90</f>
        <v>:</v>
      </c>
      <c r="Z41" s="199" t="str">
        <f t="shared" si="38"/>
        <v>:</v>
      </c>
      <c r="AA41" s="201">
        <f t="shared" si="3"/>
        <v>5505.6629999999996</v>
      </c>
    </row>
    <row r="42" spans="2:27" s="4" customFormat="1" ht="12" x14ac:dyDescent="0.25">
      <c r="B42" s="38" t="s">
        <v>190</v>
      </c>
      <c r="C42" s="111">
        <f t="shared" ref="C42:U43" si="39">C91</f>
        <v>419.84700000000004</v>
      </c>
      <c r="D42" s="105">
        <f t="shared" si="39"/>
        <v>525.66399999999999</v>
      </c>
      <c r="E42" s="105">
        <f t="shared" si="39"/>
        <v>342.72</v>
      </c>
      <c r="F42" s="105">
        <f t="shared" si="39"/>
        <v>320.06900000000002</v>
      </c>
      <c r="G42" s="105">
        <f t="shared" si="39"/>
        <v>520.69200000000001</v>
      </c>
      <c r="H42" s="105">
        <f t="shared" si="39"/>
        <v>443.93400000000003</v>
      </c>
      <c r="I42" s="105">
        <f t="shared" si="39"/>
        <v>457.80500000000001</v>
      </c>
      <c r="J42" s="105">
        <f t="shared" si="39"/>
        <v>477.79</v>
      </c>
      <c r="K42" s="105">
        <f t="shared" si="39"/>
        <v>258.51300000000003</v>
      </c>
      <c r="L42" s="105">
        <f t="shared" si="39"/>
        <v>263.10399999999998</v>
      </c>
      <c r="M42" s="105">
        <f t="shared" si="39"/>
        <v>433.041</v>
      </c>
      <c r="N42" s="105">
        <f t="shared" si="39"/>
        <v>773.45400000000006</v>
      </c>
      <c r="O42" s="293">
        <f t="shared" si="39"/>
        <v>537.46900000000005</v>
      </c>
      <c r="P42" s="294" t="str">
        <f t="shared" si="39"/>
        <v>:</v>
      </c>
      <c r="Q42" s="294" t="str">
        <f t="shared" si="39"/>
        <v>:</v>
      </c>
      <c r="R42" s="294" t="str">
        <f t="shared" si="39"/>
        <v>:</v>
      </c>
      <c r="S42" s="294" t="str">
        <f t="shared" si="39"/>
        <v>:</v>
      </c>
      <c r="T42" s="294" t="str">
        <f t="shared" si="39"/>
        <v>:</v>
      </c>
      <c r="U42" s="294" t="str">
        <f t="shared" si="39"/>
        <v>:</v>
      </c>
      <c r="V42" s="294" t="str">
        <f t="shared" ref="V42:Z46" si="40">V91</f>
        <v>:</v>
      </c>
      <c r="W42" s="294" t="str">
        <f t="shared" si="40"/>
        <v>:</v>
      </c>
      <c r="X42" s="294" t="str">
        <f t="shared" si="40"/>
        <v>:</v>
      </c>
      <c r="Y42" s="294" t="str">
        <f t="shared" si="40"/>
        <v>:</v>
      </c>
      <c r="Z42" s="105" t="str">
        <f t="shared" si="40"/>
        <v>:</v>
      </c>
      <c r="AA42" s="180">
        <f t="shared" si="3"/>
        <v>5236.6329999999998</v>
      </c>
    </row>
    <row r="43" spans="2:27" s="4" customFormat="1" ht="12" x14ac:dyDescent="0.25">
      <c r="B43" s="38" t="s">
        <v>62</v>
      </c>
      <c r="C43" s="111">
        <f t="shared" si="39"/>
        <v>3235.857</v>
      </c>
      <c r="D43" s="105">
        <f t="shared" si="39"/>
        <v>3155.9250000000002</v>
      </c>
      <c r="E43" s="105">
        <f t="shared" si="39"/>
        <v>3834.576</v>
      </c>
      <c r="F43" s="105">
        <f t="shared" si="39"/>
        <v>2888.114</v>
      </c>
      <c r="G43" s="105">
        <f t="shared" si="39"/>
        <v>2804.4940000000001</v>
      </c>
      <c r="H43" s="105">
        <f t="shared" si="39"/>
        <v>2664.9690000000001</v>
      </c>
      <c r="I43" s="105">
        <f t="shared" si="39"/>
        <v>2512.6310000000003</v>
      </c>
      <c r="J43" s="105">
        <f t="shared" si="39"/>
        <v>2573.2870000000003</v>
      </c>
      <c r="K43" s="105">
        <f t="shared" si="39"/>
        <v>2337.5930000000003</v>
      </c>
      <c r="L43" s="105">
        <f t="shared" si="39"/>
        <v>2615.596</v>
      </c>
      <c r="M43" s="105">
        <f t="shared" si="39"/>
        <v>2958.3910000000001</v>
      </c>
      <c r="N43" s="105">
        <f t="shared" si="39"/>
        <v>3377.5080000000003</v>
      </c>
      <c r="O43" s="106">
        <f t="shared" si="39"/>
        <v>3360.4340000000002</v>
      </c>
      <c r="P43" s="105" t="str">
        <f t="shared" si="39"/>
        <v>:</v>
      </c>
      <c r="Q43" s="105" t="str">
        <f t="shared" si="39"/>
        <v>:</v>
      </c>
      <c r="R43" s="105" t="str">
        <f t="shared" si="39"/>
        <v>:</v>
      </c>
      <c r="S43" s="105" t="str">
        <f t="shared" si="39"/>
        <v>:</v>
      </c>
      <c r="T43" s="105" t="str">
        <f t="shared" si="39"/>
        <v>:</v>
      </c>
      <c r="U43" s="105" t="str">
        <f t="shared" si="39"/>
        <v>:</v>
      </c>
      <c r="V43" s="105" t="str">
        <f t="shared" si="40"/>
        <v>:</v>
      </c>
      <c r="W43" s="105" t="str">
        <f t="shared" si="40"/>
        <v>:</v>
      </c>
      <c r="X43" s="105" t="str">
        <f t="shared" si="40"/>
        <v>:</v>
      </c>
      <c r="Y43" s="105" t="str">
        <f t="shared" si="40"/>
        <v>:</v>
      </c>
      <c r="Z43" s="105" t="str">
        <f t="shared" si="40"/>
        <v>:</v>
      </c>
      <c r="AA43" s="180">
        <f t="shared" si="3"/>
        <v>34958.941000000006</v>
      </c>
    </row>
    <row r="44" spans="2:27" s="4" customFormat="1" ht="12" x14ac:dyDescent="0.25">
      <c r="B44" s="38" t="s">
        <v>45</v>
      </c>
      <c r="C44" s="106">
        <f t="shared" ref="C44:U44" si="41">C93</f>
        <v>24687.436000000002</v>
      </c>
      <c r="D44" s="105">
        <f t="shared" si="41"/>
        <v>23186.421999999999</v>
      </c>
      <c r="E44" s="105">
        <f t="shared" si="41"/>
        <v>23563.662</v>
      </c>
      <c r="F44" s="105">
        <f t="shared" si="41"/>
        <v>22710.045000000002</v>
      </c>
      <c r="G44" s="105">
        <f t="shared" si="41"/>
        <v>23892.817999999999</v>
      </c>
      <c r="H44" s="105">
        <f t="shared" si="41"/>
        <v>23190.481</v>
      </c>
      <c r="I44" s="105">
        <f t="shared" si="41"/>
        <v>27334.784</v>
      </c>
      <c r="J44" s="105">
        <f t="shared" si="41"/>
        <v>26295.555</v>
      </c>
      <c r="K44" s="105">
        <f t="shared" si="41"/>
        <v>24029.956000000002</v>
      </c>
      <c r="L44" s="105">
        <f t="shared" si="41"/>
        <v>22763.409</v>
      </c>
      <c r="M44" s="105">
        <f t="shared" si="41"/>
        <v>22556.841</v>
      </c>
      <c r="N44" s="105">
        <f t="shared" si="41"/>
        <v>24690.995999999999</v>
      </c>
      <c r="O44" s="106">
        <f t="shared" si="41"/>
        <v>25364.839</v>
      </c>
      <c r="P44" s="105" t="str">
        <f t="shared" si="41"/>
        <v>:</v>
      </c>
      <c r="Q44" s="105" t="str">
        <f t="shared" si="41"/>
        <v>:</v>
      </c>
      <c r="R44" s="105" t="str">
        <f t="shared" si="41"/>
        <v>:</v>
      </c>
      <c r="S44" s="105" t="str">
        <f t="shared" si="41"/>
        <v>:</v>
      </c>
      <c r="T44" s="105" t="str">
        <f t="shared" si="41"/>
        <v>:</v>
      </c>
      <c r="U44" s="105" t="str">
        <f t="shared" si="41"/>
        <v>:</v>
      </c>
      <c r="V44" s="105" t="str">
        <f t="shared" si="40"/>
        <v>:</v>
      </c>
      <c r="W44" s="105" t="str">
        <f t="shared" si="40"/>
        <v>:</v>
      </c>
      <c r="X44" s="105" t="str">
        <f t="shared" si="40"/>
        <v>:</v>
      </c>
      <c r="Y44" s="105" t="str">
        <f t="shared" si="40"/>
        <v>:</v>
      </c>
      <c r="Z44" s="105" t="str">
        <f t="shared" si="40"/>
        <v>:</v>
      </c>
      <c r="AA44" s="202">
        <f t="shared" si="3"/>
        <v>288902.40499999997</v>
      </c>
    </row>
    <row r="45" spans="2:27" s="4" customFormat="1" ht="12" x14ac:dyDescent="0.25">
      <c r="B45" s="141" t="s">
        <v>127</v>
      </c>
      <c r="C45" s="203">
        <f t="shared" ref="C45:U45" si="42">C94</f>
        <v>1381.712</v>
      </c>
      <c r="D45" s="204">
        <f t="shared" si="42"/>
        <v>1356.4380000000001</v>
      </c>
      <c r="E45" s="204">
        <f t="shared" si="42"/>
        <v>1349.6480000000001</v>
      </c>
      <c r="F45" s="204">
        <f t="shared" si="42"/>
        <v>1042.98</v>
      </c>
      <c r="G45" s="204">
        <f t="shared" si="42"/>
        <v>1220.749</v>
      </c>
      <c r="H45" s="204">
        <f t="shared" si="42"/>
        <v>1262.396</v>
      </c>
      <c r="I45" s="204">
        <f t="shared" si="42"/>
        <v>1344.049</v>
      </c>
      <c r="J45" s="204">
        <f t="shared" si="42"/>
        <v>1374.492</v>
      </c>
      <c r="K45" s="204">
        <f t="shared" si="42"/>
        <v>1169.2540000000001</v>
      </c>
      <c r="L45" s="204">
        <f t="shared" si="42"/>
        <v>1121.0550000000001</v>
      </c>
      <c r="M45" s="204">
        <f t="shared" si="42"/>
        <v>1482.4940000000001</v>
      </c>
      <c r="N45" s="204">
        <f t="shared" si="42"/>
        <v>1738.1290000000001</v>
      </c>
      <c r="O45" s="203" t="str">
        <f t="shared" si="42"/>
        <v>:</v>
      </c>
      <c r="P45" s="204" t="str">
        <f t="shared" si="42"/>
        <v>:</v>
      </c>
      <c r="Q45" s="204" t="str">
        <f t="shared" si="42"/>
        <v>:</v>
      </c>
      <c r="R45" s="204" t="str">
        <f t="shared" si="42"/>
        <v>:</v>
      </c>
      <c r="S45" s="204" t="str">
        <f t="shared" si="42"/>
        <v>:</v>
      </c>
      <c r="T45" s="204" t="str">
        <f t="shared" si="42"/>
        <v>:</v>
      </c>
      <c r="U45" s="204" t="str">
        <f t="shared" si="42"/>
        <v>:</v>
      </c>
      <c r="V45" s="204" t="str">
        <f t="shared" si="40"/>
        <v>:</v>
      </c>
      <c r="W45" s="204" t="str">
        <f t="shared" si="40"/>
        <v>:</v>
      </c>
      <c r="X45" s="204" t="str">
        <f t="shared" si="40"/>
        <v>:</v>
      </c>
      <c r="Y45" s="204" t="str">
        <f t="shared" si="40"/>
        <v>:</v>
      </c>
      <c r="Z45" s="204" t="str">
        <f t="shared" si="40"/>
        <v>:</v>
      </c>
      <c r="AA45" s="205">
        <f t="shared" si="3"/>
        <v>15843.396000000002</v>
      </c>
    </row>
    <row r="46" spans="2:27" s="4" customFormat="1" ht="12" x14ac:dyDescent="0.25">
      <c r="B46" s="85" t="s">
        <v>50</v>
      </c>
      <c r="C46" s="108">
        <f t="shared" ref="C46:U46" si="43">C95</f>
        <v>15710.7</v>
      </c>
      <c r="D46" s="107">
        <f t="shared" si="43"/>
        <v>13752.1</v>
      </c>
      <c r="E46" s="107">
        <f t="shared" si="43"/>
        <v>13977.5</v>
      </c>
      <c r="F46" s="107">
        <f t="shared" si="43"/>
        <v>12161</v>
      </c>
      <c r="G46" s="107">
        <f t="shared" si="43"/>
        <v>11765.6</v>
      </c>
      <c r="H46" s="107">
        <f t="shared" si="43"/>
        <v>11401.1</v>
      </c>
      <c r="I46" s="107">
        <f t="shared" si="43"/>
        <v>11256.5</v>
      </c>
      <c r="J46" s="107">
        <f t="shared" si="43"/>
        <v>11294.7</v>
      </c>
      <c r="K46" s="107">
        <f t="shared" si="43"/>
        <v>10912.2</v>
      </c>
      <c r="L46" s="107">
        <f t="shared" si="43"/>
        <v>12144.7</v>
      </c>
      <c r="M46" s="107">
        <f t="shared" si="43"/>
        <v>12870.5</v>
      </c>
      <c r="N46" s="107">
        <f t="shared" si="43"/>
        <v>14076.5</v>
      </c>
      <c r="O46" s="108">
        <f t="shared" si="43"/>
        <v>13872.2</v>
      </c>
      <c r="P46" s="107" t="str">
        <f t="shared" si="43"/>
        <v>:</v>
      </c>
      <c r="Q46" s="107" t="str">
        <f t="shared" si="43"/>
        <v>:</v>
      </c>
      <c r="R46" s="107" t="str">
        <f t="shared" si="43"/>
        <v>:</v>
      </c>
      <c r="S46" s="107" t="str">
        <f t="shared" si="43"/>
        <v>:</v>
      </c>
      <c r="T46" s="107" t="str">
        <f t="shared" si="43"/>
        <v>:</v>
      </c>
      <c r="U46" s="107" t="str">
        <f t="shared" si="43"/>
        <v>:</v>
      </c>
      <c r="V46" s="107" t="str">
        <f t="shared" si="40"/>
        <v>:</v>
      </c>
      <c r="W46" s="107" t="str">
        <f t="shared" si="40"/>
        <v>:</v>
      </c>
      <c r="X46" s="107" t="str">
        <f t="shared" si="40"/>
        <v>:</v>
      </c>
      <c r="Y46" s="107" t="str">
        <f t="shared" si="40"/>
        <v>:</v>
      </c>
      <c r="Z46" s="107" t="str">
        <f t="shared" si="40"/>
        <v>:</v>
      </c>
      <c r="AA46" s="182">
        <f t="shared" si="3"/>
        <v>151323.1</v>
      </c>
    </row>
    <row r="47" spans="2:27" x14ac:dyDescent="0.2">
      <c r="B47" s="57" t="s">
        <v>138</v>
      </c>
      <c r="P47" s="7"/>
    </row>
    <row r="48" spans="2:27" x14ac:dyDescent="0.2">
      <c r="B48" s="41" t="s">
        <v>544</v>
      </c>
      <c r="P48" s="7"/>
    </row>
    <row r="49" spans="1:26" x14ac:dyDescent="0.2">
      <c r="B49" s="41" t="s">
        <v>528</v>
      </c>
      <c r="P49" s="7"/>
    </row>
    <row r="50" spans="1:26" ht="14.4" customHeight="1" x14ac:dyDescent="0.2">
      <c r="B50" s="41" t="s">
        <v>471</v>
      </c>
    </row>
    <row r="51" spans="1:26" ht="15" customHeight="1" x14ac:dyDescent="0.2">
      <c r="B51" s="41" t="s">
        <v>545</v>
      </c>
    </row>
    <row r="52" spans="1:26" ht="15" customHeight="1" x14ac:dyDescent="0.2">
      <c r="B52" s="41" t="str">
        <f>'T1-Solid fuels supply EU'!B37</f>
        <v>Extraction date: 05/05/2020</v>
      </c>
    </row>
    <row r="53" spans="1:26" ht="15" customHeight="1" x14ac:dyDescent="0.2">
      <c r="B53" s="42" t="s">
        <v>462</v>
      </c>
    </row>
    <row r="54" spans="1:26" x14ac:dyDescent="0.2">
      <c r="B54" s="42"/>
    </row>
    <row r="55" spans="1:26" x14ac:dyDescent="0.2">
      <c r="B55" s="2" t="s">
        <v>472</v>
      </c>
    </row>
    <row r="56" spans="1:26" x14ac:dyDescent="0.2">
      <c r="B56" s="70" t="s">
        <v>63</v>
      </c>
      <c r="C56" s="70" t="str">
        <f>'T1-Solid fuels supply EU'!C41</f>
        <v>2019M01</v>
      </c>
      <c r="D56" s="70" t="str">
        <f>'T1-Solid fuels supply EU'!D41</f>
        <v>2019M02</v>
      </c>
      <c r="E56" s="70" t="str">
        <f>'T1-Solid fuels supply EU'!E41</f>
        <v>2019M03</v>
      </c>
      <c r="F56" s="70" t="str">
        <f>'T1-Solid fuels supply EU'!F41</f>
        <v>2019M04</v>
      </c>
      <c r="G56" s="70" t="str">
        <f>'T1-Solid fuels supply EU'!G41</f>
        <v>2019M05</v>
      </c>
      <c r="H56" s="70" t="str">
        <f>'T1-Solid fuels supply EU'!H41</f>
        <v>2019M06</v>
      </c>
      <c r="I56" s="70" t="str">
        <f>'T1-Solid fuels supply EU'!I41</f>
        <v>2019M07</v>
      </c>
      <c r="J56" s="70" t="str">
        <f>'T1-Solid fuels supply EU'!J41</f>
        <v>2019M08</v>
      </c>
      <c r="K56" s="70" t="str">
        <f>'T1-Solid fuels supply EU'!K41</f>
        <v>2019M09</v>
      </c>
      <c r="L56" s="70" t="str">
        <f>'T1-Solid fuels supply EU'!L41</f>
        <v>2019M10</v>
      </c>
      <c r="M56" s="70" t="str">
        <f>'T1-Solid fuels supply EU'!M41</f>
        <v>2019M11</v>
      </c>
      <c r="N56" s="70" t="str">
        <f>'T1-Solid fuels supply EU'!N41</f>
        <v>2019M12</v>
      </c>
      <c r="O56" s="70" t="str">
        <f>'T1-Solid fuels supply EU'!O41</f>
        <v>2020M01</v>
      </c>
      <c r="P56" s="70" t="str">
        <f>'T1-Solid fuels supply EU'!P41</f>
        <v>2020M02</v>
      </c>
      <c r="Q56" s="70" t="str">
        <f>'T1-Solid fuels supply EU'!Q41</f>
        <v>2020M03</v>
      </c>
      <c r="R56" s="70" t="str">
        <f>'T1-Solid fuels supply EU'!R41</f>
        <v>2020M04</v>
      </c>
      <c r="S56" s="70" t="str">
        <f>'T1-Solid fuels supply EU'!S41</f>
        <v>2020M05</v>
      </c>
      <c r="T56" s="70" t="str">
        <f>'T1-Solid fuels supply EU'!T41</f>
        <v>2020M06</v>
      </c>
      <c r="U56" s="70" t="str">
        <f>'T1-Solid fuels supply EU'!U41</f>
        <v>2020M07</v>
      </c>
      <c r="V56" s="70" t="str">
        <f>'T1-Solid fuels supply EU'!V41</f>
        <v>2020M08</v>
      </c>
      <c r="W56" s="70" t="str">
        <f>'T1-Solid fuels supply EU'!W41</f>
        <v>2020M09</v>
      </c>
      <c r="X56" s="70" t="str">
        <f>'T1-Solid fuels supply EU'!X41</f>
        <v>2020M10</v>
      </c>
      <c r="Y56" s="70" t="str">
        <f>'T1-Solid fuels supply EU'!Y41</f>
        <v>2020M11</v>
      </c>
      <c r="Z56" s="70" t="str">
        <f>'T1-Solid fuels supply EU'!Z41</f>
        <v>2020M12</v>
      </c>
    </row>
    <row r="57" spans="1:26" x14ac:dyDescent="0.2">
      <c r="A57" s="2" t="s">
        <v>206</v>
      </c>
      <c r="B57" s="70" t="s">
        <v>41</v>
      </c>
      <c r="C57" s="59">
        <v>300252.21299999999</v>
      </c>
      <c r="D57" s="59">
        <v>259483.29</v>
      </c>
      <c r="E57" s="59">
        <v>268767.97000000003</v>
      </c>
      <c r="F57" s="59">
        <v>241358.31</v>
      </c>
      <c r="G57" s="59">
        <v>240009.4</v>
      </c>
      <c r="H57" s="59">
        <v>231411.003</v>
      </c>
      <c r="I57" s="59">
        <v>242408.53200000001</v>
      </c>
      <c r="J57" s="59">
        <v>231586.83100000001</v>
      </c>
      <c r="K57" s="291">
        <v>231265.89600000001</v>
      </c>
      <c r="L57" s="59">
        <v>251148.80499999999</v>
      </c>
      <c r="M57" s="59">
        <v>263543.848</v>
      </c>
      <c r="N57" s="59">
        <v>272629.34700000001</v>
      </c>
      <c r="O57" s="337">
        <f t="shared" ref="O57" si="44">SUM(O59:O86)</f>
        <v>274946.57100000005</v>
      </c>
      <c r="P57" s="59" t="s">
        <v>12</v>
      </c>
      <c r="Q57" s="59" t="s">
        <v>12</v>
      </c>
      <c r="R57" s="59" t="s">
        <v>12</v>
      </c>
      <c r="S57" s="59" t="s">
        <v>12</v>
      </c>
      <c r="T57" s="59" t="s">
        <v>12</v>
      </c>
      <c r="U57" s="59" t="s">
        <v>12</v>
      </c>
      <c r="V57" s="59" t="s">
        <v>12</v>
      </c>
      <c r="W57" s="291" t="s">
        <v>12</v>
      </c>
      <c r="X57" s="59" t="s">
        <v>12</v>
      </c>
      <c r="Y57" s="59" t="s">
        <v>12</v>
      </c>
      <c r="Z57" s="59" t="s">
        <v>12</v>
      </c>
    </row>
    <row r="58" spans="1:26" x14ac:dyDescent="0.2">
      <c r="A58" s="2" t="s">
        <v>123</v>
      </c>
      <c r="B58" s="70" t="s">
        <v>65</v>
      </c>
      <c r="C58" s="59">
        <v>213102.821</v>
      </c>
      <c r="D58" s="59">
        <v>184827.318</v>
      </c>
      <c r="E58" s="59">
        <v>191574.11199999999</v>
      </c>
      <c r="F58" s="59">
        <v>171271.09099999999</v>
      </c>
      <c r="G58" s="59">
        <v>171586.88800000001</v>
      </c>
      <c r="H58" s="59">
        <v>165984.73199999999</v>
      </c>
      <c r="I58" s="59">
        <v>176513.16699999999</v>
      </c>
      <c r="J58" s="59">
        <v>167232.85</v>
      </c>
      <c r="K58" s="291">
        <v>166007.71299999999</v>
      </c>
      <c r="L58" s="59">
        <v>176927.24900000001</v>
      </c>
      <c r="M58" s="59">
        <v>186611.61600000001</v>
      </c>
      <c r="N58" s="59">
        <v>191951.478</v>
      </c>
      <c r="O58" s="341">
        <f t="shared" ref="O58" si="45">SUM(O59,O63,O64,O65,O66,O67,O68,O70,O71,O72,O73,O74,O76,O77,O78,O80,O82,O83,O84)</f>
        <v>190787.476</v>
      </c>
      <c r="P58" s="59" t="s">
        <v>12</v>
      </c>
      <c r="Q58" s="59" t="s">
        <v>12</v>
      </c>
      <c r="R58" s="59" t="s">
        <v>12</v>
      </c>
      <c r="S58" s="59" t="s">
        <v>12</v>
      </c>
      <c r="T58" s="59" t="s">
        <v>12</v>
      </c>
      <c r="U58" s="59" t="s">
        <v>12</v>
      </c>
      <c r="V58" s="59" t="s">
        <v>12</v>
      </c>
      <c r="W58" s="291" t="s">
        <v>12</v>
      </c>
      <c r="X58" s="59" t="s">
        <v>12</v>
      </c>
      <c r="Y58" s="59" t="s">
        <v>12</v>
      </c>
      <c r="Z58" s="59" t="s">
        <v>12</v>
      </c>
    </row>
    <row r="59" spans="1:26" x14ac:dyDescent="0.2">
      <c r="A59" s="2" t="s">
        <v>89</v>
      </c>
      <c r="B59" s="70" t="s">
        <v>14</v>
      </c>
      <c r="C59" s="59">
        <v>7374.3250000000007</v>
      </c>
      <c r="D59" s="59">
        <v>6424.7710000000006</v>
      </c>
      <c r="E59" s="59">
        <v>7134.4040000000005</v>
      </c>
      <c r="F59" s="59">
        <v>6764.4830000000002</v>
      </c>
      <c r="G59" s="59">
        <v>6681.7690000000002</v>
      </c>
      <c r="H59" s="59">
        <v>6386.1880000000001</v>
      </c>
      <c r="I59" s="59">
        <v>7029.44</v>
      </c>
      <c r="J59" s="59">
        <v>7840.02</v>
      </c>
      <c r="K59" s="291">
        <v>7962.518</v>
      </c>
      <c r="L59" s="59">
        <v>7693.2240000000002</v>
      </c>
      <c r="M59" s="59">
        <v>7729.24</v>
      </c>
      <c r="N59" s="59">
        <v>7822.8940000000002</v>
      </c>
      <c r="O59" s="59">
        <v>7715.0420000000004</v>
      </c>
      <c r="P59" s="59" t="s">
        <v>12</v>
      </c>
      <c r="Q59" s="59" t="s">
        <v>12</v>
      </c>
      <c r="R59" s="59" t="s">
        <v>12</v>
      </c>
      <c r="S59" s="59" t="s">
        <v>12</v>
      </c>
      <c r="T59" s="59" t="s">
        <v>12</v>
      </c>
      <c r="U59" s="59" t="s">
        <v>12</v>
      </c>
      <c r="V59" s="59" t="s">
        <v>12</v>
      </c>
      <c r="W59" s="291" t="s">
        <v>12</v>
      </c>
      <c r="X59" s="59" t="s">
        <v>12</v>
      </c>
      <c r="Y59" s="59" t="s">
        <v>12</v>
      </c>
      <c r="Z59" s="59" t="s">
        <v>12</v>
      </c>
    </row>
    <row r="60" spans="1:26" x14ac:dyDescent="0.2">
      <c r="A60" s="2" t="s">
        <v>90</v>
      </c>
      <c r="B60" s="70" t="s">
        <v>15</v>
      </c>
      <c r="C60" s="59">
        <v>4228</v>
      </c>
      <c r="D60" s="59">
        <v>3783</v>
      </c>
      <c r="E60" s="59">
        <v>3623</v>
      </c>
      <c r="F60" s="59">
        <v>3312</v>
      </c>
      <c r="G60" s="59">
        <v>2744</v>
      </c>
      <c r="H60" s="59">
        <v>2815</v>
      </c>
      <c r="I60" s="59">
        <v>3255</v>
      </c>
      <c r="J60" s="59">
        <v>3338</v>
      </c>
      <c r="K60" s="291">
        <v>2991</v>
      </c>
      <c r="L60" s="59">
        <v>3053</v>
      </c>
      <c r="M60" s="59">
        <v>3443</v>
      </c>
      <c r="N60" s="59">
        <v>3711</v>
      </c>
      <c r="O60" s="59">
        <v>3593</v>
      </c>
      <c r="P60" s="59" t="s">
        <v>12</v>
      </c>
      <c r="Q60" s="59" t="s">
        <v>12</v>
      </c>
      <c r="R60" s="59" t="s">
        <v>12</v>
      </c>
      <c r="S60" s="59" t="s">
        <v>12</v>
      </c>
      <c r="T60" s="59" t="s">
        <v>12</v>
      </c>
      <c r="U60" s="59" t="s">
        <v>12</v>
      </c>
      <c r="V60" s="59" t="s">
        <v>12</v>
      </c>
      <c r="W60" s="291" t="s">
        <v>12</v>
      </c>
      <c r="X60" s="59" t="s">
        <v>12</v>
      </c>
      <c r="Y60" s="59" t="s">
        <v>12</v>
      </c>
      <c r="Z60" s="59" t="s">
        <v>12</v>
      </c>
    </row>
    <row r="61" spans="1:26" x14ac:dyDescent="0.2">
      <c r="A61" s="2" t="s">
        <v>91</v>
      </c>
      <c r="B61" s="70" t="s">
        <v>16</v>
      </c>
      <c r="C61" s="59">
        <v>8000.6320000000005</v>
      </c>
      <c r="D61" s="59">
        <v>7237.1959999999999</v>
      </c>
      <c r="E61" s="59">
        <v>7003.5790000000006</v>
      </c>
      <c r="F61" s="59">
        <v>6421.7240000000002</v>
      </c>
      <c r="G61" s="59">
        <v>6686.3090000000002</v>
      </c>
      <c r="H61" s="59">
        <v>5725.1170000000002</v>
      </c>
      <c r="I61" s="59">
        <v>5318.7480000000005</v>
      </c>
      <c r="J61" s="59">
        <v>6056.3710000000001</v>
      </c>
      <c r="K61" s="291">
        <v>6524.0150000000003</v>
      </c>
      <c r="L61" s="59">
        <v>7484.4280000000008</v>
      </c>
      <c r="M61" s="59">
        <v>7321.741</v>
      </c>
      <c r="N61" s="59">
        <v>7353.7040000000006</v>
      </c>
      <c r="O61" s="59">
        <v>7529.9830000000002</v>
      </c>
      <c r="P61" s="59" t="s">
        <v>12</v>
      </c>
      <c r="Q61" s="59" t="s">
        <v>12</v>
      </c>
      <c r="R61" s="59" t="s">
        <v>12</v>
      </c>
      <c r="S61" s="59" t="s">
        <v>12</v>
      </c>
      <c r="T61" s="59" t="s">
        <v>12</v>
      </c>
      <c r="U61" s="59" t="s">
        <v>12</v>
      </c>
      <c r="V61" s="59" t="s">
        <v>12</v>
      </c>
      <c r="W61" s="291" t="s">
        <v>12</v>
      </c>
      <c r="X61" s="59" t="s">
        <v>12</v>
      </c>
      <c r="Y61" s="59" t="s">
        <v>12</v>
      </c>
      <c r="Z61" s="59" t="s">
        <v>12</v>
      </c>
    </row>
    <row r="62" spans="1:26" x14ac:dyDescent="0.2">
      <c r="A62" s="2" t="s">
        <v>92</v>
      </c>
      <c r="B62" s="70" t="s">
        <v>17</v>
      </c>
      <c r="C62" s="59">
        <v>3452.7830000000004</v>
      </c>
      <c r="D62" s="59">
        <v>2802.395</v>
      </c>
      <c r="E62" s="59">
        <v>3245.6660000000002</v>
      </c>
      <c r="F62" s="59">
        <v>2099.4110000000001</v>
      </c>
      <c r="G62" s="59">
        <v>2290.9949999999999</v>
      </c>
      <c r="H62" s="59">
        <v>1452.4970000000001</v>
      </c>
      <c r="I62" s="59">
        <v>1624.6290000000001</v>
      </c>
      <c r="J62" s="59">
        <v>1446.866</v>
      </c>
      <c r="K62" s="291">
        <v>2035.9340000000002</v>
      </c>
      <c r="L62" s="59">
        <v>2217.4290000000001</v>
      </c>
      <c r="M62" s="59">
        <v>2523.4560000000001</v>
      </c>
      <c r="N62" s="59">
        <v>3258.9430000000002</v>
      </c>
      <c r="O62" s="59">
        <v>3525.143</v>
      </c>
      <c r="P62" s="59" t="s">
        <v>12</v>
      </c>
      <c r="Q62" s="59" t="s">
        <v>12</v>
      </c>
      <c r="R62" s="59" t="s">
        <v>12</v>
      </c>
      <c r="S62" s="59" t="s">
        <v>12</v>
      </c>
      <c r="T62" s="59" t="s">
        <v>12</v>
      </c>
      <c r="U62" s="59" t="s">
        <v>12</v>
      </c>
      <c r="V62" s="59" t="s">
        <v>12</v>
      </c>
      <c r="W62" s="291" t="s">
        <v>12</v>
      </c>
      <c r="X62" s="59" t="s">
        <v>12</v>
      </c>
      <c r="Y62" s="59" t="s">
        <v>12</v>
      </c>
      <c r="Z62" s="59" t="s">
        <v>12</v>
      </c>
    </row>
    <row r="63" spans="1:26" x14ac:dyDescent="0.2">
      <c r="A63" s="2" t="s">
        <v>93</v>
      </c>
      <c r="B63" s="70" t="s">
        <v>66</v>
      </c>
      <c r="C63" s="59">
        <v>53992.955000000002</v>
      </c>
      <c r="D63" s="59">
        <v>47609.758000000002</v>
      </c>
      <c r="E63" s="59">
        <v>50476.809000000001</v>
      </c>
      <c r="F63" s="59">
        <v>44398.747000000003</v>
      </c>
      <c r="G63" s="59">
        <v>42048.425999999999</v>
      </c>
      <c r="H63" s="59">
        <v>38686.913</v>
      </c>
      <c r="I63" s="59">
        <v>41374.756000000001</v>
      </c>
      <c r="J63" s="59">
        <v>39820.135999999999</v>
      </c>
      <c r="K63" s="291">
        <v>41090.173000000003</v>
      </c>
      <c r="L63" s="59">
        <v>46770.959000000003</v>
      </c>
      <c r="M63" s="59">
        <v>47122.985000000001</v>
      </c>
      <c r="N63" s="59">
        <v>46841.517</v>
      </c>
      <c r="O63" s="59">
        <v>49394.902000000002</v>
      </c>
      <c r="P63" s="59" t="s">
        <v>12</v>
      </c>
      <c r="Q63" s="59" t="s">
        <v>12</v>
      </c>
      <c r="R63" s="59" t="s">
        <v>12</v>
      </c>
      <c r="S63" s="59" t="s">
        <v>12</v>
      </c>
      <c r="T63" s="59" t="s">
        <v>12</v>
      </c>
      <c r="U63" s="59" t="s">
        <v>12</v>
      </c>
      <c r="V63" s="59" t="s">
        <v>12</v>
      </c>
      <c r="W63" s="291" t="s">
        <v>12</v>
      </c>
      <c r="X63" s="59" t="s">
        <v>12</v>
      </c>
      <c r="Y63" s="59" t="s">
        <v>12</v>
      </c>
      <c r="Z63" s="59" t="s">
        <v>12</v>
      </c>
    </row>
    <row r="64" spans="1:26" x14ac:dyDescent="0.2">
      <c r="A64" s="2" t="s">
        <v>95</v>
      </c>
      <c r="B64" s="70" t="s">
        <v>18</v>
      </c>
      <c r="C64" s="59">
        <v>1045</v>
      </c>
      <c r="D64" s="59">
        <v>691</v>
      </c>
      <c r="E64" s="59">
        <v>677</v>
      </c>
      <c r="F64" s="59">
        <v>598.80000000000007</v>
      </c>
      <c r="G64" s="59">
        <v>490.87900000000002</v>
      </c>
      <c r="H64" s="59">
        <v>312.36600000000004</v>
      </c>
      <c r="I64" s="59">
        <v>306.40000000000003</v>
      </c>
      <c r="J64" s="59">
        <v>402</v>
      </c>
      <c r="K64" s="291">
        <v>467.5</v>
      </c>
      <c r="L64" s="59">
        <v>429.358</v>
      </c>
      <c r="M64" s="59">
        <v>563.4</v>
      </c>
      <c r="N64" s="59">
        <v>454</v>
      </c>
      <c r="O64" s="59">
        <v>414.267</v>
      </c>
      <c r="P64" s="59" t="s">
        <v>12</v>
      </c>
      <c r="Q64" s="59" t="s">
        <v>12</v>
      </c>
      <c r="R64" s="59" t="s">
        <v>12</v>
      </c>
      <c r="S64" s="59" t="s">
        <v>12</v>
      </c>
      <c r="T64" s="59" t="s">
        <v>12</v>
      </c>
      <c r="U64" s="59" t="s">
        <v>12</v>
      </c>
      <c r="V64" s="59" t="s">
        <v>12</v>
      </c>
      <c r="W64" s="291" t="s">
        <v>12</v>
      </c>
      <c r="X64" s="59" t="s">
        <v>12</v>
      </c>
      <c r="Y64" s="59" t="s">
        <v>12</v>
      </c>
      <c r="Z64" s="59" t="s">
        <v>12</v>
      </c>
    </row>
    <row r="65" spans="1:26" x14ac:dyDescent="0.2">
      <c r="A65" s="2" t="s">
        <v>94</v>
      </c>
      <c r="B65" s="70" t="s">
        <v>19</v>
      </c>
      <c r="C65" s="59">
        <v>2604.4250000000002</v>
      </c>
      <c r="D65" s="59">
        <v>2403.5250000000001</v>
      </c>
      <c r="E65" s="59">
        <v>2471.0240000000003</v>
      </c>
      <c r="F65" s="59">
        <v>2404.442</v>
      </c>
      <c r="G65" s="59">
        <v>2345.0150000000003</v>
      </c>
      <c r="H65" s="59">
        <v>2278.174</v>
      </c>
      <c r="I65" s="59">
        <v>2144.3540000000003</v>
      </c>
      <c r="J65" s="59">
        <v>2169.3430000000003</v>
      </c>
      <c r="K65" s="291">
        <v>2183.806</v>
      </c>
      <c r="L65" s="59">
        <v>2444.701</v>
      </c>
      <c r="M65" s="59">
        <v>2718.69</v>
      </c>
      <c r="N65" s="59">
        <v>2679.2560000000003</v>
      </c>
      <c r="O65" s="59">
        <v>2690.1420000000003</v>
      </c>
      <c r="P65" s="59" t="s">
        <v>12</v>
      </c>
      <c r="Q65" s="59" t="s">
        <v>12</v>
      </c>
      <c r="R65" s="59" t="s">
        <v>12</v>
      </c>
      <c r="S65" s="59" t="s">
        <v>12</v>
      </c>
      <c r="T65" s="59" t="s">
        <v>12</v>
      </c>
      <c r="U65" s="59" t="s">
        <v>12</v>
      </c>
      <c r="V65" s="59" t="s">
        <v>12</v>
      </c>
      <c r="W65" s="291" t="s">
        <v>12</v>
      </c>
      <c r="X65" s="59" t="s">
        <v>12</v>
      </c>
      <c r="Y65" s="59" t="s">
        <v>12</v>
      </c>
      <c r="Z65" s="59" t="s">
        <v>12</v>
      </c>
    </row>
    <row r="66" spans="1:26" x14ac:dyDescent="0.2">
      <c r="A66" s="2" t="s">
        <v>96</v>
      </c>
      <c r="B66" s="70" t="s">
        <v>20</v>
      </c>
      <c r="C66" s="59">
        <v>5279.5820000000003</v>
      </c>
      <c r="D66" s="59">
        <v>3912.0810000000001</v>
      </c>
      <c r="E66" s="59">
        <v>3586.7780000000002</v>
      </c>
      <c r="F66" s="59">
        <v>3341.1440000000002</v>
      </c>
      <c r="G66" s="59">
        <v>3277.4740000000002</v>
      </c>
      <c r="H66" s="59">
        <v>4100.8609999999999</v>
      </c>
      <c r="I66" s="59">
        <v>4616.2830000000004</v>
      </c>
      <c r="J66" s="59">
        <v>4912.9810000000007</v>
      </c>
      <c r="K66" s="291">
        <v>3973.3960000000002</v>
      </c>
      <c r="L66" s="59">
        <v>3690.7660000000001</v>
      </c>
      <c r="M66" s="59">
        <v>3311.0910000000003</v>
      </c>
      <c r="N66" s="59">
        <v>3790.69</v>
      </c>
      <c r="O66" s="59">
        <v>4496.34</v>
      </c>
      <c r="P66" s="59" t="s">
        <v>12</v>
      </c>
      <c r="Q66" s="59" t="s">
        <v>12</v>
      </c>
      <c r="R66" s="59" t="s">
        <v>12</v>
      </c>
      <c r="S66" s="59" t="s">
        <v>12</v>
      </c>
      <c r="T66" s="59" t="s">
        <v>12</v>
      </c>
      <c r="U66" s="59" t="s">
        <v>12</v>
      </c>
      <c r="V66" s="59" t="s">
        <v>12</v>
      </c>
      <c r="W66" s="291" t="s">
        <v>12</v>
      </c>
      <c r="X66" s="59" t="s">
        <v>12</v>
      </c>
      <c r="Y66" s="59" t="s">
        <v>12</v>
      </c>
      <c r="Z66" s="59" t="s">
        <v>12</v>
      </c>
    </row>
    <row r="67" spans="1:26" x14ac:dyDescent="0.2">
      <c r="A67" s="2" t="s">
        <v>97</v>
      </c>
      <c r="B67" s="70" t="s">
        <v>21</v>
      </c>
      <c r="C67" s="59">
        <v>24569.178</v>
      </c>
      <c r="D67" s="59">
        <v>20564.785</v>
      </c>
      <c r="E67" s="59">
        <v>20870.737000000001</v>
      </c>
      <c r="F67" s="59">
        <v>19802.021000000001</v>
      </c>
      <c r="G67" s="59">
        <v>20591.89</v>
      </c>
      <c r="H67" s="59">
        <v>21190.145</v>
      </c>
      <c r="I67" s="59">
        <v>23635.009000000002</v>
      </c>
      <c r="J67" s="59">
        <v>22456.021000000001</v>
      </c>
      <c r="K67" s="291">
        <v>21372.516</v>
      </c>
      <c r="L67" s="59">
        <v>21031.027999999998</v>
      </c>
      <c r="M67" s="59">
        <v>22616.251</v>
      </c>
      <c r="N67" s="59">
        <v>22320.241000000002</v>
      </c>
      <c r="O67" s="59">
        <v>22727.163</v>
      </c>
      <c r="P67" s="59" t="s">
        <v>12</v>
      </c>
      <c r="Q67" s="59" t="s">
        <v>12</v>
      </c>
      <c r="R67" s="59" t="s">
        <v>12</v>
      </c>
      <c r="S67" s="59" t="s">
        <v>12</v>
      </c>
      <c r="T67" s="59" t="s">
        <v>12</v>
      </c>
      <c r="U67" s="59" t="s">
        <v>12</v>
      </c>
      <c r="V67" s="59" t="s">
        <v>12</v>
      </c>
      <c r="W67" s="291" t="s">
        <v>12</v>
      </c>
      <c r="X67" s="59" t="s">
        <v>12</v>
      </c>
      <c r="Y67" s="59" t="s">
        <v>12</v>
      </c>
      <c r="Z67" s="59" t="s">
        <v>12</v>
      </c>
    </row>
    <row r="68" spans="1:26" x14ac:dyDescent="0.2">
      <c r="A68" s="2" t="s">
        <v>98</v>
      </c>
      <c r="B68" s="70" t="s">
        <v>22</v>
      </c>
      <c r="C68" s="59">
        <v>56569.387000000002</v>
      </c>
      <c r="D68" s="59">
        <v>50885.874000000003</v>
      </c>
      <c r="E68" s="59">
        <v>51182.635000000002</v>
      </c>
      <c r="F68" s="59">
        <v>43016.277000000002</v>
      </c>
      <c r="G68" s="59">
        <v>43951.228999999999</v>
      </c>
      <c r="H68" s="59">
        <v>40505.660000000003</v>
      </c>
      <c r="I68" s="59">
        <v>40806.332000000002</v>
      </c>
      <c r="J68" s="59">
        <v>37931.529000000002</v>
      </c>
      <c r="K68" s="291">
        <v>38044.707000000002</v>
      </c>
      <c r="L68" s="59">
        <v>41589.722000000002</v>
      </c>
      <c r="M68" s="59">
        <v>46637.413</v>
      </c>
      <c r="N68" s="59">
        <v>51887.146000000001</v>
      </c>
      <c r="O68" s="59">
        <v>55377.296999999999</v>
      </c>
      <c r="P68" s="59" t="s">
        <v>12</v>
      </c>
      <c r="Q68" s="59" t="s">
        <v>12</v>
      </c>
      <c r="R68" s="59" t="s">
        <v>12</v>
      </c>
      <c r="S68" s="59" t="s">
        <v>12</v>
      </c>
      <c r="T68" s="59" t="s">
        <v>12</v>
      </c>
      <c r="U68" s="59" t="s">
        <v>12</v>
      </c>
      <c r="V68" s="59" t="s">
        <v>12</v>
      </c>
      <c r="W68" s="291" t="s">
        <v>12</v>
      </c>
      <c r="X68" s="59" t="s">
        <v>12</v>
      </c>
      <c r="Y68" s="59" t="s">
        <v>12</v>
      </c>
      <c r="Z68" s="59" t="s">
        <v>12</v>
      </c>
    </row>
    <row r="69" spans="1:26" x14ac:dyDescent="0.2">
      <c r="A69" s="2" t="s">
        <v>99</v>
      </c>
      <c r="B69" s="70" t="s">
        <v>44</v>
      </c>
      <c r="C69" s="59">
        <v>1200.5940000000001</v>
      </c>
      <c r="D69" s="59">
        <v>1093.1420000000001</v>
      </c>
      <c r="E69" s="59">
        <v>844.01499999999999</v>
      </c>
      <c r="F69" s="59">
        <v>836.34</v>
      </c>
      <c r="G69" s="59">
        <v>1066.0140000000001</v>
      </c>
      <c r="H69" s="59">
        <v>901.87900000000002</v>
      </c>
      <c r="I69" s="59">
        <v>822.73400000000004</v>
      </c>
      <c r="J69" s="59">
        <v>852.18799999999999</v>
      </c>
      <c r="K69" s="291">
        <v>742.06200000000001</v>
      </c>
      <c r="L69" s="59">
        <v>928.88600000000008</v>
      </c>
      <c r="M69" s="59">
        <v>1483.63</v>
      </c>
      <c r="N69" s="59">
        <v>1498.36</v>
      </c>
      <c r="O69" s="59">
        <v>1162.0350000000001</v>
      </c>
      <c r="P69" s="59" t="s">
        <v>12</v>
      </c>
      <c r="Q69" s="59" t="s">
        <v>12</v>
      </c>
      <c r="R69" s="59" t="s">
        <v>12</v>
      </c>
      <c r="S69" s="59" t="s">
        <v>12</v>
      </c>
      <c r="T69" s="59" t="s">
        <v>12</v>
      </c>
      <c r="U69" s="59" t="s">
        <v>12</v>
      </c>
      <c r="V69" s="59" t="s">
        <v>12</v>
      </c>
      <c r="W69" s="291" t="s">
        <v>12</v>
      </c>
      <c r="X69" s="59" t="s">
        <v>12</v>
      </c>
      <c r="Y69" s="59" t="s">
        <v>12</v>
      </c>
      <c r="Z69" s="59" t="s">
        <v>12</v>
      </c>
    </row>
    <row r="70" spans="1:26" x14ac:dyDescent="0.2">
      <c r="A70" s="2" t="s">
        <v>100</v>
      </c>
      <c r="B70" s="70" t="s">
        <v>23</v>
      </c>
      <c r="C70" s="59">
        <v>26029</v>
      </c>
      <c r="D70" s="59">
        <v>21952</v>
      </c>
      <c r="E70" s="59">
        <v>22866</v>
      </c>
      <c r="F70" s="59">
        <v>21741</v>
      </c>
      <c r="G70" s="59">
        <v>22318</v>
      </c>
      <c r="H70" s="59">
        <v>24542</v>
      </c>
      <c r="I70" s="59">
        <v>27814</v>
      </c>
      <c r="J70" s="59">
        <v>24344</v>
      </c>
      <c r="K70" s="291">
        <v>23954</v>
      </c>
      <c r="L70" s="59">
        <v>22919</v>
      </c>
      <c r="M70" s="59">
        <v>22887</v>
      </c>
      <c r="N70" s="59">
        <v>22480</v>
      </c>
      <c r="O70" s="59">
        <v>24315</v>
      </c>
      <c r="P70" s="59" t="s">
        <v>12</v>
      </c>
      <c r="Q70" s="59" t="s">
        <v>12</v>
      </c>
      <c r="R70" s="59" t="s">
        <v>12</v>
      </c>
      <c r="S70" s="59" t="s">
        <v>12</v>
      </c>
      <c r="T70" s="59" t="s">
        <v>12</v>
      </c>
      <c r="U70" s="59" t="s">
        <v>12</v>
      </c>
      <c r="V70" s="59" t="s">
        <v>12</v>
      </c>
      <c r="W70" s="291" t="s">
        <v>12</v>
      </c>
      <c r="X70" s="59" t="s">
        <v>12</v>
      </c>
      <c r="Y70" s="59" t="s">
        <v>12</v>
      </c>
      <c r="Z70" s="59" t="s">
        <v>12</v>
      </c>
    </row>
    <row r="71" spans="1:26" x14ac:dyDescent="0.2">
      <c r="A71" s="2" t="s">
        <v>101</v>
      </c>
      <c r="B71" s="70" t="s">
        <v>24</v>
      </c>
      <c r="C71" s="59">
        <v>442.69499999999999</v>
      </c>
      <c r="D71" s="59">
        <v>363.488</v>
      </c>
      <c r="E71" s="59">
        <v>352.77700000000004</v>
      </c>
      <c r="F71" s="59">
        <v>314.17</v>
      </c>
      <c r="G71" s="59">
        <v>361.54300000000001</v>
      </c>
      <c r="H71" s="59">
        <v>439.07</v>
      </c>
      <c r="I71" s="59">
        <v>534.95000000000005</v>
      </c>
      <c r="J71" s="59">
        <v>538.29100000000005</v>
      </c>
      <c r="K71" s="291">
        <v>459.01</v>
      </c>
      <c r="L71" s="59">
        <v>380.07600000000002</v>
      </c>
      <c r="M71" s="59">
        <v>325.56299999999999</v>
      </c>
      <c r="N71" s="59">
        <v>371.28399999999999</v>
      </c>
      <c r="O71" s="59">
        <v>424.94499999999999</v>
      </c>
      <c r="P71" s="59" t="s">
        <v>12</v>
      </c>
      <c r="Q71" s="59" t="s">
        <v>12</v>
      </c>
      <c r="R71" s="59" t="s">
        <v>12</v>
      </c>
      <c r="S71" s="59" t="s">
        <v>12</v>
      </c>
      <c r="T71" s="59" t="s">
        <v>12</v>
      </c>
      <c r="U71" s="59" t="s">
        <v>12</v>
      </c>
      <c r="V71" s="59" t="s">
        <v>12</v>
      </c>
      <c r="W71" s="291" t="s">
        <v>12</v>
      </c>
      <c r="X71" s="59" t="s">
        <v>12</v>
      </c>
      <c r="Y71" s="59" t="s">
        <v>12</v>
      </c>
      <c r="Z71" s="59" t="s">
        <v>12</v>
      </c>
    </row>
    <row r="72" spans="1:26" x14ac:dyDescent="0.2">
      <c r="A72" s="2" t="s">
        <v>102</v>
      </c>
      <c r="B72" s="70" t="s">
        <v>25</v>
      </c>
      <c r="C72" s="59">
        <v>599</v>
      </c>
      <c r="D72" s="59">
        <v>471</v>
      </c>
      <c r="E72" s="59">
        <v>686</v>
      </c>
      <c r="F72" s="59">
        <v>499</v>
      </c>
      <c r="G72" s="59">
        <v>421</v>
      </c>
      <c r="H72" s="59">
        <v>407</v>
      </c>
      <c r="I72" s="59">
        <v>357</v>
      </c>
      <c r="J72" s="59">
        <v>525</v>
      </c>
      <c r="K72" s="291">
        <v>553</v>
      </c>
      <c r="L72" s="59">
        <v>514</v>
      </c>
      <c r="M72" s="59">
        <v>586</v>
      </c>
      <c r="N72" s="59">
        <v>560</v>
      </c>
      <c r="O72" s="59">
        <v>629</v>
      </c>
      <c r="P72" s="59" t="s">
        <v>12</v>
      </c>
      <c r="Q72" s="59" t="s">
        <v>12</v>
      </c>
      <c r="R72" s="59" t="s">
        <v>12</v>
      </c>
      <c r="S72" s="59" t="s">
        <v>12</v>
      </c>
      <c r="T72" s="59" t="s">
        <v>12</v>
      </c>
      <c r="U72" s="59" t="s">
        <v>12</v>
      </c>
      <c r="V72" s="59" t="s">
        <v>12</v>
      </c>
      <c r="W72" s="291" t="s">
        <v>12</v>
      </c>
      <c r="X72" s="59" t="s">
        <v>12</v>
      </c>
      <c r="Y72" s="59" t="s">
        <v>12</v>
      </c>
      <c r="Z72" s="59" t="s">
        <v>12</v>
      </c>
    </row>
    <row r="73" spans="1:26" x14ac:dyDescent="0.2">
      <c r="A73" s="2" t="s">
        <v>103</v>
      </c>
      <c r="B73" s="70" t="s">
        <v>26</v>
      </c>
      <c r="C73" s="59">
        <v>310.904</v>
      </c>
      <c r="D73" s="59">
        <v>338.35200000000003</v>
      </c>
      <c r="E73" s="59">
        <v>356.59</v>
      </c>
      <c r="F73" s="59">
        <v>287.34399999999999</v>
      </c>
      <c r="G73" s="59">
        <v>273.27800000000002</v>
      </c>
      <c r="H73" s="59">
        <v>278.80700000000002</v>
      </c>
      <c r="I73" s="59">
        <v>290.61200000000002</v>
      </c>
      <c r="J73" s="59">
        <v>260.10000000000002</v>
      </c>
      <c r="K73" s="291">
        <v>327.8</v>
      </c>
      <c r="L73" s="59">
        <v>321.7</v>
      </c>
      <c r="M73" s="59">
        <v>283.113</v>
      </c>
      <c r="N73" s="59">
        <v>350.70800000000003</v>
      </c>
      <c r="O73" s="59">
        <v>385.52300000000002</v>
      </c>
      <c r="P73" s="59" t="s">
        <v>12</v>
      </c>
      <c r="Q73" s="59" t="s">
        <v>12</v>
      </c>
      <c r="R73" s="59" t="s">
        <v>12</v>
      </c>
      <c r="S73" s="59" t="s">
        <v>12</v>
      </c>
      <c r="T73" s="59" t="s">
        <v>12</v>
      </c>
      <c r="U73" s="59" t="s">
        <v>12</v>
      </c>
      <c r="V73" s="59" t="s">
        <v>12</v>
      </c>
      <c r="W73" s="291" t="s">
        <v>12</v>
      </c>
      <c r="X73" s="59" t="s">
        <v>12</v>
      </c>
      <c r="Y73" s="59" t="s">
        <v>12</v>
      </c>
      <c r="Z73" s="59" t="s">
        <v>12</v>
      </c>
    </row>
    <row r="74" spans="1:26" x14ac:dyDescent="0.2">
      <c r="A74" s="2" t="s">
        <v>104</v>
      </c>
      <c r="B74" s="70" t="s">
        <v>27</v>
      </c>
      <c r="C74" s="59">
        <v>186.399</v>
      </c>
      <c r="D74" s="59">
        <v>159.87300000000002</v>
      </c>
      <c r="E74" s="59">
        <v>199.934</v>
      </c>
      <c r="F74" s="59">
        <v>130.499</v>
      </c>
      <c r="G74" s="59">
        <v>127.13900000000001</v>
      </c>
      <c r="H74" s="59">
        <v>127.07700000000001</v>
      </c>
      <c r="I74" s="59">
        <v>119.82700000000001</v>
      </c>
      <c r="J74" s="59">
        <v>125.01700000000001</v>
      </c>
      <c r="K74" s="291">
        <v>121.973</v>
      </c>
      <c r="L74" s="59">
        <v>163.96899999999999</v>
      </c>
      <c r="M74" s="59">
        <v>174.53900000000002</v>
      </c>
      <c r="N74" s="59">
        <v>196.15600000000001</v>
      </c>
      <c r="O74" s="59">
        <v>183.55600000000001</v>
      </c>
      <c r="P74" s="59" t="s">
        <v>12</v>
      </c>
      <c r="Q74" s="59" t="s">
        <v>12</v>
      </c>
      <c r="R74" s="59" t="s">
        <v>12</v>
      </c>
      <c r="S74" s="59" t="s">
        <v>12</v>
      </c>
      <c r="T74" s="59" t="s">
        <v>12</v>
      </c>
      <c r="U74" s="59" t="s">
        <v>12</v>
      </c>
      <c r="V74" s="59" t="s">
        <v>12</v>
      </c>
      <c r="W74" s="291" t="s">
        <v>12</v>
      </c>
      <c r="X74" s="59" t="s">
        <v>12</v>
      </c>
      <c r="Y74" s="59" t="s">
        <v>12</v>
      </c>
      <c r="Z74" s="59" t="s">
        <v>12</v>
      </c>
    </row>
    <row r="75" spans="1:26" x14ac:dyDescent="0.2">
      <c r="A75" s="2" t="s">
        <v>105</v>
      </c>
      <c r="B75" s="70" t="s">
        <v>28</v>
      </c>
      <c r="C75" s="59">
        <v>3182.5330000000004</v>
      </c>
      <c r="D75" s="59">
        <v>2285.1350000000002</v>
      </c>
      <c r="E75" s="59">
        <v>2401.0740000000001</v>
      </c>
      <c r="F75" s="59">
        <v>2503.9520000000002</v>
      </c>
      <c r="G75" s="59">
        <v>2261.4090000000001</v>
      </c>
      <c r="H75" s="59">
        <v>2399.5410000000002</v>
      </c>
      <c r="I75" s="59">
        <v>2863.4430000000002</v>
      </c>
      <c r="J75" s="59">
        <v>2649.7360000000003</v>
      </c>
      <c r="K75" s="291">
        <v>2599.982</v>
      </c>
      <c r="L75" s="59">
        <v>3108.0190000000002</v>
      </c>
      <c r="M75" s="59">
        <v>2802.6950000000002</v>
      </c>
      <c r="N75" s="59">
        <v>2863.3690000000001</v>
      </c>
      <c r="O75" s="59">
        <v>3030.9720000000002</v>
      </c>
      <c r="P75" s="59" t="s">
        <v>12</v>
      </c>
      <c r="Q75" s="59" t="s">
        <v>12</v>
      </c>
      <c r="R75" s="59" t="s">
        <v>12</v>
      </c>
      <c r="S75" s="59" t="s">
        <v>12</v>
      </c>
      <c r="T75" s="59" t="s">
        <v>12</v>
      </c>
      <c r="U75" s="59" t="s">
        <v>12</v>
      </c>
      <c r="V75" s="59" t="s">
        <v>12</v>
      </c>
      <c r="W75" s="291" t="s">
        <v>12</v>
      </c>
      <c r="X75" s="59" t="s">
        <v>12</v>
      </c>
      <c r="Y75" s="59" t="s">
        <v>12</v>
      </c>
      <c r="Z75" s="59" t="s">
        <v>12</v>
      </c>
    </row>
    <row r="76" spans="1:26" x14ac:dyDescent="0.2">
      <c r="A76" s="2" t="s">
        <v>106</v>
      </c>
      <c r="B76" s="70" t="s">
        <v>29</v>
      </c>
      <c r="C76" s="59">
        <v>177.59300000000002</v>
      </c>
      <c r="D76" s="59">
        <v>138.51500000000001</v>
      </c>
      <c r="E76" s="59">
        <v>140.25</v>
      </c>
      <c r="F76" s="59">
        <v>144.10900000000001</v>
      </c>
      <c r="G76" s="59">
        <v>163.286</v>
      </c>
      <c r="H76" s="59">
        <v>187.154</v>
      </c>
      <c r="I76" s="59">
        <v>195.84800000000001</v>
      </c>
      <c r="J76" s="59">
        <v>213.88400000000001</v>
      </c>
      <c r="K76" s="291">
        <v>168.666</v>
      </c>
      <c r="L76" s="59">
        <v>163.857</v>
      </c>
      <c r="M76" s="59">
        <v>135.767</v>
      </c>
      <c r="N76" s="59">
        <v>164.619</v>
      </c>
      <c r="O76" s="59">
        <v>217.64400000000001</v>
      </c>
      <c r="P76" s="59" t="s">
        <v>12</v>
      </c>
      <c r="Q76" s="59" t="s">
        <v>12</v>
      </c>
      <c r="R76" s="59" t="s">
        <v>12</v>
      </c>
      <c r="S76" s="59" t="s">
        <v>12</v>
      </c>
      <c r="T76" s="59" t="s">
        <v>12</v>
      </c>
      <c r="U76" s="59" t="s">
        <v>12</v>
      </c>
      <c r="V76" s="59" t="s">
        <v>12</v>
      </c>
      <c r="W76" s="291" t="s">
        <v>12</v>
      </c>
      <c r="X76" s="59" t="s">
        <v>12</v>
      </c>
      <c r="Y76" s="59" t="s">
        <v>12</v>
      </c>
      <c r="Z76" s="59" t="s">
        <v>12</v>
      </c>
    </row>
    <row r="77" spans="1:26" x14ac:dyDescent="0.2">
      <c r="A77" s="2" t="s">
        <v>107</v>
      </c>
      <c r="B77" s="70" t="s">
        <v>30</v>
      </c>
      <c r="C77" s="59">
        <v>11662.67</v>
      </c>
      <c r="D77" s="59">
        <v>10188.376</v>
      </c>
      <c r="E77" s="59">
        <v>10630.14</v>
      </c>
      <c r="F77" s="59">
        <v>8643.9050000000007</v>
      </c>
      <c r="G77" s="59">
        <v>9346.7030000000013</v>
      </c>
      <c r="H77" s="59">
        <v>7964.8090000000002</v>
      </c>
      <c r="I77" s="59">
        <v>8993.7839999999997</v>
      </c>
      <c r="J77" s="59">
        <v>8825.3340000000007</v>
      </c>
      <c r="K77" s="291">
        <v>8924.6730000000007</v>
      </c>
      <c r="L77" s="59">
        <v>10753.713</v>
      </c>
      <c r="M77" s="59">
        <v>10762.508</v>
      </c>
      <c r="N77" s="59">
        <v>10419.494000000001</v>
      </c>
      <c r="O77" s="81" t="s">
        <v>12</v>
      </c>
      <c r="P77" s="59" t="s">
        <v>12</v>
      </c>
      <c r="Q77" s="59" t="s">
        <v>12</v>
      </c>
      <c r="R77" s="59" t="s">
        <v>12</v>
      </c>
      <c r="S77" s="59" t="s">
        <v>12</v>
      </c>
      <c r="T77" s="59" t="s">
        <v>12</v>
      </c>
      <c r="U77" s="59" t="s">
        <v>12</v>
      </c>
      <c r="V77" s="59" t="s">
        <v>12</v>
      </c>
      <c r="W77" s="291" t="s">
        <v>12</v>
      </c>
      <c r="X77" s="59" t="s">
        <v>12</v>
      </c>
      <c r="Y77" s="59" t="s">
        <v>12</v>
      </c>
      <c r="Z77" s="59" t="s">
        <v>12</v>
      </c>
    </row>
    <row r="78" spans="1:26" x14ac:dyDescent="0.2">
      <c r="A78" s="2" t="s">
        <v>108</v>
      </c>
      <c r="B78" s="70" t="s">
        <v>31</v>
      </c>
      <c r="C78" s="59">
        <v>6653.6710000000003</v>
      </c>
      <c r="D78" s="59">
        <v>5496.6460000000006</v>
      </c>
      <c r="E78" s="59">
        <v>6053.56</v>
      </c>
      <c r="F78" s="59">
        <v>6275.7280000000001</v>
      </c>
      <c r="G78" s="59">
        <v>6260.9350000000004</v>
      </c>
      <c r="H78" s="59">
        <v>6573.5250000000005</v>
      </c>
      <c r="I78" s="59">
        <v>5829.36</v>
      </c>
      <c r="J78" s="59">
        <v>5541.0630000000001</v>
      </c>
      <c r="K78" s="59">
        <v>5261.2880000000005</v>
      </c>
      <c r="L78" s="59">
        <v>5377.4090000000006</v>
      </c>
      <c r="M78" s="59">
        <v>5989.2629999999999</v>
      </c>
      <c r="N78" s="59">
        <v>5699.9859999999999</v>
      </c>
      <c r="O78" s="59">
        <v>5785.8150000000005</v>
      </c>
      <c r="P78" s="59" t="s">
        <v>12</v>
      </c>
      <c r="Q78" s="59" t="s">
        <v>12</v>
      </c>
      <c r="R78" s="59" t="s">
        <v>12</v>
      </c>
      <c r="S78" s="59" t="s">
        <v>12</v>
      </c>
      <c r="T78" s="59" t="s">
        <v>12</v>
      </c>
      <c r="U78" s="59" t="s">
        <v>12</v>
      </c>
      <c r="V78" s="59" t="s">
        <v>12</v>
      </c>
      <c r="W78" s="59" t="s">
        <v>12</v>
      </c>
      <c r="X78" s="59" t="s">
        <v>12</v>
      </c>
      <c r="Y78" s="59" t="s">
        <v>12</v>
      </c>
      <c r="Z78" s="59" t="s">
        <v>12</v>
      </c>
    </row>
    <row r="79" spans="1:26" x14ac:dyDescent="0.2">
      <c r="A79" s="2" t="s">
        <v>109</v>
      </c>
      <c r="B79" s="70" t="s">
        <v>32</v>
      </c>
      <c r="C79" s="59">
        <v>14539.677</v>
      </c>
      <c r="D79" s="59">
        <v>12337.499</v>
      </c>
      <c r="E79" s="59">
        <v>12855.136</v>
      </c>
      <c r="F79" s="59">
        <v>11830.078</v>
      </c>
      <c r="G79" s="59">
        <v>12023.635</v>
      </c>
      <c r="H79" s="59">
        <v>11662.228000000001</v>
      </c>
      <c r="I79" s="59">
        <v>11913.081</v>
      </c>
      <c r="J79" s="59">
        <v>11947.111000000001</v>
      </c>
      <c r="K79" s="59">
        <v>11652.706</v>
      </c>
      <c r="L79" s="291">
        <v>12544.165999999999</v>
      </c>
      <c r="M79" s="59">
        <v>12286.393</v>
      </c>
      <c r="N79" s="59">
        <v>13106.362999999999</v>
      </c>
      <c r="O79" s="59">
        <v>13438.549000000001</v>
      </c>
      <c r="P79" s="59" t="s">
        <v>12</v>
      </c>
      <c r="Q79" s="59" t="s">
        <v>12</v>
      </c>
      <c r="R79" s="59" t="s">
        <v>12</v>
      </c>
      <c r="S79" s="59" t="s">
        <v>12</v>
      </c>
      <c r="T79" s="59" t="s">
        <v>12</v>
      </c>
      <c r="U79" s="59" t="s">
        <v>12</v>
      </c>
      <c r="V79" s="59" t="s">
        <v>12</v>
      </c>
      <c r="W79" s="59" t="s">
        <v>12</v>
      </c>
      <c r="X79" s="291" t="s">
        <v>12</v>
      </c>
      <c r="Y79" s="59" t="s">
        <v>12</v>
      </c>
      <c r="Z79" s="59" t="s">
        <v>12</v>
      </c>
    </row>
    <row r="80" spans="1:26" x14ac:dyDescent="0.2">
      <c r="A80" s="2" t="s">
        <v>110</v>
      </c>
      <c r="B80" s="70" t="s">
        <v>33</v>
      </c>
      <c r="C80" s="59">
        <v>5057</v>
      </c>
      <c r="D80" s="291">
        <v>3727</v>
      </c>
      <c r="E80" s="59">
        <v>3764</v>
      </c>
      <c r="F80" s="59">
        <v>4092</v>
      </c>
      <c r="G80" s="59">
        <v>4057.9280000000003</v>
      </c>
      <c r="H80" s="59">
        <v>3901.0360000000001</v>
      </c>
      <c r="I80" s="59">
        <v>4421.4290000000001</v>
      </c>
      <c r="J80" s="59">
        <v>3789.2690000000002</v>
      </c>
      <c r="K80" s="59">
        <v>3871.8320000000003</v>
      </c>
      <c r="L80" s="59">
        <v>4186.8670000000002</v>
      </c>
      <c r="M80" s="59">
        <v>5187.5889999999999</v>
      </c>
      <c r="N80" s="59">
        <v>5784.0080000000007</v>
      </c>
      <c r="O80" s="59">
        <v>5825.3609999999999</v>
      </c>
      <c r="P80" s="291" t="s">
        <v>12</v>
      </c>
      <c r="Q80" s="59" t="s">
        <v>12</v>
      </c>
      <c r="R80" s="59" t="s">
        <v>12</v>
      </c>
      <c r="S80" s="59" t="s">
        <v>12</v>
      </c>
      <c r="T80" s="59" t="s">
        <v>12</v>
      </c>
      <c r="U80" s="59" t="s">
        <v>12</v>
      </c>
      <c r="V80" s="59" t="s">
        <v>12</v>
      </c>
      <c r="W80" s="59" t="s">
        <v>12</v>
      </c>
      <c r="X80" s="59" t="s">
        <v>12</v>
      </c>
      <c r="Y80" s="59" t="s">
        <v>12</v>
      </c>
      <c r="Z80" s="59" t="s">
        <v>12</v>
      </c>
    </row>
    <row r="81" spans="1:26" x14ac:dyDescent="0.2">
      <c r="A81" s="2" t="s">
        <v>111</v>
      </c>
      <c r="B81" s="70" t="s">
        <v>34</v>
      </c>
      <c r="C81" s="59">
        <v>4995</v>
      </c>
      <c r="D81" s="59">
        <v>4699</v>
      </c>
      <c r="E81" s="59">
        <v>4808</v>
      </c>
      <c r="F81" s="59">
        <v>4462</v>
      </c>
      <c r="G81" s="59">
        <v>4665</v>
      </c>
      <c r="H81" s="59">
        <v>4789</v>
      </c>
      <c r="I81" s="59">
        <v>4402</v>
      </c>
      <c r="J81" s="59">
        <v>4057</v>
      </c>
      <c r="K81" s="59">
        <v>3702</v>
      </c>
      <c r="L81" s="59">
        <v>4079</v>
      </c>
      <c r="M81" s="59">
        <v>4478</v>
      </c>
      <c r="N81" s="59">
        <v>4738</v>
      </c>
      <c r="O81" s="59">
        <v>4889</v>
      </c>
      <c r="P81" s="59" t="s">
        <v>12</v>
      </c>
      <c r="Q81" s="59" t="s">
        <v>12</v>
      </c>
      <c r="R81" s="59" t="s">
        <v>12</v>
      </c>
      <c r="S81" s="59" t="s">
        <v>12</v>
      </c>
      <c r="T81" s="59" t="s">
        <v>12</v>
      </c>
      <c r="U81" s="59" t="s">
        <v>12</v>
      </c>
      <c r="V81" s="59" t="s">
        <v>12</v>
      </c>
      <c r="W81" s="59" t="s">
        <v>12</v>
      </c>
      <c r="X81" s="59" t="s">
        <v>12</v>
      </c>
      <c r="Y81" s="59" t="s">
        <v>12</v>
      </c>
      <c r="Z81" s="59" t="s">
        <v>12</v>
      </c>
    </row>
    <row r="82" spans="1:26" x14ac:dyDescent="0.2">
      <c r="A82" s="2" t="s">
        <v>112</v>
      </c>
      <c r="B82" s="70" t="s">
        <v>35</v>
      </c>
      <c r="C82" s="59">
        <v>1194.037</v>
      </c>
      <c r="D82" s="59">
        <v>1208.2740000000001</v>
      </c>
      <c r="E82" s="59">
        <v>1162.4740000000002</v>
      </c>
      <c r="F82" s="59">
        <v>1210.422</v>
      </c>
      <c r="G82" s="59">
        <v>1396.394</v>
      </c>
      <c r="H82" s="59">
        <v>1423.9470000000001</v>
      </c>
      <c r="I82" s="59">
        <v>1345.7830000000001</v>
      </c>
      <c r="J82" s="59">
        <v>1146.8620000000001</v>
      </c>
      <c r="K82" s="59">
        <v>1024.855</v>
      </c>
      <c r="L82" s="59">
        <v>819.9</v>
      </c>
      <c r="M82" s="59">
        <v>1530.2040000000002</v>
      </c>
      <c r="N82" s="59">
        <v>1472.479</v>
      </c>
      <c r="O82" s="59">
        <v>1222.9349999999999</v>
      </c>
      <c r="P82" s="59" t="s">
        <v>12</v>
      </c>
      <c r="Q82" s="59" t="s">
        <v>12</v>
      </c>
      <c r="R82" s="59" t="s">
        <v>12</v>
      </c>
      <c r="S82" s="59" t="s">
        <v>12</v>
      </c>
      <c r="T82" s="59" t="s">
        <v>12</v>
      </c>
      <c r="U82" s="59" t="s">
        <v>12</v>
      </c>
      <c r="V82" s="59" t="s">
        <v>12</v>
      </c>
      <c r="W82" s="59" t="s">
        <v>12</v>
      </c>
      <c r="X82" s="59" t="s">
        <v>12</v>
      </c>
      <c r="Y82" s="59" t="s">
        <v>12</v>
      </c>
      <c r="Z82" s="59" t="s">
        <v>12</v>
      </c>
    </row>
    <row r="83" spans="1:26" x14ac:dyDescent="0.2">
      <c r="A83" s="2" t="s">
        <v>113</v>
      </c>
      <c r="B83" s="70" t="s">
        <v>36</v>
      </c>
      <c r="C83" s="59">
        <v>2386</v>
      </c>
      <c r="D83" s="59">
        <v>2174</v>
      </c>
      <c r="E83" s="59">
        <v>2480</v>
      </c>
      <c r="F83" s="59">
        <v>2007</v>
      </c>
      <c r="G83" s="59">
        <v>2292</v>
      </c>
      <c r="H83" s="59">
        <v>2006</v>
      </c>
      <c r="I83" s="59">
        <v>2030</v>
      </c>
      <c r="J83" s="59">
        <v>2134</v>
      </c>
      <c r="K83" s="59">
        <v>1885</v>
      </c>
      <c r="L83" s="59">
        <v>2136</v>
      </c>
      <c r="M83" s="59">
        <v>2233</v>
      </c>
      <c r="N83" s="59">
        <v>2277</v>
      </c>
      <c r="O83" s="59">
        <v>2396</v>
      </c>
      <c r="P83" s="59" t="s">
        <v>12</v>
      </c>
      <c r="Q83" s="59" t="s">
        <v>12</v>
      </c>
      <c r="R83" s="59" t="s">
        <v>12</v>
      </c>
      <c r="S83" s="59" t="s">
        <v>12</v>
      </c>
      <c r="T83" s="59" t="s">
        <v>12</v>
      </c>
      <c r="U83" s="59" t="s">
        <v>12</v>
      </c>
      <c r="V83" s="59" t="s">
        <v>12</v>
      </c>
      <c r="W83" s="59" t="s">
        <v>12</v>
      </c>
      <c r="X83" s="59" t="s">
        <v>12</v>
      </c>
      <c r="Y83" s="59" t="s">
        <v>12</v>
      </c>
      <c r="Z83" s="59" t="s">
        <v>12</v>
      </c>
    </row>
    <row r="84" spans="1:26" x14ac:dyDescent="0.2">
      <c r="A84" s="2" t="s">
        <v>114</v>
      </c>
      <c r="B84" s="70" t="s">
        <v>37</v>
      </c>
      <c r="C84" s="59">
        <v>6969</v>
      </c>
      <c r="D84" s="59">
        <v>6118</v>
      </c>
      <c r="E84" s="59">
        <v>6483</v>
      </c>
      <c r="F84" s="59">
        <v>5600</v>
      </c>
      <c r="G84" s="59">
        <v>5182</v>
      </c>
      <c r="H84" s="59">
        <v>4674</v>
      </c>
      <c r="I84" s="59">
        <v>4668</v>
      </c>
      <c r="J84" s="59">
        <v>4258</v>
      </c>
      <c r="K84" s="59">
        <v>4361</v>
      </c>
      <c r="L84" s="59">
        <v>5541</v>
      </c>
      <c r="M84" s="59">
        <v>5818</v>
      </c>
      <c r="N84" s="59">
        <v>6380</v>
      </c>
      <c r="O84" s="59">
        <v>6586.5439999999999</v>
      </c>
      <c r="P84" s="59" t="s">
        <v>12</v>
      </c>
      <c r="Q84" s="59" t="s">
        <v>12</v>
      </c>
      <c r="R84" s="59" t="s">
        <v>12</v>
      </c>
      <c r="S84" s="59" t="s">
        <v>12</v>
      </c>
      <c r="T84" s="59" t="s">
        <v>12</v>
      </c>
      <c r="U84" s="59" t="s">
        <v>12</v>
      </c>
      <c r="V84" s="59" t="s">
        <v>12</v>
      </c>
      <c r="W84" s="59" t="s">
        <v>12</v>
      </c>
      <c r="X84" s="59" t="s">
        <v>12</v>
      </c>
      <c r="Y84" s="59" t="s">
        <v>12</v>
      </c>
      <c r="Z84" s="59" t="s">
        <v>12</v>
      </c>
    </row>
    <row r="85" spans="1:26" x14ac:dyDescent="0.2">
      <c r="A85" s="2" t="s">
        <v>115</v>
      </c>
      <c r="B85" s="70" t="s">
        <v>38</v>
      </c>
      <c r="C85" s="59">
        <v>16378.501</v>
      </c>
      <c r="D85" s="59">
        <v>14741.659</v>
      </c>
      <c r="E85" s="59">
        <v>15659.019</v>
      </c>
      <c r="F85" s="59">
        <v>13323.14</v>
      </c>
      <c r="G85" s="59">
        <v>12752.704</v>
      </c>
      <c r="H85" s="59">
        <v>12834.187</v>
      </c>
      <c r="I85" s="59">
        <v>11923.826999999999</v>
      </c>
      <c r="J85" s="59">
        <v>10806.646000000001</v>
      </c>
      <c r="K85" s="59">
        <v>11356.481</v>
      </c>
      <c r="L85" s="59">
        <v>13923.566000000001</v>
      </c>
      <c r="M85" s="59">
        <v>14855.982</v>
      </c>
      <c r="N85" s="59">
        <v>15914.402</v>
      </c>
      <c r="O85" s="59">
        <v>16688.691999999999</v>
      </c>
      <c r="P85" s="59" t="s">
        <v>12</v>
      </c>
      <c r="Q85" s="59" t="s">
        <v>12</v>
      </c>
      <c r="R85" s="59" t="s">
        <v>12</v>
      </c>
      <c r="S85" s="59" t="s">
        <v>12</v>
      </c>
      <c r="T85" s="59" t="s">
        <v>12</v>
      </c>
      <c r="U85" s="59" t="s">
        <v>12</v>
      </c>
      <c r="V85" s="59" t="s">
        <v>12</v>
      </c>
      <c r="W85" s="59" t="s">
        <v>12</v>
      </c>
      <c r="X85" s="59" t="s">
        <v>12</v>
      </c>
      <c r="Y85" s="59" t="s">
        <v>12</v>
      </c>
      <c r="Z85" s="59" t="s">
        <v>12</v>
      </c>
    </row>
    <row r="86" spans="1:26" x14ac:dyDescent="0.2">
      <c r="A86" s="2" t="s">
        <v>116</v>
      </c>
      <c r="B86" s="70" t="s">
        <v>39</v>
      </c>
      <c r="C86" s="59">
        <v>31171.671999999999</v>
      </c>
      <c r="D86" s="59">
        <v>25676.946</v>
      </c>
      <c r="E86" s="59">
        <v>26754.368999999999</v>
      </c>
      <c r="F86" s="59">
        <v>25298.574000000001</v>
      </c>
      <c r="G86" s="59">
        <v>23932.446</v>
      </c>
      <c r="H86" s="59">
        <v>22846.822</v>
      </c>
      <c r="I86" s="59">
        <v>23771.902999999998</v>
      </c>
      <c r="J86" s="59">
        <v>23200.063000000002</v>
      </c>
      <c r="K86" s="59">
        <v>23654.003000000001</v>
      </c>
      <c r="L86" s="59">
        <v>26883.062000000002</v>
      </c>
      <c r="M86" s="59">
        <v>27737.334999999999</v>
      </c>
      <c r="N86" s="59">
        <v>28233.727999999999</v>
      </c>
      <c r="O86" s="59">
        <v>30301.721000000001</v>
      </c>
      <c r="P86" s="59" t="s">
        <v>12</v>
      </c>
      <c r="Q86" s="59" t="s">
        <v>12</v>
      </c>
      <c r="R86" s="59" t="s">
        <v>12</v>
      </c>
      <c r="S86" s="59" t="s">
        <v>12</v>
      </c>
      <c r="T86" s="59" t="s">
        <v>12</v>
      </c>
      <c r="U86" s="59" t="s">
        <v>12</v>
      </c>
      <c r="V86" s="59" t="s">
        <v>12</v>
      </c>
      <c r="W86" s="59" t="s">
        <v>12</v>
      </c>
      <c r="X86" s="59" t="s">
        <v>12</v>
      </c>
      <c r="Y86" s="59" t="s">
        <v>12</v>
      </c>
      <c r="Z86" s="59" t="s">
        <v>12</v>
      </c>
    </row>
    <row r="87" spans="1:26" x14ac:dyDescent="0.2">
      <c r="A87" s="83" t="s">
        <v>117</v>
      </c>
      <c r="B87" s="70" t="s">
        <v>59</v>
      </c>
      <c r="C87" s="81" t="s">
        <v>12</v>
      </c>
      <c r="D87" s="81" t="s">
        <v>12</v>
      </c>
      <c r="E87" s="81" t="s">
        <v>12</v>
      </c>
      <c r="F87" s="81" t="s">
        <v>12</v>
      </c>
      <c r="G87" s="81" t="s">
        <v>12</v>
      </c>
      <c r="H87" s="81" t="s">
        <v>12</v>
      </c>
      <c r="I87" s="81" t="s">
        <v>12</v>
      </c>
      <c r="J87" s="81" t="s">
        <v>12</v>
      </c>
      <c r="K87" s="81" t="s">
        <v>12</v>
      </c>
      <c r="L87" s="81" t="s">
        <v>12</v>
      </c>
      <c r="M87" s="81" t="s">
        <v>12</v>
      </c>
      <c r="N87" s="81" t="s">
        <v>12</v>
      </c>
      <c r="O87" s="81" t="s">
        <v>12</v>
      </c>
      <c r="P87" s="81" t="s">
        <v>12</v>
      </c>
      <c r="Q87" s="81" t="s">
        <v>12</v>
      </c>
      <c r="R87" s="81" t="s">
        <v>12</v>
      </c>
      <c r="S87" s="81" t="s">
        <v>12</v>
      </c>
      <c r="T87" s="81" t="s">
        <v>12</v>
      </c>
      <c r="U87" s="81" t="s">
        <v>12</v>
      </c>
      <c r="V87" s="81" t="s">
        <v>12</v>
      </c>
      <c r="W87" s="81" t="s">
        <v>12</v>
      </c>
      <c r="X87" s="81" t="s">
        <v>12</v>
      </c>
      <c r="Y87" s="81" t="s">
        <v>12</v>
      </c>
      <c r="Z87" s="81" t="s">
        <v>12</v>
      </c>
    </row>
    <row r="88" spans="1:26" x14ac:dyDescent="0.2">
      <c r="A88" s="2" t="s">
        <v>118</v>
      </c>
      <c r="B88" s="70" t="s">
        <v>43</v>
      </c>
      <c r="C88" s="59">
        <v>14706.643</v>
      </c>
      <c r="D88" s="59">
        <v>11745.182000000001</v>
      </c>
      <c r="E88" s="59">
        <v>11304.994000000001</v>
      </c>
      <c r="F88" s="59">
        <v>9995.4699999999993</v>
      </c>
      <c r="G88" s="59">
        <v>9810.0460000000003</v>
      </c>
      <c r="H88" s="59">
        <v>9469.5450000000001</v>
      </c>
      <c r="I88" s="59">
        <v>9790.4160000000011</v>
      </c>
      <c r="J88" s="59">
        <v>10101.799000000001</v>
      </c>
      <c r="K88" s="59">
        <v>10949.275</v>
      </c>
      <c r="L88" s="59">
        <v>11525.717000000001</v>
      </c>
      <c r="M88" s="59">
        <v>12867.058000000001</v>
      </c>
      <c r="N88" s="59">
        <v>12368.487999999999</v>
      </c>
      <c r="O88" s="59">
        <v>13336.425999999999</v>
      </c>
      <c r="P88" s="59" t="s">
        <v>12</v>
      </c>
      <c r="Q88" s="59" t="s">
        <v>12</v>
      </c>
      <c r="R88" s="59" t="s">
        <v>12</v>
      </c>
      <c r="S88" s="59" t="s">
        <v>12</v>
      </c>
      <c r="T88" s="59" t="s">
        <v>12</v>
      </c>
      <c r="U88" s="59" t="s">
        <v>12</v>
      </c>
      <c r="V88" s="59" t="s">
        <v>12</v>
      </c>
      <c r="W88" s="59" t="s">
        <v>12</v>
      </c>
      <c r="X88" s="59" t="s">
        <v>12</v>
      </c>
      <c r="Y88" s="59" t="s">
        <v>12</v>
      </c>
      <c r="Z88" s="59" t="s">
        <v>12</v>
      </c>
    </row>
    <row r="89" spans="1:26" x14ac:dyDescent="0.2">
      <c r="A89" s="2" t="s">
        <v>119</v>
      </c>
      <c r="B89" s="70" t="s">
        <v>61</v>
      </c>
      <c r="C89" s="59">
        <v>334</v>
      </c>
      <c r="D89" s="259">
        <v>341</v>
      </c>
      <c r="E89" s="81" t="s">
        <v>12</v>
      </c>
      <c r="F89" s="81" t="s">
        <v>12</v>
      </c>
      <c r="G89" s="81" t="s">
        <v>12</v>
      </c>
      <c r="H89" s="81" t="s">
        <v>12</v>
      </c>
      <c r="I89" s="81" t="s">
        <v>12</v>
      </c>
      <c r="J89" s="81" t="s">
        <v>12</v>
      </c>
      <c r="K89" s="81" t="s">
        <v>12</v>
      </c>
      <c r="L89" s="81" t="s">
        <v>12</v>
      </c>
      <c r="M89" s="81" t="s">
        <v>12</v>
      </c>
      <c r="N89" s="81" t="s">
        <v>12</v>
      </c>
      <c r="O89" s="81" t="s">
        <v>12</v>
      </c>
      <c r="P89" s="259" t="s">
        <v>12</v>
      </c>
      <c r="Q89" s="259" t="s">
        <v>12</v>
      </c>
      <c r="R89" s="259" t="s">
        <v>12</v>
      </c>
      <c r="S89" s="259" t="s">
        <v>12</v>
      </c>
      <c r="T89" s="259" t="s">
        <v>12</v>
      </c>
      <c r="U89" s="259" t="s">
        <v>12</v>
      </c>
      <c r="V89" s="259" t="s">
        <v>12</v>
      </c>
      <c r="W89" s="259" t="s">
        <v>12</v>
      </c>
      <c r="X89" s="259" t="s">
        <v>12</v>
      </c>
      <c r="Y89" s="259" t="s">
        <v>12</v>
      </c>
      <c r="Z89" s="259" t="s">
        <v>12</v>
      </c>
    </row>
    <row r="90" spans="1:26" x14ac:dyDescent="0.2">
      <c r="A90" s="2" t="s">
        <v>120</v>
      </c>
      <c r="B90" s="70" t="s">
        <v>198</v>
      </c>
      <c r="C90" s="291">
        <v>642.74900000000002</v>
      </c>
      <c r="D90" s="291">
        <v>496.20100000000002</v>
      </c>
      <c r="E90" s="59">
        <v>436.952</v>
      </c>
      <c r="F90" s="291">
        <v>379.23900000000003</v>
      </c>
      <c r="G90" s="291">
        <v>382.29400000000004</v>
      </c>
      <c r="H90" s="291">
        <v>435.83800000000002</v>
      </c>
      <c r="I90" s="291">
        <v>499.52700000000004</v>
      </c>
      <c r="J90" s="291">
        <v>531.76100000000008</v>
      </c>
      <c r="K90" s="291">
        <v>463.81200000000001</v>
      </c>
      <c r="L90" s="291">
        <v>360.32</v>
      </c>
      <c r="M90" s="291">
        <v>383.98500000000001</v>
      </c>
      <c r="N90" s="59">
        <v>492.98500000000001</v>
      </c>
      <c r="O90" s="291">
        <v>555.50700000000006</v>
      </c>
      <c r="P90" s="291" t="s">
        <v>12</v>
      </c>
      <c r="Q90" s="259" t="s">
        <v>12</v>
      </c>
      <c r="R90" s="259" t="s">
        <v>12</v>
      </c>
      <c r="S90" s="259" t="s">
        <v>12</v>
      </c>
      <c r="T90" s="259" t="s">
        <v>12</v>
      </c>
      <c r="U90" s="259" t="s">
        <v>12</v>
      </c>
      <c r="V90" s="259" t="s">
        <v>12</v>
      </c>
      <c r="W90" s="259" t="s">
        <v>12</v>
      </c>
      <c r="X90" s="259" t="s">
        <v>12</v>
      </c>
      <c r="Y90" s="259" t="s">
        <v>12</v>
      </c>
      <c r="Z90" s="259" t="s">
        <v>12</v>
      </c>
    </row>
    <row r="91" spans="1:26" x14ac:dyDescent="0.2">
      <c r="A91" s="2" t="s">
        <v>189</v>
      </c>
      <c r="B91" s="70" t="s">
        <v>190</v>
      </c>
      <c r="C91" s="59">
        <v>419.84700000000004</v>
      </c>
      <c r="D91" s="59">
        <v>525.66399999999999</v>
      </c>
      <c r="E91" s="59">
        <v>342.72</v>
      </c>
      <c r="F91" s="291">
        <v>320.06900000000002</v>
      </c>
      <c r="G91" s="291">
        <v>520.69200000000001</v>
      </c>
      <c r="H91" s="291">
        <v>443.93400000000003</v>
      </c>
      <c r="I91" s="291">
        <v>457.80500000000001</v>
      </c>
      <c r="J91" s="291">
        <v>477.79</v>
      </c>
      <c r="K91" s="291">
        <v>258.51300000000003</v>
      </c>
      <c r="L91" s="291">
        <v>263.10399999999998</v>
      </c>
      <c r="M91" s="291">
        <v>433.041</v>
      </c>
      <c r="N91" s="59">
        <v>773.45400000000006</v>
      </c>
      <c r="O91" s="59">
        <v>537.46900000000005</v>
      </c>
      <c r="P91" s="59" t="s">
        <v>12</v>
      </c>
      <c r="Q91" s="259" t="s">
        <v>12</v>
      </c>
      <c r="R91" s="259" t="s">
        <v>12</v>
      </c>
      <c r="S91" s="259" t="s">
        <v>12</v>
      </c>
      <c r="T91" s="259" t="s">
        <v>12</v>
      </c>
      <c r="U91" s="259" t="s">
        <v>12</v>
      </c>
      <c r="V91" s="259" t="s">
        <v>12</v>
      </c>
      <c r="W91" s="259" t="s">
        <v>12</v>
      </c>
      <c r="X91" s="259" t="s">
        <v>12</v>
      </c>
      <c r="Y91" s="259" t="s">
        <v>12</v>
      </c>
      <c r="Z91" s="259" t="s">
        <v>12</v>
      </c>
    </row>
    <row r="92" spans="1:26" x14ac:dyDescent="0.2">
      <c r="A92" s="2" t="s">
        <v>121</v>
      </c>
      <c r="B92" s="70" t="s">
        <v>62</v>
      </c>
      <c r="C92" s="59">
        <v>3235.857</v>
      </c>
      <c r="D92" s="59">
        <v>3155.9250000000002</v>
      </c>
      <c r="E92" s="59">
        <v>3834.576</v>
      </c>
      <c r="F92" s="291">
        <v>2888.114</v>
      </c>
      <c r="G92" s="291">
        <v>2804.4940000000001</v>
      </c>
      <c r="H92" s="291">
        <v>2664.9690000000001</v>
      </c>
      <c r="I92" s="291">
        <v>2512.6310000000003</v>
      </c>
      <c r="J92" s="291">
        <v>2573.2870000000003</v>
      </c>
      <c r="K92" s="291">
        <v>2337.5930000000003</v>
      </c>
      <c r="L92" s="291">
        <v>2615.596</v>
      </c>
      <c r="M92" s="291">
        <v>2958.3910000000001</v>
      </c>
      <c r="N92" s="59">
        <v>3377.5080000000003</v>
      </c>
      <c r="O92" s="59">
        <v>3360.4340000000002</v>
      </c>
      <c r="P92" s="59" t="s">
        <v>12</v>
      </c>
      <c r="Q92" s="259" t="s">
        <v>12</v>
      </c>
      <c r="R92" s="259" t="s">
        <v>12</v>
      </c>
      <c r="S92" s="259" t="s">
        <v>12</v>
      </c>
      <c r="T92" s="259" t="s">
        <v>12</v>
      </c>
      <c r="U92" s="259" t="s">
        <v>12</v>
      </c>
      <c r="V92" s="259" t="s">
        <v>12</v>
      </c>
      <c r="W92" s="259" t="s">
        <v>12</v>
      </c>
      <c r="X92" s="259" t="s">
        <v>12</v>
      </c>
      <c r="Y92" s="259" t="s">
        <v>12</v>
      </c>
      <c r="Z92" s="259" t="s">
        <v>12</v>
      </c>
    </row>
    <row r="93" spans="1:26" x14ac:dyDescent="0.2">
      <c r="A93" s="2" t="s">
        <v>122</v>
      </c>
      <c r="B93" s="70" t="s">
        <v>45</v>
      </c>
      <c r="C93" s="59">
        <v>24687.436000000002</v>
      </c>
      <c r="D93" s="59">
        <v>23186.421999999999</v>
      </c>
      <c r="E93" s="59">
        <v>23563.662</v>
      </c>
      <c r="F93" s="291">
        <v>22710.045000000002</v>
      </c>
      <c r="G93" s="291">
        <v>23892.817999999999</v>
      </c>
      <c r="H93" s="291">
        <v>23190.481</v>
      </c>
      <c r="I93" s="291">
        <v>27334.784</v>
      </c>
      <c r="J93" s="291">
        <v>26295.555</v>
      </c>
      <c r="K93" s="291">
        <v>24029.956000000002</v>
      </c>
      <c r="L93" s="291">
        <v>22763.409</v>
      </c>
      <c r="M93" s="291">
        <v>22556.841</v>
      </c>
      <c r="N93" s="59">
        <v>24690.995999999999</v>
      </c>
      <c r="O93" s="59">
        <v>25364.839</v>
      </c>
      <c r="P93" s="59" t="s">
        <v>12</v>
      </c>
      <c r="Q93" s="259" t="s">
        <v>12</v>
      </c>
      <c r="R93" s="259" t="s">
        <v>12</v>
      </c>
      <c r="S93" s="259" t="s">
        <v>12</v>
      </c>
      <c r="T93" s="259" t="s">
        <v>12</v>
      </c>
      <c r="U93" s="259" t="s">
        <v>12</v>
      </c>
      <c r="V93" s="259" t="s">
        <v>12</v>
      </c>
      <c r="W93" s="259" t="s">
        <v>12</v>
      </c>
      <c r="X93" s="259" t="s">
        <v>12</v>
      </c>
      <c r="Y93" s="259" t="s">
        <v>12</v>
      </c>
      <c r="Z93" s="259" t="s">
        <v>12</v>
      </c>
    </row>
    <row r="94" spans="1:26" x14ac:dyDescent="0.2">
      <c r="A94" s="2" t="s">
        <v>126</v>
      </c>
      <c r="B94" s="70" t="s">
        <v>131</v>
      </c>
      <c r="C94" s="291">
        <v>1381.712</v>
      </c>
      <c r="D94" s="291">
        <v>1356.4380000000001</v>
      </c>
      <c r="E94" s="59">
        <v>1349.6480000000001</v>
      </c>
      <c r="F94" s="291">
        <v>1042.98</v>
      </c>
      <c r="G94" s="291">
        <v>1220.749</v>
      </c>
      <c r="H94" s="291">
        <v>1262.396</v>
      </c>
      <c r="I94" s="291">
        <v>1344.049</v>
      </c>
      <c r="J94" s="291">
        <v>1374.492</v>
      </c>
      <c r="K94" s="291">
        <v>1169.2540000000001</v>
      </c>
      <c r="L94" s="291">
        <v>1121.0550000000001</v>
      </c>
      <c r="M94" s="291">
        <v>1482.4940000000001</v>
      </c>
      <c r="N94" s="291">
        <v>1738.1290000000001</v>
      </c>
      <c r="O94" s="81" t="s">
        <v>12</v>
      </c>
      <c r="P94" s="291" t="s">
        <v>12</v>
      </c>
      <c r="Q94" s="259" t="s">
        <v>12</v>
      </c>
      <c r="R94" s="259" t="s">
        <v>12</v>
      </c>
      <c r="S94" s="259" t="s">
        <v>12</v>
      </c>
      <c r="T94" s="259" t="s">
        <v>12</v>
      </c>
      <c r="U94" s="259" t="s">
        <v>12</v>
      </c>
      <c r="V94" s="259" t="s">
        <v>12</v>
      </c>
      <c r="W94" s="259" t="s">
        <v>12</v>
      </c>
      <c r="X94" s="259" t="s">
        <v>12</v>
      </c>
      <c r="Y94" s="259" t="s">
        <v>12</v>
      </c>
      <c r="Z94" s="259" t="s">
        <v>12</v>
      </c>
    </row>
    <row r="95" spans="1:26" x14ac:dyDescent="0.2">
      <c r="A95" s="2" t="s">
        <v>128</v>
      </c>
      <c r="B95" s="70" t="s">
        <v>50</v>
      </c>
      <c r="C95" s="59">
        <v>15710.7</v>
      </c>
      <c r="D95" s="59">
        <v>13752.1</v>
      </c>
      <c r="E95" s="59">
        <v>13977.5</v>
      </c>
      <c r="F95" s="291">
        <v>12161</v>
      </c>
      <c r="G95" s="291">
        <v>11765.6</v>
      </c>
      <c r="H95" s="291">
        <v>11401.1</v>
      </c>
      <c r="I95" s="291">
        <v>11256.5</v>
      </c>
      <c r="J95" s="291">
        <v>11294.7</v>
      </c>
      <c r="K95" s="291">
        <v>10912.2</v>
      </c>
      <c r="L95" s="291">
        <v>12144.7</v>
      </c>
      <c r="M95" s="291">
        <v>12870.5</v>
      </c>
      <c r="N95" s="59">
        <v>14076.5</v>
      </c>
      <c r="O95" s="59">
        <v>13872.2</v>
      </c>
      <c r="P95" s="59" t="s">
        <v>12</v>
      </c>
      <c r="Q95" s="59" t="s">
        <v>12</v>
      </c>
      <c r="R95" s="291" t="s">
        <v>12</v>
      </c>
      <c r="S95" s="291" t="s">
        <v>12</v>
      </c>
      <c r="T95" s="291" t="s">
        <v>12</v>
      </c>
      <c r="U95" s="291" t="s">
        <v>12</v>
      </c>
      <c r="V95" s="291" t="s">
        <v>12</v>
      </c>
      <c r="W95" s="291" t="s">
        <v>12</v>
      </c>
      <c r="X95" s="291" t="s">
        <v>12</v>
      </c>
      <c r="Y95" s="291" t="s">
        <v>12</v>
      </c>
      <c r="Z95" s="59" t="s">
        <v>12</v>
      </c>
    </row>
  </sheetData>
  <mergeCells count="4">
    <mergeCell ref="AA6:AA7"/>
    <mergeCell ref="B6:B7"/>
    <mergeCell ref="C6:N6"/>
    <mergeCell ref="O6:Z6"/>
  </mergeCells>
  <phoneticPr fontId="2" type="noConversion"/>
  <hyperlinks>
    <hyperlink ref="A1" location="Cover!A1" display="Back to Cover page" xr:uid="{00000000-0004-0000-1F00-000000000000}"/>
  </hyperlinks>
  <pageMargins left="0.7" right="0.7" top="0.75" bottom="0.75" header="0.3" footer="0.3"/>
  <pageSetup paperSize="9" scale="81" orientation="landscape"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73"/>
  <sheetViews>
    <sheetView showGridLines="0" zoomScaleNormal="100" workbookViewId="0">
      <selection activeCell="B3" sqref="B3"/>
    </sheetView>
  </sheetViews>
  <sheetFormatPr defaultColWidth="9" defaultRowHeight="11.4" x14ac:dyDescent="0.2"/>
  <cols>
    <col min="1" max="1" width="9" style="2" customWidth="1"/>
    <col min="2" max="2" width="13.6640625" style="2" customWidth="1"/>
    <col min="3" max="26" width="9" style="2"/>
    <col min="27" max="27" width="10.88671875" style="2" customWidth="1"/>
    <col min="28" max="16384" width="9" style="2"/>
  </cols>
  <sheetData>
    <row r="1" spans="1:27" ht="18" customHeight="1" x14ac:dyDescent="0.2">
      <c r="A1" s="264" t="s">
        <v>192</v>
      </c>
    </row>
    <row r="3" spans="1:27" ht="15.6" x14ac:dyDescent="0.3">
      <c r="B3" s="249" t="s">
        <v>500</v>
      </c>
    </row>
    <row r="4" spans="1:27" ht="13.2" x14ac:dyDescent="0.25">
      <c r="B4" s="250" t="s">
        <v>139</v>
      </c>
    </row>
    <row r="6" spans="1:27" ht="12" x14ac:dyDescent="0.2">
      <c r="B6" s="114"/>
      <c r="C6" s="344">
        <v>2019</v>
      </c>
      <c r="D6" s="345"/>
      <c r="E6" s="345"/>
      <c r="F6" s="345"/>
      <c r="G6" s="345"/>
      <c r="H6" s="345"/>
      <c r="I6" s="345"/>
      <c r="J6" s="345"/>
      <c r="K6" s="345"/>
      <c r="L6" s="345"/>
      <c r="M6" s="345"/>
      <c r="N6" s="351"/>
      <c r="O6" s="345">
        <v>2020</v>
      </c>
      <c r="P6" s="345"/>
      <c r="Q6" s="345"/>
      <c r="R6" s="345"/>
      <c r="S6" s="345"/>
      <c r="T6" s="345"/>
      <c r="U6" s="345"/>
      <c r="V6" s="345"/>
      <c r="W6" s="345"/>
      <c r="X6" s="345"/>
      <c r="Y6" s="345"/>
      <c r="Z6" s="345"/>
      <c r="AA6" s="342" t="s">
        <v>501</v>
      </c>
    </row>
    <row r="7" spans="1:27" ht="12" x14ac:dyDescent="0.2">
      <c r="B7" s="131"/>
      <c r="C7" s="56" t="s">
        <v>56</v>
      </c>
      <c r="D7" s="44" t="s">
        <v>57</v>
      </c>
      <c r="E7" s="44" t="s">
        <v>11</v>
      </c>
      <c r="F7" s="44" t="s">
        <v>10</v>
      </c>
      <c r="G7" s="44" t="s">
        <v>5</v>
      </c>
      <c r="H7" s="44" t="s">
        <v>6</v>
      </c>
      <c r="I7" s="44" t="s">
        <v>7</v>
      </c>
      <c r="J7" s="44" t="s">
        <v>51</v>
      </c>
      <c r="K7" s="44" t="s">
        <v>52</v>
      </c>
      <c r="L7" s="44" t="s">
        <v>53</v>
      </c>
      <c r="M7" s="44" t="s">
        <v>54</v>
      </c>
      <c r="N7" s="121" t="s">
        <v>55</v>
      </c>
      <c r="O7" s="44" t="s">
        <v>56</v>
      </c>
      <c r="P7" s="44" t="s">
        <v>57</v>
      </c>
      <c r="Q7" s="44" t="s">
        <v>11</v>
      </c>
      <c r="R7" s="44" t="s">
        <v>10</v>
      </c>
      <c r="S7" s="44" t="s">
        <v>5</v>
      </c>
      <c r="T7" s="44" t="s">
        <v>6</v>
      </c>
      <c r="U7" s="44" t="s">
        <v>7</v>
      </c>
      <c r="V7" s="44" t="s">
        <v>51</v>
      </c>
      <c r="W7" s="44" t="s">
        <v>52</v>
      </c>
      <c r="X7" s="44" t="s">
        <v>53</v>
      </c>
      <c r="Y7" s="44" t="s">
        <v>54</v>
      </c>
      <c r="Z7" s="44" t="s">
        <v>55</v>
      </c>
      <c r="AA7" s="343"/>
    </row>
    <row r="8" spans="1:27" ht="12" x14ac:dyDescent="0.25">
      <c r="B8" s="26" t="s">
        <v>14</v>
      </c>
      <c r="C8" s="64">
        <f>C46</f>
        <v>90</v>
      </c>
      <c r="D8" s="22">
        <f t="shared" ref="D8:Z8" si="0">D46</f>
        <v>89</v>
      </c>
      <c r="E8" s="22">
        <f t="shared" si="0"/>
        <v>90</v>
      </c>
      <c r="F8" s="22">
        <f t="shared" si="0"/>
        <v>106</v>
      </c>
      <c r="G8" s="22">
        <f t="shared" si="0"/>
        <v>105</v>
      </c>
      <c r="H8" s="22">
        <f t="shared" si="0"/>
        <v>104</v>
      </c>
      <c r="I8" s="22">
        <f t="shared" si="0"/>
        <v>104</v>
      </c>
      <c r="J8" s="22">
        <f t="shared" si="0"/>
        <v>104</v>
      </c>
      <c r="K8" s="22">
        <f t="shared" si="0"/>
        <v>104</v>
      </c>
      <c r="L8" s="22">
        <f t="shared" si="0"/>
        <v>106</v>
      </c>
      <c r="M8" s="22">
        <f t="shared" si="0"/>
        <v>106</v>
      </c>
      <c r="N8" s="124">
        <f t="shared" si="0"/>
        <v>106</v>
      </c>
      <c r="O8" s="22">
        <f t="shared" si="0"/>
        <v>105</v>
      </c>
      <c r="P8" s="22" t="str">
        <f t="shared" si="0"/>
        <v>:</v>
      </c>
      <c r="Q8" s="22" t="str">
        <f t="shared" si="0"/>
        <v>:</v>
      </c>
      <c r="R8" s="22" t="str">
        <f t="shared" si="0"/>
        <v>:</v>
      </c>
      <c r="S8" s="22" t="str">
        <f t="shared" si="0"/>
        <v>:</v>
      </c>
      <c r="T8" s="22" t="str">
        <f t="shared" si="0"/>
        <v>:</v>
      </c>
      <c r="U8" s="22" t="str">
        <f t="shared" si="0"/>
        <v>:</v>
      </c>
      <c r="V8" s="22" t="str">
        <f t="shared" ref="V8:V35" si="1">V46</f>
        <v>:</v>
      </c>
      <c r="W8" s="22" t="str">
        <f t="shared" si="0"/>
        <v>:</v>
      </c>
      <c r="X8" s="22" t="str">
        <f t="shared" si="0"/>
        <v>:</v>
      </c>
      <c r="Y8" s="22" t="str">
        <f t="shared" si="0"/>
        <v>:</v>
      </c>
      <c r="Z8" s="22" t="str">
        <f t="shared" si="0"/>
        <v>:</v>
      </c>
      <c r="AA8" s="132">
        <f>AVERAGE(C8:N8)</f>
        <v>101.16666666666667</v>
      </c>
    </row>
    <row r="9" spans="1:27" ht="12" x14ac:dyDescent="0.25">
      <c r="B9" s="27" t="s">
        <v>15</v>
      </c>
      <c r="C9" s="55">
        <f t="shared" ref="C9:Z9" si="2">C47</f>
        <v>77</v>
      </c>
      <c r="D9" s="20">
        <f t="shared" si="2"/>
        <v>77</v>
      </c>
      <c r="E9" s="20">
        <f t="shared" si="2"/>
        <v>76</v>
      </c>
      <c r="F9" s="20">
        <f t="shared" si="2"/>
        <v>78</v>
      </c>
      <c r="G9" s="20">
        <f t="shared" si="2"/>
        <v>77</v>
      </c>
      <c r="H9" s="20">
        <f t="shared" si="2"/>
        <v>77</v>
      </c>
      <c r="I9" s="20">
        <f t="shared" si="2"/>
        <v>77</v>
      </c>
      <c r="J9" s="20">
        <f t="shared" si="2"/>
        <v>77</v>
      </c>
      <c r="K9" s="20">
        <f t="shared" si="2"/>
        <v>77</v>
      </c>
      <c r="L9" s="20">
        <f t="shared" si="2"/>
        <v>77</v>
      </c>
      <c r="M9" s="20">
        <f t="shared" si="2"/>
        <v>77</v>
      </c>
      <c r="N9" s="122">
        <f t="shared" si="2"/>
        <v>78</v>
      </c>
      <c r="O9" s="20">
        <f t="shared" si="2"/>
        <v>79</v>
      </c>
      <c r="P9" s="20" t="str">
        <f t="shared" si="2"/>
        <v>:</v>
      </c>
      <c r="Q9" s="20" t="str">
        <f t="shared" si="2"/>
        <v>:</v>
      </c>
      <c r="R9" s="20" t="str">
        <f t="shared" si="2"/>
        <v>:</v>
      </c>
      <c r="S9" s="20" t="str">
        <f t="shared" si="2"/>
        <v>:</v>
      </c>
      <c r="T9" s="20" t="str">
        <f t="shared" si="2"/>
        <v>:</v>
      </c>
      <c r="U9" s="20" t="str">
        <f t="shared" si="2"/>
        <v>:</v>
      </c>
      <c r="V9" s="22" t="str">
        <f t="shared" si="1"/>
        <v>:</v>
      </c>
      <c r="W9" s="20" t="str">
        <f t="shared" si="2"/>
        <v>:</v>
      </c>
      <c r="X9" s="20" t="str">
        <f t="shared" si="2"/>
        <v>:</v>
      </c>
      <c r="Y9" s="20" t="str">
        <f t="shared" si="2"/>
        <v>:</v>
      </c>
      <c r="Z9" s="20" t="str">
        <f t="shared" si="2"/>
        <v>:</v>
      </c>
      <c r="AA9" s="132">
        <f t="shared" ref="AA9:AA35" si="3">AVERAGE(C9:N9)</f>
        <v>77.083333333333329</v>
      </c>
    </row>
    <row r="10" spans="1:27" ht="12" x14ac:dyDescent="0.25">
      <c r="B10" s="27" t="s">
        <v>188</v>
      </c>
      <c r="C10" s="55">
        <f t="shared" ref="C10:Z10" si="4">C48</f>
        <v>86</v>
      </c>
      <c r="D10" s="20">
        <f t="shared" si="4"/>
        <v>86</v>
      </c>
      <c r="E10" s="20">
        <f t="shared" si="4"/>
        <v>86</v>
      </c>
      <c r="F10" s="20">
        <f t="shared" si="4"/>
        <v>84</v>
      </c>
      <c r="G10" s="20">
        <f t="shared" si="4"/>
        <v>84</v>
      </c>
      <c r="H10" s="20">
        <f t="shared" si="4"/>
        <v>74</v>
      </c>
      <c r="I10" s="20">
        <f t="shared" si="4"/>
        <v>75</v>
      </c>
      <c r="J10" s="20">
        <f t="shared" si="4"/>
        <v>77</v>
      </c>
      <c r="K10" s="20">
        <f t="shared" si="4"/>
        <v>79</v>
      </c>
      <c r="L10" s="20">
        <f t="shared" si="4"/>
        <v>80</v>
      </c>
      <c r="M10" s="20">
        <f t="shared" si="4"/>
        <v>83</v>
      </c>
      <c r="N10" s="122">
        <f t="shared" si="4"/>
        <v>85</v>
      </c>
      <c r="O10" s="20">
        <f t="shared" si="4"/>
        <v>84</v>
      </c>
      <c r="P10" s="20" t="str">
        <f t="shared" si="4"/>
        <v>:</v>
      </c>
      <c r="Q10" s="20" t="str">
        <f t="shared" si="4"/>
        <v>:</v>
      </c>
      <c r="R10" s="20" t="str">
        <f t="shared" si="4"/>
        <v>:</v>
      </c>
      <c r="S10" s="20" t="str">
        <f t="shared" si="4"/>
        <v>:</v>
      </c>
      <c r="T10" s="20" t="str">
        <f t="shared" si="4"/>
        <v>:</v>
      </c>
      <c r="U10" s="20" t="str">
        <f t="shared" si="4"/>
        <v>:</v>
      </c>
      <c r="V10" s="22" t="str">
        <f t="shared" si="1"/>
        <v>:</v>
      </c>
      <c r="W10" s="20" t="str">
        <f t="shared" si="4"/>
        <v>:</v>
      </c>
      <c r="X10" s="20" t="str">
        <f t="shared" si="4"/>
        <v>:</v>
      </c>
      <c r="Y10" s="20" t="str">
        <f t="shared" si="4"/>
        <v>:</v>
      </c>
      <c r="Z10" s="20" t="str">
        <f t="shared" si="4"/>
        <v>:</v>
      </c>
      <c r="AA10" s="132">
        <f t="shared" si="3"/>
        <v>81.583333333333329</v>
      </c>
    </row>
    <row r="11" spans="1:27" ht="12" x14ac:dyDescent="0.25">
      <c r="B11" s="27" t="s">
        <v>17</v>
      </c>
      <c r="C11" s="55">
        <f t="shared" ref="C11:Z11" si="5">C49</f>
        <v>66</v>
      </c>
      <c r="D11" s="20">
        <f t="shared" si="5"/>
        <v>67</v>
      </c>
      <c r="E11" s="20">
        <f t="shared" si="5"/>
        <v>67</v>
      </c>
      <c r="F11" s="20">
        <f t="shared" si="5"/>
        <v>66</v>
      </c>
      <c r="G11" s="20">
        <f t="shared" si="5"/>
        <v>66</v>
      </c>
      <c r="H11" s="20">
        <f t="shared" si="5"/>
        <v>66</v>
      </c>
      <c r="I11" s="20">
        <f t="shared" si="5"/>
        <v>67</v>
      </c>
      <c r="J11" s="20">
        <f t="shared" si="5"/>
        <v>67</v>
      </c>
      <c r="K11" s="20">
        <f t="shared" si="5"/>
        <v>67</v>
      </c>
      <c r="L11" s="20">
        <f t="shared" si="5"/>
        <v>67</v>
      </c>
      <c r="M11" s="20">
        <f t="shared" si="5"/>
        <v>66</v>
      </c>
      <c r="N11" s="122">
        <f t="shared" si="5"/>
        <v>67</v>
      </c>
      <c r="O11" s="20">
        <f t="shared" si="5"/>
        <v>76</v>
      </c>
      <c r="P11" s="20" t="str">
        <f t="shared" si="5"/>
        <v>:</v>
      </c>
      <c r="Q11" s="20" t="str">
        <f t="shared" si="5"/>
        <v>:</v>
      </c>
      <c r="R11" s="20" t="str">
        <f t="shared" si="5"/>
        <v>:</v>
      </c>
      <c r="S11" s="20" t="str">
        <f t="shared" si="5"/>
        <v>:</v>
      </c>
      <c r="T11" s="20" t="str">
        <f t="shared" si="5"/>
        <v>:</v>
      </c>
      <c r="U11" s="20" t="str">
        <f t="shared" si="5"/>
        <v>:</v>
      </c>
      <c r="V11" s="22" t="str">
        <f t="shared" si="1"/>
        <v>:</v>
      </c>
      <c r="W11" s="20" t="str">
        <f t="shared" si="5"/>
        <v>:</v>
      </c>
      <c r="X11" s="20" t="str">
        <f t="shared" si="5"/>
        <v>:</v>
      </c>
      <c r="Y11" s="20" t="str">
        <f t="shared" si="5"/>
        <v>:</v>
      </c>
      <c r="Z11" s="20" t="str">
        <f t="shared" si="5"/>
        <v>:</v>
      </c>
      <c r="AA11" s="132">
        <f t="shared" si="3"/>
        <v>66.583333333333329</v>
      </c>
    </row>
    <row r="12" spans="1:27" ht="12" x14ac:dyDescent="0.25">
      <c r="B12" s="27" t="s">
        <v>42</v>
      </c>
      <c r="C12" s="55">
        <f t="shared" ref="C12:Z12" si="6">C50</f>
        <v>99</v>
      </c>
      <c r="D12" s="20">
        <f t="shared" si="6"/>
        <v>100</v>
      </c>
      <c r="E12" s="20">
        <f t="shared" si="6"/>
        <v>102</v>
      </c>
      <c r="F12" s="20">
        <f t="shared" si="6"/>
        <v>89</v>
      </c>
      <c r="G12" s="20">
        <f t="shared" si="6"/>
        <v>91</v>
      </c>
      <c r="H12" s="20">
        <f t="shared" si="6"/>
        <v>94</v>
      </c>
      <c r="I12" s="20">
        <f t="shared" si="6"/>
        <v>92</v>
      </c>
      <c r="J12" s="20">
        <f t="shared" si="6"/>
        <v>92</v>
      </c>
      <c r="K12" s="20">
        <f t="shared" si="6"/>
        <v>91</v>
      </c>
      <c r="L12" s="20">
        <f t="shared" si="6"/>
        <v>91</v>
      </c>
      <c r="M12" s="20">
        <f t="shared" si="6"/>
        <v>90</v>
      </c>
      <c r="N12" s="122">
        <f t="shared" si="6"/>
        <v>90</v>
      </c>
      <c r="O12" s="20">
        <f t="shared" si="6"/>
        <v>97</v>
      </c>
      <c r="P12" s="20" t="str">
        <f t="shared" si="6"/>
        <v>:</v>
      </c>
      <c r="Q12" s="20" t="str">
        <f t="shared" si="6"/>
        <v>:</v>
      </c>
      <c r="R12" s="20" t="str">
        <f t="shared" si="6"/>
        <v>:</v>
      </c>
      <c r="S12" s="20" t="str">
        <f t="shared" si="6"/>
        <v>:</v>
      </c>
      <c r="T12" s="20" t="str">
        <f t="shared" si="6"/>
        <v>:</v>
      </c>
      <c r="U12" s="20" t="str">
        <f t="shared" si="6"/>
        <v>:</v>
      </c>
      <c r="V12" s="22" t="str">
        <f t="shared" si="1"/>
        <v>:</v>
      </c>
      <c r="W12" s="20" t="str">
        <f t="shared" si="6"/>
        <v>:</v>
      </c>
      <c r="X12" s="20" t="str">
        <f t="shared" si="6"/>
        <v>:</v>
      </c>
      <c r="Y12" s="20" t="str">
        <f t="shared" si="6"/>
        <v>:</v>
      </c>
      <c r="Z12" s="20" t="str">
        <f t="shared" si="6"/>
        <v>:</v>
      </c>
      <c r="AA12" s="132">
        <f t="shared" si="3"/>
        <v>93.416666666666671</v>
      </c>
    </row>
    <row r="13" spans="1:27" ht="12" x14ac:dyDescent="0.25">
      <c r="B13" s="27" t="s">
        <v>18</v>
      </c>
      <c r="C13" s="55">
        <f t="shared" ref="C13:Z13" si="7">C51</f>
        <v>70</v>
      </c>
      <c r="D13" s="20">
        <f t="shared" si="7"/>
        <v>70</v>
      </c>
      <c r="E13" s="20">
        <f t="shared" si="7"/>
        <v>70</v>
      </c>
      <c r="F13" s="20">
        <f t="shared" si="7"/>
        <v>70</v>
      </c>
      <c r="G13" s="20">
        <f t="shared" si="7"/>
        <v>75</v>
      </c>
      <c r="H13" s="20">
        <f t="shared" si="7"/>
        <v>75</v>
      </c>
      <c r="I13" s="20">
        <f t="shared" si="7"/>
        <v>75</v>
      </c>
      <c r="J13" s="20">
        <f t="shared" si="7"/>
        <v>75</v>
      </c>
      <c r="K13" s="20">
        <f t="shared" si="7"/>
        <v>75</v>
      </c>
      <c r="L13" s="20">
        <f t="shared" si="7"/>
        <v>75</v>
      </c>
      <c r="M13" s="20">
        <f t="shared" si="7"/>
        <v>75</v>
      </c>
      <c r="N13" s="122">
        <f t="shared" si="7"/>
        <v>75</v>
      </c>
      <c r="O13" s="20" t="str">
        <f t="shared" si="7"/>
        <v>:</v>
      </c>
      <c r="P13" s="20" t="str">
        <f t="shared" si="7"/>
        <v>:</v>
      </c>
      <c r="Q13" s="20" t="str">
        <f t="shared" si="7"/>
        <v>:</v>
      </c>
      <c r="R13" s="20" t="str">
        <f t="shared" si="7"/>
        <v>:</v>
      </c>
      <c r="S13" s="20" t="str">
        <f t="shared" si="7"/>
        <v>:</v>
      </c>
      <c r="T13" s="20" t="str">
        <f t="shared" si="7"/>
        <v>:</v>
      </c>
      <c r="U13" s="20" t="str">
        <f t="shared" si="7"/>
        <v>:</v>
      </c>
      <c r="V13" s="22" t="str">
        <f t="shared" si="1"/>
        <v>:</v>
      </c>
      <c r="W13" s="20" t="str">
        <f t="shared" si="7"/>
        <v>:</v>
      </c>
      <c r="X13" s="20" t="str">
        <f t="shared" si="7"/>
        <v>:</v>
      </c>
      <c r="Y13" s="20" t="str">
        <f t="shared" si="7"/>
        <v>:</v>
      </c>
      <c r="Z13" s="20" t="str">
        <f t="shared" si="7"/>
        <v>:</v>
      </c>
      <c r="AA13" s="132">
        <f t="shared" si="3"/>
        <v>73.333333333333329</v>
      </c>
    </row>
    <row r="14" spans="1:27" ht="12" x14ac:dyDescent="0.25">
      <c r="B14" s="27" t="s">
        <v>19</v>
      </c>
      <c r="C14" s="55">
        <f t="shared" ref="C14:Z14" si="8">C52</f>
        <v>90</v>
      </c>
      <c r="D14" s="20">
        <f t="shared" si="8"/>
        <v>98</v>
      </c>
      <c r="E14" s="20">
        <f t="shared" si="8"/>
        <v>91</v>
      </c>
      <c r="F14" s="20">
        <f t="shared" si="8"/>
        <v>91</v>
      </c>
      <c r="G14" s="20">
        <f t="shared" si="8"/>
        <v>91</v>
      </c>
      <c r="H14" s="20">
        <f t="shared" si="8"/>
        <v>92</v>
      </c>
      <c r="I14" s="20">
        <f t="shared" si="8"/>
        <v>90</v>
      </c>
      <c r="J14" s="20">
        <f t="shared" si="8"/>
        <v>91</v>
      </c>
      <c r="K14" s="20">
        <f t="shared" si="8"/>
        <v>91</v>
      </c>
      <c r="L14" s="20">
        <f t="shared" si="8"/>
        <v>91</v>
      </c>
      <c r="M14" s="20">
        <f t="shared" si="8"/>
        <v>91</v>
      </c>
      <c r="N14" s="122">
        <f t="shared" si="8"/>
        <v>96</v>
      </c>
      <c r="O14" s="20">
        <f t="shared" si="8"/>
        <v>91</v>
      </c>
      <c r="P14" s="20" t="str">
        <f t="shared" si="8"/>
        <v>:</v>
      </c>
      <c r="Q14" s="20" t="str">
        <f t="shared" si="8"/>
        <v>:</v>
      </c>
      <c r="R14" s="20" t="str">
        <f t="shared" si="8"/>
        <v>:</v>
      </c>
      <c r="S14" s="20" t="str">
        <f t="shared" si="8"/>
        <v>:</v>
      </c>
      <c r="T14" s="20" t="str">
        <f t="shared" si="8"/>
        <v>:</v>
      </c>
      <c r="U14" s="20" t="str">
        <f t="shared" si="8"/>
        <v>:</v>
      </c>
      <c r="V14" s="22" t="str">
        <f t="shared" si="1"/>
        <v>:</v>
      </c>
      <c r="W14" s="20" t="str">
        <f t="shared" si="8"/>
        <v>:</v>
      </c>
      <c r="X14" s="20" t="str">
        <f t="shared" si="8"/>
        <v>:</v>
      </c>
      <c r="Y14" s="20" t="str">
        <f t="shared" si="8"/>
        <v>:</v>
      </c>
      <c r="Z14" s="20" t="str">
        <f t="shared" si="8"/>
        <v>:</v>
      </c>
      <c r="AA14" s="132">
        <f t="shared" si="3"/>
        <v>91.916666666666671</v>
      </c>
    </row>
    <row r="15" spans="1:27" ht="12" x14ac:dyDescent="0.25">
      <c r="B15" s="27" t="s">
        <v>20</v>
      </c>
      <c r="C15" s="55">
        <f t="shared" ref="C15:Z15" si="9">C53</f>
        <v>132</v>
      </c>
      <c r="D15" s="20">
        <f t="shared" si="9"/>
        <v>132</v>
      </c>
      <c r="E15" s="20">
        <f t="shared" si="9"/>
        <v>142</v>
      </c>
      <c r="F15" s="20">
        <f t="shared" si="9"/>
        <v>111</v>
      </c>
      <c r="G15" s="20">
        <f t="shared" si="9"/>
        <v>116</v>
      </c>
      <c r="H15" s="20">
        <f t="shared" si="9"/>
        <v>110</v>
      </c>
      <c r="I15" s="20">
        <f t="shared" si="9"/>
        <v>119</v>
      </c>
      <c r="J15" s="20">
        <f t="shared" si="9"/>
        <v>121</v>
      </c>
      <c r="K15" s="20">
        <f t="shared" si="9"/>
        <v>100</v>
      </c>
      <c r="L15" s="20">
        <f t="shared" si="9"/>
        <v>115</v>
      </c>
      <c r="M15" s="20">
        <f t="shared" si="9"/>
        <v>122</v>
      </c>
      <c r="N15" s="122">
        <f t="shared" si="9"/>
        <v>110</v>
      </c>
      <c r="O15" s="20" t="str">
        <f t="shared" si="9"/>
        <v>:</v>
      </c>
      <c r="P15" s="20" t="str">
        <f t="shared" si="9"/>
        <v>:</v>
      </c>
      <c r="Q15" s="20" t="str">
        <f t="shared" si="9"/>
        <v>:</v>
      </c>
      <c r="R15" s="20" t="str">
        <f t="shared" si="9"/>
        <v>:</v>
      </c>
      <c r="S15" s="20" t="str">
        <f t="shared" si="9"/>
        <v>:</v>
      </c>
      <c r="T15" s="20" t="str">
        <f t="shared" si="9"/>
        <v>:</v>
      </c>
      <c r="U15" s="20" t="str">
        <f t="shared" si="9"/>
        <v>:</v>
      </c>
      <c r="V15" s="22" t="str">
        <f t="shared" si="1"/>
        <v>:</v>
      </c>
      <c r="W15" s="20" t="str">
        <f t="shared" si="9"/>
        <v>:</v>
      </c>
      <c r="X15" s="20" t="str">
        <f t="shared" si="9"/>
        <v>:</v>
      </c>
      <c r="Y15" s="20" t="str">
        <f t="shared" si="9"/>
        <v>:</v>
      </c>
      <c r="Z15" s="20" t="str">
        <f t="shared" si="9"/>
        <v>:</v>
      </c>
      <c r="AA15" s="132">
        <f t="shared" si="3"/>
        <v>119.16666666666667</v>
      </c>
    </row>
    <row r="16" spans="1:27" ht="12" x14ac:dyDescent="0.25">
      <c r="B16" s="27" t="s">
        <v>21</v>
      </c>
      <c r="C16" s="55">
        <f t="shared" ref="C16:Z16" si="10">C54</f>
        <v>100</v>
      </c>
      <c r="D16" s="20">
        <f t="shared" si="10"/>
        <v>101</v>
      </c>
      <c r="E16" s="20">
        <f t="shared" si="10"/>
        <v>102</v>
      </c>
      <c r="F16" s="20">
        <f t="shared" si="10"/>
        <v>94</v>
      </c>
      <c r="G16" s="20">
        <f t="shared" si="10"/>
        <v>97</v>
      </c>
      <c r="H16" s="20">
        <f t="shared" si="10"/>
        <v>99</v>
      </c>
      <c r="I16" s="20">
        <f t="shared" si="10"/>
        <v>95</v>
      </c>
      <c r="J16" s="20">
        <f t="shared" si="10"/>
        <v>98</v>
      </c>
      <c r="K16" s="20">
        <f t="shared" si="10"/>
        <v>95</v>
      </c>
      <c r="L16" s="20">
        <f t="shared" si="10"/>
        <v>94</v>
      </c>
      <c r="M16" s="20">
        <f t="shared" si="10"/>
        <v>95</v>
      </c>
      <c r="N16" s="122">
        <f t="shared" si="10"/>
        <v>99</v>
      </c>
      <c r="O16" s="20">
        <f t="shared" si="10"/>
        <v>97</v>
      </c>
      <c r="P16" s="20" t="str">
        <f t="shared" si="10"/>
        <v>:</v>
      </c>
      <c r="Q16" s="20" t="str">
        <f t="shared" si="10"/>
        <v>:</v>
      </c>
      <c r="R16" s="20" t="str">
        <f t="shared" si="10"/>
        <v>:</v>
      </c>
      <c r="S16" s="20" t="str">
        <f t="shared" si="10"/>
        <v>:</v>
      </c>
      <c r="T16" s="20" t="str">
        <f t="shared" si="10"/>
        <v>:</v>
      </c>
      <c r="U16" s="20" t="str">
        <f t="shared" si="10"/>
        <v>:</v>
      </c>
      <c r="V16" s="22" t="str">
        <f t="shared" si="1"/>
        <v>:</v>
      </c>
      <c r="W16" s="20" t="str">
        <f t="shared" si="10"/>
        <v>:</v>
      </c>
      <c r="X16" s="20" t="str">
        <f t="shared" si="10"/>
        <v>:</v>
      </c>
      <c r="Y16" s="20" t="str">
        <f t="shared" si="10"/>
        <v>:</v>
      </c>
      <c r="Z16" s="20" t="str">
        <f t="shared" si="10"/>
        <v>:</v>
      </c>
      <c r="AA16" s="132">
        <f t="shared" si="3"/>
        <v>97.416666666666671</v>
      </c>
    </row>
    <row r="17" spans="2:27" ht="12" x14ac:dyDescent="0.25">
      <c r="B17" s="27" t="s">
        <v>22</v>
      </c>
      <c r="C17" s="55">
        <f t="shared" ref="C17:Z17" si="11">C55</f>
        <v>91</v>
      </c>
      <c r="D17" s="20">
        <f t="shared" si="11"/>
        <v>91</v>
      </c>
      <c r="E17" s="20">
        <f t="shared" si="11"/>
        <v>91</v>
      </c>
      <c r="F17" s="20">
        <f t="shared" si="11"/>
        <v>92</v>
      </c>
      <c r="G17" s="20">
        <f t="shared" si="11"/>
        <v>92</v>
      </c>
      <c r="H17" s="20">
        <f t="shared" si="11"/>
        <v>89</v>
      </c>
      <c r="I17" s="20">
        <f t="shared" si="11"/>
        <v>90</v>
      </c>
      <c r="J17" s="20">
        <f t="shared" si="11"/>
        <v>90</v>
      </c>
      <c r="K17" s="20">
        <f t="shared" si="11"/>
        <v>90</v>
      </c>
      <c r="L17" s="20">
        <f t="shared" si="11"/>
        <v>90</v>
      </c>
      <c r="M17" s="20">
        <f t="shared" si="11"/>
        <v>90</v>
      </c>
      <c r="N17" s="122">
        <f t="shared" si="11"/>
        <v>86</v>
      </c>
      <c r="O17" s="20">
        <f t="shared" si="11"/>
        <v>87</v>
      </c>
      <c r="P17" s="20" t="str">
        <f t="shared" si="11"/>
        <v>:</v>
      </c>
      <c r="Q17" s="20" t="str">
        <f t="shared" si="11"/>
        <v>:</v>
      </c>
      <c r="R17" s="20" t="str">
        <f t="shared" si="11"/>
        <v>:</v>
      </c>
      <c r="S17" s="20" t="str">
        <f t="shared" si="11"/>
        <v>:</v>
      </c>
      <c r="T17" s="20" t="str">
        <f t="shared" si="11"/>
        <v>:</v>
      </c>
      <c r="U17" s="20" t="str">
        <f t="shared" si="11"/>
        <v>:</v>
      </c>
      <c r="V17" s="22" t="str">
        <f t="shared" si="1"/>
        <v>:</v>
      </c>
      <c r="W17" s="20" t="str">
        <f t="shared" si="11"/>
        <v>:</v>
      </c>
      <c r="X17" s="20" t="str">
        <f t="shared" si="11"/>
        <v>:</v>
      </c>
      <c r="Y17" s="20" t="str">
        <f t="shared" si="11"/>
        <v>:</v>
      </c>
      <c r="Z17" s="20" t="str">
        <f t="shared" si="11"/>
        <v>:</v>
      </c>
      <c r="AA17" s="132">
        <f t="shared" si="3"/>
        <v>90.166666666666671</v>
      </c>
    </row>
    <row r="18" spans="2:27" ht="12" x14ac:dyDescent="0.25">
      <c r="B18" s="26" t="s">
        <v>44</v>
      </c>
      <c r="C18" s="55">
        <f t="shared" ref="C18:Z18" si="12">C56</f>
        <v>88</v>
      </c>
      <c r="D18" s="20">
        <f t="shared" si="12"/>
        <v>88</v>
      </c>
      <c r="E18" s="20">
        <f t="shared" si="12"/>
        <v>88</v>
      </c>
      <c r="F18" s="20">
        <f t="shared" si="12"/>
        <v>87</v>
      </c>
      <c r="G18" s="20">
        <f t="shared" si="12"/>
        <v>83</v>
      </c>
      <c r="H18" s="20">
        <f t="shared" si="12"/>
        <v>82</v>
      </c>
      <c r="I18" s="20">
        <f t="shared" si="12"/>
        <v>82</v>
      </c>
      <c r="J18" s="20">
        <f t="shared" si="12"/>
        <v>82</v>
      </c>
      <c r="K18" s="20">
        <f t="shared" si="12"/>
        <v>82</v>
      </c>
      <c r="L18" s="20">
        <f t="shared" si="12"/>
        <v>85</v>
      </c>
      <c r="M18" s="20">
        <f t="shared" si="12"/>
        <v>90</v>
      </c>
      <c r="N18" s="122">
        <f t="shared" si="12"/>
        <v>91</v>
      </c>
      <c r="O18" s="20">
        <f t="shared" si="12"/>
        <v>91</v>
      </c>
      <c r="P18" s="20" t="str">
        <f t="shared" si="12"/>
        <v>:</v>
      </c>
      <c r="Q18" s="20" t="str">
        <f t="shared" si="12"/>
        <v>:</v>
      </c>
      <c r="R18" s="20" t="str">
        <f t="shared" si="12"/>
        <v>:</v>
      </c>
      <c r="S18" s="20" t="str">
        <f t="shared" si="12"/>
        <v>:</v>
      </c>
      <c r="T18" s="20" t="str">
        <f t="shared" si="12"/>
        <v>:</v>
      </c>
      <c r="U18" s="20" t="str">
        <f t="shared" si="12"/>
        <v>:</v>
      </c>
      <c r="V18" s="22" t="str">
        <f t="shared" si="1"/>
        <v>:</v>
      </c>
      <c r="W18" s="20" t="str">
        <f t="shared" si="12"/>
        <v>:</v>
      </c>
      <c r="X18" s="20" t="str">
        <f t="shared" si="12"/>
        <v>:</v>
      </c>
      <c r="Y18" s="20" t="str">
        <f t="shared" si="12"/>
        <v>:</v>
      </c>
      <c r="Z18" s="20" t="str">
        <f t="shared" si="12"/>
        <v>:</v>
      </c>
      <c r="AA18" s="132">
        <f t="shared" si="3"/>
        <v>85.666666666666671</v>
      </c>
    </row>
    <row r="19" spans="2:27" ht="12" x14ac:dyDescent="0.25">
      <c r="B19" s="27" t="s">
        <v>23</v>
      </c>
      <c r="C19" s="55">
        <f t="shared" ref="C19:Z19" si="13">C57</f>
        <v>91</v>
      </c>
      <c r="D19" s="20">
        <f t="shared" si="13"/>
        <v>91</v>
      </c>
      <c r="E19" s="20">
        <f t="shared" si="13"/>
        <v>91</v>
      </c>
      <c r="F19" s="20">
        <f t="shared" si="13"/>
        <v>91</v>
      </c>
      <c r="G19" s="20">
        <f t="shared" si="13"/>
        <v>91</v>
      </c>
      <c r="H19" s="20">
        <f t="shared" si="13"/>
        <v>91</v>
      </c>
      <c r="I19" s="20">
        <f t="shared" si="13"/>
        <v>90</v>
      </c>
      <c r="J19" s="20">
        <f t="shared" si="13"/>
        <v>91</v>
      </c>
      <c r="K19" s="20">
        <f t="shared" si="13"/>
        <v>91</v>
      </c>
      <c r="L19" s="20">
        <f t="shared" si="13"/>
        <v>90</v>
      </c>
      <c r="M19" s="20">
        <f t="shared" si="13"/>
        <v>90</v>
      </c>
      <c r="N19" s="122">
        <f t="shared" si="13"/>
        <v>90</v>
      </c>
      <c r="O19" s="20">
        <f t="shared" si="13"/>
        <v>90</v>
      </c>
      <c r="P19" s="20" t="str">
        <f t="shared" si="13"/>
        <v>:</v>
      </c>
      <c r="Q19" s="20" t="str">
        <f t="shared" si="13"/>
        <v>:</v>
      </c>
      <c r="R19" s="20" t="str">
        <f t="shared" si="13"/>
        <v>:</v>
      </c>
      <c r="S19" s="20" t="str">
        <f t="shared" si="13"/>
        <v>:</v>
      </c>
      <c r="T19" s="20" t="str">
        <f t="shared" si="13"/>
        <v>:</v>
      </c>
      <c r="U19" s="20" t="str">
        <f t="shared" si="13"/>
        <v>:</v>
      </c>
      <c r="V19" s="22" t="str">
        <f t="shared" si="1"/>
        <v>:</v>
      </c>
      <c r="W19" s="20" t="str">
        <f t="shared" si="13"/>
        <v>:</v>
      </c>
      <c r="X19" s="20" t="str">
        <f t="shared" si="13"/>
        <v>:</v>
      </c>
      <c r="Y19" s="20" t="str">
        <f t="shared" si="13"/>
        <v>:</v>
      </c>
      <c r="Z19" s="20" t="str">
        <f t="shared" si="13"/>
        <v>:</v>
      </c>
      <c r="AA19" s="132">
        <f t="shared" si="3"/>
        <v>90.666666666666671</v>
      </c>
    </row>
    <row r="20" spans="2:27" ht="12" x14ac:dyDescent="0.25">
      <c r="B20" s="27" t="s">
        <v>24</v>
      </c>
      <c r="C20" s="55">
        <f t="shared" ref="C20:Z20" si="14">C58</f>
        <v>83</v>
      </c>
      <c r="D20" s="20">
        <f t="shared" si="14"/>
        <v>89</v>
      </c>
      <c r="E20" s="20">
        <f t="shared" si="14"/>
        <v>88</v>
      </c>
      <c r="F20" s="20">
        <f t="shared" si="14"/>
        <v>92</v>
      </c>
      <c r="G20" s="20">
        <f t="shared" si="14"/>
        <v>99</v>
      </c>
      <c r="H20" s="20">
        <f t="shared" si="14"/>
        <v>95</v>
      </c>
      <c r="I20" s="20">
        <f t="shared" si="14"/>
        <v>101</v>
      </c>
      <c r="J20" s="20">
        <f t="shared" si="14"/>
        <v>98</v>
      </c>
      <c r="K20" s="20">
        <f t="shared" si="14"/>
        <v>98</v>
      </c>
      <c r="L20" s="20">
        <f t="shared" si="14"/>
        <v>103</v>
      </c>
      <c r="M20" s="20">
        <f t="shared" si="14"/>
        <v>103</v>
      </c>
      <c r="N20" s="122">
        <f t="shared" si="14"/>
        <v>98</v>
      </c>
      <c r="O20" s="20">
        <f t="shared" si="14"/>
        <v>94</v>
      </c>
      <c r="P20" s="20" t="str">
        <f t="shared" si="14"/>
        <v>:</v>
      </c>
      <c r="Q20" s="20" t="str">
        <f t="shared" si="14"/>
        <v>:</v>
      </c>
      <c r="R20" s="20" t="str">
        <f t="shared" si="14"/>
        <v>:</v>
      </c>
      <c r="S20" s="20" t="str">
        <f t="shared" si="14"/>
        <v>:</v>
      </c>
      <c r="T20" s="20" t="str">
        <f t="shared" si="14"/>
        <v>:</v>
      </c>
      <c r="U20" s="20" t="str">
        <f t="shared" si="14"/>
        <v>:</v>
      </c>
      <c r="V20" s="22" t="str">
        <f t="shared" si="1"/>
        <v>:</v>
      </c>
      <c r="W20" s="20" t="str">
        <f t="shared" si="14"/>
        <v>:</v>
      </c>
      <c r="X20" s="20" t="str">
        <f t="shared" si="14"/>
        <v>:</v>
      </c>
      <c r="Y20" s="20" t="str">
        <f t="shared" si="14"/>
        <v>:</v>
      </c>
      <c r="Z20" s="20" t="str">
        <f t="shared" si="14"/>
        <v>:</v>
      </c>
      <c r="AA20" s="132">
        <f t="shared" si="3"/>
        <v>95.583333333333329</v>
      </c>
    </row>
    <row r="21" spans="2:27" ht="12" x14ac:dyDescent="0.25">
      <c r="B21" s="27" t="s">
        <v>25</v>
      </c>
      <c r="C21" s="55">
        <f t="shared" ref="C21:Z21" si="15">C59</f>
        <v>96</v>
      </c>
      <c r="D21" s="20">
        <f t="shared" si="15"/>
        <v>96</v>
      </c>
      <c r="E21" s="20">
        <f t="shared" si="15"/>
        <v>96</v>
      </c>
      <c r="F21" s="20">
        <f t="shared" si="15"/>
        <v>92</v>
      </c>
      <c r="G21" s="20">
        <f t="shared" si="15"/>
        <v>92</v>
      </c>
      <c r="H21" s="20">
        <f t="shared" si="15"/>
        <v>92</v>
      </c>
      <c r="I21" s="20">
        <f t="shared" si="15"/>
        <v>92</v>
      </c>
      <c r="J21" s="20">
        <f>J59</f>
        <v>92</v>
      </c>
      <c r="K21" s="20">
        <f t="shared" si="15"/>
        <v>92</v>
      </c>
      <c r="L21" s="20">
        <f t="shared" si="15"/>
        <v>92</v>
      </c>
      <c r="M21" s="20">
        <f t="shared" si="15"/>
        <v>92</v>
      </c>
      <c r="N21" s="122">
        <f t="shared" si="15"/>
        <v>92</v>
      </c>
      <c r="O21" s="20">
        <f t="shared" si="15"/>
        <v>92</v>
      </c>
      <c r="P21" s="20" t="str">
        <f t="shared" si="15"/>
        <v>:</v>
      </c>
      <c r="Q21" s="20" t="str">
        <f t="shared" si="15"/>
        <v>:</v>
      </c>
      <c r="R21" s="20" t="str">
        <f t="shared" si="15"/>
        <v>:</v>
      </c>
      <c r="S21" s="20" t="str">
        <f t="shared" si="15"/>
        <v>:</v>
      </c>
      <c r="T21" s="20" t="str">
        <f t="shared" si="15"/>
        <v>:</v>
      </c>
      <c r="U21" s="20" t="str">
        <f t="shared" si="15"/>
        <v>:</v>
      </c>
      <c r="V21" s="22" t="str">
        <f t="shared" si="1"/>
        <v>:</v>
      </c>
      <c r="W21" s="20" t="str">
        <f t="shared" si="15"/>
        <v>:</v>
      </c>
      <c r="X21" s="20" t="str">
        <f t="shared" si="15"/>
        <v>:</v>
      </c>
      <c r="Y21" s="20" t="str">
        <f t="shared" si="15"/>
        <v>:</v>
      </c>
      <c r="Z21" s="20" t="str">
        <f t="shared" si="15"/>
        <v>:</v>
      </c>
      <c r="AA21" s="132">
        <f t="shared" si="3"/>
        <v>93</v>
      </c>
    </row>
    <row r="22" spans="2:27" ht="12" x14ac:dyDescent="0.25">
      <c r="B22" s="27" t="s">
        <v>26</v>
      </c>
      <c r="C22" s="55">
        <f t="shared" ref="C22:Z22" si="16">C60</f>
        <v>90</v>
      </c>
      <c r="D22" s="20">
        <f t="shared" si="16"/>
        <v>90</v>
      </c>
      <c r="E22" s="20">
        <f t="shared" si="16"/>
        <v>90</v>
      </c>
      <c r="F22" s="20">
        <f t="shared" si="16"/>
        <v>88</v>
      </c>
      <c r="G22" s="20">
        <f t="shared" si="16"/>
        <v>88</v>
      </c>
      <c r="H22" s="20">
        <f t="shared" si="16"/>
        <v>90</v>
      </c>
      <c r="I22" s="20">
        <f t="shared" si="16"/>
        <v>90</v>
      </c>
      <c r="J22" s="20">
        <f t="shared" si="16"/>
        <v>90</v>
      </c>
      <c r="K22" s="20">
        <f t="shared" si="16"/>
        <v>90</v>
      </c>
      <c r="L22" s="20">
        <f t="shared" si="16"/>
        <v>90</v>
      </c>
      <c r="M22" s="20">
        <f t="shared" si="16"/>
        <v>90</v>
      </c>
      <c r="N22" s="122">
        <f t="shared" si="16"/>
        <v>90</v>
      </c>
      <c r="O22" s="20">
        <f t="shared" si="16"/>
        <v>90</v>
      </c>
      <c r="P22" s="20" t="str">
        <f t="shared" si="16"/>
        <v>:</v>
      </c>
      <c r="Q22" s="20" t="str">
        <f t="shared" si="16"/>
        <v>:</v>
      </c>
      <c r="R22" s="20" t="str">
        <f t="shared" si="16"/>
        <v>:</v>
      </c>
      <c r="S22" s="20" t="str">
        <f t="shared" si="16"/>
        <v>:</v>
      </c>
      <c r="T22" s="20" t="str">
        <f t="shared" si="16"/>
        <v>:</v>
      </c>
      <c r="U22" s="20" t="str">
        <f t="shared" si="16"/>
        <v>:</v>
      </c>
      <c r="V22" s="22" t="str">
        <f t="shared" si="1"/>
        <v>:</v>
      </c>
      <c r="W22" s="20" t="str">
        <f t="shared" si="16"/>
        <v>:</v>
      </c>
      <c r="X22" s="20" t="str">
        <f t="shared" si="16"/>
        <v>:</v>
      </c>
      <c r="Y22" s="20" t="str">
        <f t="shared" si="16"/>
        <v>:</v>
      </c>
      <c r="Z22" s="20" t="str">
        <f t="shared" si="16"/>
        <v>:</v>
      </c>
      <c r="AA22" s="132">
        <f t="shared" si="3"/>
        <v>89.666666666666671</v>
      </c>
    </row>
    <row r="23" spans="2:27" ht="12" x14ac:dyDescent="0.25">
      <c r="B23" s="27" t="s">
        <v>27</v>
      </c>
      <c r="C23" s="55">
        <f t="shared" ref="C23:Z23" si="17">C61</f>
        <v>93</v>
      </c>
      <c r="D23" s="20">
        <f t="shared" si="17"/>
        <v>93</v>
      </c>
      <c r="E23" s="20">
        <f t="shared" si="17"/>
        <v>93</v>
      </c>
      <c r="F23" s="20">
        <f t="shared" si="17"/>
        <v>93</v>
      </c>
      <c r="G23" s="20">
        <f t="shared" si="17"/>
        <v>93</v>
      </c>
      <c r="H23" s="20">
        <f t="shared" si="17"/>
        <v>93</v>
      </c>
      <c r="I23" s="20">
        <f t="shared" si="17"/>
        <v>92</v>
      </c>
      <c r="J23" s="20">
        <f t="shared" si="17"/>
        <v>91</v>
      </c>
      <c r="K23" s="20">
        <f t="shared" si="17"/>
        <v>92</v>
      </c>
      <c r="L23" s="20">
        <f t="shared" si="17"/>
        <v>92</v>
      </c>
      <c r="M23" s="20">
        <f t="shared" si="17"/>
        <v>92</v>
      </c>
      <c r="N23" s="122">
        <f t="shared" si="17"/>
        <v>92</v>
      </c>
      <c r="O23" s="20">
        <f t="shared" si="17"/>
        <v>91</v>
      </c>
      <c r="P23" s="20" t="str">
        <f t="shared" si="17"/>
        <v>:</v>
      </c>
      <c r="Q23" s="20" t="str">
        <f t="shared" si="17"/>
        <v>:</v>
      </c>
      <c r="R23" s="20" t="str">
        <f t="shared" si="17"/>
        <v>:</v>
      </c>
      <c r="S23" s="20" t="str">
        <f t="shared" si="17"/>
        <v>:</v>
      </c>
      <c r="T23" s="20" t="str">
        <f t="shared" si="17"/>
        <v>:</v>
      </c>
      <c r="U23" s="20" t="str">
        <f t="shared" si="17"/>
        <v>:</v>
      </c>
      <c r="V23" s="22" t="str">
        <f t="shared" si="1"/>
        <v>:</v>
      </c>
      <c r="W23" s="20" t="str">
        <f t="shared" si="17"/>
        <v>:</v>
      </c>
      <c r="X23" s="20" t="str">
        <f t="shared" si="17"/>
        <v>:</v>
      </c>
      <c r="Y23" s="20" t="str">
        <f t="shared" si="17"/>
        <v>:</v>
      </c>
      <c r="Z23" s="20" t="str">
        <f t="shared" si="17"/>
        <v>:</v>
      </c>
      <c r="AA23" s="132">
        <f t="shared" si="3"/>
        <v>92.416666666666671</v>
      </c>
    </row>
    <row r="24" spans="2:27" ht="12" x14ac:dyDescent="0.25">
      <c r="B24" s="27" t="s">
        <v>28</v>
      </c>
      <c r="C24" s="55">
        <f t="shared" ref="C24:Z24" si="18">C62</f>
        <v>103</v>
      </c>
      <c r="D24" s="20">
        <f t="shared" si="18"/>
        <v>104</v>
      </c>
      <c r="E24" s="20">
        <f t="shared" si="18"/>
        <v>104</v>
      </c>
      <c r="F24" s="20">
        <f t="shared" si="18"/>
        <v>93</v>
      </c>
      <c r="G24" s="20">
        <f t="shared" si="18"/>
        <v>79</v>
      </c>
      <c r="H24" s="20">
        <f t="shared" si="18"/>
        <v>79</v>
      </c>
      <c r="I24" s="20">
        <f t="shared" si="18"/>
        <v>79</v>
      </c>
      <c r="J24" s="20">
        <f t="shared" si="18"/>
        <v>79</v>
      </c>
      <c r="K24" s="20">
        <f t="shared" si="18"/>
        <v>85</v>
      </c>
      <c r="L24" s="20">
        <f t="shared" si="18"/>
        <v>88</v>
      </c>
      <c r="M24" s="20">
        <f t="shared" si="18"/>
        <v>91</v>
      </c>
      <c r="N24" s="122">
        <f t="shared" si="18"/>
        <v>93</v>
      </c>
      <c r="O24" s="20">
        <f t="shared" si="18"/>
        <v>93</v>
      </c>
      <c r="P24" s="20" t="str">
        <f t="shared" si="18"/>
        <v>:</v>
      </c>
      <c r="Q24" s="20" t="str">
        <f t="shared" si="18"/>
        <v>:</v>
      </c>
      <c r="R24" s="20" t="str">
        <f t="shared" si="18"/>
        <v>:</v>
      </c>
      <c r="S24" s="20" t="str">
        <f t="shared" si="18"/>
        <v>:</v>
      </c>
      <c r="T24" s="20" t="str">
        <f t="shared" si="18"/>
        <v>:</v>
      </c>
      <c r="U24" s="20" t="str">
        <f t="shared" si="18"/>
        <v>:</v>
      </c>
      <c r="V24" s="22" t="str">
        <f t="shared" si="1"/>
        <v>:</v>
      </c>
      <c r="W24" s="20" t="str">
        <f t="shared" si="18"/>
        <v>:</v>
      </c>
      <c r="X24" s="20" t="str">
        <f t="shared" si="18"/>
        <v>:</v>
      </c>
      <c r="Y24" s="20" t="str">
        <f t="shared" si="18"/>
        <v>:</v>
      </c>
      <c r="Z24" s="20" t="str">
        <f t="shared" si="18"/>
        <v>:</v>
      </c>
      <c r="AA24" s="132">
        <f t="shared" si="3"/>
        <v>89.75</v>
      </c>
    </row>
    <row r="25" spans="2:27" ht="12" x14ac:dyDescent="0.25">
      <c r="B25" s="27" t="s">
        <v>29</v>
      </c>
      <c r="C25" s="55">
        <f t="shared" ref="C25:Z25" si="19">C63</f>
        <v>104</v>
      </c>
      <c r="D25" s="20">
        <f t="shared" si="19"/>
        <v>104</v>
      </c>
      <c r="E25" s="20">
        <f t="shared" si="19"/>
        <v>104</v>
      </c>
      <c r="F25" s="20">
        <f t="shared" si="19"/>
        <v>84</v>
      </c>
      <c r="G25" s="20">
        <f t="shared" si="19"/>
        <v>84</v>
      </c>
      <c r="H25" s="20">
        <f t="shared" si="19"/>
        <v>84</v>
      </c>
      <c r="I25" s="20">
        <f t="shared" si="19"/>
        <v>85</v>
      </c>
      <c r="J25" s="20">
        <f t="shared" si="19"/>
        <v>86</v>
      </c>
      <c r="K25" s="20">
        <f t="shared" si="19"/>
        <v>86</v>
      </c>
      <c r="L25" s="20">
        <f t="shared" si="19"/>
        <v>88</v>
      </c>
      <c r="M25" s="20">
        <f t="shared" si="19"/>
        <v>88</v>
      </c>
      <c r="N25" s="122">
        <f t="shared" si="19"/>
        <v>88</v>
      </c>
      <c r="O25" s="20">
        <f t="shared" si="19"/>
        <v>98</v>
      </c>
      <c r="P25" s="20" t="str">
        <f t="shared" si="19"/>
        <v>:</v>
      </c>
      <c r="Q25" s="20" t="str">
        <f t="shared" si="19"/>
        <v>:</v>
      </c>
      <c r="R25" s="20" t="str">
        <f t="shared" si="19"/>
        <v>:</v>
      </c>
      <c r="S25" s="20" t="str">
        <f t="shared" si="19"/>
        <v>:</v>
      </c>
      <c r="T25" s="20" t="str">
        <f t="shared" si="19"/>
        <v>:</v>
      </c>
      <c r="U25" s="20" t="str">
        <f>U63</f>
        <v>:</v>
      </c>
      <c r="V25" s="22" t="str">
        <f t="shared" si="1"/>
        <v>:</v>
      </c>
      <c r="W25" s="20" t="str">
        <f t="shared" si="19"/>
        <v>:</v>
      </c>
      <c r="X25" s="20" t="str">
        <f t="shared" si="19"/>
        <v>:</v>
      </c>
      <c r="Y25" s="20" t="str">
        <f t="shared" si="19"/>
        <v>:</v>
      </c>
      <c r="Z25" s="20" t="str">
        <f t="shared" si="19"/>
        <v>:</v>
      </c>
      <c r="AA25" s="132">
        <f t="shared" si="3"/>
        <v>90.416666666666671</v>
      </c>
    </row>
    <row r="26" spans="2:27" ht="12" x14ac:dyDescent="0.25">
      <c r="B26" s="27" t="s">
        <v>30</v>
      </c>
      <c r="C26" s="55">
        <f t="shared" ref="C26:Z26" si="20">C64</f>
        <v>92</v>
      </c>
      <c r="D26" s="20">
        <f t="shared" si="20"/>
        <v>92</v>
      </c>
      <c r="E26" s="20">
        <f t="shared" si="20"/>
        <v>91</v>
      </c>
      <c r="F26" s="20">
        <f t="shared" si="20"/>
        <v>82</v>
      </c>
      <c r="G26" s="20">
        <f t="shared" si="20"/>
        <v>81</v>
      </c>
      <c r="H26" s="20">
        <f t="shared" si="20"/>
        <v>82</v>
      </c>
      <c r="I26" s="20">
        <f t="shared" si="20"/>
        <v>79</v>
      </c>
      <c r="J26" s="20">
        <f t="shared" si="20"/>
        <v>77</v>
      </c>
      <c r="K26" s="20">
        <f t="shared" si="20"/>
        <v>78</v>
      </c>
      <c r="L26" s="20">
        <f t="shared" si="20"/>
        <v>78</v>
      </c>
      <c r="M26" s="20">
        <f t="shared" si="20"/>
        <v>75</v>
      </c>
      <c r="N26" s="122">
        <f t="shared" si="20"/>
        <v>76</v>
      </c>
      <c r="O26" s="20" t="str">
        <f t="shared" si="20"/>
        <v>:</v>
      </c>
      <c r="P26" s="20" t="str">
        <f t="shared" si="20"/>
        <v>:</v>
      </c>
      <c r="Q26" s="20" t="str">
        <f t="shared" si="20"/>
        <v>:</v>
      </c>
      <c r="R26" s="20" t="str">
        <f t="shared" si="20"/>
        <v>:</v>
      </c>
      <c r="S26" s="20" t="str">
        <f>S64</f>
        <v>:</v>
      </c>
      <c r="T26" s="20" t="str">
        <f>T64</f>
        <v>:</v>
      </c>
      <c r="U26" s="20" t="str">
        <f>U64</f>
        <v>:</v>
      </c>
      <c r="V26" s="22" t="str">
        <f t="shared" si="1"/>
        <v>:</v>
      </c>
      <c r="W26" s="20" t="str">
        <f t="shared" si="20"/>
        <v>:</v>
      </c>
      <c r="X26" s="20" t="str">
        <f t="shared" si="20"/>
        <v>:</v>
      </c>
      <c r="Y26" s="20" t="str">
        <f t="shared" si="20"/>
        <v>:</v>
      </c>
      <c r="Z26" s="20" t="str">
        <f t="shared" si="20"/>
        <v>:</v>
      </c>
      <c r="AA26" s="132">
        <f t="shared" si="3"/>
        <v>81.916666666666671</v>
      </c>
    </row>
    <row r="27" spans="2:27" ht="12" x14ac:dyDescent="0.25">
      <c r="B27" s="27" t="s">
        <v>31</v>
      </c>
      <c r="C27" s="55">
        <f t="shared" ref="C27:Z27" si="21">C65</f>
        <v>91</v>
      </c>
      <c r="D27" s="20">
        <f t="shared" si="21"/>
        <v>97</v>
      </c>
      <c r="E27" s="20">
        <f t="shared" si="21"/>
        <v>104</v>
      </c>
      <c r="F27" s="20">
        <f t="shared" si="21"/>
        <v>93</v>
      </c>
      <c r="G27" s="20">
        <f t="shared" si="21"/>
        <v>92</v>
      </c>
      <c r="H27" s="20">
        <f t="shared" si="21"/>
        <v>92</v>
      </c>
      <c r="I27" s="20">
        <f t="shared" si="21"/>
        <v>93</v>
      </c>
      <c r="J27" s="20">
        <f t="shared" si="21"/>
        <v>92</v>
      </c>
      <c r="K27" s="20">
        <f t="shared" si="21"/>
        <v>94</v>
      </c>
      <c r="L27" s="20">
        <f t="shared" si="21"/>
        <v>93</v>
      </c>
      <c r="M27" s="20">
        <f t="shared" si="21"/>
        <v>93</v>
      </c>
      <c r="N27" s="122">
        <f t="shared" si="21"/>
        <v>93</v>
      </c>
      <c r="O27" s="20">
        <f t="shared" si="21"/>
        <v>93</v>
      </c>
      <c r="P27" s="20" t="str">
        <f t="shared" si="21"/>
        <v>:</v>
      </c>
      <c r="Q27" s="20" t="str">
        <f t="shared" si="21"/>
        <v>:</v>
      </c>
      <c r="R27" s="20" t="str">
        <f t="shared" si="21"/>
        <v>:</v>
      </c>
      <c r="S27" s="20" t="str">
        <f t="shared" si="21"/>
        <v>:</v>
      </c>
      <c r="T27" s="20" t="str">
        <f t="shared" si="21"/>
        <v>:</v>
      </c>
      <c r="U27" s="20" t="str">
        <f t="shared" si="21"/>
        <v>:</v>
      </c>
      <c r="V27" s="22" t="str">
        <f t="shared" si="1"/>
        <v>:</v>
      </c>
      <c r="W27" s="20" t="str">
        <f t="shared" si="21"/>
        <v>:</v>
      </c>
      <c r="X27" s="20" t="str">
        <f t="shared" si="21"/>
        <v>:</v>
      </c>
      <c r="Y27" s="20" t="str">
        <f t="shared" si="21"/>
        <v>:</v>
      </c>
      <c r="Z27" s="20" t="str">
        <f t="shared" si="21"/>
        <v>:</v>
      </c>
      <c r="AA27" s="132">
        <f t="shared" si="3"/>
        <v>93.916666666666671</v>
      </c>
    </row>
    <row r="28" spans="2:27" ht="12" x14ac:dyDescent="0.25">
      <c r="B28" s="27" t="s">
        <v>32</v>
      </c>
      <c r="C28" s="55">
        <f t="shared" ref="C28:Z28" si="22">C66</f>
        <v>91</v>
      </c>
      <c r="D28" s="20">
        <f t="shared" si="22"/>
        <v>91</v>
      </c>
      <c r="E28" s="20">
        <f t="shared" si="22"/>
        <v>95</v>
      </c>
      <c r="F28" s="20">
        <f t="shared" si="22"/>
        <v>91</v>
      </c>
      <c r="G28" s="20">
        <f t="shared" si="22"/>
        <v>85</v>
      </c>
      <c r="H28" s="20">
        <f t="shared" si="22"/>
        <v>84</v>
      </c>
      <c r="I28" s="20">
        <f t="shared" si="22"/>
        <v>84</v>
      </c>
      <c r="J28" s="20">
        <f t="shared" si="22"/>
        <v>82</v>
      </c>
      <c r="K28" s="20">
        <f t="shared" si="22"/>
        <v>83</v>
      </c>
      <c r="L28" s="20">
        <f t="shared" si="22"/>
        <v>85</v>
      </c>
      <c r="M28" s="20">
        <f t="shared" si="22"/>
        <v>88</v>
      </c>
      <c r="N28" s="122">
        <f t="shared" si="22"/>
        <v>88</v>
      </c>
      <c r="O28" s="20">
        <f t="shared" si="22"/>
        <v>90</v>
      </c>
      <c r="P28" s="20" t="str">
        <f t="shared" si="22"/>
        <v>:</v>
      </c>
      <c r="Q28" s="20" t="str">
        <f t="shared" si="22"/>
        <v>:</v>
      </c>
      <c r="R28" s="20" t="str">
        <f t="shared" si="22"/>
        <v>:</v>
      </c>
      <c r="S28" s="20" t="str">
        <f t="shared" si="22"/>
        <v>:</v>
      </c>
      <c r="T28" s="20" t="str">
        <f t="shared" si="22"/>
        <v>:</v>
      </c>
      <c r="U28" s="20" t="str">
        <f t="shared" si="22"/>
        <v>:</v>
      </c>
      <c r="V28" s="22" t="str">
        <f t="shared" si="1"/>
        <v>:</v>
      </c>
      <c r="W28" s="20" t="str">
        <f t="shared" si="22"/>
        <v>:</v>
      </c>
      <c r="X28" s="20" t="str">
        <f t="shared" si="22"/>
        <v>:</v>
      </c>
      <c r="Y28" s="20" t="str">
        <f t="shared" si="22"/>
        <v>:</v>
      </c>
      <c r="Z28" s="20" t="str">
        <f t="shared" si="22"/>
        <v>:</v>
      </c>
      <c r="AA28" s="132">
        <f t="shared" si="3"/>
        <v>87.25</v>
      </c>
    </row>
    <row r="29" spans="2:27" ht="12" x14ac:dyDescent="0.25">
      <c r="B29" s="27" t="s">
        <v>33</v>
      </c>
      <c r="C29" s="55">
        <f t="shared" ref="C29:Z29" si="23">C67</f>
        <v>99</v>
      </c>
      <c r="D29" s="20">
        <f t="shared" si="23"/>
        <v>99</v>
      </c>
      <c r="E29" s="20">
        <f t="shared" si="23"/>
        <v>99</v>
      </c>
      <c r="F29" s="20">
        <f t="shared" si="23"/>
        <v>101</v>
      </c>
      <c r="G29" s="20">
        <f t="shared" si="23"/>
        <v>101</v>
      </c>
      <c r="H29" s="20">
        <f t="shared" si="23"/>
        <v>102</v>
      </c>
      <c r="I29" s="20">
        <f t="shared" si="23"/>
        <v>101</v>
      </c>
      <c r="J29" s="20">
        <f t="shared" si="23"/>
        <v>101</v>
      </c>
      <c r="K29" s="20">
        <f t="shared" si="23"/>
        <v>100</v>
      </c>
      <c r="L29" s="20">
        <f t="shared" si="23"/>
        <v>100</v>
      </c>
      <c r="M29" s="20">
        <f t="shared" si="23"/>
        <v>98</v>
      </c>
      <c r="N29" s="122">
        <f t="shared" si="23"/>
        <v>94</v>
      </c>
      <c r="O29" s="20">
        <f t="shared" si="23"/>
        <v>96</v>
      </c>
      <c r="P29" s="20" t="str">
        <f t="shared" si="23"/>
        <v>:</v>
      </c>
      <c r="Q29" s="20" t="str">
        <f t="shared" si="23"/>
        <v>:</v>
      </c>
      <c r="R29" s="20" t="str">
        <f t="shared" si="23"/>
        <v>:</v>
      </c>
      <c r="S29" s="20" t="str">
        <f t="shared" si="23"/>
        <v>:</v>
      </c>
      <c r="T29" s="20" t="str">
        <f t="shared" si="23"/>
        <v>:</v>
      </c>
      <c r="U29" s="20" t="str">
        <f t="shared" si="23"/>
        <v>:</v>
      </c>
      <c r="V29" s="22" t="str">
        <f t="shared" si="1"/>
        <v>:</v>
      </c>
      <c r="W29" s="20" t="str">
        <f t="shared" si="23"/>
        <v>:</v>
      </c>
      <c r="X29" s="20" t="str">
        <f t="shared" si="23"/>
        <v>:</v>
      </c>
      <c r="Y29" s="20" t="str">
        <f t="shared" si="23"/>
        <v>:</v>
      </c>
      <c r="Z29" s="20" t="str">
        <f t="shared" si="23"/>
        <v>:</v>
      </c>
      <c r="AA29" s="132">
        <f t="shared" si="3"/>
        <v>99.583333333333329</v>
      </c>
    </row>
    <row r="30" spans="2:27" ht="12" x14ac:dyDescent="0.25">
      <c r="B30" s="27" t="s">
        <v>34</v>
      </c>
      <c r="C30" s="55">
        <f t="shared" ref="C30:Z30" si="24">C68</f>
        <v>87</v>
      </c>
      <c r="D30" s="20">
        <f t="shared" si="24"/>
        <v>87</v>
      </c>
      <c r="E30" s="20">
        <f t="shared" si="24"/>
        <v>87</v>
      </c>
      <c r="F30" s="20">
        <f t="shared" si="24"/>
        <v>84</v>
      </c>
      <c r="G30" s="20">
        <f t="shared" si="24"/>
        <v>84</v>
      </c>
      <c r="H30" s="20">
        <f t="shared" si="24"/>
        <v>84</v>
      </c>
      <c r="I30" s="20">
        <f t="shared" si="24"/>
        <v>84</v>
      </c>
      <c r="J30" s="20">
        <f t="shared" si="24"/>
        <v>84</v>
      </c>
      <c r="K30" s="20">
        <f t="shared" si="24"/>
        <v>84</v>
      </c>
      <c r="L30" s="20">
        <f t="shared" si="24"/>
        <v>84</v>
      </c>
      <c r="M30" s="20">
        <f t="shared" si="24"/>
        <v>84</v>
      </c>
      <c r="N30" s="122">
        <f t="shared" si="24"/>
        <v>84</v>
      </c>
      <c r="O30" s="20">
        <f t="shared" si="24"/>
        <v>85</v>
      </c>
      <c r="P30" s="20" t="str">
        <f t="shared" si="24"/>
        <v>:</v>
      </c>
      <c r="Q30" s="20" t="str">
        <f t="shared" si="24"/>
        <v>:</v>
      </c>
      <c r="R30" s="20" t="str">
        <f t="shared" si="24"/>
        <v>:</v>
      </c>
      <c r="S30" s="20" t="str">
        <f t="shared" si="24"/>
        <v>:</v>
      </c>
      <c r="T30" s="20" t="str">
        <f t="shared" si="24"/>
        <v>:</v>
      </c>
      <c r="U30" s="20" t="str">
        <f t="shared" si="24"/>
        <v>:</v>
      </c>
      <c r="V30" s="22" t="str">
        <f t="shared" si="1"/>
        <v>:</v>
      </c>
      <c r="W30" s="20" t="str">
        <f t="shared" si="24"/>
        <v>:</v>
      </c>
      <c r="X30" s="20" t="str">
        <f t="shared" si="24"/>
        <v>:</v>
      </c>
      <c r="Y30" s="20" t="str">
        <f t="shared" si="24"/>
        <v>:</v>
      </c>
      <c r="Z30" s="20" t="str">
        <f t="shared" si="24"/>
        <v>:</v>
      </c>
      <c r="AA30" s="132">
        <f t="shared" si="3"/>
        <v>84.75</v>
      </c>
    </row>
    <row r="31" spans="2:27" ht="12" x14ac:dyDescent="0.25">
      <c r="B31" s="27" t="s">
        <v>35</v>
      </c>
      <c r="C31" s="55">
        <f t="shared" ref="C31:Z31" si="25">C69</f>
        <v>96</v>
      </c>
      <c r="D31" s="20">
        <f t="shared" si="25"/>
        <v>96</v>
      </c>
      <c r="E31" s="20">
        <f t="shared" si="25"/>
        <v>96</v>
      </c>
      <c r="F31" s="20">
        <f t="shared" si="25"/>
        <v>97</v>
      </c>
      <c r="G31" s="20">
        <f t="shared" si="25"/>
        <v>97</v>
      </c>
      <c r="H31" s="20">
        <f t="shared" si="25"/>
        <v>96</v>
      </c>
      <c r="I31" s="20">
        <f t="shared" si="25"/>
        <v>97</v>
      </c>
      <c r="J31" s="20">
        <f t="shared" si="25"/>
        <v>96</v>
      </c>
      <c r="K31" s="20">
        <f t="shared" si="25"/>
        <v>96</v>
      </c>
      <c r="L31" s="20">
        <f t="shared" si="25"/>
        <v>96</v>
      </c>
      <c r="M31" s="20">
        <f t="shared" si="25"/>
        <v>96</v>
      </c>
      <c r="N31" s="122">
        <f t="shared" si="25"/>
        <v>99</v>
      </c>
      <c r="O31" s="20">
        <f t="shared" si="25"/>
        <v>99</v>
      </c>
      <c r="P31" s="20" t="str">
        <f t="shared" si="25"/>
        <v>:</v>
      </c>
      <c r="Q31" s="20" t="str">
        <f t="shared" si="25"/>
        <v>:</v>
      </c>
      <c r="R31" s="20" t="str">
        <f t="shared" si="25"/>
        <v>:</v>
      </c>
      <c r="S31" s="20" t="str">
        <f t="shared" si="25"/>
        <v>:</v>
      </c>
      <c r="T31" s="20" t="str">
        <f t="shared" si="25"/>
        <v>:</v>
      </c>
      <c r="U31" s="20" t="str">
        <f t="shared" si="25"/>
        <v>:</v>
      </c>
      <c r="V31" s="22" t="str">
        <f t="shared" si="1"/>
        <v>:</v>
      </c>
      <c r="W31" s="20" t="str">
        <f t="shared" si="25"/>
        <v>:</v>
      </c>
      <c r="X31" s="20" t="str">
        <f t="shared" si="25"/>
        <v>:</v>
      </c>
      <c r="Y31" s="20" t="str">
        <f t="shared" si="25"/>
        <v>:</v>
      </c>
      <c r="Z31" s="20" t="str">
        <f t="shared" si="25"/>
        <v>:</v>
      </c>
      <c r="AA31" s="132">
        <f t="shared" si="3"/>
        <v>96.5</v>
      </c>
    </row>
    <row r="32" spans="2:27" ht="12" x14ac:dyDescent="0.25">
      <c r="B32" s="27" t="s">
        <v>36</v>
      </c>
      <c r="C32" s="55">
        <f t="shared" ref="C32:Z32" si="26">C70</f>
        <v>101</v>
      </c>
      <c r="D32" s="20">
        <f t="shared" si="26"/>
        <v>101</v>
      </c>
      <c r="E32" s="20">
        <f t="shared" si="26"/>
        <v>101</v>
      </c>
      <c r="F32" s="20">
        <f t="shared" si="26"/>
        <v>93</v>
      </c>
      <c r="G32" s="20">
        <f t="shared" si="26"/>
        <v>93</v>
      </c>
      <c r="H32" s="20">
        <f t="shared" si="26"/>
        <v>93</v>
      </c>
      <c r="I32" s="20">
        <f t="shared" si="26"/>
        <v>93</v>
      </c>
      <c r="J32" s="20">
        <f t="shared" si="26"/>
        <v>93</v>
      </c>
      <c r="K32" s="20">
        <f t="shared" si="26"/>
        <v>93</v>
      </c>
      <c r="L32" s="20">
        <f t="shared" si="26"/>
        <v>93</v>
      </c>
      <c r="M32" s="20">
        <f t="shared" si="26"/>
        <v>93</v>
      </c>
      <c r="N32" s="122">
        <f t="shared" si="26"/>
        <v>93</v>
      </c>
      <c r="O32" s="20" t="str">
        <f t="shared" si="26"/>
        <v>:</v>
      </c>
      <c r="P32" s="20" t="str">
        <f t="shared" si="26"/>
        <v>:</v>
      </c>
      <c r="Q32" s="20" t="str">
        <f t="shared" si="26"/>
        <v>:</v>
      </c>
      <c r="R32" s="20" t="str">
        <f t="shared" si="26"/>
        <v>:</v>
      </c>
      <c r="S32" s="20" t="str">
        <f t="shared" si="26"/>
        <v>:</v>
      </c>
      <c r="T32" s="20" t="str">
        <f t="shared" si="26"/>
        <v>:</v>
      </c>
      <c r="U32" s="20" t="str">
        <f t="shared" si="26"/>
        <v>:</v>
      </c>
      <c r="V32" s="22" t="str">
        <f t="shared" si="1"/>
        <v>:</v>
      </c>
      <c r="W32" s="20" t="str">
        <f t="shared" si="26"/>
        <v>:</v>
      </c>
      <c r="X32" s="20" t="str">
        <f t="shared" si="26"/>
        <v>:</v>
      </c>
      <c r="Y32" s="20" t="str">
        <f t="shared" si="26"/>
        <v>:</v>
      </c>
      <c r="Z32" s="20" t="str">
        <f t="shared" si="26"/>
        <v>:</v>
      </c>
      <c r="AA32" s="132">
        <f t="shared" si="3"/>
        <v>95</v>
      </c>
    </row>
    <row r="33" spans="1:27" ht="12" x14ac:dyDescent="0.25">
      <c r="B33" s="27" t="s">
        <v>37</v>
      </c>
      <c r="C33" s="55">
        <f t="shared" ref="C33:Z33" si="27">C71</f>
        <v>164</v>
      </c>
      <c r="D33" s="20">
        <f t="shared" si="27"/>
        <v>160</v>
      </c>
      <c r="E33" s="20">
        <f t="shared" si="27"/>
        <v>159</v>
      </c>
      <c r="F33" s="20">
        <f t="shared" si="27"/>
        <v>145</v>
      </c>
      <c r="G33" s="20">
        <f t="shared" si="27"/>
        <v>144</v>
      </c>
      <c r="H33" s="20">
        <f t="shared" si="27"/>
        <v>142</v>
      </c>
      <c r="I33" s="20">
        <f t="shared" si="27"/>
        <v>141</v>
      </c>
      <c r="J33" s="20">
        <f t="shared" si="27"/>
        <v>142</v>
      </c>
      <c r="K33" s="20">
        <f t="shared" si="27"/>
        <v>141</v>
      </c>
      <c r="L33" s="20">
        <f t="shared" si="27"/>
        <v>156</v>
      </c>
      <c r="M33" s="20">
        <f t="shared" si="27"/>
        <v>148</v>
      </c>
      <c r="N33" s="122">
        <f t="shared" si="27"/>
        <v>156</v>
      </c>
      <c r="O33" s="20">
        <f t="shared" si="27"/>
        <v>153</v>
      </c>
      <c r="P33" s="20" t="str">
        <f t="shared" si="27"/>
        <v>:</v>
      </c>
      <c r="Q33" s="20" t="str">
        <f t="shared" si="27"/>
        <v>:</v>
      </c>
      <c r="R33" s="20" t="str">
        <f t="shared" si="27"/>
        <v>:</v>
      </c>
      <c r="S33" s="20" t="str">
        <f t="shared" si="27"/>
        <v>:</v>
      </c>
      <c r="T33" s="20" t="str">
        <f t="shared" si="27"/>
        <v>:</v>
      </c>
      <c r="U33" s="20" t="str">
        <f t="shared" si="27"/>
        <v>:</v>
      </c>
      <c r="V33" s="22" t="str">
        <f t="shared" si="1"/>
        <v>:</v>
      </c>
      <c r="W33" s="20" t="str">
        <f t="shared" si="27"/>
        <v>:</v>
      </c>
      <c r="X33" s="20" t="str">
        <f t="shared" si="27"/>
        <v>:</v>
      </c>
      <c r="Y33" s="20" t="str">
        <f t="shared" si="27"/>
        <v>:</v>
      </c>
      <c r="Z33" s="20" t="str">
        <f t="shared" si="27"/>
        <v>:</v>
      </c>
      <c r="AA33" s="132">
        <f t="shared" si="3"/>
        <v>149.83333333333334</v>
      </c>
    </row>
    <row r="34" spans="1:27" ht="12" x14ac:dyDescent="0.25">
      <c r="B34" s="27" t="s">
        <v>38</v>
      </c>
      <c r="C34" s="55">
        <f t="shared" ref="C34:Z34" si="28">C72</f>
        <v>106</v>
      </c>
      <c r="D34" s="20">
        <f t="shared" si="28"/>
        <v>112</v>
      </c>
      <c r="E34" s="20">
        <f t="shared" si="28"/>
        <v>114</v>
      </c>
      <c r="F34" s="20">
        <f t="shared" si="28"/>
        <v>106</v>
      </c>
      <c r="G34" s="20">
        <f t="shared" si="28"/>
        <v>102</v>
      </c>
      <c r="H34" s="20">
        <f t="shared" si="28"/>
        <v>100</v>
      </c>
      <c r="I34" s="20">
        <f t="shared" si="28"/>
        <v>105</v>
      </c>
      <c r="J34" s="20">
        <f t="shared" si="28"/>
        <v>101</v>
      </c>
      <c r="K34" s="20">
        <f t="shared" si="28"/>
        <v>105</v>
      </c>
      <c r="L34" s="20">
        <f t="shared" si="28"/>
        <v>100</v>
      </c>
      <c r="M34" s="20">
        <f t="shared" si="28"/>
        <v>95</v>
      </c>
      <c r="N34" s="122">
        <f t="shared" si="28"/>
        <v>103</v>
      </c>
      <c r="O34" s="20">
        <f t="shared" si="28"/>
        <v>100</v>
      </c>
      <c r="P34" s="20" t="str">
        <f t="shared" si="28"/>
        <v>:</v>
      </c>
      <c r="Q34" s="20" t="str">
        <f>Q72</f>
        <v>:</v>
      </c>
      <c r="R34" s="20" t="str">
        <f t="shared" si="28"/>
        <v>:</v>
      </c>
      <c r="S34" s="20" t="str">
        <f t="shared" si="28"/>
        <v>:</v>
      </c>
      <c r="T34" s="20" t="str">
        <f t="shared" si="28"/>
        <v>:</v>
      </c>
      <c r="U34" s="20" t="str">
        <f t="shared" si="28"/>
        <v>:</v>
      </c>
      <c r="V34" s="22" t="str">
        <f t="shared" si="1"/>
        <v>:</v>
      </c>
      <c r="W34" s="20" t="str">
        <f t="shared" si="28"/>
        <v>:</v>
      </c>
      <c r="X34" s="20" t="str">
        <f t="shared" si="28"/>
        <v>:</v>
      </c>
      <c r="Y34" s="20" t="str">
        <f t="shared" si="28"/>
        <v>:</v>
      </c>
      <c r="Z34" s="20" t="str">
        <f t="shared" si="28"/>
        <v>:</v>
      </c>
      <c r="AA34" s="132">
        <f t="shared" si="3"/>
        <v>104.08333333333333</v>
      </c>
    </row>
    <row r="35" spans="1:27" ht="12" x14ac:dyDescent="0.25">
      <c r="B35" s="28" t="s">
        <v>39</v>
      </c>
      <c r="C35" s="46">
        <f t="shared" ref="C35:Z35" si="29">C73</f>
        <v>62</v>
      </c>
      <c r="D35" s="21">
        <f t="shared" si="29"/>
        <v>62</v>
      </c>
      <c r="E35" s="21">
        <f t="shared" si="29"/>
        <v>61</v>
      </c>
      <c r="F35" s="21">
        <f t="shared" si="29"/>
        <v>63</v>
      </c>
      <c r="G35" s="21">
        <f t="shared" si="29"/>
        <v>66</v>
      </c>
      <c r="H35" s="21">
        <f t="shared" si="29"/>
        <v>64</v>
      </c>
      <c r="I35" s="21">
        <f t="shared" si="29"/>
        <v>64</v>
      </c>
      <c r="J35" s="21">
        <f t="shared" si="29"/>
        <v>63</v>
      </c>
      <c r="K35" s="21">
        <f t="shared" si="29"/>
        <v>64</v>
      </c>
      <c r="L35" s="21">
        <f t="shared" si="29"/>
        <v>63</v>
      </c>
      <c r="M35" s="21">
        <f t="shared" si="29"/>
        <v>63</v>
      </c>
      <c r="N35" s="123">
        <f t="shared" si="29"/>
        <v>65</v>
      </c>
      <c r="O35" s="21">
        <f t="shared" si="29"/>
        <v>59</v>
      </c>
      <c r="P35" s="21" t="str">
        <f t="shared" si="29"/>
        <v>:</v>
      </c>
      <c r="Q35" s="21" t="str">
        <f t="shared" si="29"/>
        <v>:</v>
      </c>
      <c r="R35" s="21" t="str">
        <f t="shared" si="29"/>
        <v>:</v>
      </c>
      <c r="S35" s="21" t="str">
        <f t="shared" si="29"/>
        <v>:</v>
      </c>
      <c r="T35" s="21" t="str">
        <f t="shared" si="29"/>
        <v>:</v>
      </c>
      <c r="U35" s="21" t="str">
        <f t="shared" si="29"/>
        <v>:</v>
      </c>
      <c r="V35" s="21" t="str">
        <f t="shared" si="1"/>
        <v>:</v>
      </c>
      <c r="W35" s="21" t="str">
        <f t="shared" si="29"/>
        <v>:</v>
      </c>
      <c r="X35" s="21" t="str">
        <f t="shared" si="29"/>
        <v>:</v>
      </c>
      <c r="Y35" s="21" t="str">
        <f t="shared" si="29"/>
        <v>:</v>
      </c>
      <c r="Z35" s="21" t="str">
        <f t="shared" si="29"/>
        <v>:</v>
      </c>
      <c r="AA35" s="120">
        <f t="shared" si="3"/>
        <v>63.333333333333336</v>
      </c>
    </row>
    <row r="36" spans="1:27" x14ac:dyDescent="0.2">
      <c r="B36" s="57" t="s">
        <v>138</v>
      </c>
      <c r="P36" s="7"/>
    </row>
    <row r="37" spans="1:27" ht="14.4" customHeight="1" x14ac:dyDescent="0.2">
      <c r="B37" s="299" t="s">
        <v>530</v>
      </c>
      <c r="P37" s="7"/>
    </row>
    <row r="38" spans="1:27" ht="15" customHeight="1" x14ac:dyDescent="0.2">
      <c r="B38" s="41" t="str">
        <f>'T1-Solid fuels supply EU'!B37</f>
        <v>Extraction date: 05/05/2020</v>
      </c>
    </row>
    <row r="39" spans="1:27" ht="15" customHeight="1" x14ac:dyDescent="0.2">
      <c r="B39" s="42" t="s">
        <v>275</v>
      </c>
    </row>
    <row r="43" spans="1:27" x14ac:dyDescent="0.2">
      <c r="B43" s="2" t="s">
        <v>276</v>
      </c>
    </row>
    <row r="45" spans="1:27" x14ac:dyDescent="0.2">
      <c r="B45" s="70" t="s">
        <v>63</v>
      </c>
      <c r="C45" s="70" t="str">
        <f>'T1-Solid fuels supply EU'!C41</f>
        <v>2019M01</v>
      </c>
      <c r="D45" s="70" t="str">
        <f>'T1-Solid fuels supply EU'!D41</f>
        <v>2019M02</v>
      </c>
      <c r="E45" s="70" t="str">
        <f>'T1-Solid fuels supply EU'!E41</f>
        <v>2019M03</v>
      </c>
      <c r="F45" s="70" t="str">
        <f>'T1-Solid fuels supply EU'!F41</f>
        <v>2019M04</v>
      </c>
      <c r="G45" s="70" t="str">
        <f>'T1-Solid fuels supply EU'!G41</f>
        <v>2019M05</v>
      </c>
      <c r="H45" s="70" t="str">
        <f>'T1-Solid fuels supply EU'!H41</f>
        <v>2019M06</v>
      </c>
      <c r="I45" s="70" t="str">
        <f>'T1-Solid fuels supply EU'!I41</f>
        <v>2019M07</v>
      </c>
      <c r="J45" s="70" t="str">
        <f>'T1-Solid fuels supply EU'!J41</f>
        <v>2019M08</v>
      </c>
      <c r="K45" s="70" t="str">
        <f>'T1-Solid fuels supply EU'!K41</f>
        <v>2019M09</v>
      </c>
      <c r="L45" s="70" t="str">
        <f>'T1-Solid fuels supply EU'!L41</f>
        <v>2019M10</v>
      </c>
      <c r="M45" s="70" t="str">
        <f>'T1-Solid fuels supply EU'!M41</f>
        <v>2019M11</v>
      </c>
      <c r="N45" s="70" t="str">
        <f>'T1-Solid fuels supply EU'!N41</f>
        <v>2019M12</v>
      </c>
      <c r="O45" s="70" t="str">
        <f>'T1-Solid fuels supply EU'!O41</f>
        <v>2020M01</v>
      </c>
      <c r="P45" s="70" t="str">
        <f>'T1-Solid fuels supply EU'!P41</f>
        <v>2020M02</v>
      </c>
      <c r="Q45" s="70" t="str">
        <f>'T1-Solid fuels supply EU'!Q41</f>
        <v>2020M03</v>
      </c>
      <c r="R45" s="70" t="str">
        <f>'T1-Solid fuels supply EU'!R41</f>
        <v>2020M04</v>
      </c>
      <c r="S45" s="70" t="str">
        <f>'T1-Solid fuels supply EU'!S41</f>
        <v>2020M05</v>
      </c>
      <c r="T45" s="70" t="str">
        <f>'T1-Solid fuels supply EU'!T41</f>
        <v>2020M06</v>
      </c>
      <c r="U45" s="70" t="str">
        <f>'T1-Solid fuels supply EU'!U41</f>
        <v>2020M07</v>
      </c>
      <c r="V45" s="70" t="str">
        <f>'T1-Solid fuels supply EU'!V41</f>
        <v>2020M08</v>
      </c>
      <c r="W45" s="70" t="str">
        <f>'T1-Solid fuels supply EU'!W41</f>
        <v>2020M09</v>
      </c>
      <c r="X45" s="70" t="str">
        <f>'T1-Solid fuels supply EU'!X41</f>
        <v>2020M10</v>
      </c>
      <c r="Y45" s="70" t="str">
        <f>'T1-Solid fuels supply EU'!Y41</f>
        <v>2020M11</v>
      </c>
      <c r="Z45" s="70" t="str">
        <f>'T1-Solid fuels supply EU'!Z41</f>
        <v>2020M12</v>
      </c>
    </row>
    <row r="46" spans="1:27" x14ac:dyDescent="0.2">
      <c r="A46" s="2" t="s">
        <v>89</v>
      </c>
      <c r="B46" s="70" t="s">
        <v>14</v>
      </c>
      <c r="C46" s="59">
        <v>90</v>
      </c>
      <c r="D46" s="59">
        <v>89</v>
      </c>
      <c r="E46" s="59">
        <v>90</v>
      </c>
      <c r="F46" s="59">
        <v>106</v>
      </c>
      <c r="G46" s="59">
        <v>105</v>
      </c>
      <c r="H46" s="59">
        <v>104</v>
      </c>
      <c r="I46" s="59">
        <v>104</v>
      </c>
      <c r="J46" s="59">
        <v>104</v>
      </c>
      <c r="K46" s="59">
        <v>104</v>
      </c>
      <c r="L46" s="59">
        <v>106</v>
      </c>
      <c r="M46" s="59">
        <v>106</v>
      </c>
      <c r="N46" s="59">
        <v>106</v>
      </c>
      <c r="O46" s="59">
        <v>105</v>
      </c>
      <c r="P46" s="59" t="s">
        <v>12</v>
      </c>
      <c r="Q46" s="59" t="s">
        <v>12</v>
      </c>
      <c r="R46" s="59" t="s">
        <v>12</v>
      </c>
      <c r="S46" s="59" t="s">
        <v>12</v>
      </c>
      <c r="T46" s="59" t="s">
        <v>12</v>
      </c>
      <c r="U46" s="59" t="s">
        <v>12</v>
      </c>
      <c r="V46" s="59" t="s">
        <v>12</v>
      </c>
      <c r="W46" s="59" t="s">
        <v>12</v>
      </c>
      <c r="X46" s="59" t="s">
        <v>12</v>
      </c>
      <c r="Y46" s="59" t="s">
        <v>12</v>
      </c>
      <c r="Z46" s="59" t="s">
        <v>12</v>
      </c>
    </row>
    <row r="47" spans="1:27" x14ac:dyDescent="0.2">
      <c r="A47" s="2" t="s">
        <v>90</v>
      </c>
      <c r="B47" s="70" t="s">
        <v>15</v>
      </c>
      <c r="C47" s="59">
        <v>77</v>
      </c>
      <c r="D47" s="59">
        <v>77</v>
      </c>
      <c r="E47" s="59">
        <v>76</v>
      </c>
      <c r="F47" s="59">
        <v>78</v>
      </c>
      <c r="G47" s="59">
        <v>77</v>
      </c>
      <c r="H47" s="59">
        <v>77</v>
      </c>
      <c r="I47" s="59">
        <v>77</v>
      </c>
      <c r="J47" s="59">
        <v>77</v>
      </c>
      <c r="K47" s="59">
        <v>77</v>
      </c>
      <c r="L47" s="59">
        <v>77</v>
      </c>
      <c r="M47" s="59">
        <v>77</v>
      </c>
      <c r="N47" s="59">
        <v>78</v>
      </c>
      <c r="O47" s="59">
        <v>79</v>
      </c>
      <c r="P47" s="59" t="s">
        <v>12</v>
      </c>
      <c r="Q47" s="59" t="s">
        <v>12</v>
      </c>
      <c r="R47" s="59" t="s">
        <v>12</v>
      </c>
      <c r="S47" s="59" t="s">
        <v>12</v>
      </c>
      <c r="T47" s="59" t="s">
        <v>12</v>
      </c>
      <c r="U47" s="59" t="s">
        <v>12</v>
      </c>
      <c r="V47" s="59" t="s">
        <v>12</v>
      </c>
      <c r="W47" s="59" t="s">
        <v>12</v>
      </c>
      <c r="X47" s="59" t="s">
        <v>12</v>
      </c>
      <c r="Y47" s="59" t="s">
        <v>12</v>
      </c>
      <c r="Z47" s="59" t="s">
        <v>12</v>
      </c>
    </row>
    <row r="48" spans="1:27" x14ac:dyDescent="0.2">
      <c r="A48" s="2" t="s">
        <v>91</v>
      </c>
      <c r="B48" s="70" t="s">
        <v>16</v>
      </c>
      <c r="C48" s="59">
        <v>86</v>
      </c>
      <c r="D48" s="59">
        <v>86</v>
      </c>
      <c r="E48" s="59">
        <v>86</v>
      </c>
      <c r="F48" s="59">
        <v>84</v>
      </c>
      <c r="G48" s="59">
        <v>84</v>
      </c>
      <c r="H48" s="59">
        <v>74</v>
      </c>
      <c r="I48" s="59">
        <v>75</v>
      </c>
      <c r="J48" s="59">
        <v>77</v>
      </c>
      <c r="K48" s="59">
        <v>79</v>
      </c>
      <c r="L48" s="59">
        <v>80</v>
      </c>
      <c r="M48" s="59">
        <v>83</v>
      </c>
      <c r="N48" s="59">
        <v>85</v>
      </c>
      <c r="O48" s="59">
        <v>84</v>
      </c>
      <c r="P48" s="59" t="s">
        <v>12</v>
      </c>
      <c r="Q48" s="59" t="s">
        <v>12</v>
      </c>
      <c r="R48" s="59" t="s">
        <v>12</v>
      </c>
      <c r="S48" s="59" t="s">
        <v>12</v>
      </c>
      <c r="T48" s="59" t="s">
        <v>12</v>
      </c>
      <c r="U48" s="59" t="s">
        <v>12</v>
      </c>
      <c r="V48" s="59" t="s">
        <v>12</v>
      </c>
      <c r="W48" s="59" t="s">
        <v>12</v>
      </c>
      <c r="X48" s="59" t="s">
        <v>12</v>
      </c>
      <c r="Y48" s="59" t="s">
        <v>12</v>
      </c>
      <c r="Z48" s="59" t="s">
        <v>12</v>
      </c>
    </row>
    <row r="49" spans="1:26" x14ac:dyDescent="0.2">
      <c r="A49" s="2" t="s">
        <v>92</v>
      </c>
      <c r="B49" s="70" t="s">
        <v>17</v>
      </c>
      <c r="C49" s="59">
        <v>66</v>
      </c>
      <c r="D49" s="59">
        <v>67</v>
      </c>
      <c r="E49" s="59">
        <v>67</v>
      </c>
      <c r="F49" s="59">
        <v>66</v>
      </c>
      <c r="G49" s="59">
        <v>66</v>
      </c>
      <c r="H49" s="59">
        <v>66</v>
      </c>
      <c r="I49" s="59">
        <v>67</v>
      </c>
      <c r="J49" s="59">
        <v>67</v>
      </c>
      <c r="K49" s="59">
        <v>67</v>
      </c>
      <c r="L49" s="59">
        <v>67</v>
      </c>
      <c r="M49" s="59">
        <v>66</v>
      </c>
      <c r="N49" s="59">
        <v>67</v>
      </c>
      <c r="O49" s="291">
        <v>76</v>
      </c>
      <c r="P49" s="59" t="s">
        <v>12</v>
      </c>
      <c r="Q49" s="59" t="s">
        <v>12</v>
      </c>
      <c r="R49" s="59" t="s">
        <v>12</v>
      </c>
      <c r="S49" s="59" t="s">
        <v>12</v>
      </c>
      <c r="T49" s="59" t="s">
        <v>12</v>
      </c>
      <c r="U49" s="59" t="s">
        <v>12</v>
      </c>
      <c r="V49" s="59" t="s">
        <v>12</v>
      </c>
      <c r="W49" s="59" t="s">
        <v>12</v>
      </c>
      <c r="X49" s="59" t="s">
        <v>12</v>
      </c>
      <c r="Y49" s="59" t="s">
        <v>12</v>
      </c>
      <c r="Z49" s="59" t="s">
        <v>12</v>
      </c>
    </row>
    <row r="50" spans="1:26" x14ac:dyDescent="0.2">
      <c r="A50" s="2" t="s">
        <v>93</v>
      </c>
      <c r="B50" s="70" t="s">
        <v>42</v>
      </c>
      <c r="C50" s="59">
        <v>99</v>
      </c>
      <c r="D50" s="59">
        <v>100</v>
      </c>
      <c r="E50" s="59">
        <v>102</v>
      </c>
      <c r="F50" s="59">
        <v>89</v>
      </c>
      <c r="G50" s="59">
        <v>91</v>
      </c>
      <c r="H50" s="59">
        <v>94</v>
      </c>
      <c r="I50" s="59">
        <v>92</v>
      </c>
      <c r="J50" s="59">
        <v>92</v>
      </c>
      <c r="K50" s="59">
        <v>91</v>
      </c>
      <c r="L50" s="59">
        <v>91</v>
      </c>
      <c r="M50" s="59">
        <v>90</v>
      </c>
      <c r="N50" s="59">
        <v>90</v>
      </c>
      <c r="O50" s="291">
        <v>97</v>
      </c>
      <c r="P50" s="59" t="s">
        <v>12</v>
      </c>
      <c r="Q50" s="59" t="s">
        <v>12</v>
      </c>
      <c r="R50" s="59" t="s">
        <v>12</v>
      </c>
      <c r="S50" s="59" t="s">
        <v>12</v>
      </c>
      <c r="T50" s="59" t="s">
        <v>12</v>
      </c>
      <c r="U50" s="59" t="s">
        <v>12</v>
      </c>
      <c r="V50" s="59" t="s">
        <v>12</v>
      </c>
      <c r="W50" s="59" t="s">
        <v>12</v>
      </c>
      <c r="X50" s="59" t="s">
        <v>12</v>
      </c>
      <c r="Y50" s="59" t="s">
        <v>12</v>
      </c>
      <c r="Z50" s="59" t="s">
        <v>12</v>
      </c>
    </row>
    <row r="51" spans="1:26" x14ac:dyDescent="0.2">
      <c r="A51" s="2" t="s">
        <v>95</v>
      </c>
      <c r="B51" s="70" t="s">
        <v>18</v>
      </c>
      <c r="C51" s="59">
        <v>70</v>
      </c>
      <c r="D51" s="59">
        <v>70</v>
      </c>
      <c r="E51" s="59">
        <v>70</v>
      </c>
      <c r="F51" s="59">
        <v>70</v>
      </c>
      <c r="G51" s="59">
        <v>75</v>
      </c>
      <c r="H51" s="59">
        <v>75</v>
      </c>
      <c r="I51" s="59">
        <v>75</v>
      </c>
      <c r="J51" s="59">
        <v>75</v>
      </c>
      <c r="K51" s="59">
        <v>75</v>
      </c>
      <c r="L51" s="59">
        <v>75</v>
      </c>
      <c r="M51" s="59">
        <v>75</v>
      </c>
      <c r="N51" s="59">
        <v>75</v>
      </c>
      <c r="O51" s="81" t="s">
        <v>12</v>
      </c>
      <c r="P51" s="59" t="s">
        <v>12</v>
      </c>
      <c r="Q51" s="59" t="s">
        <v>12</v>
      </c>
      <c r="R51" s="59" t="s">
        <v>12</v>
      </c>
      <c r="S51" s="59" t="s">
        <v>12</v>
      </c>
      <c r="T51" s="59" t="s">
        <v>12</v>
      </c>
      <c r="U51" s="59" t="s">
        <v>12</v>
      </c>
      <c r="V51" s="59" t="s">
        <v>12</v>
      </c>
      <c r="W51" s="59" t="s">
        <v>12</v>
      </c>
      <c r="X51" s="59" t="s">
        <v>12</v>
      </c>
      <c r="Y51" s="59" t="s">
        <v>12</v>
      </c>
      <c r="Z51" s="59" t="s">
        <v>12</v>
      </c>
    </row>
    <row r="52" spans="1:26" x14ac:dyDescent="0.2">
      <c r="A52" s="2" t="s">
        <v>94</v>
      </c>
      <c r="B52" s="70" t="s">
        <v>19</v>
      </c>
      <c r="C52" s="59">
        <v>90</v>
      </c>
      <c r="D52" s="59">
        <v>98</v>
      </c>
      <c r="E52" s="59">
        <v>91</v>
      </c>
      <c r="F52" s="59">
        <v>91</v>
      </c>
      <c r="G52" s="59">
        <v>91</v>
      </c>
      <c r="H52" s="59">
        <v>92</v>
      </c>
      <c r="I52" s="59">
        <v>90</v>
      </c>
      <c r="J52" s="59">
        <v>91</v>
      </c>
      <c r="K52" s="59">
        <v>91</v>
      </c>
      <c r="L52" s="59">
        <v>91</v>
      </c>
      <c r="M52" s="59">
        <v>91</v>
      </c>
      <c r="N52" s="59">
        <v>96</v>
      </c>
      <c r="O52" s="291">
        <v>91</v>
      </c>
      <c r="P52" s="59" t="s">
        <v>12</v>
      </c>
      <c r="Q52" s="59" t="s">
        <v>12</v>
      </c>
      <c r="R52" s="59" t="s">
        <v>12</v>
      </c>
      <c r="S52" s="59" t="s">
        <v>12</v>
      </c>
      <c r="T52" s="59" t="s">
        <v>12</v>
      </c>
      <c r="U52" s="59" t="s">
        <v>12</v>
      </c>
      <c r="V52" s="59" t="s">
        <v>12</v>
      </c>
      <c r="W52" s="59" t="s">
        <v>12</v>
      </c>
      <c r="X52" s="59" t="s">
        <v>12</v>
      </c>
      <c r="Y52" s="59" t="s">
        <v>12</v>
      </c>
      <c r="Z52" s="59" t="s">
        <v>12</v>
      </c>
    </row>
    <row r="53" spans="1:26" x14ac:dyDescent="0.2">
      <c r="A53" s="2" t="s">
        <v>96</v>
      </c>
      <c r="B53" s="70" t="s">
        <v>20</v>
      </c>
      <c r="C53" s="59">
        <v>132</v>
      </c>
      <c r="D53" s="59">
        <v>132</v>
      </c>
      <c r="E53" s="59">
        <v>142</v>
      </c>
      <c r="F53" s="59">
        <v>111</v>
      </c>
      <c r="G53" s="59">
        <v>116</v>
      </c>
      <c r="H53" s="59">
        <v>110</v>
      </c>
      <c r="I53" s="59">
        <v>119</v>
      </c>
      <c r="J53" s="59">
        <v>121</v>
      </c>
      <c r="K53" s="59">
        <v>100</v>
      </c>
      <c r="L53" s="59">
        <v>115</v>
      </c>
      <c r="M53" s="59">
        <v>122</v>
      </c>
      <c r="N53" s="59">
        <v>110</v>
      </c>
      <c r="O53" s="81" t="s">
        <v>12</v>
      </c>
      <c r="P53" s="59" t="s">
        <v>12</v>
      </c>
      <c r="Q53" s="59" t="s">
        <v>12</v>
      </c>
      <c r="R53" s="59" t="s">
        <v>12</v>
      </c>
      <c r="S53" s="59" t="s">
        <v>12</v>
      </c>
      <c r="T53" s="59" t="s">
        <v>12</v>
      </c>
      <c r="U53" s="59" t="s">
        <v>12</v>
      </c>
      <c r="V53" s="59" t="s">
        <v>12</v>
      </c>
      <c r="W53" s="59" t="s">
        <v>12</v>
      </c>
      <c r="X53" s="59" t="s">
        <v>12</v>
      </c>
      <c r="Y53" s="59" t="s">
        <v>12</v>
      </c>
      <c r="Z53" s="59" t="s">
        <v>12</v>
      </c>
    </row>
    <row r="54" spans="1:26" x14ac:dyDescent="0.2">
      <c r="A54" s="2" t="s">
        <v>97</v>
      </c>
      <c r="B54" s="70" t="s">
        <v>21</v>
      </c>
      <c r="C54" s="59">
        <v>100</v>
      </c>
      <c r="D54" s="59">
        <v>101</v>
      </c>
      <c r="E54" s="59">
        <v>102</v>
      </c>
      <c r="F54" s="59">
        <v>94</v>
      </c>
      <c r="G54" s="59">
        <v>97</v>
      </c>
      <c r="H54" s="59">
        <v>99</v>
      </c>
      <c r="I54" s="59">
        <v>95</v>
      </c>
      <c r="J54" s="59">
        <v>98</v>
      </c>
      <c r="K54" s="59">
        <v>95</v>
      </c>
      <c r="L54" s="59">
        <v>94</v>
      </c>
      <c r="M54" s="59">
        <v>95</v>
      </c>
      <c r="N54" s="59">
        <v>99</v>
      </c>
      <c r="O54" s="291">
        <v>97</v>
      </c>
      <c r="P54" s="59" t="s">
        <v>12</v>
      </c>
      <c r="Q54" s="59" t="s">
        <v>12</v>
      </c>
      <c r="R54" s="59" t="s">
        <v>12</v>
      </c>
      <c r="S54" s="59" t="s">
        <v>12</v>
      </c>
      <c r="T54" s="59" t="s">
        <v>12</v>
      </c>
      <c r="U54" s="59" t="s">
        <v>12</v>
      </c>
      <c r="V54" s="59" t="s">
        <v>12</v>
      </c>
      <c r="W54" s="59" t="s">
        <v>12</v>
      </c>
      <c r="X54" s="59" t="s">
        <v>12</v>
      </c>
      <c r="Y54" s="59" t="s">
        <v>12</v>
      </c>
      <c r="Z54" s="59" t="s">
        <v>12</v>
      </c>
    </row>
    <row r="55" spans="1:26" x14ac:dyDescent="0.2">
      <c r="A55" s="2" t="s">
        <v>98</v>
      </c>
      <c r="B55" s="70" t="s">
        <v>22</v>
      </c>
      <c r="C55" s="59">
        <v>91</v>
      </c>
      <c r="D55" s="59">
        <v>91</v>
      </c>
      <c r="E55" s="59">
        <v>91</v>
      </c>
      <c r="F55" s="59">
        <v>92</v>
      </c>
      <c r="G55" s="59">
        <v>92</v>
      </c>
      <c r="H55" s="59">
        <v>89</v>
      </c>
      <c r="I55" s="59">
        <v>90</v>
      </c>
      <c r="J55" s="59">
        <v>90</v>
      </c>
      <c r="K55" s="59">
        <v>90</v>
      </c>
      <c r="L55" s="59">
        <v>90</v>
      </c>
      <c r="M55" s="59">
        <v>90</v>
      </c>
      <c r="N55" s="59">
        <v>86</v>
      </c>
      <c r="O55" s="291">
        <v>87</v>
      </c>
      <c r="P55" s="59" t="s">
        <v>12</v>
      </c>
      <c r="Q55" s="59" t="s">
        <v>12</v>
      </c>
      <c r="R55" s="59" t="s">
        <v>12</v>
      </c>
      <c r="S55" s="59" t="s">
        <v>12</v>
      </c>
      <c r="T55" s="59" t="s">
        <v>12</v>
      </c>
      <c r="U55" s="59" t="s">
        <v>12</v>
      </c>
      <c r="V55" s="59" t="s">
        <v>12</v>
      </c>
      <c r="W55" s="59" t="s">
        <v>12</v>
      </c>
      <c r="X55" s="59" t="s">
        <v>12</v>
      </c>
      <c r="Y55" s="59" t="s">
        <v>12</v>
      </c>
      <c r="Z55" s="59" t="s">
        <v>12</v>
      </c>
    </row>
    <row r="56" spans="1:26" x14ac:dyDescent="0.2">
      <c r="A56" s="2" t="s">
        <v>99</v>
      </c>
      <c r="B56" s="70" t="s">
        <v>44</v>
      </c>
      <c r="C56" s="59">
        <v>88</v>
      </c>
      <c r="D56" s="59">
        <v>88</v>
      </c>
      <c r="E56" s="59">
        <v>88</v>
      </c>
      <c r="F56" s="59">
        <v>87</v>
      </c>
      <c r="G56" s="59">
        <v>83</v>
      </c>
      <c r="H56" s="59">
        <v>82</v>
      </c>
      <c r="I56" s="59">
        <v>82</v>
      </c>
      <c r="J56" s="59">
        <v>82</v>
      </c>
      <c r="K56" s="59">
        <v>82</v>
      </c>
      <c r="L56" s="59">
        <v>85</v>
      </c>
      <c r="M56" s="59">
        <v>90</v>
      </c>
      <c r="N56" s="59">
        <v>91</v>
      </c>
      <c r="O56" s="291">
        <v>91</v>
      </c>
      <c r="P56" s="59" t="s">
        <v>12</v>
      </c>
      <c r="Q56" s="59" t="s">
        <v>12</v>
      </c>
      <c r="R56" s="59" t="s">
        <v>12</v>
      </c>
      <c r="S56" s="59" t="s">
        <v>12</v>
      </c>
      <c r="T56" s="59" t="s">
        <v>12</v>
      </c>
      <c r="U56" s="59" t="s">
        <v>12</v>
      </c>
      <c r="V56" s="59" t="s">
        <v>12</v>
      </c>
      <c r="W56" s="59" t="s">
        <v>12</v>
      </c>
      <c r="X56" s="59" t="s">
        <v>12</v>
      </c>
      <c r="Y56" s="59" t="s">
        <v>12</v>
      </c>
      <c r="Z56" s="59" t="s">
        <v>12</v>
      </c>
    </row>
    <row r="57" spans="1:26" x14ac:dyDescent="0.2">
      <c r="A57" s="2" t="s">
        <v>100</v>
      </c>
      <c r="B57" s="70" t="s">
        <v>23</v>
      </c>
      <c r="C57" s="59">
        <v>91</v>
      </c>
      <c r="D57" s="59">
        <v>91</v>
      </c>
      <c r="E57" s="59">
        <v>91</v>
      </c>
      <c r="F57" s="59">
        <v>91</v>
      </c>
      <c r="G57" s="59">
        <v>91</v>
      </c>
      <c r="H57" s="59">
        <v>91</v>
      </c>
      <c r="I57" s="59">
        <v>90</v>
      </c>
      <c r="J57" s="59">
        <v>91</v>
      </c>
      <c r="K57" s="59">
        <v>91</v>
      </c>
      <c r="L57" s="59">
        <v>90</v>
      </c>
      <c r="M57" s="59">
        <v>90</v>
      </c>
      <c r="N57" s="59">
        <v>90</v>
      </c>
      <c r="O57" s="291">
        <v>90</v>
      </c>
      <c r="P57" s="59" t="s">
        <v>12</v>
      </c>
      <c r="Q57" s="59" t="s">
        <v>12</v>
      </c>
      <c r="R57" s="59" t="s">
        <v>12</v>
      </c>
      <c r="S57" s="59" t="s">
        <v>12</v>
      </c>
      <c r="T57" s="59" t="s">
        <v>12</v>
      </c>
      <c r="U57" s="59" t="s">
        <v>12</v>
      </c>
      <c r="V57" s="59" t="s">
        <v>12</v>
      </c>
      <c r="W57" s="59" t="s">
        <v>12</v>
      </c>
      <c r="X57" s="59" t="s">
        <v>12</v>
      </c>
      <c r="Y57" s="59" t="s">
        <v>12</v>
      </c>
      <c r="Z57" s="59" t="s">
        <v>12</v>
      </c>
    </row>
    <row r="58" spans="1:26" x14ac:dyDescent="0.2">
      <c r="A58" s="2" t="s">
        <v>101</v>
      </c>
      <c r="B58" s="70" t="s">
        <v>24</v>
      </c>
      <c r="C58" s="59">
        <v>83</v>
      </c>
      <c r="D58" s="59">
        <v>89</v>
      </c>
      <c r="E58" s="59">
        <v>88</v>
      </c>
      <c r="F58" s="59">
        <v>92</v>
      </c>
      <c r="G58" s="59">
        <v>99</v>
      </c>
      <c r="H58" s="59">
        <v>95</v>
      </c>
      <c r="I58" s="59">
        <v>101</v>
      </c>
      <c r="J58" s="59">
        <v>98</v>
      </c>
      <c r="K58" s="59">
        <v>98</v>
      </c>
      <c r="L58" s="59">
        <v>103</v>
      </c>
      <c r="M58" s="59">
        <v>103</v>
      </c>
      <c r="N58" s="59">
        <v>98</v>
      </c>
      <c r="O58" s="291">
        <v>94</v>
      </c>
      <c r="P58" s="59" t="s">
        <v>12</v>
      </c>
      <c r="Q58" s="59" t="s">
        <v>12</v>
      </c>
      <c r="R58" s="59" t="s">
        <v>12</v>
      </c>
      <c r="S58" s="59" t="s">
        <v>12</v>
      </c>
      <c r="T58" s="59" t="s">
        <v>12</v>
      </c>
      <c r="U58" s="59" t="s">
        <v>12</v>
      </c>
      <c r="V58" s="59" t="s">
        <v>12</v>
      </c>
      <c r="W58" s="59" t="s">
        <v>12</v>
      </c>
      <c r="X58" s="59" t="s">
        <v>12</v>
      </c>
      <c r="Y58" s="59" t="s">
        <v>12</v>
      </c>
      <c r="Z58" s="59" t="s">
        <v>12</v>
      </c>
    </row>
    <row r="59" spans="1:26" x14ac:dyDescent="0.2">
      <c r="A59" s="2" t="s">
        <v>102</v>
      </c>
      <c r="B59" s="70" t="s">
        <v>25</v>
      </c>
      <c r="C59" s="59">
        <v>96</v>
      </c>
      <c r="D59" s="59">
        <v>96</v>
      </c>
      <c r="E59" s="59">
        <v>96</v>
      </c>
      <c r="F59" s="59">
        <v>92</v>
      </c>
      <c r="G59" s="59">
        <v>92</v>
      </c>
      <c r="H59" s="59">
        <v>92</v>
      </c>
      <c r="I59" s="59">
        <v>92</v>
      </c>
      <c r="J59" s="59">
        <v>92</v>
      </c>
      <c r="K59" s="59">
        <v>92</v>
      </c>
      <c r="L59" s="59">
        <v>92</v>
      </c>
      <c r="M59" s="59">
        <v>92</v>
      </c>
      <c r="N59" s="59">
        <v>92</v>
      </c>
      <c r="O59" s="291">
        <v>92</v>
      </c>
      <c r="P59" s="59" t="s">
        <v>12</v>
      </c>
      <c r="Q59" s="59" t="s">
        <v>12</v>
      </c>
      <c r="R59" s="59" t="s">
        <v>12</v>
      </c>
      <c r="S59" s="59" t="s">
        <v>12</v>
      </c>
      <c r="T59" s="59" t="s">
        <v>12</v>
      </c>
      <c r="U59" s="59" t="s">
        <v>12</v>
      </c>
      <c r="V59" s="59" t="s">
        <v>12</v>
      </c>
      <c r="W59" s="59" t="s">
        <v>12</v>
      </c>
      <c r="X59" s="59" t="s">
        <v>12</v>
      </c>
      <c r="Y59" s="59" t="s">
        <v>12</v>
      </c>
      <c r="Z59" s="59" t="s">
        <v>12</v>
      </c>
    </row>
    <row r="60" spans="1:26" x14ac:dyDescent="0.2">
      <c r="A60" s="2" t="s">
        <v>103</v>
      </c>
      <c r="B60" s="70" t="s">
        <v>26</v>
      </c>
      <c r="C60" s="59">
        <v>90</v>
      </c>
      <c r="D60" s="59">
        <v>90</v>
      </c>
      <c r="E60" s="59">
        <v>90</v>
      </c>
      <c r="F60" s="59">
        <v>88</v>
      </c>
      <c r="G60" s="59">
        <v>88</v>
      </c>
      <c r="H60" s="59">
        <v>90</v>
      </c>
      <c r="I60" s="59">
        <v>90</v>
      </c>
      <c r="J60" s="59">
        <v>90</v>
      </c>
      <c r="K60" s="59">
        <v>90</v>
      </c>
      <c r="L60" s="59">
        <v>90</v>
      </c>
      <c r="M60" s="59">
        <v>90</v>
      </c>
      <c r="N60" s="59">
        <v>90</v>
      </c>
      <c r="O60" s="291">
        <v>90</v>
      </c>
      <c r="P60" s="59" t="s">
        <v>12</v>
      </c>
      <c r="Q60" s="59" t="s">
        <v>12</v>
      </c>
      <c r="R60" s="59" t="s">
        <v>12</v>
      </c>
      <c r="S60" s="59" t="s">
        <v>12</v>
      </c>
      <c r="T60" s="59" t="s">
        <v>12</v>
      </c>
      <c r="U60" s="59" t="s">
        <v>12</v>
      </c>
      <c r="V60" s="59" t="s">
        <v>12</v>
      </c>
      <c r="W60" s="59" t="s">
        <v>12</v>
      </c>
      <c r="X60" s="59" t="s">
        <v>12</v>
      </c>
      <c r="Y60" s="59" t="s">
        <v>12</v>
      </c>
      <c r="Z60" s="59" t="s">
        <v>12</v>
      </c>
    </row>
    <row r="61" spans="1:26" x14ac:dyDescent="0.2">
      <c r="A61" s="2" t="s">
        <v>104</v>
      </c>
      <c r="B61" s="70" t="s">
        <v>27</v>
      </c>
      <c r="C61" s="59">
        <v>93</v>
      </c>
      <c r="D61" s="59">
        <v>93</v>
      </c>
      <c r="E61" s="59">
        <v>93</v>
      </c>
      <c r="F61" s="59">
        <v>93</v>
      </c>
      <c r="G61" s="59">
        <v>93</v>
      </c>
      <c r="H61" s="59">
        <v>93</v>
      </c>
      <c r="I61" s="59">
        <v>92</v>
      </c>
      <c r="J61" s="59">
        <v>91</v>
      </c>
      <c r="K61" s="59">
        <v>92</v>
      </c>
      <c r="L61" s="59">
        <v>92</v>
      </c>
      <c r="M61" s="59">
        <v>92</v>
      </c>
      <c r="N61" s="59">
        <v>92</v>
      </c>
      <c r="O61" s="291">
        <v>91</v>
      </c>
      <c r="P61" s="59" t="s">
        <v>12</v>
      </c>
      <c r="Q61" s="59" t="s">
        <v>12</v>
      </c>
      <c r="R61" s="59" t="s">
        <v>12</v>
      </c>
      <c r="S61" s="59" t="s">
        <v>12</v>
      </c>
      <c r="T61" s="59" t="s">
        <v>12</v>
      </c>
      <c r="U61" s="59" t="s">
        <v>12</v>
      </c>
      <c r="V61" s="59" t="s">
        <v>12</v>
      </c>
      <c r="W61" s="59" t="s">
        <v>12</v>
      </c>
      <c r="X61" s="59" t="s">
        <v>12</v>
      </c>
      <c r="Y61" s="59" t="s">
        <v>12</v>
      </c>
      <c r="Z61" s="59" t="s">
        <v>12</v>
      </c>
    </row>
    <row r="62" spans="1:26" x14ac:dyDescent="0.2">
      <c r="A62" s="2" t="s">
        <v>105</v>
      </c>
      <c r="B62" s="70" t="s">
        <v>28</v>
      </c>
      <c r="C62" s="59">
        <v>103</v>
      </c>
      <c r="D62" s="59">
        <v>104</v>
      </c>
      <c r="E62" s="59">
        <v>104</v>
      </c>
      <c r="F62" s="59">
        <v>93</v>
      </c>
      <c r="G62" s="59">
        <v>79</v>
      </c>
      <c r="H62" s="59">
        <v>79</v>
      </c>
      <c r="I62" s="59">
        <v>79</v>
      </c>
      <c r="J62" s="59">
        <v>79</v>
      </c>
      <c r="K62" s="59">
        <v>85</v>
      </c>
      <c r="L62" s="59">
        <v>88</v>
      </c>
      <c r="M62" s="59">
        <v>91</v>
      </c>
      <c r="N62" s="59">
        <v>93</v>
      </c>
      <c r="O62" s="291">
        <v>93</v>
      </c>
      <c r="P62" s="59" t="s">
        <v>12</v>
      </c>
      <c r="Q62" s="59" t="s">
        <v>12</v>
      </c>
      <c r="R62" s="59" t="s">
        <v>12</v>
      </c>
      <c r="S62" s="59" t="s">
        <v>12</v>
      </c>
      <c r="T62" s="59" t="s">
        <v>12</v>
      </c>
      <c r="U62" s="59" t="s">
        <v>12</v>
      </c>
      <c r="V62" s="59" t="s">
        <v>12</v>
      </c>
      <c r="W62" s="59" t="s">
        <v>12</v>
      </c>
      <c r="X62" s="59" t="s">
        <v>12</v>
      </c>
      <c r="Y62" s="59" t="s">
        <v>12</v>
      </c>
      <c r="Z62" s="59" t="s">
        <v>12</v>
      </c>
    </row>
    <row r="63" spans="1:26" x14ac:dyDescent="0.2">
      <c r="A63" s="2" t="s">
        <v>106</v>
      </c>
      <c r="B63" s="70" t="s">
        <v>29</v>
      </c>
      <c r="C63" s="59">
        <v>104</v>
      </c>
      <c r="D63" s="59">
        <v>104</v>
      </c>
      <c r="E63" s="291">
        <v>104</v>
      </c>
      <c r="F63" s="59">
        <v>84</v>
      </c>
      <c r="G63" s="59">
        <v>84</v>
      </c>
      <c r="H63" s="59">
        <v>84</v>
      </c>
      <c r="I63" s="59">
        <v>85</v>
      </c>
      <c r="J63" s="59">
        <v>86</v>
      </c>
      <c r="K63" s="59">
        <v>86</v>
      </c>
      <c r="L63" s="59">
        <v>88</v>
      </c>
      <c r="M63" s="59">
        <v>88</v>
      </c>
      <c r="N63" s="59">
        <v>88</v>
      </c>
      <c r="O63" s="291">
        <v>98</v>
      </c>
      <c r="P63" s="59" t="s">
        <v>12</v>
      </c>
      <c r="Q63" s="59" t="s">
        <v>12</v>
      </c>
      <c r="R63" s="59" t="s">
        <v>12</v>
      </c>
      <c r="S63" s="59" t="s">
        <v>12</v>
      </c>
      <c r="T63" s="59" t="s">
        <v>12</v>
      </c>
      <c r="U63" s="59" t="s">
        <v>12</v>
      </c>
      <c r="V63" s="59" t="s">
        <v>12</v>
      </c>
      <c r="W63" s="59" t="s">
        <v>12</v>
      </c>
      <c r="X63" s="59" t="s">
        <v>12</v>
      </c>
      <c r="Y63" s="59" t="s">
        <v>12</v>
      </c>
      <c r="Z63" s="59" t="s">
        <v>12</v>
      </c>
    </row>
    <row r="64" spans="1:26" x14ac:dyDescent="0.2">
      <c r="A64" s="2" t="s">
        <v>107</v>
      </c>
      <c r="B64" s="70" t="s">
        <v>30</v>
      </c>
      <c r="C64" s="59">
        <v>92</v>
      </c>
      <c r="D64" s="59">
        <v>92</v>
      </c>
      <c r="E64" s="59">
        <v>91</v>
      </c>
      <c r="F64" s="59">
        <v>82</v>
      </c>
      <c r="G64" s="59">
        <v>81</v>
      </c>
      <c r="H64" s="59">
        <v>82</v>
      </c>
      <c r="I64" s="59">
        <v>79</v>
      </c>
      <c r="J64" s="59">
        <v>77</v>
      </c>
      <c r="K64" s="59">
        <v>78</v>
      </c>
      <c r="L64" s="59">
        <v>78</v>
      </c>
      <c r="M64" s="59">
        <v>75</v>
      </c>
      <c r="N64" s="59">
        <v>76</v>
      </c>
      <c r="O64" s="81" t="s">
        <v>12</v>
      </c>
      <c r="P64" s="59" t="s">
        <v>12</v>
      </c>
      <c r="Q64" s="59" t="s">
        <v>12</v>
      </c>
      <c r="R64" s="59" t="s">
        <v>12</v>
      </c>
      <c r="S64" s="59" t="s">
        <v>12</v>
      </c>
      <c r="T64" s="59" t="s">
        <v>12</v>
      </c>
      <c r="U64" s="59" t="s">
        <v>12</v>
      </c>
      <c r="V64" s="59" t="s">
        <v>12</v>
      </c>
      <c r="W64" s="59" t="s">
        <v>12</v>
      </c>
      <c r="X64" s="59" t="s">
        <v>12</v>
      </c>
      <c r="Y64" s="59" t="s">
        <v>12</v>
      </c>
      <c r="Z64" s="59" t="s">
        <v>12</v>
      </c>
    </row>
    <row r="65" spans="1:26" x14ac:dyDescent="0.2">
      <c r="A65" s="2" t="s">
        <v>108</v>
      </c>
      <c r="B65" s="70" t="s">
        <v>31</v>
      </c>
      <c r="C65" s="59">
        <v>91</v>
      </c>
      <c r="D65" s="59">
        <v>97</v>
      </c>
      <c r="E65" s="59">
        <v>104</v>
      </c>
      <c r="F65" s="59">
        <v>93</v>
      </c>
      <c r="G65" s="59">
        <v>92</v>
      </c>
      <c r="H65" s="59">
        <v>92</v>
      </c>
      <c r="I65" s="59">
        <v>93</v>
      </c>
      <c r="J65" s="59">
        <v>92</v>
      </c>
      <c r="K65" s="59">
        <v>94</v>
      </c>
      <c r="L65" s="59">
        <v>93</v>
      </c>
      <c r="M65" s="59">
        <v>93</v>
      </c>
      <c r="N65" s="59">
        <v>93</v>
      </c>
      <c r="O65" s="291">
        <v>93</v>
      </c>
      <c r="P65" s="59" t="s">
        <v>12</v>
      </c>
      <c r="Q65" s="59" t="s">
        <v>12</v>
      </c>
      <c r="R65" s="59" t="s">
        <v>12</v>
      </c>
      <c r="S65" s="59" t="s">
        <v>12</v>
      </c>
      <c r="T65" s="59" t="s">
        <v>12</v>
      </c>
      <c r="U65" s="59" t="s">
        <v>12</v>
      </c>
      <c r="V65" s="59" t="s">
        <v>12</v>
      </c>
      <c r="W65" s="59" t="s">
        <v>12</v>
      </c>
      <c r="X65" s="59" t="s">
        <v>12</v>
      </c>
      <c r="Y65" s="59" t="s">
        <v>12</v>
      </c>
      <c r="Z65" s="59" t="s">
        <v>12</v>
      </c>
    </row>
    <row r="66" spans="1:26" x14ac:dyDescent="0.2">
      <c r="A66" s="2" t="s">
        <v>109</v>
      </c>
      <c r="B66" s="70" t="s">
        <v>32</v>
      </c>
      <c r="C66" s="59">
        <v>91</v>
      </c>
      <c r="D66" s="59">
        <v>91</v>
      </c>
      <c r="E66" s="59">
        <v>95</v>
      </c>
      <c r="F66" s="59">
        <v>91</v>
      </c>
      <c r="G66" s="59">
        <v>85</v>
      </c>
      <c r="H66" s="59">
        <v>84</v>
      </c>
      <c r="I66" s="59">
        <v>84</v>
      </c>
      <c r="J66" s="59">
        <v>82</v>
      </c>
      <c r="K66" s="59">
        <v>83</v>
      </c>
      <c r="L66" s="59">
        <v>85</v>
      </c>
      <c r="M66" s="59">
        <v>88</v>
      </c>
      <c r="N66" s="59">
        <v>88</v>
      </c>
      <c r="O66" s="291">
        <v>90</v>
      </c>
      <c r="P66" s="59" t="s">
        <v>12</v>
      </c>
      <c r="Q66" s="59" t="s">
        <v>12</v>
      </c>
      <c r="R66" s="59" t="s">
        <v>12</v>
      </c>
      <c r="S66" s="59" t="s">
        <v>12</v>
      </c>
      <c r="T66" s="59" t="s">
        <v>12</v>
      </c>
      <c r="U66" s="59" t="s">
        <v>12</v>
      </c>
      <c r="V66" s="59" t="s">
        <v>12</v>
      </c>
      <c r="W66" s="59" t="s">
        <v>12</v>
      </c>
      <c r="X66" s="59" t="s">
        <v>12</v>
      </c>
      <c r="Y66" s="59" t="s">
        <v>12</v>
      </c>
      <c r="Z66" s="59" t="s">
        <v>12</v>
      </c>
    </row>
    <row r="67" spans="1:26" x14ac:dyDescent="0.2">
      <c r="A67" s="2" t="s">
        <v>110</v>
      </c>
      <c r="B67" s="70" t="s">
        <v>33</v>
      </c>
      <c r="C67" s="59">
        <v>99</v>
      </c>
      <c r="D67" s="59">
        <v>99</v>
      </c>
      <c r="E67" s="59">
        <v>99</v>
      </c>
      <c r="F67" s="59">
        <v>101</v>
      </c>
      <c r="G67" s="59">
        <v>101</v>
      </c>
      <c r="H67" s="59">
        <v>102</v>
      </c>
      <c r="I67" s="59">
        <v>101</v>
      </c>
      <c r="J67" s="59">
        <v>101</v>
      </c>
      <c r="K67" s="59">
        <v>100</v>
      </c>
      <c r="L67" s="59">
        <v>100</v>
      </c>
      <c r="M67" s="59">
        <v>98</v>
      </c>
      <c r="N67" s="59">
        <v>94</v>
      </c>
      <c r="O67" s="291">
        <v>96</v>
      </c>
      <c r="P67" s="59" t="s">
        <v>12</v>
      </c>
      <c r="Q67" s="59" t="s">
        <v>12</v>
      </c>
      <c r="R67" s="59" t="s">
        <v>12</v>
      </c>
      <c r="S67" s="59" t="s">
        <v>12</v>
      </c>
      <c r="T67" s="59" t="s">
        <v>12</v>
      </c>
      <c r="U67" s="59" t="s">
        <v>12</v>
      </c>
      <c r="V67" s="59" t="s">
        <v>12</v>
      </c>
      <c r="W67" s="59" t="s">
        <v>12</v>
      </c>
      <c r="X67" s="59" t="s">
        <v>12</v>
      </c>
      <c r="Y67" s="59" t="s">
        <v>12</v>
      </c>
      <c r="Z67" s="59" t="s">
        <v>12</v>
      </c>
    </row>
    <row r="68" spans="1:26" x14ac:dyDescent="0.2">
      <c r="A68" s="2" t="s">
        <v>111</v>
      </c>
      <c r="B68" s="70" t="s">
        <v>34</v>
      </c>
      <c r="C68" s="59">
        <v>87</v>
      </c>
      <c r="D68" s="59">
        <v>87</v>
      </c>
      <c r="E68" s="59">
        <v>87</v>
      </c>
      <c r="F68" s="59">
        <v>84</v>
      </c>
      <c r="G68" s="59">
        <v>84</v>
      </c>
      <c r="H68" s="59">
        <v>84</v>
      </c>
      <c r="I68" s="59">
        <v>84</v>
      </c>
      <c r="J68" s="59">
        <v>84</v>
      </c>
      <c r="K68" s="59">
        <v>84</v>
      </c>
      <c r="L68" s="59">
        <v>84</v>
      </c>
      <c r="M68" s="59">
        <v>84</v>
      </c>
      <c r="N68" s="59">
        <v>84</v>
      </c>
      <c r="O68" s="291">
        <v>85</v>
      </c>
      <c r="P68" s="59" t="s">
        <v>12</v>
      </c>
      <c r="Q68" s="59" t="s">
        <v>12</v>
      </c>
      <c r="R68" s="59" t="s">
        <v>12</v>
      </c>
      <c r="S68" s="59" t="s">
        <v>12</v>
      </c>
      <c r="T68" s="59" t="s">
        <v>12</v>
      </c>
      <c r="U68" s="59" t="s">
        <v>12</v>
      </c>
      <c r="V68" s="59" t="s">
        <v>12</v>
      </c>
      <c r="W68" s="59" t="s">
        <v>12</v>
      </c>
      <c r="X68" s="59" t="s">
        <v>12</v>
      </c>
      <c r="Y68" s="59" t="s">
        <v>12</v>
      </c>
      <c r="Z68" s="59" t="s">
        <v>12</v>
      </c>
    </row>
    <row r="69" spans="1:26" x14ac:dyDescent="0.2">
      <c r="A69" s="2" t="s">
        <v>112</v>
      </c>
      <c r="B69" s="70" t="s">
        <v>35</v>
      </c>
      <c r="C69" s="59">
        <v>96</v>
      </c>
      <c r="D69" s="59">
        <v>96</v>
      </c>
      <c r="E69" s="59">
        <v>96</v>
      </c>
      <c r="F69" s="59">
        <v>97</v>
      </c>
      <c r="G69" s="59">
        <v>97</v>
      </c>
      <c r="H69" s="59">
        <v>96</v>
      </c>
      <c r="I69" s="59">
        <v>97</v>
      </c>
      <c r="J69" s="59">
        <v>96</v>
      </c>
      <c r="K69" s="59">
        <v>96</v>
      </c>
      <c r="L69" s="59">
        <v>96</v>
      </c>
      <c r="M69" s="59">
        <v>96</v>
      </c>
      <c r="N69" s="59">
        <v>99</v>
      </c>
      <c r="O69" s="291">
        <v>99</v>
      </c>
      <c r="P69" s="59" t="s">
        <v>12</v>
      </c>
      <c r="Q69" s="59" t="s">
        <v>12</v>
      </c>
      <c r="R69" s="59" t="s">
        <v>12</v>
      </c>
      <c r="S69" s="59" t="s">
        <v>12</v>
      </c>
      <c r="T69" s="59" t="s">
        <v>12</v>
      </c>
      <c r="U69" s="59" t="s">
        <v>12</v>
      </c>
      <c r="V69" s="59" t="s">
        <v>12</v>
      </c>
      <c r="W69" s="59" t="s">
        <v>12</v>
      </c>
      <c r="X69" s="59" t="s">
        <v>12</v>
      </c>
      <c r="Y69" s="59" t="s">
        <v>12</v>
      </c>
      <c r="Z69" s="59" t="s">
        <v>12</v>
      </c>
    </row>
    <row r="70" spans="1:26" x14ac:dyDescent="0.2">
      <c r="A70" s="2" t="s">
        <v>113</v>
      </c>
      <c r="B70" s="70" t="s">
        <v>36</v>
      </c>
      <c r="C70" s="59">
        <v>101</v>
      </c>
      <c r="D70" s="59">
        <v>101</v>
      </c>
      <c r="E70" s="59">
        <v>101</v>
      </c>
      <c r="F70" s="59">
        <v>93</v>
      </c>
      <c r="G70" s="59">
        <v>93</v>
      </c>
      <c r="H70" s="59">
        <v>93</v>
      </c>
      <c r="I70" s="59">
        <v>93</v>
      </c>
      <c r="J70" s="59">
        <v>93</v>
      </c>
      <c r="K70" s="59">
        <v>93</v>
      </c>
      <c r="L70" s="59">
        <v>93</v>
      </c>
      <c r="M70" s="59">
        <v>93</v>
      </c>
      <c r="N70" s="59">
        <v>93</v>
      </c>
      <c r="O70" s="81" t="s">
        <v>12</v>
      </c>
      <c r="P70" s="59" t="s">
        <v>12</v>
      </c>
      <c r="Q70" s="59" t="s">
        <v>12</v>
      </c>
      <c r="R70" s="59" t="s">
        <v>12</v>
      </c>
      <c r="S70" s="59" t="s">
        <v>12</v>
      </c>
      <c r="T70" s="59" t="s">
        <v>12</v>
      </c>
      <c r="U70" s="59" t="s">
        <v>12</v>
      </c>
      <c r="V70" s="59" t="s">
        <v>12</v>
      </c>
      <c r="W70" s="59" t="s">
        <v>12</v>
      </c>
      <c r="X70" s="59" t="s">
        <v>12</v>
      </c>
      <c r="Y70" s="59" t="s">
        <v>12</v>
      </c>
      <c r="Z70" s="59" t="s">
        <v>12</v>
      </c>
    </row>
    <row r="71" spans="1:26" x14ac:dyDescent="0.2">
      <c r="A71" s="2" t="s">
        <v>114</v>
      </c>
      <c r="B71" s="70" t="s">
        <v>37</v>
      </c>
      <c r="C71" s="59">
        <v>164</v>
      </c>
      <c r="D71" s="59">
        <v>160</v>
      </c>
      <c r="E71" s="59">
        <v>159</v>
      </c>
      <c r="F71" s="59">
        <v>145</v>
      </c>
      <c r="G71" s="59">
        <v>144</v>
      </c>
      <c r="H71" s="59">
        <v>142</v>
      </c>
      <c r="I71" s="59">
        <v>141</v>
      </c>
      <c r="J71" s="59">
        <v>142</v>
      </c>
      <c r="K71" s="59">
        <v>141</v>
      </c>
      <c r="L71" s="59">
        <v>156</v>
      </c>
      <c r="M71" s="59">
        <v>148</v>
      </c>
      <c r="N71" s="59">
        <v>156</v>
      </c>
      <c r="O71" s="291">
        <v>153</v>
      </c>
      <c r="P71" s="59" t="s">
        <v>12</v>
      </c>
      <c r="Q71" s="59" t="s">
        <v>12</v>
      </c>
      <c r="R71" s="59" t="s">
        <v>12</v>
      </c>
      <c r="S71" s="59" t="s">
        <v>12</v>
      </c>
      <c r="T71" s="59" t="s">
        <v>12</v>
      </c>
      <c r="U71" s="59" t="s">
        <v>12</v>
      </c>
      <c r="V71" s="59" t="s">
        <v>12</v>
      </c>
      <c r="W71" s="59" t="s">
        <v>12</v>
      </c>
      <c r="X71" s="59" t="s">
        <v>12</v>
      </c>
      <c r="Y71" s="59" t="s">
        <v>12</v>
      </c>
      <c r="Z71" s="59" t="s">
        <v>12</v>
      </c>
    </row>
    <row r="72" spans="1:26" x14ac:dyDescent="0.2">
      <c r="A72" s="2" t="s">
        <v>115</v>
      </c>
      <c r="B72" s="70" t="s">
        <v>38</v>
      </c>
      <c r="C72" s="59">
        <v>106</v>
      </c>
      <c r="D72" s="59">
        <v>112</v>
      </c>
      <c r="E72" s="59">
        <v>114</v>
      </c>
      <c r="F72" s="59">
        <v>106</v>
      </c>
      <c r="G72" s="59">
        <v>102</v>
      </c>
      <c r="H72" s="59">
        <v>100</v>
      </c>
      <c r="I72" s="59">
        <v>105</v>
      </c>
      <c r="J72" s="59">
        <v>101</v>
      </c>
      <c r="K72" s="59">
        <v>105</v>
      </c>
      <c r="L72" s="59">
        <v>100</v>
      </c>
      <c r="M72" s="59">
        <v>95</v>
      </c>
      <c r="N72" s="59">
        <v>103</v>
      </c>
      <c r="O72" s="291">
        <v>100</v>
      </c>
      <c r="P72" s="59" t="s">
        <v>12</v>
      </c>
      <c r="Q72" s="59" t="s">
        <v>12</v>
      </c>
      <c r="R72" s="59" t="s">
        <v>12</v>
      </c>
      <c r="S72" s="59" t="s">
        <v>12</v>
      </c>
      <c r="T72" s="59" t="s">
        <v>12</v>
      </c>
      <c r="U72" s="59" t="s">
        <v>12</v>
      </c>
      <c r="V72" s="59" t="s">
        <v>12</v>
      </c>
      <c r="W72" s="59" t="s">
        <v>12</v>
      </c>
      <c r="X72" s="59" t="s">
        <v>12</v>
      </c>
      <c r="Y72" s="59" t="s">
        <v>12</v>
      </c>
      <c r="Z72" s="59" t="s">
        <v>12</v>
      </c>
    </row>
    <row r="73" spans="1:26" x14ac:dyDescent="0.2">
      <c r="A73" s="2" t="s">
        <v>116</v>
      </c>
      <c r="B73" s="70" t="s">
        <v>39</v>
      </c>
      <c r="C73" s="59">
        <v>62</v>
      </c>
      <c r="D73" s="59">
        <v>62</v>
      </c>
      <c r="E73" s="59">
        <v>61</v>
      </c>
      <c r="F73" s="59">
        <v>63</v>
      </c>
      <c r="G73" s="59">
        <v>66</v>
      </c>
      <c r="H73" s="59">
        <v>64</v>
      </c>
      <c r="I73" s="59">
        <v>64</v>
      </c>
      <c r="J73" s="59">
        <v>63</v>
      </c>
      <c r="K73" s="59">
        <v>64</v>
      </c>
      <c r="L73" s="59">
        <v>63</v>
      </c>
      <c r="M73" s="59">
        <v>63</v>
      </c>
      <c r="N73" s="59">
        <v>65</v>
      </c>
      <c r="O73" s="291">
        <v>59</v>
      </c>
      <c r="P73" s="59" t="s">
        <v>12</v>
      </c>
      <c r="Q73" s="59" t="s">
        <v>12</v>
      </c>
      <c r="R73" s="59" t="s">
        <v>12</v>
      </c>
      <c r="S73" s="59" t="s">
        <v>12</v>
      </c>
      <c r="T73" s="59" t="s">
        <v>12</v>
      </c>
      <c r="U73" s="59" t="s">
        <v>12</v>
      </c>
      <c r="V73" s="59" t="s">
        <v>12</v>
      </c>
      <c r="W73" s="59" t="s">
        <v>12</v>
      </c>
      <c r="X73" s="59" t="s">
        <v>12</v>
      </c>
      <c r="Y73" s="59" t="s">
        <v>12</v>
      </c>
      <c r="Z73" s="59" t="s">
        <v>12</v>
      </c>
    </row>
  </sheetData>
  <mergeCells count="3">
    <mergeCell ref="AA6:AA7"/>
    <mergeCell ref="C6:N6"/>
    <mergeCell ref="O6:Z6"/>
  </mergeCells>
  <hyperlinks>
    <hyperlink ref="A1" location="Cover!A1" display="Back to Cover page" xr:uid="{00000000-0004-0000-0300-000000000000}"/>
  </hyperlinks>
  <pageMargins left="0.7" right="0.7" top="0.75" bottom="0.75" header="0.3" footer="0.3"/>
  <pageSetup paperSize="9" scale="97" orientation="landscape" verticalDpi="200" r:id="rId1"/>
  <headerFooter alignWithMargins="0"/>
  <colBreaks count="1" manualBreakCount="1">
    <brk id="1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5"/>
  <sheetViews>
    <sheetView showGridLines="0" zoomScaleNormal="100" workbookViewId="0">
      <selection activeCell="B39" sqref="B39"/>
    </sheetView>
  </sheetViews>
  <sheetFormatPr defaultColWidth="9" defaultRowHeight="11.4" x14ac:dyDescent="0.2"/>
  <cols>
    <col min="1" max="1" width="9" style="2"/>
    <col min="2" max="2" width="13.6640625" style="2" customWidth="1"/>
    <col min="3" max="26" width="9" style="2"/>
    <col min="27" max="27" width="10.88671875" style="2" customWidth="1"/>
    <col min="28" max="16384" width="9" style="2"/>
  </cols>
  <sheetData>
    <row r="1" spans="1:27" ht="18" customHeight="1" x14ac:dyDescent="0.2">
      <c r="A1" s="264" t="s">
        <v>192</v>
      </c>
    </row>
    <row r="3" spans="1:27" ht="15.6" x14ac:dyDescent="0.3">
      <c r="B3" s="249" t="s">
        <v>502</v>
      </c>
    </row>
    <row r="4" spans="1:27" ht="13.2" x14ac:dyDescent="0.25">
      <c r="B4" s="250" t="s">
        <v>241</v>
      </c>
    </row>
    <row r="6" spans="1:27" ht="12" x14ac:dyDescent="0.2">
      <c r="B6" s="114"/>
      <c r="C6" s="344">
        <v>2019</v>
      </c>
      <c r="D6" s="345"/>
      <c r="E6" s="345"/>
      <c r="F6" s="345"/>
      <c r="G6" s="345"/>
      <c r="H6" s="345"/>
      <c r="I6" s="345"/>
      <c r="J6" s="345"/>
      <c r="K6" s="345"/>
      <c r="L6" s="345"/>
      <c r="M6" s="345"/>
      <c r="N6" s="351"/>
      <c r="O6" s="345">
        <v>2020</v>
      </c>
      <c r="P6" s="345"/>
      <c r="Q6" s="345"/>
      <c r="R6" s="345"/>
      <c r="S6" s="345"/>
      <c r="T6" s="345"/>
      <c r="U6" s="345"/>
      <c r="V6" s="345"/>
      <c r="W6" s="345"/>
      <c r="X6" s="345"/>
      <c r="Y6" s="345"/>
      <c r="Z6" s="345"/>
      <c r="AA6" s="342" t="s">
        <v>501</v>
      </c>
    </row>
    <row r="7" spans="1:27" ht="12" x14ac:dyDescent="0.2">
      <c r="B7" s="131"/>
      <c r="C7" s="56" t="s">
        <v>56</v>
      </c>
      <c r="D7" s="44" t="s">
        <v>57</v>
      </c>
      <c r="E7" s="44" t="s">
        <v>11</v>
      </c>
      <c r="F7" s="44" t="s">
        <v>10</v>
      </c>
      <c r="G7" s="44" t="s">
        <v>5</v>
      </c>
      <c r="H7" s="44" t="s">
        <v>6</v>
      </c>
      <c r="I7" s="44" t="s">
        <v>7</v>
      </c>
      <c r="J7" s="44" t="s">
        <v>51</v>
      </c>
      <c r="K7" s="44" t="s">
        <v>52</v>
      </c>
      <c r="L7" s="44" t="s">
        <v>53</v>
      </c>
      <c r="M7" s="44" t="s">
        <v>54</v>
      </c>
      <c r="N7" s="121" t="s">
        <v>55</v>
      </c>
      <c r="O7" s="44" t="s">
        <v>56</v>
      </c>
      <c r="P7" s="44" t="s">
        <v>57</v>
      </c>
      <c r="Q7" s="44" t="s">
        <v>11</v>
      </c>
      <c r="R7" s="44" t="s">
        <v>10</v>
      </c>
      <c r="S7" s="44" t="s">
        <v>5</v>
      </c>
      <c r="T7" s="44" t="s">
        <v>6</v>
      </c>
      <c r="U7" s="44" t="s">
        <v>7</v>
      </c>
      <c r="V7" s="44" t="s">
        <v>51</v>
      </c>
      <c r="W7" s="44" t="s">
        <v>52</v>
      </c>
      <c r="X7" s="44" t="s">
        <v>53</v>
      </c>
      <c r="Y7" s="44" t="s">
        <v>54</v>
      </c>
      <c r="Z7" s="44" t="s">
        <v>55</v>
      </c>
      <c r="AA7" s="343"/>
    </row>
    <row r="8" spans="1:27" ht="12" x14ac:dyDescent="0.25">
      <c r="B8" s="24" t="s">
        <v>41</v>
      </c>
      <c r="C8" s="53">
        <f t="shared" ref="C8:C37" si="0">C46</f>
        <v>128149.61500000001</v>
      </c>
      <c r="D8" s="30">
        <f t="shared" ref="D8:Z19" si="1">D46</f>
        <v>129164.99400000001</v>
      </c>
      <c r="E8" s="30">
        <f t="shared" si="1"/>
        <v>130535.00900000001</v>
      </c>
      <c r="F8" s="30">
        <f t="shared" si="1"/>
        <v>128374.14199999999</v>
      </c>
      <c r="G8" s="30">
        <f t="shared" si="1"/>
        <v>128736.686</v>
      </c>
      <c r="H8" s="30">
        <f t="shared" si="1"/>
        <v>128035.262</v>
      </c>
      <c r="I8" s="30">
        <f t="shared" si="1"/>
        <v>127736.38500000001</v>
      </c>
      <c r="J8" s="30">
        <f t="shared" si="1"/>
        <v>127681.167</v>
      </c>
      <c r="K8" s="30">
        <f t="shared" si="1"/>
        <v>127004.073</v>
      </c>
      <c r="L8" s="30">
        <f t="shared" si="1"/>
        <v>127517.65</v>
      </c>
      <c r="M8" s="30">
        <f t="shared" si="1"/>
        <v>127229.11900000001</v>
      </c>
      <c r="N8" s="30">
        <f t="shared" si="1"/>
        <v>127620.716</v>
      </c>
      <c r="O8" s="53">
        <f t="shared" si="1"/>
        <v>118447.27799999999</v>
      </c>
      <c r="P8" s="30" t="str">
        <f t="shared" si="1"/>
        <v>:</v>
      </c>
      <c r="Q8" s="30" t="str">
        <f t="shared" si="1"/>
        <v>:</v>
      </c>
      <c r="R8" s="30" t="str">
        <f t="shared" si="1"/>
        <v>:</v>
      </c>
      <c r="S8" s="30" t="str">
        <f t="shared" si="1"/>
        <v>:</v>
      </c>
      <c r="T8" s="30" t="str">
        <f t="shared" ref="T8:Z8" si="2">T46</f>
        <v>:</v>
      </c>
      <c r="U8" s="30" t="str">
        <f t="shared" si="2"/>
        <v>:</v>
      </c>
      <c r="V8" s="30" t="str">
        <f t="shared" si="2"/>
        <v>:</v>
      </c>
      <c r="W8" s="30" t="str">
        <f t="shared" si="2"/>
        <v>:</v>
      </c>
      <c r="X8" s="30" t="str">
        <f t="shared" si="2"/>
        <v>:</v>
      </c>
      <c r="Y8" s="30" t="str">
        <f t="shared" si="2"/>
        <v>:</v>
      </c>
      <c r="Z8" s="30" t="str">
        <f t="shared" si="2"/>
        <v>:</v>
      </c>
      <c r="AA8" s="53">
        <f>AVERAGE(C8:N8)</f>
        <v>128148.73483333334</v>
      </c>
    </row>
    <row r="9" spans="1:27" ht="12" x14ac:dyDescent="0.25">
      <c r="B9" s="25" t="s">
        <v>40</v>
      </c>
      <c r="C9" s="54">
        <f t="shared" si="0"/>
        <v>97809.615000000005</v>
      </c>
      <c r="D9" s="31">
        <f t="shared" ref="D9:P9" si="3">D47</f>
        <v>98745.994000000006</v>
      </c>
      <c r="E9" s="31">
        <f t="shared" si="3"/>
        <v>99850.009000000005</v>
      </c>
      <c r="F9" s="31">
        <f t="shared" si="3"/>
        <v>97523.141999999993</v>
      </c>
      <c r="G9" s="31">
        <f t="shared" si="3"/>
        <v>98485.686000000002</v>
      </c>
      <c r="H9" s="31">
        <f t="shared" si="3"/>
        <v>98888.262000000002</v>
      </c>
      <c r="I9" s="31">
        <f t="shared" si="3"/>
        <v>98216.385000000009</v>
      </c>
      <c r="J9" s="31">
        <f t="shared" si="3"/>
        <v>98738.167000000001</v>
      </c>
      <c r="K9" s="31">
        <f t="shared" si="3"/>
        <v>97483.073000000004</v>
      </c>
      <c r="L9" s="31">
        <f t="shared" si="3"/>
        <v>97810.65</v>
      </c>
      <c r="M9" s="31">
        <f t="shared" si="3"/>
        <v>97280.119000000006</v>
      </c>
      <c r="N9" s="31">
        <f t="shared" si="3"/>
        <v>96814.716</v>
      </c>
      <c r="O9" s="54">
        <f t="shared" si="3"/>
        <v>87606.96</v>
      </c>
      <c r="P9" s="31" t="str">
        <f t="shared" si="3"/>
        <v>:</v>
      </c>
      <c r="Q9" s="31" t="str">
        <f>Q47</f>
        <v>:</v>
      </c>
      <c r="R9" s="31" t="str">
        <f>R47</f>
        <v>:</v>
      </c>
      <c r="S9" s="31" t="str">
        <f t="shared" si="1"/>
        <v>:</v>
      </c>
      <c r="T9" s="31" t="str">
        <f t="shared" si="1"/>
        <v>:</v>
      </c>
      <c r="U9" s="31" t="str">
        <f t="shared" si="1"/>
        <v>:</v>
      </c>
      <c r="V9" s="31" t="str">
        <f t="shared" ref="V9:Z37" si="4">V47</f>
        <v>:</v>
      </c>
      <c r="W9" s="31" t="str">
        <f t="shared" si="4"/>
        <v>:</v>
      </c>
      <c r="X9" s="31" t="str">
        <f t="shared" si="4"/>
        <v>:</v>
      </c>
      <c r="Y9" s="31" t="str">
        <f t="shared" si="4"/>
        <v>:</v>
      </c>
      <c r="Z9" s="31" t="str">
        <f t="shared" si="4"/>
        <v>:</v>
      </c>
      <c r="AA9" s="54">
        <f t="shared" ref="AA9:AA37" si="5">AVERAGE(C9:N9)</f>
        <v>98137.151499999993</v>
      </c>
    </row>
    <row r="10" spans="1:27" ht="12" x14ac:dyDescent="0.25">
      <c r="B10" s="26" t="s">
        <v>14</v>
      </c>
      <c r="C10" s="64">
        <f t="shared" si="0"/>
        <v>4623</v>
      </c>
      <c r="D10" s="22">
        <f t="shared" si="1"/>
        <v>4590</v>
      </c>
      <c r="E10" s="22">
        <f t="shared" si="1"/>
        <v>4618</v>
      </c>
      <c r="F10" s="22">
        <f t="shared" si="1"/>
        <v>4419</v>
      </c>
      <c r="G10" s="22">
        <f t="shared" si="1"/>
        <v>4392</v>
      </c>
      <c r="H10" s="22">
        <f t="shared" si="1"/>
        <v>4361</v>
      </c>
      <c r="I10" s="22">
        <f t="shared" si="1"/>
        <v>4373</v>
      </c>
      <c r="J10" s="22">
        <f t="shared" si="1"/>
        <v>4373</v>
      </c>
      <c r="K10" s="22">
        <f t="shared" si="1"/>
        <v>4373</v>
      </c>
      <c r="L10" s="22">
        <f t="shared" si="1"/>
        <v>4409</v>
      </c>
      <c r="M10" s="22">
        <f t="shared" si="1"/>
        <v>4409</v>
      </c>
      <c r="N10" s="124">
        <f t="shared" si="1"/>
        <v>4409</v>
      </c>
      <c r="O10" s="22">
        <f t="shared" si="1"/>
        <v>4387.8</v>
      </c>
      <c r="P10" s="22" t="str">
        <f t="shared" si="1"/>
        <v>:</v>
      </c>
      <c r="Q10" s="22" t="str">
        <f t="shared" si="1"/>
        <v>:</v>
      </c>
      <c r="R10" s="22" t="str">
        <f t="shared" si="1"/>
        <v>:</v>
      </c>
      <c r="S10" s="22" t="str">
        <f t="shared" si="1"/>
        <v>:</v>
      </c>
      <c r="T10" s="22" t="str">
        <f t="shared" si="1"/>
        <v>:</v>
      </c>
      <c r="U10" s="22" t="str">
        <f t="shared" si="1"/>
        <v>:</v>
      </c>
      <c r="V10" s="22" t="str">
        <f t="shared" si="4"/>
        <v>:</v>
      </c>
      <c r="W10" s="22" t="str">
        <f t="shared" si="4"/>
        <v>:</v>
      </c>
      <c r="X10" s="22" t="str">
        <f t="shared" si="4"/>
        <v>:</v>
      </c>
      <c r="Y10" s="22" t="str">
        <f t="shared" si="4"/>
        <v>:</v>
      </c>
      <c r="Z10" s="22" t="str">
        <f t="shared" si="4"/>
        <v>:</v>
      </c>
      <c r="AA10" s="132">
        <f t="shared" si="5"/>
        <v>4445.75</v>
      </c>
    </row>
    <row r="11" spans="1:27" ht="12" x14ac:dyDescent="0.25">
      <c r="B11" s="27" t="s">
        <v>15</v>
      </c>
      <c r="C11" s="64">
        <f t="shared" si="0"/>
        <v>970</v>
      </c>
      <c r="D11" s="20">
        <f t="shared" si="1"/>
        <v>967</v>
      </c>
      <c r="E11" s="20">
        <f t="shared" si="1"/>
        <v>966</v>
      </c>
      <c r="F11" s="20">
        <f t="shared" si="1"/>
        <v>990</v>
      </c>
      <c r="G11" s="20">
        <f t="shared" si="1"/>
        <v>978</v>
      </c>
      <c r="H11" s="20">
        <f t="shared" si="1"/>
        <v>977</v>
      </c>
      <c r="I11" s="20">
        <f t="shared" si="1"/>
        <v>977</v>
      </c>
      <c r="J11" s="20">
        <f t="shared" si="1"/>
        <v>972</v>
      </c>
      <c r="K11" s="20">
        <f t="shared" si="1"/>
        <v>976</v>
      </c>
      <c r="L11" s="20">
        <f t="shared" si="1"/>
        <v>975</v>
      </c>
      <c r="M11" s="20">
        <f t="shared" si="1"/>
        <v>977</v>
      </c>
      <c r="N11" s="122">
        <f t="shared" si="1"/>
        <v>992</v>
      </c>
      <c r="O11" s="20">
        <f t="shared" si="1"/>
        <v>984.548</v>
      </c>
      <c r="P11" s="20" t="str">
        <f t="shared" si="1"/>
        <v>:</v>
      </c>
      <c r="Q11" s="20" t="str">
        <f t="shared" si="1"/>
        <v>:</v>
      </c>
      <c r="R11" s="20" t="str">
        <f t="shared" si="1"/>
        <v>:</v>
      </c>
      <c r="S11" s="20" t="str">
        <f t="shared" si="1"/>
        <v>:</v>
      </c>
      <c r="T11" s="20" t="str">
        <f t="shared" si="1"/>
        <v>:</v>
      </c>
      <c r="U11" s="20" t="str">
        <f t="shared" si="1"/>
        <v>:</v>
      </c>
      <c r="V11" s="22" t="str">
        <f t="shared" si="4"/>
        <v>:</v>
      </c>
      <c r="W11" s="22" t="str">
        <f t="shared" ref="W11" si="6">W49</f>
        <v>:</v>
      </c>
      <c r="X11" s="22" t="str">
        <f t="shared" si="4"/>
        <v>:</v>
      </c>
      <c r="Y11" s="22" t="str">
        <f t="shared" si="4"/>
        <v>:</v>
      </c>
      <c r="Z11" s="22" t="str">
        <f t="shared" si="4"/>
        <v>:</v>
      </c>
      <c r="AA11" s="132">
        <f t="shared" si="5"/>
        <v>976.41666666666663</v>
      </c>
    </row>
    <row r="12" spans="1:27" ht="12" x14ac:dyDescent="0.25">
      <c r="B12" s="27" t="s">
        <v>188</v>
      </c>
      <c r="C12" s="64">
        <f t="shared" si="0"/>
        <v>2004</v>
      </c>
      <c r="D12" s="20">
        <f t="shared" si="1"/>
        <v>2001</v>
      </c>
      <c r="E12" s="20">
        <f t="shared" si="1"/>
        <v>2000</v>
      </c>
      <c r="F12" s="20">
        <f t="shared" si="1"/>
        <v>2004</v>
      </c>
      <c r="G12" s="20">
        <f t="shared" si="1"/>
        <v>2008</v>
      </c>
      <c r="H12" s="20">
        <f t="shared" si="1"/>
        <v>1743</v>
      </c>
      <c r="I12" s="20">
        <f t="shared" si="1"/>
        <v>1782</v>
      </c>
      <c r="J12" s="20">
        <f t="shared" si="1"/>
        <v>1819</v>
      </c>
      <c r="K12" s="20">
        <f t="shared" si="1"/>
        <v>1878</v>
      </c>
      <c r="L12" s="20">
        <f t="shared" si="1"/>
        <v>1925</v>
      </c>
      <c r="M12" s="20">
        <f t="shared" si="1"/>
        <v>1992</v>
      </c>
      <c r="N12" s="122">
        <f t="shared" si="1"/>
        <v>2033</v>
      </c>
      <c r="O12" s="20">
        <f t="shared" si="1"/>
        <v>2022</v>
      </c>
      <c r="P12" s="20" t="str">
        <f t="shared" si="1"/>
        <v>:</v>
      </c>
      <c r="Q12" s="20" t="str">
        <f t="shared" si="1"/>
        <v>:</v>
      </c>
      <c r="R12" s="20" t="str">
        <f t="shared" si="1"/>
        <v>:</v>
      </c>
      <c r="S12" s="20" t="str">
        <f t="shared" si="1"/>
        <v>:</v>
      </c>
      <c r="T12" s="20" t="str">
        <f t="shared" si="1"/>
        <v>:</v>
      </c>
      <c r="U12" s="20" t="str">
        <f t="shared" si="1"/>
        <v>:</v>
      </c>
      <c r="V12" s="22" t="str">
        <f t="shared" si="4"/>
        <v>:</v>
      </c>
      <c r="W12" s="22" t="str">
        <f t="shared" ref="W12" si="7">W50</f>
        <v>:</v>
      </c>
      <c r="X12" s="22" t="str">
        <f t="shared" si="4"/>
        <v>:</v>
      </c>
      <c r="Y12" s="22" t="str">
        <f t="shared" si="4"/>
        <v>:</v>
      </c>
      <c r="Z12" s="22" t="str">
        <f t="shared" si="4"/>
        <v>:</v>
      </c>
      <c r="AA12" s="132">
        <f t="shared" si="5"/>
        <v>1932.4166666666667</v>
      </c>
    </row>
    <row r="13" spans="1:27" ht="12" x14ac:dyDescent="0.25">
      <c r="B13" s="27" t="s">
        <v>17</v>
      </c>
      <c r="C13" s="64">
        <f t="shared" si="0"/>
        <v>1457</v>
      </c>
      <c r="D13" s="20">
        <f t="shared" si="1"/>
        <v>1469</v>
      </c>
      <c r="E13" s="20">
        <f t="shared" si="1"/>
        <v>1474</v>
      </c>
      <c r="F13" s="20">
        <f t="shared" si="1"/>
        <v>1468</v>
      </c>
      <c r="G13" s="20">
        <f t="shared" si="1"/>
        <v>1452</v>
      </c>
      <c r="H13" s="20">
        <f t="shared" si="1"/>
        <v>1449</v>
      </c>
      <c r="I13" s="20">
        <f t="shared" si="1"/>
        <v>1470</v>
      </c>
      <c r="J13" s="20">
        <f t="shared" si="1"/>
        <v>1468</v>
      </c>
      <c r="K13" s="20">
        <f t="shared" si="1"/>
        <v>1482</v>
      </c>
      <c r="L13" s="20">
        <f t="shared" si="1"/>
        <v>1482</v>
      </c>
      <c r="M13" s="20">
        <f t="shared" si="1"/>
        <v>1471</v>
      </c>
      <c r="N13" s="122">
        <f t="shared" si="1"/>
        <v>1474</v>
      </c>
      <c r="O13" s="20">
        <f t="shared" si="1"/>
        <v>1514</v>
      </c>
      <c r="P13" s="20" t="str">
        <f t="shared" si="1"/>
        <v>:</v>
      </c>
      <c r="Q13" s="20" t="str">
        <f t="shared" si="1"/>
        <v>:</v>
      </c>
      <c r="R13" s="20" t="str">
        <f t="shared" si="1"/>
        <v>:</v>
      </c>
      <c r="S13" s="20" t="str">
        <f t="shared" si="1"/>
        <v>:</v>
      </c>
      <c r="T13" s="20" t="str">
        <f t="shared" si="1"/>
        <v>:</v>
      </c>
      <c r="U13" s="20" t="str">
        <f t="shared" si="1"/>
        <v>:</v>
      </c>
      <c r="V13" s="22" t="str">
        <f t="shared" si="4"/>
        <v>:</v>
      </c>
      <c r="W13" s="22" t="str">
        <f t="shared" ref="W13" si="8">W51</f>
        <v>:</v>
      </c>
      <c r="X13" s="22" t="str">
        <f t="shared" si="4"/>
        <v>:</v>
      </c>
      <c r="Y13" s="22" t="str">
        <f t="shared" si="4"/>
        <v>:</v>
      </c>
      <c r="Z13" s="22" t="str">
        <f t="shared" si="4"/>
        <v>:</v>
      </c>
      <c r="AA13" s="132">
        <f t="shared" si="5"/>
        <v>1468</v>
      </c>
    </row>
    <row r="14" spans="1:27" ht="12" x14ac:dyDescent="0.25">
      <c r="B14" s="27" t="s">
        <v>42</v>
      </c>
      <c r="C14" s="64">
        <f t="shared" si="0"/>
        <v>25249.615000000002</v>
      </c>
      <c r="D14" s="20">
        <f t="shared" si="1"/>
        <v>25497.993999999999</v>
      </c>
      <c r="E14" s="20">
        <f t="shared" si="1"/>
        <v>25969.009000000002</v>
      </c>
      <c r="F14" s="20">
        <f t="shared" si="1"/>
        <v>25216.142</v>
      </c>
      <c r="G14" s="20">
        <f t="shared" si="1"/>
        <v>25582.686000000002</v>
      </c>
      <c r="H14" s="20">
        <f t="shared" si="1"/>
        <v>26386.261999999999</v>
      </c>
      <c r="I14" s="20">
        <f t="shared" si="1"/>
        <v>25821.385000000002</v>
      </c>
      <c r="J14" s="20">
        <f t="shared" si="1"/>
        <v>25886.167000000001</v>
      </c>
      <c r="K14" s="20">
        <f t="shared" si="1"/>
        <v>25725.073</v>
      </c>
      <c r="L14" s="20">
        <f t="shared" si="1"/>
        <v>25815.65</v>
      </c>
      <c r="M14" s="20">
        <f t="shared" si="1"/>
        <v>25311.53</v>
      </c>
      <c r="N14" s="122">
        <f t="shared" si="1"/>
        <v>25273.85</v>
      </c>
      <c r="O14" s="20">
        <f t="shared" si="1"/>
        <v>25865.538</v>
      </c>
      <c r="P14" s="20" t="str">
        <f t="shared" si="1"/>
        <v>:</v>
      </c>
      <c r="Q14" s="20" t="str">
        <f t="shared" si="1"/>
        <v>:</v>
      </c>
      <c r="R14" s="20" t="str">
        <f t="shared" si="1"/>
        <v>:</v>
      </c>
      <c r="S14" s="20" t="str">
        <f t="shared" si="1"/>
        <v>:</v>
      </c>
      <c r="T14" s="20" t="str">
        <f t="shared" si="1"/>
        <v>:</v>
      </c>
      <c r="U14" s="20" t="str">
        <f t="shared" si="1"/>
        <v>:</v>
      </c>
      <c r="V14" s="22" t="str">
        <f t="shared" si="4"/>
        <v>:</v>
      </c>
      <c r="W14" s="22" t="str">
        <f t="shared" ref="W14" si="9">W52</f>
        <v>:</v>
      </c>
      <c r="X14" s="20" t="str">
        <f t="shared" si="1"/>
        <v>:</v>
      </c>
      <c r="Y14" s="20" t="str">
        <f t="shared" si="1"/>
        <v>:</v>
      </c>
      <c r="Z14" s="20" t="str">
        <f t="shared" si="1"/>
        <v>:</v>
      </c>
      <c r="AA14" s="132">
        <f t="shared" si="5"/>
        <v>25644.613583333336</v>
      </c>
    </row>
    <row r="15" spans="1:27" ht="12" x14ac:dyDescent="0.25">
      <c r="B15" s="27" t="s">
        <v>18</v>
      </c>
      <c r="C15" s="64">
        <f t="shared" si="0"/>
        <v>238</v>
      </c>
      <c r="D15" s="20">
        <f t="shared" si="1"/>
        <v>238</v>
      </c>
      <c r="E15" s="20">
        <f t="shared" si="1"/>
        <v>238</v>
      </c>
      <c r="F15" s="20">
        <f t="shared" si="1"/>
        <v>238</v>
      </c>
      <c r="G15" s="20">
        <f t="shared" si="1"/>
        <v>256</v>
      </c>
      <c r="H15" s="20">
        <f t="shared" si="1"/>
        <v>256</v>
      </c>
      <c r="I15" s="20">
        <f t="shared" si="1"/>
        <v>256</v>
      </c>
      <c r="J15" s="20">
        <f t="shared" si="1"/>
        <v>256</v>
      </c>
      <c r="K15" s="20">
        <f t="shared" si="1"/>
        <v>256</v>
      </c>
      <c r="L15" s="20">
        <f t="shared" si="1"/>
        <v>256</v>
      </c>
      <c r="M15" s="20">
        <f t="shared" si="1"/>
        <v>256</v>
      </c>
      <c r="N15" s="122">
        <f t="shared" si="1"/>
        <v>256</v>
      </c>
      <c r="O15" s="20" t="str">
        <f t="shared" si="1"/>
        <v>:</v>
      </c>
      <c r="P15" s="20" t="str">
        <f t="shared" si="1"/>
        <v>:</v>
      </c>
      <c r="Q15" s="20" t="str">
        <f t="shared" si="1"/>
        <v>:</v>
      </c>
      <c r="R15" s="20" t="str">
        <f t="shared" si="1"/>
        <v>:</v>
      </c>
      <c r="S15" s="20" t="str">
        <f t="shared" si="1"/>
        <v>:</v>
      </c>
      <c r="T15" s="20" t="str">
        <f t="shared" si="1"/>
        <v>:</v>
      </c>
      <c r="U15" s="20" t="str">
        <f t="shared" si="1"/>
        <v>:</v>
      </c>
      <c r="V15" s="22" t="str">
        <f t="shared" si="4"/>
        <v>:</v>
      </c>
      <c r="W15" s="22" t="str">
        <f t="shared" ref="W15" si="10">W53</f>
        <v>:</v>
      </c>
      <c r="X15" s="20" t="str">
        <f t="shared" si="1"/>
        <v>:</v>
      </c>
      <c r="Y15" s="20" t="str">
        <f t="shared" si="1"/>
        <v>:</v>
      </c>
      <c r="Z15" s="20" t="str">
        <f t="shared" si="1"/>
        <v>:</v>
      </c>
      <c r="AA15" s="132">
        <f t="shared" si="5"/>
        <v>250</v>
      </c>
    </row>
    <row r="16" spans="1:27" ht="12" x14ac:dyDescent="0.25">
      <c r="B16" s="27" t="s">
        <v>19</v>
      </c>
      <c r="C16" s="64">
        <f t="shared" si="0"/>
        <v>1684</v>
      </c>
      <c r="D16" s="20">
        <f t="shared" si="1"/>
        <v>1824</v>
      </c>
      <c r="E16" s="20">
        <f t="shared" si="1"/>
        <v>1688</v>
      </c>
      <c r="F16" s="20">
        <f t="shared" si="1"/>
        <v>1739</v>
      </c>
      <c r="G16" s="20">
        <f t="shared" si="1"/>
        <v>1745</v>
      </c>
      <c r="H16" s="20">
        <f t="shared" si="1"/>
        <v>1759</v>
      </c>
      <c r="I16" s="20">
        <f t="shared" si="1"/>
        <v>1723</v>
      </c>
      <c r="J16" s="20">
        <f t="shared" si="1"/>
        <v>1731</v>
      </c>
      <c r="K16" s="20">
        <f t="shared" si="1"/>
        <v>1735</v>
      </c>
      <c r="L16" s="20">
        <f t="shared" si="1"/>
        <v>1737</v>
      </c>
      <c r="M16" s="20">
        <f t="shared" si="1"/>
        <v>1737</v>
      </c>
      <c r="N16" s="122">
        <f t="shared" si="1"/>
        <v>1827</v>
      </c>
      <c r="O16" s="20">
        <f t="shared" si="1"/>
        <v>1743.683</v>
      </c>
      <c r="P16" s="20" t="str">
        <f t="shared" si="1"/>
        <v>:</v>
      </c>
      <c r="Q16" s="20" t="str">
        <f t="shared" si="1"/>
        <v>:</v>
      </c>
      <c r="R16" s="20" t="str">
        <f t="shared" si="1"/>
        <v>:</v>
      </c>
      <c r="S16" s="20" t="str">
        <f t="shared" si="1"/>
        <v>:</v>
      </c>
      <c r="T16" s="20" t="str">
        <f t="shared" si="1"/>
        <v>:</v>
      </c>
      <c r="U16" s="20" t="str">
        <f t="shared" si="1"/>
        <v>:</v>
      </c>
      <c r="V16" s="22" t="str">
        <f t="shared" si="4"/>
        <v>:</v>
      </c>
      <c r="W16" s="22" t="str">
        <f t="shared" ref="W16" si="11">W54</f>
        <v>:</v>
      </c>
      <c r="X16" s="20" t="str">
        <f t="shared" si="1"/>
        <v>:</v>
      </c>
      <c r="Y16" s="20" t="str">
        <f t="shared" si="1"/>
        <v>:</v>
      </c>
      <c r="Z16" s="20" t="str">
        <f t="shared" si="1"/>
        <v>:</v>
      </c>
      <c r="AA16" s="132">
        <f t="shared" si="5"/>
        <v>1744.0833333333333</v>
      </c>
    </row>
    <row r="17" spans="2:27" ht="12" x14ac:dyDescent="0.25">
      <c r="B17" s="27" t="s">
        <v>20</v>
      </c>
      <c r="C17" s="64">
        <f t="shared" si="0"/>
        <v>4138</v>
      </c>
      <c r="D17" s="20">
        <f t="shared" si="1"/>
        <v>4146</v>
      </c>
      <c r="E17" s="20">
        <f t="shared" si="1"/>
        <v>4433</v>
      </c>
      <c r="F17" s="20">
        <f t="shared" si="1"/>
        <v>3765</v>
      </c>
      <c r="G17" s="20">
        <f t="shared" si="1"/>
        <v>3905</v>
      </c>
      <c r="H17" s="20">
        <f t="shared" si="1"/>
        <v>3656</v>
      </c>
      <c r="I17" s="20">
        <f t="shared" si="1"/>
        <v>4013</v>
      </c>
      <c r="J17" s="20">
        <f t="shared" si="1"/>
        <v>4083</v>
      </c>
      <c r="K17" s="20">
        <f t="shared" si="1"/>
        <v>3397</v>
      </c>
      <c r="L17" s="20">
        <f t="shared" si="1"/>
        <v>3829</v>
      </c>
      <c r="M17" s="20">
        <f t="shared" si="1"/>
        <v>4083</v>
      </c>
      <c r="N17" s="122">
        <f t="shared" si="1"/>
        <v>3704</v>
      </c>
      <c r="O17" s="20" t="str">
        <f t="shared" si="1"/>
        <v>:</v>
      </c>
      <c r="P17" s="20" t="str">
        <f t="shared" si="1"/>
        <v>:</v>
      </c>
      <c r="Q17" s="20" t="str">
        <f t="shared" si="1"/>
        <v>:</v>
      </c>
      <c r="R17" s="20" t="str">
        <f t="shared" si="1"/>
        <v>:</v>
      </c>
      <c r="S17" s="20" t="str">
        <f t="shared" si="1"/>
        <v>:</v>
      </c>
      <c r="T17" s="20" t="str">
        <f t="shared" si="1"/>
        <v>:</v>
      </c>
      <c r="U17" s="20" t="str">
        <f t="shared" si="1"/>
        <v>:</v>
      </c>
      <c r="V17" s="22" t="str">
        <f t="shared" si="4"/>
        <v>:</v>
      </c>
      <c r="W17" s="22" t="str">
        <f t="shared" ref="W17" si="12">W55</f>
        <v>:</v>
      </c>
      <c r="X17" s="20" t="str">
        <f t="shared" si="1"/>
        <v>:</v>
      </c>
      <c r="Y17" s="20" t="str">
        <f t="shared" si="1"/>
        <v>:</v>
      </c>
      <c r="Z17" s="20" t="str">
        <f t="shared" si="1"/>
        <v>:</v>
      </c>
      <c r="AA17" s="132">
        <f t="shared" si="5"/>
        <v>3929.3333333333335</v>
      </c>
    </row>
    <row r="18" spans="2:27" ht="12" x14ac:dyDescent="0.25">
      <c r="B18" s="27" t="s">
        <v>21</v>
      </c>
      <c r="C18" s="64">
        <f t="shared" si="0"/>
        <v>14709</v>
      </c>
      <c r="D18" s="20">
        <f t="shared" si="1"/>
        <v>14985</v>
      </c>
      <c r="E18" s="20">
        <f t="shared" si="1"/>
        <v>15154</v>
      </c>
      <c r="F18" s="20">
        <f t="shared" si="1"/>
        <v>14613</v>
      </c>
      <c r="G18" s="20">
        <f t="shared" si="1"/>
        <v>15062</v>
      </c>
      <c r="H18" s="20">
        <f t="shared" si="1"/>
        <v>15405</v>
      </c>
      <c r="I18" s="20">
        <f t="shared" si="1"/>
        <v>14829</v>
      </c>
      <c r="J18" s="20">
        <f t="shared" si="1"/>
        <v>15362</v>
      </c>
      <c r="K18" s="20">
        <f t="shared" si="1"/>
        <v>14876</v>
      </c>
      <c r="L18" s="20">
        <f t="shared" si="1"/>
        <v>14739</v>
      </c>
      <c r="M18" s="20">
        <f t="shared" si="1"/>
        <v>14889</v>
      </c>
      <c r="N18" s="122">
        <f t="shared" si="1"/>
        <v>15476</v>
      </c>
      <c r="O18" s="20">
        <f t="shared" si="1"/>
        <v>15133</v>
      </c>
      <c r="P18" s="20" t="str">
        <f t="shared" si="1"/>
        <v>:</v>
      </c>
      <c r="Q18" s="20" t="str">
        <f t="shared" si="1"/>
        <v>:</v>
      </c>
      <c r="R18" s="20" t="str">
        <f t="shared" si="1"/>
        <v>:</v>
      </c>
      <c r="S18" s="20" t="str">
        <f t="shared" si="1"/>
        <v>:</v>
      </c>
      <c r="T18" s="20" t="str">
        <f t="shared" si="1"/>
        <v>:</v>
      </c>
      <c r="U18" s="20" t="str">
        <f t="shared" si="1"/>
        <v>:</v>
      </c>
      <c r="V18" s="22" t="str">
        <f t="shared" si="4"/>
        <v>:</v>
      </c>
      <c r="W18" s="22" t="str">
        <f t="shared" ref="W18" si="13">W56</f>
        <v>:</v>
      </c>
      <c r="X18" s="20" t="str">
        <f t="shared" si="1"/>
        <v>:</v>
      </c>
      <c r="Y18" s="20" t="str">
        <f t="shared" si="1"/>
        <v>:</v>
      </c>
      <c r="Z18" s="20" t="str">
        <f t="shared" si="1"/>
        <v>:</v>
      </c>
      <c r="AA18" s="132">
        <f t="shared" si="5"/>
        <v>15008.25</v>
      </c>
    </row>
    <row r="19" spans="2:27" ht="12" x14ac:dyDescent="0.25">
      <c r="B19" s="27" t="s">
        <v>22</v>
      </c>
      <c r="C19" s="64">
        <f t="shared" si="0"/>
        <v>18187</v>
      </c>
      <c r="D19" s="20">
        <f t="shared" si="1"/>
        <v>18305</v>
      </c>
      <c r="E19" s="20">
        <f t="shared" si="1"/>
        <v>18413</v>
      </c>
      <c r="F19" s="20">
        <f t="shared" si="1"/>
        <v>18460</v>
      </c>
      <c r="G19" s="20">
        <f t="shared" si="1"/>
        <v>18427</v>
      </c>
      <c r="H19" s="20">
        <f t="shared" si="1"/>
        <v>17942</v>
      </c>
      <c r="I19" s="20">
        <f t="shared" si="1"/>
        <v>18025</v>
      </c>
      <c r="J19" s="20">
        <f t="shared" si="1"/>
        <v>17989</v>
      </c>
      <c r="K19" s="20">
        <f t="shared" si="1"/>
        <v>17964</v>
      </c>
      <c r="L19" s="20">
        <f t="shared" si="1"/>
        <v>18016</v>
      </c>
      <c r="M19" s="20">
        <f t="shared" si="1"/>
        <v>18008</v>
      </c>
      <c r="N19" s="122">
        <f t="shared" si="1"/>
        <v>17248</v>
      </c>
      <c r="O19" s="20">
        <f t="shared" si="1"/>
        <v>17242</v>
      </c>
      <c r="P19" s="20" t="str">
        <f t="shared" si="1"/>
        <v>:</v>
      </c>
      <c r="Q19" s="20" t="str">
        <f t="shared" si="1"/>
        <v>:</v>
      </c>
      <c r="R19" s="20" t="str">
        <f t="shared" si="1"/>
        <v>:</v>
      </c>
      <c r="S19" s="20" t="str">
        <f t="shared" si="1"/>
        <v>:</v>
      </c>
      <c r="T19" s="20" t="str">
        <f t="shared" si="1"/>
        <v>:</v>
      </c>
      <c r="U19" s="20" t="str">
        <f t="shared" ref="D19:Z30" si="14">U57</f>
        <v>:</v>
      </c>
      <c r="V19" s="22" t="str">
        <f t="shared" si="4"/>
        <v>:</v>
      </c>
      <c r="W19" s="22" t="str">
        <f t="shared" ref="W19" si="15">W57</f>
        <v>:</v>
      </c>
      <c r="X19" s="20" t="str">
        <f t="shared" si="14"/>
        <v>:</v>
      </c>
      <c r="Y19" s="20" t="str">
        <f t="shared" si="14"/>
        <v>:</v>
      </c>
      <c r="Z19" s="20" t="str">
        <f t="shared" si="14"/>
        <v>:</v>
      </c>
      <c r="AA19" s="132">
        <f t="shared" si="5"/>
        <v>18082</v>
      </c>
    </row>
    <row r="20" spans="2:27" ht="12" x14ac:dyDescent="0.25">
      <c r="B20" s="26" t="s">
        <v>44</v>
      </c>
      <c r="C20" s="64">
        <f t="shared" si="0"/>
        <v>670</v>
      </c>
      <c r="D20" s="20">
        <f t="shared" si="14"/>
        <v>670</v>
      </c>
      <c r="E20" s="20">
        <f t="shared" si="14"/>
        <v>670</v>
      </c>
      <c r="F20" s="20">
        <f t="shared" si="14"/>
        <v>648</v>
      </c>
      <c r="G20" s="20">
        <f t="shared" si="14"/>
        <v>625</v>
      </c>
      <c r="H20" s="20">
        <f t="shared" si="14"/>
        <v>619</v>
      </c>
      <c r="I20" s="20">
        <f t="shared" si="14"/>
        <v>619</v>
      </c>
      <c r="J20" s="20">
        <f t="shared" si="14"/>
        <v>619</v>
      </c>
      <c r="K20" s="20">
        <f t="shared" si="14"/>
        <v>619</v>
      </c>
      <c r="L20" s="20">
        <f t="shared" si="14"/>
        <v>639</v>
      </c>
      <c r="M20" s="20">
        <f t="shared" si="14"/>
        <v>668</v>
      </c>
      <c r="N20" s="122">
        <f t="shared" si="14"/>
        <v>676</v>
      </c>
      <c r="O20" s="20">
        <f t="shared" si="14"/>
        <v>675.1</v>
      </c>
      <c r="P20" s="20" t="str">
        <f t="shared" si="14"/>
        <v>:</v>
      </c>
      <c r="Q20" s="20" t="str">
        <f t="shared" si="14"/>
        <v>:</v>
      </c>
      <c r="R20" s="20" t="str">
        <f t="shared" si="14"/>
        <v>:</v>
      </c>
      <c r="S20" s="20" t="str">
        <f t="shared" si="14"/>
        <v>:</v>
      </c>
      <c r="T20" s="20" t="str">
        <f t="shared" si="14"/>
        <v>:</v>
      </c>
      <c r="U20" s="20" t="str">
        <f t="shared" si="14"/>
        <v>:</v>
      </c>
      <c r="V20" s="22" t="str">
        <f t="shared" si="4"/>
        <v>:</v>
      </c>
      <c r="W20" s="22" t="str">
        <f t="shared" ref="W20" si="16">W58</f>
        <v>:</v>
      </c>
      <c r="X20" s="20" t="str">
        <f t="shared" si="14"/>
        <v>:</v>
      </c>
      <c r="Y20" s="20" t="str">
        <f t="shared" si="14"/>
        <v>:</v>
      </c>
      <c r="Z20" s="20" t="str">
        <f t="shared" si="14"/>
        <v>:</v>
      </c>
      <c r="AA20" s="132">
        <f t="shared" si="5"/>
        <v>645.16666666666663</v>
      </c>
    </row>
    <row r="21" spans="2:27" ht="12" x14ac:dyDescent="0.25">
      <c r="B21" s="27" t="s">
        <v>23</v>
      </c>
      <c r="C21" s="64">
        <f t="shared" si="0"/>
        <v>11680</v>
      </c>
      <c r="D21" s="20">
        <f t="shared" si="14"/>
        <v>11703</v>
      </c>
      <c r="E21" s="20">
        <f t="shared" si="14"/>
        <v>11732</v>
      </c>
      <c r="F21" s="20">
        <f t="shared" si="14"/>
        <v>11264</v>
      </c>
      <c r="G21" s="20">
        <f t="shared" si="14"/>
        <v>11245</v>
      </c>
      <c r="H21" s="20">
        <f t="shared" si="14"/>
        <v>11264</v>
      </c>
      <c r="I21" s="20">
        <f t="shared" si="14"/>
        <v>11236</v>
      </c>
      <c r="J21" s="20">
        <f t="shared" si="14"/>
        <v>11267</v>
      </c>
      <c r="K21" s="20">
        <f t="shared" si="14"/>
        <v>11236</v>
      </c>
      <c r="L21" s="20">
        <f t="shared" si="14"/>
        <v>11212</v>
      </c>
      <c r="M21" s="20">
        <f t="shared" si="14"/>
        <v>11196</v>
      </c>
      <c r="N21" s="122">
        <f t="shared" si="14"/>
        <v>11166</v>
      </c>
      <c r="O21" s="20">
        <f t="shared" si="14"/>
        <v>11183.491</v>
      </c>
      <c r="P21" s="20" t="str">
        <f t="shared" si="14"/>
        <v>:</v>
      </c>
      <c r="Q21" s="20" t="str">
        <f t="shared" si="14"/>
        <v>:</v>
      </c>
      <c r="R21" s="20" t="str">
        <f t="shared" si="14"/>
        <v>:</v>
      </c>
      <c r="S21" s="20" t="str">
        <f t="shared" si="14"/>
        <v>:</v>
      </c>
      <c r="T21" s="20" t="str">
        <f t="shared" si="14"/>
        <v>:</v>
      </c>
      <c r="U21" s="20" t="str">
        <f t="shared" si="14"/>
        <v>:</v>
      </c>
      <c r="V21" s="22" t="str">
        <f t="shared" si="4"/>
        <v>:</v>
      </c>
      <c r="W21" s="22" t="str">
        <f t="shared" ref="W21" si="17">W59</f>
        <v>:</v>
      </c>
      <c r="X21" s="20" t="str">
        <f t="shared" si="14"/>
        <v>:</v>
      </c>
      <c r="Y21" s="20" t="str">
        <f t="shared" si="14"/>
        <v>:</v>
      </c>
      <c r="Z21" s="20" t="str">
        <f t="shared" si="14"/>
        <v>:</v>
      </c>
      <c r="AA21" s="132">
        <f t="shared" si="5"/>
        <v>11350.083333333334</v>
      </c>
    </row>
    <row r="22" spans="2:27" ht="12" x14ac:dyDescent="0.25">
      <c r="B22" s="27" t="s">
        <v>24</v>
      </c>
      <c r="C22" s="64">
        <f t="shared" si="0"/>
        <v>546</v>
      </c>
      <c r="D22" s="20">
        <f t="shared" si="14"/>
        <v>582</v>
      </c>
      <c r="E22" s="20">
        <f t="shared" si="14"/>
        <v>579</v>
      </c>
      <c r="F22" s="20">
        <f t="shared" si="14"/>
        <v>584</v>
      </c>
      <c r="G22" s="20">
        <f t="shared" si="14"/>
        <v>626</v>
      </c>
      <c r="H22" s="20">
        <f t="shared" si="14"/>
        <v>600</v>
      </c>
      <c r="I22" s="20">
        <f t="shared" si="14"/>
        <v>644</v>
      </c>
      <c r="J22" s="20">
        <f t="shared" si="14"/>
        <v>622</v>
      </c>
      <c r="K22" s="20">
        <f t="shared" si="14"/>
        <v>622</v>
      </c>
      <c r="L22" s="20">
        <f t="shared" si="14"/>
        <v>656</v>
      </c>
      <c r="M22" s="20">
        <f t="shared" si="14"/>
        <v>652</v>
      </c>
      <c r="N22" s="122">
        <f t="shared" si="14"/>
        <v>620</v>
      </c>
      <c r="O22" s="20">
        <f t="shared" si="14"/>
        <v>597</v>
      </c>
      <c r="P22" s="20" t="str">
        <f t="shared" si="14"/>
        <v>:</v>
      </c>
      <c r="Q22" s="20" t="str">
        <f t="shared" si="14"/>
        <v>:</v>
      </c>
      <c r="R22" s="20" t="str">
        <f t="shared" si="14"/>
        <v>:</v>
      </c>
      <c r="S22" s="20" t="str">
        <f t="shared" si="14"/>
        <v>:</v>
      </c>
      <c r="T22" s="20" t="str">
        <f t="shared" si="14"/>
        <v>:</v>
      </c>
      <c r="U22" s="20" t="str">
        <f t="shared" si="14"/>
        <v>:</v>
      </c>
      <c r="V22" s="22" t="str">
        <f t="shared" si="4"/>
        <v>:</v>
      </c>
      <c r="W22" s="22" t="str">
        <f t="shared" ref="W22" si="18">W60</f>
        <v>:</v>
      </c>
      <c r="X22" s="20" t="str">
        <f t="shared" si="14"/>
        <v>:</v>
      </c>
      <c r="Y22" s="20" t="str">
        <f t="shared" si="14"/>
        <v>:</v>
      </c>
      <c r="Z22" s="20" t="str">
        <f t="shared" si="14"/>
        <v>:</v>
      </c>
      <c r="AA22" s="132">
        <f t="shared" si="5"/>
        <v>611.08333333333337</v>
      </c>
    </row>
    <row r="23" spans="2:27" ht="12" x14ac:dyDescent="0.25">
      <c r="B23" s="27" t="s">
        <v>25</v>
      </c>
      <c r="C23" s="64">
        <f t="shared" si="0"/>
        <v>386</v>
      </c>
      <c r="D23" s="20">
        <f t="shared" si="14"/>
        <v>386</v>
      </c>
      <c r="E23" s="20">
        <f t="shared" si="14"/>
        <v>386</v>
      </c>
      <c r="F23" s="20">
        <f t="shared" si="14"/>
        <v>386</v>
      </c>
      <c r="G23" s="20">
        <f t="shared" si="14"/>
        <v>386</v>
      </c>
      <c r="H23" s="20">
        <f t="shared" si="14"/>
        <v>386</v>
      </c>
      <c r="I23" s="20">
        <f t="shared" si="14"/>
        <v>386</v>
      </c>
      <c r="J23" s="20">
        <f t="shared" si="14"/>
        <v>386</v>
      </c>
      <c r="K23" s="20">
        <f t="shared" si="14"/>
        <v>386</v>
      </c>
      <c r="L23" s="20">
        <f t="shared" si="14"/>
        <v>386</v>
      </c>
      <c r="M23" s="20">
        <f t="shared" si="14"/>
        <v>386</v>
      </c>
      <c r="N23" s="122">
        <f t="shared" si="14"/>
        <v>386</v>
      </c>
      <c r="O23" s="20">
        <f t="shared" si="14"/>
        <v>386.66300000000001</v>
      </c>
      <c r="P23" s="20" t="str">
        <f t="shared" si="14"/>
        <v>:</v>
      </c>
      <c r="Q23" s="20" t="str">
        <f t="shared" si="14"/>
        <v>:</v>
      </c>
      <c r="R23" s="20" t="str">
        <f t="shared" si="14"/>
        <v>:</v>
      </c>
      <c r="S23" s="20" t="str">
        <f t="shared" si="14"/>
        <v>:</v>
      </c>
      <c r="T23" s="20" t="str">
        <f t="shared" si="14"/>
        <v>:</v>
      </c>
      <c r="U23" s="20" t="str">
        <f t="shared" si="14"/>
        <v>:</v>
      </c>
      <c r="V23" s="22" t="str">
        <f t="shared" si="4"/>
        <v>:</v>
      </c>
      <c r="W23" s="22" t="str">
        <f t="shared" ref="W23" si="19">W61</f>
        <v>:</v>
      </c>
      <c r="X23" s="20" t="str">
        <f t="shared" si="14"/>
        <v>:</v>
      </c>
      <c r="Y23" s="20" t="str">
        <f t="shared" si="14"/>
        <v>:</v>
      </c>
      <c r="Z23" s="20" t="str">
        <f t="shared" si="14"/>
        <v>:</v>
      </c>
      <c r="AA23" s="132">
        <f t="shared" si="5"/>
        <v>386</v>
      </c>
    </row>
    <row r="24" spans="2:27" ht="12" x14ac:dyDescent="0.25">
      <c r="B24" s="27" t="s">
        <v>26</v>
      </c>
      <c r="C24" s="64">
        <f t="shared" si="0"/>
        <v>535</v>
      </c>
      <c r="D24" s="20">
        <f t="shared" si="14"/>
        <v>535</v>
      </c>
      <c r="E24" s="20">
        <f t="shared" si="14"/>
        <v>535</v>
      </c>
      <c r="F24" s="20">
        <f t="shared" si="14"/>
        <v>575</v>
      </c>
      <c r="G24" s="20">
        <f t="shared" si="14"/>
        <v>581</v>
      </c>
      <c r="H24" s="20">
        <f t="shared" si="14"/>
        <v>592</v>
      </c>
      <c r="I24" s="20">
        <f t="shared" si="14"/>
        <v>598</v>
      </c>
      <c r="J24" s="20">
        <f t="shared" si="14"/>
        <v>592</v>
      </c>
      <c r="K24" s="20">
        <f t="shared" si="14"/>
        <v>598</v>
      </c>
      <c r="L24" s="20">
        <f t="shared" si="14"/>
        <v>595</v>
      </c>
      <c r="M24" s="20">
        <f t="shared" si="14"/>
        <v>591</v>
      </c>
      <c r="N24" s="122">
        <f t="shared" si="14"/>
        <v>594</v>
      </c>
      <c r="O24" s="20">
        <f t="shared" si="14"/>
        <v>594.4</v>
      </c>
      <c r="P24" s="20" t="str">
        <f t="shared" si="14"/>
        <v>:</v>
      </c>
      <c r="Q24" s="20" t="str">
        <f t="shared" si="14"/>
        <v>:</v>
      </c>
      <c r="R24" s="20" t="str">
        <f t="shared" si="14"/>
        <v>:</v>
      </c>
      <c r="S24" s="20" t="str">
        <f t="shared" si="14"/>
        <v>:</v>
      </c>
      <c r="T24" s="20" t="str">
        <f t="shared" si="14"/>
        <v>:</v>
      </c>
      <c r="U24" s="20" t="str">
        <f t="shared" si="14"/>
        <v>:</v>
      </c>
      <c r="V24" s="22" t="str">
        <f t="shared" si="4"/>
        <v>:</v>
      </c>
      <c r="W24" s="22" t="str">
        <f t="shared" ref="W24" si="20">W62</f>
        <v>:</v>
      </c>
      <c r="X24" s="20" t="str">
        <f t="shared" si="14"/>
        <v>:</v>
      </c>
      <c r="Y24" s="20" t="str">
        <f t="shared" si="14"/>
        <v>:</v>
      </c>
      <c r="Z24" s="20" t="str">
        <f t="shared" si="14"/>
        <v>:</v>
      </c>
      <c r="AA24" s="132">
        <f t="shared" si="5"/>
        <v>576.75</v>
      </c>
    </row>
    <row r="25" spans="2:27" ht="12" x14ac:dyDescent="0.25">
      <c r="B25" s="27" t="s">
        <v>27</v>
      </c>
      <c r="C25" s="64">
        <f t="shared" si="0"/>
        <v>786</v>
      </c>
      <c r="D25" s="20">
        <f t="shared" si="14"/>
        <v>786</v>
      </c>
      <c r="E25" s="20">
        <f t="shared" si="14"/>
        <v>786</v>
      </c>
      <c r="F25" s="20">
        <f t="shared" si="14"/>
        <v>841</v>
      </c>
      <c r="G25" s="20">
        <f t="shared" si="14"/>
        <v>841</v>
      </c>
      <c r="H25" s="20">
        <f t="shared" si="14"/>
        <v>841</v>
      </c>
      <c r="I25" s="20">
        <f t="shared" si="14"/>
        <v>836</v>
      </c>
      <c r="J25" s="20">
        <f t="shared" si="14"/>
        <v>835</v>
      </c>
      <c r="K25" s="20">
        <f t="shared" si="14"/>
        <v>836</v>
      </c>
      <c r="L25" s="20">
        <f t="shared" si="14"/>
        <v>839</v>
      </c>
      <c r="M25" s="20">
        <f t="shared" si="14"/>
        <v>838</v>
      </c>
      <c r="N25" s="122">
        <f t="shared" si="14"/>
        <v>839</v>
      </c>
      <c r="O25" s="20">
        <f t="shared" si="14"/>
        <v>814.51900000000001</v>
      </c>
      <c r="P25" s="20" t="str">
        <f t="shared" si="14"/>
        <v>:</v>
      </c>
      <c r="Q25" s="20" t="str">
        <f t="shared" si="14"/>
        <v>:</v>
      </c>
      <c r="R25" s="20" t="str">
        <f t="shared" si="14"/>
        <v>:</v>
      </c>
      <c r="S25" s="20" t="str">
        <f t="shared" si="14"/>
        <v>:</v>
      </c>
      <c r="T25" s="20" t="str">
        <f t="shared" si="14"/>
        <v>:</v>
      </c>
      <c r="U25" s="20" t="str">
        <f t="shared" si="14"/>
        <v>:</v>
      </c>
      <c r="V25" s="22" t="str">
        <f t="shared" si="4"/>
        <v>:</v>
      </c>
      <c r="W25" s="22" t="str">
        <f t="shared" ref="W25" si="21">W63</f>
        <v>:</v>
      </c>
      <c r="X25" s="20" t="str">
        <f t="shared" si="14"/>
        <v>:</v>
      </c>
      <c r="Y25" s="20" t="str">
        <f t="shared" si="14"/>
        <v>:</v>
      </c>
      <c r="Z25" s="20" t="str">
        <f t="shared" si="14"/>
        <v>:</v>
      </c>
      <c r="AA25" s="132">
        <f t="shared" si="5"/>
        <v>825.33333333333337</v>
      </c>
    </row>
    <row r="26" spans="2:27" ht="12" x14ac:dyDescent="0.25">
      <c r="B26" s="27" t="s">
        <v>28</v>
      </c>
      <c r="C26" s="64">
        <f t="shared" si="0"/>
        <v>1371</v>
      </c>
      <c r="D26" s="20">
        <f t="shared" si="14"/>
        <v>1382</v>
      </c>
      <c r="E26" s="20">
        <f t="shared" si="14"/>
        <v>1388</v>
      </c>
      <c r="F26" s="20">
        <f t="shared" si="14"/>
        <v>1404</v>
      </c>
      <c r="G26" s="20">
        <f t="shared" si="14"/>
        <v>1169</v>
      </c>
      <c r="H26" s="20">
        <f t="shared" si="14"/>
        <v>1169</v>
      </c>
      <c r="I26" s="20">
        <f t="shared" si="14"/>
        <v>1174</v>
      </c>
      <c r="J26" s="20">
        <f t="shared" si="14"/>
        <v>1174</v>
      </c>
      <c r="K26" s="20">
        <f t="shared" si="14"/>
        <v>1271</v>
      </c>
      <c r="L26" s="20">
        <f t="shared" si="14"/>
        <v>1313</v>
      </c>
      <c r="M26" s="20">
        <f t="shared" si="14"/>
        <v>1343</v>
      </c>
      <c r="N26" s="122">
        <f t="shared" si="14"/>
        <v>1372</v>
      </c>
      <c r="O26" s="20">
        <f t="shared" si="14"/>
        <v>1373</v>
      </c>
      <c r="P26" s="20" t="str">
        <f t="shared" si="14"/>
        <v>:</v>
      </c>
      <c r="Q26" s="20" t="str">
        <f t="shared" si="14"/>
        <v>:</v>
      </c>
      <c r="R26" s="20" t="str">
        <f t="shared" si="14"/>
        <v>:</v>
      </c>
      <c r="S26" s="20" t="str">
        <f t="shared" si="14"/>
        <v>:</v>
      </c>
      <c r="T26" s="20" t="str">
        <f t="shared" si="14"/>
        <v>:</v>
      </c>
      <c r="U26" s="20" t="str">
        <f t="shared" si="14"/>
        <v>:</v>
      </c>
      <c r="V26" s="22" t="str">
        <f t="shared" si="4"/>
        <v>:</v>
      </c>
      <c r="W26" s="22" t="str">
        <f t="shared" ref="W26" si="22">W64</f>
        <v>:</v>
      </c>
      <c r="X26" s="20" t="str">
        <f t="shared" si="14"/>
        <v>:</v>
      </c>
      <c r="Y26" s="20" t="str">
        <f t="shared" si="14"/>
        <v>:</v>
      </c>
      <c r="Z26" s="20" t="str">
        <f t="shared" si="14"/>
        <v>:</v>
      </c>
      <c r="AA26" s="132">
        <f t="shared" si="5"/>
        <v>1294.1666666666667</v>
      </c>
    </row>
    <row r="27" spans="2:27" ht="12" x14ac:dyDescent="0.25">
      <c r="B27" s="27" t="s">
        <v>29</v>
      </c>
      <c r="C27" s="64">
        <f t="shared" si="0"/>
        <v>116</v>
      </c>
      <c r="D27" s="20">
        <f t="shared" si="14"/>
        <v>116</v>
      </c>
      <c r="E27" s="20">
        <f t="shared" si="14"/>
        <v>116</v>
      </c>
      <c r="F27" s="20">
        <f t="shared" si="14"/>
        <v>103</v>
      </c>
      <c r="G27" s="20">
        <f t="shared" si="14"/>
        <v>103</v>
      </c>
      <c r="H27" s="20">
        <f t="shared" si="14"/>
        <v>103</v>
      </c>
      <c r="I27" s="20">
        <f t="shared" si="14"/>
        <v>104</v>
      </c>
      <c r="J27" s="20">
        <f t="shared" si="14"/>
        <v>106</v>
      </c>
      <c r="K27" s="20">
        <f t="shared" si="14"/>
        <v>106</v>
      </c>
      <c r="L27" s="20">
        <f t="shared" si="14"/>
        <v>108</v>
      </c>
      <c r="M27" s="20">
        <f t="shared" si="14"/>
        <v>108</v>
      </c>
      <c r="N27" s="122">
        <f t="shared" si="14"/>
        <v>108</v>
      </c>
      <c r="O27" s="20">
        <f t="shared" si="14"/>
        <v>106.8</v>
      </c>
      <c r="P27" s="20" t="str">
        <f t="shared" si="14"/>
        <v>:</v>
      </c>
      <c r="Q27" s="20" t="str">
        <f t="shared" si="14"/>
        <v>:</v>
      </c>
      <c r="R27" s="20" t="str">
        <f t="shared" si="14"/>
        <v>:</v>
      </c>
      <c r="S27" s="20" t="str">
        <f t="shared" si="14"/>
        <v>:</v>
      </c>
      <c r="T27" s="20" t="str">
        <f t="shared" si="14"/>
        <v>:</v>
      </c>
      <c r="U27" s="20" t="str">
        <f t="shared" si="14"/>
        <v>:</v>
      </c>
      <c r="V27" s="22" t="str">
        <f t="shared" si="4"/>
        <v>:</v>
      </c>
      <c r="W27" s="22" t="str">
        <f t="shared" ref="W27" si="23">W65</f>
        <v>:</v>
      </c>
      <c r="X27" s="20" t="str">
        <f t="shared" si="14"/>
        <v>:</v>
      </c>
      <c r="Y27" s="20" t="str">
        <f t="shared" si="14"/>
        <v>:</v>
      </c>
      <c r="Z27" s="20" t="str">
        <f t="shared" si="14"/>
        <v>:</v>
      </c>
      <c r="AA27" s="132">
        <f t="shared" si="5"/>
        <v>108.08333333333333</v>
      </c>
    </row>
    <row r="28" spans="2:27" ht="12" x14ac:dyDescent="0.25">
      <c r="B28" s="27" t="s">
        <v>30</v>
      </c>
      <c r="C28" s="64">
        <f t="shared" si="0"/>
        <v>4027</v>
      </c>
      <c r="D28" s="20">
        <f t="shared" si="14"/>
        <v>4037</v>
      </c>
      <c r="E28" s="20">
        <f t="shared" si="14"/>
        <v>3990</v>
      </c>
      <c r="F28" s="20">
        <f t="shared" si="14"/>
        <v>4306</v>
      </c>
      <c r="G28" s="20">
        <f t="shared" si="14"/>
        <v>4305</v>
      </c>
      <c r="H28" s="20">
        <f t="shared" si="14"/>
        <v>4336</v>
      </c>
      <c r="I28" s="20">
        <f t="shared" si="14"/>
        <v>4396</v>
      </c>
      <c r="J28" s="20">
        <f t="shared" si="14"/>
        <v>4274</v>
      </c>
      <c r="K28" s="20">
        <f t="shared" si="14"/>
        <v>4356</v>
      </c>
      <c r="L28" s="20">
        <f t="shared" si="14"/>
        <v>4340</v>
      </c>
      <c r="M28" s="20">
        <f t="shared" si="14"/>
        <v>4214</v>
      </c>
      <c r="N28" s="122">
        <f t="shared" si="14"/>
        <v>4219</v>
      </c>
      <c r="O28" s="20" t="str">
        <f t="shared" si="14"/>
        <v>:</v>
      </c>
      <c r="P28" s="20" t="str">
        <f t="shared" si="14"/>
        <v>:</v>
      </c>
      <c r="Q28" s="20" t="str">
        <f t="shared" si="14"/>
        <v>:</v>
      </c>
      <c r="R28" s="20" t="str">
        <f t="shared" si="14"/>
        <v>:</v>
      </c>
      <c r="S28" s="20" t="str">
        <f t="shared" si="14"/>
        <v>:</v>
      </c>
      <c r="T28" s="20" t="str">
        <f t="shared" si="14"/>
        <v>:</v>
      </c>
      <c r="U28" s="20" t="str">
        <f t="shared" si="14"/>
        <v>:</v>
      </c>
      <c r="V28" s="22" t="str">
        <f t="shared" si="4"/>
        <v>:</v>
      </c>
      <c r="W28" s="22" t="str">
        <f t="shared" ref="W28" si="24">W66</f>
        <v>:</v>
      </c>
      <c r="X28" s="20" t="str">
        <f t="shared" si="14"/>
        <v>:</v>
      </c>
      <c r="Y28" s="20" t="str">
        <f t="shared" si="14"/>
        <v>:</v>
      </c>
      <c r="Z28" s="20" t="str">
        <f t="shared" si="14"/>
        <v>:</v>
      </c>
      <c r="AA28" s="132">
        <f t="shared" si="5"/>
        <v>4233.333333333333</v>
      </c>
    </row>
    <row r="29" spans="2:27" ht="12" x14ac:dyDescent="0.25">
      <c r="B29" s="27" t="s">
        <v>31</v>
      </c>
      <c r="C29" s="64">
        <f t="shared" si="0"/>
        <v>2855</v>
      </c>
      <c r="D29" s="20">
        <f t="shared" si="14"/>
        <v>3062</v>
      </c>
      <c r="E29" s="20">
        <f t="shared" si="14"/>
        <v>3311</v>
      </c>
      <c r="F29" s="20">
        <f t="shared" si="14"/>
        <v>2921</v>
      </c>
      <c r="G29" s="20">
        <f t="shared" si="14"/>
        <v>2922</v>
      </c>
      <c r="H29" s="20">
        <f t="shared" si="14"/>
        <v>2931</v>
      </c>
      <c r="I29" s="20">
        <f t="shared" si="14"/>
        <v>2959</v>
      </c>
      <c r="J29" s="20">
        <f t="shared" si="14"/>
        <v>2943</v>
      </c>
      <c r="K29" s="20">
        <f t="shared" si="14"/>
        <v>2987</v>
      </c>
      <c r="L29" s="20">
        <f t="shared" si="14"/>
        <v>2986</v>
      </c>
      <c r="M29" s="20">
        <f t="shared" si="14"/>
        <v>2971.5889999999999</v>
      </c>
      <c r="N29" s="122">
        <f t="shared" si="14"/>
        <v>2947.866</v>
      </c>
      <c r="O29" s="20">
        <f t="shared" si="14"/>
        <v>2924.7240000000002</v>
      </c>
      <c r="P29" s="20" t="str">
        <f t="shared" si="14"/>
        <v>:</v>
      </c>
      <c r="Q29" s="20" t="str">
        <f t="shared" si="14"/>
        <v>:</v>
      </c>
      <c r="R29" s="20" t="str">
        <f t="shared" si="14"/>
        <v>:</v>
      </c>
      <c r="S29" s="20" t="str">
        <f t="shared" si="14"/>
        <v>:</v>
      </c>
      <c r="T29" s="20" t="str">
        <f t="shared" si="14"/>
        <v>:</v>
      </c>
      <c r="U29" s="20" t="str">
        <f t="shared" si="14"/>
        <v>:</v>
      </c>
      <c r="V29" s="22" t="str">
        <f t="shared" si="4"/>
        <v>:</v>
      </c>
      <c r="W29" s="22" t="str">
        <f t="shared" ref="W29" si="25">W67</f>
        <v>:</v>
      </c>
      <c r="X29" s="20" t="str">
        <f t="shared" si="14"/>
        <v>:</v>
      </c>
      <c r="Y29" s="20" t="str">
        <f t="shared" si="14"/>
        <v>:</v>
      </c>
      <c r="Z29" s="20" t="str">
        <f t="shared" si="14"/>
        <v>:</v>
      </c>
      <c r="AA29" s="132">
        <f t="shared" si="5"/>
        <v>2983.0379166666667</v>
      </c>
    </row>
    <row r="30" spans="2:27" ht="12" x14ac:dyDescent="0.25">
      <c r="B30" s="27" t="s">
        <v>32</v>
      </c>
      <c r="C30" s="64">
        <f t="shared" si="0"/>
        <v>7295</v>
      </c>
      <c r="D30" s="20">
        <f t="shared" si="14"/>
        <v>7301</v>
      </c>
      <c r="E30" s="20">
        <f t="shared" si="14"/>
        <v>7609</v>
      </c>
      <c r="F30" s="20">
        <f t="shared" si="14"/>
        <v>7577</v>
      </c>
      <c r="G30" s="20">
        <f t="shared" si="14"/>
        <v>7073</v>
      </c>
      <c r="H30" s="20">
        <f t="shared" si="14"/>
        <v>6944</v>
      </c>
      <c r="I30" s="20">
        <f t="shared" si="14"/>
        <v>6968</v>
      </c>
      <c r="J30" s="20">
        <f t="shared" si="14"/>
        <v>6838</v>
      </c>
      <c r="K30" s="20">
        <f t="shared" si="14"/>
        <v>6896</v>
      </c>
      <c r="L30" s="20">
        <f t="shared" si="14"/>
        <v>7131</v>
      </c>
      <c r="M30" s="20">
        <f t="shared" si="14"/>
        <v>7398</v>
      </c>
      <c r="N30" s="122">
        <f t="shared" si="14"/>
        <v>7685</v>
      </c>
      <c r="O30" s="20">
        <f t="shared" si="14"/>
        <v>7600.6680000000006</v>
      </c>
      <c r="P30" s="20" t="str">
        <f t="shared" si="14"/>
        <v>:</v>
      </c>
      <c r="Q30" s="20" t="str">
        <f t="shared" si="14"/>
        <v>:</v>
      </c>
      <c r="R30" s="20" t="str">
        <f t="shared" si="14"/>
        <v>:</v>
      </c>
      <c r="S30" s="20" t="str">
        <f t="shared" si="14"/>
        <v>:</v>
      </c>
      <c r="T30" s="20" t="str">
        <f t="shared" si="14"/>
        <v>:</v>
      </c>
      <c r="U30" s="20" t="str">
        <f t="shared" si="14"/>
        <v>:</v>
      </c>
      <c r="V30" s="22" t="str">
        <f t="shared" si="4"/>
        <v>:</v>
      </c>
      <c r="W30" s="22" t="str">
        <f t="shared" ref="W30" si="26">W68</f>
        <v>:</v>
      </c>
      <c r="X30" s="20" t="str">
        <f t="shared" ref="D30:Z37" si="27">X68</f>
        <v>:</v>
      </c>
      <c r="Y30" s="20" t="str">
        <f t="shared" si="27"/>
        <v>:</v>
      </c>
      <c r="Z30" s="20" t="str">
        <f t="shared" si="27"/>
        <v>:</v>
      </c>
      <c r="AA30" s="132">
        <f t="shared" si="5"/>
        <v>7226.25</v>
      </c>
    </row>
    <row r="31" spans="2:27" ht="12" x14ac:dyDescent="0.25">
      <c r="B31" s="27" t="s">
        <v>33</v>
      </c>
      <c r="C31" s="64">
        <f t="shared" si="0"/>
        <v>2742</v>
      </c>
      <c r="D31" s="20">
        <f t="shared" si="27"/>
        <v>2733</v>
      </c>
      <c r="E31" s="20">
        <f t="shared" si="27"/>
        <v>2718</v>
      </c>
      <c r="F31" s="20">
        <f t="shared" si="27"/>
        <v>2775</v>
      </c>
      <c r="G31" s="20">
        <f t="shared" si="27"/>
        <v>2783</v>
      </c>
      <c r="H31" s="20">
        <f t="shared" si="27"/>
        <v>2796</v>
      </c>
      <c r="I31" s="20">
        <f t="shared" si="27"/>
        <v>2769</v>
      </c>
      <c r="J31" s="20">
        <f t="shared" si="27"/>
        <v>2762</v>
      </c>
      <c r="K31" s="20">
        <f t="shared" si="27"/>
        <v>2773</v>
      </c>
      <c r="L31" s="20">
        <f t="shared" si="27"/>
        <v>2762</v>
      </c>
      <c r="M31" s="20">
        <f t="shared" si="27"/>
        <v>2701</v>
      </c>
      <c r="N31" s="122">
        <f t="shared" si="27"/>
        <v>2594</v>
      </c>
      <c r="O31" s="20">
        <f t="shared" si="27"/>
        <v>2689.3420000000001</v>
      </c>
      <c r="P31" s="20" t="str">
        <f t="shared" si="27"/>
        <v>:</v>
      </c>
      <c r="Q31" s="20" t="str">
        <f t="shared" si="27"/>
        <v>:</v>
      </c>
      <c r="R31" s="20" t="str">
        <f t="shared" si="27"/>
        <v>:</v>
      </c>
      <c r="S31" s="20" t="str">
        <f t="shared" si="27"/>
        <v>:</v>
      </c>
      <c r="T31" s="20" t="str">
        <f t="shared" si="27"/>
        <v>:</v>
      </c>
      <c r="U31" s="20" t="str">
        <f t="shared" si="27"/>
        <v>:</v>
      </c>
      <c r="V31" s="22" t="str">
        <f t="shared" si="4"/>
        <v>:</v>
      </c>
      <c r="W31" s="22" t="str">
        <f t="shared" ref="W31" si="28">W69</f>
        <v>:</v>
      </c>
      <c r="X31" s="20" t="str">
        <f t="shared" si="27"/>
        <v>:</v>
      </c>
      <c r="Y31" s="20" t="str">
        <f t="shared" si="27"/>
        <v>:</v>
      </c>
      <c r="Z31" s="20" t="str">
        <f t="shared" si="27"/>
        <v>:</v>
      </c>
      <c r="AA31" s="132">
        <f t="shared" si="5"/>
        <v>2742.3333333333335</v>
      </c>
    </row>
    <row r="32" spans="2:27" ht="12" x14ac:dyDescent="0.25">
      <c r="B32" s="27" t="s">
        <v>34</v>
      </c>
      <c r="C32" s="64">
        <f t="shared" si="0"/>
        <v>1448</v>
      </c>
      <c r="D32" s="20">
        <f t="shared" si="27"/>
        <v>1454</v>
      </c>
      <c r="E32" s="20">
        <f t="shared" si="27"/>
        <v>1449</v>
      </c>
      <c r="F32" s="20">
        <f t="shared" si="27"/>
        <v>1446</v>
      </c>
      <c r="G32" s="20">
        <f t="shared" si="27"/>
        <v>1454</v>
      </c>
      <c r="H32" s="20">
        <f t="shared" si="27"/>
        <v>1454</v>
      </c>
      <c r="I32" s="20">
        <f t="shared" si="27"/>
        <v>1452</v>
      </c>
      <c r="J32" s="20">
        <f t="shared" si="27"/>
        <v>1454</v>
      </c>
      <c r="K32" s="20">
        <f t="shared" si="27"/>
        <v>1455</v>
      </c>
      <c r="L32" s="20">
        <f t="shared" si="27"/>
        <v>1456</v>
      </c>
      <c r="M32" s="20">
        <f t="shared" si="27"/>
        <v>1450</v>
      </c>
      <c r="N32" s="122">
        <f t="shared" si="27"/>
        <v>1457</v>
      </c>
      <c r="O32" s="20">
        <f t="shared" si="27"/>
        <v>1470</v>
      </c>
      <c r="P32" s="20" t="str">
        <f t="shared" si="27"/>
        <v>:</v>
      </c>
      <c r="Q32" s="20" t="str">
        <f t="shared" si="27"/>
        <v>:</v>
      </c>
      <c r="R32" s="20" t="str">
        <f t="shared" si="27"/>
        <v>:</v>
      </c>
      <c r="S32" s="20" t="str">
        <f t="shared" si="27"/>
        <v>:</v>
      </c>
      <c r="T32" s="20" t="str">
        <f t="shared" si="27"/>
        <v>:</v>
      </c>
      <c r="U32" s="20" t="str">
        <f t="shared" si="27"/>
        <v>:</v>
      </c>
      <c r="V32" s="22" t="str">
        <f t="shared" si="4"/>
        <v>:</v>
      </c>
      <c r="W32" s="22" t="str">
        <f t="shared" ref="W32" si="29">W70</f>
        <v>:</v>
      </c>
      <c r="X32" s="20" t="str">
        <f t="shared" si="27"/>
        <v>:</v>
      </c>
      <c r="Y32" s="20" t="str">
        <f t="shared" si="27"/>
        <v>:</v>
      </c>
      <c r="Z32" s="20" t="str">
        <f t="shared" si="27"/>
        <v>:</v>
      </c>
      <c r="AA32" s="132">
        <f t="shared" si="5"/>
        <v>1452.4166666666667</v>
      </c>
    </row>
    <row r="33" spans="1:27" ht="12" x14ac:dyDescent="0.25">
      <c r="B33" s="27" t="s">
        <v>35</v>
      </c>
      <c r="C33" s="64">
        <f t="shared" si="0"/>
        <v>566</v>
      </c>
      <c r="D33" s="20">
        <f t="shared" si="27"/>
        <v>570</v>
      </c>
      <c r="E33" s="20">
        <f t="shared" si="27"/>
        <v>567</v>
      </c>
      <c r="F33" s="20">
        <f t="shared" si="27"/>
        <v>595</v>
      </c>
      <c r="G33" s="20">
        <f t="shared" si="27"/>
        <v>591</v>
      </c>
      <c r="H33" s="20">
        <f t="shared" si="27"/>
        <v>584</v>
      </c>
      <c r="I33" s="20">
        <f t="shared" si="27"/>
        <v>594</v>
      </c>
      <c r="J33" s="20">
        <f t="shared" si="27"/>
        <v>587</v>
      </c>
      <c r="K33" s="20">
        <f t="shared" si="27"/>
        <v>584</v>
      </c>
      <c r="L33" s="20">
        <f t="shared" si="27"/>
        <v>586</v>
      </c>
      <c r="M33" s="20">
        <f t="shared" si="27"/>
        <v>588</v>
      </c>
      <c r="N33" s="122">
        <f t="shared" si="27"/>
        <v>604</v>
      </c>
      <c r="O33" s="20">
        <f t="shared" si="27"/>
        <v>606</v>
      </c>
      <c r="P33" s="20" t="str">
        <f t="shared" si="27"/>
        <v>:</v>
      </c>
      <c r="Q33" s="20" t="str">
        <f t="shared" si="27"/>
        <v>:</v>
      </c>
      <c r="R33" s="20" t="str">
        <f t="shared" si="27"/>
        <v>:</v>
      </c>
      <c r="S33" s="20" t="str">
        <f t="shared" si="27"/>
        <v>:</v>
      </c>
      <c r="T33" s="20" t="str">
        <f t="shared" si="27"/>
        <v>:</v>
      </c>
      <c r="U33" s="20" t="str">
        <f t="shared" si="27"/>
        <v>:</v>
      </c>
      <c r="V33" s="22" t="str">
        <f t="shared" si="4"/>
        <v>:</v>
      </c>
      <c r="W33" s="22" t="str">
        <f t="shared" ref="W33" si="30">W71</f>
        <v>:</v>
      </c>
      <c r="X33" s="20" t="str">
        <f t="shared" si="27"/>
        <v>:</v>
      </c>
      <c r="Y33" s="20" t="str">
        <f t="shared" si="27"/>
        <v>:</v>
      </c>
      <c r="Z33" s="20" t="str">
        <f t="shared" si="27"/>
        <v>:</v>
      </c>
      <c r="AA33" s="132">
        <f t="shared" si="5"/>
        <v>584.66666666666663</v>
      </c>
    </row>
    <row r="34" spans="1:27" ht="12" x14ac:dyDescent="0.25">
      <c r="B34" s="27" t="s">
        <v>36</v>
      </c>
      <c r="C34" s="64">
        <f t="shared" si="0"/>
        <v>883</v>
      </c>
      <c r="D34" s="20">
        <f t="shared" si="27"/>
        <v>883</v>
      </c>
      <c r="E34" s="20">
        <f t="shared" si="27"/>
        <v>883</v>
      </c>
      <c r="F34" s="20">
        <f t="shared" si="27"/>
        <v>883</v>
      </c>
      <c r="G34" s="20">
        <f t="shared" si="27"/>
        <v>883</v>
      </c>
      <c r="H34" s="20">
        <f t="shared" si="27"/>
        <v>883</v>
      </c>
      <c r="I34" s="20">
        <f t="shared" si="27"/>
        <v>883</v>
      </c>
      <c r="J34" s="20">
        <f t="shared" si="27"/>
        <v>883</v>
      </c>
      <c r="K34" s="20">
        <f t="shared" si="27"/>
        <v>883</v>
      </c>
      <c r="L34" s="20">
        <f t="shared" si="27"/>
        <v>883</v>
      </c>
      <c r="M34" s="20">
        <f t="shared" si="27"/>
        <v>883</v>
      </c>
      <c r="N34" s="122">
        <f t="shared" si="27"/>
        <v>883</v>
      </c>
      <c r="O34" s="20" t="str">
        <f t="shared" si="27"/>
        <v>:</v>
      </c>
      <c r="P34" s="20" t="str">
        <f t="shared" si="27"/>
        <v>:</v>
      </c>
      <c r="Q34" s="20" t="str">
        <f t="shared" si="27"/>
        <v>:</v>
      </c>
      <c r="R34" s="20" t="str">
        <f t="shared" si="27"/>
        <v>:</v>
      </c>
      <c r="S34" s="20" t="str">
        <f t="shared" si="27"/>
        <v>:</v>
      </c>
      <c r="T34" s="20" t="str">
        <f t="shared" si="27"/>
        <v>:</v>
      </c>
      <c r="U34" s="20" t="str">
        <f t="shared" si="27"/>
        <v>:</v>
      </c>
      <c r="V34" s="22" t="str">
        <f t="shared" si="4"/>
        <v>:</v>
      </c>
      <c r="W34" s="22" t="str">
        <f t="shared" ref="W34" si="31">W72</f>
        <v>:</v>
      </c>
      <c r="X34" s="20" t="str">
        <f t="shared" si="27"/>
        <v>:</v>
      </c>
      <c r="Y34" s="20" t="str">
        <f t="shared" si="27"/>
        <v>:</v>
      </c>
      <c r="Z34" s="20" t="str">
        <f t="shared" si="27"/>
        <v>:</v>
      </c>
      <c r="AA34" s="132">
        <f t="shared" si="5"/>
        <v>883</v>
      </c>
    </row>
    <row r="35" spans="1:27" ht="12" x14ac:dyDescent="0.25">
      <c r="B35" s="27" t="s">
        <v>37</v>
      </c>
      <c r="C35" s="64">
        <f t="shared" si="0"/>
        <v>3859</v>
      </c>
      <c r="D35" s="20">
        <f t="shared" si="27"/>
        <v>3767</v>
      </c>
      <c r="E35" s="20">
        <f t="shared" si="27"/>
        <v>3734</v>
      </c>
      <c r="F35" s="20">
        <f t="shared" si="27"/>
        <v>3840</v>
      </c>
      <c r="G35" s="20">
        <f t="shared" si="27"/>
        <v>3850</v>
      </c>
      <c r="H35" s="20">
        <f t="shared" si="27"/>
        <v>3807</v>
      </c>
      <c r="I35" s="20">
        <f t="shared" si="27"/>
        <v>3771</v>
      </c>
      <c r="J35" s="20">
        <f t="shared" si="27"/>
        <v>3801</v>
      </c>
      <c r="K35" s="20">
        <f t="shared" si="27"/>
        <v>3790</v>
      </c>
      <c r="L35" s="20">
        <f t="shared" si="27"/>
        <v>3656</v>
      </c>
      <c r="M35" s="20">
        <f t="shared" si="27"/>
        <v>3458</v>
      </c>
      <c r="N35" s="122">
        <f t="shared" si="27"/>
        <v>3660</v>
      </c>
      <c r="O35" s="20">
        <f t="shared" si="27"/>
        <v>3332</v>
      </c>
      <c r="P35" s="20" t="str">
        <f t="shared" si="27"/>
        <v>:</v>
      </c>
      <c r="Q35" s="20" t="str">
        <f t="shared" si="27"/>
        <v>:</v>
      </c>
      <c r="R35" s="20" t="str">
        <f t="shared" si="27"/>
        <v>:</v>
      </c>
      <c r="S35" s="20" t="str">
        <f t="shared" si="27"/>
        <v>:</v>
      </c>
      <c r="T35" s="20" t="str">
        <f t="shared" si="27"/>
        <v>:</v>
      </c>
      <c r="U35" s="20" t="str">
        <f t="shared" si="27"/>
        <v>:</v>
      </c>
      <c r="V35" s="22" t="str">
        <f t="shared" si="4"/>
        <v>:</v>
      </c>
      <c r="W35" s="22" t="str">
        <f t="shared" ref="W35" si="32">W73</f>
        <v>:</v>
      </c>
      <c r="X35" s="20" t="str">
        <f t="shared" si="27"/>
        <v>:</v>
      </c>
      <c r="Y35" s="20" t="str">
        <f t="shared" si="27"/>
        <v>:</v>
      </c>
      <c r="Z35" s="20" t="str">
        <f t="shared" si="27"/>
        <v>:</v>
      </c>
      <c r="AA35" s="132">
        <f t="shared" si="5"/>
        <v>3749.4166666666665</v>
      </c>
    </row>
    <row r="36" spans="1:27" ht="12" x14ac:dyDescent="0.25">
      <c r="B36" s="27" t="s">
        <v>38</v>
      </c>
      <c r="C36" s="64">
        <f t="shared" si="0"/>
        <v>2470</v>
      </c>
      <c r="D36" s="20">
        <f t="shared" si="27"/>
        <v>2664</v>
      </c>
      <c r="E36" s="20">
        <f t="shared" si="27"/>
        <v>2737</v>
      </c>
      <c r="F36" s="20">
        <f t="shared" si="27"/>
        <v>2536</v>
      </c>
      <c r="G36" s="20">
        <f t="shared" si="27"/>
        <v>2401</v>
      </c>
      <c r="H36" s="20">
        <f t="shared" si="27"/>
        <v>2297</v>
      </c>
      <c r="I36" s="20">
        <f t="shared" si="27"/>
        <v>2466</v>
      </c>
      <c r="J36" s="20">
        <f t="shared" si="27"/>
        <v>2350</v>
      </c>
      <c r="K36" s="20">
        <f t="shared" si="27"/>
        <v>2475</v>
      </c>
      <c r="L36" s="20">
        <f t="shared" si="27"/>
        <v>2381</v>
      </c>
      <c r="M36" s="20">
        <f t="shared" si="27"/>
        <v>2252</v>
      </c>
      <c r="N36" s="122">
        <f t="shared" si="27"/>
        <v>2434</v>
      </c>
      <c r="O36" s="20">
        <f t="shared" si="27"/>
        <v>2299.002</v>
      </c>
      <c r="P36" s="20" t="str">
        <f t="shared" si="27"/>
        <v>:</v>
      </c>
      <c r="Q36" s="20" t="str">
        <f t="shared" si="27"/>
        <v>:</v>
      </c>
      <c r="R36" s="20" t="str">
        <f t="shared" si="27"/>
        <v>:</v>
      </c>
      <c r="S36" s="20" t="str">
        <f t="shared" si="27"/>
        <v>:</v>
      </c>
      <c r="T36" s="20" t="str">
        <f t="shared" si="27"/>
        <v>:</v>
      </c>
      <c r="U36" s="20" t="str">
        <f t="shared" si="27"/>
        <v>:</v>
      </c>
      <c r="V36" s="22" t="str">
        <f t="shared" si="4"/>
        <v>:</v>
      </c>
      <c r="W36" s="20" t="str">
        <f t="shared" si="27"/>
        <v>:</v>
      </c>
      <c r="X36" s="20" t="str">
        <f t="shared" si="27"/>
        <v>:</v>
      </c>
      <c r="Y36" s="20" t="str">
        <f t="shared" si="27"/>
        <v>:</v>
      </c>
      <c r="Z36" s="20" t="str">
        <f t="shared" si="27"/>
        <v>:</v>
      </c>
      <c r="AA36" s="132">
        <f t="shared" si="5"/>
        <v>2455.25</v>
      </c>
    </row>
    <row r="37" spans="1:27" ht="12" x14ac:dyDescent="0.25">
      <c r="B37" s="28" t="s">
        <v>39</v>
      </c>
      <c r="C37" s="46">
        <f t="shared" si="0"/>
        <v>12655</v>
      </c>
      <c r="D37" s="21">
        <f t="shared" si="27"/>
        <v>12511</v>
      </c>
      <c r="E37" s="21">
        <f t="shared" si="27"/>
        <v>12392</v>
      </c>
      <c r="F37" s="21">
        <f t="shared" si="27"/>
        <v>12778</v>
      </c>
      <c r="G37" s="21">
        <f t="shared" si="27"/>
        <v>13091</v>
      </c>
      <c r="H37" s="21">
        <f t="shared" si="27"/>
        <v>12495</v>
      </c>
      <c r="I37" s="21">
        <f t="shared" si="27"/>
        <v>12612</v>
      </c>
      <c r="J37" s="21">
        <f t="shared" si="27"/>
        <v>12249</v>
      </c>
      <c r="K37" s="21">
        <f t="shared" si="27"/>
        <v>12469</v>
      </c>
      <c r="L37" s="21">
        <f t="shared" si="27"/>
        <v>12405</v>
      </c>
      <c r="M37" s="21">
        <f t="shared" si="27"/>
        <v>12398</v>
      </c>
      <c r="N37" s="123">
        <f t="shared" si="27"/>
        <v>12683</v>
      </c>
      <c r="O37" s="21">
        <f t="shared" si="27"/>
        <v>12902</v>
      </c>
      <c r="P37" s="21" t="str">
        <f t="shared" si="27"/>
        <v>:</v>
      </c>
      <c r="Q37" s="21" t="str">
        <f t="shared" si="27"/>
        <v>:</v>
      </c>
      <c r="R37" s="21" t="str">
        <f t="shared" si="27"/>
        <v>:</v>
      </c>
      <c r="S37" s="21" t="str">
        <f t="shared" si="27"/>
        <v>:</v>
      </c>
      <c r="T37" s="21" t="str">
        <f t="shared" si="27"/>
        <v>:</v>
      </c>
      <c r="U37" s="21" t="str">
        <f t="shared" si="27"/>
        <v>:</v>
      </c>
      <c r="V37" s="21" t="str">
        <f t="shared" si="4"/>
        <v>:</v>
      </c>
      <c r="W37" s="21" t="str">
        <f t="shared" si="27"/>
        <v>:</v>
      </c>
      <c r="X37" s="21" t="str">
        <f t="shared" si="27"/>
        <v>:</v>
      </c>
      <c r="Y37" s="21" t="str">
        <f t="shared" si="27"/>
        <v>:</v>
      </c>
      <c r="Z37" s="21" t="str">
        <f t="shared" si="27"/>
        <v>:</v>
      </c>
      <c r="AA37" s="120">
        <f t="shared" si="5"/>
        <v>12561.5</v>
      </c>
    </row>
    <row r="38" spans="1:27" x14ac:dyDescent="0.2">
      <c r="B38" s="57" t="s">
        <v>138</v>
      </c>
      <c r="P38" s="7"/>
    </row>
    <row r="39" spans="1:27" ht="14.4" customHeight="1" x14ac:dyDescent="0.2">
      <c r="B39" s="299" t="s">
        <v>531</v>
      </c>
      <c r="P39" s="7"/>
    </row>
    <row r="40" spans="1:27" ht="15" customHeight="1" x14ac:dyDescent="0.2">
      <c r="B40" s="41" t="str">
        <f>'T1-Solid fuels supply EU'!B37</f>
        <v>Extraction date: 05/05/2020</v>
      </c>
    </row>
    <row r="41" spans="1:27" ht="15" customHeight="1" x14ac:dyDescent="0.2">
      <c r="B41" s="42" t="s">
        <v>278</v>
      </c>
    </row>
    <row r="44" spans="1:27" x14ac:dyDescent="0.2">
      <c r="B44" s="2" t="s">
        <v>277</v>
      </c>
    </row>
    <row r="45" spans="1:27" x14ac:dyDescent="0.2">
      <c r="B45" s="70" t="s">
        <v>63</v>
      </c>
      <c r="C45" s="70" t="str">
        <f>'T1-Solid fuels supply EU'!C41</f>
        <v>2019M01</v>
      </c>
      <c r="D45" s="70" t="str">
        <f>'T1-Solid fuels supply EU'!D41</f>
        <v>2019M02</v>
      </c>
      <c r="E45" s="70" t="str">
        <f>'T1-Solid fuels supply EU'!E41</f>
        <v>2019M03</v>
      </c>
      <c r="F45" s="70" t="str">
        <f>'T1-Solid fuels supply EU'!F41</f>
        <v>2019M04</v>
      </c>
      <c r="G45" s="70" t="str">
        <f>'T1-Solid fuels supply EU'!G41</f>
        <v>2019M05</v>
      </c>
      <c r="H45" s="70" t="str">
        <f>'T1-Solid fuels supply EU'!H41</f>
        <v>2019M06</v>
      </c>
      <c r="I45" s="70" t="str">
        <f>'T1-Solid fuels supply EU'!I41</f>
        <v>2019M07</v>
      </c>
      <c r="J45" s="70" t="str">
        <f>'T1-Solid fuels supply EU'!J41</f>
        <v>2019M08</v>
      </c>
      <c r="K45" s="70" t="str">
        <f>'T1-Solid fuels supply EU'!K41</f>
        <v>2019M09</v>
      </c>
      <c r="L45" s="70" t="str">
        <f>'T1-Solid fuels supply EU'!L41</f>
        <v>2019M10</v>
      </c>
      <c r="M45" s="70" t="str">
        <f>'T1-Solid fuels supply EU'!M41</f>
        <v>2019M11</v>
      </c>
      <c r="N45" s="70" t="str">
        <f>'T1-Solid fuels supply EU'!N41</f>
        <v>2019M12</v>
      </c>
      <c r="O45" s="70" t="str">
        <f>'T1-Solid fuels supply EU'!O41</f>
        <v>2020M01</v>
      </c>
      <c r="P45" s="70" t="str">
        <f>'T1-Solid fuels supply EU'!P41</f>
        <v>2020M02</v>
      </c>
      <c r="Q45" s="70" t="str">
        <f>'T1-Solid fuels supply EU'!Q41</f>
        <v>2020M03</v>
      </c>
      <c r="R45" s="70" t="str">
        <f>'T1-Solid fuels supply EU'!R41</f>
        <v>2020M04</v>
      </c>
      <c r="S45" s="70" t="str">
        <f>'T1-Solid fuels supply EU'!S41</f>
        <v>2020M05</v>
      </c>
      <c r="T45" s="70" t="str">
        <f>'T1-Solid fuels supply EU'!T41</f>
        <v>2020M06</v>
      </c>
      <c r="U45" s="70" t="str">
        <f>'T1-Solid fuels supply EU'!U41</f>
        <v>2020M07</v>
      </c>
      <c r="V45" s="70" t="str">
        <f>'T1-Solid fuels supply EU'!V41</f>
        <v>2020M08</v>
      </c>
      <c r="W45" s="70" t="str">
        <f>'T1-Solid fuels supply EU'!W41</f>
        <v>2020M09</v>
      </c>
      <c r="X45" s="70" t="str">
        <f>'T1-Solid fuels supply EU'!X41</f>
        <v>2020M10</v>
      </c>
      <c r="Y45" s="70" t="str">
        <f>'T1-Solid fuels supply EU'!Y41</f>
        <v>2020M11</v>
      </c>
      <c r="Z45" s="70" t="str">
        <f>'T1-Solid fuels supply EU'!Z41</f>
        <v>2020M12</v>
      </c>
    </row>
    <row r="46" spans="1:27" x14ac:dyDescent="0.2">
      <c r="A46" s="2" t="s">
        <v>206</v>
      </c>
      <c r="B46" s="70" t="s">
        <v>41</v>
      </c>
      <c r="C46" s="81">
        <f>SUM(C48:C75)</f>
        <v>128149.61500000001</v>
      </c>
      <c r="D46" s="81">
        <f t="shared" ref="D46:O46" si="33">SUM(D48:D75)</f>
        <v>129164.99400000001</v>
      </c>
      <c r="E46" s="81">
        <f t="shared" si="33"/>
        <v>130535.00900000001</v>
      </c>
      <c r="F46" s="81">
        <f t="shared" si="33"/>
        <v>128374.14199999999</v>
      </c>
      <c r="G46" s="81">
        <f t="shared" si="33"/>
        <v>128736.686</v>
      </c>
      <c r="H46" s="81">
        <f t="shared" si="33"/>
        <v>128035.262</v>
      </c>
      <c r="I46" s="81">
        <f t="shared" si="33"/>
        <v>127736.38500000001</v>
      </c>
      <c r="J46" s="81">
        <f t="shared" si="33"/>
        <v>127681.167</v>
      </c>
      <c r="K46" s="81">
        <f t="shared" si="33"/>
        <v>127004.073</v>
      </c>
      <c r="L46" s="81">
        <f t="shared" si="33"/>
        <v>127517.65</v>
      </c>
      <c r="M46" s="81">
        <f t="shared" si="33"/>
        <v>127229.11900000001</v>
      </c>
      <c r="N46" s="81">
        <f t="shared" si="33"/>
        <v>127620.716</v>
      </c>
      <c r="O46" s="81">
        <f t="shared" si="33"/>
        <v>118447.27799999999</v>
      </c>
      <c r="P46" s="59" t="s">
        <v>12</v>
      </c>
      <c r="Q46" s="59" t="s">
        <v>12</v>
      </c>
      <c r="R46" s="59" t="s">
        <v>12</v>
      </c>
      <c r="S46" s="59" t="s">
        <v>12</v>
      </c>
      <c r="T46" s="59" t="s">
        <v>12</v>
      </c>
      <c r="U46" s="59" t="s">
        <v>12</v>
      </c>
      <c r="V46" s="59" t="s">
        <v>12</v>
      </c>
      <c r="W46" s="59" t="s">
        <v>12</v>
      </c>
      <c r="X46" s="59" t="s">
        <v>12</v>
      </c>
      <c r="Y46" s="59" t="s">
        <v>12</v>
      </c>
      <c r="Z46" s="59" t="s">
        <v>12</v>
      </c>
    </row>
    <row r="47" spans="1:27" x14ac:dyDescent="0.2">
      <c r="A47" s="2" t="s">
        <v>123</v>
      </c>
      <c r="B47" s="70" t="s">
        <v>65</v>
      </c>
      <c r="C47" s="81">
        <f t="shared" ref="C47:O47" si="34">SUM(C48,C52,C53,C54,C55,C56,C57,C59,C60,C61,C62,C63,C65,C66,C67,C69,C71,C72,C73)</f>
        <v>97809.615000000005</v>
      </c>
      <c r="D47" s="81">
        <f t="shared" si="34"/>
        <v>98745.994000000006</v>
      </c>
      <c r="E47" s="81">
        <f t="shared" si="34"/>
        <v>99850.009000000005</v>
      </c>
      <c r="F47" s="81">
        <f t="shared" si="34"/>
        <v>97523.141999999993</v>
      </c>
      <c r="G47" s="81">
        <f t="shared" si="34"/>
        <v>98485.686000000002</v>
      </c>
      <c r="H47" s="81">
        <f t="shared" si="34"/>
        <v>98888.262000000002</v>
      </c>
      <c r="I47" s="81">
        <f t="shared" si="34"/>
        <v>98216.385000000009</v>
      </c>
      <c r="J47" s="81">
        <f t="shared" si="34"/>
        <v>98738.167000000001</v>
      </c>
      <c r="K47" s="81">
        <f t="shared" si="34"/>
        <v>97483.073000000004</v>
      </c>
      <c r="L47" s="81">
        <f t="shared" si="34"/>
        <v>97810.65</v>
      </c>
      <c r="M47" s="81">
        <f t="shared" si="34"/>
        <v>97280.119000000006</v>
      </c>
      <c r="N47" s="81">
        <f t="shared" si="34"/>
        <v>96814.716</v>
      </c>
      <c r="O47" s="81">
        <f t="shared" si="34"/>
        <v>87606.96</v>
      </c>
      <c r="P47" s="81" t="s">
        <v>12</v>
      </c>
      <c r="Q47" s="81" t="s">
        <v>12</v>
      </c>
      <c r="R47" s="81" t="s">
        <v>12</v>
      </c>
      <c r="S47" s="81" t="s">
        <v>12</v>
      </c>
      <c r="T47" s="81" t="s">
        <v>12</v>
      </c>
      <c r="U47" s="81" t="s">
        <v>12</v>
      </c>
      <c r="V47" s="81" t="s">
        <v>12</v>
      </c>
      <c r="W47" s="81" t="s">
        <v>12</v>
      </c>
      <c r="X47" s="81" t="s">
        <v>12</v>
      </c>
      <c r="Y47" s="81" t="s">
        <v>12</v>
      </c>
      <c r="Z47" s="81" t="s">
        <v>12</v>
      </c>
      <c r="AA47" s="81">
        <f>SUM(AA48,AA52,AA53,AA54,AA55,AA56,AA57,AA59,AA60,AA61,AA62,AA63,AA65,AA66,AA67,AA69,AA71,AA72,AA73)</f>
        <v>0</v>
      </c>
    </row>
    <row r="48" spans="1:27" x14ac:dyDescent="0.2">
      <c r="A48" s="2" t="s">
        <v>89</v>
      </c>
      <c r="B48" s="70" t="s">
        <v>14</v>
      </c>
      <c r="C48" s="59">
        <v>4623</v>
      </c>
      <c r="D48" s="59">
        <v>4590</v>
      </c>
      <c r="E48" s="59">
        <v>4618</v>
      </c>
      <c r="F48" s="59">
        <v>4419</v>
      </c>
      <c r="G48" s="59">
        <v>4392</v>
      </c>
      <c r="H48" s="59">
        <v>4361</v>
      </c>
      <c r="I48" s="59">
        <v>4373</v>
      </c>
      <c r="J48" s="59">
        <v>4373</v>
      </c>
      <c r="K48" s="59">
        <v>4373</v>
      </c>
      <c r="L48" s="59">
        <v>4409</v>
      </c>
      <c r="M48" s="59">
        <v>4409</v>
      </c>
      <c r="N48" s="59">
        <v>4409</v>
      </c>
      <c r="O48" s="59">
        <v>4387.8</v>
      </c>
      <c r="P48" s="59" t="s">
        <v>12</v>
      </c>
      <c r="Q48" s="59" t="s">
        <v>12</v>
      </c>
      <c r="R48" s="59" t="s">
        <v>12</v>
      </c>
      <c r="S48" s="59" t="s">
        <v>12</v>
      </c>
      <c r="T48" s="59" t="s">
        <v>12</v>
      </c>
      <c r="U48" s="59" t="s">
        <v>12</v>
      </c>
      <c r="V48" s="59" t="s">
        <v>12</v>
      </c>
      <c r="W48" s="59" t="s">
        <v>12</v>
      </c>
      <c r="X48" s="59" t="s">
        <v>12</v>
      </c>
      <c r="Y48" s="59" t="s">
        <v>12</v>
      </c>
      <c r="Z48" s="59" t="s">
        <v>12</v>
      </c>
    </row>
    <row r="49" spans="1:26" x14ac:dyDescent="0.2">
      <c r="A49" s="2" t="s">
        <v>90</v>
      </c>
      <c r="B49" s="70" t="s">
        <v>15</v>
      </c>
      <c r="C49" s="59">
        <v>970</v>
      </c>
      <c r="D49" s="59">
        <v>967</v>
      </c>
      <c r="E49" s="59">
        <v>966</v>
      </c>
      <c r="F49" s="59">
        <v>990</v>
      </c>
      <c r="G49" s="59">
        <v>978</v>
      </c>
      <c r="H49" s="59">
        <v>977</v>
      </c>
      <c r="I49" s="59">
        <v>977</v>
      </c>
      <c r="J49" s="59">
        <v>972</v>
      </c>
      <c r="K49" s="59">
        <v>976</v>
      </c>
      <c r="L49" s="59">
        <v>975</v>
      </c>
      <c r="M49" s="59">
        <v>977</v>
      </c>
      <c r="N49" s="59">
        <v>992</v>
      </c>
      <c r="O49" s="59">
        <v>984.548</v>
      </c>
      <c r="P49" s="59" t="s">
        <v>12</v>
      </c>
      <c r="Q49" s="59" t="s">
        <v>12</v>
      </c>
      <c r="R49" s="59" t="s">
        <v>12</v>
      </c>
      <c r="S49" s="59" t="s">
        <v>12</v>
      </c>
      <c r="T49" s="59" t="s">
        <v>12</v>
      </c>
      <c r="U49" s="59" t="s">
        <v>12</v>
      </c>
      <c r="V49" s="59" t="s">
        <v>12</v>
      </c>
      <c r="W49" s="59" t="s">
        <v>12</v>
      </c>
      <c r="X49" s="59" t="s">
        <v>12</v>
      </c>
      <c r="Y49" s="59" t="s">
        <v>12</v>
      </c>
      <c r="Z49" s="59" t="s">
        <v>12</v>
      </c>
    </row>
    <row r="50" spans="1:26" x14ac:dyDescent="0.2">
      <c r="A50" s="2" t="s">
        <v>91</v>
      </c>
      <c r="B50" s="70" t="s">
        <v>16</v>
      </c>
      <c r="C50" s="59">
        <v>2004</v>
      </c>
      <c r="D50" s="59">
        <v>2001</v>
      </c>
      <c r="E50" s="59">
        <v>2000</v>
      </c>
      <c r="F50" s="59">
        <v>2004</v>
      </c>
      <c r="G50" s="59">
        <v>2008</v>
      </c>
      <c r="H50" s="59">
        <v>1743</v>
      </c>
      <c r="I50" s="59">
        <v>1782</v>
      </c>
      <c r="J50" s="59">
        <v>1819</v>
      </c>
      <c r="K50" s="59">
        <v>1878</v>
      </c>
      <c r="L50" s="59">
        <v>1925</v>
      </c>
      <c r="M50" s="59">
        <v>1992</v>
      </c>
      <c r="N50" s="59">
        <v>2033</v>
      </c>
      <c r="O50" s="59">
        <v>2022</v>
      </c>
      <c r="P50" s="59" t="s">
        <v>12</v>
      </c>
      <c r="Q50" s="59" t="s">
        <v>12</v>
      </c>
      <c r="R50" s="59" t="s">
        <v>12</v>
      </c>
      <c r="S50" s="59" t="s">
        <v>12</v>
      </c>
      <c r="T50" s="59" t="s">
        <v>12</v>
      </c>
      <c r="U50" s="59" t="s">
        <v>12</v>
      </c>
      <c r="V50" s="59" t="s">
        <v>12</v>
      </c>
      <c r="W50" s="59" t="s">
        <v>12</v>
      </c>
      <c r="X50" s="59" t="s">
        <v>12</v>
      </c>
      <c r="Y50" s="59" t="s">
        <v>12</v>
      </c>
      <c r="Z50" s="59" t="s">
        <v>12</v>
      </c>
    </row>
    <row r="51" spans="1:26" x14ac:dyDescent="0.2">
      <c r="A51" s="2" t="s">
        <v>92</v>
      </c>
      <c r="B51" s="70" t="s">
        <v>17</v>
      </c>
      <c r="C51" s="59">
        <v>1457</v>
      </c>
      <c r="D51" s="59">
        <v>1469</v>
      </c>
      <c r="E51" s="59">
        <v>1474</v>
      </c>
      <c r="F51" s="59">
        <v>1468</v>
      </c>
      <c r="G51" s="59">
        <v>1452</v>
      </c>
      <c r="H51" s="59">
        <v>1449</v>
      </c>
      <c r="I51" s="59">
        <v>1470</v>
      </c>
      <c r="J51" s="59">
        <v>1468</v>
      </c>
      <c r="K51" s="59">
        <v>1482</v>
      </c>
      <c r="L51" s="59">
        <v>1482</v>
      </c>
      <c r="M51" s="59">
        <v>1471</v>
      </c>
      <c r="N51" s="59">
        <v>1474</v>
      </c>
      <c r="O51" s="59">
        <v>1514</v>
      </c>
      <c r="P51" s="59" t="s">
        <v>12</v>
      </c>
      <c r="Q51" s="59" t="s">
        <v>12</v>
      </c>
      <c r="R51" s="59" t="s">
        <v>12</v>
      </c>
      <c r="S51" s="59" t="s">
        <v>12</v>
      </c>
      <c r="T51" s="59" t="s">
        <v>12</v>
      </c>
      <c r="U51" s="59" t="s">
        <v>12</v>
      </c>
      <c r="V51" s="59" t="s">
        <v>12</v>
      </c>
      <c r="W51" s="59" t="s">
        <v>12</v>
      </c>
      <c r="X51" s="59" t="s">
        <v>12</v>
      </c>
      <c r="Y51" s="59" t="s">
        <v>12</v>
      </c>
      <c r="Z51" s="59" t="s">
        <v>12</v>
      </c>
    </row>
    <row r="52" spans="1:26" x14ac:dyDescent="0.2">
      <c r="A52" s="2" t="s">
        <v>93</v>
      </c>
      <c r="B52" s="70" t="s">
        <v>66</v>
      </c>
      <c r="C52" s="291">
        <v>25249.615000000002</v>
      </c>
      <c r="D52" s="59">
        <v>25497.993999999999</v>
      </c>
      <c r="E52" s="59">
        <v>25969.009000000002</v>
      </c>
      <c r="F52" s="59">
        <v>25216.142</v>
      </c>
      <c r="G52" s="59">
        <v>25582.686000000002</v>
      </c>
      <c r="H52" s="59">
        <v>26386.261999999999</v>
      </c>
      <c r="I52" s="59">
        <v>25821.385000000002</v>
      </c>
      <c r="J52" s="59">
        <v>25886.167000000001</v>
      </c>
      <c r="K52" s="59">
        <v>25725.073</v>
      </c>
      <c r="L52" s="59">
        <v>25815.65</v>
      </c>
      <c r="M52" s="59">
        <v>25311.53</v>
      </c>
      <c r="N52" s="59">
        <v>25273.85</v>
      </c>
      <c r="O52" s="291">
        <v>25865.538</v>
      </c>
      <c r="P52" s="59" t="s">
        <v>12</v>
      </c>
      <c r="Q52" s="59" t="s">
        <v>12</v>
      </c>
      <c r="R52" s="59" t="s">
        <v>12</v>
      </c>
      <c r="S52" s="59" t="s">
        <v>12</v>
      </c>
      <c r="T52" s="59" t="s">
        <v>12</v>
      </c>
      <c r="U52" s="59" t="s">
        <v>12</v>
      </c>
      <c r="V52" s="59" t="s">
        <v>12</v>
      </c>
      <c r="W52" s="59" t="s">
        <v>12</v>
      </c>
      <c r="X52" s="59" t="s">
        <v>12</v>
      </c>
      <c r="Y52" s="59" t="s">
        <v>12</v>
      </c>
      <c r="Z52" s="59" t="s">
        <v>12</v>
      </c>
    </row>
    <row r="53" spans="1:26" x14ac:dyDescent="0.2">
      <c r="A53" s="2" t="s">
        <v>95</v>
      </c>
      <c r="B53" s="70" t="s">
        <v>18</v>
      </c>
      <c r="C53" s="59">
        <v>238</v>
      </c>
      <c r="D53" s="59">
        <v>238</v>
      </c>
      <c r="E53" s="59">
        <v>238</v>
      </c>
      <c r="F53" s="59">
        <v>238</v>
      </c>
      <c r="G53" s="59">
        <v>256</v>
      </c>
      <c r="H53" s="59">
        <v>256</v>
      </c>
      <c r="I53" s="59">
        <v>256</v>
      </c>
      <c r="J53" s="59">
        <v>256</v>
      </c>
      <c r="K53" s="59">
        <v>256</v>
      </c>
      <c r="L53" s="59">
        <v>256</v>
      </c>
      <c r="M53" s="59">
        <v>256</v>
      </c>
      <c r="N53" s="59">
        <v>256</v>
      </c>
      <c r="O53" s="81" t="s">
        <v>12</v>
      </c>
      <c r="P53" s="59" t="s">
        <v>12</v>
      </c>
      <c r="Q53" s="59" t="s">
        <v>12</v>
      </c>
      <c r="R53" s="59" t="s">
        <v>12</v>
      </c>
      <c r="S53" s="59" t="s">
        <v>12</v>
      </c>
      <c r="T53" s="59" t="s">
        <v>12</v>
      </c>
      <c r="U53" s="59" t="s">
        <v>12</v>
      </c>
      <c r="V53" s="59" t="s">
        <v>12</v>
      </c>
      <c r="W53" s="59" t="s">
        <v>12</v>
      </c>
      <c r="X53" s="59" t="s">
        <v>12</v>
      </c>
      <c r="Y53" s="59" t="s">
        <v>12</v>
      </c>
      <c r="Z53" s="59" t="s">
        <v>12</v>
      </c>
    </row>
    <row r="54" spans="1:26" x14ac:dyDescent="0.2">
      <c r="A54" s="2" t="s">
        <v>94</v>
      </c>
      <c r="B54" s="70" t="s">
        <v>19</v>
      </c>
      <c r="C54" s="59">
        <v>1684</v>
      </c>
      <c r="D54" s="59">
        <v>1824</v>
      </c>
      <c r="E54" s="59">
        <v>1688</v>
      </c>
      <c r="F54" s="59">
        <v>1739</v>
      </c>
      <c r="G54" s="59">
        <v>1745</v>
      </c>
      <c r="H54" s="59">
        <v>1759</v>
      </c>
      <c r="I54" s="59">
        <v>1723</v>
      </c>
      <c r="J54" s="59">
        <v>1731</v>
      </c>
      <c r="K54" s="59">
        <v>1735</v>
      </c>
      <c r="L54" s="59">
        <v>1737</v>
      </c>
      <c r="M54" s="59">
        <v>1737</v>
      </c>
      <c r="N54" s="59">
        <v>1827</v>
      </c>
      <c r="O54" s="59">
        <v>1743.683</v>
      </c>
      <c r="P54" s="59" t="s">
        <v>12</v>
      </c>
      <c r="Q54" s="59" t="s">
        <v>12</v>
      </c>
      <c r="R54" s="59" t="s">
        <v>12</v>
      </c>
      <c r="S54" s="59" t="s">
        <v>12</v>
      </c>
      <c r="T54" s="59" t="s">
        <v>12</v>
      </c>
      <c r="U54" s="59" t="s">
        <v>12</v>
      </c>
      <c r="V54" s="59" t="s">
        <v>12</v>
      </c>
      <c r="W54" s="59" t="s">
        <v>12</v>
      </c>
      <c r="X54" s="59" t="s">
        <v>12</v>
      </c>
      <c r="Y54" s="59" t="s">
        <v>12</v>
      </c>
      <c r="Z54" s="59" t="s">
        <v>12</v>
      </c>
    </row>
    <row r="55" spans="1:26" x14ac:dyDescent="0.2">
      <c r="A55" s="2" t="s">
        <v>96</v>
      </c>
      <c r="B55" s="70" t="s">
        <v>20</v>
      </c>
      <c r="C55" s="59">
        <v>4138</v>
      </c>
      <c r="D55" s="59">
        <v>4146</v>
      </c>
      <c r="E55" s="59">
        <v>4433</v>
      </c>
      <c r="F55" s="59">
        <v>3765</v>
      </c>
      <c r="G55" s="59">
        <v>3905</v>
      </c>
      <c r="H55" s="59">
        <v>3656</v>
      </c>
      <c r="I55" s="59">
        <v>4013</v>
      </c>
      <c r="J55" s="59">
        <v>4083</v>
      </c>
      <c r="K55" s="59">
        <v>3397</v>
      </c>
      <c r="L55" s="59">
        <v>3829</v>
      </c>
      <c r="M55" s="59">
        <v>4083</v>
      </c>
      <c r="N55" s="59">
        <v>3704</v>
      </c>
      <c r="O55" s="81" t="s">
        <v>12</v>
      </c>
      <c r="P55" s="59" t="s">
        <v>12</v>
      </c>
      <c r="Q55" s="59" t="s">
        <v>12</v>
      </c>
      <c r="R55" s="59" t="s">
        <v>12</v>
      </c>
      <c r="S55" s="59" t="s">
        <v>12</v>
      </c>
      <c r="T55" s="59" t="s">
        <v>12</v>
      </c>
      <c r="U55" s="59" t="s">
        <v>12</v>
      </c>
      <c r="V55" s="59" t="s">
        <v>12</v>
      </c>
      <c r="W55" s="59" t="s">
        <v>12</v>
      </c>
      <c r="X55" s="59" t="s">
        <v>12</v>
      </c>
      <c r="Y55" s="59" t="s">
        <v>12</v>
      </c>
      <c r="Z55" s="59" t="s">
        <v>12</v>
      </c>
    </row>
    <row r="56" spans="1:26" x14ac:dyDescent="0.2">
      <c r="A56" s="2" t="s">
        <v>97</v>
      </c>
      <c r="B56" s="70" t="s">
        <v>21</v>
      </c>
      <c r="C56" s="59">
        <v>14709</v>
      </c>
      <c r="D56" s="59">
        <v>14985</v>
      </c>
      <c r="E56" s="59">
        <v>15154</v>
      </c>
      <c r="F56" s="59">
        <v>14613</v>
      </c>
      <c r="G56" s="59">
        <v>15062</v>
      </c>
      <c r="H56" s="59">
        <v>15405</v>
      </c>
      <c r="I56" s="59">
        <v>14829</v>
      </c>
      <c r="J56" s="59">
        <v>15362</v>
      </c>
      <c r="K56" s="59">
        <v>14876</v>
      </c>
      <c r="L56" s="59">
        <v>14739</v>
      </c>
      <c r="M56" s="59">
        <v>14889</v>
      </c>
      <c r="N56" s="59">
        <v>15476</v>
      </c>
      <c r="O56" s="59">
        <v>15133</v>
      </c>
      <c r="P56" s="59" t="s">
        <v>12</v>
      </c>
      <c r="Q56" s="59" t="s">
        <v>12</v>
      </c>
      <c r="R56" s="59" t="s">
        <v>12</v>
      </c>
      <c r="S56" s="59" t="s">
        <v>12</v>
      </c>
      <c r="T56" s="59" t="s">
        <v>12</v>
      </c>
      <c r="U56" s="59" t="s">
        <v>12</v>
      </c>
      <c r="V56" s="59" t="s">
        <v>12</v>
      </c>
      <c r="W56" s="59" t="s">
        <v>12</v>
      </c>
      <c r="X56" s="59" t="s">
        <v>12</v>
      </c>
      <c r="Y56" s="59" t="s">
        <v>12</v>
      </c>
      <c r="Z56" s="59" t="s">
        <v>12</v>
      </c>
    </row>
    <row r="57" spans="1:26" x14ac:dyDescent="0.2">
      <c r="A57" s="2" t="s">
        <v>98</v>
      </c>
      <c r="B57" s="70" t="s">
        <v>22</v>
      </c>
      <c r="C57" s="59">
        <v>18187</v>
      </c>
      <c r="D57" s="59">
        <v>18305</v>
      </c>
      <c r="E57" s="59">
        <v>18413</v>
      </c>
      <c r="F57" s="59">
        <v>18460</v>
      </c>
      <c r="G57" s="59">
        <v>18427</v>
      </c>
      <c r="H57" s="59">
        <v>17942</v>
      </c>
      <c r="I57" s="59">
        <v>18025</v>
      </c>
      <c r="J57" s="59">
        <v>17989</v>
      </c>
      <c r="K57" s="59">
        <v>17964</v>
      </c>
      <c r="L57" s="59">
        <v>18016</v>
      </c>
      <c r="M57" s="59">
        <v>18008</v>
      </c>
      <c r="N57" s="59">
        <v>17248</v>
      </c>
      <c r="O57" s="59">
        <v>17242</v>
      </c>
      <c r="P57" s="59" t="s">
        <v>12</v>
      </c>
      <c r="Q57" s="59" t="s">
        <v>12</v>
      </c>
      <c r="R57" s="59" t="s">
        <v>12</v>
      </c>
      <c r="S57" s="59" t="s">
        <v>12</v>
      </c>
      <c r="T57" s="59" t="s">
        <v>12</v>
      </c>
      <c r="U57" s="59" t="s">
        <v>12</v>
      </c>
      <c r="V57" s="59" t="s">
        <v>12</v>
      </c>
      <c r="W57" s="59" t="s">
        <v>12</v>
      </c>
      <c r="X57" s="59" t="s">
        <v>12</v>
      </c>
      <c r="Y57" s="59" t="s">
        <v>12</v>
      </c>
      <c r="Z57" s="59" t="s">
        <v>12</v>
      </c>
    </row>
    <row r="58" spans="1:26" x14ac:dyDescent="0.2">
      <c r="A58" s="2" t="s">
        <v>99</v>
      </c>
      <c r="B58" s="70" t="s">
        <v>44</v>
      </c>
      <c r="C58" s="59">
        <v>670</v>
      </c>
      <c r="D58" s="59">
        <v>670</v>
      </c>
      <c r="E58" s="59">
        <v>670</v>
      </c>
      <c r="F58" s="59">
        <v>648</v>
      </c>
      <c r="G58" s="59">
        <v>625</v>
      </c>
      <c r="H58" s="59">
        <v>619</v>
      </c>
      <c r="I58" s="59">
        <v>619</v>
      </c>
      <c r="J58" s="59">
        <v>619</v>
      </c>
      <c r="K58" s="59">
        <v>619</v>
      </c>
      <c r="L58" s="59">
        <v>639</v>
      </c>
      <c r="M58" s="59">
        <v>668</v>
      </c>
      <c r="N58" s="59">
        <v>676</v>
      </c>
      <c r="O58" s="59">
        <v>675.1</v>
      </c>
      <c r="P58" s="59" t="s">
        <v>12</v>
      </c>
      <c r="Q58" s="59" t="s">
        <v>12</v>
      </c>
      <c r="R58" s="59" t="s">
        <v>12</v>
      </c>
      <c r="S58" s="59" t="s">
        <v>12</v>
      </c>
      <c r="T58" s="59" t="s">
        <v>12</v>
      </c>
      <c r="U58" s="59" t="s">
        <v>12</v>
      </c>
      <c r="V58" s="59" t="s">
        <v>12</v>
      </c>
      <c r="W58" s="59" t="s">
        <v>12</v>
      </c>
      <c r="X58" s="59" t="s">
        <v>12</v>
      </c>
      <c r="Y58" s="59" t="s">
        <v>12</v>
      </c>
      <c r="Z58" s="59" t="s">
        <v>12</v>
      </c>
    </row>
    <row r="59" spans="1:26" x14ac:dyDescent="0.2">
      <c r="A59" s="2" t="s">
        <v>100</v>
      </c>
      <c r="B59" s="70" t="s">
        <v>23</v>
      </c>
      <c r="C59" s="59">
        <v>11680</v>
      </c>
      <c r="D59" s="59">
        <v>11703</v>
      </c>
      <c r="E59" s="59">
        <v>11732</v>
      </c>
      <c r="F59" s="59">
        <v>11264</v>
      </c>
      <c r="G59" s="59">
        <v>11245</v>
      </c>
      <c r="H59" s="59">
        <v>11264</v>
      </c>
      <c r="I59" s="59">
        <v>11236</v>
      </c>
      <c r="J59" s="59">
        <v>11267</v>
      </c>
      <c r="K59" s="59">
        <v>11236</v>
      </c>
      <c r="L59" s="59">
        <v>11212</v>
      </c>
      <c r="M59" s="59">
        <v>11196</v>
      </c>
      <c r="N59" s="59">
        <v>11166</v>
      </c>
      <c r="O59" s="59">
        <v>11183.491</v>
      </c>
      <c r="P59" s="59" t="s">
        <v>12</v>
      </c>
      <c r="Q59" s="59" t="s">
        <v>12</v>
      </c>
      <c r="R59" s="59" t="s">
        <v>12</v>
      </c>
      <c r="S59" s="59" t="s">
        <v>12</v>
      </c>
      <c r="T59" s="59" t="s">
        <v>12</v>
      </c>
      <c r="U59" s="59" t="s">
        <v>12</v>
      </c>
      <c r="V59" s="59" t="s">
        <v>12</v>
      </c>
      <c r="W59" s="59" t="s">
        <v>12</v>
      </c>
      <c r="X59" s="59" t="s">
        <v>12</v>
      </c>
      <c r="Y59" s="59" t="s">
        <v>12</v>
      </c>
      <c r="Z59" s="59" t="s">
        <v>12</v>
      </c>
    </row>
    <row r="60" spans="1:26" x14ac:dyDescent="0.2">
      <c r="A60" s="2" t="s">
        <v>101</v>
      </c>
      <c r="B60" s="70" t="s">
        <v>24</v>
      </c>
      <c r="C60" s="59">
        <v>546</v>
      </c>
      <c r="D60" s="59">
        <v>582</v>
      </c>
      <c r="E60" s="59">
        <v>579</v>
      </c>
      <c r="F60" s="59">
        <v>584</v>
      </c>
      <c r="G60" s="59">
        <v>626</v>
      </c>
      <c r="H60" s="59">
        <v>600</v>
      </c>
      <c r="I60" s="59">
        <v>644</v>
      </c>
      <c r="J60" s="59">
        <v>622</v>
      </c>
      <c r="K60" s="59">
        <v>622</v>
      </c>
      <c r="L60" s="59">
        <v>656</v>
      </c>
      <c r="M60" s="59">
        <v>652</v>
      </c>
      <c r="N60" s="59">
        <v>620</v>
      </c>
      <c r="O60" s="59">
        <v>597</v>
      </c>
      <c r="P60" s="59" t="s">
        <v>12</v>
      </c>
      <c r="Q60" s="59" t="s">
        <v>12</v>
      </c>
      <c r="R60" s="59" t="s">
        <v>12</v>
      </c>
      <c r="S60" s="59" t="s">
        <v>12</v>
      </c>
      <c r="T60" s="59" t="s">
        <v>12</v>
      </c>
      <c r="U60" s="59" t="s">
        <v>12</v>
      </c>
      <c r="V60" s="59" t="s">
        <v>12</v>
      </c>
      <c r="W60" s="59" t="s">
        <v>12</v>
      </c>
      <c r="X60" s="59" t="s">
        <v>12</v>
      </c>
      <c r="Y60" s="59" t="s">
        <v>12</v>
      </c>
      <c r="Z60" s="59" t="s">
        <v>12</v>
      </c>
    </row>
    <row r="61" spans="1:26" x14ac:dyDescent="0.2">
      <c r="A61" s="2" t="s">
        <v>102</v>
      </c>
      <c r="B61" s="70" t="s">
        <v>25</v>
      </c>
      <c r="C61" s="59">
        <v>386</v>
      </c>
      <c r="D61" s="59">
        <v>386</v>
      </c>
      <c r="E61" s="59">
        <v>386</v>
      </c>
      <c r="F61" s="59">
        <v>386</v>
      </c>
      <c r="G61" s="59">
        <v>386</v>
      </c>
      <c r="H61" s="59">
        <v>386</v>
      </c>
      <c r="I61" s="59">
        <v>386</v>
      </c>
      <c r="J61" s="59">
        <v>386</v>
      </c>
      <c r="K61" s="59">
        <v>386</v>
      </c>
      <c r="L61" s="59">
        <v>386</v>
      </c>
      <c r="M61" s="59">
        <v>386</v>
      </c>
      <c r="N61" s="59">
        <v>386</v>
      </c>
      <c r="O61" s="59">
        <v>386.66300000000001</v>
      </c>
      <c r="P61" s="59" t="s">
        <v>12</v>
      </c>
      <c r="Q61" s="59" t="s">
        <v>12</v>
      </c>
      <c r="R61" s="59" t="s">
        <v>12</v>
      </c>
      <c r="S61" s="59" t="s">
        <v>12</v>
      </c>
      <c r="T61" s="59" t="s">
        <v>12</v>
      </c>
      <c r="U61" s="59" t="s">
        <v>12</v>
      </c>
      <c r="V61" s="59" t="s">
        <v>12</v>
      </c>
      <c r="W61" s="59" t="s">
        <v>12</v>
      </c>
      <c r="X61" s="59" t="s">
        <v>12</v>
      </c>
      <c r="Y61" s="59" t="s">
        <v>12</v>
      </c>
      <c r="Z61" s="59" t="s">
        <v>12</v>
      </c>
    </row>
    <row r="62" spans="1:26" x14ac:dyDescent="0.2">
      <c r="A62" s="2" t="s">
        <v>103</v>
      </c>
      <c r="B62" s="70" t="s">
        <v>26</v>
      </c>
      <c r="C62" s="59">
        <v>535</v>
      </c>
      <c r="D62" s="59">
        <v>535</v>
      </c>
      <c r="E62" s="59">
        <v>535</v>
      </c>
      <c r="F62" s="59">
        <v>575</v>
      </c>
      <c r="G62" s="59">
        <v>581</v>
      </c>
      <c r="H62" s="59">
        <v>592</v>
      </c>
      <c r="I62" s="59">
        <v>598</v>
      </c>
      <c r="J62" s="59">
        <v>592</v>
      </c>
      <c r="K62" s="59">
        <v>598</v>
      </c>
      <c r="L62" s="59">
        <v>595</v>
      </c>
      <c r="M62" s="59">
        <v>591</v>
      </c>
      <c r="N62" s="59">
        <v>594</v>
      </c>
      <c r="O62" s="59">
        <v>594.4</v>
      </c>
      <c r="P62" s="59" t="s">
        <v>12</v>
      </c>
      <c r="Q62" s="59" t="s">
        <v>12</v>
      </c>
      <c r="R62" s="59" t="s">
        <v>12</v>
      </c>
      <c r="S62" s="59" t="s">
        <v>12</v>
      </c>
      <c r="T62" s="59" t="s">
        <v>12</v>
      </c>
      <c r="U62" s="59" t="s">
        <v>12</v>
      </c>
      <c r="V62" s="59" t="s">
        <v>12</v>
      </c>
      <c r="W62" s="59" t="s">
        <v>12</v>
      </c>
      <c r="X62" s="59" t="s">
        <v>12</v>
      </c>
      <c r="Y62" s="59" t="s">
        <v>12</v>
      </c>
      <c r="Z62" s="59" t="s">
        <v>12</v>
      </c>
    </row>
    <row r="63" spans="1:26" x14ac:dyDescent="0.2">
      <c r="A63" s="2" t="s">
        <v>104</v>
      </c>
      <c r="B63" s="70" t="s">
        <v>27</v>
      </c>
      <c r="C63" s="59">
        <v>786</v>
      </c>
      <c r="D63" s="59">
        <v>786</v>
      </c>
      <c r="E63" s="59">
        <v>786</v>
      </c>
      <c r="F63" s="59">
        <v>841</v>
      </c>
      <c r="G63" s="59">
        <v>841</v>
      </c>
      <c r="H63" s="59">
        <v>841</v>
      </c>
      <c r="I63" s="59">
        <v>836</v>
      </c>
      <c r="J63" s="59">
        <v>835</v>
      </c>
      <c r="K63" s="59">
        <v>836</v>
      </c>
      <c r="L63" s="59">
        <v>839</v>
      </c>
      <c r="M63" s="59">
        <v>838</v>
      </c>
      <c r="N63" s="59">
        <v>839</v>
      </c>
      <c r="O63" s="59">
        <v>814.51900000000001</v>
      </c>
      <c r="P63" s="59" t="s">
        <v>12</v>
      </c>
      <c r="Q63" s="59" t="s">
        <v>12</v>
      </c>
      <c r="R63" s="59" t="s">
        <v>12</v>
      </c>
      <c r="S63" s="59" t="s">
        <v>12</v>
      </c>
      <c r="T63" s="59" t="s">
        <v>12</v>
      </c>
      <c r="U63" s="59" t="s">
        <v>12</v>
      </c>
      <c r="V63" s="59" t="s">
        <v>12</v>
      </c>
      <c r="W63" s="59" t="s">
        <v>12</v>
      </c>
      <c r="X63" s="59" t="s">
        <v>12</v>
      </c>
      <c r="Y63" s="59" t="s">
        <v>12</v>
      </c>
      <c r="Z63" s="59" t="s">
        <v>12</v>
      </c>
    </row>
    <row r="64" spans="1:26" x14ac:dyDescent="0.2">
      <c r="A64" s="2" t="s">
        <v>105</v>
      </c>
      <c r="B64" s="70" t="s">
        <v>28</v>
      </c>
      <c r="C64" s="59">
        <v>1371</v>
      </c>
      <c r="D64" s="59">
        <v>1382</v>
      </c>
      <c r="E64" s="59">
        <v>1388</v>
      </c>
      <c r="F64" s="59">
        <v>1404</v>
      </c>
      <c r="G64" s="59">
        <v>1169</v>
      </c>
      <c r="H64" s="59">
        <v>1169</v>
      </c>
      <c r="I64" s="59">
        <v>1174</v>
      </c>
      <c r="J64" s="59">
        <v>1174</v>
      </c>
      <c r="K64" s="59">
        <v>1271</v>
      </c>
      <c r="L64" s="59">
        <v>1313</v>
      </c>
      <c r="M64" s="59">
        <v>1343</v>
      </c>
      <c r="N64" s="59">
        <v>1372</v>
      </c>
      <c r="O64" s="59">
        <v>1373</v>
      </c>
      <c r="P64" s="59" t="s">
        <v>12</v>
      </c>
      <c r="Q64" s="59" t="s">
        <v>12</v>
      </c>
      <c r="R64" s="59" t="s">
        <v>12</v>
      </c>
      <c r="S64" s="59" t="s">
        <v>12</v>
      </c>
      <c r="T64" s="59" t="s">
        <v>12</v>
      </c>
      <c r="U64" s="59" t="s">
        <v>12</v>
      </c>
      <c r="V64" s="59" t="s">
        <v>12</v>
      </c>
      <c r="W64" s="59" t="s">
        <v>12</v>
      </c>
      <c r="X64" s="59" t="s">
        <v>12</v>
      </c>
      <c r="Y64" s="59" t="s">
        <v>12</v>
      </c>
      <c r="Z64" s="59" t="s">
        <v>12</v>
      </c>
    </row>
    <row r="65" spans="1:26" x14ac:dyDescent="0.2">
      <c r="A65" s="2" t="s">
        <v>106</v>
      </c>
      <c r="B65" s="70" t="s">
        <v>29</v>
      </c>
      <c r="C65" s="59">
        <v>116</v>
      </c>
      <c r="D65" s="59">
        <v>116</v>
      </c>
      <c r="E65" s="59">
        <v>116</v>
      </c>
      <c r="F65" s="59">
        <v>103</v>
      </c>
      <c r="G65" s="59">
        <v>103</v>
      </c>
      <c r="H65" s="59">
        <v>103</v>
      </c>
      <c r="I65" s="59">
        <v>104</v>
      </c>
      <c r="J65" s="59">
        <v>106</v>
      </c>
      <c r="K65" s="59">
        <v>106</v>
      </c>
      <c r="L65" s="59">
        <v>108</v>
      </c>
      <c r="M65" s="59">
        <v>108</v>
      </c>
      <c r="N65" s="59">
        <v>108</v>
      </c>
      <c r="O65" s="59">
        <v>106.8</v>
      </c>
      <c r="P65" s="59" t="s">
        <v>12</v>
      </c>
      <c r="Q65" s="59" t="s">
        <v>12</v>
      </c>
      <c r="R65" s="59" t="s">
        <v>12</v>
      </c>
      <c r="S65" s="59" t="s">
        <v>12</v>
      </c>
      <c r="T65" s="59" t="s">
        <v>12</v>
      </c>
      <c r="U65" s="59" t="s">
        <v>12</v>
      </c>
      <c r="V65" s="59" t="s">
        <v>12</v>
      </c>
      <c r="W65" s="59" t="s">
        <v>12</v>
      </c>
      <c r="X65" s="59" t="s">
        <v>12</v>
      </c>
      <c r="Y65" s="59" t="s">
        <v>12</v>
      </c>
      <c r="Z65" s="59" t="s">
        <v>12</v>
      </c>
    </row>
    <row r="66" spans="1:26" x14ac:dyDescent="0.2">
      <c r="A66" s="2" t="s">
        <v>107</v>
      </c>
      <c r="B66" s="70" t="s">
        <v>30</v>
      </c>
      <c r="C66" s="59">
        <v>4027</v>
      </c>
      <c r="D66" s="59">
        <v>4037</v>
      </c>
      <c r="E66" s="59">
        <v>3990</v>
      </c>
      <c r="F66" s="59">
        <v>4306</v>
      </c>
      <c r="G66" s="59">
        <v>4305</v>
      </c>
      <c r="H66" s="59">
        <v>4336</v>
      </c>
      <c r="I66" s="59">
        <v>4396</v>
      </c>
      <c r="J66" s="59">
        <v>4274</v>
      </c>
      <c r="K66" s="59">
        <v>4356</v>
      </c>
      <c r="L66" s="59">
        <v>4340</v>
      </c>
      <c r="M66" s="59">
        <v>4214</v>
      </c>
      <c r="N66" s="59">
        <v>4219</v>
      </c>
      <c r="O66" s="81" t="s">
        <v>12</v>
      </c>
      <c r="P66" s="59" t="s">
        <v>12</v>
      </c>
      <c r="Q66" s="59" t="s">
        <v>12</v>
      </c>
      <c r="R66" s="59" t="s">
        <v>12</v>
      </c>
      <c r="S66" s="59" t="s">
        <v>12</v>
      </c>
      <c r="T66" s="59" t="s">
        <v>12</v>
      </c>
      <c r="U66" s="59" t="s">
        <v>12</v>
      </c>
      <c r="V66" s="59" t="s">
        <v>12</v>
      </c>
      <c r="W66" s="59" t="s">
        <v>12</v>
      </c>
      <c r="X66" s="59" t="s">
        <v>12</v>
      </c>
      <c r="Y66" s="59" t="s">
        <v>12</v>
      </c>
      <c r="Z66" s="59" t="s">
        <v>12</v>
      </c>
    </row>
    <row r="67" spans="1:26" x14ac:dyDescent="0.2">
      <c r="A67" s="2" t="s">
        <v>108</v>
      </c>
      <c r="B67" s="70" t="s">
        <v>31</v>
      </c>
      <c r="C67" s="59">
        <v>2855</v>
      </c>
      <c r="D67" s="59">
        <v>3062</v>
      </c>
      <c r="E67" s="59">
        <v>3311</v>
      </c>
      <c r="F67" s="59">
        <v>2921</v>
      </c>
      <c r="G67" s="59">
        <v>2922</v>
      </c>
      <c r="H67" s="59">
        <v>2931</v>
      </c>
      <c r="I67" s="59">
        <v>2959</v>
      </c>
      <c r="J67" s="59">
        <v>2943</v>
      </c>
      <c r="K67" s="59">
        <v>2987</v>
      </c>
      <c r="L67" s="59">
        <v>2986</v>
      </c>
      <c r="M67" s="59">
        <v>2971.5889999999999</v>
      </c>
      <c r="N67" s="59">
        <v>2947.866</v>
      </c>
      <c r="O67" s="59">
        <v>2924.7240000000002</v>
      </c>
      <c r="P67" s="59" t="s">
        <v>12</v>
      </c>
      <c r="Q67" s="59" t="s">
        <v>12</v>
      </c>
      <c r="R67" s="59" t="s">
        <v>12</v>
      </c>
      <c r="S67" s="59" t="s">
        <v>12</v>
      </c>
      <c r="T67" s="59" t="s">
        <v>12</v>
      </c>
      <c r="U67" s="59" t="s">
        <v>12</v>
      </c>
      <c r="V67" s="59" t="s">
        <v>12</v>
      </c>
      <c r="W67" s="59" t="s">
        <v>12</v>
      </c>
      <c r="X67" s="59" t="s">
        <v>12</v>
      </c>
      <c r="Y67" s="59" t="s">
        <v>12</v>
      </c>
      <c r="Z67" s="59" t="s">
        <v>12</v>
      </c>
    </row>
    <row r="68" spans="1:26" x14ac:dyDescent="0.2">
      <c r="A68" s="2" t="s">
        <v>109</v>
      </c>
      <c r="B68" s="70" t="s">
        <v>32</v>
      </c>
      <c r="C68" s="59">
        <v>7295</v>
      </c>
      <c r="D68" s="59">
        <v>7301</v>
      </c>
      <c r="E68" s="59">
        <v>7609</v>
      </c>
      <c r="F68" s="59">
        <v>7577</v>
      </c>
      <c r="G68" s="59">
        <v>7073</v>
      </c>
      <c r="H68" s="59">
        <v>6944</v>
      </c>
      <c r="I68" s="59">
        <v>6968</v>
      </c>
      <c r="J68" s="59">
        <v>6838</v>
      </c>
      <c r="K68" s="59">
        <v>6896</v>
      </c>
      <c r="L68" s="59">
        <v>7131</v>
      </c>
      <c r="M68" s="59">
        <v>7398</v>
      </c>
      <c r="N68" s="59">
        <v>7685</v>
      </c>
      <c r="O68" s="59">
        <v>7600.6680000000006</v>
      </c>
      <c r="P68" s="59" t="s">
        <v>12</v>
      </c>
      <c r="Q68" s="59" t="s">
        <v>12</v>
      </c>
      <c r="R68" s="59" t="s">
        <v>12</v>
      </c>
      <c r="S68" s="59" t="s">
        <v>12</v>
      </c>
      <c r="T68" s="59" t="s">
        <v>12</v>
      </c>
      <c r="U68" s="59" t="s">
        <v>12</v>
      </c>
      <c r="V68" s="59" t="s">
        <v>12</v>
      </c>
      <c r="W68" s="59" t="s">
        <v>12</v>
      </c>
      <c r="X68" s="59" t="s">
        <v>12</v>
      </c>
      <c r="Y68" s="59" t="s">
        <v>12</v>
      </c>
      <c r="Z68" s="59" t="s">
        <v>12</v>
      </c>
    </row>
    <row r="69" spans="1:26" x14ac:dyDescent="0.2">
      <c r="A69" s="2" t="s">
        <v>110</v>
      </c>
      <c r="B69" s="70" t="s">
        <v>33</v>
      </c>
      <c r="C69" s="59">
        <v>2742</v>
      </c>
      <c r="D69" s="59">
        <v>2733</v>
      </c>
      <c r="E69" s="59">
        <v>2718</v>
      </c>
      <c r="F69" s="59">
        <v>2775</v>
      </c>
      <c r="G69" s="59">
        <v>2783</v>
      </c>
      <c r="H69" s="59">
        <v>2796</v>
      </c>
      <c r="I69" s="59">
        <v>2769</v>
      </c>
      <c r="J69" s="59">
        <v>2762</v>
      </c>
      <c r="K69" s="59">
        <v>2773</v>
      </c>
      <c r="L69" s="59">
        <v>2762</v>
      </c>
      <c r="M69" s="59">
        <v>2701</v>
      </c>
      <c r="N69" s="59">
        <v>2594</v>
      </c>
      <c r="O69" s="59">
        <v>2689.3420000000001</v>
      </c>
      <c r="P69" s="59" t="s">
        <v>12</v>
      </c>
      <c r="Q69" s="59" t="s">
        <v>12</v>
      </c>
      <c r="R69" s="59" t="s">
        <v>12</v>
      </c>
      <c r="S69" s="59" t="s">
        <v>12</v>
      </c>
      <c r="T69" s="59" t="s">
        <v>12</v>
      </c>
      <c r="U69" s="59" t="s">
        <v>12</v>
      </c>
      <c r="V69" s="59" t="s">
        <v>12</v>
      </c>
      <c r="W69" s="59" t="s">
        <v>12</v>
      </c>
      <c r="X69" s="59" t="s">
        <v>12</v>
      </c>
      <c r="Y69" s="59" t="s">
        <v>12</v>
      </c>
      <c r="Z69" s="59" t="s">
        <v>12</v>
      </c>
    </row>
    <row r="70" spans="1:26" x14ac:dyDescent="0.2">
      <c r="A70" s="2" t="s">
        <v>111</v>
      </c>
      <c r="B70" s="70" t="s">
        <v>34</v>
      </c>
      <c r="C70" s="59">
        <v>1448</v>
      </c>
      <c r="D70" s="59">
        <v>1454</v>
      </c>
      <c r="E70" s="59">
        <v>1449</v>
      </c>
      <c r="F70" s="59">
        <v>1446</v>
      </c>
      <c r="G70" s="59">
        <v>1454</v>
      </c>
      <c r="H70" s="59">
        <v>1454</v>
      </c>
      <c r="I70" s="59">
        <v>1452</v>
      </c>
      <c r="J70" s="59">
        <v>1454</v>
      </c>
      <c r="K70" s="59">
        <v>1455</v>
      </c>
      <c r="L70" s="59">
        <v>1456</v>
      </c>
      <c r="M70" s="59">
        <v>1450</v>
      </c>
      <c r="N70" s="59">
        <v>1457</v>
      </c>
      <c r="O70" s="59">
        <v>1470</v>
      </c>
      <c r="P70" s="59" t="s">
        <v>12</v>
      </c>
      <c r="Q70" s="59" t="s">
        <v>12</v>
      </c>
      <c r="R70" s="59" t="s">
        <v>12</v>
      </c>
      <c r="S70" s="59" t="s">
        <v>12</v>
      </c>
      <c r="T70" s="59" t="s">
        <v>12</v>
      </c>
      <c r="U70" s="59" t="s">
        <v>12</v>
      </c>
      <c r="V70" s="59" t="s">
        <v>12</v>
      </c>
      <c r="W70" s="59" t="s">
        <v>12</v>
      </c>
      <c r="X70" s="59" t="s">
        <v>12</v>
      </c>
      <c r="Y70" s="59" t="s">
        <v>12</v>
      </c>
      <c r="Z70" s="59" t="s">
        <v>12</v>
      </c>
    </row>
    <row r="71" spans="1:26" x14ac:dyDescent="0.2">
      <c r="A71" s="2" t="s">
        <v>112</v>
      </c>
      <c r="B71" s="70" t="s">
        <v>35</v>
      </c>
      <c r="C71" s="59">
        <v>566</v>
      </c>
      <c r="D71" s="59">
        <v>570</v>
      </c>
      <c r="E71" s="59">
        <v>567</v>
      </c>
      <c r="F71" s="59">
        <v>595</v>
      </c>
      <c r="G71" s="59">
        <v>591</v>
      </c>
      <c r="H71" s="59">
        <v>584</v>
      </c>
      <c r="I71" s="59">
        <v>594</v>
      </c>
      <c r="J71" s="59">
        <v>587</v>
      </c>
      <c r="K71" s="59">
        <v>584</v>
      </c>
      <c r="L71" s="59">
        <v>586</v>
      </c>
      <c r="M71" s="59">
        <v>588</v>
      </c>
      <c r="N71" s="59">
        <v>604</v>
      </c>
      <c r="O71" s="59">
        <v>606</v>
      </c>
      <c r="P71" s="59" t="s">
        <v>12</v>
      </c>
      <c r="Q71" s="59" t="s">
        <v>12</v>
      </c>
      <c r="R71" s="59" t="s">
        <v>12</v>
      </c>
      <c r="S71" s="59" t="s">
        <v>12</v>
      </c>
      <c r="T71" s="59" t="s">
        <v>12</v>
      </c>
      <c r="U71" s="59" t="s">
        <v>12</v>
      </c>
      <c r="V71" s="59" t="s">
        <v>12</v>
      </c>
      <c r="W71" s="59" t="s">
        <v>12</v>
      </c>
      <c r="X71" s="59" t="s">
        <v>12</v>
      </c>
      <c r="Y71" s="59" t="s">
        <v>12</v>
      </c>
      <c r="Z71" s="59" t="s">
        <v>12</v>
      </c>
    </row>
    <row r="72" spans="1:26" x14ac:dyDescent="0.2">
      <c r="A72" s="2" t="s">
        <v>113</v>
      </c>
      <c r="B72" s="70" t="s">
        <v>36</v>
      </c>
      <c r="C72" s="59">
        <v>883</v>
      </c>
      <c r="D72" s="59">
        <v>883</v>
      </c>
      <c r="E72" s="59">
        <v>883</v>
      </c>
      <c r="F72" s="59">
        <v>883</v>
      </c>
      <c r="G72" s="59">
        <v>883</v>
      </c>
      <c r="H72" s="59">
        <v>883</v>
      </c>
      <c r="I72" s="59">
        <v>883</v>
      </c>
      <c r="J72" s="59">
        <v>883</v>
      </c>
      <c r="K72" s="59">
        <v>883</v>
      </c>
      <c r="L72" s="59">
        <v>883</v>
      </c>
      <c r="M72" s="59">
        <v>883</v>
      </c>
      <c r="N72" s="59">
        <v>883</v>
      </c>
      <c r="O72" s="81" t="s">
        <v>12</v>
      </c>
      <c r="P72" s="59" t="s">
        <v>12</v>
      </c>
      <c r="Q72" s="59" t="s">
        <v>12</v>
      </c>
      <c r="R72" s="59" t="s">
        <v>12</v>
      </c>
      <c r="S72" s="59" t="s">
        <v>12</v>
      </c>
      <c r="T72" s="59" t="s">
        <v>12</v>
      </c>
      <c r="U72" s="59" t="s">
        <v>12</v>
      </c>
      <c r="V72" s="59" t="s">
        <v>12</v>
      </c>
      <c r="W72" s="59" t="s">
        <v>12</v>
      </c>
      <c r="X72" s="59" t="s">
        <v>12</v>
      </c>
      <c r="Y72" s="59" t="s">
        <v>12</v>
      </c>
      <c r="Z72" s="59" t="s">
        <v>12</v>
      </c>
    </row>
    <row r="73" spans="1:26" x14ac:dyDescent="0.2">
      <c r="A73" s="2" t="s">
        <v>114</v>
      </c>
      <c r="B73" s="70" t="s">
        <v>37</v>
      </c>
      <c r="C73" s="59">
        <v>3859</v>
      </c>
      <c r="D73" s="59">
        <v>3767</v>
      </c>
      <c r="E73" s="59">
        <v>3734</v>
      </c>
      <c r="F73" s="59">
        <v>3840</v>
      </c>
      <c r="G73" s="59">
        <v>3850</v>
      </c>
      <c r="H73" s="59">
        <v>3807</v>
      </c>
      <c r="I73" s="59">
        <v>3771</v>
      </c>
      <c r="J73" s="59">
        <v>3801</v>
      </c>
      <c r="K73" s="59">
        <v>3790</v>
      </c>
      <c r="L73" s="59">
        <v>3656</v>
      </c>
      <c r="M73" s="59">
        <v>3458</v>
      </c>
      <c r="N73" s="59">
        <v>3660</v>
      </c>
      <c r="O73" s="59">
        <v>3332</v>
      </c>
      <c r="P73" s="59" t="s">
        <v>12</v>
      </c>
      <c r="Q73" s="59" t="s">
        <v>12</v>
      </c>
      <c r="R73" s="59" t="s">
        <v>12</v>
      </c>
      <c r="S73" s="59" t="s">
        <v>12</v>
      </c>
      <c r="T73" s="59" t="s">
        <v>12</v>
      </c>
      <c r="U73" s="59" t="s">
        <v>12</v>
      </c>
      <c r="V73" s="59" t="s">
        <v>12</v>
      </c>
      <c r="W73" s="59" t="s">
        <v>12</v>
      </c>
      <c r="X73" s="59" t="s">
        <v>12</v>
      </c>
      <c r="Y73" s="59" t="s">
        <v>12</v>
      </c>
      <c r="Z73" s="59" t="s">
        <v>12</v>
      </c>
    </row>
    <row r="74" spans="1:26" x14ac:dyDescent="0.2">
      <c r="A74" s="2" t="s">
        <v>115</v>
      </c>
      <c r="B74" s="70" t="s">
        <v>38</v>
      </c>
      <c r="C74" s="59">
        <v>2470</v>
      </c>
      <c r="D74" s="59">
        <v>2664</v>
      </c>
      <c r="E74" s="59">
        <v>2737</v>
      </c>
      <c r="F74" s="59">
        <v>2536</v>
      </c>
      <c r="G74" s="59">
        <v>2401</v>
      </c>
      <c r="H74" s="59">
        <v>2297</v>
      </c>
      <c r="I74" s="59">
        <v>2466</v>
      </c>
      <c r="J74" s="59">
        <v>2350</v>
      </c>
      <c r="K74" s="59">
        <v>2475</v>
      </c>
      <c r="L74" s="59">
        <v>2381</v>
      </c>
      <c r="M74" s="59">
        <v>2252</v>
      </c>
      <c r="N74" s="59">
        <v>2434</v>
      </c>
      <c r="O74" s="59">
        <v>2299.002</v>
      </c>
      <c r="P74" s="59" t="s">
        <v>12</v>
      </c>
      <c r="Q74" s="59" t="s">
        <v>12</v>
      </c>
      <c r="R74" s="59" t="s">
        <v>12</v>
      </c>
      <c r="S74" s="59" t="s">
        <v>12</v>
      </c>
      <c r="T74" s="59" t="s">
        <v>12</v>
      </c>
      <c r="U74" s="59" t="s">
        <v>12</v>
      </c>
      <c r="V74" s="59" t="s">
        <v>12</v>
      </c>
      <c r="W74" s="59" t="s">
        <v>12</v>
      </c>
      <c r="X74" s="59" t="s">
        <v>12</v>
      </c>
      <c r="Y74" s="59" t="s">
        <v>12</v>
      </c>
      <c r="Z74" s="59" t="s">
        <v>12</v>
      </c>
    </row>
    <row r="75" spans="1:26" x14ac:dyDescent="0.2">
      <c r="A75" s="2" t="s">
        <v>116</v>
      </c>
      <c r="B75" s="70" t="s">
        <v>39</v>
      </c>
      <c r="C75" s="59">
        <v>12655</v>
      </c>
      <c r="D75" s="59">
        <v>12511</v>
      </c>
      <c r="E75" s="59">
        <v>12392</v>
      </c>
      <c r="F75" s="59">
        <v>12778</v>
      </c>
      <c r="G75" s="59">
        <v>13091</v>
      </c>
      <c r="H75" s="59">
        <v>12495</v>
      </c>
      <c r="I75" s="59">
        <v>12612</v>
      </c>
      <c r="J75" s="59">
        <v>12249</v>
      </c>
      <c r="K75" s="59">
        <v>12469</v>
      </c>
      <c r="L75" s="59">
        <v>12405</v>
      </c>
      <c r="M75" s="59">
        <v>12398</v>
      </c>
      <c r="N75" s="59">
        <v>12683</v>
      </c>
      <c r="O75" s="59">
        <v>12902</v>
      </c>
      <c r="P75" s="59" t="s">
        <v>12</v>
      </c>
      <c r="Q75" s="59" t="s">
        <v>12</v>
      </c>
      <c r="R75" s="59" t="s">
        <v>12</v>
      </c>
      <c r="S75" s="59" t="s">
        <v>12</v>
      </c>
      <c r="T75" s="59" t="s">
        <v>12</v>
      </c>
      <c r="U75" s="59" t="s">
        <v>12</v>
      </c>
      <c r="V75" s="59" t="s">
        <v>12</v>
      </c>
      <c r="W75" s="59" t="s">
        <v>12</v>
      </c>
      <c r="X75" s="59" t="s">
        <v>12</v>
      </c>
      <c r="Y75" s="59" t="s">
        <v>12</v>
      </c>
      <c r="Z75" s="59" t="s">
        <v>12</v>
      </c>
    </row>
  </sheetData>
  <mergeCells count="3">
    <mergeCell ref="C6:N6"/>
    <mergeCell ref="O6:Z6"/>
    <mergeCell ref="AA6:AA7"/>
  </mergeCells>
  <hyperlinks>
    <hyperlink ref="A1" location="Cover!A1" display="Back to Cover page" xr:uid="{00000000-0004-0000-0400-000000000000}"/>
  </hyperlinks>
  <pageMargins left="0.7" right="0.7" top="0.75" bottom="0.75" header="0.3" footer="0.3"/>
  <pageSetup paperSize="9" scale="97" orientation="landscape" verticalDpi="200" r:id="rId1"/>
  <headerFooter alignWithMargins="0"/>
  <colBreaks count="1" manualBreakCount="1">
    <brk id="1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0"/>
  <sheetViews>
    <sheetView showGridLines="0" zoomScaleNormal="100" workbookViewId="0">
      <selection activeCell="B3" sqref="B3"/>
    </sheetView>
  </sheetViews>
  <sheetFormatPr defaultColWidth="9" defaultRowHeight="11.4" x14ac:dyDescent="0.2"/>
  <cols>
    <col min="1" max="1" width="9" style="2"/>
    <col min="2" max="2" width="19.6640625" style="2" bestFit="1" customWidth="1"/>
    <col min="3" max="3" width="19.44140625" style="2" bestFit="1" customWidth="1"/>
    <col min="4" max="16384" width="9" style="2"/>
  </cols>
  <sheetData>
    <row r="1" spans="1:2" ht="18" customHeight="1" x14ac:dyDescent="0.2">
      <c r="A1" s="264" t="s">
        <v>192</v>
      </c>
    </row>
    <row r="3" spans="1:2" ht="15.6" x14ac:dyDescent="0.3">
      <c r="B3" s="249" t="s">
        <v>201</v>
      </c>
    </row>
    <row r="4" spans="1:2" ht="13.2" x14ac:dyDescent="0.25">
      <c r="A4" s="1"/>
      <c r="B4" s="250" t="s">
        <v>241</v>
      </c>
    </row>
    <row r="37" spans="2:16" ht="15" customHeight="1" x14ac:dyDescent="0.2">
      <c r="B37" s="57" t="s">
        <v>477</v>
      </c>
      <c r="C37" s="243"/>
      <c r="D37" s="243"/>
      <c r="E37" s="243"/>
      <c r="F37" s="243"/>
      <c r="G37" s="243"/>
      <c r="H37" s="243"/>
      <c r="I37" s="243"/>
      <c r="J37" s="243"/>
      <c r="K37" s="243"/>
      <c r="L37" s="243"/>
    </row>
    <row r="38" spans="2:16" ht="15" customHeight="1" x14ac:dyDescent="0.2">
      <c r="B38" s="41" t="s">
        <v>200</v>
      </c>
    </row>
    <row r="39" spans="2:16" ht="15" customHeight="1" x14ac:dyDescent="0.2">
      <c r="B39" s="299" t="s">
        <v>533</v>
      </c>
    </row>
    <row r="40" spans="2:16" ht="15" customHeight="1" x14ac:dyDescent="0.2">
      <c r="B40" s="299" t="s">
        <v>503</v>
      </c>
      <c r="P40" s="7"/>
    </row>
    <row r="41" spans="2:16" ht="15" customHeight="1" x14ac:dyDescent="0.2">
      <c r="B41" s="299" t="s">
        <v>252</v>
      </c>
      <c r="P41" s="7"/>
    </row>
    <row r="42" spans="2:16" ht="15" customHeight="1" x14ac:dyDescent="0.2">
      <c r="B42" s="299" t="s">
        <v>537</v>
      </c>
      <c r="P42" s="7"/>
    </row>
    <row r="43" spans="2:16" ht="15" customHeight="1" x14ac:dyDescent="0.2">
      <c r="B43" s="41" t="str">
        <f>'T1-Solid fuels supply EU'!B37</f>
        <v>Extraction date: 05/05/2020</v>
      </c>
    </row>
    <row r="44" spans="2:16" ht="15" customHeight="1" x14ac:dyDescent="0.2">
      <c r="B44" s="42" t="s">
        <v>280</v>
      </c>
    </row>
    <row r="46" spans="2:16" x14ac:dyDescent="0.2">
      <c r="B46" s="265"/>
    </row>
    <row r="47" spans="2:16" x14ac:dyDescent="0.2">
      <c r="B47" s="266"/>
    </row>
    <row r="52" spans="2:9" x14ac:dyDescent="0.2">
      <c r="C52" s="2" t="s">
        <v>281</v>
      </c>
      <c r="D52" s="352" t="s">
        <v>226</v>
      </c>
      <c r="E52" s="353"/>
      <c r="F52" s="352" t="s">
        <v>237</v>
      </c>
      <c r="G52" s="353"/>
      <c r="H52" s="352" t="s">
        <v>484</v>
      </c>
      <c r="I52" s="353"/>
    </row>
    <row r="53" spans="2:9" ht="20.399999999999999" customHeight="1" x14ac:dyDescent="0.2">
      <c r="D53" s="93" t="s">
        <v>264</v>
      </c>
      <c r="E53" s="93" t="s">
        <v>279</v>
      </c>
      <c r="F53" s="93" t="s">
        <v>264</v>
      </c>
      <c r="G53" s="93" t="s">
        <v>279</v>
      </c>
      <c r="H53" s="93" t="s">
        <v>264</v>
      </c>
      <c r="I53" s="93" t="s">
        <v>279</v>
      </c>
    </row>
    <row r="54" spans="2:9" x14ac:dyDescent="0.2">
      <c r="B54" s="2" t="s">
        <v>255</v>
      </c>
      <c r="C54" s="115" t="s">
        <v>136</v>
      </c>
      <c r="D54" s="116">
        <v>5629.7649999999994</v>
      </c>
      <c r="E54" s="116">
        <v>21261.072999999997</v>
      </c>
      <c r="F54" s="116">
        <v>5417.9549999999999</v>
      </c>
      <c r="G54" s="116">
        <v>14728.069000000001</v>
      </c>
      <c r="H54" s="116">
        <v>5634.7170000000015</v>
      </c>
      <c r="I54" s="116">
        <v>14296.561999999996</v>
      </c>
    </row>
    <row r="55" spans="2:9" x14ac:dyDescent="0.2">
      <c r="B55" s="2" t="s">
        <v>261</v>
      </c>
      <c r="C55" s="115" t="s">
        <v>267</v>
      </c>
      <c r="D55" s="116">
        <v>29506.679</v>
      </c>
      <c r="E55" s="116">
        <v>31767.727999999999</v>
      </c>
      <c r="F55" s="116">
        <v>24310.680000000004</v>
      </c>
      <c r="G55" s="116">
        <v>25048.967000000001</v>
      </c>
      <c r="H55" s="116">
        <v>25111.009000000002</v>
      </c>
      <c r="I55" s="116">
        <v>25539.482999999997</v>
      </c>
    </row>
    <row r="56" spans="2:9" x14ac:dyDescent="0.2">
      <c r="B56" s="2" t="s">
        <v>262</v>
      </c>
      <c r="C56" s="115" t="s">
        <v>46</v>
      </c>
      <c r="D56" s="116">
        <v>55.067</v>
      </c>
      <c r="E56" s="116">
        <v>861.91599999999994</v>
      </c>
      <c r="F56" s="116">
        <v>59.122</v>
      </c>
      <c r="G56" s="116">
        <v>661.85699999999997</v>
      </c>
      <c r="H56" s="116">
        <v>68.091999999999999</v>
      </c>
      <c r="I56" s="116">
        <v>719.54499999999996</v>
      </c>
    </row>
    <row r="57" spans="2:9" x14ac:dyDescent="0.2">
      <c r="B57" s="2" t="s">
        <v>263</v>
      </c>
      <c r="C57" s="115" t="s">
        <v>125</v>
      </c>
      <c r="D57" s="116">
        <v>1996</v>
      </c>
      <c r="E57" s="116">
        <v>1931.4370000000001</v>
      </c>
      <c r="F57" s="116">
        <v>1022.423</v>
      </c>
      <c r="G57" s="116">
        <v>1139.434</v>
      </c>
      <c r="H57" s="116">
        <v>1194.473</v>
      </c>
      <c r="I57" s="116">
        <v>1076.6510000000001</v>
      </c>
    </row>
    <row r="58" spans="2:9" x14ac:dyDescent="0.2">
      <c r="B58" s="2" t="s">
        <v>271</v>
      </c>
      <c r="C58" s="115" t="s">
        <v>4</v>
      </c>
      <c r="D58" s="116">
        <v>6012.4809999999998</v>
      </c>
      <c r="E58" s="116">
        <v>50187.171000000002</v>
      </c>
      <c r="F58" s="116">
        <v>5680.8729999999996</v>
      </c>
      <c r="G58" s="116">
        <v>48195.517999999996</v>
      </c>
      <c r="H58" s="116">
        <v>5812.1559999999999</v>
      </c>
      <c r="I58" s="116">
        <v>40695.761000000006</v>
      </c>
    </row>
    <row r="60" spans="2:9" x14ac:dyDescent="0.2">
      <c r="C60" s="2" t="s">
        <v>284</v>
      </c>
    </row>
  </sheetData>
  <mergeCells count="3">
    <mergeCell ref="D52:E52"/>
    <mergeCell ref="F52:G52"/>
    <mergeCell ref="H52:I52"/>
  </mergeCells>
  <hyperlinks>
    <hyperlink ref="A1" location="Cover!A1" display="Back to Cover page" xr:uid="{00000000-0004-0000-0500-000000000000}"/>
  </hyperlinks>
  <pageMargins left="0.7" right="0.7" top="0.75" bottom="0.75" header="0.3" footer="0.3"/>
  <pageSetup paperSize="9" orientation="landscape" verticalDpi="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0"/>
  <dimension ref="A1:AD97"/>
  <sheetViews>
    <sheetView showGridLines="0" zoomScaleNormal="100" workbookViewId="0">
      <selection activeCell="B3" sqref="B3"/>
    </sheetView>
  </sheetViews>
  <sheetFormatPr defaultColWidth="9" defaultRowHeight="11.4" x14ac:dyDescent="0.2"/>
  <cols>
    <col min="1" max="1" width="5.6640625" style="2" customWidth="1"/>
    <col min="2" max="2" width="20.33203125" style="2" customWidth="1"/>
    <col min="3" max="26" width="8.33203125" style="2" customWidth="1"/>
    <col min="27" max="27" width="11" style="2" customWidth="1"/>
    <col min="28" max="28" width="9" style="2"/>
    <col min="29" max="30" width="9.109375" style="2" bestFit="1" customWidth="1"/>
    <col min="31" max="16384" width="9" style="2"/>
  </cols>
  <sheetData>
    <row r="1" spans="1:27" ht="18" customHeight="1" x14ac:dyDescent="0.2">
      <c r="A1" s="264" t="s">
        <v>192</v>
      </c>
    </row>
    <row r="3" spans="1:27" ht="15.6" x14ac:dyDescent="0.3">
      <c r="A3" s="1"/>
      <c r="B3" s="249" t="s">
        <v>505</v>
      </c>
    </row>
    <row r="4" spans="1:27" ht="13.2" x14ac:dyDescent="0.25">
      <c r="A4" s="1"/>
      <c r="B4" s="250" t="s">
        <v>241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56" t="s">
        <v>56</v>
      </c>
      <c r="D7" s="44" t="s">
        <v>57</v>
      </c>
      <c r="E7" s="44" t="s">
        <v>11</v>
      </c>
      <c r="F7" s="44" t="s">
        <v>10</v>
      </c>
      <c r="G7" s="44" t="s">
        <v>5</v>
      </c>
      <c r="H7" s="44" t="s">
        <v>6</v>
      </c>
      <c r="I7" s="44" t="s">
        <v>7</v>
      </c>
      <c r="J7" s="44" t="s">
        <v>51</v>
      </c>
      <c r="K7" s="44" t="s">
        <v>52</v>
      </c>
      <c r="L7" s="44" t="s">
        <v>53</v>
      </c>
      <c r="M7" s="44" t="s">
        <v>54</v>
      </c>
      <c r="N7" s="44" t="s">
        <v>55</v>
      </c>
      <c r="O7" s="65" t="s">
        <v>56</v>
      </c>
      <c r="P7" s="44" t="s">
        <v>57</v>
      </c>
      <c r="Q7" s="44" t="s">
        <v>11</v>
      </c>
      <c r="R7" s="44" t="s">
        <v>10</v>
      </c>
      <c r="S7" s="44" t="s">
        <v>5</v>
      </c>
      <c r="T7" s="44" t="s">
        <v>6</v>
      </c>
      <c r="U7" s="44" t="s">
        <v>7</v>
      </c>
      <c r="V7" s="44" t="s">
        <v>51</v>
      </c>
      <c r="W7" s="44" t="s">
        <v>52</v>
      </c>
      <c r="X7" s="44" t="s">
        <v>53</v>
      </c>
      <c r="Y7" s="44" t="s">
        <v>54</v>
      </c>
      <c r="Z7" s="44" t="s">
        <v>55</v>
      </c>
      <c r="AA7" s="343"/>
    </row>
    <row r="8" spans="1:27" s="4" customFormat="1" ht="12" x14ac:dyDescent="0.25">
      <c r="B8" s="24" t="s">
        <v>41</v>
      </c>
      <c r="C8" s="53">
        <f t="shared" ref="C8:Z8" si="0">C57</f>
        <v>55822.153999999995</v>
      </c>
      <c r="D8" s="30">
        <f t="shared" si="0"/>
        <v>47971.945999999996</v>
      </c>
      <c r="E8" s="30">
        <f t="shared" si="0"/>
        <v>44974.294999999998</v>
      </c>
      <c r="F8" s="30">
        <f t="shared" si="0"/>
        <v>42561.334999999999</v>
      </c>
      <c r="G8" s="30">
        <f t="shared" si="0"/>
        <v>39811.593000000001</v>
      </c>
      <c r="H8" s="30">
        <f t="shared" si="0"/>
        <v>35960.220999999998</v>
      </c>
      <c r="I8" s="30">
        <f t="shared" si="0"/>
        <v>39300.775000000001</v>
      </c>
      <c r="J8" s="30">
        <f t="shared" si="0"/>
        <v>38385.692999999999</v>
      </c>
      <c r="K8" s="30">
        <f t="shared" si="0"/>
        <v>39553.294999999998</v>
      </c>
      <c r="L8" s="30">
        <f t="shared" si="0"/>
        <v>42492.161</v>
      </c>
      <c r="M8" s="30">
        <f t="shared" si="0"/>
        <v>43916.205000000002</v>
      </c>
      <c r="N8" s="30">
        <f t="shared" si="0"/>
        <v>41578.327000000005</v>
      </c>
      <c r="O8" s="53">
        <f t="shared" si="0"/>
        <v>41608.78</v>
      </c>
      <c r="P8" s="30" t="str">
        <f t="shared" si="0"/>
        <v>:</v>
      </c>
      <c r="Q8" s="30" t="str">
        <f t="shared" si="0"/>
        <v>:</v>
      </c>
      <c r="R8" s="30" t="str">
        <f t="shared" si="0"/>
        <v>:</v>
      </c>
      <c r="S8" s="30" t="str">
        <f t="shared" si="0"/>
        <v>:</v>
      </c>
      <c r="T8" s="30" t="str">
        <f t="shared" si="0"/>
        <v>:</v>
      </c>
      <c r="U8" s="30" t="str">
        <f t="shared" si="0"/>
        <v>:</v>
      </c>
      <c r="V8" s="30" t="str">
        <f t="shared" ref="V8:V26" si="1">V57</f>
        <v>:</v>
      </c>
      <c r="W8" s="30" t="str">
        <f t="shared" si="0"/>
        <v>:</v>
      </c>
      <c r="X8" s="30" t="str">
        <f t="shared" si="0"/>
        <v>:</v>
      </c>
      <c r="Y8" s="30" t="str">
        <f t="shared" si="0"/>
        <v>:</v>
      </c>
      <c r="Z8" s="30" t="str">
        <f t="shared" si="0"/>
        <v>:</v>
      </c>
      <c r="AA8" s="53">
        <f>SUM(C8:N8)</f>
        <v>512328</v>
      </c>
    </row>
    <row r="9" spans="1:27" s="4" customFormat="1" ht="12" x14ac:dyDescent="0.25">
      <c r="B9" s="25" t="s">
        <v>40</v>
      </c>
      <c r="C9" s="54">
        <f t="shared" ref="C9:R9" si="2">C58</f>
        <v>30765.366999999998</v>
      </c>
      <c r="D9" s="31">
        <f t="shared" si="2"/>
        <v>27041.759999999998</v>
      </c>
      <c r="E9" s="31">
        <f t="shared" si="2"/>
        <v>24643.34</v>
      </c>
      <c r="F9" s="31">
        <f t="shared" si="2"/>
        <v>24162.379000000001</v>
      </c>
      <c r="G9" s="31">
        <f t="shared" si="2"/>
        <v>21422.326000000001</v>
      </c>
      <c r="H9" s="31">
        <f t="shared" si="2"/>
        <v>19003.290999999997</v>
      </c>
      <c r="I9" s="31">
        <f t="shared" si="2"/>
        <v>20782.199000000001</v>
      </c>
      <c r="J9" s="31">
        <f t="shared" si="2"/>
        <v>19898.202000000001</v>
      </c>
      <c r="K9" s="31">
        <f t="shared" si="2"/>
        <v>20252.939999999999</v>
      </c>
      <c r="L9" s="31">
        <f t="shared" si="2"/>
        <v>21639.511999999999</v>
      </c>
      <c r="M9" s="31">
        <f t="shared" si="2"/>
        <v>24028.32</v>
      </c>
      <c r="N9" s="31">
        <f t="shared" si="2"/>
        <v>21560.761999999999</v>
      </c>
      <c r="O9" s="54">
        <f t="shared" si="2"/>
        <v>22155.482999999997</v>
      </c>
      <c r="P9" s="31" t="str">
        <f t="shared" si="2"/>
        <v>:</v>
      </c>
      <c r="Q9" s="31" t="str">
        <f t="shared" si="2"/>
        <v>:</v>
      </c>
      <c r="R9" s="31" t="str">
        <f t="shared" si="2"/>
        <v>:</v>
      </c>
      <c r="S9" s="31" t="str">
        <f t="shared" ref="S9:Z18" si="3">S58</f>
        <v>:</v>
      </c>
      <c r="T9" s="31" t="str">
        <f t="shared" si="3"/>
        <v>:</v>
      </c>
      <c r="U9" s="31" t="str">
        <f t="shared" si="3"/>
        <v>:</v>
      </c>
      <c r="V9" s="31" t="str">
        <f t="shared" si="1"/>
        <v>:</v>
      </c>
      <c r="W9" s="31" t="str">
        <f t="shared" si="3"/>
        <v>:</v>
      </c>
      <c r="X9" s="31" t="str">
        <f t="shared" si="3"/>
        <v>:</v>
      </c>
      <c r="Y9" s="31" t="str">
        <f t="shared" si="3"/>
        <v>:</v>
      </c>
      <c r="Z9" s="31" t="str">
        <f t="shared" si="3"/>
        <v>:</v>
      </c>
      <c r="AA9" s="54">
        <f t="shared" ref="AA9:AA44" si="4">SUM(C9:N9)</f>
        <v>275200.39799999999</v>
      </c>
    </row>
    <row r="10" spans="1:27" s="4" customFormat="1" ht="12" x14ac:dyDescent="0.25">
      <c r="B10" s="26" t="s">
        <v>14</v>
      </c>
      <c r="C10" s="64">
        <f t="shared" ref="C10:C26" si="5">C59</f>
        <v>307.10000000000002</v>
      </c>
      <c r="D10" s="22">
        <f t="shared" ref="D10:R10" si="6">D59</f>
        <v>262</v>
      </c>
      <c r="E10" s="22">
        <f t="shared" si="6"/>
        <v>308.5</v>
      </c>
      <c r="F10" s="22">
        <f t="shared" si="6"/>
        <v>289.8</v>
      </c>
      <c r="G10" s="22">
        <f t="shared" si="6"/>
        <v>307.10000000000002</v>
      </c>
      <c r="H10" s="22">
        <f t="shared" si="6"/>
        <v>284.8</v>
      </c>
      <c r="I10" s="22">
        <f t="shared" si="6"/>
        <v>305.5</v>
      </c>
      <c r="J10" s="22">
        <f t="shared" si="6"/>
        <v>303</v>
      </c>
      <c r="K10" s="22">
        <f t="shared" si="6"/>
        <v>298.09999999999997</v>
      </c>
      <c r="L10" s="22">
        <f t="shared" si="6"/>
        <v>304.90000000000003</v>
      </c>
      <c r="M10" s="22">
        <f t="shared" si="6"/>
        <v>294.10000000000002</v>
      </c>
      <c r="N10" s="22">
        <f t="shared" si="6"/>
        <v>283.90000000000003</v>
      </c>
      <c r="O10" s="64">
        <f t="shared" si="6"/>
        <v>316.00000000000006</v>
      </c>
      <c r="P10" s="22" t="str">
        <f t="shared" si="6"/>
        <v>:</v>
      </c>
      <c r="Q10" s="22" t="str">
        <f t="shared" si="6"/>
        <v>:</v>
      </c>
      <c r="R10" s="22" t="str">
        <f t="shared" si="6"/>
        <v>:</v>
      </c>
      <c r="S10" s="22" t="str">
        <f t="shared" si="3"/>
        <v>:</v>
      </c>
      <c r="T10" s="22" t="str">
        <f t="shared" si="3"/>
        <v>:</v>
      </c>
      <c r="U10" s="22" t="str">
        <f t="shared" si="3"/>
        <v>:</v>
      </c>
      <c r="V10" s="22" t="str">
        <f t="shared" si="1"/>
        <v>:</v>
      </c>
      <c r="W10" s="22" t="str">
        <f t="shared" si="3"/>
        <v>:</v>
      </c>
      <c r="X10" s="22" t="str">
        <f t="shared" si="3"/>
        <v>:</v>
      </c>
      <c r="Y10" s="22" t="str">
        <f t="shared" si="3"/>
        <v>:</v>
      </c>
      <c r="Z10" s="22" t="str">
        <f t="shared" si="3"/>
        <v>:</v>
      </c>
      <c r="AA10" s="132">
        <f t="shared" si="4"/>
        <v>3548.8</v>
      </c>
    </row>
    <row r="11" spans="1:27" s="4" customFormat="1" ht="12" x14ac:dyDescent="0.25">
      <c r="B11" s="27" t="s">
        <v>15</v>
      </c>
      <c r="C11" s="55">
        <f t="shared" si="5"/>
        <v>3659.6589999999997</v>
      </c>
      <c r="D11" s="20">
        <f t="shared" ref="D11:R11" si="7">D60</f>
        <v>2786.0450000000005</v>
      </c>
      <c r="E11" s="20">
        <f t="shared" si="7"/>
        <v>2151.7909999999997</v>
      </c>
      <c r="F11" s="20">
        <f t="shared" si="7"/>
        <v>1893.0620000000001</v>
      </c>
      <c r="G11" s="20">
        <f t="shared" si="7"/>
        <v>2383.2669999999998</v>
      </c>
      <c r="H11" s="20">
        <f t="shared" si="7"/>
        <v>1490.606</v>
      </c>
      <c r="I11" s="20">
        <f t="shared" si="7"/>
        <v>2000.4760000000001</v>
      </c>
      <c r="J11" s="20">
        <f t="shared" si="7"/>
        <v>2078.4879999999998</v>
      </c>
      <c r="K11" s="20">
        <f t="shared" si="7"/>
        <v>2499.393</v>
      </c>
      <c r="L11" s="20">
        <f t="shared" si="7"/>
        <v>2849.2669999999998</v>
      </c>
      <c r="M11" s="20">
        <f t="shared" si="7"/>
        <v>2436.261</v>
      </c>
      <c r="N11" s="20">
        <f t="shared" si="7"/>
        <v>2657.902</v>
      </c>
      <c r="O11" s="55">
        <f t="shared" si="7"/>
        <v>2422.37</v>
      </c>
      <c r="P11" s="20" t="str">
        <f t="shared" si="7"/>
        <v>:</v>
      </c>
      <c r="Q11" s="20" t="str">
        <f t="shared" si="7"/>
        <v>:</v>
      </c>
      <c r="R11" s="20" t="str">
        <f t="shared" si="7"/>
        <v>:</v>
      </c>
      <c r="S11" s="20" t="str">
        <f t="shared" si="3"/>
        <v>:</v>
      </c>
      <c r="T11" s="20" t="str">
        <f t="shared" si="3"/>
        <v>:</v>
      </c>
      <c r="U11" s="20" t="str">
        <f t="shared" si="3"/>
        <v>:</v>
      </c>
      <c r="V11" s="20" t="str">
        <f t="shared" si="1"/>
        <v>:</v>
      </c>
      <c r="W11" s="20" t="str">
        <f t="shared" si="3"/>
        <v>:</v>
      </c>
      <c r="X11" s="20" t="str">
        <f t="shared" si="3"/>
        <v>:</v>
      </c>
      <c r="Y11" s="20" t="str">
        <f t="shared" si="3"/>
        <v>:</v>
      </c>
      <c r="Z11" s="20" t="str">
        <f t="shared" si="3"/>
        <v>:</v>
      </c>
      <c r="AA11" s="119">
        <f t="shared" si="4"/>
        <v>28886.216999999997</v>
      </c>
    </row>
    <row r="12" spans="1:27" s="4" customFormat="1" ht="12" x14ac:dyDescent="0.25">
      <c r="B12" s="27" t="s">
        <v>188</v>
      </c>
      <c r="C12" s="55">
        <f t="shared" si="5"/>
        <v>3905.9070000000002</v>
      </c>
      <c r="D12" s="20">
        <f t="shared" ref="D12:R12" si="8">D61</f>
        <v>3845.77</v>
      </c>
      <c r="E12" s="20">
        <f t="shared" si="8"/>
        <v>4079.931</v>
      </c>
      <c r="F12" s="20">
        <f t="shared" si="8"/>
        <v>3657.3500000000004</v>
      </c>
      <c r="G12" s="20">
        <f t="shared" si="8"/>
        <v>3262.5619999999999</v>
      </c>
      <c r="H12" s="20">
        <f t="shared" si="8"/>
        <v>2952.259</v>
      </c>
      <c r="I12" s="20">
        <f t="shared" si="8"/>
        <v>2922.779</v>
      </c>
      <c r="J12" s="20">
        <f t="shared" si="8"/>
        <v>3224.3990000000003</v>
      </c>
      <c r="K12" s="20">
        <f t="shared" si="8"/>
        <v>3304.415</v>
      </c>
      <c r="L12" s="20">
        <f t="shared" si="8"/>
        <v>3617.779</v>
      </c>
      <c r="M12" s="20">
        <f t="shared" si="8"/>
        <v>3733.538</v>
      </c>
      <c r="N12" s="20">
        <f t="shared" si="8"/>
        <v>3775.2890000000002</v>
      </c>
      <c r="O12" s="55">
        <f t="shared" si="8"/>
        <v>3766.4880000000003</v>
      </c>
      <c r="P12" s="20" t="str">
        <f t="shared" si="8"/>
        <v>:</v>
      </c>
      <c r="Q12" s="20" t="str">
        <f t="shared" si="8"/>
        <v>:</v>
      </c>
      <c r="R12" s="20" t="str">
        <f t="shared" si="8"/>
        <v>:</v>
      </c>
      <c r="S12" s="20" t="str">
        <f t="shared" si="3"/>
        <v>:</v>
      </c>
      <c r="T12" s="20" t="str">
        <f t="shared" si="3"/>
        <v>:</v>
      </c>
      <c r="U12" s="20" t="str">
        <f t="shared" si="3"/>
        <v>:</v>
      </c>
      <c r="V12" s="20" t="str">
        <f t="shared" si="1"/>
        <v>:</v>
      </c>
      <c r="W12" s="20" t="str">
        <f t="shared" si="3"/>
        <v>:</v>
      </c>
      <c r="X12" s="20" t="str">
        <f t="shared" si="3"/>
        <v>:</v>
      </c>
      <c r="Y12" s="20" t="str">
        <f t="shared" si="3"/>
        <v>:</v>
      </c>
      <c r="Z12" s="20" t="str">
        <f t="shared" si="3"/>
        <v>:</v>
      </c>
      <c r="AA12" s="119">
        <f t="shared" si="4"/>
        <v>42281.978000000003</v>
      </c>
    </row>
    <row r="13" spans="1:27" s="4" customFormat="1" ht="12" x14ac:dyDescent="0.25">
      <c r="B13" s="27" t="s">
        <v>17</v>
      </c>
      <c r="C13" s="55">
        <f t="shared" si="5"/>
        <v>336.44400000000002</v>
      </c>
      <c r="D13" s="20">
        <f t="shared" ref="D13:R13" si="9">D62</f>
        <v>261.22899999999998</v>
      </c>
      <c r="E13" s="20">
        <f t="shared" si="9"/>
        <v>214.46300000000002</v>
      </c>
      <c r="F13" s="20">
        <f t="shared" si="9"/>
        <v>152.49600000000001</v>
      </c>
      <c r="G13" s="20">
        <f t="shared" si="9"/>
        <v>82.9</v>
      </c>
      <c r="H13" s="20">
        <f t="shared" si="9"/>
        <v>29.656000000000002</v>
      </c>
      <c r="I13" s="20">
        <f t="shared" si="9"/>
        <v>18.733000000000001</v>
      </c>
      <c r="J13" s="20">
        <f t="shared" si="9"/>
        <v>27.787000000000003</v>
      </c>
      <c r="K13" s="20">
        <f t="shared" si="9"/>
        <v>39.675000000000004</v>
      </c>
      <c r="L13" s="20">
        <f t="shared" si="9"/>
        <v>76.64</v>
      </c>
      <c r="M13" s="20">
        <f t="shared" si="9"/>
        <v>148.261</v>
      </c>
      <c r="N13" s="20">
        <f t="shared" si="9"/>
        <v>186.28</v>
      </c>
      <c r="O13" s="55">
        <f t="shared" si="9"/>
        <v>185.685</v>
      </c>
      <c r="P13" s="20" t="str">
        <f t="shared" si="9"/>
        <v>:</v>
      </c>
      <c r="Q13" s="20" t="str">
        <f t="shared" si="9"/>
        <v>:</v>
      </c>
      <c r="R13" s="20" t="str">
        <f t="shared" si="9"/>
        <v>:</v>
      </c>
      <c r="S13" s="20" t="str">
        <f t="shared" si="3"/>
        <v>:</v>
      </c>
      <c r="T13" s="20" t="str">
        <f t="shared" si="3"/>
        <v>:</v>
      </c>
      <c r="U13" s="20" t="str">
        <f t="shared" si="3"/>
        <v>:</v>
      </c>
      <c r="V13" s="20" t="str">
        <f t="shared" si="1"/>
        <v>:</v>
      </c>
      <c r="W13" s="20" t="str">
        <f t="shared" si="3"/>
        <v>:</v>
      </c>
      <c r="X13" s="20" t="str">
        <f t="shared" si="3"/>
        <v>:</v>
      </c>
      <c r="Y13" s="20" t="str">
        <f t="shared" si="3"/>
        <v>:</v>
      </c>
      <c r="Z13" s="20" t="str">
        <f t="shared" si="3"/>
        <v>:</v>
      </c>
      <c r="AA13" s="119">
        <f t="shared" si="4"/>
        <v>1574.5639999999999</v>
      </c>
    </row>
    <row r="14" spans="1:27" s="4" customFormat="1" ht="12" x14ac:dyDescent="0.25">
      <c r="B14" s="27" t="s">
        <v>42</v>
      </c>
      <c r="C14" s="55">
        <f t="shared" si="5"/>
        <v>16522.458999999999</v>
      </c>
      <c r="D14" s="20">
        <f t="shared" ref="D14:R14" si="10">D63</f>
        <v>16125.421</v>
      </c>
      <c r="E14" s="20">
        <f t="shared" si="10"/>
        <v>14784.519</v>
      </c>
      <c r="F14" s="20">
        <f t="shared" si="10"/>
        <v>14476.672</v>
      </c>
      <c r="G14" s="20">
        <f t="shared" si="10"/>
        <v>13781.01</v>
      </c>
      <c r="H14" s="20">
        <f t="shared" si="10"/>
        <v>11630.969000000001</v>
      </c>
      <c r="I14" s="20">
        <f t="shared" si="10"/>
        <v>12648.144</v>
      </c>
      <c r="J14" s="20">
        <f t="shared" si="10"/>
        <v>12863.388000000001</v>
      </c>
      <c r="K14" s="20">
        <f t="shared" si="10"/>
        <v>12535.235000000001</v>
      </c>
      <c r="L14" s="20">
        <f t="shared" si="10"/>
        <v>13341.255000000001</v>
      </c>
      <c r="M14" s="20">
        <f t="shared" si="10"/>
        <v>15115.940999999999</v>
      </c>
      <c r="N14" s="20">
        <f t="shared" si="10"/>
        <v>12623.124</v>
      </c>
      <c r="O14" s="55">
        <f t="shared" si="10"/>
        <v>13935.939</v>
      </c>
      <c r="P14" s="20" t="str">
        <f t="shared" si="10"/>
        <v>:</v>
      </c>
      <c r="Q14" s="20" t="str">
        <f t="shared" si="10"/>
        <v>:</v>
      </c>
      <c r="R14" s="20" t="str">
        <f t="shared" si="10"/>
        <v>:</v>
      </c>
      <c r="S14" s="20" t="str">
        <f t="shared" si="3"/>
        <v>:</v>
      </c>
      <c r="T14" s="20" t="str">
        <f t="shared" si="3"/>
        <v>:</v>
      </c>
      <c r="U14" s="20" t="str">
        <f t="shared" si="3"/>
        <v>:</v>
      </c>
      <c r="V14" s="20" t="str">
        <f t="shared" si="1"/>
        <v>:</v>
      </c>
      <c r="W14" s="20" t="str">
        <f t="shared" si="3"/>
        <v>:</v>
      </c>
      <c r="X14" s="20" t="str">
        <f t="shared" si="3"/>
        <v>:</v>
      </c>
      <c r="Y14" s="20" t="str">
        <f t="shared" si="3"/>
        <v>:</v>
      </c>
      <c r="Z14" s="20" t="str">
        <f t="shared" si="3"/>
        <v>:</v>
      </c>
      <c r="AA14" s="119">
        <f t="shared" si="4"/>
        <v>166448.13699999999</v>
      </c>
    </row>
    <row r="15" spans="1:27" s="4" customFormat="1" ht="12" x14ac:dyDescent="0.25">
      <c r="B15" s="27" t="s">
        <v>18</v>
      </c>
      <c r="C15" s="55">
        <f t="shared" si="5"/>
        <v>1931.7140000000002</v>
      </c>
      <c r="D15" s="20">
        <f t="shared" ref="D15:R15" si="11">D64</f>
        <v>1526.8320000000001</v>
      </c>
      <c r="E15" s="20">
        <f t="shared" si="11"/>
        <v>1499.15</v>
      </c>
      <c r="F15" s="20">
        <f t="shared" si="11"/>
        <v>1978.0970000000002</v>
      </c>
      <c r="G15" s="20">
        <f t="shared" si="11"/>
        <v>1016.3960000000001</v>
      </c>
      <c r="H15" s="20">
        <f t="shared" si="11"/>
        <v>776.92</v>
      </c>
      <c r="I15" s="20">
        <f t="shared" si="11"/>
        <v>771.53100000000006</v>
      </c>
      <c r="J15" s="20">
        <f t="shared" si="11"/>
        <v>760.42100000000005</v>
      </c>
      <c r="K15" s="20">
        <f t="shared" si="11"/>
        <v>1231.0909999999999</v>
      </c>
      <c r="L15" s="20">
        <f t="shared" si="11"/>
        <v>1057.133</v>
      </c>
      <c r="M15" s="20">
        <f t="shared" si="11"/>
        <v>1293.0619999999999</v>
      </c>
      <c r="N15" s="20">
        <f t="shared" si="11"/>
        <v>1135.0609999999999</v>
      </c>
      <c r="O15" s="55">
        <f t="shared" si="11"/>
        <v>1072.0250000000001</v>
      </c>
      <c r="P15" s="20" t="str">
        <f t="shared" si="11"/>
        <v>:</v>
      </c>
      <c r="Q15" s="20" t="str">
        <f t="shared" si="11"/>
        <v>:</v>
      </c>
      <c r="R15" s="20" t="str">
        <f t="shared" si="11"/>
        <v>:</v>
      </c>
      <c r="S15" s="20" t="str">
        <f t="shared" si="3"/>
        <v>:</v>
      </c>
      <c r="T15" s="20" t="str">
        <f t="shared" si="3"/>
        <v>:</v>
      </c>
      <c r="U15" s="20" t="str">
        <f t="shared" si="3"/>
        <v>:</v>
      </c>
      <c r="V15" s="20" t="str">
        <f t="shared" si="1"/>
        <v>:</v>
      </c>
      <c r="W15" s="20" t="str">
        <f t="shared" si="3"/>
        <v>:</v>
      </c>
      <c r="X15" s="20" t="str">
        <f t="shared" si="3"/>
        <v>:</v>
      </c>
      <c r="Y15" s="20" t="str">
        <f t="shared" si="3"/>
        <v>:</v>
      </c>
      <c r="Z15" s="20" t="str">
        <f t="shared" si="3"/>
        <v>:</v>
      </c>
      <c r="AA15" s="119">
        <f t="shared" si="4"/>
        <v>14977.407999999999</v>
      </c>
    </row>
    <row r="16" spans="1:27" s="4" customFormat="1" ht="12" x14ac:dyDescent="0.25">
      <c r="B16" s="27" t="s">
        <v>19</v>
      </c>
      <c r="C16" s="55" t="str">
        <f t="shared" si="5"/>
        <v>:c</v>
      </c>
      <c r="D16" s="20" t="str">
        <f t="shared" ref="D16:R16" si="12">D65</f>
        <v>:c</v>
      </c>
      <c r="E16" s="20" t="str">
        <f t="shared" si="12"/>
        <v>:c</v>
      </c>
      <c r="F16" s="20" t="str">
        <f t="shared" si="12"/>
        <v>:c</v>
      </c>
      <c r="G16" s="20" t="str">
        <f t="shared" si="12"/>
        <v>:c</v>
      </c>
      <c r="H16" s="20">
        <f t="shared" si="12"/>
        <v>19.306000000000001</v>
      </c>
      <c r="I16" s="20">
        <f t="shared" si="12"/>
        <v>21.531000000000002</v>
      </c>
      <c r="J16" s="20" t="str">
        <f t="shared" si="12"/>
        <v>:c</v>
      </c>
      <c r="K16" s="20" t="str">
        <f t="shared" si="12"/>
        <v>:c</v>
      </c>
      <c r="L16" s="20" t="str">
        <f t="shared" si="12"/>
        <v>:c</v>
      </c>
      <c r="M16" s="20" t="str">
        <f t="shared" si="12"/>
        <v>:c</v>
      </c>
      <c r="N16" s="20" t="str">
        <f t="shared" si="12"/>
        <v>:c</v>
      </c>
      <c r="O16" s="55" t="str">
        <f t="shared" si="12"/>
        <v>:c</v>
      </c>
      <c r="P16" s="20" t="str">
        <f t="shared" si="12"/>
        <v>:</v>
      </c>
      <c r="Q16" s="20" t="str">
        <f t="shared" si="12"/>
        <v>:</v>
      </c>
      <c r="R16" s="20" t="str">
        <f t="shared" si="12"/>
        <v>:</v>
      </c>
      <c r="S16" s="20" t="str">
        <f t="shared" si="3"/>
        <v>:</v>
      </c>
      <c r="T16" s="20" t="str">
        <f t="shared" si="3"/>
        <v>:</v>
      </c>
      <c r="U16" s="20" t="str">
        <f t="shared" si="3"/>
        <v>:</v>
      </c>
      <c r="V16" s="20" t="str">
        <f t="shared" si="1"/>
        <v>:</v>
      </c>
      <c r="W16" s="20" t="str">
        <f t="shared" si="3"/>
        <v>:</v>
      </c>
      <c r="X16" s="20" t="str">
        <f t="shared" si="3"/>
        <v>:</v>
      </c>
      <c r="Y16" s="20" t="str">
        <f t="shared" si="3"/>
        <v>:</v>
      </c>
      <c r="Z16" s="20" t="str">
        <f t="shared" si="3"/>
        <v>:</v>
      </c>
      <c r="AA16" s="119" t="s">
        <v>48</v>
      </c>
    </row>
    <row r="17" spans="2:27" s="4" customFormat="1" ht="12" x14ac:dyDescent="0.25">
      <c r="B17" s="27" t="s">
        <v>20</v>
      </c>
      <c r="C17" s="55">
        <f t="shared" si="5"/>
        <v>3574.8870000000002</v>
      </c>
      <c r="D17" s="20">
        <f t="shared" ref="D17:R17" si="13">D66</f>
        <v>2412.84</v>
      </c>
      <c r="E17" s="20">
        <f t="shared" si="13"/>
        <v>2465.2869999999998</v>
      </c>
      <c r="F17" s="20">
        <f t="shared" si="13"/>
        <v>2302.0420000000004</v>
      </c>
      <c r="G17" s="20">
        <f t="shared" si="13"/>
        <v>1808.8590000000002</v>
      </c>
      <c r="H17" s="20">
        <f t="shared" si="13"/>
        <v>2131.1959999999999</v>
      </c>
      <c r="I17" s="20">
        <f t="shared" si="13"/>
        <v>2121.1570000000002</v>
      </c>
      <c r="J17" s="20">
        <f t="shared" si="13"/>
        <v>2113.7800000000002</v>
      </c>
      <c r="K17" s="20">
        <f t="shared" si="13"/>
        <v>1428.239</v>
      </c>
      <c r="L17" s="20">
        <f t="shared" si="13"/>
        <v>1598.549</v>
      </c>
      <c r="M17" s="20">
        <f t="shared" si="13"/>
        <v>2044.595</v>
      </c>
      <c r="N17" s="20">
        <f t="shared" si="13"/>
        <v>2623.4290000000001</v>
      </c>
      <c r="O17" s="55">
        <f t="shared" si="13"/>
        <v>2727.1379999999999</v>
      </c>
      <c r="P17" s="20" t="str">
        <f t="shared" si="13"/>
        <v>:</v>
      </c>
      <c r="Q17" s="20" t="str">
        <f t="shared" si="13"/>
        <v>:</v>
      </c>
      <c r="R17" s="20" t="str">
        <f t="shared" si="13"/>
        <v>:</v>
      </c>
      <c r="S17" s="20" t="str">
        <f t="shared" si="3"/>
        <v>:</v>
      </c>
      <c r="T17" s="20" t="str">
        <f t="shared" si="3"/>
        <v>:</v>
      </c>
      <c r="U17" s="20" t="str">
        <f t="shared" si="3"/>
        <v>:</v>
      </c>
      <c r="V17" s="20" t="str">
        <f t="shared" si="1"/>
        <v>:</v>
      </c>
      <c r="W17" s="20" t="str">
        <f t="shared" si="3"/>
        <v>:</v>
      </c>
      <c r="X17" s="20" t="str">
        <f t="shared" si="3"/>
        <v>:</v>
      </c>
      <c r="Y17" s="20" t="str">
        <f t="shared" si="3"/>
        <v>:</v>
      </c>
      <c r="Z17" s="20" t="str">
        <f t="shared" si="3"/>
        <v>:</v>
      </c>
      <c r="AA17" s="119">
        <f t="shared" si="4"/>
        <v>26624.86</v>
      </c>
    </row>
    <row r="18" spans="2:27" s="4" customFormat="1" ht="12" x14ac:dyDescent="0.25">
      <c r="B18" s="27" t="s">
        <v>21</v>
      </c>
      <c r="C18" s="55">
        <f t="shared" si="5"/>
        <v>1848</v>
      </c>
      <c r="D18" s="20">
        <f t="shared" ref="D18:R18" si="14">D67</f>
        <v>1217</v>
      </c>
      <c r="E18" s="20">
        <f t="shared" si="14"/>
        <v>610</v>
      </c>
      <c r="F18" s="20">
        <f t="shared" si="14"/>
        <v>552</v>
      </c>
      <c r="G18" s="20">
        <f t="shared" si="14"/>
        <v>442</v>
      </c>
      <c r="H18" s="20">
        <f t="shared" si="14"/>
        <v>409</v>
      </c>
      <c r="I18" s="20">
        <f t="shared" si="14"/>
        <v>693</v>
      </c>
      <c r="J18" s="20">
        <f t="shared" si="14"/>
        <v>484</v>
      </c>
      <c r="K18" s="20">
        <f t="shared" si="14"/>
        <v>452</v>
      </c>
      <c r="L18" s="20">
        <f t="shared" si="14"/>
        <v>587</v>
      </c>
      <c r="M18" s="20">
        <f t="shared" si="14"/>
        <v>449</v>
      </c>
      <c r="N18" s="20">
        <f t="shared" si="14"/>
        <v>310</v>
      </c>
      <c r="O18" s="55">
        <f t="shared" si="14"/>
        <v>552</v>
      </c>
      <c r="P18" s="20" t="str">
        <f t="shared" si="14"/>
        <v>:</v>
      </c>
      <c r="Q18" s="20" t="str">
        <f t="shared" si="14"/>
        <v>:</v>
      </c>
      <c r="R18" s="20" t="str">
        <f t="shared" si="14"/>
        <v>:</v>
      </c>
      <c r="S18" s="20" t="str">
        <f t="shared" si="3"/>
        <v>:</v>
      </c>
      <c r="T18" s="20" t="str">
        <f t="shared" si="3"/>
        <v>:</v>
      </c>
      <c r="U18" s="20" t="str">
        <f t="shared" si="3"/>
        <v>:</v>
      </c>
      <c r="V18" s="20" t="str">
        <f t="shared" si="1"/>
        <v>:</v>
      </c>
      <c r="W18" s="20" t="str">
        <f t="shared" si="3"/>
        <v>:</v>
      </c>
      <c r="X18" s="20" t="str">
        <f t="shared" si="3"/>
        <v>:</v>
      </c>
      <c r="Y18" s="20" t="str">
        <f t="shared" si="3"/>
        <v>:</v>
      </c>
      <c r="Z18" s="20" t="str">
        <f t="shared" si="3"/>
        <v>:</v>
      </c>
      <c r="AA18" s="119">
        <f t="shared" si="4"/>
        <v>8053</v>
      </c>
    </row>
    <row r="19" spans="2:27" s="4" customFormat="1" ht="12" x14ac:dyDescent="0.25">
      <c r="B19" s="27" t="s">
        <v>22</v>
      </c>
      <c r="C19" s="55">
        <f t="shared" si="5"/>
        <v>983.61400000000003</v>
      </c>
      <c r="D19" s="20">
        <f t="shared" ref="D19:R19" si="15">D68</f>
        <v>882.23099999999999</v>
      </c>
      <c r="E19" s="20">
        <f t="shared" si="15"/>
        <v>856.73200000000008</v>
      </c>
      <c r="F19" s="20">
        <f t="shared" si="15"/>
        <v>842.17500000000007</v>
      </c>
      <c r="G19" s="20">
        <f t="shared" si="15"/>
        <v>779.45500000000004</v>
      </c>
      <c r="H19" s="20">
        <f t="shared" si="15"/>
        <v>762.12300000000005</v>
      </c>
      <c r="I19" s="20">
        <f t="shared" si="15"/>
        <v>881.31899999999996</v>
      </c>
      <c r="J19" s="20">
        <f t="shared" si="15"/>
        <v>889.49500000000012</v>
      </c>
      <c r="K19" s="20">
        <f t="shared" si="15"/>
        <v>754.19399999999996</v>
      </c>
      <c r="L19" s="20">
        <f t="shared" si="15"/>
        <v>827.20299999999997</v>
      </c>
      <c r="M19" s="20">
        <f t="shared" si="15"/>
        <v>925.05200000000002</v>
      </c>
      <c r="N19" s="20">
        <f t="shared" si="15"/>
        <v>887.44600000000003</v>
      </c>
      <c r="O19" s="55">
        <f t="shared" si="15"/>
        <v>888.77600000000007</v>
      </c>
      <c r="P19" s="20" t="str">
        <f t="shared" si="15"/>
        <v>:</v>
      </c>
      <c r="Q19" s="20" t="str">
        <f t="shared" si="15"/>
        <v>:</v>
      </c>
      <c r="R19" s="20" t="str">
        <f t="shared" si="15"/>
        <v>:</v>
      </c>
      <c r="S19" s="20" t="str">
        <f>S68</f>
        <v>:</v>
      </c>
      <c r="T19" s="20" t="str">
        <f>T68</f>
        <v>:</v>
      </c>
      <c r="U19" s="20" t="str">
        <f t="shared" ref="D19:Z30" si="16">U68</f>
        <v>:</v>
      </c>
      <c r="V19" s="20" t="str">
        <f t="shared" si="1"/>
        <v>:</v>
      </c>
      <c r="W19" s="20" t="str">
        <f t="shared" si="16"/>
        <v>:</v>
      </c>
      <c r="X19" s="20" t="str">
        <f t="shared" si="16"/>
        <v>:</v>
      </c>
      <c r="Y19" s="20" t="str">
        <f t="shared" si="16"/>
        <v>:</v>
      </c>
      <c r="Z19" s="20" t="str">
        <f t="shared" si="16"/>
        <v>:</v>
      </c>
      <c r="AA19" s="119">
        <f t="shared" si="4"/>
        <v>10271.038999999999</v>
      </c>
    </row>
    <row r="20" spans="2:27" s="4" customFormat="1" ht="12" x14ac:dyDescent="0.25">
      <c r="B20" s="26" t="s">
        <v>44</v>
      </c>
      <c r="C20" s="55">
        <f t="shared" si="5"/>
        <v>61</v>
      </c>
      <c r="D20" s="20">
        <f t="shared" si="16"/>
        <v>57</v>
      </c>
      <c r="E20" s="20">
        <f t="shared" si="16"/>
        <v>57</v>
      </c>
      <c r="F20" s="20">
        <f t="shared" si="16"/>
        <v>54</v>
      </c>
      <c r="G20" s="20">
        <f t="shared" si="16"/>
        <v>59</v>
      </c>
      <c r="H20" s="20">
        <f t="shared" si="16"/>
        <v>57</v>
      </c>
      <c r="I20" s="20">
        <f t="shared" si="16"/>
        <v>58</v>
      </c>
      <c r="J20" s="20">
        <f t="shared" si="16"/>
        <v>60</v>
      </c>
      <c r="K20" s="20">
        <f t="shared" si="16"/>
        <v>59</v>
      </c>
      <c r="L20" s="20">
        <f t="shared" si="16"/>
        <v>74</v>
      </c>
      <c r="M20" s="20">
        <f t="shared" si="16"/>
        <v>59</v>
      </c>
      <c r="N20" s="20">
        <f t="shared" si="16"/>
        <v>42</v>
      </c>
      <c r="O20" s="55">
        <f t="shared" si="16"/>
        <v>27</v>
      </c>
      <c r="P20" s="20" t="str">
        <f t="shared" si="16"/>
        <v>:</v>
      </c>
      <c r="Q20" s="20" t="str">
        <f t="shared" si="16"/>
        <v>:</v>
      </c>
      <c r="R20" s="20" t="str">
        <f t="shared" si="16"/>
        <v>:</v>
      </c>
      <c r="S20" s="20" t="str">
        <f t="shared" si="16"/>
        <v>:</v>
      </c>
      <c r="T20" s="20" t="str">
        <f t="shared" si="16"/>
        <v>:</v>
      </c>
      <c r="U20" s="20" t="str">
        <f t="shared" si="16"/>
        <v>:</v>
      </c>
      <c r="V20" s="20" t="str">
        <f t="shared" si="1"/>
        <v>:</v>
      </c>
      <c r="W20" s="20" t="str">
        <f t="shared" si="16"/>
        <v>:</v>
      </c>
      <c r="X20" s="20" t="str">
        <f t="shared" si="16"/>
        <v>:</v>
      </c>
      <c r="Y20" s="20" t="str">
        <f t="shared" si="16"/>
        <v>:</v>
      </c>
      <c r="Z20" s="20" t="str">
        <f t="shared" si="16"/>
        <v>:</v>
      </c>
      <c r="AA20" s="119">
        <f t="shared" si="4"/>
        <v>697</v>
      </c>
    </row>
    <row r="21" spans="2:27" s="4" customFormat="1" ht="12" x14ac:dyDescent="0.25">
      <c r="B21" s="27" t="s">
        <v>23</v>
      </c>
      <c r="C21" s="55">
        <f t="shared" si="5"/>
        <v>1248</v>
      </c>
      <c r="D21" s="20">
        <f t="shared" si="16"/>
        <v>947</v>
      </c>
      <c r="E21" s="20">
        <f t="shared" si="16"/>
        <v>870</v>
      </c>
      <c r="F21" s="20">
        <f t="shared" si="16"/>
        <v>880</v>
      </c>
      <c r="G21" s="20">
        <f t="shared" si="16"/>
        <v>742</v>
      </c>
      <c r="H21" s="20">
        <f t="shared" si="16"/>
        <v>764</v>
      </c>
      <c r="I21" s="20">
        <f t="shared" si="16"/>
        <v>861</v>
      </c>
      <c r="J21" s="20">
        <f t="shared" si="16"/>
        <v>580</v>
      </c>
      <c r="K21" s="20">
        <f t="shared" si="16"/>
        <v>920</v>
      </c>
      <c r="L21" s="20">
        <f t="shared" si="16"/>
        <v>944</v>
      </c>
      <c r="M21" s="20">
        <f t="shared" si="16"/>
        <v>910</v>
      </c>
      <c r="N21" s="20">
        <f t="shared" si="16"/>
        <v>762</v>
      </c>
      <c r="O21" s="55" t="str">
        <f t="shared" si="16"/>
        <v>:</v>
      </c>
      <c r="P21" s="20" t="str">
        <f t="shared" si="16"/>
        <v>:</v>
      </c>
      <c r="Q21" s="20" t="str">
        <f t="shared" si="16"/>
        <v>:</v>
      </c>
      <c r="R21" s="20" t="str">
        <f t="shared" si="16"/>
        <v>:</v>
      </c>
      <c r="S21" s="20" t="str">
        <f t="shared" si="16"/>
        <v>:</v>
      </c>
      <c r="T21" s="20" t="str">
        <f t="shared" si="16"/>
        <v>:</v>
      </c>
      <c r="U21" s="20" t="str">
        <f t="shared" si="16"/>
        <v>:</v>
      </c>
      <c r="V21" s="20" t="str">
        <f t="shared" si="1"/>
        <v>:</v>
      </c>
      <c r="W21" s="20" t="str">
        <f t="shared" si="16"/>
        <v>:</v>
      </c>
      <c r="X21" s="20" t="str">
        <f t="shared" si="16"/>
        <v>:</v>
      </c>
      <c r="Y21" s="20" t="str">
        <f t="shared" si="16"/>
        <v>:</v>
      </c>
      <c r="Z21" s="20" t="str">
        <f t="shared" si="16"/>
        <v>:</v>
      </c>
      <c r="AA21" s="119">
        <f t="shared" si="4"/>
        <v>10428</v>
      </c>
    </row>
    <row r="22" spans="2:27" s="4" customFormat="1" ht="12" x14ac:dyDescent="0.25">
      <c r="B22" s="27" t="s">
        <v>24</v>
      </c>
      <c r="C22" s="55">
        <f t="shared" si="5"/>
        <v>1.0609999999999999</v>
      </c>
      <c r="D22" s="20">
        <f t="shared" si="16"/>
        <v>2.2290000000000001</v>
      </c>
      <c r="E22" s="20">
        <f t="shared" si="16"/>
        <v>1.728</v>
      </c>
      <c r="F22" s="20">
        <f t="shared" si="16"/>
        <v>0</v>
      </c>
      <c r="G22" s="20">
        <f t="shared" si="16"/>
        <v>2.339</v>
      </c>
      <c r="H22" s="20">
        <f t="shared" si="16"/>
        <v>3.4550000000000001</v>
      </c>
      <c r="I22" s="20">
        <f t="shared" si="16"/>
        <v>4.8980000000000006</v>
      </c>
      <c r="J22" s="20">
        <f t="shared" si="16"/>
        <v>4.4430000000000005</v>
      </c>
      <c r="K22" s="20">
        <f t="shared" si="16"/>
        <v>2.0329999999999999</v>
      </c>
      <c r="L22" s="20">
        <f t="shared" si="16"/>
        <v>0.60199999999999998</v>
      </c>
      <c r="M22" s="20">
        <f t="shared" si="16"/>
        <v>3.181</v>
      </c>
      <c r="N22" s="20">
        <f t="shared" si="16"/>
        <v>1.7160000000000002</v>
      </c>
      <c r="O22" s="55">
        <f t="shared" si="16"/>
        <v>0.28500000000000003</v>
      </c>
      <c r="P22" s="20" t="str">
        <f t="shared" si="16"/>
        <v>:</v>
      </c>
      <c r="Q22" s="20" t="str">
        <f t="shared" si="16"/>
        <v>:</v>
      </c>
      <c r="R22" s="20" t="str">
        <f t="shared" si="16"/>
        <v>:</v>
      </c>
      <c r="S22" s="20" t="str">
        <f t="shared" si="16"/>
        <v>:</v>
      </c>
      <c r="T22" s="20" t="str">
        <f t="shared" si="16"/>
        <v>:</v>
      </c>
      <c r="U22" s="20" t="str">
        <f t="shared" si="16"/>
        <v>:</v>
      </c>
      <c r="V22" s="20" t="str">
        <f t="shared" si="1"/>
        <v>:</v>
      </c>
      <c r="W22" s="20" t="str">
        <f t="shared" si="16"/>
        <v>:</v>
      </c>
      <c r="X22" s="20" t="str">
        <f t="shared" si="16"/>
        <v>:</v>
      </c>
      <c r="Y22" s="20" t="str">
        <f t="shared" si="16"/>
        <v>:</v>
      </c>
      <c r="Z22" s="20" t="str">
        <f t="shared" si="16"/>
        <v>:</v>
      </c>
      <c r="AA22" s="119">
        <f t="shared" si="4"/>
        <v>27.685000000000006</v>
      </c>
    </row>
    <row r="23" spans="2:27" s="4" customFormat="1" ht="12" x14ac:dyDescent="0.25">
      <c r="B23" s="27" t="s">
        <v>25</v>
      </c>
      <c r="C23" s="55">
        <f t="shared" si="5"/>
        <v>6.8920000000000003</v>
      </c>
      <c r="D23" s="20">
        <f t="shared" si="16"/>
        <v>4.8230000000000004</v>
      </c>
      <c r="E23" s="20">
        <f t="shared" si="16"/>
        <v>4.9030000000000005</v>
      </c>
      <c r="F23" s="20">
        <f t="shared" si="16"/>
        <v>6.09</v>
      </c>
      <c r="G23" s="20">
        <f t="shared" si="16"/>
        <v>7.1280000000000001</v>
      </c>
      <c r="H23" s="20">
        <f t="shared" si="16"/>
        <v>2.3410000000000002</v>
      </c>
      <c r="I23" s="20">
        <f t="shared" si="16"/>
        <v>5.5360000000000005</v>
      </c>
      <c r="J23" s="20">
        <f t="shared" si="16"/>
        <v>6.7890000000000006</v>
      </c>
      <c r="K23" s="20">
        <f t="shared" si="16"/>
        <v>6.46</v>
      </c>
      <c r="L23" s="20">
        <f t="shared" si="16"/>
        <v>8.0220000000000002</v>
      </c>
      <c r="M23" s="20">
        <f t="shared" si="16"/>
        <v>8.452</v>
      </c>
      <c r="N23" s="20">
        <f t="shared" si="16"/>
        <v>6.1850000000000005</v>
      </c>
      <c r="O23" s="55">
        <f t="shared" si="16"/>
        <v>3.4330000000000003</v>
      </c>
      <c r="P23" s="20" t="str">
        <f t="shared" si="16"/>
        <v>:</v>
      </c>
      <c r="Q23" s="20" t="str">
        <f t="shared" si="16"/>
        <v>:</v>
      </c>
      <c r="R23" s="20" t="str">
        <f t="shared" si="16"/>
        <v>:</v>
      </c>
      <c r="S23" s="20" t="str">
        <f t="shared" si="16"/>
        <v>:</v>
      </c>
      <c r="T23" s="20" t="str">
        <f t="shared" si="16"/>
        <v>:</v>
      </c>
      <c r="U23" s="20" t="str">
        <f t="shared" si="16"/>
        <v>:</v>
      </c>
      <c r="V23" s="20" t="str">
        <f t="shared" si="1"/>
        <v>:</v>
      </c>
      <c r="W23" s="20" t="str">
        <f t="shared" si="16"/>
        <v>:</v>
      </c>
      <c r="X23" s="20" t="str">
        <f t="shared" si="16"/>
        <v>:</v>
      </c>
      <c r="Y23" s="20" t="str">
        <f t="shared" si="16"/>
        <v>:</v>
      </c>
      <c r="Z23" s="20" t="str">
        <f t="shared" si="16"/>
        <v>:</v>
      </c>
      <c r="AA23" s="119">
        <f t="shared" si="4"/>
        <v>73.621000000000009</v>
      </c>
    </row>
    <row r="24" spans="2:27" s="4" customFormat="1" ht="12" x14ac:dyDescent="0.25">
      <c r="B24" s="27" t="s">
        <v>26</v>
      </c>
      <c r="C24" s="55">
        <f t="shared" si="5"/>
        <v>31.321000000000002</v>
      </c>
      <c r="D24" s="20">
        <f t="shared" si="16"/>
        <v>28.486000000000001</v>
      </c>
      <c r="E24" s="20">
        <f t="shared" si="16"/>
        <v>24.881</v>
      </c>
      <c r="F24" s="20">
        <f t="shared" si="16"/>
        <v>19.082000000000001</v>
      </c>
      <c r="G24" s="20">
        <f t="shared" si="16"/>
        <v>27.276000000000003</v>
      </c>
      <c r="H24" s="20">
        <f t="shared" si="16"/>
        <v>22.05</v>
      </c>
      <c r="I24" s="20">
        <f t="shared" si="16"/>
        <v>11.069000000000001</v>
      </c>
      <c r="J24" s="20">
        <f t="shared" si="16"/>
        <v>22.863000000000003</v>
      </c>
      <c r="K24" s="20">
        <f t="shared" si="16"/>
        <v>35.420999999999999</v>
      </c>
      <c r="L24" s="20">
        <f t="shared" si="16"/>
        <v>29.959000000000003</v>
      </c>
      <c r="M24" s="20">
        <f t="shared" si="16"/>
        <v>23.375</v>
      </c>
      <c r="N24" s="20">
        <f t="shared" si="16"/>
        <v>20.736999999999998</v>
      </c>
      <c r="O24" s="55">
        <f t="shared" si="16"/>
        <v>24.443000000000001</v>
      </c>
      <c r="P24" s="20" t="str">
        <f t="shared" si="16"/>
        <v>:</v>
      </c>
      <c r="Q24" s="20" t="str">
        <f t="shared" si="16"/>
        <v>:</v>
      </c>
      <c r="R24" s="20" t="str">
        <f t="shared" si="16"/>
        <v>:</v>
      </c>
      <c r="S24" s="20" t="str">
        <f t="shared" si="16"/>
        <v>:</v>
      </c>
      <c r="T24" s="20" t="str">
        <f t="shared" si="16"/>
        <v>:</v>
      </c>
      <c r="U24" s="20" t="str">
        <f t="shared" si="16"/>
        <v>:</v>
      </c>
      <c r="V24" s="20" t="str">
        <f t="shared" si="1"/>
        <v>:</v>
      </c>
      <c r="W24" s="20" t="str">
        <f t="shared" si="16"/>
        <v>:</v>
      </c>
      <c r="X24" s="20" t="str">
        <f t="shared" si="16"/>
        <v>:</v>
      </c>
      <c r="Y24" s="20" t="str">
        <f t="shared" si="16"/>
        <v>:</v>
      </c>
      <c r="Z24" s="20" t="str">
        <f t="shared" si="16"/>
        <v>:</v>
      </c>
      <c r="AA24" s="119">
        <f t="shared" si="4"/>
        <v>296.52000000000004</v>
      </c>
    </row>
    <row r="25" spans="2:27" s="4" customFormat="1" ht="12" x14ac:dyDescent="0.25">
      <c r="B25" s="27" t="s">
        <v>27</v>
      </c>
      <c r="C25" s="55">
        <f t="shared" si="5"/>
        <v>5.0010000000000003</v>
      </c>
      <c r="D25" s="20">
        <f t="shared" si="16"/>
        <v>15.817</v>
      </c>
      <c r="E25" s="20">
        <f t="shared" si="16"/>
        <v>5.7880000000000003</v>
      </c>
      <c r="F25" s="20">
        <f t="shared" si="16"/>
        <v>5.4610000000000003</v>
      </c>
      <c r="G25" s="20">
        <f t="shared" si="16"/>
        <v>5.742</v>
      </c>
      <c r="H25" s="20">
        <f t="shared" si="16"/>
        <v>13.248000000000001</v>
      </c>
      <c r="I25" s="20">
        <f t="shared" si="16"/>
        <v>7.141</v>
      </c>
      <c r="J25" s="20">
        <f t="shared" si="16"/>
        <v>7.7150000000000007</v>
      </c>
      <c r="K25" s="20">
        <f t="shared" si="16"/>
        <v>5.3360000000000003</v>
      </c>
      <c r="L25" s="20">
        <f t="shared" si="16"/>
        <v>3.2990000000000004</v>
      </c>
      <c r="M25" s="20">
        <f t="shared" si="16"/>
        <v>5.4080000000000004</v>
      </c>
      <c r="N25" s="20">
        <f t="shared" si="16"/>
        <v>4.1459999999999999</v>
      </c>
      <c r="O25" s="55">
        <f t="shared" si="16"/>
        <v>4.9560000000000004</v>
      </c>
      <c r="P25" s="20" t="str">
        <f t="shared" si="16"/>
        <v>:</v>
      </c>
      <c r="Q25" s="20" t="str">
        <f t="shared" si="16"/>
        <v>:</v>
      </c>
      <c r="R25" s="20" t="str">
        <f t="shared" si="16"/>
        <v>:</v>
      </c>
      <c r="S25" s="20" t="str">
        <f t="shared" si="16"/>
        <v>:</v>
      </c>
      <c r="T25" s="20" t="str">
        <f t="shared" si="16"/>
        <v>:</v>
      </c>
      <c r="U25" s="20" t="str">
        <f t="shared" si="16"/>
        <v>:</v>
      </c>
      <c r="V25" s="20" t="str">
        <f t="shared" si="1"/>
        <v>:</v>
      </c>
      <c r="W25" s="20" t="str">
        <f t="shared" si="16"/>
        <v>:</v>
      </c>
      <c r="X25" s="20" t="str">
        <f t="shared" si="16"/>
        <v>:</v>
      </c>
      <c r="Y25" s="20" t="str">
        <f t="shared" si="16"/>
        <v>:</v>
      </c>
      <c r="Z25" s="20" t="str">
        <f t="shared" si="16"/>
        <v>:</v>
      </c>
      <c r="AA25" s="119">
        <f t="shared" si="4"/>
        <v>84.102000000000004</v>
      </c>
    </row>
    <row r="26" spans="2:27" s="4" customFormat="1" ht="12" x14ac:dyDescent="0.25">
      <c r="B26" s="27" t="s">
        <v>28</v>
      </c>
      <c r="C26" s="55">
        <f t="shared" si="5"/>
        <v>795.16800000000001</v>
      </c>
      <c r="D26" s="20">
        <f t="shared" si="16"/>
        <v>706.822</v>
      </c>
      <c r="E26" s="20">
        <f t="shared" si="16"/>
        <v>811.48199999999997</v>
      </c>
      <c r="F26" s="20">
        <f t="shared" si="16"/>
        <v>586.13400000000001</v>
      </c>
      <c r="G26" s="20">
        <f t="shared" si="16"/>
        <v>467.54300000000001</v>
      </c>
      <c r="H26" s="20">
        <f t="shared" si="16"/>
        <v>569.11</v>
      </c>
      <c r="I26" s="20">
        <f t="shared" si="16"/>
        <v>792.42399999999998</v>
      </c>
      <c r="J26" s="20">
        <f t="shared" si="16"/>
        <v>664.12800000000004</v>
      </c>
      <c r="K26" s="20">
        <f t="shared" si="16"/>
        <v>756.58</v>
      </c>
      <c r="L26" s="20">
        <f t="shared" si="16"/>
        <v>757.65300000000002</v>
      </c>
      <c r="M26" s="20">
        <f t="shared" si="16"/>
        <v>673.73400000000004</v>
      </c>
      <c r="N26" s="20">
        <f t="shared" si="16"/>
        <v>647.548</v>
      </c>
      <c r="O26" s="55">
        <f t="shared" si="16"/>
        <v>663.726</v>
      </c>
      <c r="P26" s="20" t="str">
        <f t="shared" si="16"/>
        <v>:</v>
      </c>
      <c r="Q26" s="20" t="str">
        <f t="shared" si="16"/>
        <v>:</v>
      </c>
      <c r="R26" s="20" t="str">
        <f t="shared" si="16"/>
        <v>:</v>
      </c>
      <c r="S26" s="20" t="str">
        <f t="shared" si="16"/>
        <v>:</v>
      </c>
      <c r="T26" s="20" t="str">
        <f t="shared" si="16"/>
        <v>:</v>
      </c>
      <c r="U26" s="20" t="str">
        <f t="shared" si="16"/>
        <v>:</v>
      </c>
      <c r="V26" s="20" t="str">
        <f t="shared" si="1"/>
        <v>:</v>
      </c>
      <c r="W26" s="20" t="str">
        <f t="shared" si="16"/>
        <v>:</v>
      </c>
      <c r="X26" s="20" t="str">
        <f t="shared" si="16"/>
        <v>:</v>
      </c>
      <c r="Y26" s="20" t="str">
        <f t="shared" si="16"/>
        <v>:</v>
      </c>
      <c r="Z26" s="20" t="str">
        <f t="shared" si="16"/>
        <v>:</v>
      </c>
      <c r="AA26" s="119">
        <f t="shared" si="4"/>
        <v>8228.3260000000009</v>
      </c>
    </row>
    <row r="27" spans="2:27" s="4" customFormat="1" ht="12" x14ac:dyDescent="0.25">
      <c r="B27" s="27" t="s">
        <v>29</v>
      </c>
      <c r="C27" s="55" t="s">
        <v>48</v>
      </c>
      <c r="D27" s="20" t="s">
        <v>48</v>
      </c>
      <c r="E27" s="20" t="s">
        <v>48</v>
      </c>
      <c r="F27" s="20" t="s">
        <v>48</v>
      </c>
      <c r="G27" s="20" t="s">
        <v>48</v>
      </c>
      <c r="H27" s="20" t="s">
        <v>48</v>
      </c>
      <c r="I27" s="20" t="s">
        <v>48</v>
      </c>
      <c r="J27" s="20" t="s">
        <v>48</v>
      </c>
      <c r="K27" s="20" t="s">
        <v>48</v>
      </c>
      <c r="L27" s="20" t="s">
        <v>48</v>
      </c>
      <c r="M27" s="20" t="s">
        <v>48</v>
      </c>
      <c r="N27" s="20" t="s">
        <v>48</v>
      </c>
      <c r="O27" s="55" t="s">
        <v>48</v>
      </c>
      <c r="P27" s="20" t="s">
        <v>48</v>
      </c>
      <c r="Q27" s="20" t="s">
        <v>48</v>
      </c>
      <c r="R27" s="20" t="s">
        <v>48</v>
      </c>
      <c r="S27" s="20" t="s">
        <v>48</v>
      </c>
      <c r="T27" s="20" t="s">
        <v>48</v>
      </c>
      <c r="U27" s="20" t="s">
        <v>48</v>
      </c>
      <c r="V27" s="20" t="s">
        <v>48</v>
      </c>
      <c r="W27" s="20" t="s">
        <v>48</v>
      </c>
      <c r="X27" s="20" t="s">
        <v>48</v>
      </c>
      <c r="Y27" s="20" t="s">
        <v>48</v>
      </c>
      <c r="Z27" s="20" t="s">
        <v>48</v>
      </c>
      <c r="AA27" s="119" t="s">
        <v>48</v>
      </c>
    </row>
    <row r="28" spans="2:27" s="4" customFormat="1" ht="12" x14ac:dyDescent="0.25">
      <c r="B28" s="27" t="s">
        <v>30</v>
      </c>
      <c r="C28" s="55">
        <f t="shared" ref="C28:C37" si="17">C77</f>
        <v>1395</v>
      </c>
      <c r="D28" s="20">
        <f t="shared" si="16"/>
        <v>1267</v>
      </c>
      <c r="E28" s="20">
        <f t="shared" si="16"/>
        <v>964</v>
      </c>
      <c r="F28" s="20">
        <f t="shared" si="16"/>
        <v>854</v>
      </c>
      <c r="G28" s="20">
        <f t="shared" si="16"/>
        <v>783</v>
      </c>
      <c r="H28" s="20">
        <f t="shared" si="16"/>
        <v>654.18100000000004</v>
      </c>
      <c r="I28" s="20">
        <f t="shared" si="16"/>
        <v>722.39499999999998</v>
      </c>
      <c r="J28" s="20">
        <f t="shared" si="16"/>
        <v>517.5</v>
      </c>
      <c r="K28" s="20">
        <f t="shared" si="16"/>
        <v>1085.2</v>
      </c>
      <c r="L28" s="20">
        <f t="shared" si="16"/>
        <v>858.65900000000011</v>
      </c>
      <c r="M28" s="20">
        <f t="shared" si="16"/>
        <v>1030.2170000000001</v>
      </c>
      <c r="N28" s="20">
        <f t="shared" si="16"/>
        <v>958.51300000000003</v>
      </c>
      <c r="O28" s="55">
        <f t="shared" si="16"/>
        <v>616.39200000000005</v>
      </c>
      <c r="P28" s="20" t="str">
        <f t="shared" si="16"/>
        <v>:</v>
      </c>
      <c r="Q28" s="20" t="str">
        <f t="shared" si="16"/>
        <v>:</v>
      </c>
      <c r="R28" s="20" t="str">
        <f t="shared" si="16"/>
        <v>:</v>
      </c>
      <c r="S28" s="20" t="str">
        <f t="shared" si="16"/>
        <v>:</v>
      </c>
      <c r="T28" s="20" t="str">
        <f t="shared" si="16"/>
        <v>:</v>
      </c>
      <c r="U28" s="20" t="str">
        <f t="shared" si="16"/>
        <v>:</v>
      </c>
      <c r="V28" s="20" t="str">
        <f t="shared" ref="V28:V37" si="18">V77</f>
        <v>:</v>
      </c>
      <c r="W28" s="20" t="str">
        <f t="shared" si="16"/>
        <v>:</v>
      </c>
      <c r="X28" s="20" t="str">
        <f t="shared" si="16"/>
        <v>:</v>
      </c>
      <c r="Y28" s="20" t="str">
        <f t="shared" si="16"/>
        <v>:</v>
      </c>
      <c r="Z28" s="20" t="str">
        <f t="shared" si="16"/>
        <v>:</v>
      </c>
      <c r="AA28" s="119">
        <f t="shared" si="4"/>
        <v>11089.665000000003</v>
      </c>
    </row>
    <row r="29" spans="2:27" s="4" customFormat="1" ht="12" x14ac:dyDescent="0.25">
      <c r="B29" s="27" t="s">
        <v>31</v>
      </c>
      <c r="C29" s="55">
        <f t="shared" si="17"/>
        <v>370.77700000000004</v>
      </c>
      <c r="D29" s="20">
        <f t="shared" si="16"/>
        <v>341.75300000000004</v>
      </c>
      <c r="E29" s="20">
        <f t="shared" si="16"/>
        <v>321.47699999999998</v>
      </c>
      <c r="F29" s="20">
        <f t="shared" si="16"/>
        <v>383.41399999999999</v>
      </c>
      <c r="G29" s="20">
        <f t="shared" si="16"/>
        <v>322.11300000000006</v>
      </c>
      <c r="H29" s="20">
        <f t="shared" si="16"/>
        <v>263.125</v>
      </c>
      <c r="I29" s="20">
        <f t="shared" si="16"/>
        <v>305.97800000000001</v>
      </c>
      <c r="J29" s="20">
        <f t="shared" si="16"/>
        <v>337.36400000000003</v>
      </c>
      <c r="K29" s="20">
        <f t="shared" si="16"/>
        <v>269.536</v>
      </c>
      <c r="L29" s="20">
        <f t="shared" si="16"/>
        <v>314.649</v>
      </c>
      <c r="M29" s="20">
        <f t="shared" si="16"/>
        <v>299.24900000000002</v>
      </c>
      <c r="N29" s="20">
        <f t="shared" si="16"/>
        <v>254.69900000000001</v>
      </c>
      <c r="O29" s="55">
        <f t="shared" si="16"/>
        <v>303.12099999999998</v>
      </c>
      <c r="P29" s="20" t="str">
        <f t="shared" si="16"/>
        <v>:</v>
      </c>
      <c r="Q29" s="20" t="str">
        <f t="shared" si="16"/>
        <v>:</v>
      </c>
      <c r="R29" s="20" t="str">
        <f t="shared" si="16"/>
        <v>:</v>
      </c>
      <c r="S29" s="20" t="str">
        <f t="shared" si="16"/>
        <v>:</v>
      </c>
      <c r="T29" s="20" t="str">
        <f t="shared" si="16"/>
        <v>:</v>
      </c>
      <c r="U29" s="20" t="str">
        <f t="shared" si="16"/>
        <v>:</v>
      </c>
      <c r="V29" s="20" t="str">
        <f t="shared" si="18"/>
        <v>:</v>
      </c>
      <c r="W29" s="20" t="str">
        <f t="shared" si="16"/>
        <v>:</v>
      </c>
      <c r="X29" s="20" t="str">
        <f t="shared" si="16"/>
        <v>:</v>
      </c>
      <c r="Y29" s="20" t="str">
        <f t="shared" si="16"/>
        <v>:</v>
      </c>
      <c r="Z29" s="20" t="str">
        <f t="shared" si="16"/>
        <v>:</v>
      </c>
      <c r="AA29" s="119">
        <f t="shared" si="4"/>
        <v>3784.1340000000005</v>
      </c>
    </row>
    <row r="30" spans="2:27" s="4" customFormat="1" ht="12" x14ac:dyDescent="0.25">
      <c r="B30" s="27" t="s">
        <v>32</v>
      </c>
      <c r="C30" s="55">
        <f t="shared" si="17"/>
        <v>12470.87</v>
      </c>
      <c r="D30" s="20">
        <f t="shared" si="16"/>
        <v>10429.252</v>
      </c>
      <c r="E30" s="20">
        <f t="shared" si="16"/>
        <v>10090.5</v>
      </c>
      <c r="F30" s="20">
        <f t="shared" si="16"/>
        <v>9301.0619999999999</v>
      </c>
      <c r="G30" s="20">
        <f t="shared" si="16"/>
        <v>9719.84</v>
      </c>
      <c r="H30" s="20">
        <f t="shared" si="16"/>
        <v>9526.018</v>
      </c>
      <c r="I30" s="20">
        <f t="shared" si="16"/>
        <v>10089.647000000001</v>
      </c>
      <c r="J30" s="20">
        <f t="shared" si="16"/>
        <v>9904.2430000000004</v>
      </c>
      <c r="K30" s="20">
        <f t="shared" si="16"/>
        <v>10142.493</v>
      </c>
      <c r="L30" s="20">
        <f t="shared" si="16"/>
        <v>10663.021000000001</v>
      </c>
      <c r="M30" s="20">
        <f t="shared" si="16"/>
        <v>9930.9179999999997</v>
      </c>
      <c r="N30" s="20">
        <f t="shared" si="16"/>
        <v>9795.6579999999994</v>
      </c>
      <c r="O30" s="55">
        <f t="shared" si="16"/>
        <v>9253.2459999999992</v>
      </c>
      <c r="P30" s="20" t="str">
        <f t="shared" si="16"/>
        <v>:</v>
      </c>
      <c r="Q30" s="20" t="str">
        <f t="shared" si="16"/>
        <v>:</v>
      </c>
      <c r="R30" s="20" t="str">
        <f t="shared" si="16"/>
        <v>:</v>
      </c>
      <c r="S30" s="20" t="str">
        <f t="shared" si="16"/>
        <v>:</v>
      </c>
      <c r="T30" s="20" t="str">
        <f t="shared" si="16"/>
        <v>:</v>
      </c>
      <c r="U30" s="20" t="str">
        <f t="shared" si="16"/>
        <v>:</v>
      </c>
      <c r="V30" s="20" t="str">
        <f t="shared" si="18"/>
        <v>:</v>
      </c>
      <c r="W30" s="20" t="str">
        <f t="shared" ref="D30:Z37" si="19">W79</f>
        <v>:</v>
      </c>
      <c r="X30" s="20" t="str">
        <f t="shared" si="19"/>
        <v>:</v>
      </c>
      <c r="Y30" s="20" t="str">
        <f t="shared" si="19"/>
        <v>:</v>
      </c>
      <c r="Z30" s="20" t="str">
        <f t="shared" si="19"/>
        <v>:</v>
      </c>
      <c r="AA30" s="119">
        <f t="shared" si="4"/>
        <v>122063.522</v>
      </c>
    </row>
    <row r="31" spans="2:27" s="4" customFormat="1" ht="12" x14ac:dyDescent="0.25">
      <c r="B31" s="27" t="s">
        <v>33</v>
      </c>
      <c r="C31" s="55">
        <f t="shared" si="17"/>
        <v>405.70500000000004</v>
      </c>
      <c r="D31" s="20">
        <f t="shared" si="19"/>
        <v>252.47</v>
      </c>
      <c r="E31" s="20">
        <f t="shared" si="19"/>
        <v>241.99600000000001</v>
      </c>
      <c r="F31" s="20">
        <f t="shared" si="19"/>
        <v>220.78400000000002</v>
      </c>
      <c r="G31" s="20">
        <f t="shared" si="19"/>
        <v>144.982</v>
      </c>
      <c r="H31" s="20">
        <f t="shared" si="19"/>
        <v>225.67</v>
      </c>
      <c r="I31" s="20">
        <f t="shared" si="19"/>
        <v>314.79500000000002</v>
      </c>
      <c r="J31" s="20">
        <f t="shared" si="19"/>
        <v>45.911999999999999</v>
      </c>
      <c r="K31" s="20">
        <f t="shared" si="19"/>
        <v>21.848000000000003</v>
      </c>
      <c r="L31" s="20">
        <f t="shared" si="19"/>
        <v>124.31</v>
      </c>
      <c r="M31" s="20">
        <f t="shared" si="19"/>
        <v>59.943000000000005</v>
      </c>
      <c r="N31" s="20">
        <f t="shared" si="19"/>
        <v>47.764000000000003</v>
      </c>
      <c r="O31" s="55">
        <f t="shared" si="19"/>
        <v>52.017000000000003</v>
      </c>
      <c r="P31" s="20" t="str">
        <f t="shared" si="19"/>
        <v>:</v>
      </c>
      <c r="Q31" s="20" t="str">
        <f t="shared" si="19"/>
        <v>:</v>
      </c>
      <c r="R31" s="20" t="str">
        <f t="shared" si="19"/>
        <v>:</v>
      </c>
      <c r="S31" s="20" t="str">
        <f t="shared" si="19"/>
        <v>:</v>
      </c>
      <c r="T31" s="20" t="str">
        <f t="shared" si="19"/>
        <v>:</v>
      </c>
      <c r="U31" s="20" t="str">
        <f t="shared" si="19"/>
        <v>:</v>
      </c>
      <c r="V31" s="20" t="str">
        <f t="shared" si="18"/>
        <v>:</v>
      </c>
      <c r="W31" s="20" t="str">
        <f t="shared" si="19"/>
        <v>:</v>
      </c>
      <c r="X31" s="20" t="str">
        <f t="shared" si="19"/>
        <v>:</v>
      </c>
      <c r="Y31" s="20" t="str">
        <f t="shared" si="19"/>
        <v>:</v>
      </c>
      <c r="Z31" s="20" t="str">
        <f t="shared" si="19"/>
        <v>:</v>
      </c>
      <c r="AA31" s="119">
        <f t="shared" si="4"/>
        <v>2106.1790000000005</v>
      </c>
    </row>
    <row r="32" spans="2:27" s="4" customFormat="1" ht="12" x14ac:dyDescent="0.25">
      <c r="B32" s="27" t="s">
        <v>34</v>
      </c>
      <c r="C32" s="55">
        <f t="shared" si="17"/>
        <v>2049</v>
      </c>
      <c r="D32" s="20">
        <f t="shared" si="19"/>
        <v>1865</v>
      </c>
      <c r="E32" s="20">
        <f t="shared" si="19"/>
        <v>2025</v>
      </c>
      <c r="F32" s="20">
        <f t="shared" si="19"/>
        <v>1984</v>
      </c>
      <c r="G32" s="20">
        <f t="shared" si="19"/>
        <v>1779</v>
      </c>
      <c r="H32" s="20">
        <f t="shared" si="19"/>
        <v>1676</v>
      </c>
      <c r="I32" s="20">
        <f t="shared" si="19"/>
        <v>1949</v>
      </c>
      <c r="J32" s="20">
        <f t="shared" si="19"/>
        <v>1843</v>
      </c>
      <c r="K32" s="20">
        <f t="shared" si="19"/>
        <v>1768</v>
      </c>
      <c r="L32" s="20">
        <f t="shared" si="19"/>
        <v>1933</v>
      </c>
      <c r="M32" s="20">
        <f t="shared" si="19"/>
        <v>1754</v>
      </c>
      <c r="N32" s="20">
        <f t="shared" si="19"/>
        <v>1799</v>
      </c>
      <c r="O32" s="55">
        <f t="shared" si="19"/>
        <v>1751</v>
      </c>
      <c r="P32" s="20" t="str">
        <f t="shared" si="19"/>
        <v>:</v>
      </c>
      <c r="Q32" s="20" t="str">
        <f t="shared" si="19"/>
        <v>:</v>
      </c>
      <c r="R32" s="20" t="str">
        <f t="shared" si="19"/>
        <v>:</v>
      </c>
      <c r="S32" s="20" t="str">
        <f t="shared" si="19"/>
        <v>:</v>
      </c>
      <c r="T32" s="20" t="str">
        <f t="shared" si="19"/>
        <v>:</v>
      </c>
      <c r="U32" s="20" t="str">
        <f t="shared" si="19"/>
        <v>:</v>
      </c>
      <c r="V32" s="20" t="str">
        <f t="shared" si="18"/>
        <v>:</v>
      </c>
      <c r="W32" s="20" t="str">
        <f t="shared" si="19"/>
        <v>:</v>
      </c>
      <c r="X32" s="20" t="str">
        <f t="shared" si="19"/>
        <v>:</v>
      </c>
      <c r="Y32" s="20" t="str">
        <f t="shared" si="19"/>
        <v>:</v>
      </c>
      <c r="Z32" s="20" t="str">
        <f t="shared" si="19"/>
        <v>:</v>
      </c>
      <c r="AA32" s="119">
        <f t="shared" si="4"/>
        <v>22424</v>
      </c>
    </row>
    <row r="33" spans="2:27" s="4" customFormat="1" ht="12" x14ac:dyDescent="0.25">
      <c r="B33" s="27" t="s">
        <v>35</v>
      </c>
      <c r="C33" s="55">
        <f t="shared" si="17"/>
        <v>362.83600000000001</v>
      </c>
      <c r="D33" s="20">
        <f t="shared" si="19"/>
        <v>295.85800000000006</v>
      </c>
      <c r="E33" s="20">
        <f t="shared" si="19"/>
        <v>241.37900000000002</v>
      </c>
      <c r="F33" s="20">
        <f t="shared" si="19"/>
        <v>205.762</v>
      </c>
      <c r="G33" s="20">
        <f t="shared" si="19"/>
        <v>237.92600000000002</v>
      </c>
      <c r="H33" s="20">
        <f t="shared" si="19"/>
        <v>241.90700000000001</v>
      </c>
      <c r="I33" s="20">
        <f t="shared" si="19"/>
        <v>346.20500000000004</v>
      </c>
      <c r="J33" s="20">
        <f t="shared" si="19"/>
        <v>246.53200000000001</v>
      </c>
      <c r="K33" s="20">
        <f t="shared" si="19"/>
        <v>236.24700000000001</v>
      </c>
      <c r="L33" s="20">
        <f t="shared" si="19"/>
        <v>406.97200000000004</v>
      </c>
      <c r="M33" s="20">
        <f t="shared" si="19"/>
        <v>279.31400000000002</v>
      </c>
      <c r="N33" s="20">
        <f t="shared" si="19"/>
        <v>332.04200000000003</v>
      </c>
      <c r="O33" s="55">
        <f t="shared" si="19"/>
        <v>259.95799999999997</v>
      </c>
      <c r="P33" s="20" t="str">
        <f t="shared" si="19"/>
        <v>:</v>
      </c>
      <c r="Q33" s="20" t="str">
        <f t="shared" si="19"/>
        <v>:</v>
      </c>
      <c r="R33" s="20" t="str">
        <f t="shared" si="19"/>
        <v>:</v>
      </c>
      <c r="S33" s="20" t="str">
        <f t="shared" si="19"/>
        <v>:</v>
      </c>
      <c r="T33" s="20" t="str">
        <f t="shared" si="19"/>
        <v>:</v>
      </c>
      <c r="U33" s="20" t="str">
        <f t="shared" si="19"/>
        <v>:</v>
      </c>
      <c r="V33" s="20" t="str">
        <f t="shared" si="18"/>
        <v>:</v>
      </c>
      <c r="W33" s="20" t="str">
        <f t="shared" si="19"/>
        <v>:</v>
      </c>
      <c r="X33" s="20" t="str">
        <f t="shared" si="19"/>
        <v>:</v>
      </c>
      <c r="Y33" s="20" t="str">
        <f t="shared" si="19"/>
        <v>:</v>
      </c>
      <c r="Z33" s="20" t="str">
        <f t="shared" si="19"/>
        <v>:</v>
      </c>
      <c r="AA33" s="119">
        <f t="shared" si="4"/>
        <v>3432.98</v>
      </c>
    </row>
    <row r="34" spans="2:27" s="4" customFormat="1" ht="12" x14ac:dyDescent="0.25">
      <c r="B34" s="27" t="s">
        <v>36</v>
      </c>
      <c r="C34" s="55">
        <f t="shared" si="17"/>
        <v>539</v>
      </c>
      <c r="D34" s="20">
        <f t="shared" si="19"/>
        <v>479</v>
      </c>
      <c r="E34" s="20">
        <f t="shared" si="19"/>
        <v>523</v>
      </c>
      <c r="F34" s="20">
        <f t="shared" si="19"/>
        <v>488</v>
      </c>
      <c r="G34" s="20">
        <f t="shared" si="19"/>
        <v>469</v>
      </c>
      <c r="H34" s="20">
        <f t="shared" si="19"/>
        <v>409</v>
      </c>
      <c r="I34" s="20">
        <f t="shared" si="19"/>
        <v>443</v>
      </c>
      <c r="J34" s="20">
        <f t="shared" si="19"/>
        <v>334</v>
      </c>
      <c r="K34" s="20">
        <f t="shared" si="19"/>
        <v>348</v>
      </c>
      <c r="L34" s="20">
        <f t="shared" si="19"/>
        <v>420</v>
      </c>
      <c r="M34" s="20">
        <f t="shared" si="19"/>
        <v>380</v>
      </c>
      <c r="N34" s="20">
        <f t="shared" si="19"/>
        <v>429</v>
      </c>
      <c r="O34" s="55">
        <f t="shared" si="19"/>
        <v>427</v>
      </c>
      <c r="P34" s="20" t="str">
        <f t="shared" si="19"/>
        <v>:</v>
      </c>
      <c r="Q34" s="20" t="str">
        <f t="shared" si="19"/>
        <v>:</v>
      </c>
      <c r="R34" s="20" t="str">
        <f t="shared" si="19"/>
        <v>:</v>
      </c>
      <c r="S34" s="20" t="str">
        <f t="shared" si="19"/>
        <v>:</v>
      </c>
      <c r="T34" s="20" t="str">
        <f t="shared" si="19"/>
        <v>:</v>
      </c>
      <c r="U34" s="20" t="str">
        <f t="shared" si="19"/>
        <v>:</v>
      </c>
      <c r="V34" s="20" t="str">
        <f t="shared" si="18"/>
        <v>:</v>
      </c>
      <c r="W34" s="20" t="str">
        <f t="shared" si="19"/>
        <v>:</v>
      </c>
      <c r="X34" s="20" t="str">
        <f t="shared" si="19"/>
        <v>:</v>
      </c>
      <c r="Y34" s="20" t="str">
        <f t="shared" si="19"/>
        <v>:</v>
      </c>
      <c r="Z34" s="20" t="str">
        <f t="shared" si="19"/>
        <v>:</v>
      </c>
      <c r="AA34" s="119">
        <f t="shared" si="4"/>
        <v>5261</v>
      </c>
    </row>
    <row r="35" spans="2:27" s="4" customFormat="1" ht="12" x14ac:dyDescent="0.25">
      <c r="B35" s="27" t="s">
        <v>37</v>
      </c>
      <c r="C35" s="55">
        <f t="shared" si="17"/>
        <v>1232</v>
      </c>
      <c r="D35" s="20">
        <f t="shared" si="19"/>
        <v>981</v>
      </c>
      <c r="E35" s="20">
        <f t="shared" si="19"/>
        <v>920</v>
      </c>
      <c r="F35" s="20">
        <f t="shared" si="19"/>
        <v>659</v>
      </c>
      <c r="G35" s="20">
        <f t="shared" si="19"/>
        <v>546</v>
      </c>
      <c r="H35" s="20">
        <f t="shared" si="19"/>
        <v>390</v>
      </c>
      <c r="I35" s="20">
        <f t="shared" si="19"/>
        <v>318</v>
      </c>
      <c r="J35" s="20">
        <f t="shared" si="19"/>
        <v>381</v>
      </c>
      <c r="K35" s="20">
        <f t="shared" si="19"/>
        <v>624</v>
      </c>
      <c r="L35" s="20">
        <f t="shared" si="19"/>
        <v>813</v>
      </c>
      <c r="M35" s="20">
        <f t="shared" si="19"/>
        <v>881</v>
      </c>
      <c r="N35" s="20">
        <f t="shared" si="19"/>
        <v>881</v>
      </c>
      <c r="O35" s="55">
        <f t="shared" si="19"/>
        <v>972</v>
      </c>
      <c r="P35" s="20" t="str">
        <f t="shared" si="19"/>
        <v>:</v>
      </c>
      <c r="Q35" s="20" t="str">
        <f t="shared" si="19"/>
        <v>:</v>
      </c>
      <c r="R35" s="20" t="str">
        <f t="shared" si="19"/>
        <v>:</v>
      </c>
      <c r="S35" s="20" t="str">
        <f t="shared" si="19"/>
        <v>:</v>
      </c>
      <c r="T35" s="20" t="str">
        <f t="shared" si="19"/>
        <v>:</v>
      </c>
      <c r="U35" s="20" t="str">
        <f t="shared" si="19"/>
        <v>:</v>
      </c>
      <c r="V35" s="20" t="str">
        <f t="shared" si="18"/>
        <v>:</v>
      </c>
      <c r="W35" s="20" t="str">
        <f t="shared" si="19"/>
        <v>:</v>
      </c>
      <c r="X35" s="20" t="str">
        <f t="shared" si="19"/>
        <v>:</v>
      </c>
      <c r="Y35" s="20" t="str">
        <f t="shared" si="19"/>
        <v>:</v>
      </c>
      <c r="Z35" s="20" t="str">
        <f t="shared" si="19"/>
        <v>:</v>
      </c>
      <c r="AA35" s="119">
        <f t="shared" si="4"/>
        <v>8626</v>
      </c>
    </row>
    <row r="36" spans="2:27" s="4" customFormat="1" ht="12" x14ac:dyDescent="0.25">
      <c r="B36" s="27" t="s">
        <v>38</v>
      </c>
      <c r="C36" s="55">
        <f t="shared" si="17"/>
        <v>285</v>
      </c>
      <c r="D36" s="20">
        <f t="shared" si="19"/>
        <v>272</v>
      </c>
      <c r="E36" s="20">
        <f t="shared" si="19"/>
        <v>286</v>
      </c>
      <c r="F36" s="20">
        <f t="shared" si="19"/>
        <v>188</v>
      </c>
      <c r="G36" s="20">
        <f t="shared" si="19"/>
        <v>193</v>
      </c>
      <c r="H36" s="20">
        <f t="shared" si="19"/>
        <v>207</v>
      </c>
      <c r="I36" s="20">
        <f t="shared" si="19"/>
        <v>176</v>
      </c>
      <c r="J36" s="20">
        <f t="shared" si="19"/>
        <v>174</v>
      </c>
      <c r="K36" s="20">
        <f t="shared" si="19"/>
        <v>168</v>
      </c>
      <c r="L36" s="20">
        <f t="shared" si="19"/>
        <v>253</v>
      </c>
      <c r="M36" s="20">
        <f t="shared" si="19"/>
        <v>258</v>
      </c>
      <c r="N36" s="20">
        <f t="shared" si="19"/>
        <v>261</v>
      </c>
      <c r="O36" s="55">
        <f t="shared" si="19"/>
        <v>287</v>
      </c>
      <c r="P36" s="20" t="str">
        <f t="shared" si="19"/>
        <v>:</v>
      </c>
      <c r="Q36" s="20" t="str">
        <f t="shared" si="19"/>
        <v>:</v>
      </c>
      <c r="R36" s="20" t="str">
        <f t="shared" si="19"/>
        <v>:</v>
      </c>
      <c r="S36" s="20" t="str">
        <f t="shared" si="19"/>
        <v>:</v>
      </c>
      <c r="T36" s="20" t="str">
        <f t="shared" si="19"/>
        <v>:</v>
      </c>
      <c r="U36" s="20" t="str">
        <f t="shared" si="19"/>
        <v>:</v>
      </c>
      <c r="V36" s="20" t="str">
        <f t="shared" si="18"/>
        <v>:</v>
      </c>
      <c r="W36" s="20" t="str">
        <f t="shared" si="19"/>
        <v>:</v>
      </c>
      <c r="X36" s="20" t="str">
        <f t="shared" si="19"/>
        <v>:</v>
      </c>
      <c r="Y36" s="20" t="str">
        <f t="shared" si="19"/>
        <v>:</v>
      </c>
      <c r="Z36" s="20" t="str">
        <f t="shared" si="19"/>
        <v>:</v>
      </c>
      <c r="AA36" s="119">
        <f t="shared" si="4"/>
        <v>2721</v>
      </c>
    </row>
    <row r="37" spans="2:27" s="4" customFormat="1" ht="12" x14ac:dyDescent="0.25">
      <c r="B37" s="38" t="s">
        <v>39</v>
      </c>
      <c r="C37" s="62">
        <f t="shared" si="17"/>
        <v>1493.739</v>
      </c>
      <c r="D37" s="23">
        <f t="shared" si="19"/>
        <v>707.06799999999998</v>
      </c>
      <c r="E37" s="23">
        <f t="shared" si="19"/>
        <v>614.78800000000001</v>
      </c>
      <c r="F37" s="23">
        <f t="shared" si="19"/>
        <v>582.85199999999998</v>
      </c>
      <c r="G37" s="23">
        <f t="shared" si="19"/>
        <v>442.15500000000003</v>
      </c>
      <c r="H37" s="23">
        <f t="shared" si="19"/>
        <v>449.28100000000001</v>
      </c>
      <c r="I37" s="23">
        <f t="shared" si="19"/>
        <v>511.51700000000005</v>
      </c>
      <c r="J37" s="23">
        <f t="shared" si="19"/>
        <v>511.44600000000003</v>
      </c>
      <c r="K37" s="23">
        <f t="shared" si="19"/>
        <v>562.79899999999998</v>
      </c>
      <c r="L37" s="23">
        <f t="shared" si="19"/>
        <v>628.28899999999999</v>
      </c>
      <c r="M37" s="23">
        <f t="shared" si="19"/>
        <v>894.173</v>
      </c>
      <c r="N37" s="23">
        <f t="shared" si="19"/>
        <v>852.88800000000003</v>
      </c>
      <c r="O37" s="62">
        <f t="shared" si="19"/>
        <v>1096.7820000000002</v>
      </c>
      <c r="P37" s="23" t="str">
        <f t="shared" si="19"/>
        <v>:</v>
      </c>
      <c r="Q37" s="23" t="str">
        <f t="shared" si="19"/>
        <v>:</v>
      </c>
      <c r="R37" s="23" t="str">
        <f t="shared" si="19"/>
        <v>:</v>
      </c>
      <c r="S37" s="23" t="str">
        <f t="shared" si="19"/>
        <v>:</v>
      </c>
      <c r="T37" s="23" t="str">
        <f t="shared" si="19"/>
        <v>:</v>
      </c>
      <c r="U37" s="23" t="str">
        <f t="shared" si="19"/>
        <v>:</v>
      </c>
      <c r="V37" s="23" t="str">
        <f t="shared" si="18"/>
        <v>:</v>
      </c>
      <c r="W37" s="23" t="str">
        <f t="shared" si="19"/>
        <v>:</v>
      </c>
      <c r="X37" s="23" t="str">
        <f t="shared" si="19"/>
        <v>:</v>
      </c>
      <c r="Y37" s="23" t="str">
        <f t="shared" si="19"/>
        <v>:</v>
      </c>
      <c r="Z37" s="23" t="str">
        <f t="shared" si="19"/>
        <v>:</v>
      </c>
      <c r="AA37" s="135">
        <f t="shared" si="4"/>
        <v>8250.994999999999</v>
      </c>
    </row>
    <row r="38" spans="2:27" s="4" customFormat="1" ht="12" x14ac:dyDescent="0.25">
      <c r="B38" s="34" t="s">
        <v>43</v>
      </c>
      <c r="C38" s="72">
        <f>C89</f>
        <v>67.171999999999997</v>
      </c>
      <c r="D38" s="67">
        <f t="shared" ref="D38:Z38" si="20">D89</f>
        <v>67.171999999999997</v>
      </c>
      <c r="E38" s="67">
        <f t="shared" si="20"/>
        <v>67.171999999999997</v>
      </c>
      <c r="F38" s="67">
        <f t="shared" si="20"/>
        <v>67.171999999999997</v>
      </c>
      <c r="G38" s="67">
        <f t="shared" si="20"/>
        <v>67.171999999999997</v>
      </c>
      <c r="H38" s="67">
        <f t="shared" si="20"/>
        <v>67.171999999999997</v>
      </c>
      <c r="I38" s="67">
        <f t="shared" si="20"/>
        <v>67.171999999999997</v>
      </c>
      <c r="J38" s="67">
        <f t="shared" si="20"/>
        <v>67.171999999999997</v>
      </c>
      <c r="K38" s="67">
        <f t="shared" si="20"/>
        <v>67.171999999999997</v>
      </c>
      <c r="L38" s="67">
        <f t="shared" si="20"/>
        <v>67.171000000000006</v>
      </c>
      <c r="M38" s="67">
        <f t="shared" si="20"/>
        <v>67.171999999999997</v>
      </c>
      <c r="N38" s="67">
        <f t="shared" si="20"/>
        <v>67.171999999999997</v>
      </c>
      <c r="O38" s="72" t="str">
        <f t="shared" si="20"/>
        <v>:</v>
      </c>
      <c r="P38" s="67" t="str">
        <f t="shared" si="20"/>
        <v>:</v>
      </c>
      <c r="Q38" s="67" t="str">
        <f t="shared" si="20"/>
        <v>:</v>
      </c>
      <c r="R38" s="67" t="str">
        <f t="shared" si="20"/>
        <v>:</v>
      </c>
      <c r="S38" s="67" t="str">
        <f t="shared" si="20"/>
        <v>:</v>
      </c>
      <c r="T38" s="67" t="str">
        <f t="shared" si="20"/>
        <v>:</v>
      </c>
      <c r="U38" s="67" t="str">
        <f t="shared" si="20"/>
        <v>:</v>
      </c>
      <c r="V38" s="67" t="str">
        <f>V89</f>
        <v>:</v>
      </c>
      <c r="W38" s="67" t="str">
        <f t="shared" si="20"/>
        <v>:</v>
      </c>
      <c r="X38" s="67" t="str">
        <f t="shared" si="20"/>
        <v>:</v>
      </c>
      <c r="Y38" s="67" t="str">
        <f t="shared" si="20"/>
        <v>:</v>
      </c>
      <c r="Z38" s="67" t="str">
        <f t="shared" si="20"/>
        <v>:</v>
      </c>
      <c r="AA38" s="134">
        <f t="shared" si="4"/>
        <v>806.06300000000022</v>
      </c>
    </row>
    <row r="39" spans="2:27" s="4" customFormat="1" ht="12" x14ac:dyDescent="0.25">
      <c r="B39" s="26" t="s">
        <v>61</v>
      </c>
      <c r="C39" s="64">
        <f>C91</f>
        <v>146.02000000000001</v>
      </c>
      <c r="D39" s="22">
        <f t="shared" ref="D39:Z39" si="21">D91</f>
        <v>146.04</v>
      </c>
      <c r="E39" s="22">
        <f t="shared" si="21"/>
        <v>129.19</v>
      </c>
      <c r="F39" s="22">
        <f t="shared" si="21"/>
        <v>29.42</v>
      </c>
      <c r="G39" s="22">
        <f t="shared" si="21"/>
        <v>44.43</v>
      </c>
      <c r="H39" s="22">
        <f t="shared" si="21"/>
        <v>96.43</v>
      </c>
      <c r="I39" s="22">
        <f t="shared" si="21"/>
        <v>147.57</v>
      </c>
      <c r="J39" s="22">
        <f t="shared" si="21"/>
        <v>161.95000000000002</v>
      </c>
      <c r="K39" s="22">
        <f t="shared" si="21"/>
        <v>172.25</v>
      </c>
      <c r="L39" s="22">
        <f t="shared" si="21"/>
        <v>167.17</v>
      </c>
      <c r="M39" s="22">
        <f t="shared" si="21"/>
        <v>122.39</v>
      </c>
      <c r="N39" s="22">
        <f t="shared" si="21"/>
        <v>132.86700000000002</v>
      </c>
      <c r="O39" s="64" t="str">
        <f t="shared" si="21"/>
        <v>:</v>
      </c>
      <c r="P39" s="22" t="str">
        <f t="shared" si="21"/>
        <v>:</v>
      </c>
      <c r="Q39" s="22" t="str">
        <f t="shared" si="21"/>
        <v>:</v>
      </c>
      <c r="R39" s="22" t="str">
        <f t="shared" si="21"/>
        <v>:</v>
      </c>
      <c r="S39" s="22" t="str">
        <f t="shared" si="21"/>
        <v>:</v>
      </c>
      <c r="T39" s="22" t="str">
        <f t="shared" si="21"/>
        <v>:</v>
      </c>
      <c r="U39" s="22" t="str">
        <f t="shared" si="21"/>
        <v>:</v>
      </c>
      <c r="V39" s="22" t="str">
        <f>V91</f>
        <v>:</v>
      </c>
      <c r="W39" s="22" t="str">
        <f t="shared" si="21"/>
        <v>:</v>
      </c>
      <c r="X39" s="22" t="str">
        <f t="shared" si="21"/>
        <v>:</v>
      </c>
      <c r="Y39" s="22" t="str">
        <f t="shared" si="21"/>
        <v>:</v>
      </c>
      <c r="Z39" s="22" t="str">
        <f t="shared" si="21"/>
        <v>:</v>
      </c>
      <c r="AA39" s="132">
        <f t="shared" si="4"/>
        <v>1495.7270000000001</v>
      </c>
    </row>
    <row r="40" spans="2:27" s="4" customFormat="1" ht="12" x14ac:dyDescent="0.3">
      <c r="B40" s="137" t="s">
        <v>197</v>
      </c>
      <c r="C40" s="138">
        <f>C92</f>
        <v>610.92000000000007</v>
      </c>
      <c r="D40" s="139">
        <f t="shared" ref="D40:Z40" si="22">D92</f>
        <v>536.35500000000002</v>
      </c>
      <c r="E40" s="139">
        <f t="shared" si="22"/>
        <v>585.58600000000001</v>
      </c>
      <c r="F40" s="139">
        <f t="shared" si="22"/>
        <v>466.6</v>
      </c>
      <c r="G40" s="139">
        <f t="shared" si="22"/>
        <v>463.53500000000003</v>
      </c>
      <c r="H40" s="139">
        <f t="shared" si="22"/>
        <v>408.68200000000002</v>
      </c>
      <c r="I40" s="139">
        <f t="shared" si="22"/>
        <v>434.94299999999998</v>
      </c>
      <c r="J40" s="139">
        <f t="shared" si="22"/>
        <v>522.25900000000001</v>
      </c>
      <c r="K40" s="139">
        <f t="shared" si="22"/>
        <v>433.01600000000002</v>
      </c>
      <c r="L40" s="139">
        <f t="shared" si="22"/>
        <v>430.40300000000002</v>
      </c>
      <c r="M40" s="139">
        <f t="shared" si="22"/>
        <v>516.298</v>
      </c>
      <c r="N40" s="139">
        <f t="shared" si="22"/>
        <v>593.83900000000006</v>
      </c>
      <c r="O40" s="138">
        <f t="shared" si="22"/>
        <v>616.529</v>
      </c>
      <c r="P40" s="139" t="str">
        <f t="shared" si="22"/>
        <v>:</v>
      </c>
      <c r="Q40" s="139" t="str">
        <f t="shared" si="22"/>
        <v>:</v>
      </c>
      <c r="R40" s="139" t="str">
        <f t="shared" si="22"/>
        <v>:</v>
      </c>
      <c r="S40" s="139" t="str">
        <f t="shared" si="22"/>
        <v>:</v>
      </c>
      <c r="T40" s="139" t="str">
        <f t="shared" si="22"/>
        <v>:</v>
      </c>
      <c r="U40" s="139" t="str">
        <f t="shared" si="22"/>
        <v>:</v>
      </c>
      <c r="V40" s="139" t="str">
        <f>V92</f>
        <v>:</v>
      </c>
      <c r="W40" s="139" t="str">
        <f t="shared" si="22"/>
        <v>:</v>
      </c>
      <c r="X40" s="139" t="str">
        <f t="shared" si="22"/>
        <v>:</v>
      </c>
      <c r="Y40" s="139" t="str">
        <f t="shared" si="22"/>
        <v>:</v>
      </c>
      <c r="Z40" s="139" t="str">
        <f t="shared" si="22"/>
        <v>:</v>
      </c>
      <c r="AA40" s="140">
        <f t="shared" si="4"/>
        <v>6002.4359999999997</v>
      </c>
    </row>
    <row r="41" spans="2:27" s="4" customFormat="1" ht="12" x14ac:dyDescent="0.25">
      <c r="B41" s="38" t="s">
        <v>62</v>
      </c>
      <c r="C41" s="62">
        <f>C93</f>
        <v>3384.5570000000002</v>
      </c>
      <c r="D41" s="23">
        <f t="shared" ref="D41:Z41" si="23">D93</f>
        <v>3301.5750000000003</v>
      </c>
      <c r="E41" s="23">
        <f t="shared" si="23"/>
        <v>3646.0150000000003</v>
      </c>
      <c r="F41" s="23">
        <f t="shared" si="23"/>
        <v>3324.6780000000003</v>
      </c>
      <c r="G41" s="23">
        <f t="shared" si="23"/>
        <v>2542.6149999999998</v>
      </c>
      <c r="H41" s="23">
        <f t="shared" si="23"/>
        <v>2718.319</v>
      </c>
      <c r="I41" s="23">
        <f t="shared" si="23"/>
        <v>3002.442</v>
      </c>
      <c r="J41" s="23">
        <f t="shared" si="23"/>
        <v>3527.5840000000003</v>
      </c>
      <c r="K41" s="23">
        <f t="shared" si="23"/>
        <v>3355.2080000000001</v>
      </c>
      <c r="L41" s="23">
        <f t="shared" si="23"/>
        <v>3578.0680000000002</v>
      </c>
      <c r="M41" s="23">
        <f t="shared" si="23"/>
        <v>3393.1</v>
      </c>
      <c r="N41" s="23">
        <f t="shared" si="23"/>
        <v>3553.5350000000003</v>
      </c>
      <c r="O41" s="62">
        <f t="shared" si="23"/>
        <v>3519.7730000000001</v>
      </c>
      <c r="P41" s="23" t="str">
        <f t="shared" si="23"/>
        <v>:</v>
      </c>
      <c r="Q41" s="23" t="str">
        <f t="shared" si="23"/>
        <v>:</v>
      </c>
      <c r="R41" s="23" t="str">
        <f t="shared" si="23"/>
        <v>:</v>
      </c>
      <c r="S41" s="23" t="str">
        <f t="shared" si="23"/>
        <v>:</v>
      </c>
      <c r="T41" s="23" t="str">
        <f t="shared" si="23"/>
        <v>:</v>
      </c>
      <c r="U41" s="23" t="str">
        <f t="shared" si="23"/>
        <v>:</v>
      </c>
      <c r="V41" s="23" t="str">
        <f>V93</f>
        <v>:</v>
      </c>
      <c r="W41" s="23" t="str">
        <f t="shared" si="23"/>
        <v>:</v>
      </c>
      <c r="X41" s="23" t="str">
        <f t="shared" si="23"/>
        <v>:</v>
      </c>
      <c r="Y41" s="23" t="str">
        <f t="shared" si="23"/>
        <v>:</v>
      </c>
      <c r="Z41" s="23" t="str">
        <f t="shared" si="23"/>
        <v>:</v>
      </c>
      <c r="AA41" s="135">
        <f t="shared" si="4"/>
        <v>39327.696000000004</v>
      </c>
    </row>
    <row r="42" spans="2:27" s="4" customFormat="1" ht="12" x14ac:dyDescent="0.25">
      <c r="B42" s="210" t="s">
        <v>127</v>
      </c>
      <c r="C42" s="130">
        <f t="shared" ref="C42:Z42" si="24">C95</f>
        <v>1253.3270000000002</v>
      </c>
      <c r="D42" s="127">
        <f t="shared" si="24"/>
        <v>1224.8710000000001</v>
      </c>
      <c r="E42" s="127">
        <f t="shared" si="24"/>
        <v>1316.3970000000002</v>
      </c>
      <c r="F42" s="127">
        <f t="shared" si="24"/>
        <v>945.03899999999999</v>
      </c>
      <c r="G42" s="127">
        <f t="shared" si="24"/>
        <v>1083.4839999999999</v>
      </c>
      <c r="H42" s="127">
        <f t="shared" si="24"/>
        <v>1047.931</v>
      </c>
      <c r="I42" s="127">
        <f t="shared" si="24"/>
        <v>1338.9590000000003</v>
      </c>
      <c r="J42" s="127">
        <f t="shared" si="24"/>
        <v>1226.6400000000001</v>
      </c>
      <c r="K42" s="127">
        <f t="shared" si="24"/>
        <v>1273.5409999999999</v>
      </c>
      <c r="L42" s="127">
        <f t="shared" si="24"/>
        <v>1125.586</v>
      </c>
      <c r="M42" s="127">
        <f t="shared" si="24"/>
        <v>1389.6980000000001</v>
      </c>
      <c r="N42" s="127">
        <f t="shared" si="24"/>
        <v>1274.7809999999999</v>
      </c>
      <c r="O42" s="130" t="str">
        <f t="shared" si="24"/>
        <v>:</v>
      </c>
      <c r="P42" s="127" t="str">
        <f t="shared" si="24"/>
        <v>:</v>
      </c>
      <c r="Q42" s="127" t="str">
        <f t="shared" si="24"/>
        <v>:</v>
      </c>
      <c r="R42" s="127" t="str">
        <f t="shared" si="24"/>
        <v>:</v>
      </c>
      <c r="S42" s="127" t="str">
        <f t="shared" si="24"/>
        <v>:</v>
      </c>
      <c r="T42" s="127" t="str">
        <f t="shared" si="24"/>
        <v>:</v>
      </c>
      <c r="U42" s="127" t="str">
        <f t="shared" si="24"/>
        <v>:</v>
      </c>
      <c r="V42" s="127" t="str">
        <f t="shared" si="24"/>
        <v>:</v>
      </c>
      <c r="W42" s="127" t="str">
        <f t="shared" si="24"/>
        <v>:</v>
      </c>
      <c r="X42" s="127" t="str">
        <f t="shared" si="24"/>
        <v>:</v>
      </c>
      <c r="Y42" s="127" t="str">
        <f t="shared" si="24"/>
        <v>:</v>
      </c>
      <c r="Z42" s="127" t="str">
        <f t="shared" si="24"/>
        <v>:</v>
      </c>
      <c r="AA42" s="211" t="s">
        <v>12</v>
      </c>
    </row>
    <row r="43" spans="2:27" s="4" customFormat="1" ht="12" x14ac:dyDescent="0.25">
      <c r="B43" s="144" t="s">
        <v>50</v>
      </c>
      <c r="C43" s="145">
        <f t="shared" ref="C43:R44" si="25">C96</f>
        <v>4618.4000000000005</v>
      </c>
      <c r="D43" s="146">
        <f t="shared" si="25"/>
        <v>3596.2</v>
      </c>
      <c r="E43" s="146">
        <f t="shared" si="25"/>
        <v>4007.6</v>
      </c>
      <c r="F43" s="146">
        <f t="shared" si="25"/>
        <v>3817</v>
      </c>
      <c r="G43" s="146">
        <f t="shared" si="25"/>
        <v>3675.9</v>
      </c>
      <c r="H43" s="146">
        <f t="shared" si="25"/>
        <v>4202.1000000000004</v>
      </c>
      <c r="I43" s="146">
        <f t="shared" si="25"/>
        <v>3586.8</v>
      </c>
      <c r="J43" s="146">
        <f t="shared" si="25"/>
        <v>3670.2</v>
      </c>
      <c r="K43" s="146">
        <f t="shared" si="25"/>
        <v>3513.4</v>
      </c>
      <c r="L43" s="146">
        <f t="shared" si="25"/>
        <v>4015.9</v>
      </c>
      <c r="M43" s="146">
        <f t="shared" si="25"/>
        <v>3109.8</v>
      </c>
      <c r="N43" s="146">
        <f t="shared" si="25"/>
        <v>3457.4</v>
      </c>
      <c r="O43" s="145" t="str">
        <f t="shared" si="25"/>
        <v>:</v>
      </c>
      <c r="P43" s="146" t="str">
        <f t="shared" si="25"/>
        <v>:</v>
      </c>
      <c r="Q43" s="146" t="str">
        <f t="shared" si="25"/>
        <v>:</v>
      </c>
      <c r="R43" s="146" t="str">
        <f t="shared" si="25"/>
        <v>:</v>
      </c>
      <c r="S43" s="146" t="str">
        <f t="shared" ref="S43:Z44" si="26">S96</f>
        <v>:</v>
      </c>
      <c r="T43" s="146" t="str">
        <f t="shared" si="26"/>
        <v>:</v>
      </c>
      <c r="U43" s="146" t="str">
        <f t="shared" si="26"/>
        <v>:</v>
      </c>
      <c r="V43" s="146" t="str">
        <f t="shared" si="26"/>
        <v>:</v>
      </c>
      <c r="W43" s="146" t="str">
        <f t="shared" si="26"/>
        <v>:</v>
      </c>
      <c r="X43" s="146" t="str">
        <f t="shared" si="26"/>
        <v>:</v>
      </c>
      <c r="Y43" s="146" t="str">
        <f t="shared" si="26"/>
        <v>:</v>
      </c>
      <c r="Z43" s="146" t="str">
        <f t="shared" si="26"/>
        <v>:</v>
      </c>
      <c r="AA43" s="212">
        <f t="shared" si="4"/>
        <v>45270.700000000012</v>
      </c>
    </row>
    <row r="44" spans="2:27" s="4" customFormat="1" ht="12" x14ac:dyDescent="0.25">
      <c r="B44" s="147" t="s">
        <v>130</v>
      </c>
      <c r="C44" s="148">
        <f t="shared" si="25"/>
        <v>15.1</v>
      </c>
      <c r="D44" s="149">
        <f t="shared" ref="D44:R44" si="27">D97</f>
        <v>2.78</v>
      </c>
      <c r="E44" s="149">
        <f t="shared" si="27"/>
        <v>3.07</v>
      </c>
      <c r="F44" s="149">
        <f t="shared" si="27"/>
        <v>16.850000000000001</v>
      </c>
      <c r="G44" s="149">
        <f t="shared" si="27"/>
        <v>1.73</v>
      </c>
      <c r="H44" s="149">
        <f t="shared" si="27"/>
        <v>7.851</v>
      </c>
      <c r="I44" s="149">
        <f t="shared" si="27"/>
        <v>12.953000000000001</v>
      </c>
      <c r="J44" s="149">
        <f t="shared" si="27"/>
        <v>6.7</v>
      </c>
      <c r="K44" s="149">
        <f t="shared" si="27"/>
        <v>20.400000000000002</v>
      </c>
      <c r="L44" s="149">
        <f t="shared" si="27"/>
        <v>23.7</v>
      </c>
      <c r="M44" s="149">
        <f t="shared" si="27"/>
        <v>11</v>
      </c>
      <c r="N44" s="149">
        <f t="shared" si="27"/>
        <v>16</v>
      </c>
      <c r="O44" s="148">
        <f t="shared" si="27"/>
        <v>6.8</v>
      </c>
      <c r="P44" s="149" t="str">
        <f t="shared" si="27"/>
        <v>:</v>
      </c>
      <c r="Q44" s="149" t="str">
        <f t="shared" si="27"/>
        <v>:</v>
      </c>
      <c r="R44" s="149" t="str">
        <f t="shared" si="27"/>
        <v>:</v>
      </c>
      <c r="S44" s="149" t="str">
        <f t="shared" si="26"/>
        <v>:</v>
      </c>
      <c r="T44" s="149" t="str">
        <f t="shared" si="26"/>
        <v>:</v>
      </c>
      <c r="U44" s="149" t="str">
        <f t="shared" si="26"/>
        <v>:</v>
      </c>
      <c r="V44" s="149" t="str">
        <f t="shared" si="26"/>
        <v>:</v>
      </c>
      <c r="W44" s="149" t="str">
        <f t="shared" si="26"/>
        <v>:</v>
      </c>
      <c r="X44" s="149" t="str">
        <f t="shared" si="26"/>
        <v>:</v>
      </c>
      <c r="Y44" s="149" t="str">
        <f t="shared" si="26"/>
        <v>:</v>
      </c>
      <c r="Z44" s="149" t="str">
        <f t="shared" si="26"/>
        <v>:</v>
      </c>
      <c r="AA44" s="213">
        <f t="shared" si="4"/>
        <v>138.13400000000001</v>
      </c>
    </row>
    <row r="45" spans="2:27" x14ac:dyDescent="0.2">
      <c r="B45" s="57" t="s">
        <v>138</v>
      </c>
      <c r="P45" s="7"/>
    </row>
    <row r="46" spans="2:27" x14ac:dyDescent="0.2">
      <c r="B46" s="57" t="s">
        <v>137</v>
      </c>
      <c r="P46" s="7"/>
    </row>
    <row r="47" spans="2:27" x14ac:dyDescent="0.2">
      <c r="B47" s="57" t="s">
        <v>169</v>
      </c>
      <c r="P47" s="7"/>
    </row>
    <row r="48" spans="2:27" ht="15" customHeight="1" x14ac:dyDescent="0.2">
      <c r="B48" s="41" t="s">
        <v>534</v>
      </c>
      <c r="P48" s="7"/>
      <c r="W48" s="292"/>
    </row>
    <row r="49" spans="1:30" ht="14.4" customHeight="1" x14ac:dyDescent="0.2">
      <c r="B49" s="299" t="s">
        <v>506</v>
      </c>
      <c r="P49" s="7"/>
    </row>
    <row r="50" spans="1:30" ht="14.4" customHeight="1" x14ac:dyDescent="0.2">
      <c r="B50" s="299" t="s">
        <v>253</v>
      </c>
      <c r="P50" s="7"/>
    </row>
    <row r="51" spans="1:30" ht="15" customHeight="1" x14ac:dyDescent="0.2">
      <c r="B51" s="41" t="s">
        <v>535</v>
      </c>
      <c r="P51" s="7"/>
      <c r="W51" s="292"/>
    </row>
    <row r="52" spans="1:30" ht="15" customHeight="1" x14ac:dyDescent="0.2">
      <c r="B52" s="41" t="str">
        <f>'T1-Solid fuels supply EU'!B37</f>
        <v>Extraction date: 05/05/2020</v>
      </c>
      <c r="W52" s="292"/>
    </row>
    <row r="53" spans="1:30" ht="15" customHeight="1" x14ac:dyDescent="0.2">
      <c r="B53" s="42" t="s">
        <v>269</v>
      </c>
    </row>
    <row r="54" spans="1:30" x14ac:dyDescent="0.2">
      <c r="B54" s="42"/>
      <c r="W54" s="3"/>
      <c r="X54" s="3"/>
    </row>
    <row r="55" spans="1:30" x14ac:dyDescent="0.2">
      <c r="B55" s="2" t="s">
        <v>283</v>
      </c>
    </row>
    <row r="56" spans="1:30" x14ac:dyDescent="0.2">
      <c r="B56" s="70" t="s">
        <v>63</v>
      </c>
      <c r="C56" s="70" t="str">
        <f>'T1-Solid fuels supply EU'!C41</f>
        <v>2019M01</v>
      </c>
      <c r="D56" s="70" t="str">
        <f>'T1-Solid fuels supply EU'!D41</f>
        <v>2019M02</v>
      </c>
      <c r="E56" s="70" t="str">
        <f>'T1-Solid fuels supply EU'!E41</f>
        <v>2019M03</v>
      </c>
      <c r="F56" s="70" t="str">
        <f>'T1-Solid fuels supply EU'!F41</f>
        <v>2019M04</v>
      </c>
      <c r="G56" s="70" t="str">
        <f>'T1-Solid fuels supply EU'!G41</f>
        <v>2019M05</v>
      </c>
      <c r="H56" s="70" t="str">
        <f>'T1-Solid fuels supply EU'!H41</f>
        <v>2019M06</v>
      </c>
      <c r="I56" s="70" t="str">
        <f>'T1-Solid fuels supply EU'!I41</f>
        <v>2019M07</v>
      </c>
      <c r="J56" s="70" t="str">
        <f>'T1-Solid fuels supply EU'!J41</f>
        <v>2019M08</v>
      </c>
      <c r="K56" s="70" t="str">
        <f>'T1-Solid fuels supply EU'!K41</f>
        <v>2019M09</v>
      </c>
      <c r="L56" s="70" t="str">
        <f>'T1-Solid fuels supply EU'!L41</f>
        <v>2019M10</v>
      </c>
      <c r="M56" s="70" t="str">
        <f>'T1-Solid fuels supply EU'!M41</f>
        <v>2019M11</v>
      </c>
      <c r="N56" s="70" t="str">
        <f>'T1-Solid fuels supply EU'!N41</f>
        <v>2019M12</v>
      </c>
      <c r="O56" s="70" t="str">
        <f>'T1-Solid fuels supply EU'!O41</f>
        <v>2020M01</v>
      </c>
      <c r="P56" s="70" t="str">
        <f>'T1-Solid fuels supply EU'!P41</f>
        <v>2020M02</v>
      </c>
      <c r="Q56" s="70" t="str">
        <f>'T1-Solid fuels supply EU'!Q41</f>
        <v>2020M03</v>
      </c>
      <c r="R56" s="70" t="str">
        <f>'T1-Solid fuels supply EU'!R41</f>
        <v>2020M04</v>
      </c>
      <c r="S56" s="70" t="str">
        <f>'T1-Solid fuels supply EU'!S41</f>
        <v>2020M05</v>
      </c>
      <c r="T56" s="70" t="str">
        <f>'T1-Solid fuels supply EU'!T41</f>
        <v>2020M06</v>
      </c>
      <c r="U56" s="70" t="str">
        <f>'T1-Solid fuels supply EU'!U41</f>
        <v>2020M07</v>
      </c>
      <c r="V56" s="70" t="str">
        <f>'T1-Solid fuels supply EU'!V41</f>
        <v>2020M08</v>
      </c>
      <c r="W56" s="70" t="str">
        <f>'T1-Solid fuels supply EU'!W41</f>
        <v>2020M09</v>
      </c>
      <c r="X56" s="70" t="str">
        <f>'T1-Solid fuels supply EU'!X41</f>
        <v>2020M10</v>
      </c>
      <c r="Y56" s="70" t="str">
        <f>'T1-Solid fuels supply EU'!Y41</f>
        <v>2020M11</v>
      </c>
      <c r="Z56" s="70" t="str">
        <f>'T1-Solid fuels supply EU'!Z41</f>
        <v>2020M12</v>
      </c>
    </row>
    <row r="57" spans="1:30" ht="14.4" x14ac:dyDescent="0.2">
      <c r="A57" s="2" t="s">
        <v>206</v>
      </c>
      <c r="B57" s="70" t="s">
        <v>41</v>
      </c>
      <c r="C57" s="324">
        <v>55822.153999999995</v>
      </c>
      <c r="D57" s="324">
        <v>47971.945999999996</v>
      </c>
      <c r="E57" s="324">
        <v>44974.294999999998</v>
      </c>
      <c r="F57" s="324">
        <v>42561.334999999999</v>
      </c>
      <c r="G57" s="324">
        <v>39811.593000000001</v>
      </c>
      <c r="H57" s="325">
        <v>35960.220999999998</v>
      </c>
      <c r="I57" s="325">
        <v>39300.775000000001</v>
      </c>
      <c r="J57" s="325">
        <v>38385.692999999999</v>
      </c>
      <c r="K57" s="325">
        <v>39553.294999999998</v>
      </c>
      <c r="L57" s="325">
        <v>42492.161</v>
      </c>
      <c r="M57" s="325">
        <v>43916.205000000002</v>
      </c>
      <c r="N57" s="291">
        <v>41578.327000000005</v>
      </c>
      <c r="O57" s="81">
        <f t="shared" ref="O57" si="28">SUM(O59:O86)</f>
        <v>41608.78</v>
      </c>
      <c r="P57" s="291" t="s">
        <v>12</v>
      </c>
      <c r="Q57" s="291" t="s">
        <v>12</v>
      </c>
      <c r="R57" s="291" t="s">
        <v>12</v>
      </c>
      <c r="S57" s="291" t="s">
        <v>12</v>
      </c>
      <c r="T57" s="291" t="s">
        <v>12</v>
      </c>
      <c r="U57" s="291" t="s">
        <v>12</v>
      </c>
      <c r="V57" s="291" t="s">
        <v>12</v>
      </c>
      <c r="W57" s="291" t="s">
        <v>12</v>
      </c>
      <c r="X57" s="291" t="s">
        <v>12</v>
      </c>
      <c r="Y57" s="291" t="s">
        <v>12</v>
      </c>
      <c r="Z57" s="291" t="s">
        <v>12</v>
      </c>
      <c r="AC57" s="292"/>
    </row>
    <row r="58" spans="1:30" ht="14.4" x14ac:dyDescent="0.2">
      <c r="A58" s="2" t="s">
        <v>123</v>
      </c>
      <c r="B58" s="70" t="s">
        <v>65</v>
      </c>
      <c r="C58" s="324">
        <v>30765.366999999998</v>
      </c>
      <c r="D58" s="324">
        <v>27041.759999999998</v>
      </c>
      <c r="E58" s="324">
        <v>24643.34</v>
      </c>
      <c r="F58" s="324">
        <v>24162.379000000001</v>
      </c>
      <c r="G58" s="324">
        <v>21422.326000000001</v>
      </c>
      <c r="H58" s="325">
        <v>19003.290999999997</v>
      </c>
      <c r="I58" s="325">
        <v>20782.199000000001</v>
      </c>
      <c r="J58" s="325">
        <v>19898.202000000001</v>
      </c>
      <c r="K58" s="325">
        <v>20252.939999999999</v>
      </c>
      <c r="L58" s="325">
        <v>21639.511999999999</v>
      </c>
      <c r="M58" s="325">
        <v>24028.32</v>
      </c>
      <c r="N58" s="291">
        <v>21560.761999999999</v>
      </c>
      <c r="O58" s="81">
        <f t="shared" ref="O58" si="29">SUM(O59,O63,O64,O65,O66,O67,O68,O70,O71,O72,O73,O74,O76,O77,O78,O80,O82,O83,O84)</f>
        <v>22155.482999999997</v>
      </c>
      <c r="P58" s="291" t="s">
        <v>12</v>
      </c>
      <c r="Q58" s="291" t="s">
        <v>12</v>
      </c>
      <c r="R58" s="291" t="s">
        <v>12</v>
      </c>
      <c r="S58" s="291" t="s">
        <v>12</v>
      </c>
      <c r="T58" s="291" t="s">
        <v>12</v>
      </c>
      <c r="U58" s="291" t="s">
        <v>12</v>
      </c>
      <c r="V58" s="291" t="s">
        <v>12</v>
      </c>
      <c r="W58" s="291" t="s">
        <v>12</v>
      </c>
      <c r="X58" s="291" t="s">
        <v>12</v>
      </c>
      <c r="Y58" s="291" t="s">
        <v>12</v>
      </c>
      <c r="Z58" s="291" t="s">
        <v>12</v>
      </c>
      <c r="AB58" s="292"/>
    </row>
    <row r="59" spans="1:30" ht="14.4" x14ac:dyDescent="0.2">
      <c r="A59" s="2" t="s">
        <v>89</v>
      </c>
      <c r="B59" s="70" t="s">
        <v>14</v>
      </c>
      <c r="C59" s="324">
        <v>307.10000000000002</v>
      </c>
      <c r="D59" s="325">
        <v>262</v>
      </c>
      <c r="E59" s="325">
        <v>308.5</v>
      </c>
      <c r="F59" s="325">
        <v>289.8</v>
      </c>
      <c r="G59" s="325">
        <v>307.10000000000002</v>
      </c>
      <c r="H59" s="325">
        <v>284.8</v>
      </c>
      <c r="I59" s="325">
        <v>305.5</v>
      </c>
      <c r="J59" s="325">
        <v>303</v>
      </c>
      <c r="K59" s="325">
        <v>298.09999999999997</v>
      </c>
      <c r="L59" s="325">
        <v>304.90000000000003</v>
      </c>
      <c r="M59" s="325">
        <v>294.10000000000002</v>
      </c>
      <c r="N59" s="291">
        <v>283.90000000000003</v>
      </c>
      <c r="O59" s="291">
        <v>316.00000000000006</v>
      </c>
      <c r="P59" s="291" t="s">
        <v>12</v>
      </c>
      <c r="Q59" s="291" t="s">
        <v>12</v>
      </c>
      <c r="R59" s="291" t="s">
        <v>12</v>
      </c>
      <c r="S59" s="291" t="s">
        <v>12</v>
      </c>
      <c r="T59" s="291" t="s">
        <v>12</v>
      </c>
      <c r="U59" s="291" t="s">
        <v>12</v>
      </c>
      <c r="V59" s="291" t="s">
        <v>12</v>
      </c>
      <c r="W59" s="291" t="s">
        <v>12</v>
      </c>
      <c r="X59" s="291" t="s">
        <v>12</v>
      </c>
      <c r="Y59" s="291" t="s">
        <v>12</v>
      </c>
      <c r="Z59" s="291" t="s">
        <v>12</v>
      </c>
      <c r="AD59" s="292"/>
    </row>
    <row r="60" spans="1:30" x14ac:dyDescent="0.2">
      <c r="A60" s="2" t="s">
        <v>90</v>
      </c>
      <c r="B60" s="70" t="s">
        <v>15</v>
      </c>
      <c r="C60" s="324">
        <v>3659.6589999999997</v>
      </c>
      <c r="D60" s="325">
        <v>2786.0450000000005</v>
      </c>
      <c r="E60" s="325">
        <v>2151.7909999999997</v>
      </c>
      <c r="F60" s="325">
        <v>1893.0620000000001</v>
      </c>
      <c r="G60" s="325">
        <v>2383.2669999999998</v>
      </c>
      <c r="H60" s="325">
        <v>1490.606</v>
      </c>
      <c r="I60" s="325">
        <v>2000.4760000000001</v>
      </c>
      <c r="J60" s="325">
        <v>2078.4879999999998</v>
      </c>
      <c r="K60" s="325">
        <v>2499.393</v>
      </c>
      <c r="L60" s="325">
        <v>2849.2669999999998</v>
      </c>
      <c r="M60" s="325">
        <v>2436.261</v>
      </c>
      <c r="N60" s="291">
        <v>2657.902</v>
      </c>
      <c r="O60" s="291">
        <v>2422.37</v>
      </c>
      <c r="P60" s="291" t="s">
        <v>12</v>
      </c>
      <c r="Q60" s="291" t="s">
        <v>12</v>
      </c>
      <c r="R60" s="291" t="s">
        <v>12</v>
      </c>
      <c r="S60" s="291" t="s">
        <v>12</v>
      </c>
      <c r="T60" s="291" t="s">
        <v>12</v>
      </c>
      <c r="U60" s="291" t="s">
        <v>12</v>
      </c>
      <c r="V60" s="291" t="s">
        <v>12</v>
      </c>
      <c r="W60" s="291" t="s">
        <v>12</v>
      </c>
      <c r="X60" s="291" t="s">
        <v>12</v>
      </c>
      <c r="Y60" s="291" t="s">
        <v>12</v>
      </c>
      <c r="Z60" s="291" t="s">
        <v>12</v>
      </c>
    </row>
    <row r="61" spans="1:30" x14ac:dyDescent="0.2">
      <c r="A61" s="2" t="s">
        <v>91</v>
      </c>
      <c r="B61" s="70" t="s">
        <v>188</v>
      </c>
      <c r="C61" s="324">
        <v>3905.9070000000002</v>
      </c>
      <c r="D61" s="325">
        <v>3845.77</v>
      </c>
      <c r="E61" s="325">
        <v>4079.931</v>
      </c>
      <c r="F61" s="325">
        <v>3657.3500000000004</v>
      </c>
      <c r="G61" s="325">
        <v>3262.5619999999999</v>
      </c>
      <c r="H61" s="325">
        <v>2952.259</v>
      </c>
      <c r="I61" s="325">
        <v>2922.779</v>
      </c>
      <c r="J61" s="325">
        <v>3224.3990000000003</v>
      </c>
      <c r="K61" s="325">
        <v>3304.415</v>
      </c>
      <c r="L61" s="325">
        <v>3617.779</v>
      </c>
      <c r="M61" s="325">
        <v>3733.538</v>
      </c>
      <c r="N61" s="291">
        <v>3775.2890000000002</v>
      </c>
      <c r="O61" s="291">
        <v>3766.4880000000003</v>
      </c>
      <c r="P61" s="291" t="s">
        <v>12</v>
      </c>
      <c r="Q61" s="291" t="s">
        <v>12</v>
      </c>
      <c r="R61" s="291" t="s">
        <v>12</v>
      </c>
      <c r="S61" s="291" t="s">
        <v>12</v>
      </c>
      <c r="T61" s="291" t="s">
        <v>12</v>
      </c>
      <c r="U61" s="291" t="s">
        <v>12</v>
      </c>
      <c r="V61" s="291" t="s">
        <v>12</v>
      </c>
      <c r="W61" s="291" t="s">
        <v>12</v>
      </c>
      <c r="X61" s="291" t="s">
        <v>12</v>
      </c>
      <c r="Y61" s="291" t="s">
        <v>12</v>
      </c>
      <c r="Z61" s="291" t="s">
        <v>12</v>
      </c>
    </row>
    <row r="62" spans="1:30" x14ac:dyDescent="0.2">
      <c r="A62" s="2" t="s">
        <v>92</v>
      </c>
      <c r="B62" s="70" t="s">
        <v>17</v>
      </c>
      <c r="C62" s="324">
        <v>336.44400000000002</v>
      </c>
      <c r="D62" s="325">
        <v>261.22899999999998</v>
      </c>
      <c r="E62" s="325">
        <v>214.46300000000002</v>
      </c>
      <c r="F62" s="325">
        <v>152.49600000000001</v>
      </c>
      <c r="G62" s="325">
        <v>82.9</v>
      </c>
      <c r="H62" s="325">
        <v>29.656000000000002</v>
      </c>
      <c r="I62" s="325">
        <v>18.733000000000001</v>
      </c>
      <c r="J62" s="325">
        <v>27.787000000000003</v>
      </c>
      <c r="K62" s="325">
        <v>39.675000000000004</v>
      </c>
      <c r="L62" s="325">
        <v>76.64</v>
      </c>
      <c r="M62" s="325">
        <v>148.261</v>
      </c>
      <c r="N62" s="291">
        <v>186.28</v>
      </c>
      <c r="O62" s="291">
        <v>185.685</v>
      </c>
      <c r="P62" s="291" t="s">
        <v>12</v>
      </c>
      <c r="Q62" s="291" t="s">
        <v>12</v>
      </c>
      <c r="R62" s="291" t="s">
        <v>12</v>
      </c>
      <c r="S62" s="291" t="s">
        <v>12</v>
      </c>
      <c r="T62" s="291" t="s">
        <v>12</v>
      </c>
      <c r="U62" s="291" t="s">
        <v>12</v>
      </c>
      <c r="V62" s="291" t="s">
        <v>12</v>
      </c>
      <c r="W62" s="291" t="s">
        <v>12</v>
      </c>
      <c r="X62" s="291" t="s">
        <v>12</v>
      </c>
      <c r="Y62" s="291" t="s">
        <v>12</v>
      </c>
      <c r="Z62" s="291" t="s">
        <v>12</v>
      </c>
    </row>
    <row r="63" spans="1:30" x14ac:dyDescent="0.2">
      <c r="A63" s="2" t="s">
        <v>93</v>
      </c>
      <c r="B63" s="70" t="s">
        <v>66</v>
      </c>
      <c r="C63" s="324">
        <v>16522.458999999999</v>
      </c>
      <c r="D63" s="325">
        <v>16125.421</v>
      </c>
      <c r="E63" s="325">
        <v>14784.519</v>
      </c>
      <c r="F63" s="325">
        <v>14476.672</v>
      </c>
      <c r="G63" s="325">
        <v>13781.01</v>
      </c>
      <c r="H63" s="325">
        <v>11630.969000000001</v>
      </c>
      <c r="I63" s="325">
        <v>12648.144</v>
      </c>
      <c r="J63" s="325">
        <v>12863.388000000001</v>
      </c>
      <c r="K63" s="325">
        <v>12535.235000000001</v>
      </c>
      <c r="L63" s="325">
        <v>13341.255000000001</v>
      </c>
      <c r="M63" s="325">
        <v>15115.940999999999</v>
      </c>
      <c r="N63" s="291">
        <v>12623.124</v>
      </c>
      <c r="O63" s="291">
        <v>13935.939</v>
      </c>
      <c r="P63" s="291" t="s">
        <v>12</v>
      </c>
      <c r="Q63" s="291" t="s">
        <v>12</v>
      </c>
      <c r="R63" s="291" t="s">
        <v>12</v>
      </c>
      <c r="S63" s="291" t="s">
        <v>12</v>
      </c>
      <c r="T63" s="291" t="s">
        <v>12</v>
      </c>
      <c r="U63" s="291" t="s">
        <v>12</v>
      </c>
      <c r="V63" s="291" t="s">
        <v>12</v>
      </c>
      <c r="W63" s="291" t="s">
        <v>12</v>
      </c>
      <c r="X63" s="291" t="s">
        <v>12</v>
      </c>
      <c r="Y63" s="291" t="s">
        <v>12</v>
      </c>
      <c r="Z63" s="291" t="s">
        <v>12</v>
      </c>
    </row>
    <row r="64" spans="1:30" x14ac:dyDescent="0.2">
      <c r="A64" s="2" t="s">
        <v>95</v>
      </c>
      <c r="B64" s="70" t="s">
        <v>18</v>
      </c>
      <c r="C64" s="324">
        <v>1931.7140000000002</v>
      </c>
      <c r="D64" s="325">
        <v>1526.8320000000001</v>
      </c>
      <c r="E64" s="325">
        <v>1499.15</v>
      </c>
      <c r="F64" s="325">
        <v>1978.0970000000002</v>
      </c>
      <c r="G64" s="325">
        <v>1016.3960000000001</v>
      </c>
      <c r="H64" s="325">
        <v>776.92</v>
      </c>
      <c r="I64" s="325">
        <v>771.53100000000006</v>
      </c>
      <c r="J64" s="325">
        <v>760.42100000000005</v>
      </c>
      <c r="K64" s="325">
        <v>1231.0909999999999</v>
      </c>
      <c r="L64" s="325">
        <v>1057.133</v>
      </c>
      <c r="M64" s="325">
        <v>1293.0619999999999</v>
      </c>
      <c r="N64" s="291">
        <v>1135.0609999999999</v>
      </c>
      <c r="O64" s="291">
        <v>1072.0250000000001</v>
      </c>
      <c r="P64" s="291" t="s">
        <v>12</v>
      </c>
      <c r="Q64" s="291" t="s">
        <v>12</v>
      </c>
      <c r="R64" s="291" t="s">
        <v>12</v>
      </c>
      <c r="S64" s="291" t="s">
        <v>12</v>
      </c>
      <c r="T64" s="291" t="s">
        <v>12</v>
      </c>
      <c r="U64" s="291" t="s">
        <v>12</v>
      </c>
      <c r="V64" s="291" t="s">
        <v>12</v>
      </c>
      <c r="W64" s="291" t="s">
        <v>12</v>
      </c>
      <c r="X64" s="291" t="s">
        <v>12</v>
      </c>
      <c r="Y64" s="291" t="s">
        <v>12</v>
      </c>
      <c r="Z64" s="291" t="s">
        <v>12</v>
      </c>
    </row>
    <row r="65" spans="1:26" x14ac:dyDescent="0.2">
      <c r="A65" s="2" t="s">
        <v>94</v>
      </c>
      <c r="B65" s="70" t="s">
        <v>19</v>
      </c>
      <c r="C65" s="326" t="s">
        <v>282</v>
      </c>
      <c r="D65" s="326" t="s">
        <v>282</v>
      </c>
      <c r="E65" s="326" t="s">
        <v>282</v>
      </c>
      <c r="F65" s="326" t="s">
        <v>282</v>
      </c>
      <c r="G65" s="326" t="s">
        <v>282</v>
      </c>
      <c r="H65" s="325">
        <v>19.306000000000001</v>
      </c>
      <c r="I65" s="325">
        <v>21.531000000000002</v>
      </c>
      <c r="J65" s="326" t="s">
        <v>282</v>
      </c>
      <c r="K65" s="326" t="s">
        <v>282</v>
      </c>
      <c r="L65" s="326" t="s">
        <v>282</v>
      </c>
      <c r="M65" s="326" t="s">
        <v>282</v>
      </c>
      <c r="N65" s="326" t="s">
        <v>282</v>
      </c>
      <c r="O65" s="81" t="s">
        <v>282</v>
      </c>
      <c r="P65" s="74" t="s">
        <v>12</v>
      </c>
      <c r="Q65" s="74" t="s">
        <v>12</v>
      </c>
      <c r="R65" s="74" t="s">
        <v>12</v>
      </c>
      <c r="S65" s="74" t="s">
        <v>12</v>
      </c>
      <c r="T65" s="74" t="s">
        <v>12</v>
      </c>
      <c r="U65" s="74" t="s">
        <v>12</v>
      </c>
      <c r="V65" s="74" t="s">
        <v>12</v>
      </c>
      <c r="W65" s="74" t="s">
        <v>12</v>
      </c>
      <c r="X65" s="74" t="s">
        <v>12</v>
      </c>
      <c r="Y65" s="74" t="s">
        <v>12</v>
      </c>
      <c r="Z65" s="74" t="s">
        <v>12</v>
      </c>
    </row>
    <row r="66" spans="1:26" x14ac:dyDescent="0.2">
      <c r="A66" s="2" t="s">
        <v>96</v>
      </c>
      <c r="B66" s="70" t="s">
        <v>20</v>
      </c>
      <c r="C66" s="324">
        <v>3574.8870000000002</v>
      </c>
      <c r="D66" s="325">
        <v>2412.84</v>
      </c>
      <c r="E66" s="325">
        <v>2465.2869999999998</v>
      </c>
      <c r="F66" s="325">
        <v>2302.0420000000004</v>
      </c>
      <c r="G66" s="325">
        <v>1808.8590000000002</v>
      </c>
      <c r="H66" s="325">
        <v>2131.1959999999999</v>
      </c>
      <c r="I66" s="325">
        <v>2121.1570000000002</v>
      </c>
      <c r="J66" s="325">
        <v>2113.7800000000002</v>
      </c>
      <c r="K66" s="325">
        <v>1428.239</v>
      </c>
      <c r="L66" s="325">
        <v>1598.549</v>
      </c>
      <c r="M66" s="325">
        <v>2044.595</v>
      </c>
      <c r="N66" s="291">
        <v>2623.4290000000001</v>
      </c>
      <c r="O66" s="291">
        <v>2727.1379999999999</v>
      </c>
      <c r="P66" s="291" t="s">
        <v>12</v>
      </c>
      <c r="Q66" s="291" t="s">
        <v>12</v>
      </c>
      <c r="R66" s="291" t="s">
        <v>12</v>
      </c>
      <c r="S66" s="291" t="s">
        <v>12</v>
      </c>
      <c r="T66" s="291" t="s">
        <v>12</v>
      </c>
      <c r="U66" s="291" t="s">
        <v>12</v>
      </c>
      <c r="V66" s="291" t="s">
        <v>12</v>
      </c>
      <c r="W66" s="291" t="s">
        <v>12</v>
      </c>
      <c r="X66" s="291" t="s">
        <v>12</v>
      </c>
      <c r="Y66" s="291" t="s">
        <v>12</v>
      </c>
      <c r="Z66" s="291" t="s">
        <v>12</v>
      </c>
    </row>
    <row r="67" spans="1:26" x14ac:dyDescent="0.2">
      <c r="A67" s="2" t="s">
        <v>97</v>
      </c>
      <c r="B67" s="70" t="s">
        <v>21</v>
      </c>
      <c r="C67" s="324">
        <v>1848</v>
      </c>
      <c r="D67" s="325">
        <v>1217</v>
      </c>
      <c r="E67" s="325">
        <v>610</v>
      </c>
      <c r="F67" s="325">
        <v>552</v>
      </c>
      <c r="G67" s="325">
        <v>442</v>
      </c>
      <c r="H67" s="325">
        <v>409</v>
      </c>
      <c r="I67" s="325">
        <v>693</v>
      </c>
      <c r="J67" s="325">
        <v>484</v>
      </c>
      <c r="K67" s="325">
        <v>452</v>
      </c>
      <c r="L67" s="325">
        <v>587</v>
      </c>
      <c r="M67" s="325">
        <v>449</v>
      </c>
      <c r="N67" s="291">
        <v>310</v>
      </c>
      <c r="O67" s="291">
        <v>552</v>
      </c>
      <c r="P67" s="291" t="s">
        <v>12</v>
      </c>
      <c r="Q67" s="291" t="s">
        <v>12</v>
      </c>
      <c r="R67" s="291" t="s">
        <v>12</v>
      </c>
      <c r="S67" s="291" t="s">
        <v>12</v>
      </c>
      <c r="T67" s="291" t="s">
        <v>12</v>
      </c>
      <c r="U67" s="291" t="s">
        <v>12</v>
      </c>
      <c r="V67" s="291" t="s">
        <v>12</v>
      </c>
      <c r="W67" s="291" t="s">
        <v>12</v>
      </c>
      <c r="X67" s="291" t="s">
        <v>12</v>
      </c>
      <c r="Y67" s="291" t="s">
        <v>12</v>
      </c>
      <c r="Z67" s="291" t="s">
        <v>12</v>
      </c>
    </row>
    <row r="68" spans="1:26" x14ac:dyDescent="0.2">
      <c r="A68" s="2" t="s">
        <v>98</v>
      </c>
      <c r="B68" s="70" t="s">
        <v>22</v>
      </c>
      <c r="C68" s="324">
        <v>983.61400000000003</v>
      </c>
      <c r="D68" s="325">
        <v>882.23099999999999</v>
      </c>
      <c r="E68" s="325">
        <v>856.73200000000008</v>
      </c>
      <c r="F68" s="325">
        <v>842.17500000000007</v>
      </c>
      <c r="G68" s="325">
        <v>779.45500000000004</v>
      </c>
      <c r="H68" s="325">
        <v>762.12300000000005</v>
      </c>
      <c r="I68" s="325">
        <v>881.31899999999996</v>
      </c>
      <c r="J68" s="325">
        <v>889.49500000000012</v>
      </c>
      <c r="K68" s="325">
        <v>754.19399999999996</v>
      </c>
      <c r="L68" s="325">
        <v>827.20299999999997</v>
      </c>
      <c r="M68" s="325">
        <v>925.05200000000002</v>
      </c>
      <c r="N68" s="291">
        <v>887.44600000000003</v>
      </c>
      <c r="O68" s="291">
        <v>888.77600000000007</v>
      </c>
      <c r="P68" s="291" t="s">
        <v>12</v>
      </c>
      <c r="Q68" s="291" t="s">
        <v>12</v>
      </c>
      <c r="R68" s="291" t="s">
        <v>12</v>
      </c>
      <c r="S68" s="291" t="s">
        <v>12</v>
      </c>
      <c r="T68" s="291" t="s">
        <v>12</v>
      </c>
      <c r="U68" s="291" t="s">
        <v>12</v>
      </c>
      <c r="V68" s="291" t="s">
        <v>12</v>
      </c>
      <c r="W68" s="291" t="s">
        <v>12</v>
      </c>
      <c r="X68" s="291" t="s">
        <v>12</v>
      </c>
      <c r="Y68" s="291" t="s">
        <v>12</v>
      </c>
      <c r="Z68" s="291" t="s">
        <v>12</v>
      </c>
    </row>
    <row r="69" spans="1:26" x14ac:dyDescent="0.2">
      <c r="A69" s="2" t="s">
        <v>99</v>
      </c>
      <c r="B69" s="70" t="s">
        <v>44</v>
      </c>
      <c r="C69" s="324">
        <v>61</v>
      </c>
      <c r="D69" s="325">
        <v>57</v>
      </c>
      <c r="E69" s="325">
        <v>57</v>
      </c>
      <c r="F69" s="325">
        <v>54</v>
      </c>
      <c r="G69" s="325">
        <v>59</v>
      </c>
      <c r="H69" s="325">
        <v>57</v>
      </c>
      <c r="I69" s="325">
        <v>58</v>
      </c>
      <c r="J69" s="325">
        <v>60</v>
      </c>
      <c r="K69" s="325">
        <v>59</v>
      </c>
      <c r="L69" s="325">
        <v>74</v>
      </c>
      <c r="M69" s="325">
        <v>59</v>
      </c>
      <c r="N69" s="291">
        <v>42</v>
      </c>
      <c r="O69" s="291">
        <v>27</v>
      </c>
      <c r="P69" s="291" t="s">
        <v>12</v>
      </c>
      <c r="Q69" s="291" t="s">
        <v>12</v>
      </c>
      <c r="R69" s="291" t="s">
        <v>12</v>
      </c>
      <c r="S69" s="291" t="s">
        <v>12</v>
      </c>
      <c r="T69" s="291" t="s">
        <v>12</v>
      </c>
      <c r="U69" s="291" t="s">
        <v>12</v>
      </c>
      <c r="V69" s="291" t="s">
        <v>12</v>
      </c>
      <c r="W69" s="291" t="s">
        <v>12</v>
      </c>
      <c r="X69" s="291" t="s">
        <v>12</v>
      </c>
      <c r="Y69" s="291" t="s">
        <v>12</v>
      </c>
      <c r="Z69" s="291" t="s">
        <v>12</v>
      </c>
    </row>
    <row r="70" spans="1:26" x14ac:dyDescent="0.2">
      <c r="A70" s="2" t="s">
        <v>100</v>
      </c>
      <c r="B70" s="70" t="s">
        <v>23</v>
      </c>
      <c r="C70" s="324">
        <v>1248</v>
      </c>
      <c r="D70" s="325">
        <v>947</v>
      </c>
      <c r="E70" s="325">
        <v>870</v>
      </c>
      <c r="F70" s="325">
        <v>880</v>
      </c>
      <c r="G70" s="325">
        <v>742</v>
      </c>
      <c r="H70" s="325">
        <v>764</v>
      </c>
      <c r="I70" s="325">
        <v>861</v>
      </c>
      <c r="J70" s="325">
        <v>580</v>
      </c>
      <c r="K70" s="325">
        <v>920</v>
      </c>
      <c r="L70" s="325">
        <v>944</v>
      </c>
      <c r="M70" s="325">
        <v>910</v>
      </c>
      <c r="N70" s="291">
        <v>762</v>
      </c>
      <c r="O70" s="81" t="s">
        <v>12</v>
      </c>
      <c r="P70" s="291" t="s">
        <v>12</v>
      </c>
      <c r="Q70" s="291" t="s">
        <v>12</v>
      </c>
      <c r="R70" s="291" t="s">
        <v>12</v>
      </c>
      <c r="S70" s="291" t="s">
        <v>12</v>
      </c>
      <c r="T70" s="291" t="s">
        <v>12</v>
      </c>
      <c r="U70" s="291" t="s">
        <v>12</v>
      </c>
      <c r="V70" s="291" t="s">
        <v>12</v>
      </c>
      <c r="W70" s="291" t="s">
        <v>12</v>
      </c>
      <c r="X70" s="291" t="s">
        <v>12</v>
      </c>
      <c r="Y70" s="291" t="s">
        <v>12</v>
      </c>
      <c r="Z70" s="291" t="s">
        <v>12</v>
      </c>
    </row>
    <row r="71" spans="1:26" x14ac:dyDescent="0.2">
      <c r="A71" s="2" t="s">
        <v>101</v>
      </c>
      <c r="B71" s="70" t="s">
        <v>24</v>
      </c>
      <c r="C71" s="324">
        <v>1.0609999999999999</v>
      </c>
      <c r="D71" s="325">
        <v>2.2290000000000001</v>
      </c>
      <c r="E71" s="325">
        <v>1.728</v>
      </c>
      <c r="F71" s="325">
        <v>0</v>
      </c>
      <c r="G71" s="325">
        <v>2.339</v>
      </c>
      <c r="H71" s="325">
        <v>3.4550000000000001</v>
      </c>
      <c r="I71" s="325">
        <v>4.8980000000000006</v>
      </c>
      <c r="J71" s="325">
        <v>4.4430000000000005</v>
      </c>
      <c r="K71" s="325">
        <v>2.0329999999999999</v>
      </c>
      <c r="L71" s="325">
        <v>0.60199999999999998</v>
      </c>
      <c r="M71" s="325">
        <v>3.181</v>
      </c>
      <c r="N71" s="291">
        <v>1.7160000000000002</v>
      </c>
      <c r="O71" s="291">
        <v>0.28500000000000003</v>
      </c>
      <c r="P71" s="291" t="s">
        <v>12</v>
      </c>
      <c r="Q71" s="291" t="s">
        <v>12</v>
      </c>
      <c r="R71" s="291" t="s">
        <v>12</v>
      </c>
      <c r="S71" s="291" t="s">
        <v>12</v>
      </c>
      <c r="T71" s="291" t="s">
        <v>12</v>
      </c>
      <c r="U71" s="291" t="s">
        <v>12</v>
      </c>
      <c r="V71" s="291" t="s">
        <v>12</v>
      </c>
      <c r="W71" s="291" t="s">
        <v>12</v>
      </c>
      <c r="X71" s="291" t="s">
        <v>12</v>
      </c>
      <c r="Y71" s="291" t="s">
        <v>12</v>
      </c>
      <c r="Z71" s="291" t="s">
        <v>12</v>
      </c>
    </row>
    <row r="72" spans="1:26" x14ac:dyDescent="0.2">
      <c r="A72" s="2" t="s">
        <v>102</v>
      </c>
      <c r="B72" s="70" t="s">
        <v>25</v>
      </c>
      <c r="C72" s="324">
        <v>6.8920000000000003</v>
      </c>
      <c r="D72" s="325">
        <v>4.8230000000000004</v>
      </c>
      <c r="E72" s="325">
        <v>4.9030000000000005</v>
      </c>
      <c r="F72" s="325">
        <v>6.09</v>
      </c>
      <c r="G72" s="325">
        <v>7.1280000000000001</v>
      </c>
      <c r="H72" s="325">
        <v>2.3410000000000002</v>
      </c>
      <c r="I72" s="325">
        <v>5.5360000000000005</v>
      </c>
      <c r="J72" s="325">
        <v>6.7890000000000006</v>
      </c>
      <c r="K72" s="325">
        <v>6.46</v>
      </c>
      <c r="L72" s="325">
        <v>8.0220000000000002</v>
      </c>
      <c r="M72" s="325">
        <v>8.452</v>
      </c>
      <c r="N72" s="291">
        <v>6.1850000000000005</v>
      </c>
      <c r="O72" s="291">
        <v>3.4330000000000003</v>
      </c>
      <c r="P72" s="291" t="s">
        <v>12</v>
      </c>
      <c r="Q72" s="291" t="s">
        <v>12</v>
      </c>
      <c r="R72" s="291" t="s">
        <v>12</v>
      </c>
      <c r="S72" s="291" t="s">
        <v>12</v>
      </c>
      <c r="T72" s="291" t="s">
        <v>12</v>
      </c>
      <c r="U72" s="291" t="s">
        <v>12</v>
      </c>
      <c r="V72" s="291" t="s">
        <v>12</v>
      </c>
      <c r="W72" s="291" t="s">
        <v>12</v>
      </c>
      <c r="X72" s="291" t="s">
        <v>12</v>
      </c>
      <c r="Y72" s="291" t="s">
        <v>12</v>
      </c>
      <c r="Z72" s="291" t="s">
        <v>12</v>
      </c>
    </row>
    <row r="73" spans="1:26" x14ac:dyDescent="0.2">
      <c r="A73" s="2" t="s">
        <v>103</v>
      </c>
      <c r="B73" s="70" t="s">
        <v>26</v>
      </c>
      <c r="C73" s="324">
        <v>31.321000000000002</v>
      </c>
      <c r="D73" s="325">
        <v>28.486000000000001</v>
      </c>
      <c r="E73" s="325">
        <v>24.881</v>
      </c>
      <c r="F73" s="325">
        <v>19.082000000000001</v>
      </c>
      <c r="G73" s="325">
        <v>27.276000000000003</v>
      </c>
      <c r="H73" s="325">
        <v>22.05</v>
      </c>
      <c r="I73" s="325">
        <v>11.069000000000001</v>
      </c>
      <c r="J73" s="325">
        <v>22.863000000000003</v>
      </c>
      <c r="K73" s="325">
        <v>35.420999999999999</v>
      </c>
      <c r="L73" s="325">
        <v>29.959000000000003</v>
      </c>
      <c r="M73" s="325">
        <v>23.375</v>
      </c>
      <c r="N73" s="291">
        <v>20.736999999999998</v>
      </c>
      <c r="O73" s="291">
        <v>24.443000000000001</v>
      </c>
      <c r="P73" s="291" t="s">
        <v>12</v>
      </c>
      <c r="Q73" s="291" t="s">
        <v>12</v>
      </c>
      <c r="R73" s="291" t="s">
        <v>12</v>
      </c>
      <c r="S73" s="291" t="s">
        <v>12</v>
      </c>
      <c r="T73" s="291" t="s">
        <v>12</v>
      </c>
      <c r="U73" s="291" t="s">
        <v>12</v>
      </c>
      <c r="V73" s="291" t="s">
        <v>12</v>
      </c>
      <c r="W73" s="291" t="s">
        <v>12</v>
      </c>
      <c r="X73" s="291" t="s">
        <v>12</v>
      </c>
      <c r="Y73" s="291" t="s">
        <v>12</v>
      </c>
      <c r="Z73" s="291" t="s">
        <v>12</v>
      </c>
    </row>
    <row r="74" spans="1:26" x14ac:dyDescent="0.2">
      <c r="A74" s="2" t="s">
        <v>104</v>
      </c>
      <c r="B74" s="70" t="s">
        <v>27</v>
      </c>
      <c r="C74" s="324">
        <v>5.0010000000000003</v>
      </c>
      <c r="D74" s="325">
        <v>15.817</v>
      </c>
      <c r="E74" s="325">
        <v>5.7880000000000003</v>
      </c>
      <c r="F74" s="325">
        <v>5.4610000000000003</v>
      </c>
      <c r="G74" s="325">
        <v>5.742</v>
      </c>
      <c r="H74" s="325">
        <v>13.248000000000001</v>
      </c>
      <c r="I74" s="325">
        <v>7.141</v>
      </c>
      <c r="J74" s="325">
        <v>7.7150000000000007</v>
      </c>
      <c r="K74" s="325">
        <v>5.3360000000000003</v>
      </c>
      <c r="L74" s="325">
        <v>3.2990000000000004</v>
      </c>
      <c r="M74" s="325">
        <v>5.4080000000000004</v>
      </c>
      <c r="N74" s="291">
        <v>4.1459999999999999</v>
      </c>
      <c r="O74" s="291">
        <v>4.9560000000000004</v>
      </c>
      <c r="P74" s="291" t="s">
        <v>12</v>
      </c>
      <c r="Q74" s="291" t="s">
        <v>12</v>
      </c>
      <c r="R74" s="291" t="s">
        <v>12</v>
      </c>
      <c r="S74" s="291" t="s">
        <v>12</v>
      </c>
      <c r="T74" s="291" t="s">
        <v>12</v>
      </c>
      <c r="U74" s="291" t="s">
        <v>12</v>
      </c>
      <c r="V74" s="291" t="s">
        <v>12</v>
      </c>
      <c r="W74" s="291" t="s">
        <v>12</v>
      </c>
      <c r="X74" s="291" t="s">
        <v>12</v>
      </c>
      <c r="Y74" s="291" t="s">
        <v>12</v>
      </c>
      <c r="Z74" s="291" t="s">
        <v>12</v>
      </c>
    </row>
    <row r="75" spans="1:26" x14ac:dyDescent="0.2">
      <c r="A75" s="2" t="s">
        <v>105</v>
      </c>
      <c r="B75" s="70" t="s">
        <v>28</v>
      </c>
      <c r="C75" s="324">
        <v>795.16800000000001</v>
      </c>
      <c r="D75" s="325">
        <v>706.822</v>
      </c>
      <c r="E75" s="325">
        <v>811.48199999999997</v>
      </c>
      <c r="F75" s="325">
        <v>586.13400000000001</v>
      </c>
      <c r="G75" s="325">
        <v>467.54300000000001</v>
      </c>
      <c r="H75" s="325">
        <v>569.11</v>
      </c>
      <c r="I75" s="325">
        <v>792.42399999999998</v>
      </c>
      <c r="J75" s="325">
        <v>664.12800000000004</v>
      </c>
      <c r="K75" s="325">
        <v>756.58</v>
      </c>
      <c r="L75" s="325">
        <v>757.65300000000002</v>
      </c>
      <c r="M75" s="325">
        <v>673.73400000000004</v>
      </c>
      <c r="N75" s="291">
        <v>647.548</v>
      </c>
      <c r="O75" s="291">
        <v>663.726</v>
      </c>
      <c r="P75" s="291" t="s">
        <v>12</v>
      </c>
      <c r="Q75" s="291" t="s">
        <v>12</v>
      </c>
      <c r="R75" s="291" t="s">
        <v>12</v>
      </c>
      <c r="S75" s="291" t="s">
        <v>12</v>
      </c>
      <c r="T75" s="291" t="s">
        <v>12</v>
      </c>
      <c r="U75" s="291" t="s">
        <v>12</v>
      </c>
      <c r="V75" s="291" t="s">
        <v>12</v>
      </c>
      <c r="W75" s="291" t="s">
        <v>12</v>
      </c>
      <c r="X75" s="291" t="s">
        <v>12</v>
      </c>
      <c r="Y75" s="291" t="s">
        <v>12</v>
      </c>
      <c r="Z75" s="291" t="s">
        <v>12</v>
      </c>
    </row>
    <row r="76" spans="1:26" x14ac:dyDescent="0.2">
      <c r="A76" s="83" t="s">
        <v>106</v>
      </c>
      <c r="B76" s="70" t="s">
        <v>29</v>
      </c>
      <c r="C76" s="326" t="s">
        <v>12</v>
      </c>
      <c r="D76" s="326" t="s">
        <v>12</v>
      </c>
      <c r="E76" s="326" t="s">
        <v>12</v>
      </c>
      <c r="F76" s="326" t="s">
        <v>12</v>
      </c>
      <c r="G76" s="326" t="s">
        <v>12</v>
      </c>
      <c r="H76" s="326" t="s">
        <v>12</v>
      </c>
      <c r="I76" s="326" t="s">
        <v>12</v>
      </c>
      <c r="J76" s="326" t="s">
        <v>12</v>
      </c>
      <c r="K76" s="326" t="s">
        <v>12</v>
      </c>
      <c r="L76" s="326" t="s">
        <v>12</v>
      </c>
      <c r="M76" s="326" t="s">
        <v>12</v>
      </c>
      <c r="N76" s="81" t="s">
        <v>12</v>
      </c>
      <c r="O76" s="81" t="s">
        <v>12</v>
      </c>
      <c r="P76" s="81" t="s">
        <v>12</v>
      </c>
      <c r="Q76" s="81" t="s">
        <v>12</v>
      </c>
      <c r="R76" s="81" t="s">
        <v>12</v>
      </c>
      <c r="S76" s="81" t="s">
        <v>12</v>
      </c>
      <c r="T76" s="81" t="s">
        <v>12</v>
      </c>
      <c r="U76" s="81" t="s">
        <v>12</v>
      </c>
      <c r="V76" s="81" t="s">
        <v>12</v>
      </c>
      <c r="W76" s="81" t="s">
        <v>12</v>
      </c>
      <c r="X76" s="81" t="s">
        <v>12</v>
      </c>
      <c r="Y76" s="81" t="s">
        <v>12</v>
      </c>
      <c r="Z76" s="81" t="s">
        <v>12</v>
      </c>
    </row>
    <row r="77" spans="1:26" x14ac:dyDescent="0.2">
      <c r="A77" s="2" t="s">
        <v>107</v>
      </c>
      <c r="B77" s="70" t="s">
        <v>30</v>
      </c>
      <c r="C77" s="324">
        <v>1395</v>
      </c>
      <c r="D77" s="325">
        <v>1267</v>
      </c>
      <c r="E77" s="325">
        <v>964</v>
      </c>
      <c r="F77" s="325">
        <v>854</v>
      </c>
      <c r="G77" s="325">
        <v>783</v>
      </c>
      <c r="H77" s="325">
        <v>654.18100000000004</v>
      </c>
      <c r="I77" s="325">
        <v>722.39499999999998</v>
      </c>
      <c r="J77" s="325">
        <v>517.5</v>
      </c>
      <c r="K77" s="325">
        <v>1085.2</v>
      </c>
      <c r="L77" s="325">
        <v>858.65900000000011</v>
      </c>
      <c r="M77" s="325">
        <v>1030.2170000000001</v>
      </c>
      <c r="N77" s="291">
        <v>958.51300000000003</v>
      </c>
      <c r="O77" s="291">
        <v>616.39200000000005</v>
      </c>
      <c r="P77" s="291" t="s">
        <v>12</v>
      </c>
      <c r="Q77" s="291" t="s">
        <v>12</v>
      </c>
      <c r="R77" s="291" t="s">
        <v>12</v>
      </c>
      <c r="S77" s="291" t="s">
        <v>12</v>
      </c>
      <c r="T77" s="291" t="s">
        <v>12</v>
      </c>
      <c r="U77" s="291" t="s">
        <v>12</v>
      </c>
      <c r="V77" s="291" t="s">
        <v>12</v>
      </c>
      <c r="W77" s="291" t="s">
        <v>12</v>
      </c>
      <c r="X77" s="291" t="s">
        <v>12</v>
      </c>
      <c r="Y77" s="291" t="s">
        <v>12</v>
      </c>
      <c r="Z77" s="291" t="s">
        <v>12</v>
      </c>
    </row>
    <row r="78" spans="1:26" x14ac:dyDescent="0.2">
      <c r="A78" s="2" t="s">
        <v>108</v>
      </c>
      <c r="B78" s="70" t="s">
        <v>31</v>
      </c>
      <c r="C78" s="324">
        <v>370.77700000000004</v>
      </c>
      <c r="D78" s="325">
        <v>341.75300000000004</v>
      </c>
      <c r="E78" s="325">
        <v>321.47699999999998</v>
      </c>
      <c r="F78" s="325">
        <v>383.41399999999999</v>
      </c>
      <c r="G78" s="325">
        <v>322.11300000000006</v>
      </c>
      <c r="H78" s="325">
        <v>263.125</v>
      </c>
      <c r="I78" s="325">
        <v>305.97800000000001</v>
      </c>
      <c r="J78" s="325">
        <v>337.36400000000003</v>
      </c>
      <c r="K78" s="325">
        <v>269.536</v>
      </c>
      <c r="L78" s="325">
        <v>314.649</v>
      </c>
      <c r="M78" s="325">
        <v>299.24900000000002</v>
      </c>
      <c r="N78" s="291">
        <v>254.69900000000001</v>
      </c>
      <c r="O78" s="291">
        <v>303.12099999999998</v>
      </c>
      <c r="P78" s="291" t="s">
        <v>12</v>
      </c>
      <c r="Q78" s="291" t="s">
        <v>12</v>
      </c>
      <c r="R78" s="291" t="s">
        <v>12</v>
      </c>
      <c r="S78" s="291" t="s">
        <v>12</v>
      </c>
      <c r="T78" s="291" t="s">
        <v>12</v>
      </c>
      <c r="U78" s="291" t="s">
        <v>12</v>
      </c>
      <c r="V78" s="291" t="s">
        <v>12</v>
      </c>
      <c r="W78" s="291" t="s">
        <v>12</v>
      </c>
      <c r="X78" s="291" t="s">
        <v>12</v>
      </c>
      <c r="Y78" s="291" t="s">
        <v>12</v>
      </c>
      <c r="Z78" s="291" t="s">
        <v>12</v>
      </c>
    </row>
    <row r="79" spans="1:26" x14ac:dyDescent="0.2">
      <c r="A79" s="2" t="s">
        <v>109</v>
      </c>
      <c r="B79" s="70" t="s">
        <v>32</v>
      </c>
      <c r="C79" s="324">
        <v>12470.87</v>
      </c>
      <c r="D79" s="325">
        <v>10429.252</v>
      </c>
      <c r="E79" s="325">
        <v>10090.5</v>
      </c>
      <c r="F79" s="325">
        <v>9301.0619999999999</v>
      </c>
      <c r="G79" s="325">
        <v>9719.84</v>
      </c>
      <c r="H79" s="325">
        <v>9526.018</v>
      </c>
      <c r="I79" s="325">
        <v>10089.647000000001</v>
      </c>
      <c r="J79" s="325">
        <v>9904.2430000000004</v>
      </c>
      <c r="K79" s="325">
        <v>10142.493</v>
      </c>
      <c r="L79" s="325">
        <v>10663.021000000001</v>
      </c>
      <c r="M79" s="325">
        <v>9930.9179999999997</v>
      </c>
      <c r="N79" s="291">
        <v>9795.6579999999994</v>
      </c>
      <c r="O79" s="291">
        <v>9253.2459999999992</v>
      </c>
      <c r="P79" s="291" t="s">
        <v>12</v>
      </c>
      <c r="Q79" s="291" t="s">
        <v>12</v>
      </c>
      <c r="R79" s="291" t="s">
        <v>12</v>
      </c>
      <c r="S79" s="291" t="s">
        <v>12</v>
      </c>
      <c r="T79" s="291" t="s">
        <v>12</v>
      </c>
      <c r="U79" s="291" t="s">
        <v>12</v>
      </c>
      <c r="V79" s="291" t="s">
        <v>12</v>
      </c>
      <c r="W79" s="291" t="s">
        <v>12</v>
      </c>
      <c r="X79" s="291" t="s">
        <v>12</v>
      </c>
      <c r="Y79" s="291" t="s">
        <v>12</v>
      </c>
      <c r="Z79" s="291" t="s">
        <v>12</v>
      </c>
    </row>
    <row r="80" spans="1:26" x14ac:dyDescent="0.2">
      <c r="A80" s="2" t="s">
        <v>110</v>
      </c>
      <c r="B80" s="70" t="s">
        <v>33</v>
      </c>
      <c r="C80" s="324">
        <v>405.70500000000004</v>
      </c>
      <c r="D80" s="325">
        <v>252.47</v>
      </c>
      <c r="E80" s="325">
        <v>241.99600000000001</v>
      </c>
      <c r="F80" s="325">
        <v>220.78400000000002</v>
      </c>
      <c r="G80" s="325">
        <v>144.982</v>
      </c>
      <c r="H80" s="325">
        <v>225.67</v>
      </c>
      <c r="I80" s="325">
        <v>314.79500000000002</v>
      </c>
      <c r="J80" s="325">
        <v>45.911999999999999</v>
      </c>
      <c r="K80" s="325">
        <v>21.848000000000003</v>
      </c>
      <c r="L80" s="325">
        <v>124.31</v>
      </c>
      <c r="M80" s="325">
        <v>59.943000000000005</v>
      </c>
      <c r="N80" s="291">
        <v>47.764000000000003</v>
      </c>
      <c r="O80" s="291">
        <v>52.017000000000003</v>
      </c>
      <c r="P80" s="291" t="s">
        <v>12</v>
      </c>
      <c r="Q80" s="291" t="s">
        <v>12</v>
      </c>
      <c r="R80" s="291" t="s">
        <v>12</v>
      </c>
      <c r="S80" s="291" t="s">
        <v>12</v>
      </c>
      <c r="T80" s="291" t="s">
        <v>12</v>
      </c>
      <c r="U80" s="291" t="s">
        <v>12</v>
      </c>
      <c r="V80" s="291" t="s">
        <v>12</v>
      </c>
      <c r="W80" s="291" t="s">
        <v>12</v>
      </c>
      <c r="X80" s="291" t="s">
        <v>12</v>
      </c>
      <c r="Y80" s="291" t="s">
        <v>12</v>
      </c>
      <c r="Z80" s="291" t="s">
        <v>12</v>
      </c>
    </row>
    <row r="81" spans="1:26" x14ac:dyDescent="0.2">
      <c r="A81" s="2" t="s">
        <v>111</v>
      </c>
      <c r="B81" s="70" t="s">
        <v>34</v>
      </c>
      <c r="C81" s="324">
        <v>2049</v>
      </c>
      <c r="D81" s="325">
        <v>1865</v>
      </c>
      <c r="E81" s="325">
        <v>2025</v>
      </c>
      <c r="F81" s="325">
        <v>1984</v>
      </c>
      <c r="G81" s="325">
        <v>1779</v>
      </c>
      <c r="H81" s="325">
        <v>1676</v>
      </c>
      <c r="I81" s="325">
        <v>1949</v>
      </c>
      <c r="J81" s="325">
        <v>1843</v>
      </c>
      <c r="K81" s="325">
        <v>1768</v>
      </c>
      <c r="L81" s="325">
        <v>1933</v>
      </c>
      <c r="M81" s="325">
        <v>1754</v>
      </c>
      <c r="N81" s="291">
        <v>1799</v>
      </c>
      <c r="O81" s="291">
        <v>1751</v>
      </c>
      <c r="P81" s="291" t="s">
        <v>12</v>
      </c>
      <c r="Q81" s="291" t="s">
        <v>12</v>
      </c>
      <c r="R81" s="291" t="s">
        <v>12</v>
      </c>
      <c r="S81" s="291" t="s">
        <v>12</v>
      </c>
      <c r="T81" s="291" t="s">
        <v>12</v>
      </c>
      <c r="U81" s="291" t="s">
        <v>12</v>
      </c>
      <c r="V81" s="291" t="s">
        <v>12</v>
      </c>
      <c r="W81" s="291" t="s">
        <v>12</v>
      </c>
      <c r="X81" s="291" t="s">
        <v>12</v>
      </c>
      <c r="Y81" s="291" t="s">
        <v>12</v>
      </c>
      <c r="Z81" s="291" t="s">
        <v>12</v>
      </c>
    </row>
    <row r="82" spans="1:26" x14ac:dyDescent="0.2">
      <c r="A82" s="2" t="s">
        <v>112</v>
      </c>
      <c r="B82" s="70" t="s">
        <v>35</v>
      </c>
      <c r="C82" s="324">
        <v>362.83600000000001</v>
      </c>
      <c r="D82" s="325">
        <v>295.85800000000006</v>
      </c>
      <c r="E82" s="325">
        <v>241.37900000000002</v>
      </c>
      <c r="F82" s="325">
        <v>205.762</v>
      </c>
      <c r="G82" s="325">
        <v>237.92600000000002</v>
      </c>
      <c r="H82" s="325">
        <v>241.90700000000001</v>
      </c>
      <c r="I82" s="325">
        <v>346.20500000000004</v>
      </c>
      <c r="J82" s="325">
        <v>246.53200000000001</v>
      </c>
      <c r="K82" s="325">
        <v>236.24700000000001</v>
      </c>
      <c r="L82" s="325">
        <v>406.97200000000004</v>
      </c>
      <c r="M82" s="325">
        <v>279.31400000000002</v>
      </c>
      <c r="N82" s="291">
        <v>332.04200000000003</v>
      </c>
      <c r="O82" s="291">
        <v>259.95799999999997</v>
      </c>
      <c r="P82" s="291" t="s">
        <v>12</v>
      </c>
      <c r="Q82" s="291" t="s">
        <v>12</v>
      </c>
      <c r="R82" s="291" t="s">
        <v>12</v>
      </c>
      <c r="S82" s="291" t="s">
        <v>12</v>
      </c>
      <c r="T82" s="291" t="s">
        <v>12</v>
      </c>
      <c r="U82" s="291" t="s">
        <v>12</v>
      </c>
      <c r="V82" s="291" t="s">
        <v>12</v>
      </c>
      <c r="W82" s="291" t="s">
        <v>12</v>
      </c>
      <c r="X82" s="291" t="s">
        <v>12</v>
      </c>
      <c r="Y82" s="291" t="s">
        <v>12</v>
      </c>
      <c r="Z82" s="291" t="s">
        <v>12</v>
      </c>
    </row>
    <row r="83" spans="1:26" x14ac:dyDescent="0.2">
      <c r="A83" s="2" t="s">
        <v>113</v>
      </c>
      <c r="B83" s="70" t="s">
        <v>36</v>
      </c>
      <c r="C83" s="324">
        <v>539</v>
      </c>
      <c r="D83" s="325">
        <v>479</v>
      </c>
      <c r="E83" s="325">
        <v>523</v>
      </c>
      <c r="F83" s="325">
        <v>488</v>
      </c>
      <c r="G83" s="325">
        <v>469</v>
      </c>
      <c r="H83" s="325">
        <v>409</v>
      </c>
      <c r="I83" s="325">
        <v>443</v>
      </c>
      <c r="J83" s="325">
        <v>334</v>
      </c>
      <c r="K83" s="325">
        <v>348</v>
      </c>
      <c r="L83" s="325">
        <v>420</v>
      </c>
      <c r="M83" s="325">
        <v>380</v>
      </c>
      <c r="N83" s="291">
        <v>429</v>
      </c>
      <c r="O83" s="291">
        <v>427</v>
      </c>
      <c r="P83" s="291" t="s">
        <v>12</v>
      </c>
      <c r="Q83" s="291" t="s">
        <v>12</v>
      </c>
      <c r="R83" s="291" t="s">
        <v>12</v>
      </c>
      <c r="S83" s="291" t="s">
        <v>12</v>
      </c>
      <c r="T83" s="291" t="s">
        <v>12</v>
      </c>
      <c r="U83" s="291" t="s">
        <v>12</v>
      </c>
      <c r="V83" s="291" t="s">
        <v>12</v>
      </c>
      <c r="W83" s="291" t="s">
        <v>12</v>
      </c>
      <c r="X83" s="291" t="s">
        <v>12</v>
      </c>
      <c r="Y83" s="291" t="s">
        <v>12</v>
      </c>
      <c r="Z83" s="291" t="s">
        <v>12</v>
      </c>
    </row>
    <row r="84" spans="1:26" x14ac:dyDescent="0.2">
      <c r="A84" s="2" t="s">
        <v>114</v>
      </c>
      <c r="B84" s="70" t="s">
        <v>37</v>
      </c>
      <c r="C84" s="325">
        <v>1232</v>
      </c>
      <c r="D84" s="325">
        <v>981</v>
      </c>
      <c r="E84" s="325">
        <v>920</v>
      </c>
      <c r="F84" s="325">
        <v>659</v>
      </c>
      <c r="G84" s="325">
        <v>546</v>
      </c>
      <c r="H84" s="325">
        <v>390</v>
      </c>
      <c r="I84" s="325">
        <v>318</v>
      </c>
      <c r="J84" s="325">
        <v>381</v>
      </c>
      <c r="K84" s="325">
        <v>624</v>
      </c>
      <c r="L84" s="325">
        <v>813</v>
      </c>
      <c r="M84" s="325">
        <v>881</v>
      </c>
      <c r="N84" s="291">
        <v>881</v>
      </c>
      <c r="O84" s="291">
        <v>972</v>
      </c>
      <c r="P84" s="291" t="s">
        <v>12</v>
      </c>
      <c r="Q84" s="291" t="s">
        <v>12</v>
      </c>
      <c r="R84" s="291" t="s">
        <v>12</v>
      </c>
      <c r="S84" s="291" t="s">
        <v>12</v>
      </c>
      <c r="T84" s="291" t="s">
        <v>12</v>
      </c>
      <c r="U84" s="291" t="s">
        <v>12</v>
      </c>
      <c r="V84" s="291" t="s">
        <v>12</v>
      </c>
      <c r="W84" s="291" t="s">
        <v>12</v>
      </c>
      <c r="X84" s="291" t="s">
        <v>12</v>
      </c>
      <c r="Y84" s="291" t="s">
        <v>12</v>
      </c>
      <c r="Z84" s="291" t="s">
        <v>12</v>
      </c>
    </row>
    <row r="85" spans="1:26" x14ac:dyDescent="0.2">
      <c r="A85" s="2" t="s">
        <v>115</v>
      </c>
      <c r="B85" s="70" t="s">
        <v>38</v>
      </c>
      <c r="C85" s="324">
        <v>285</v>
      </c>
      <c r="D85" s="325">
        <v>272</v>
      </c>
      <c r="E85" s="325">
        <v>286</v>
      </c>
      <c r="F85" s="325">
        <v>188</v>
      </c>
      <c r="G85" s="325">
        <v>193</v>
      </c>
      <c r="H85" s="325">
        <v>207</v>
      </c>
      <c r="I85" s="325">
        <v>176</v>
      </c>
      <c r="J85" s="325">
        <v>174</v>
      </c>
      <c r="K85" s="325">
        <v>168</v>
      </c>
      <c r="L85" s="325">
        <v>253</v>
      </c>
      <c r="M85" s="325">
        <v>258</v>
      </c>
      <c r="N85" s="291">
        <v>261</v>
      </c>
      <c r="O85" s="291">
        <v>287</v>
      </c>
      <c r="P85" s="291" t="s">
        <v>12</v>
      </c>
      <c r="Q85" s="291" t="s">
        <v>12</v>
      </c>
      <c r="R85" s="291" t="s">
        <v>12</v>
      </c>
      <c r="S85" s="291" t="s">
        <v>12</v>
      </c>
      <c r="T85" s="291" t="s">
        <v>12</v>
      </c>
      <c r="U85" s="291" t="s">
        <v>12</v>
      </c>
      <c r="V85" s="291" t="s">
        <v>12</v>
      </c>
      <c r="W85" s="291" t="s">
        <v>12</v>
      </c>
      <c r="X85" s="291" t="s">
        <v>12</v>
      </c>
      <c r="Y85" s="291" t="s">
        <v>12</v>
      </c>
      <c r="Z85" s="291" t="s">
        <v>12</v>
      </c>
    </row>
    <row r="86" spans="1:26" x14ac:dyDescent="0.2">
      <c r="A86" s="2" t="s">
        <v>116</v>
      </c>
      <c r="B86" s="70" t="s">
        <v>39</v>
      </c>
      <c r="C86" s="324">
        <v>1493.739</v>
      </c>
      <c r="D86" s="325">
        <v>707.06799999999998</v>
      </c>
      <c r="E86" s="325">
        <v>614.78800000000001</v>
      </c>
      <c r="F86" s="325">
        <v>582.85199999999998</v>
      </c>
      <c r="G86" s="325">
        <v>442.15500000000003</v>
      </c>
      <c r="H86" s="325">
        <v>449.28100000000001</v>
      </c>
      <c r="I86" s="325">
        <v>511.51700000000005</v>
      </c>
      <c r="J86" s="325">
        <v>511.44600000000003</v>
      </c>
      <c r="K86" s="325">
        <v>562.79899999999998</v>
      </c>
      <c r="L86" s="325">
        <v>628.28899999999999</v>
      </c>
      <c r="M86" s="325">
        <v>894.173</v>
      </c>
      <c r="N86" s="291">
        <v>852.88800000000003</v>
      </c>
      <c r="O86" s="291">
        <v>1096.7820000000002</v>
      </c>
      <c r="P86" s="291" t="s">
        <v>12</v>
      </c>
      <c r="Q86" s="291" t="s">
        <v>12</v>
      </c>
      <c r="R86" s="291" t="s">
        <v>12</v>
      </c>
      <c r="S86" s="291" t="s">
        <v>12</v>
      </c>
      <c r="T86" s="291" t="s">
        <v>12</v>
      </c>
      <c r="U86" s="291" t="s">
        <v>12</v>
      </c>
      <c r="V86" s="291" t="s">
        <v>12</v>
      </c>
      <c r="W86" s="291" t="s">
        <v>12</v>
      </c>
      <c r="X86" s="291" t="s">
        <v>12</v>
      </c>
      <c r="Y86" s="291" t="s">
        <v>12</v>
      </c>
      <c r="Z86" s="291" t="s">
        <v>12</v>
      </c>
    </row>
    <row r="87" spans="1:26" x14ac:dyDescent="0.2">
      <c r="A87" s="83" t="s">
        <v>117</v>
      </c>
      <c r="B87" s="70" t="s">
        <v>59</v>
      </c>
      <c r="C87" s="326" t="s">
        <v>12</v>
      </c>
      <c r="D87" s="326" t="s">
        <v>12</v>
      </c>
      <c r="E87" s="326" t="s">
        <v>12</v>
      </c>
      <c r="F87" s="326" t="s">
        <v>12</v>
      </c>
      <c r="G87" s="326" t="s">
        <v>12</v>
      </c>
      <c r="H87" s="326" t="s">
        <v>12</v>
      </c>
      <c r="I87" s="326" t="s">
        <v>12</v>
      </c>
      <c r="J87" s="326" t="s">
        <v>12</v>
      </c>
      <c r="K87" s="326" t="s">
        <v>12</v>
      </c>
      <c r="L87" s="326" t="s">
        <v>12</v>
      </c>
      <c r="M87" s="326" t="s">
        <v>12</v>
      </c>
      <c r="N87" s="81" t="s">
        <v>12</v>
      </c>
      <c r="O87" s="81" t="s">
        <v>12</v>
      </c>
      <c r="P87" s="81" t="s">
        <v>12</v>
      </c>
      <c r="Q87" s="81" t="s">
        <v>12</v>
      </c>
      <c r="R87" s="81" t="s">
        <v>12</v>
      </c>
      <c r="S87" s="81" t="s">
        <v>12</v>
      </c>
      <c r="T87" s="81" t="s">
        <v>12</v>
      </c>
      <c r="U87" s="81" t="s">
        <v>12</v>
      </c>
      <c r="V87" s="81" t="s">
        <v>12</v>
      </c>
      <c r="W87" s="81" t="s">
        <v>12</v>
      </c>
      <c r="X87" s="81" t="s">
        <v>12</v>
      </c>
      <c r="Y87" s="81" t="s">
        <v>12</v>
      </c>
      <c r="Z87" s="81" t="s">
        <v>12</v>
      </c>
    </row>
    <row r="88" spans="1:26" x14ac:dyDescent="0.2">
      <c r="A88" s="83" t="s">
        <v>249</v>
      </c>
      <c r="B88" s="70" t="s">
        <v>60</v>
      </c>
      <c r="C88" s="326" t="s">
        <v>12</v>
      </c>
      <c r="D88" s="326" t="s">
        <v>12</v>
      </c>
      <c r="E88" s="326" t="s">
        <v>12</v>
      </c>
      <c r="F88" s="326" t="s">
        <v>12</v>
      </c>
      <c r="G88" s="326" t="s">
        <v>12</v>
      </c>
      <c r="H88" s="326" t="s">
        <v>12</v>
      </c>
      <c r="I88" s="326" t="s">
        <v>12</v>
      </c>
      <c r="J88" s="326" t="s">
        <v>12</v>
      </c>
      <c r="K88" s="326" t="s">
        <v>12</v>
      </c>
      <c r="L88" s="326" t="s">
        <v>12</v>
      </c>
      <c r="M88" s="326" t="s">
        <v>12</v>
      </c>
      <c r="N88" s="81" t="s">
        <v>12</v>
      </c>
      <c r="O88" s="81" t="s">
        <v>12</v>
      </c>
      <c r="P88" s="81" t="s">
        <v>12</v>
      </c>
      <c r="Q88" s="81" t="s">
        <v>12</v>
      </c>
      <c r="R88" s="81" t="s">
        <v>12</v>
      </c>
      <c r="S88" s="81" t="s">
        <v>12</v>
      </c>
      <c r="T88" s="81" t="s">
        <v>12</v>
      </c>
      <c r="U88" s="81" t="s">
        <v>12</v>
      </c>
      <c r="V88" s="81" t="s">
        <v>12</v>
      </c>
      <c r="W88" s="81" t="s">
        <v>12</v>
      </c>
      <c r="X88" s="81" t="s">
        <v>12</v>
      </c>
      <c r="Y88" s="81" t="s">
        <v>12</v>
      </c>
      <c r="Z88" s="81" t="s">
        <v>12</v>
      </c>
    </row>
    <row r="89" spans="1:26" x14ac:dyDescent="0.2">
      <c r="A89" s="2" t="s">
        <v>118</v>
      </c>
      <c r="B89" s="70" t="s">
        <v>43</v>
      </c>
      <c r="C89" s="324">
        <v>67.171999999999997</v>
      </c>
      <c r="D89" s="325">
        <v>67.171999999999997</v>
      </c>
      <c r="E89" s="325">
        <v>67.171999999999997</v>
      </c>
      <c r="F89" s="325">
        <v>67.171999999999997</v>
      </c>
      <c r="G89" s="325">
        <v>67.171999999999997</v>
      </c>
      <c r="H89" s="325">
        <v>67.171999999999997</v>
      </c>
      <c r="I89" s="325">
        <v>67.171999999999997</v>
      </c>
      <c r="J89" s="325">
        <v>67.171999999999997</v>
      </c>
      <c r="K89" s="325">
        <v>67.171999999999997</v>
      </c>
      <c r="L89" s="325">
        <v>67.171000000000006</v>
      </c>
      <c r="M89" s="325">
        <v>67.171999999999997</v>
      </c>
      <c r="N89" s="291">
        <v>67.171999999999997</v>
      </c>
      <c r="O89" s="81" t="s">
        <v>12</v>
      </c>
      <c r="P89" s="291" t="s">
        <v>12</v>
      </c>
      <c r="Q89" s="291" t="s">
        <v>12</v>
      </c>
      <c r="R89" s="291" t="s">
        <v>12</v>
      </c>
      <c r="S89" s="291" t="s">
        <v>12</v>
      </c>
      <c r="T89" s="291" t="s">
        <v>12</v>
      </c>
      <c r="U89" s="291" t="s">
        <v>12</v>
      </c>
      <c r="V89" s="291" t="s">
        <v>12</v>
      </c>
      <c r="W89" s="291" t="s">
        <v>12</v>
      </c>
      <c r="X89" s="291" t="s">
        <v>12</v>
      </c>
      <c r="Y89" s="291" t="s">
        <v>12</v>
      </c>
      <c r="Z89" s="291" t="s">
        <v>12</v>
      </c>
    </row>
    <row r="90" spans="1:26" x14ac:dyDescent="0.2">
      <c r="A90" s="83" t="s">
        <v>251</v>
      </c>
      <c r="B90" s="70" t="s">
        <v>58</v>
      </c>
      <c r="C90" s="326" t="s">
        <v>12</v>
      </c>
      <c r="D90" s="326" t="s">
        <v>12</v>
      </c>
      <c r="E90" s="326" t="s">
        <v>12</v>
      </c>
      <c r="F90" s="326" t="s">
        <v>12</v>
      </c>
      <c r="G90" s="326" t="s">
        <v>12</v>
      </c>
      <c r="H90" s="326" t="s">
        <v>12</v>
      </c>
      <c r="I90" s="326" t="s">
        <v>12</v>
      </c>
      <c r="J90" s="326" t="s">
        <v>12</v>
      </c>
      <c r="K90" s="326" t="s">
        <v>12</v>
      </c>
      <c r="L90" s="326" t="s">
        <v>12</v>
      </c>
      <c r="M90" s="326" t="s">
        <v>12</v>
      </c>
      <c r="N90" s="81" t="s">
        <v>12</v>
      </c>
      <c r="O90" s="81" t="s">
        <v>12</v>
      </c>
      <c r="P90" s="81" t="s">
        <v>12</v>
      </c>
      <c r="Q90" s="81" t="s">
        <v>12</v>
      </c>
      <c r="R90" s="81" t="s">
        <v>12</v>
      </c>
      <c r="S90" s="81" t="s">
        <v>12</v>
      </c>
      <c r="T90" s="81" t="s">
        <v>12</v>
      </c>
      <c r="U90" s="81" t="s">
        <v>12</v>
      </c>
      <c r="V90" s="81" t="s">
        <v>12</v>
      </c>
      <c r="W90" s="81" t="s">
        <v>12</v>
      </c>
      <c r="X90" s="81" t="s">
        <v>12</v>
      </c>
      <c r="Y90" s="81" t="s">
        <v>12</v>
      </c>
      <c r="Z90" s="81" t="s">
        <v>12</v>
      </c>
    </row>
    <row r="91" spans="1:26" x14ac:dyDescent="0.2">
      <c r="A91" s="2" t="s">
        <v>119</v>
      </c>
      <c r="B91" s="70" t="s">
        <v>61</v>
      </c>
      <c r="C91" s="324">
        <v>146.02000000000001</v>
      </c>
      <c r="D91" s="325">
        <v>146.04</v>
      </c>
      <c r="E91" s="325">
        <v>129.19</v>
      </c>
      <c r="F91" s="325">
        <v>29.42</v>
      </c>
      <c r="G91" s="325">
        <v>44.43</v>
      </c>
      <c r="H91" s="325">
        <v>96.43</v>
      </c>
      <c r="I91" s="325">
        <v>147.57</v>
      </c>
      <c r="J91" s="325">
        <v>161.95000000000002</v>
      </c>
      <c r="K91" s="325">
        <v>172.25</v>
      </c>
      <c r="L91" s="325">
        <v>167.17</v>
      </c>
      <c r="M91" s="325">
        <v>122.39</v>
      </c>
      <c r="N91" s="291">
        <v>132.86700000000002</v>
      </c>
      <c r="O91" s="81" t="s">
        <v>12</v>
      </c>
      <c r="P91" s="291" t="s">
        <v>12</v>
      </c>
      <c r="Q91" s="291" t="s">
        <v>12</v>
      </c>
      <c r="R91" s="291" t="s">
        <v>12</v>
      </c>
      <c r="S91" s="291" t="s">
        <v>12</v>
      </c>
      <c r="T91" s="291" t="s">
        <v>12</v>
      </c>
      <c r="U91" s="291" t="s">
        <v>12</v>
      </c>
      <c r="V91" s="291" t="s">
        <v>12</v>
      </c>
      <c r="W91" s="291" t="s">
        <v>12</v>
      </c>
      <c r="X91" s="291" t="s">
        <v>12</v>
      </c>
      <c r="Y91" s="291" t="s">
        <v>12</v>
      </c>
      <c r="Z91" s="291" t="s">
        <v>12</v>
      </c>
    </row>
    <row r="92" spans="1:26" x14ac:dyDescent="0.2">
      <c r="A92" s="2" t="s">
        <v>120</v>
      </c>
      <c r="B92" s="70" t="s">
        <v>207</v>
      </c>
      <c r="C92" s="324">
        <v>610.92000000000007</v>
      </c>
      <c r="D92" s="325">
        <v>536.35500000000002</v>
      </c>
      <c r="E92" s="325">
        <v>585.58600000000001</v>
      </c>
      <c r="F92" s="325">
        <v>466.6</v>
      </c>
      <c r="G92" s="325">
        <v>463.53500000000003</v>
      </c>
      <c r="H92" s="325">
        <v>408.68200000000002</v>
      </c>
      <c r="I92" s="325">
        <v>434.94299999999998</v>
      </c>
      <c r="J92" s="325">
        <v>522.25900000000001</v>
      </c>
      <c r="K92" s="325">
        <v>433.01600000000002</v>
      </c>
      <c r="L92" s="325">
        <v>430.40300000000002</v>
      </c>
      <c r="M92" s="325">
        <v>516.298</v>
      </c>
      <c r="N92" s="291">
        <v>593.83900000000006</v>
      </c>
      <c r="O92" s="291">
        <v>616.529</v>
      </c>
      <c r="P92" s="291" t="s">
        <v>12</v>
      </c>
      <c r="Q92" s="291" t="s">
        <v>12</v>
      </c>
      <c r="R92" s="291" t="s">
        <v>12</v>
      </c>
      <c r="S92" s="291" t="s">
        <v>12</v>
      </c>
      <c r="T92" s="291" t="s">
        <v>12</v>
      </c>
      <c r="U92" s="291" t="s">
        <v>12</v>
      </c>
      <c r="V92" s="291" t="s">
        <v>12</v>
      </c>
      <c r="W92" s="291" t="s">
        <v>12</v>
      </c>
      <c r="X92" s="291" t="s">
        <v>12</v>
      </c>
      <c r="Y92" s="291" t="s">
        <v>12</v>
      </c>
      <c r="Z92" s="291" t="s">
        <v>12</v>
      </c>
    </row>
    <row r="93" spans="1:26" x14ac:dyDescent="0.2">
      <c r="A93" s="2" t="s">
        <v>121</v>
      </c>
      <c r="B93" s="70" t="s">
        <v>62</v>
      </c>
      <c r="C93" s="324">
        <v>3384.5570000000002</v>
      </c>
      <c r="D93" s="325">
        <v>3301.5750000000003</v>
      </c>
      <c r="E93" s="325">
        <v>3646.0150000000003</v>
      </c>
      <c r="F93" s="325">
        <v>3324.6780000000003</v>
      </c>
      <c r="G93" s="325">
        <v>2542.6149999999998</v>
      </c>
      <c r="H93" s="325">
        <v>2718.319</v>
      </c>
      <c r="I93" s="325">
        <v>3002.442</v>
      </c>
      <c r="J93" s="325">
        <v>3527.5840000000003</v>
      </c>
      <c r="K93" s="325">
        <v>3355.2080000000001</v>
      </c>
      <c r="L93" s="325">
        <v>3578.0680000000002</v>
      </c>
      <c r="M93" s="325">
        <v>3393.1</v>
      </c>
      <c r="N93" s="291">
        <v>3553.5350000000003</v>
      </c>
      <c r="O93" s="291">
        <v>3519.7730000000001</v>
      </c>
      <c r="P93" s="291" t="s">
        <v>12</v>
      </c>
      <c r="Q93" s="291" t="s">
        <v>12</v>
      </c>
      <c r="R93" s="291" t="s">
        <v>12</v>
      </c>
      <c r="S93" s="291" t="s">
        <v>12</v>
      </c>
      <c r="T93" s="291" t="s">
        <v>12</v>
      </c>
      <c r="U93" s="291" t="s">
        <v>12</v>
      </c>
      <c r="V93" s="291" t="s">
        <v>12</v>
      </c>
      <c r="W93" s="291" t="s">
        <v>12</v>
      </c>
      <c r="X93" s="291" t="s">
        <v>12</v>
      </c>
      <c r="Y93" s="291" t="s">
        <v>12</v>
      </c>
      <c r="Z93" s="291" t="s">
        <v>12</v>
      </c>
    </row>
    <row r="94" spans="1:26" x14ac:dyDescent="0.2">
      <c r="A94" s="2" t="s">
        <v>122</v>
      </c>
      <c r="B94" s="70" t="s">
        <v>45</v>
      </c>
      <c r="C94" s="324">
        <v>9174.9800000000014</v>
      </c>
      <c r="D94" s="325">
        <v>9074.6509999999998</v>
      </c>
      <c r="E94" s="325">
        <v>9036</v>
      </c>
      <c r="F94" s="325">
        <v>8101.8220000000001</v>
      </c>
      <c r="G94" s="325">
        <v>8565.6779999999999</v>
      </c>
      <c r="H94" s="325">
        <v>8545.3250000000007</v>
      </c>
      <c r="I94" s="325">
        <v>10925.726000000001</v>
      </c>
      <c r="J94" s="325">
        <v>10328.769</v>
      </c>
      <c r="K94" s="325">
        <v>10981.155000000001</v>
      </c>
      <c r="L94" s="325">
        <v>10854.898000000001</v>
      </c>
      <c r="M94" s="325">
        <v>11073.37</v>
      </c>
      <c r="N94" s="291">
        <v>10694.981000000002</v>
      </c>
      <c r="O94" s="81" t="s">
        <v>12</v>
      </c>
      <c r="P94" s="291" t="s">
        <v>12</v>
      </c>
      <c r="Q94" s="291" t="s">
        <v>12</v>
      </c>
      <c r="R94" s="291" t="s">
        <v>12</v>
      </c>
      <c r="S94" s="291" t="s">
        <v>12</v>
      </c>
      <c r="T94" s="291" t="s">
        <v>12</v>
      </c>
      <c r="U94" s="291" t="s">
        <v>12</v>
      </c>
      <c r="V94" s="291" t="s">
        <v>12</v>
      </c>
      <c r="W94" s="291" t="s">
        <v>12</v>
      </c>
      <c r="X94" s="291" t="s">
        <v>12</v>
      </c>
      <c r="Y94" s="291" t="s">
        <v>12</v>
      </c>
      <c r="Z94" s="291" t="s">
        <v>12</v>
      </c>
    </row>
    <row r="95" spans="1:26" x14ac:dyDescent="0.2">
      <c r="A95" s="2" t="s">
        <v>126</v>
      </c>
      <c r="B95" s="70" t="s">
        <v>127</v>
      </c>
      <c r="C95" s="325">
        <v>1253.3270000000002</v>
      </c>
      <c r="D95" s="325">
        <v>1224.8710000000001</v>
      </c>
      <c r="E95" s="325">
        <v>1316.3970000000002</v>
      </c>
      <c r="F95" s="325">
        <v>945.03899999999999</v>
      </c>
      <c r="G95" s="325">
        <v>1083.4839999999999</v>
      </c>
      <c r="H95" s="325">
        <v>1047.931</v>
      </c>
      <c r="I95" s="325">
        <v>1338.9590000000003</v>
      </c>
      <c r="J95" s="325">
        <v>1226.6400000000001</v>
      </c>
      <c r="K95" s="325">
        <v>1273.5409999999999</v>
      </c>
      <c r="L95" s="325">
        <v>1125.586</v>
      </c>
      <c r="M95" s="325">
        <v>1389.6980000000001</v>
      </c>
      <c r="N95" s="291">
        <v>1274.7809999999999</v>
      </c>
      <c r="O95" s="81" t="s">
        <v>12</v>
      </c>
      <c r="P95" s="291" t="s">
        <v>12</v>
      </c>
      <c r="Q95" s="291" t="s">
        <v>12</v>
      </c>
      <c r="R95" s="291" t="s">
        <v>12</v>
      </c>
      <c r="S95" s="291" t="s">
        <v>12</v>
      </c>
      <c r="T95" s="291" t="s">
        <v>12</v>
      </c>
      <c r="U95" s="291" t="s">
        <v>12</v>
      </c>
      <c r="V95" s="291" t="s">
        <v>12</v>
      </c>
      <c r="W95" s="291" t="s">
        <v>12</v>
      </c>
      <c r="X95" s="291" t="s">
        <v>12</v>
      </c>
      <c r="Y95" s="291" t="s">
        <v>12</v>
      </c>
      <c r="Z95" s="291" t="s">
        <v>12</v>
      </c>
    </row>
    <row r="96" spans="1:26" x14ac:dyDescent="0.2">
      <c r="A96" s="2" t="s">
        <v>128</v>
      </c>
      <c r="B96" s="70" t="s">
        <v>50</v>
      </c>
      <c r="C96" s="324">
        <v>4618.4000000000005</v>
      </c>
      <c r="D96" s="325">
        <v>3596.2</v>
      </c>
      <c r="E96" s="325">
        <v>4007.6</v>
      </c>
      <c r="F96" s="325">
        <v>3817</v>
      </c>
      <c r="G96" s="325">
        <v>3675.9</v>
      </c>
      <c r="H96" s="325">
        <v>4202.1000000000004</v>
      </c>
      <c r="I96" s="325">
        <v>3586.8</v>
      </c>
      <c r="J96" s="325">
        <v>3670.2</v>
      </c>
      <c r="K96" s="325">
        <v>3513.4</v>
      </c>
      <c r="L96" s="325">
        <v>4015.9</v>
      </c>
      <c r="M96" s="325">
        <v>3109.8</v>
      </c>
      <c r="N96" s="291">
        <v>3457.4</v>
      </c>
      <c r="O96" s="81" t="s">
        <v>12</v>
      </c>
      <c r="P96" s="291" t="s">
        <v>12</v>
      </c>
      <c r="Q96" s="291" t="s">
        <v>12</v>
      </c>
      <c r="R96" s="291" t="s">
        <v>12</v>
      </c>
      <c r="S96" s="291" t="s">
        <v>12</v>
      </c>
      <c r="T96" s="291" t="s">
        <v>12</v>
      </c>
      <c r="U96" s="291" t="s">
        <v>12</v>
      </c>
      <c r="V96" s="291" t="s">
        <v>12</v>
      </c>
      <c r="W96" s="291" t="s">
        <v>12</v>
      </c>
      <c r="X96" s="291" t="s">
        <v>12</v>
      </c>
      <c r="Y96" s="291" t="s">
        <v>12</v>
      </c>
      <c r="Z96" s="291" t="s">
        <v>12</v>
      </c>
    </row>
    <row r="97" spans="1:26" x14ac:dyDescent="0.2">
      <c r="A97" s="2" t="s">
        <v>129</v>
      </c>
      <c r="B97" s="70" t="s">
        <v>130</v>
      </c>
      <c r="C97" s="324">
        <v>15.1</v>
      </c>
      <c r="D97" s="325">
        <v>2.78</v>
      </c>
      <c r="E97" s="325">
        <v>3.07</v>
      </c>
      <c r="F97" s="325">
        <v>16.850000000000001</v>
      </c>
      <c r="G97" s="325">
        <v>1.73</v>
      </c>
      <c r="H97" s="325">
        <v>7.851</v>
      </c>
      <c r="I97" s="325">
        <v>12.953000000000001</v>
      </c>
      <c r="J97" s="325">
        <v>6.7</v>
      </c>
      <c r="K97" s="325">
        <v>20.400000000000002</v>
      </c>
      <c r="L97" s="325">
        <v>23.7</v>
      </c>
      <c r="M97" s="325">
        <v>11</v>
      </c>
      <c r="N97" s="291">
        <v>16</v>
      </c>
      <c r="O97" s="291">
        <v>6.8</v>
      </c>
      <c r="P97" s="291" t="s">
        <v>12</v>
      </c>
      <c r="Q97" s="291" t="s">
        <v>12</v>
      </c>
      <c r="R97" s="291" t="s">
        <v>12</v>
      </c>
      <c r="S97" s="291" t="s">
        <v>12</v>
      </c>
      <c r="T97" s="291" t="s">
        <v>12</v>
      </c>
      <c r="U97" s="291" t="s">
        <v>12</v>
      </c>
      <c r="V97" s="291" t="s">
        <v>12</v>
      </c>
      <c r="W97" s="291" t="s">
        <v>12</v>
      </c>
      <c r="X97" s="291" t="s">
        <v>12</v>
      </c>
      <c r="Y97" s="291" t="s">
        <v>12</v>
      </c>
      <c r="Z97" s="291" t="s">
        <v>12</v>
      </c>
    </row>
  </sheetData>
  <mergeCells count="4">
    <mergeCell ref="AA6:AA7"/>
    <mergeCell ref="B6:B7"/>
    <mergeCell ref="C6:N6"/>
    <mergeCell ref="O6:Z6"/>
  </mergeCells>
  <hyperlinks>
    <hyperlink ref="A1" location="Cover!A1" display="Back to Cover page" xr:uid="{00000000-0004-0000-0600-000000000000}"/>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B92"/>
  <sheetViews>
    <sheetView showGridLines="0" zoomScaleNormal="100" workbookViewId="0">
      <selection activeCell="B3" sqref="B3"/>
    </sheetView>
  </sheetViews>
  <sheetFormatPr defaultColWidth="9" defaultRowHeight="11.4" x14ac:dyDescent="0.2"/>
  <cols>
    <col min="1" max="1" width="5.6640625" style="2" customWidth="1"/>
    <col min="2" max="2" width="20.33203125" style="2" customWidth="1"/>
    <col min="3" max="26" width="8.33203125" style="2" customWidth="1"/>
    <col min="27" max="27" width="10.88671875" style="2" customWidth="1"/>
    <col min="28" max="28" width="9" style="2"/>
    <col min="29" max="30" width="9.109375" style="2" bestFit="1" customWidth="1"/>
    <col min="31" max="16384" width="9" style="2"/>
  </cols>
  <sheetData>
    <row r="1" spans="1:27" ht="18" customHeight="1" x14ac:dyDescent="0.2">
      <c r="A1" s="264" t="s">
        <v>192</v>
      </c>
    </row>
    <row r="3" spans="1:27" ht="15.6" x14ac:dyDescent="0.3">
      <c r="A3" s="1"/>
      <c r="B3" s="249" t="s">
        <v>507</v>
      </c>
    </row>
    <row r="4" spans="1:27" ht="13.2" x14ac:dyDescent="0.25">
      <c r="A4" s="1"/>
      <c r="B4" s="250" t="s">
        <v>241</v>
      </c>
    </row>
    <row r="5" spans="1:27" x14ac:dyDescent="0.2">
      <c r="B5" s="3"/>
    </row>
    <row r="6" spans="1:27" s="4" customFormat="1" ht="12" x14ac:dyDescent="0.3">
      <c r="B6" s="346"/>
      <c r="C6" s="344">
        <v>2019</v>
      </c>
      <c r="D6" s="345"/>
      <c r="E6" s="345"/>
      <c r="F6" s="345"/>
      <c r="G6" s="345"/>
      <c r="H6" s="345"/>
      <c r="I6" s="345"/>
      <c r="J6" s="345"/>
      <c r="K6" s="345"/>
      <c r="L6" s="345"/>
      <c r="M6" s="345"/>
      <c r="N6" s="345"/>
      <c r="O6" s="344">
        <v>2020</v>
      </c>
      <c r="P6" s="345"/>
      <c r="Q6" s="345"/>
      <c r="R6" s="345"/>
      <c r="S6" s="345"/>
      <c r="T6" s="345"/>
      <c r="U6" s="345"/>
      <c r="V6" s="345"/>
      <c r="W6" s="345"/>
      <c r="X6" s="345"/>
      <c r="Y6" s="345"/>
      <c r="Z6" s="345"/>
      <c r="AA6" s="342" t="s">
        <v>499</v>
      </c>
    </row>
    <row r="7" spans="1:27" s="4" customFormat="1" ht="12" x14ac:dyDescent="0.3">
      <c r="B7" s="347"/>
      <c r="C7" s="56" t="s">
        <v>56</v>
      </c>
      <c r="D7" s="44" t="s">
        <v>57</v>
      </c>
      <c r="E7" s="44" t="s">
        <v>11</v>
      </c>
      <c r="F7" s="44" t="s">
        <v>10</v>
      </c>
      <c r="G7" s="44" t="s">
        <v>5</v>
      </c>
      <c r="H7" s="44" t="s">
        <v>6</v>
      </c>
      <c r="I7" s="44" t="s">
        <v>7</v>
      </c>
      <c r="J7" s="44" t="s">
        <v>51</v>
      </c>
      <c r="K7" s="44" t="s">
        <v>52</v>
      </c>
      <c r="L7" s="44" t="s">
        <v>53</v>
      </c>
      <c r="M7" s="44" t="s">
        <v>54</v>
      </c>
      <c r="N7" s="44" t="s">
        <v>55</v>
      </c>
      <c r="O7" s="65" t="s">
        <v>56</v>
      </c>
      <c r="P7" s="44" t="s">
        <v>57</v>
      </c>
      <c r="Q7" s="44" t="s">
        <v>11</v>
      </c>
      <c r="R7" s="44" t="s">
        <v>10</v>
      </c>
      <c r="S7" s="44" t="s">
        <v>5</v>
      </c>
      <c r="T7" s="44" t="s">
        <v>6</v>
      </c>
      <c r="U7" s="44" t="s">
        <v>7</v>
      </c>
      <c r="V7" s="44" t="s">
        <v>51</v>
      </c>
      <c r="W7" s="44" t="s">
        <v>52</v>
      </c>
      <c r="X7" s="44" t="s">
        <v>53</v>
      </c>
      <c r="Y7" s="44" t="s">
        <v>54</v>
      </c>
      <c r="Z7" s="44" t="s">
        <v>55</v>
      </c>
      <c r="AA7" s="343"/>
    </row>
    <row r="8" spans="1:27" s="4" customFormat="1" ht="12" x14ac:dyDescent="0.25">
      <c r="B8" s="24" t="s">
        <v>41</v>
      </c>
      <c r="C8" s="53">
        <f t="shared" ref="C8:C26" si="0">C54</f>
        <v>37187.510999999999</v>
      </c>
      <c r="D8" s="30">
        <f t="shared" ref="D8:Z8" si="1">D54</f>
        <v>36030.773000000001</v>
      </c>
      <c r="E8" s="30">
        <f t="shared" si="1"/>
        <v>34967.103999999999</v>
      </c>
      <c r="F8" s="30">
        <f t="shared" si="1"/>
        <v>32185.228000000003</v>
      </c>
      <c r="G8" s="30">
        <f t="shared" si="1"/>
        <v>33526.866999999998</v>
      </c>
      <c r="H8" s="30">
        <f t="shared" si="1"/>
        <v>29385.421999999999</v>
      </c>
      <c r="I8" s="30">
        <f t="shared" si="1"/>
        <v>31715.322</v>
      </c>
      <c r="J8" s="30">
        <f t="shared" si="1"/>
        <v>32008.707999999999</v>
      </c>
      <c r="K8" s="30">
        <f t="shared" si="1"/>
        <v>30988.314000000002</v>
      </c>
      <c r="L8" s="30">
        <f t="shared" si="1"/>
        <v>32732.864000000001</v>
      </c>
      <c r="M8" s="30">
        <f t="shared" si="1"/>
        <v>33256.285000000003</v>
      </c>
      <c r="N8" s="30">
        <f t="shared" si="1"/>
        <v>30810.18</v>
      </c>
      <c r="O8" s="53">
        <f t="shared" si="1"/>
        <v>32008.291000000005</v>
      </c>
      <c r="P8" s="30" t="str">
        <f t="shared" si="1"/>
        <v>:</v>
      </c>
      <c r="Q8" s="30" t="str">
        <f t="shared" si="1"/>
        <v>:</v>
      </c>
      <c r="R8" s="30" t="str">
        <f t="shared" si="1"/>
        <v>:</v>
      </c>
      <c r="S8" s="30" t="str">
        <f t="shared" si="1"/>
        <v>:</v>
      </c>
      <c r="T8" s="30" t="str">
        <f t="shared" si="1"/>
        <v>:</v>
      </c>
      <c r="U8" s="30" t="str">
        <f t="shared" si="1"/>
        <v>:</v>
      </c>
      <c r="V8" s="30" t="str">
        <f t="shared" si="1"/>
        <v>:</v>
      </c>
      <c r="W8" s="30" t="str">
        <f t="shared" si="1"/>
        <v>:</v>
      </c>
      <c r="X8" s="30" t="str">
        <f t="shared" si="1"/>
        <v>:</v>
      </c>
      <c r="Y8" s="30" t="str">
        <f t="shared" si="1"/>
        <v>:</v>
      </c>
      <c r="Z8" s="30" t="str">
        <f t="shared" si="1"/>
        <v>:</v>
      </c>
      <c r="AA8" s="53">
        <f>SUM(C8:N8)</f>
        <v>394794.57800000004</v>
      </c>
    </row>
    <row r="9" spans="1:27" s="4" customFormat="1" ht="12" x14ac:dyDescent="0.25">
      <c r="B9" s="25" t="s">
        <v>40</v>
      </c>
      <c r="C9" s="54">
        <f t="shared" si="0"/>
        <v>17035.253000000001</v>
      </c>
      <c r="D9" s="31">
        <f t="shared" ref="D9:Z9" si="2">D55</f>
        <v>17890.803</v>
      </c>
      <c r="E9" s="31">
        <f t="shared" si="2"/>
        <v>16224.502</v>
      </c>
      <c r="F9" s="31">
        <f t="shared" si="2"/>
        <v>15262.436000000002</v>
      </c>
      <c r="G9" s="31">
        <f t="shared" si="2"/>
        <v>15851.366</v>
      </c>
      <c r="H9" s="31">
        <f t="shared" si="2"/>
        <v>13973.361999999999</v>
      </c>
      <c r="I9" s="31">
        <f t="shared" si="2"/>
        <v>14977.083000000001</v>
      </c>
      <c r="J9" s="31">
        <f t="shared" si="2"/>
        <v>15166.875</v>
      </c>
      <c r="K9" s="31">
        <f t="shared" si="2"/>
        <v>13557.950999999999</v>
      </c>
      <c r="L9" s="31">
        <f t="shared" si="2"/>
        <v>14123.755999999999</v>
      </c>
      <c r="M9" s="31">
        <f t="shared" si="2"/>
        <v>15604.107</v>
      </c>
      <c r="N9" s="31">
        <f t="shared" si="2"/>
        <v>13216.055</v>
      </c>
      <c r="O9" s="54">
        <f t="shared" si="2"/>
        <v>14370.588000000002</v>
      </c>
      <c r="P9" s="31" t="str">
        <f t="shared" si="2"/>
        <v>:</v>
      </c>
      <c r="Q9" s="31" t="str">
        <f t="shared" si="2"/>
        <v>:</v>
      </c>
      <c r="R9" s="31" t="str">
        <f t="shared" si="2"/>
        <v>:</v>
      </c>
      <c r="S9" s="31" t="str">
        <f t="shared" si="2"/>
        <v>:</v>
      </c>
      <c r="T9" s="31" t="str">
        <f t="shared" si="2"/>
        <v>:</v>
      </c>
      <c r="U9" s="31" t="str">
        <f t="shared" si="2"/>
        <v>:</v>
      </c>
      <c r="V9" s="31" t="str">
        <f t="shared" si="2"/>
        <v>:</v>
      </c>
      <c r="W9" s="31" t="str">
        <f t="shared" si="2"/>
        <v>:</v>
      </c>
      <c r="X9" s="31" t="str">
        <f t="shared" si="2"/>
        <v>:</v>
      </c>
      <c r="Y9" s="31" t="str">
        <f t="shared" si="2"/>
        <v>:</v>
      </c>
      <c r="Z9" s="31" t="str">
        <f t="shared" si="2"/>
        <v>:</v>
      </c>
      <c r="AA9" s="54">
        <f>SUM(C9:N9)</f>
        <v>182883.54899999997</v>
      </c>
    </row>
    <row r="10" spans="1:27" s="4" customFormat="1" ht="12" x14ac:dyDescent="0.25">
      <c r="B10" s="26" t="s">
        <v>14</v>
      </c>
      <c r="C10" s="64">
        <f t="shared" si="0"/>
        <v>0</v>
      </c>
      <c r="D10" s="22">
        <f t="shared" ref="D10:Z10" si="3">D56</f>
        <v>0</v>
      </c>
      <c r="E10" s="22">
        <f t="shared" si="3"/>
        <v>0</v>
      </c>
      <c r="F10" s="22">
        <f t="shared" si="3"/>
        <v>0</v>
      </c>
      <c r="G10" s="22">
        <f t="shared" si="3"/>
        <v>0</v>
      </c>
      <c r="H10" s="22">
        <f t="shared" si="3"/>
        <v>0</v>
      </c>
      <c r="I10" s="22">
        <f t="shared" si="3"/>
        <v>0</v>
      </c>
      <c r="J10" s="22">
        <f t="shared" si="3"/>
        <v>0</v>
      </c>
      <c r="K10" s="22">
        <f t="shared" si="3"/>
        <v>0</v>
      </c>
      <c r="L10" s="22">
        <f t="shared" si="3"/>
        <v>0</v>
      </c>
      <c r="M10" s="22">
        <f t="shared" si="3"/>
        <v>0</v>
      </c>
      <c r="N10" s="22">
        <f t="shared" si="3"/>
        <v>0</v>
      </c>
      <c r="O10" s="64">
        <f t="shared" si="3"/>
        <v>0</v>
      </c>
      <c r="P10" s="22" t="str">
        <f t="shared" si="3"/>
        <v>:</v>
      </c>
      <c r="Q10" s="22" t="str">
        <f t="shared" si="3"/>
        <v>:</v>
      </c>
      <c r="R10" s="22" t="str">
        <f t="shared" si="3"/>
        <v>:</v>
      </c>
      <c r="S10" s="22" t="str">
        <f t="shared" si="3"/>
        <v>:</v>
      </c>
      <c r="T10" s="22" t="str">
        <f t="shared" si="3"/>
        <v>:</v>
      </c>
      <c r="U10" s="22" t="str">
        <f t="shared" si="3"/>
        <v>:</v>
      </c>
      <c r="V10" s="22" t="str">
        <f t="shared" si="3"/>
        <v>:</v>
      </c>
      <c r="W10" s="22" t="str">
        <f t="shared" si="3"/>
        <v>:</v>
      </c>
      <c r="X10" s="22" t="str">
        <f t="shared" si="3"/>
        <v>:</v>
      </c>
      <c r="Y10" s="22" t="str">
        <f t="shared" si="3"/>
        <v>:</v>
      </c>
      <c r="Z10" s="22" t="str">
        <f t="shared" si="3"/>
        <v>:</v>
      </c>
      <c r="AA10" s="132">
        <f>SUM(C10:N10)</f>
        <v>0</v>
      </c>
    </row>
    <row r="11" spans="1:27" s="4" customFormat="1" ht="12" x14ac:dyDescent="0.25">
      <c r="B11" s="27" t="s">
        <v>15</v>
      </c>
      <c r="C11" s="55">
        <f t="shared" si="0"/>
        <v>3560.2960000000003</v>
      </c>
      <c r="D11" s="20">
        <f t="shared" ref="D11:Z11" si="4">D57</f>
        <v>2685.1910000000003</v>
      </c>
      <c r="E11" s="20">
        <f t="shared" si="4"/>
        <v>2055.201</v>
      </c>
      <c r="F11" s="20">
        <f t="shared" si="4"/>
        <v>1841.973</v>
      </c>
      <c r="G11" s="20">
        <f t="shared" si="4"/>
        <v>2293.953</v>
      </c>
      <c r="H11" s="20">
        <f t="shared" si="4"/>
        <v>1416.499</v>
      </c>
      <c r="I11" s="20">
        <f t="shared" si="4"/>
        <v>1909.761</v>
      </c>
      <c r="J11" s="20">
        <f t="shared" si="4"/>
        <v>2005.242</v>
      </c>
      <c r="K11" s="20">
        <f t="shared" si="4"/>
        <v>2466.5480000000002</v>
      </c>
      <c r="L11" s="20">
        <f t="shared" si="4"/>
        <v>2787.3389999999999</v>
      </c>
      <c r="M11" s="20">
        <f t="shared" si="4"/>
        <v>2383.5010000000002</v>
      </c>
      <c r="N11" s="20">
        <f t="shared" si="4"/>
        <v>2606.6129999999998</v>
      </c>
      <c r="O11" s="55">
        <f t="shared" si="4"/>
        <v>2369.3590000000004</v>
      </c>
      <c r="P11" s="20" t="str">
        <f t="shared" si="4"/>
        <v>:</v>
      </c>
      <c r="Q11" s="20" t="str">
        <f t="shared" si="4"/>
        <v>:</v>
      </c>
      <c r="R11" s="20" t="str">
        <f t="shared" si="4"/>
        <v>:</v>
      </c>
      <c r="S11" s="20" t="str">
        <f t="shared" si="4"/>
        <v>:</v>
      </c>
      <c r="T11" s="20" t="str">
        <f t="shared" si="4"/>
        <v>:</v>
      </c>
      <c r="U11" s="20" t="str">
        <f t="shared" si="4"/>
        <v>:</v>
      </c>
      <c r="V11" s="20" t="str">
        <f t="shared" si="4"/>
        <v>:</v>
      </c>
      <c r="W11" s="20" t="str">
        <f t="shared" si="4"/>
        <v>:</v>
      </c>
      <c r="X11" s="20" t="str">
        <f t="shared" si="4"/>
        <v>:</v>
      </c>
      <c r="Y11" s="20" t="str">
        <f t="shared" si="4"/>
        <v>:</v>
      </c>
      <c r="Z11" s="20" t="str">
        <f t="shared" si="4"/>
        <v>:</v>
      </c>
      <c r="AA11" s="132">
        <f t="shared" ref="AA11:AA37" si="5">SUM(C11:N11)</f>
        <v>28012.117000000002</v>
      </c>
    </row>
    <row r="12" spans="1:27" s="4" customFormat="1" ht="12" x14ac:dyDescent="0.25">
      <c r="B12" s="27" t="s">
        <v>188</v>
      </c>
      <c r="C12" s="55">
        <f t="shared" si="0"/>
        <v>3693.9920000000002</v>
      </c>
      <c r="D12" s="20">
        <f t="shared" ref="D12:Z12" si="6">D58</f>
        <v>3696.0479999999998</v>
      </c>
      <c r="E12" s="20">
        <f t="shared" si="6"/>
        <v>3830.3070000000002</v>
      </c>
      <c r="F12" s="20">
        <f t="shared" si="6"/>
        <v>3535.067</v>
      </c>
      <c r="G12" s="20">
        <f t="shared" si="6"/>
        <v>3131.645</v>
      </c>
      <c r="H12" s="20">
        <f t="shared" si="6"/>
        <v>2754.9839999999999</v>
      </c>
      <c r="I12" s="20">
        <f t="shared" si="6"/>
        <v>2745.4210000000003</v>
      </c>
      <c r="J12" s="20">
        <f t="shared" si="6"/>
        <v>3150.192</v>
      </c>
      <c r="K12" s="20">
        <f t="shared" si="6"/>
        <v>3284.172</v>
      </c>
      <c r="L12" s="20">
        <f t="shared" si="6"/>
        <v>3688.4730000000004</v>
      </c>
      <c r="M12" s="20">
        <f t="shared" si="6"/>
        <v>3696.4740000000002</v>
      </c>
      <c r="N12" s="20">
        <f t="shared" si="6"/>
        <v>3691.5430000000001</v>
      </c>
      <c r="O12" s="55">
        <f t="shared" si="6"/>
        <v>3590.7730000000001</v>
      </c>
      <c r="P12" s="20" t="str">
        <f t="shared" si="6"/>
        <v>:</v>
      </c>
      <c r="Q12" s="20" t="str">
        <f t="shared" si="6"/>
        <v>:</v>
      </c>
      <c r="R12" s="20" t="str">
        <f t="shared" si="6"/>
        <v>:</v>
      </c>
      <c r="S12" s="20" t="str">
        <f t="shared" si="6"/>
        <v>:</v>
      </c>
      <c r="T12" s="20" t="str">
        <f t="shared" si="6"/>
        <v>:</v>
      </c>
      <c r="U12" s="20" t="str">
        <f t="shared" si="6"/>
        <v>:</v>
      </c>
      <c r="V12" s="20" t="str">
        <f t="shared" si="6"/>
        <v>:</v>
      </c>
      <c r="W12" s="20" t="str">
        <f t="shared" si="6"/>
        <v>:</v>
      </c>
      <c r="X12" s="20" t="str">
        <f t="shared" si="6"/>
        <v>:</v>
      </c>
      <c r="Y12" s="20" t="str">
        <f t="shared" si="6"/>
        <v>:</v>
      </c>
      <c r="Z12" s="20" t="str">
        <f t="shared" si="6"/>
        <v>:</v>
      </c>
      <c r="AA12" s="132">
        <f t="shared" si="5"/>
        <v>40898.317999999999</v>
      </c>
    </row>
    <row r="13" spans="1:27" s="4" customFormat="1" ht="12" x14ac:dyDescent="0.25">
      <c r="B13" s="27" t="s">
        <v>17</v>
      </c>
      <c r="C13" s="55">
        <f t="shared" si="0"/>
        <v>0</v>
      </c>
      <c r="D13" s="20">
        <f t="shared" ref="D13:Z13" si="7">D59</f>
        <v>0</v>
      </c>
      <c r="E13" s="20">
        <f t="shared" si="7"/>
        <v>0</v>
      </c>
      <c r="F13" s="20">
        <f t="shared" si="7"/>
        <v>0</v>
      </c>
      <c r="G13" s="20">
        <f t="shared" si="7"/>
        <v>0</v>
      </c>
      <c r="H13" s="20">
        <f t="shared" si="7"/>
        <v>0</v>
      </c>
      <c r="I13" s="20">
        <f t="shared" si="7"/>
        <v>0</v>
      </c>
      <c r="J13" s="20">
        <f t="shared" si="7"/>
        <v>0</v>
      </c>
      <c r="K13" s="20">
        <f t="shared" si="7"/>
        <v>0</v>
      </c>
      <c r="L13" s="20">
        <f t="shared" si="7"/>
        <v>0</v>
      </c>
      <c r="M13" s="20">
        <f t="shared" si="7"/>
        <v>0</v>
      </c>
      <c r="N13" s="20">
        <f t="shared" si="7"/>
        <v>0</v>
      </c>
      <c r="O13" s="55">
        <f t="shared" si="7"/>
        <v>0</v>
      </c>
      <c r="P13" s="20" t="str">
        <f t="shared" si="7"/>
        <v>:</v>
      </c>
      <c r="Q13" s="20" t="str">
        <f t="shared" si="7"/>
        <v>:</v>
      </c>
      <c r="R13" s="20" t="str">
        <f t="shared" si="7"/>
        <v>:</v>
      </c>
      <c r="S13" s="20" t="str">
        <f t="shared" si="7"/>
        <v>:</v>
      </c>
      <c r="T13" s="20" t="str">
        <f t="shared" si="7"/>
        <v>:</v>
      </c>
      <c r="U13" s="20" t="str">
        <f t="shared" si="7"/>
        <v>:</v>
      </c>
      <c r="V13" s="20" t="str">
        <f t="shared" si="7"/>
        <v>:</v>
      </c>
      <c r="W13" s="20" t="str">
        <f t="shared" si="7"/>
        <v>:</v>
      </c>
      <c r="X13" s="20" t="str">
        <f t="shared" si="7"/>
        <v>:</v>
      </c>
      <c r="Y13" s="20" t="str">
        <f t="shared" si="7"/>
        <v>:</v>
      </c>
      <c r="Z13" s="20" t="str">
        <f t="shared" si="7"/>
        <v>:</v>
      </c>
      <c r="AA13" s="132">
        <f t="shared" si="5"/>
        <v>0</v>
      </c>
    </row>
    <row r="14" spans="1:27" s="4" customFormat="1" ht="12" x14ac:dyDescent="0.25">
      <c r="B14" s="27" t="s">
        <v>42</v>
      </c>
      <c r="C14" s="55">
        <f t="shared" si="0"/>
        <v>12437.025</v>
      </c>
      <c r="D14" s="20">
        <f t="shared" ref="D14:Z14" si="8">D60</f>
        <v>12527.46</v>
      </c>
      <c r="E14" s="20">
        <f t="shared" si="8"/>
        <v>10974.468000000001</v>
      </c>
      <c r="F14" s="20">
        <f t="shared" si="8"/>
        <v>11440.697</v>
      </c>
      <c r="G14" s="20">
        <f t="shared" si="8"/>
        <v>11510.878000000001</v>
      </c>
      <c r="H14" s="20">
        <f t="shared" si="8"/>
        <v>9115.6580000000013</v>
      </c>
      <c r="I14" s="20">
        <f t="shared" si="8"/>
        <v>10357.960000000001</v>
      </c>
      <c r="J14" s="20">
        <f t="shared" si="8"/>
        <v>10181.107</v>
      </c>
      <c r="K14" s="20">
        <f t="shared" si="8"/>
        <v>10080.477999999999</v>
      </c>
      <c r="L14" s="20">
        <f t="shared" si="8"/>
        <v>10537.361999999999</v>
      </c>
      <c r="M14" s="20">
        <f t="shared" si="8"/>
        <v>12391.019</v>
      </c>
      <c r="N14" s="20">
        <f t="shared" si="8"/>
        <v>9792.9369999999999</v>
      </c>
      <c r="O14" s="55">
        <f t="shared" si="8"/>
        <v>10245.052</v>
      </c>
      <c r="P14" s="20" t="str">
        <f t="shared" si="8"/>
        <v>:</v>
      </c>
      <c r="Q14" s="20" t="str">
        <f t="shared" si="8"/>
        <v>:</v>
      </c>
      <c r="R14" s="20" t="str">
        <f t="shared" si="8"/>
        <v>:</v>
      </c>
      <c r="S14" s="20" t="str">
        <f t="shared" si="8"/>
        <v>:</v>
      </c>
      <c r="T14" s="20" t="str">
        <f t="shared" si="8"/>
        <v>:</v>
      </c>
      <c r="U14" s="20" t="str">
        <f t="shared" si="8"/>
        <v>:</v>
      </c>
      <c r="V14" s="20" t="str">
        <f t="shared" si="8"/>
        <v>:</v>
      </c>
      <c r="W14" s="20" t="str">
        <f t="shared" si="8"/>
        <v>:</v>
      </c>
      <c r="X14" s="20" t="str">
        <f t="shared" si="8"/>
        <v>:</v>
      </c>
      <c r="Y14" s="20" t="str">
        <f t="shared" si="8"/>
        <v>:</v>
      </c>
      <c r="Z14" s="20" t="str">
        <f t="shared" si="8"/>
        <v>:</v>
      </c>
      <c r="AA14" s="132">
        <f t="shared" si="5"/>
        <v>131347.049</v>
      </c>
    </row>
    <row r="15" spans="1:27" s="4" customFormat="1" ht="12" x14ac:dyDescent="0.25">
      <c r="B15" s="27" t="s">
        <v>18</v>
      </c>
      <c r="C15" s="55">
        <f t="shared" si="0"/>
        <v>1996</v>
      </c>
      <c r="D15" s="20">
        <f t="shared" ref="D15:Z15" si="9">D61</f>
        <v>1821.4</v>
      </c>
      <c r="E15" s="20">
        <f t="shared" si="9"/>
        <v>1673</v>
      </c>
      <c r="F15" s="20">
        <f t="shared" si="9"/>
        <v>1467.4</v>
      </c>
      <c r="G15" s="20">
        <f t="shared" si="9"/>
        <v>1472.5</v>
      </c>
      <c r="H15" s="20">
        <f t="shared" si="9"/>
        <v>1005.4</v>
      </c>
      <c r="I15" s="20">
        <f t="shared" si="9"/>
        <v>738.8</v>
      </c>
      <c r="J15" s="20">
        <f t="shared" si="9"/>
        <v>967.3</v>
      </c>
      <c r="K15" s="20">
        <f t="shared" si="9"/>
        <v>1232.3</v>
      </c>
      <c r="L15" s="20">
        <f t="shared" si="9"/>
        <v>1187.1000000000001</v>
      </c>
      <c r="M15" s="20">
        <f t="shared" si="9"/>
        <v>1120.7</v>
      </c>
      <c r="N15" s="20">
        <f t="shared" si="9"/>
        <v>1015.5</v>
      </c>
      <c r="O15" s="55">
        <f t="shared" si="9"/>
        <v>1188.7</v>
      </c>
      <c r="P15" s="20" t="str">
        <f t="shared" si="9"/>
        <v>:</v>
      </c>
      <c r="Q15" s="20" t="str">
        <f t="shared" si="9"/>
        <v>:</v>
      </c>
      <c r="R15" s="20" t="str">
        <f t="shared" si="9"/>
        <v>:</v>
      </c>
      <c r="S15" s="20" t="str">
        <f t="shared" si="9"/>
        <v>:</v>
      </c>
      <c r="T15" s="20" t="str">
        <f t="shared" si="9"/>
        <v>:</v>
      </c>
      <c r="U15" s="20" t="str">
        <f t="shared" si="9"/>
        <v>:</v>
      </c>
      <c r="V15" s="20" t="str">
        <f t="shared" si="9"/>
        <v>:</v>
      </c>
      <c r="W15" s="20" t="str">
        <f t="shared" si="9"/>
        <v>:</v>
      </c>
      <c r="X15" s="20" t="str">
        <f t="shared" si="9"/>
        <v>:</v>
      </c>
      <c r="Y15" s="20" t="str">
        <f t="shared" si="9"/>
        <v>:</v>
      </c>
      <c r="Z15" s="20" t="str">
        <f t="shared" si="9"/>
        <v>:</v>
      </c>
      <c r="AA15" s="132">
        <f t="shared" si="5"/>
        <v>15697.399999999998</v>
      </c>
    </row>
    <row r="16" spans="1:27" s="4" customFormat="1" ht="12" x14ac:dyDescent="0.25">
      <c r="B16" s="27" t="s">
        <v>19</v>
      </c>
      <c r="C16" s="55">
        <f t="shared" si="0"/>
        <v>0</v>
      </c>
      <c r="D16" s="20">
        <f t="shared" ref="D16:Z16" si="10">D62</f>
        <v>0</v>
      </c>
      <c r="E16" s="20">
        <f t="shared" si="10"/>
        <v>0</v>
      </c>
      <c r="F16" s="20">
        <f t="shared" si="10"/>
        <v>0</v>
      </c>
      <c r="G16" s="20">
        <f t="shared" si="10"/>
        <v>0</v>
      </c>
      <c r="H16" s="20">
        <f t="shared" si="10"/>
        <v>0</v>
      </c>
      <c r="I16" s="20">
        <f t="shared" si="10"/>
        <v>0</v>
      </c>
      <c r="J16" s="20">
        <f t="shared" si="10"/>
        <v>0</v>
      </c>
      <c r="K16" s="20">
        <f t="shared" si="10"/>
        <v>0</v>
      </c>
      <c r="L16" s="20">
        <f t="shared" si="10"/>
        <v>0</v>
      </c>
      <c r="M16" s="20">
        <f t="shared" si="10"/>
        <v>0</v>
      </c>
      <c r="N16" s="20">
        <f t="shared" si="10"/>
        <v>0</v>
      </c>
      <c r="O16" s="55">
        <f t="shared" si="10"/>
        <v>0</v>
      </c>
      <c r="P16" s="20" t="str">
        <f t="shared" si="10"/>
        <v>:</v>
      </c>
      <c r="Q16" s="20" t="str">
        <f t="shared" si="10"/>
        <v>:</v>
      </c>
      <c r="R16" s="20" t="str">
        <f t="shared" si="10"/>
        <v>:</v>
      </c>
      <c r="S16" s="20" t="str">
        <f t="shared" si="10"/>
        <v>:</v>
      </c>
      <c r="T16" s="20" t="str">
        <f t="shared" si="10"/>
        <v>:</v>
      </c>
      <c r="U16" s="20" t="str">
        <f t="shared" si="10"/>
        <v>:</v>
      </c>
      <c r="V16" s="20" t="str">
        <f t="shared" si="10"/>
        <v>:</v>
      </c>
      <c r="W16" s="20" t="str">
        <f t="shared" si="10"/>
        <v>:</v>
      </c>
      <c r="X16" s="20" t="str">
        <f t="shared" si="10"/>
        <v>:</v>
      </c>
      <c r="Y16" s="20" t="str">
        <f t="shared" si="10"/>
        <v>:</v>
      </c>
      <c r="Z16" s="20" t="str">
        <f t="shared" si="10"/>
        <v>:</v>
      </c>
      <c r="AA16" s="132">
        <f t="shared" si="5"/>
        <v>0</v>
      </c>
    </row>
    <row r="17" spans="2:27" s="4" customFormat="1" ht="12" x14ac:dyDescent="0.25">
      <c r="B17" s="27" t="s">
        <v>20</v>
      </c>
      <c r="C17" s="55">
        <f t="shared" si="0"/>
        <v>2251.002</v>
      </c>
      <c r="D17" s="20">
        <f t="shared" ref="D17:Z17" si="11">D63</f>
        <v>3122.8920000000003</v>
      </c>
      <c r="E17" s="20">
        <f t="shared" si="11"/>
        <v>3166.259</v>
      </c>
      <c r="F17" s="20">
        <f t="shared" si="11"/>
        <v>1926.7730000000001</v>
      </c>
      <c r="G17" s="20">
        <f t="shared" si="11"/>
        <v>2265.3710000000001</v>
      </c>
      <c r="H17" s="20">
        <f t="shared" si="11"/>
        <v>2333.165</v>
      </c>
      <c r="I17" s="20">
        <f t="shared" si="11"/>
        <v>2029.058</v>
      </c>
      <c r="J17" s="20">
        <f t="shared" si="11"/>
        <v>2309.6010000000001</v>
      </c>
      <c r="K17" s="20">
        <f t="shared" si="11"/>
        <v>1739.8330000000001</v>
      </c>
      <c r="L17" s="20">
        <f t="shared" si="11"/>
        <v>1964.5410000000002</v>
      </c>
      <c r="M17" s="20">
        <f t="shared" si="11"/>
        <v>1801.835</v>
      </c>
      <c r="N17" s="20">
        <f t="shared" si="11"/>
        <v>2177.9180000000001</v>
      </c>
      <c r="O17" s="55">
        <f t="shared" si="11"/>
        <v>2660.922</v>
      </c>
      <c r="P17" s="20" t="str">
        <f t="shared" si="11"/>
        <v>:</v>
      </c>
      <c r="Q17" s="20" t="str">
        <f t="shared" si="11"/>
        <v>:</v>
      </c>
      <c r="R17" s="20" t="str">
        <f t="shared" si="11"/>
        <v>:</v>
      </c>
      <c r="S17" s="20" t="str">
        <f t="shared" si="11"/>
        <v>:</v>
      </c>
      <c r="T17" s="20" t="str">
        <f t="shared" si="11"/>
        <v>:</v>
      </c>
      <c r="U17" s="20" t="str">
        <f t="shared" si="11"/>
        <v>:</v>
      </c>
      <c r="V17" s="20" t="str">
        <f t="shared" si="11"/>
        <v>:</v>
      </c>
      <c r="W17" s="20" t="str">
        <f t="shared" si="11"/>
        <v>:</v>
      </c>
      <c r="X17" s="20" t="str">
        <f t="shared" si="11"/>
        <v>:</v>
      </c>
      <c r="Y17" s="20" t="str">
        <f t="shared" si="11"/>
        <v>:</v>
      </c>
      <c r="Z17" s="20" t="str">
        <f t="shared" si="11"/>
        <v>:</v>
      </c>
      <c r="AA17" s="132">
        <f t="shared" si="5"/>
        <v>27088.248</v>
      </c>
    </row>
    <row r="18" spans="2:27" s="4" customFormat="1" ht="12" x14ac:dyDescent="0.25">
      <c r="B18" s="27" t="s">
        <v>21</v>
      </c>
      <c r="C18" s="55">
        <f t="shared" si="0"/>
        <v>0</v>
      </c>
      <c r="D18" s="20">
        <f t="shared" ref="D18:Z18" si="12">D64</f>
        <v>0</v>
      </c>
      <c r="E18" s="20">
        <f t="shared" si="12"/>
        <v>0</v>
      </c>
      <c r="F18" s="20">
        <f t="shared" si="12"/>
        <v>0</v>
      </c>
      <c r="G18" s="20">
        <f t="shared" si="12"/>
        <v>0</v>
      </c>
      <c r="H18" s="20">
        <f t="shared" si="12"/>
        <v>0</v>
      </c>
      <c r="I18" s="20">
        <f t="shared" si="12"/>
        <v>0</v>
      </c>
      <c r="J18" s="20">
        <f t="shared" si="12"/>
        <v>0</v>
      </c>
      <c r="K18" s="20">
        <f t="shared" si="12"/>
        <v>0</v>
      </c>
      <c r="L18" s="20">
        <f t="shared" si="12"/>
        <v>0</v>
      </c>
      <c r="M18" s="20">
        <f t="shared" si="12"/>
        <v>0</v>
      </c>
      <c r="N18" s="20">
        <f t="shared" si="12"/>
        <v>0</v>
      </c>
      <c r="O18" s="55">
        <f t="shared" si="12"/>
        <v>0</v>
      </c>
      <c r="P18" s="20" t="str">
        <f t="shared" si="12"/>
        <v>:</v>
      </c>
      <c r="Q18" s="20" t="str">
        <f t="shared" si="12"/>
        <v>:</v>
      </c>
      <c r="R18" s="20" t="str">
        <f t="shared" si="12"/>
        <v>:</v>
      </c>
      <c r="S18" s="20" t="str">
        <f t="shared" si="12"/>
        <v>:</v>
      </c>
      <c r="T18" s="20" t="str">
        <f t="shared" si="12"/>
        <v>:</v>
      </c>
      <c r="U18" s="20" t="str">
        <f>U64</f>
        <v>:</v>
      </c>
      <c r="V18" s="20" t="str">
        <f t="shared" si="12"/>
        <v>:</v>
      </c>
      <c r="W18" s="20" t="str">
        <f t="shared" si="12"/>
        <v>:</v>
      </c>
      <c r="X18" s="20" t="str">
        <f t="shared" si="12"/>
        <v>:</v>
      </c>
      <c r="Y18" s="20" t="str">
        <f t="shared" si="12"/>
        <v>:</v>
      </c>
      <c r="Z18" s="20" t="str">
        <f t="shared" si="12"/>
        <v>:</v>
      </c>
      <c r="AA18" s="132">
        <f t="shared" si="5"/>
        <v>0</v>
      </c>
    </row>
    <row r="19" spans="2:27" s="4" customFormat="1" ht="12" x14ac:dyDescent="0.25">
      <c r="B19" s="27" t="s">
        <v>22</v>
      </c>
      <c r="C19" s="55">
        <f t="shared" si="0"/>
        <v>0</v>
      </c>
      <c r="D19" s="20">
        <f t="shared" ref="D19:Z19" si="13">D65</f>
        <v>0</v>
      </c>
      <c r="E19" s="20">
        <f t="shared" si="13"/>
        <v>0</v>
      </c>
      <c r="F19" s="20">
        <f t="shared" si="13"/>
        <v>0</v>
      </c>
      <c r="G19" s="20">
        <f t="shared" si="13"/>
        <v>0</v>
      </c>
      <c r="H19" s="20">
        <f t="shared" si="13"/>
        <v>0</v>
      </c>
      <c r="I19" s="20">
        <f t="shared" si="13"/>
        <v>0</v>
      </c>
      <c r="J19" s="20">
        <f t="shared" si="13"/>
        <v>0</v>
      </c>
      <c r="K19" s="20">
        <f t="shared" si="13"/>
        <v>0</v>
      </c>
      <c r="L19" s="20">
        <f t="shared" si="13"/>
        <v>0</v>
      </c>
      <c r="M19" s="20">
        <f t="shared" si="13"/>
        <v>0</v>
      </c>
      <c r="N19" s="20">
        <f t="shared" si="13"/>
        <v>0</v>
      </c>
      <c r="O19" s="55">
        <f t="shared" si="13"/>
        <v>0</v>
      </c>
      <c r="P19" s="20" t="str">
        <f t="shared" si="13"/>
        <v>:</v>
      </c>
      <c r="Q19" s="20" t="str">
        <f t="shared" si="13"/>
        <v>:</v>
      </c>
      <c r="R19" s="20" t="str">
        <f t="shared" si="13"/>
        <v>:</v>
      </c>
      <c r="S19" s="20" t="str">
        <f t="shared" si="13"/>
        <v>:</v>
      </c>
      <c r="T19" s="20" t="str">
        <f t="shared" si="13"/>
        <v>:</v>
      </c>
      <c r="U19" s="20" t="str">
        <f t="shared" si="13"/>
        <v>:</v>
      </c>
      <c r="V19" s="20" t="str">
        <f t="shared" si="13"/>
        <v>:</v>
      </c>
      <c r="W19" s="20" t="str">
        <f t="shared" si="13"/>
        <v>:</v>
      </c>
      <c r="X19" s="20" t="str">
        <f t="shared" si="13"/>
        <v>:</v>
      </c>
      <c r="Y19" s="20" t="str">
        <f t="shared" si="13"/>
        <v>:</v>
      </c>
      <c r="Z19" s="20" t="str">
        <f t="shared" si="13"/>
        <v>:</v>
      </c>
      <c r="AA19" s="132">
        <f t="shared" si="5"/>
        <v>0</v>
      </c>
    </row>
    <row r="20" spans="2:27" s="4" customFormat="1" ht="12" x14ac:dyDescent="0.25">
      <c r="B20" s="26" t="s">
        <v>44</v>
      </c>
      <c r="C20" s="55">
        <f t="shared" si="0"/>
        <v>0</v>
      </c>
      <c r="D20" s="20">
        <f t="shared" ref="D20:Z20" si="14">D66</f>
        <v>0</v>
      </c>
      <c r="E20" s="20">
        <f t="shared" si="14"/>
        <v>0</v>
      </c>
      <c r="F20" s="20">
        <f t="shared" si="14"/>
        <v>0</v>
      </c>
      <c r="G20" s="20">
        <f t="shared" si="14"/>
        <v>0</v>
      </c>
      <c r="H20" s="20">
        <f t="shared" si="14"/>
        <v>0</v>
      </c>
      <c r="I20" s="20">
        <f t="shared" si="14"/>
        <v>0</v>
      </c>
      <c r="J20" s="20">
        <f t="shared" si="14"/>
        <v>0</v>
      </c>
      <c r="K20" s="20">
        <f t="shared" si="14"/>
        <v>0</v>
      </c>
      <c r="L20" s="20">
        <f t="shared" si="14"/>
        <v>0</v>
      </c>
      <c r="M20" s="20">
        <f t="shared" si="14"/>
        <v>0</v>
      </c>
      <c r="N20" s="20">
        <f t="shared" si="14"/>
        <v>0</v>
      </c>
      <c r="O20" s="55">
        <f t="shared" si="14"/>
        <v>0</v>
      </c>
      <c r="P20" s="20" t="str">
        <f t="shared" si="14"/>
        <v>:</v>
      </c>
      <c r="Q20" s="20" t="str">
        <f t="shared" si="14"/>
        <v>:</v>
      </c>
      <c r="R20" s="20" t="str">
        <f t="shared" si="14"/>
        <v>:</v>
      </c>
      <c r="S20" s="20" t="str">
        <f t="shared" si="14"/>
        <v>:</v>
      </c>
      <c r="T20" s="20" t="str">
        <f t="shared" si="14"/>
        <v>:</v>
      </c>
      <c r="U20" s="20" t="str">
        <f t="shared" si="14"/>
        <v>:</v>
      </c>
      <c r="V20" s="20" t="str">
        <f t="shared" si="14"/>
        <v>:</v>
      </c>
      <c r="W20" s="20" t="str">
        <f t="shared" si="14"/>
        <v>:</v>
      </c>
      <c r="X20" s="20" t="str">
        <f t="shared" si="14"/>
        <v>:</v>
      </c>
      <c r="Y20" s="20" t="str">
        <f t="shared" si="14"/>
        <v>:</v>
      </c>
      <c r="Z20" s="20" t="str">
        <f t="shared" si="14"/>
        <v>:</v>
      </c>
      <c r="AA20" s="132">
        <f t="shared" si="5"/>
        <v>0</v>
      </c>
    </row>
    <row r="21" spans="2:27" s="4" customFormat="1" ht="12" x14ac:dyDescent="0.25">
      <c r="B21" s="27" t="s">
        <v>23</v>
      </c>
      <c r="C21" s="55">
        <f t="shared" si="0"/>
        <v>0</v>
      </c>
      <c r="D21" s="20">
        <f t="shared" ref="D21:Z21" si="15">D67</f>
        <v>0</v>
      </c>
      <c r="E21" s="20">
        <f t="shared" si="15"/>
        <v>0</v>
      </c>
      <c r="F21" s="20">
        <f t="shared" si="15"/>
        <v>0</v>
      </c>
      <c r="G21" s="20">
        <f t="shared" si="15"/>
        <v>0</v>
      </c>
      <c r="H21" s="20">
        <f t="shared" si="15"/>
        <v>0</v>
      </c>
      <c r="I21" s="20">
        <f t="shared" si="15"/>
        <v>0</v>
      </c>
      <c r="J21" s="20">
        <f t="shared" si="15"/>
        <v>0</v>
      </c>
      <c r="K21" s="20">
        <f t="shared" si="15"/>
        <v>0</v>
      </c>
      <c r="L21" s="20">
        <f t="shared" si="15"/>
        <v>0</v>
      </c>
      <c r="M21" s="20">
        <f t="shared" si="15"/>
        <v>0</v>
      </c>
      <c r="N21" s="20">
        <f t="shared" si="15"/>
        <v>0</v>
      </c>
      <c r="O21" s="55" t="str">
        <f t="shared" si="15"/>
        <v>:</v>
      </c>
      <c r="P21" s="20" t="str">
        <f t="shared" si="15"/>
        <v>:</v>
      </c>
      <c r="Q21" s="20" t="str">
        <f t="shared" si="15"/>
        <v>:</v>
      </c>
      <c r="R21" s="20" t="str">
        <f t="shared" si="15"/>
        <v>:</v>
      </c>
      <c r="S21" s="20" t="str">
        <f t="shared" si="15"/>
        <v>:</v>
      </c>
      <c r="T21" s="20" t="str">
        <f t="shared" si="15"/>
        <v>:</v>
      </c>
      <c r="U21" s="20" t="str">
        <f t="shared" si="15"/>
        <v>:</v>
      </c>
      <c r="V21" s="20" t="str">
        <f t="shared" si="15"/>
        <v>:</v>
      </c>
      <c r="W21" s="20" t="str">
        <f t="shared" si="15"/>
        <v>:</v>
      </c>
      <c r="X21" s="20" t="str">
        <f t="shared" si="15"/>
        <v>:</v>
      </c>
      <c r="Y21" s="20" t="str">
        <f t="shared" si="15"/>
        <v>:</v>
      </c>
      <c r="Z21" s="20" t="str">
        <f t="shared" si="15"/>
        <v>:</v>
      </c>
      <c r="AA21" s="132">
        <f t="shared" si="5"/>
        <v>0</v>
      </c>
    </row>
    <row r="22" spans="2:27" s="4" customFormat="1" ht="12" x14ac:dyDescent="0.25">
      <c r="B22" s="27" t="s">
        <v>24</v>
      </c>
      <c r="C22" s="55">
        <f t="shared" si="0"/>
        <v>0</v>
      </c>
      <c r="D22" s="20">
        <f t="shared" ref="D22:Z22" si="16">D68</f>
        <v>0</v>
      </c>
      <c r="E22" s="20">
        <f t="shared" si="16"/>
        <v>0</v>
      </c>
      <c r="F22" s="20">
        <f t="shared" si="16"/>
        <v>0</v>
      </c>
      <c r="G22" s="20">
        <f t="shared" si="16"/>
        <v>0</v>
      </c>
      <c r="H22" s="20">
        <f t="shared" si="16"/>
        <v>0</v>
      </c>
      <c r="I22" s="20">
        <f t="shared" si="16"/>
        <v>0</v>
      </c>
      <c r="J22" s="20">
        <f t="shared" si="16"/>
        <v>0</v>
      </c>
      <c r="K22" s="20">
        <f t="shared" si="16"/>
        <v>0</v>
      </c>
      <c r="L22" s="20">
        <f t="shared" si="16"/>
        <v>0</v>
      </c>
      <c r="M22" s="20">
        <f t="shared" si="16"/>
        <v>0</v>
      </c>
      <c r="N22" s="20">
        <f t="shared" si="16"/>
        <v>0</v>
      </c>
      <c r="O22" s="55">
        <f t="shared" si="16"/>
        <v>0</v>
      </c>
      <c r="P22" s="20" t="str">
        <f t="shared" si="16"/>
        <v>:</v>
      </c>
      <c r="Q22" s="20" t="str">
        <f t="shared" si="16"/>
        <v>:</v>
      </c>
      <c r="R22" s="20" t="str">
        <f t="shared" si="16"/>
        <v>:</v>
      </c>
      <c r="S22" s="20" t="str">
        <f t="shared" si="16"/>
        <v>:</v>
      </c>
      <c r="T22" s="20" t="str">
        <f t="shared" si="16"/>
        <v>:</v>
      </c>
      <c r="U22" s="20" t="str">
        <f t="shared" si="16"/>
        <v>:</v>
      </c>
      <c r="V22" s="20" t="str">
        <f t="shared" si="16"/>
        <v>:</v>
      </c>
      <c r="W22" s="20" t="str">
        <f t="shared" si="16"/>
        <v>:</v>
      </c>
      <c r="X22" s="20" t="str">
        <f t="shared" si="16"/>
        <v>:</v>
      </c>
      <c r="Y22" s="20" t="str">
        <f t="shared" si="16"/>
        <v>:</v>
      </c>
      <c r="Z22" s="20" t="str">
        <f t="shared" si="16"/>
        <v>:</v>
      </c>
      <c r="AA22" s="132">
        <f t="shared" si="5"/>
        <v>0</v>
      </c>
    </row>
    <row r="23" spans="2:27" s="4" customFormat="1" ht="12" x14ac:dyDescent="0.25">
      <c r="B23" s="27" t="s">
        <v>25</v>
      </c>
      <c r="C23" s="55">
        <f t="shared" si="0"/>
        <v>0</v>
      </c>
      <c r="D23" s="20">
        <f t="shared" ref="D23:Z23" si="17">D69</f>
        <v>0</v>
      </c>
      <c r="E23" s="20">
        <f t="shared" si="17"/>
        <v>0</v>
      </c>
      <c r="F23" s="20">
        <f t="shared" si="17"/>
        <v>0</v>
      </c>
      <c r="G23" s="20">
        <f t="shared" si="17"/>
        <v>0</v>
      </c>
      <c r="H23" s="20">
        <f t="shared" si="17"/>
        <v>0</v>
      </c>
      <c r="I23" s="20">
        <f t="shared" si="17"/>
        <v>0</v>
      </c>
      <c r="J23" s="20">
        <f t="shared" si="17"/>
        <v>0</v>
      </c>
      <c r="K23" s="20">
        <f t="shared" si="17"/>
        <v>0</v>
      </c>
      <c r="L23" s="20">
        <f t="shared" si="17"/>
        <v>0</v>
      </c>
      <c r="M23" s="20">
        <f t="shared" si="17"/>
        <v>0</v>
      </c>
      <c r="N23" s="20">
        <f t="shared" si="17"/>
        <v>0</v>
      </c>
      <c r="O23" s="55">
        <f t="shared" si="17"/>
        <v>0</v>
      </c>
      <c r="P23" s="20" t="str">
        <f t="shared" si="17"/>
        <v>:</v>
      </c>
      <c r="Q23" s="20" t="str">
        <f t="shared" si="17"/>
        <v>:</v>
      </c>
      <c r="R23" s="20" t="str">
        <f t="shared" si="17"/>
        <v>:</v>
      </c>
      <c r="S23" s="20" t="str">
        <f t="shared" si="17"/>
        <v>:</v>
      </c>
      <c r="T23" s="20" t="str">
        <f t="shared" si="17"/>
        <v>:</v>
      </c>
      <c r="U23" s="20" t="str">
        <f t="shared" si="17"/>
        <v>:</v>
      </c>
      <c r="V23" s="20" t="str">
        <f t="shared" si="17"/>
        <v>:</v>
      </c>
      <c r="W23" s="20" t="str">
        <f t="shared" si="17"/>
        <v>:</v>
      </c>
      <c r="X23" s="20" t="str">
        <f t="shared" si="17"/>
        <v>:</v>
      </c>
      <c r="Y23" s="20" t="str">
        <f t="shared" si="17"/>
        <v>:</v>
      </c>
      <c r="Z23" s="20" t="str">
        <f t="shared" si="17"/>
        <v>:</v>
      </c>
      <c r="AA23" s="132">
        <f t="shared" si="5"/>
        <v>0</v>
      </c>
    </row>
    <row r="24" spans="2:27" s="4" customFormat="1" ht="12" x14ac:dyDescent="0.25">
      <c r="B24" s="27" t="s">
        <v>26</v>
      </c>
      <c r="C24" s="55">
        <f t="shared" si="0"/>
        <v>1.0669999999999999</v>
      </c>
      <c r="D24" s="20">
        <f t="shared" ref="D24:Z24" si="18">D70</f>
        <v>0.74099999999999999</v>
      </c>
      <c r="E24" s="20">
        <f t="shared" si="18"/>
        <v>1.2650000000000001</v>
      </c>
      <c r="F24" s="20">
        <f t="shared" si="18"/>
        <v>0.05</v>
      </c>
      <c r="G24" s="20">
        <f t="shared" si="18"/>
        <v>4.569</v>
      </c>
      <c r="H24" s="20">
        <f t="shared" si="18"/>
        <v>8.4190000000000005</v>
      </c>
      <c r="I24" s="20">
        <f t="shared" si="18"/>
        <v>6.5780000000000003</v>
      </c>
      <c r="J24" s="20">
        <f t="shared" si="18"/>
        <v>3.0510000000000002</v>
      </c>
      <c r="K24" s="20">
        <f t="shared" si="18"/>
        <v>1.859</v>
      </c>
      <c r="L24" s="20">
        <f t="shared" si="18"/>
        <v>2.2280000000000002</v>
      </c>
      <c r="M24" s="20">
        <f t="shared" si="18"/>
        <v>9.1999999999999998E-2</v>
      </c>
      <c r="N24" s="20">
        <f t="shared" si="18"/>
        <v>0.12200000000000001</v>
      </c>
      <c r="O24" s="55">
        <f t="shared" si="18"/>
        <v>9.1999999999999998E-2</v>
      </c>
      <c r="P24" s="20" t="str">
        <f t="shared" si="18"/>
        <v>:</v>
      </c>
      <c r="Q24" s="20" t="str">
        <f t="shared" si="18"/>
        <v>:</v>
      </c>
      <c r="R24" s="20" t="str">
        <f t="shared" si="18"/>
        <v>:</v>
      </c>
      <c r="S24" s="20" t="str">
        <f t="shared" si="18"/>
        <v>:</v>
      </c>
      <c r="T24" s="20" t="str">
        <f t="shared" si="18"/>
        <v>:</v>
      </c>
      <c r="U24" s="20" t="str">
        <f t="shared" si="18"/>
        <v>:</v>
      </c>
      <c r="V24" s="20" t="str">
        <f t="shared" si="18"/>
        <v>:</v>
      </c>
      <c r="W24" s="20" t="str">
        <f t="shared" si="18"/>
        <v>:</v>
      </c>
      <c r="X24" s="20" t="str">
        <f t="shared" si="18"/>
        <v>:</v>
      </c>
      <c r="Y24" s="20" t="str">
        <f t="shared" si="18"/>
        <v>:</v>
      </c>
      <c r="Z24" s="20" t="str">
        <f t="shared" si="18"/>
        <v>:</v>
      </c>
      <c r="AA24" s="132">
        <f t="shared" si="5"/>
        <v>30.041000000000004</v>
      </c>
    </row>
    <row r="25" spans="2:27" s="4" customFormat="1" ht="12" x14ac:dyDescent="0.25">
      <c r="B25" s="27" t="s">
        <v>27</v>
      </c>
      <c r="C25" s="55">
        <f t="shared" si="0"/>
        <v>0</v>
      </c>
      <c r="D25" s="20">
        <f t="shared" ref="D25:Z25" si="19">D71</f>
        <v>0</v>
      </c>
      <c r="E25" s="20">
        <f t="shared" si="19"/>
        <v>0</v>
      </c>
      <c r="F25" s="20">
        <f t="shared" si="19"/>
        <v>0</v>
      </c>
      <c r="G25" s="20">
        <f t="shared" si="19"/>
        <v>0</v>
      </c>
      <c r="H25" s="20">
        <f t="shared" si="19"/>
        <v>0</v>
      </c>
      <c r="I25" s="20">
        <f t="shared" si="19"/>
        <v>0</v>
      </c>
      <c r="J25" s="20">
        <f t="shared" si="19"/>
        <v>0</v>
      </c>
      <c r="K25" s="20">
        <f t="shared" si="19"/>
        <v>0</v>
      </c>
      <c r="L25" s="20">
        <f t="shared" si="19"/>
        <v>0</v>
      </c>
      <c r="M25" s="20">
        <f t="shared" si="19"/>
        <v>0</v>
      </c>
      <c r="N25" s="20">
        <f t="shared" si="19"/>
        <v>0</v>
      </c>
      <c r="O25" s="55">
        <f t="shared" si="19"/>
        <v>0</v>
      </c>
      <c r="P25" s="20" t="str">
        <f t="shared" si="19"/>
        <v>:</v>
      </c>
      <c r="Q25" s="20" t="str">
        <f t="shared" si="19"/>
        <v>:</v>
      </c>
      <c r="R25" s="20" t="str">
        <f t="shared" si="19"/>
        <v>:</v>
      </c>
      <c r="S25" s="20" t="str">
        <f t="shared" si="19"/>
        <v>:</v>
      </c>
      <c r="T25" s="20" t="str">
        <f t="shared" si="19"/>
        <v>:</v>
      </c>
      <c r="U25" s="20" t="str">
        <f t="shared" si="19"/>
        <v>:</v>
      </c>
      <c r="V25" s="20" t="str">
        <f t="shared" si="19"/>
        <v>:</v>
      </c>
      <c r="W25" s="20" t="str">
        <f t="shared" si="19"/>
        <v>:</v>
      </c>
      <c r="X25" s="20" t="str">
        <f t="shared" si="19"/>
        <v>:</v>
      </c>
      <c r="Y25" s="20" t="str">
        <f t="shared" si="19"/>
        <v>:</v>
      </c>
      <c r="Z25" s="20" t="str">
        <f t="shared" si="19"/>
        <v>:</v>
      </c>
      <c r="AA25" s="132">
        <f t="shared" si="5"/>
        <v>0</v>
      </c>
    </row>
    <row r="26" spans="2:27" s="4" customFormat="1" ht="12" x14ac:dyDescent="0.25">
      <c r="B26" s="27" t="s">
        <v>28</v>
      </c>
      <c r="C26" s="55">
        <f t="shared" si="0"/>
        <v>711.12200000000007</v>
      </c>
      <c r="D26" s="20">
        <f t="shared" ref="D26:Z26" si="20">D72</f>
        <v>608.41700000000003</v>
      </c>
      <c r="E26" s="20">
        <f t="shared" si="20"/>
        <v>687.62300000000005</v>
      </c>
      <c r="F26" s="20">
        <f t="shared" si="20"/>
        <v>511.96500000000003</v>
      </c>
      <c r="G26" s="20">
        <f t="shared" si="20"/>
        <v>294.85000000000002</v>
      </c>
      <c r="H26" s="20">
        <f t="shared" si="20"/>
        <v>492.00200000000001</v>
      </c>
      <c r="I26" s="20">
        <f t="shared" si="20"/>
        <v>634.23300000000006</v>
      </c>
      <c r="J26" s="20">
        <f t="shared" si="20"/>
        <v>555.87800000000004</v>
      </c>
      <c r="K26" s="20">
        <f t="shared" si="20"/>
        <v>645.625</v>
      </c>
      <c r="L26" s="20">
        <f t="shared" si="20"/>
        <v>642.827</v>
      </c>
      <c r="M26" s="20">
        <f t="shared" si="20"/>
        <v>539.22</v>
      </c>
      <c r="N26" s="20">
        <f t="shared" si="20"/>
        <v>523.47</v>
      </c>
      <c r="O26" s="55">
        <f t="shared" si="20"/>
        <v>555.61300000000006</v>
      </c>
      <c r="P26" s="20" t="str">
        <f t="shared" si="20"/>
        <v>:</v>
      </c>
      <c r="Q26" s="20" t="str">
        <f t="shared" si="20"/>
        <v>:</v>
      </c>
      <c r="R26" s="20" t="str">
        <f t="shared" si="20"/>
        <v>:</v>
      </c>
      <c r="S26" s="20" t="str">
        <f t="shared" si="20"/>
        <v>:</v>
      </c>
      <c r="T26" s="20" t="str">
        <f t="shared" si="20"/>
        <v>:</v>
      </c>
      <c r="U26" s="20" t="str">
        <f t="shared" si="20"/>
        <v>:</v>
      </c>
      <c r="V26" s="20" t="str">
        <f t="shared" si="20"/>
        <v>:</v>
      </c>
      <c r="W26" s="20" t="str">
        <f t="shared" si="20"/>
        <v>:</v>
      </c>
      <c r="X26" s="20" t="str">
        <f t="shared" si="20"/>
        <v>:</v>
      </c>
      <c r="Y26" s="20" t="str">
        <f t="shared" si="20"/>
        <v>:</v>
      </c>
      <c r="Z26" s="20" t="str">
        <f t="shared" si="20"/>
        <v>:</v>
      </c>
      <c r="AA26" s="132">
        <f t="shared" si="5"/>
        <v>6847.2320000000009</v>
      </c>
    </row>
    <row r="27" spans="2:27" s="4" customFormat="1" ht="12" x14ac:dyDescent="0.25">
      <c r="B27" s="27" t="s">
        <v>29</v>
      </c>
      <c r="C27" s="55" t="s">
        <v>48</v>
      </c>
      <c r="D27" s="20" t="s">
        <v>48</v>
      </c>
      <c r="E27" s="20" t="s">
        <v>48</v>
      </c>
      <c r="F27" s="20" t="s">
        <v>48</v>
      </c>
      <c r="G27" s="20" t="s">
        <v>48</v>
      </c>
      <c r="H27" s="20" t="s">
        <v>48</v>
      </c>
      <c r="I27" s="20" t="s">
        <v>48</v>
      </c>
      <c r="J27" s="20" t="s">
        <v>48</v>
      </c>
      <c r="K27" s="20" t="s">
        <v>48</v>
      </c>
      <c r="L27" s="20" t="s">
        <v>48</v>
      </c>
      <c r="M27" s="20" t="s">
        <v>48</v>
      </c>
      <c r="N27" s="20" t="s">
        <v>48</v>
      </c>
      <c r="O27" s="55" t="s">
        <v>48</v>
      </c>
      <c r="P27" s="20" t="s">
        <v>48</v>
      </c>
      <c r="Q27" s="20" t="s">
        <v>48</v>
      </c>
      <c r="R27" s="20" t="s">
        <v>48</v>
      </c>
      <c r="S27" s="20" t="s">
        <v>48</v>
      </c>
      <c r="T27" s="20" t="s">
        <v>48</v>
      </c>
      <c r="U27" s="20" t="s">
        <v>48</v>
      </c>
      <c r="V27" s="20" t="s">
        <v>48</v>
      </c>
      <c r="W27" s="20" t="s">
        <v>48</v>
      </c>
      <c r="X27" s="20" t="s">
        <v>48</v>
      </c>
      <c r="Y27" s="20" t="s">
        <v>48</v>
      </c>
      <c r="Z27" s="20" t="s">
        <v>48</v>
      </c>
      <c r="AA27" s="132" t="s">
        <v>48</v>
      </c>
    </row>
    <row r="28" spans="2:27" s="4" customFormat="1" ht="12" x14ac:dyDescent="0.25">
      <c r="B28" s="27" t="s">
        <v>30</v>
      </c>
      <c r="C28" s="55">
        <f t="shared" ref="C28:C37" si="21">C74</f>
        <v>0</v>
      </c>
      <c r="D28" s="20">
        <f t="shared" ref="D28:Z28" si="22">D74</f>
        <v>0</v>
      </c>
      <c r="E28" s="20">
        <f t="shared" si="22"/>
        <v>0</v>
      </c>
      <c r="F28" s="20">
        <f t="shared" si="22"/>
        <v>0</v>
      </c>
      <c r="G28" s="20">
        <f t="shared" si="22"/>
        <v>0</v>
      </c>
      <c r="H28" s="20">
        <f t="shared" si="22"/>
        <v>0</v>
      </c>
      <c r="I28" s="20">
        <f t="shared" si="22"/>
        <v>0</v>
      </c>
      <c r="J28" s="20">
        <f t="shared" si="22"/>
        <v>0</v>
      </c>
      <c r="K28" s="20">
        <f t="shared" si="22"/>
        <v>0</v>
      </c>
      <c r="L28" s="20">
        <f t="shared" si="22"/>
        <v>0</v>
      </c>
      <c r="M28" s="20">
        <f t="shared" si="22"/>
        <v>0</v>
      </c>
      <c r="N28" s="20">
        <f t="shared" si="22"/>
        <v>0</v>
      </c>
      <c r="O28" s="55">
        <f t="shared" si="22"/>
        <v>0</v>
      </c>
      <c r="P28" s="20" t="str">
        <f t="shared" si="22"/>
        <v>:</v>
      </c>
      <c r="Q28" s="20" t="str">
        <f t="shared" si="22"/>
        <v>:</v>
      </c>
      <c r="R28" s="20" t="str">
        <f t="shared" si="22"/>
        <v>:</v>
      </c>
      <c r="S28" s="20" t="str">
        <f t="shared" si="22"/>
        <v>:</v>
      </c>
      <c r="T28" s="20" t="str">
        <f t="shared" si="22"/>
        <v>:</v>
      </c>
      <c r="U28" s="20" t="str">
        <f t="shared" si="22"/>
        <v>:</v>
      </c>
      <c r="V28" s="20" t="str">
        <f t="shared" si="22"/>
        <v>:</v>
      </c>
      <c r="W28" s="20" t="str">
        <f t="shared" si="22"/>
        <v>:</v>
      </c>
      <c r="X28" s="20" t="str">
        <f t="shared" si="22"/>
        <v>:</v>
      </c>
      <c r="Y28" s="20" t="str">
        <f t="shared" si="22"/>
        <v>:</v>
      </c>
      <c r="Z28" s="20" t="str">
        <f t="shared" si="22"/>
        <v>:</v>
      </c>
      <c r="AA28" s="132">
        <f t="shared" si="5"/>
        <v>0</v>
      </c>
    </row>
    <row r="29" spans="2:27" s="4" customFormat="1" ht="12" x14ac:dyDescent="0.25">
      <c r="B29" s="27" t="s">
        <v>31</v>
      </c>
      <c r="C29" s="55">
        <f t="shared" si="21"/>
        <v>0</v>
      </c>
      <c r="D29" s="20">
        <f t="shared" ref="D29:Z29" si="23">D75</f>
        <v>0</v>
      </c>
      <c r="E29" s="20">
        <f t="shared" si="23"/>
        <v>0</v>
      </c>
      <c r="F29" s="20">
        <f t="shared" si="23"/>
        <v>0</v>
      </c>
      <c r="G29" s="20">
        <f t="shared" si="23"/>
        <v>0</v>
      </c>
      <c r="H29" s="20">
        <f t="shared" si="23"/>
        <v>0</v>
      </c>
      <c r="I29" s="20">
        <f t="shared" si="23"/>
        <v>0</v>
      </c>
      <c r="J29" s="20">
        <f t="shared" si="23"/>
        <v>0</v>
      </c>
      <c r="K29" s="20">
        <f t="shared" si="23"/>
        <v>0</v>
      </c>
      <c r="L29" s="20">
        <f t="shared" si="23"/>
        <v>0</v>
      </c>
      <c r="M29" s="20">
        <f t="shared" si="23"/>
        <v>0</v>
      </c>
      <c r="N29" s="20">
        <f t="shared" si="23"/>
        <v>0</v>
      </c>
      <c r="O29" s="55">
        <f t="shared" si="23"/>
        <v>0</v>
      </c>
      <c r="P29" s="20" t="str">
        <f t="shared" si="23"/>
        <v>:</v>
      </c>
      <c r="Q29" s="20" t="str">
        <f t="shared" si="23"/>
        <v>:</v>
      </c>
      <c r="R29" s="20" t="str">
        <f t="shared" si="23"/>
        <v>:</v>
      </c>
      <c r="S29" s="20" t="str">
        <f t="shared" si="23"/>
        <v>:</v>
      </c>
      <c r="T29" s="20" t="str">
        <f t="shared" si="23"/>
        <v>:</v>
      </c>
      <c r="U29" s="20" t="str">
        <f t="shared" si="23"/>
        <v>:</v>
      </c>
      <c r="V29" s="20" t="str">
        <f t="shared" si="23"/>
        <v>:</v>
      </c>
      <c r="W29" s="20" t="str">
        <f t="shared" si="23"/>
        <v>:</v>
      </c>
      <c r="X29" s="20" t="str">
        <f t="shared" si="23"/>
        <v>:</v>
      </c>
      <c r="Y29" s="20" t="str">
        <f t="shared" si="23"/>
        <v>:</v>
      </c>
      <c r="Z29" s="20" t="str">
        <f t="shared" si="23"/>
        <v>:</v>
      </c>
      <c r="AA29" s="132">
        <f t="shared" si="5"/>
        <v>0</v>
      </c>
    </row>
    <row r="30" spans="2:27" s="4" customFormat="1" ht="12" x14ac:dyDescent="0.25">
      <c r="B30" s="27" t="s">
        <v>32</v>
      </c>
      <c r="C30" s="55">
        <f t="shared" si="21"/>
        <v>10332.470000000001</v>
      </c>
      <c r="D30" s="20">
        <f t="shared" ref="D30:Z30" si="24">D76</f>
        <v>9043.39</v>
      </c>
      <c r="E30" s="20">
        <f t="shared" si="24"/>
        <v>9665.648000000001</v>
      </c>
      <c r="F30" s="20">
        <f t="shared" si="24"/>
        <v>9098.9920000000002</v>
      </c>
      <c r="G30" s="20">
        <f t="shared" si="24"/>
        <v>9767.3280000000013</v>
      </c>
      <c r="H30" s="20">
        <f t="shared" si="24"/>
        <v>9013.8290000000015</v>
      </c>
      <c r="I30" s="20">
        <f t="shared" si="24"/>
        <v>9536.018</v>
      </c>
      <c r="J30" s="20">
        <f t="shared" si="24"/>
        <v>9255.844000000001</v>
      </c>
      <c r="K30" s="20">
        <f t="shared" si="24"/>
        <v>8903.4320000000007</v>
      </c>
      <c r="L30" s="20">
        <f t="shared" si="24"/>
        <v>9354.5040000000008</v>
      </c>
      <c r="M30" s="20">
        <f t="shared" si="24"/>
        <v>9096.0319999999992</v>
      </c>
      <c r="N30" s="20">
        <f t="shared" si="24"/>
        <v>8884.4779999999992</v>
      </c>
      <c r="O30" s="55">
        <f t="shared" si="24"/>
        <v>9328.6840000000011</v>
      </c>
      <c r="P30" s="20" t="str">
        <f t="shared" si="24"/>
        <v>:</v>
      </c>
      <c r="Q30" s="20" t="str">
        <f t="shared" si="24"/>
        <v>:</v>
      </c>
      <c r="R30" s="20" t="str">
        <f t="shared" si="24"/>
        <v>:</v>
      </c>
      <c r="S30" s="20" t="str">
        <f t="shared" si="24"/>
        <v>:</v>
      </c>
      <c r="T30" s="20" t="str">
        <f t="shared" si="24"/>
        <v>:</v>
      </c>
      <c r="U30" s="20" t="str">
        <f t="shared" si="24"/>
        <v>:</v>
      </c>
      <c r="V30" s="20" t="str">
        <f t="shared" si="24"/>
        <v>:</v>
      </c>
      <c r="W30" s="20" t="str">
        <f t="shared" si="24"/>
        <v>:</v>
      </c>
      <c r="X30" s="20" t="str">
        <f t="shared" si="24"/>
        <v>:</v>
      </c>
      <c r="Y30" s="20" t="str">
        <f t="shared" si="24"/>
        <v>:</v>
      </c>
      <c r="Z30" s="20" t="str">
        <f t="shared" si="24"/>
        <v>:</v>
      </c>
      <c r="AA30" s="132">
        <f t="shared" si="5"/>
        <v>111951.965</v>
      </c>
    </row>
    <row r="31" spans="2:27" s="4" customFormat="1" ht="12" x14ac:dyDescent="0.25">
      <c r="B31" s="27" t="s">
        <v>33</v>
      </c>
      <c r="C31" s="55">
        <f t="shared" si="21"/>
        <v>0</v>
      </c>
      <c r="D31" s="20">
        <f t="shared" ref="D31:Z31" si="25">D77</f>
        <v>0</v>
      </c>
      <c r="E31" s="20">
        <f t="shared" si="25"/>
        <v>0</v>
      </c>
      <c r="F31" s="20">
        <f t="shared" si="25"/>
        <v>0</v>
      </c>
      <c r="G31" s="20">
        <f t="shared" si="25"/>
        <v>0</v>
      </c>
      <c r="H31" s="20">
        <f t="shared" si="25"/>
        <v>0</v>
      </c>
      <c r="I31" s="20">
        <f t="shared" si="25"/>
        <v>0</v>
      </c>
      <c r="J31" s="20">
        <f t="shared" si="25"/>
        <v>0</v>
      </c>
      <c r="K31" s="20">
        <f t="shared" si="25"/>
        <v>0</v>
      </c>
      <c r="L31" s="20">
        <f t="shared" si="25"/>
        <v>0</v>
      </c>
      <c r="M31" s="20">
        <f t="shared" si="25"/>
        <v>0</v>
      </c>
      <c r="N31" s="20">
        <f t="shared" si="25"/>
        <v>0</v>
      </c>
      <c r="O31" s="55">
        <f t="shared" si="25"/>
        <v>0</v>
      </c>
      <c r="P31" s="20" t="str">
        <f t="shared" si="25"/>
        <v>:</v>
      </c>
      <c r="Q31" s="20" t="str">
        <f t="shared" si="25"/>
        <v>:</v>
      </c>
      <c r="R31" s="20" t="str">
        <f t="shared" si="25"/>
        <v>:</v>
      </c>
      <c r="S31" s="20" t="str">
        <f t="shared" si="25"/>
        <v>:</v>
      </c>
      <c r="T31" s="20" t="str">
        <f t="shared" si="25"/>
        <v>:</v>
      </c>
      <c r="U31" s="20" t="str">
        <f t="shared" si="25"/>
        <v>:</v>
      </c>
      <c r="V31" s="20" t="str">
        <f t="shared" si="25"/>
        <v>:</v>
      </c>
      <c r="W31" s="20" t="str">
        <f t="shared" si="25"/>
        <v>:</v>
      </c>
      <c r="X31" s="20" t="str">
        <f t="shared" si="25"/>
        <v>:</v>
      </c>
      <c r="Y31" s="20" t="str">
        <f t="shared" si="25"/>
        <v>:</v>
      </c>
      <c r="Z31" s="20" t="str">
        <f t="shared" si="25"/>
        <v>:</v>
      </c>
      <c r="AA31" s="132">
        <f t="shared" si="5"/>
        <v>0</v>
      </c>
    </row>
    <row r="32" spans="2:27" s="4" customFormat="1" ht="12" x14ac:dyDescent="0.25">
      <c r="B32" s="27" t="s">
        <v>34</v>
      </c>
      <c r="C32" s="55">
        <f t="shared" si="21"/>
        <v>1629</v>
      </c>
      <c r="D32" s="20">
        <f t="shared" ref="D32:Z32" si="26">D78</f>
        <v>1846</v>
      </c>
      <c r="E32" s="20">
        <f t="shared" si="26"/>
        <v>2246</v>
      </c>
      <c r="F32" s="20">
        <f t="shared" si="26"/>
        <v>1768</v>
      </c>
      <c r="G32" s="20">
        <f t="shared" si="26"/>
        <v>1976</v>
      </c>
      <c r="H32" s="20">
        <f t="shared" si="26"/>
        <v>1553</v>
      </c>
      <c r="I32" s="20">
        <f t="shared" si="26"/>
        <v>1743</v>
      </c>
      <c r="J32" s="20">
        <f t="shared" si="26"/>
        <v>1695</v>
      </c>
      <c r="K32" s="20">
        <f t="shared" si="26"/>
        <v>1926</v>
      </c>
      <c r="L32" s="20">
        <f t="shared" si="26"/>
        <v>1898</v>
      </c>
      <c r="M32" s="20">
        <f t="shared" si="26"/>
        <v>1702</v>
      </c>
      <c r="N32" s="20">
        <f t="shared" si="26"/>
        <v>1671</v>
      </c>
      <c r="O32" s="55">
        <f t="shared" si="26"/>
        <v>1568</v>
      </c>
      <c r="P32" s="20" t="str">
        <f t="shared" si="26"/>
        <v>:</v>
      </c>
      <c r="Q32" s="20" t="str">
        <f t="shared" si="26"/>
        <v>:</v>
      </c>
      <c r="R32" s="20" t="str">
        <f t="shared" si="26"/>
        <v>:</v>
      </c>
      <c r="S32" s="20" t="str">
        <f t="shared" si="26"/>
        <v>:</v>
      </c>
      <c r="T32" s="20" t="str">
        <f t="shared" si="26"/>
        <v>:</v>
      </c>
      <c r="U32" s="20" t="str">
        <f t="shared" si="26"/>
        <v>:</v>
      </c>
      <c r="V32" s="20" t="str">
        <f t="shared" si="26"/>
        <v>:</v>
      </c>
      <c r="W32" s="20" t="str">
        <f t="shared" si="26"/>
        <v>:</v>
      </c>
      <c r="X32" s="20" t="str">
        <f t="shared" si="26"/>
        <v>:</v>
      </c>
      <c r="Y32" s="20" t="str">
        <f t="shared" si="26"/>
        <v>:</v>
      </c>
      <c r="Z32" s="20" t="str">
        <f t="shared" si="26"/>
        <v>:</v>
      </c>
      <c r="AA32" s="132">
        <f t="shared" si="5"/>
        <v>21653</v>
      </c>
    </row>
    <row r="33" spans="2:27" s="4" customFormat="1" ht="12" x14ac:dyDescent="0.25">
      <c r="B33" s="27" t="s">
        <v>35</v>
      </c>
      <c r="C33" s="55">
        <f t="shared" si="21"/>
        <v>209.15900000000002</v>
      </c>
      <c r="D33" s="20">
        <f t="shared" ref="D33:Z33" si="27">D79</f>
        <v>261.31</v>
      </c>
      <c r="E33" s="20">
        <f t="shared" si="27"/>
        <v>289.51</v>
      </c>
      <c r="F33" s="20">
        <f t="shared" si="27"/>
        <v>308.51600000000002</v>
      </c>
      <c r="G33" s="20">
        <f t="shared" si="27"/>
        <v>391.048</v>
      </c>
      <c r="H33" s="20">
        <f t="shared" si="27"/>
        <v>284.72000000000003</v>
      </c>
      <c r="I33" s="20">
        <f t="shared" si="27"/>
        <v>240.68700000000001</v>
      </c>
      <c r="J33" s="20">
        <f t="shared" si="27"/>
        <v>260.81600000000003</v>
      </c>
      <c r="K33" s="20">
        <f t="shared" si="27"/>
        <v>270.48099999999999</v>
      </c>
      <c r="L33" s="20">
        <f t="shared" si="27"/>
        <v>323.52500000000003</v>
      </c>
      <c r="M33" s="20">
        <f t="shared" si="27"/>
        <v>184.46100000000001</v>
      </c>
      <c r="N33" s="20">
        <f t="shared" si="27"/>
        <v>118.578</v>
      </c>
      <c r="O33" s="55">
        <f t="shared" si="27"/>
        <v>168.822</v>
      </c>
      <c r="P33" s="20" t="str">
        <f t="shared" si="27"/>
        <v>:</v>
      </c>
      <c r="Q33" s="20" t="str">
        <f t="shared" si="27"/>
        <v>:</v>
      </c>
      <c r="R33" s="20" t="str">
        <f t="shared" si="27"/>
        <v>:</v>
      </c>
      <c r="S33" s="20" t="str">
        <f t="shared" si="27"/>
        <v>:</v>
      </c>
      <c r="T33" s="20" t="str">
        <f t="shared" si="27"/>
        <v>:</v>
      </c>
      <c r="U33" s="20" t="str">
        <f t="shared" si="27"/>
        <v>:</v>
      </c>
      <c r="V33" s="20" t="str">
        <f t="shared" si="27"/>
        <v>:</v>
      </c>
      <c r="W33" s="20" t="str">
        <f t="shared" si="27"/>
        <v>:</v>
      </c>
      <c r="X33" s="20" t="str">
        <f t="shared" si="27"/>
        <v>:</v>
      </c>
      <c r="Y33" s="20" t="str">
        <f t="shared" si="27"/>
        <v>:</v>
      </c>
      <c r="Z33" s="20" t="str">
        <f t="shared" si="27"/>
        <v>:</v>
      </c>
      <c r="AA33" s="132">
        <f t="shared" si="5"/>
        <v>3142.8110000000001</v>
      </c>
    </row>
    <row r="34" spans="2:27" s="4" customFormat="1" ht="12" x14ac:dyDescent="0.25">
      <c r="B34" s="27" t="s">
        <v>36</v>
      </c>
      <c r="C34" s="55">
        <f t="shared" si="21"/>
        <v>141</v>
      </c>
      <c r="D34" s="20">
        <f t="shared" ref="D34:Z34" si="28">D80</f>
        <v>157</v>
      </c>
      <c r="E34" s="20">
        <f t="shared" si="28"/>
        <v>120</v>
      </c>
      <c r="F34" s="20">
        <f t="shared" si="28"/>
        <v>119</v>
      </c>
      <c r="G34" s="20">
        <f t="shared" si="28"/>
        <v>133</v>
      </c>
      <c r="H34" s="20">
        <f t="shared" si="28"/>
        <v>134</v>
      </c>
      <c r="I34" s="20">
        <f t="shared" si="28"/>
        <v>136</v>
      </c>
      <c r="J34" s="20">
        <f t="shared" si="28"/>
        <v>102</v>
      </c>
      <c r="K34" s="20">
        <f t="shared" si="28"/>
        <v>99</v>
      </c>
      <c r="L34" s="20">
        <f t="shared" si="28"/>
        <v>109</v>
      </c>
      <c r="M34" s="20">
        <f t="shared" si="28"/>
        <v>106</v>
      </c>
      <c r="N34" s="20">
        <f t="shared" si="28"/>
        <v>111</v>
      </c>
      <c r="O34" s="55">
        <f t="shared" si="28"/>
        <v>107</v>
      </c>
      <c r="P34" s="20" t="str">
        <f t="shared" si="28"/>
        <v>:</v>
      </c>
      <c r="Q34" s="20" t="str">
        <f t="shared" si="28"/>
        <v>:</v>
      </c>
      <c r="R34" s="20" t="str">
        <f t="shared" si="28"/>
        <v>:</v>
      </c>
      <c r="S34" s="20" t="str">
        <f t="shared" si="28"/>
        <v>:</v>
      </c>
      <c r="T34" s="20" t="str">
        <f t="shared" si="28"/>
        <v>:</v>
      </c>
      <c r="U34" s="20" t="str">
        <f t="shared" si="28"/>
        <v>:</v>
      </c>
      <c r="V34" s="20" t="str">
        <f t="shared" si="28"/>
        <v>:</v>
      </c>
      <c r="W34" s="20" t="str">
        <f t="shared" si="28"/>
        <v>:</v>
      </c>
      <c r="X34" s="20" t="str">
        <f t="shared" si="28"/>
        <v>:</v>
      </c>
      <c r="Y34" s="20" t="str">
        <f t="shared" si="28"/>
        <v>:</v>
      </c>
      <c r="Z34" s="20" t="str">
        <f t="shared" si="28"/>
        <v>:</v>
      </c>
      <c r="AA34" s="132">
        <f t="shared" si="5"/>
        <v>1467</v>
      </c>
    </row>
    <row r="35" spans="2:27" s="4" customFormat="1" ht="12" x14ac:dyDescent="0.25">
      <c r="B35" s="27" t="s">
        <v>37</v>
      </c>
      <c r="C35" s="55">
        <f t="shared" si="21"/>
        <v>0</v>
      </c>
      <c r="D35" s="20">
        <f t="shared" ref="D35:Z35" si="29">D81</f>
        <v>0</v>
      </c>
      <c r="E35" s="20">
        <f t="shared" si="29"/>
        <v>0</v>
      </c>
      <c r="F35" s="20">
        <f t="shared" si="29"/>
        <v>0</v>
      </c>
      <c r="G35" s="20">
        <f t="shared" si="29"/>
        <v>74</v>
      </c>
      <c r="H35" s="20">
        <f t="shared" si="29"/>
        <v>1092</v>
      </c>
      <c r="I35" s="20">
        <f t="shared" si="29"/>
        <v>1468</v>
      </c>
      <c r="J35" s="20">
        <f t="shared" si="29"/>
        <v>1343</v>
      </c>
      <c r="K35" s="20">
        <f t="shared" si="29"/>
        <v>134</v>
      </c>
      <c r="L35" s="20">
        <f t="shared" si="29"/>
        <v>0</v>
      </c>
      <c r="M35" s="20">
        <f t="shared" si="29"/>
        <v>0</v>
      </c>
      <c r="N35" s="20">
        <f t="shared" si="29"/>
        <v>0</v>
      </c>
      <c r="O35" s="55">
        <f t="shared" si="29"/>
        <v>0</v>
      </c>
      <c r="P35" s="20" t="str">
        <f t="shared" si="29"/>
        <v>:</v>
      </c>
      <c r="Q35" s="20" t="str">
        <f t="shared" si="29"/>
        <v>:</v>
      </c>
      <c r="R35" s="20" t="str">
        <f t="shared" si="29"/>
        <v>:</v>
      </c>
      <c r="S35" s="20" t="str">
        <f t="shared" si="29"/>
        <v>:</v>
      </c>
      <c r="T35" s="20" t="str">
        <f t="shared" si="29"/>
        <v>:</v>
      </c>
      <c r="U35" s="20" t="str">
        <f t="shared" si="29"/>
        <v>:</v>
      </c>
      <c r="V35" s="20" t="str">
        <f t="shared" si="29"/>
        <v>:</v>
      </c>
      <c r="W35" s="20" t="str">
        <f t="shared" si="29"/>
        <v>:</v>
      </c>
      <c r="X35" s="20" t="str">
        <f t="shared" si="29"/>
        <v>:</v>
      </c>
      <c r="Y35" s="20" t="str">
        <f t="shared" si="29"/>
        <v>:</v>
      </c>
      <c r="Z35" s="20" t="str">
        <f t="shared" si="29"/>
        <v>:</v>
      </c>
      <c r="AA35" s="132">
        <f t="shared" si="5"/>
        <v>4111</v>
      </c>
    </row>
    <row r="36" spans="2:27" s="4" customFormat="1" ht="12" x14ac:dyDescent="0.25">
      <c r="B36" s="27" t="s">
        <v>38</v>
      </c>
      <c r="C36" s="55">
        <f t="shared" si="21"/>
        <v>54</v>
      </c>
      <c r="D36" s="20">
        <f t="shared" ref="D36:Z36" si="30">D82</f>
        <v>48</v>
      </c>
      <c r="E36" s="20">
        <f t="shared" si="30"/>
        <v>51</v>
      </c>
      <c r="F36" s="20">
        <f t="shared" si="30"/>
        <v>12</v>
      </c>
      <c r="G36" s="20">
        <f t="shared" si="30"/>
        <v>13</v>
      </c>
      <c r="H36" s="20">
        <f t="shared" si="30"/>
        <v>15</v>
      </c>
      <c r="I36" s="20">
        <f t="shared" si="30"/>
        <v>4</v>
      </c>
      <c r="J36" s="20">
        <f t="shared" si="30"/>
        <v>4</v>
      </c>
      <c r="K36" s="20">
        <f t="shared" si="30"/>
        <v>4</v>
      </c>
      <c r="L36" s="20">
        <f t="shared" si="30"/>
        <v>59</v>
      </c>
      <c r="M36" s="20">
        <f t="shared" si="30"/>
        <v>59</v>
      </c>
      <c r="N36" s="20">
        <f t="shared" si="30"/>
        <v>59</v>
      </c>
      <c r="O36" s="55">
        <f t="shared" si="30"/>
        <v>68</v>
      </c>
      <c r="P36" s="20" t="str">
        <f t="shared" si="30"/>
        <v>:</v>
      </c>
      <c r="Q36" s="20" t="str">
        <f t="shared" si="30"/>
        <v>:</v>
      </c>
      <c r="R36" s="20" t="str">
        <f t="shared" si="30"/>
        <v>:</v>
      </c>
      <c r="S36" s="20" t="str">
        <f t="shared" si="30"/>
        <v>:</v>
      </c>
      <c r="T36" s="20" t="str">
        <f t="shared" si="30"/>
        <v>:</v>
      </c>
      <c r="U36" s="20" t="str">
        <f t="shared" si="30"/>
        <v>:</v>
      </c>
      <c r="V36" s="20" t="str">
        <f t="shared" si="30"/>
        <v>:</v>
      </c>
      <c r="W36" s="20" t="str">
        <f t="shared" si="30"/>
        <v>:</v>
      </c>
      <c r="X36" s="20" t="str">
        <f t="shared" si="30"/>
        <v>:</v>
      </c>
      <c r="Y36" s="20" t="str">
        <f t="shared" si="30"/>
        <v>:</v>
      </c>
      <c r="Z36" s="20" t="str">
        <f t="shared" si="30"/>
        <v>:</v>
      </c>
      <c r="AA36" s="132">
        <f t="shared" si="5"/>
        <v>382</v>
      </c>
    </row>
    <row r="37" spans="2:27" s="4" customFormat="1" ht="12" x14ac:dyDescent="0.25">
      <c r="B37" s="28" t="s">
        <v>39</v>
      </c>
      <c r="C37" s="46">
        <f t="shared" si="21"/>
        <v>171.37800000000001</v>
      </c>
      <c r="D37" s="21">
        <f t="shared" ref="D37:Z37" si="31">D83</f>
        <v>212.92400000000001</v>
      </c>
      <c r="E37" s="21">
        <f t="shared" si="31"/>
        <v>206.82300000000001</v>
      </c>
      <c r="F37" s="21">
        <f t="shared" si="31"/>
        <v>154.79500000000002</v>
      </c>
      <c r="G37" s="21">
        <f t="shared" si="31"/>
        <v>198.72500000000002</v>
      </c>
      <c r="H37" s="21">
        <f t="shared" si="31"/>
        <v>166.74600000000001</v>
      </c>
      <c r="I37" s="21">
        <f t="shared" si="31"/>
        <v>165.80600000000001</v>
      </c>
      <c r="J37" s="21">
        <f t="shared" si="31"/>
        <v>175.67700000000002</v>
      </c>
      <c r="K37" s="21">
        <f t="shared" si="31"/>
        <v>200.58600000000001</v>
      </c>
      <c r="L37" s="21">
        <f t="shared" si="31"/>
        <v>178.965</v>
      </c>
      <c r="M37" s="21">
        <f t="shared" si="31"/>
        <v>175.95100000000002</v>
      </c>
      <c r="N37" s="21">
        <f t="shared" si="31"/>
        <v>158.02100000000002</v>
      </c>
      <c r="O37" s="46">
        <f t="shared" si="31"/>
        <v>157.274</v>
      </c>
      <c r="P37" s="21" t="str">
        <f t="shared" si="31"/>
        <v>:</v>
      </c>
      <c r="Q37" s="21" t="str">
        <f t="shared" si="31"/>
        <v>:</v>
      </c>
      <c r="R37" s="21" t="str">
        <f t="shared" si="31"/>
        <v>:</v>
      </c>
      <c r="S37" s="21" t="str">
        <f t="shared" si="31"/>
        <v>:</v>
      </c>
      <c r="T37" s="21" t="str">
        <f t="shared" si="31"/>
        <v>:</v>
      </c>
      <c r="U37" s="21" t="str">
        <f t="shared" si="31"/>
        <v>:</v>
      </c>
      <c r="V37" s="21" t="str">
        <f t="shared" si="31"/>
        <v>:</v>
      </c>
      <c r="W37" s="21" t="str">
        <f t="shared" si="31"/>
        <v>:</v>
      </c>
      <c r="X37" s="21" t="str">
        <f t="shared" si="31"/>
        <v>:</v>
      </c>
      <c r="Y37" s="21" t="str">
        <f t="shared" si="31"/>
        <v>:</v>
      </c>
      <c r="Z37" s="21" t="str">
        <f t="shared" si="31"/>
        <v>:</v>
      </c>
      <c r="AA37" s="132">
        <f t="shared" si="5"/>
        <v>2166.3970000000004</v>
      </c>
    </row>
    <row r="38" spans="2:27" s="4" customFormat="1" ht="12" x14ac:dyDescent="0.25">
      <c r="B38" s="34" t="s">
        <v>43</v>
      </c>
      <c r="C38" s="72">
        <f>C85</f>
        <v>9.5810000000000013</v>
      </c>
      <c r="D38" s="67">
        <f t="shared" ref="D38:Z38" si="32">D85</f>
        <v>11.212</v>
      </c>
      <c r="E38" s="67">
        <f t="shared" si="32"/>
        <v>14.436</v>
      </c>
      <c r="F38" s="67">
        <f t="shared" si="32"/>
        <v>9.3030000000000008</v>
      </c>
      <c r="G38" s="67">
        <f t="shared" si="32"/>
        <v>10.989000000000001</v>
      </c>
      <c r="H38" s="67">
        <f t="shared" si="32"/>
        <v>11.177000000000001</v>
      </c>
      <c r="I38" s="67">
        <f t="shared" si="32"/>
        <v>0</v>
      </c>
      <c r="J38" s="67">
        <f t="shared" si="32"/>
        <v>8.2320000000000011</v>
      </c>
      <c r="K38" s="67">
        <f t="shared" si="32"/>
        <v>11.067</v>
      </c>
      <c r="L38" s="67">
        <f t="shared" si="32"/>
        <v>9.7010000000000005</v>
      </c>
      <c r="M38" s="67">
        <f t="shared" si="32"/>
        <v>13.145000000000001</v>
      </c>
      <c r="N38" s="67">
        <f t="shared" si="32"/>
        <v>5.2320000000000002</v>
      </c>
      <c r="O38" s="72" t="str">
        <f t="shared" si="32"/>
        <v>:</v>
      </c>
      <c r="P38" s="67" t="str">
        <f t="shared" si="32"/>
        <v>:</v>
      </c>
      <c r="Q38" s="67" t="str">
        <f t="shared" si="32"/>
        <v>:</v>
      </c>
      <c r="R38" s="67" t="str">
        <f t="shared" si="32"/>
        <v>:</v>
      </c>
      <c r="S38" s="67" t="str">
        <f t="shared" si="32"/>
        <v>:</v>
      </c>
      <c r="T38" s="67" t="str">
        <f t="shared" si="32"/>
        <v>:</v>
      </c>
      <c r="U38" s="67" t="str">
        <f t="shared" si="32"/>
        <v>:</v>
      </c>
      <c r="V38" s="67" t="str">
        <f t="shared" si="32"/>
        <v>:</v>
      </c>
      <c r="W38" s="67" t="str">
        <f t="shared" si="32"/>
        <v>:</v>
      </c>
      <c r="X38" s="67" t="str">
        <f t="shared" si="32"/>
        <v>:</v>
      </c>
      <c r="Y38" s="67" t="str">
        <f t="shared" si="32"/>
        <v>:</v>
      </c>
      <c r="Z38" s="67" t="str">
        <f t="shared" si="32"/>
        <v>:</v>
      </c>
      <c r="AA38" s="134">
        <f t="shared" ref="AA38:AA44" si="33">SUM(C38:N38)</f>
        <v>114.075</v>
      </c>
    </row>
    <row r="39" spans="2:27" s="4" customFormat="1" ht="12" x14ac:dyDescent="0.25">
      <c r="B39" s="26" t="s">
        <v>61</v>
      </c>
      <c r="C39" s="64">
        <f>C86</f>
        <v>162</v>
      </c>
      <c r="D39" s="22">
        <f t="shared" ref="D39:Z39" si="34">D86</f>
        <v>155</v>
      </c>
      <c r="E39" s="22">
        <f t="shared" si="34"/>
        <v>126</v>
      </c>
      <c r="F39" s="22">
        <f t="shared" si="34"/>
        <v>9</v>
      </c>
      <c r="G39" s="22">
        <f t="shared" si="34"/>
        <v>58</v>
      </c>
      <c r="H39" s="22">
        <f t="shared" si="34"/>
        <v>112</v>
      </c>
      <c r="I39" s="22">
        <f t="shared" si="34"/>
        <v>161</v>
      </c>
      <c r="J39" s="22">
        <f t="shared" si="34"/>
        <v>170</v>
      </c>
      <c r="K39" s="22">
        <f t="shared" si="34"/>
        <v>186</v>
      </c>
      <c r="L39" s="22">
        <f t="shared" si="34"/>
        <v>181</v>
      </c>
      <c r="M39" s="22">
        <f t="shared" si="34"/>
        <v>132</v>
      </c>
      <c r="N39" s="22">
        <f t="shared" si="34"/>
        <v>154</v>
      </c>
      <c r="O39" s="64" t="str">
        <f t="shared" si="34"/>
        <v>:</v>
      </c>
      <c r="P39" s="22" t="str">
        <f t="shared" si="34"/>
        <v>:</v>
      </c>
      <c r="Q39" s="22" t="str">
        <f t="shared" si="34"/>
        <v>:</v>
      </c>
      <c r="R39" s="22" t="str">
        <f t="shared" si="34"/>
        <v>:</v>
      </c>
      <c r="S39" s="22" t="str">
        <f t="shared" si="34"/>
        <v>:</v>
      </c>
      <c r="T39" s="22" t="str">
        <f t="shared" si="34"/>
        <v>:</v>
      </c>
      <c r="U39" s="22" t="str">
        <f t="shared" si="34"/>
        <v>:</v>
      </c>
      <c r="V39" s="22" t="str">
        <f t="shared" si="34"/>
        <v>:</v>
      </c>
      <c r="W39" s="22" t="str">
        <f t="shared" si="34"/>
        <v>:</v>
      </c>
      <c r="X39" s="22" t="str">
        <f t="shared" si="34"/>
        <v>:</v>
      </c>
      <c r="Y39" s="22" t="str">
        <f t="shared" si="34"/>
        <v>:</v>
      </c>
      <c r="Z39" s="22" t="str">
        <f t="shared" si="34"/>
        <v>:</v>
      </c>
      <c r="AA39" s="132">
        <f t="shared" si="33"/>
        <v>1606</v>
      </c>
    </row>
    <row r="40" spans="2:27" s="4" customFormat="1" ht="12" x14ac:dyDescent="0.3">
      <c r="B40" s="137" t="s">
        <v>197</v>
      </c>
      <c r="C40" s="138">
        <f>C87</f>
        <v>528.69100000000003</v>
      </c>
      <c r="D40" s="139">
        <f t="shared" ref="D40:Z40" si="35">D87</f>
        <v>462.98400000000004</v>
      </c>
      <c r="E40" s="139">
        <f t="shared" si="35"/>
        <v>554.42399999999998</v>
      </c>
      <c r="F40" s="139">
        <f t="shared" si="35"/>
        <v>459.767</v>
      </c>
      <c r="G40" s="139">
        <f t="shared" si="35"/>
        <v>379.46600000000001</v>
      </c>
      <c r="H40" s="139">
        <f t="shared" si="35"/>
        <v>404.63100000000003</v>
      </c>
      <c r="I40" s="139">
        <f t="shared" si="35"/>
        <v>466.75300000000004</v>
      </c>
      <c r="J40" s="139">
        <f t="shared" si="35"/>
        <v>427.47700000000003</v>
      </c>
      <c r="K40" s="139">
        <f t="shared" si="35"/>
        <v>488.59800000000001</v>
      </c>
      <c r="L40" s="139">
        <f t="shared" si="35"/>
        <v>423.392</v>
      </c>
      <c r="M40" s="139">
        <f t="shared" si="35"/>
        <v>429.12900000000002</v>
      </c>
      <c r="N40" s="139">
        <f t="shared" si="35"/>
        <v>454.69300000000004</v>
      </c>
      <c r="O40" s="138">
        <f t="shared" si="35"/>
        <v>626.86200000000008</v>
      </c>
      <c r="P40" s="139" t="str">
        <f t="shared" si="35"/>
        <v>:</v>
      </c>
      <c r="Q40" s="139" t="str">
        <f t="shared" si="35"/>
        <v>:</v>
      </c>
      <c r="R40" s="139" t="str">
        <f t="shared" si="35"/>
        <v>:</v>
      </c>
      <c r="S40" s="139" t="str">
        <f t="shared" si="35"/>
        <v>:</v>
      </c>
      <c r="T40" s="139" t="str">
        <f t="shared" si="35"/>
        <v>:</v>
      </c>
      <c r="U40" s="139" t="str">
        <f t="shared" si="35"/>
        <v>:</v>
      </c>
      <c r="V40" s="139" t="str">
        <f t="shared" si="35"/>
        <v>:</v>
      </c>
      <c r="W40" s="139" t="str">
        <f t="shared" si="35"/>
        <v>:</v>
      </c>
      <c r="X40" s="139" t="str">
        <f t="shared" si="35"/>
        <v>:</v>
      </c>
      <c r="Y40" s="139" t="str">
        <f t="shared" si="35"/>
        <v>:</v>
      </c>
      <c r="Z40" s="139" t="str">
        <f t="shared" si="35"/>
        <v>:</v>
      </c>
      <c r="AA40" s="153">
        <f t="shared" si="33"/>
        <v>5480.0050000000001</v>
      </c>
    </row>
    <row r="41" spans="2:27" s="4" customFormat="1" ht="12" x14ac:dyDescent="0.25">
      <c r="B41" s="38" t="s">
        <v>62</v>
      </c>
      <c r="C41" s="62">
        <f>C88</f>
        <v>3361.9540000000002</v>
      </c>
      <c r="D41" s="23">
        <f t="shared" ref="D41:Z41" si="36">D88</f>
        <v>3249.38</v>
      </c>
      <c r="E41" s="23">
        <f t="shared" si="36"/>
        <v>3641.489</v>
      </c>
      <c r="F41" s="23">
        <f t="shared" si="36"/>
        <v>3318.6330000000003</v>
      </c>
      <c r="G41" s="23">
        <f t="shared" si="36"/>
        <v>2531.538</v>
      </c>
      <c r="H41" s="23">
        <f t="shared" si="36"/>
        <v>2691.6550000000002</v>
      </c>
      <c r="I41" s="23">
        <f t="shared" si="36"/>
        <v>2976.165</v>
      </c>
      <c r="J41" s="23">
        <f t="shared" si="36"/>
        <v>3446.105</v>
      </c>
      <c r="K41" s="23">
        <f t="shared" si="36"/>
        <v>3313.904</v>
      </c>
      <c r="L41" s="23">
        <f t="shared" si="36"/>
        <v>3510.2860000000001</v>
      </c>
      <c r="M41" s="23">
        <f t="shared" si="36"/>
        <v>3330.085</v>
      </c>
      <c r="N41" s="23">
        <f t="shared" si="36"/>
        <v>3506.1040000000003</v>
      </c>
      <c r="O41" s="62">
        <f t="shared" si="36"/>
        <v>3498.9190000000003</v>
      </c>
      <c r="P41" s="23" t="str">
        <f t="shared" si="36"/>
        <v>:</v>
      </c>
      <c r="Q41" s="23" t="str">
        <f t="shared" si="36"/>
        <v>:</v>
      </c>
      <c r="R41" s="23" t="str">
        <f t="shared" si="36"/>
        <v>:</v>
      </c>
      <c r="S41" s="23" t="str">
        <f t="shared" si="36"/>
        <v>:</v>
      </c>
      <c r="T41" s="23" t="str">
        <f t="shared" si="36"/>
        <v>:</v>
      </c>
      <c r="U41" s="23" t="str">
        <f t="shared" si="36"/>
        <v>:</v>
      </c>
      <c r="V41" s="23" t="str">
        <f t="shared" si="36"/>
        <v>:</v>
      </c>
      <c r="W41" s="23" t="str">
        <f t="shared" si="36"/>
        <v>:</v>
      </c>
      <c r="X41" s="23" t="str">
        <f t="shared" si="36"/>
        <v>:</v>
      </c>
      <c r="Y41" s="23" t="str">
        <f t="shared" si="36"/>
        <v>:</v>
      </c>
      <c r="Z41" s="23" t="str">
        <f t="shared" si="36"/>
        <v>:</v>
      </c>
      <c r="AA41" s="135">
        <f t="shared" si="33"/>
        <v>38877.298000000003</v>
      </c>
    </row>
    <row r="42" spans="2:27" s="4" customFormat="1" ht="12" x14ac:dyDescent="0.25">
      <c r="B42" s="141" t="s">
        <v>127</v>
      </c>
      <c r="C42" s="142">
        <f>C90</f>
        <v>1054.76</v>
      </c>
      <c r="D42" s="143">
        <f t="shared" ref="D42:Z42" si="37">D90</f>
        <v>1071.96</v>
      </c>
      <c r="E42" s="143">
        <f t="shared" si="37"/>
        <v>1100.08</v>
      </c>
      <c r="F42" s="143">
        <f t="shared" si="37"/>
        <v>736.91</v>
      </c>
      <c r="G42" s="143">
        <f t="shared" si="37"/>
        <v>917.91</v>
      </c>
      <c r="H42" s="143">
        <f t="shared" si="37"/>
        <v>1090.1600000000001</v>
      </c>
      <c r="I42" s="143">
        <f t="shared" si="37"/>
        <v>1163.27</v>
      </c>
      <c r="J42" s="143">
        <f t="shared" si="37"/>
        <v>1151.3399999999999</v>
      </c>
      <c r="K42" s="143">
        <f t="shared" si="37"/>
        <v>1138.78</v>
      </c>
      <c r="L42" s="143">
        <f t="shared" si="37"/>
        <v>1125.789</v>
      </c>
      <c r="M42" s="143">
        <f t="shared" si="37"/>
        <v>1291.9000000000001</v>
      </c>
      <c r="N42" s="143">
        <f t="shared" si="37"/>
        <v>1326.21</v>
      </c>
      <c r="O42" s="142" t="str">
        <f t="shared" si="37"/>
        <v>:</v>
      </c>
      <c r="P42" s="143" t="str">
        <f t="shared" si="37"/>
        <v>:</v>
      </c>
      <c r="Q42" s="143" t="str">
        <f t="shared" si="37"/>
        <v>:</v>
      </c>
      <c r="R42" s="143" t="str">
        <f t="shared" si="37"/>
        <v>:</v>
      </c>
      <c r="S42" s="143" t="str">
        <f t="shared" si="37"/>
        <v>:</v>
      </c>
      <c r="T42" s="143" t="str">
        <f t="shared" si="37"/>
        <v>:</v>
      </c>
      <c r="U42" s="143" t="str">
        <f t="shared" si="37"/>
        <v>:</v>
      </c>
      <c r="V42" s="143" t="str">
        <f t="shared" si="37"/>
        <v>:</v>
      </c>
      <c r="W42" s="143" t="str">
        <f t="shared" si="37"/>
        <v>:</v>
      </c>
      <c r="X42" s="143" t="str">
        <f t="shared" si="37"/>
        <v>:</v>
      </c>
      <c r="Y42" s="143" t="str">
        <f t="shared" si="37"/>
        <v>:</v>
      </c>
      <c r="Z42" s="143" t="str">
        <f t="shared" si="37"/>
        <v>:</v>
      </c>
      <c r="AA42" s="209" t="s">
        <v>12</v>
      </c>
    </row>
    <row r="43" spans="2:27" s="4" customFormat="1" ht="12" x14ac:dyDescent="0.25">
      <c r="B43" s="26" t="s">
        <v>50</v>
      </c>
      <c r="C43" s="64">
        <f>C91</f>
        <v>2428.8000000000002</v>
      </c>
      <c r="D43" s="22">
        <f t="shared" ref="D43:Z43" si="38">D91</f>
        <v>2278.8000000000002</v>
      </c>
      <c r="E43" s="22">
        <f t="shared" si="38"/>
        <v>2298.7000000000003</v>
      </c>
      <c r="F43" s="22">
        <f t="shared" si="38"/>
        <v>2070</v>
      </c>
      <c r="G43" s="22">
        <f t="shared" si="38"/>
        <v>2198.2000000000003</v>
      </c>
      <c r="H43" s="22">
        <f t="shared" si="38"/>
        <v>2257.6</v>
      </c>
      <c r="I43" s="22">
        <f t="shared" si="38"/>
        <v>2116.6000000000004</v>
      </c>
      <c r="J43" s="22">
        <f t="shared" si="38"/>
        <v>2026.8</v>
      </c>
      <c r="K43" s="22">
        <f t="shared" si="38"/>
        <v>2109.9</v>
      </c>
      <c r="L43" s="22">
        <f t="shared" si="38"/>
        <v>2224.2000000000003</v>
      </c>
      <c r="M43" s="22">
        <f t="shared" si="38"/>
        <v>2017.8</v>
      </c>
      <c r="N43" s="22">
        <f t="shared" si="38"/>
        <v>2024</v>
      </c>
      <c r="O43" s="64" t="str">
        <f t="shared" si="38"/>
        <v>:</v>
      </c>
      <c r="P43" s="22" t="str">
        <f t="shared" si="38"/>
        <v>:</v>
      </c>
      <c r="Q43" s="22" t="str">
        <f t="shared" si="38"/>
        <v>:</v>
      </c>
      <c r="R43" s="22" t="str">
        <f t="shared" si="38"/>
        <v>:</v>
      </c>
      <c r="S43" s="22" t="str">
        <f t="shared" si="38"/>
        <v>:</v>
      </c>
      <c r="T43" s="22" t="str">
        <f t="shared" si="38"/>
        <v>:</v>
      </c>
      <c r="U43" s="22" t="str">
        <f t="shared" si="38"/>
        <v>:</v>
      </c>
      <c r="V43" s="22" t="str">
        <f t="shared" si="38"/>
        <v>:</v>
      </c>
      <c r="W43" s="22" t="str">
        <f t="shared" si="38"/>
        <v>:</v>
      </c>
      <c r="X43" s="22" t="str">
        <f t="shared" si="38"/>
        <v>:</v>
      </c>
      <c r="Y43" s="22" t="str">
        <f t="shared" si="38"/>
        <v>:</v>
      </c>
      <c r="Z43" s="22" t="str">
        <f t="shared" si="38"/>
        <v>:</v>
      </c>
      <c r="AA43" s="132">
        <f t="shared" si="33"/>
        <v>26051.400000000005</v>
      </c>
    </row>
    <row r="44" spans="2:27" s="4" customFormat="1" ht="12" x14ac:dyDescent="0.25">
      <c r="B44" s="85" t="s">
        <v>130</v>
      </c>
      <c r="C44" s="87">
        <f>C92</f>
        <v>0</v>
      </c>
      <c r="D44" s="86">
        <f t="shared" ref="D44:Z44" si="39">D92</f>
        <v>0</v>
      </c>
      <c r="E44" s="86">
        <f t="shared" si="39"/>
        <v>0</v>
      </c>
      <c r="F44" s="86">
        <f t="shared" si="39"/>
        <v>0</v>
      </c>
      <c r="G44" s="86">
        <f t="shared" si="39"/>
        <v>0</v>
      </c>
      <c r="H44" s="86">
        <f t="shared" si="39"/>
        <v>0</v>
      </c>
      <c r="I44" s="86">
        <f t="shared" si="39"/>
        <v>0</v>
      </c>
      <c r="J44" s="86">
        <f t="shared" si="39"/>
        <v>0</v>
      </c>
      <c r="K44" s="86">
        <f t="shared" si="39"/>
        <v>0</v>
      </c>
      <c r="L44" s="86">
        <f t="shared" si="39"/>
        <v>0</v>
      </c>
      <c r="M44" s="86">
        <f t="shared" si="39"/>
        <v>0</v>
      </c>
      <c r="N44" s="86">
        <f t="shared" si="39"/>
        <v>0</v>
      </c>
      <c r="O44" s="87">
        <f t="shared" si="39"/>
        <v>0</v>
      </c>
      <c r="P44" s="86" t="str">
        <f t="shared" si="39"/>
        <v>:</v>
      </c>
      <c r="Q44" s="86" t="str">
        <f t="shared" si="39"/>
        <v>:</v>
      </c>
      <c r="R44" s="86" t="str">
        <f t="shared" si="39"/>
        <v>:</v>
      </c>
      <c r="S44" s="86" t="str">
        <f t="shared" si="39"/>
        <v>:</v>
      </c>
      <c r="T44" s="86" t="str">
        <f t="shared" si="39"/>
        <v>:</v>
      </c>
      <c r="U44" s="86" t="str">
        <f t="shared" si="39"/>
        <v>:</v>
      </c>
      <c r="V44" s="86" t="str">
        <f t="shared" si="39"/>
        <v>:</v>
      </c>
      <c r="W44" s="86" t="str">
        <f t="shared" si="39"/>
        <v>:</v>
      </c>
      <c r="X44" s="86" t="str">
        <f t="shared" si="39"/>
        <v>:</v>
      </c>
      <c r="Y44" s="86" t="str">
        <f t="shared" si="39"/>
        <v>:</v>
      </c>
      <c r="Z44" s="86" t="str">
        <f t="shared" si="39"/>
        <v>:</v>
      </c>
      <c r="AA44" s="136">
        <f t="shared" si="33"/>
        <v>0</v>
      </c>
    </row>
    <row r="45" spans="2:27" x14ac:dyDescent="0.2">
      <c r="B45" s="57" t="s">
        <v>138</v>
      </c>
      <c r="P45" s="7"/>
    </row>
    <row r="46" spans="2:27" x14ac:dyDescent="0.2">
      <c r="B46" s="57" t="s">
        <v>137</v>
      </c>
      <c r="P46" s="7"/>
    </row>
    <row r="47" spans="2:27" ht="14.4" customHeight="1" x14ac:dyDescent="0.2">
      <c r="B47" s="41" t="s">
        <v>534</v>
      </c>
      <c r="P47" s="7"/>
    </row>
    <row r="48" spans="2:27" ht="15" customHeight="1" x14ac:dyDescent="0.2">
      <c r="B48" s="41" t="s">
        <v>535</v>
      </c>
      <c r="P48" s="7"/>
    </row>
    <row r="49" spans="1:28" ht="15" customHeight="1" x14ac:dyDescent="0.2">
      <c r="B49" s="41" t="str">
        <f>'T1-Solid fuels supply EU'!B37</f>
        <v>Extraction date: 05/05/2020</v>
      </c>
    </row>
    <row r="50" spans="1:28" ht="15" customHeight="1" x14ac:dyDescent="0.2">
      <c r="B50" s="42" t="s">
        <v>269</v>
      </c>
    </row>
    <row r="52" spans="1:28" x14ac:dyDescent="0.2">
      <c r="B52" s="2" t="s">
        <v>285</v>
      </c>
    </row>
    <row r="53" spans="1:28" x14ac:dyDescent="0.2">
      <c r="B53" s="70" t="s">
        <v>63</v>
      </c>
      <c r="C53" s="70" t="str">
        <f>'T1-Solid fuels supply EU'!C41</f>
        <v>2019M01</v>
      </c>
      <c r="D53" s="70" t="str">
        <f>'T1-Solid fuels supply EU'!D41</f>
        <v>2019M02</v>
      </c>
      <c r="E53" s="70" t="str">
        <f>'T1-Solid fuels supply EU'!E41</f>
        <v>2019M03</v>
      </c>
      <c r="F53" s="70" t="str">
        <f>'T1-Solid fuels supply EU'!F41</f>
        <v>2019M04</v>
      </c>
      <c r="G53" s="70" t="str">
        <f>'T1-Solid fuels supply EU'!G41</f>
        <v>2019M05</v>
      </c>
      <c r="H53" s="70" t="str">
        <f>'T1-Solid fuels supply EU'!H41</f>
        <v>2019M06</v>
      </c>
      <c r="I53" s="70" t="str">
        <f>'T1-Solid fuels supply EU'!I41</f>
        <v>2019M07</v>
      </c>
      <c r="J53" s="70" t="str">
        <f>'T1-Solid fuels supply EU'!J41</f>
        <v>2019M08</v>
      </c>
      <c r="K53" s="70" t="str">
        <f>'T1-Solid fuels supply EU'!K41</f>
        <v>2019M09</v>
      </c>
      <c r="L53" s="70" t="str">
        <f>'T1-Solid fuels supply EU'!L41</f>
        <v>2019M10</v>
      </c>
      <c r="M53" s="70" t="str">
        <f>'T1-Solid fuels supply EU'!M41</f>
        <v>2019M11</v>
      </c>
      <c r="N53" s="70" t="str">
        <f>'T1-Solid fuels supply EU'!N41</f>
        <v>2019M12</v>
      </c>
      <c r="O53" s="70" t="str">
        <f>'T1-Solid fuels supply EU'!O41</f>
        <v>2020M01</v>
      </c>
      <c r="P53" s="70" t="str">
        <f>'T1-Solid fuels supply EU'!P41</f>
        <v>2020M02</v>
      </c>
      <c r="Q53" s="70" t="str">
        <f>'T1-Solid fuels supply EU'!Q41</f>
        <v>2020M03</v>
      </c>
      <c r="R53" s="70" t="str">
        <f>'T1-Solid fuels supply EU'!R41</f>
        <v>2020M04</v>
      </c>
      <c r="S53" s="70" t="str">
        <f>'T1-Solid fuels supply EU'!S41</f>
        <v>2020M05</v>
      </c>
      <c r="T53" s="70" t="str">
        <f>'T1-Solid fuels supply EU'!T41</f>
        <v>2020M06</v>
      </c>
      <c r="U53" s="70" t="str">
        <f>'T1-Solid fuels supply EU'!U41</f>
        <v>2020M07</v>
      </c>
      <c r="V53" s="70" t="str">
        <f>'T1-Solid fuels supply EU'!V41</f>
        <v>2020M08</v>
      </c>
      <c r="W53" s="70" t="str">
        <f>'T1-Solid fuels supply EU'!W41</f>
        <v>2020M09</v>
      </c>
      <c r="X53" s="70" t="str">
        <f>'T1-Solid fuels supply EU'!X41</f>
        <v>2020M10</v>
      </c>
      <c r="Y53" s="70" t="str">
        <f>'T1-Solid fuels supply EU'!Y41</f>
        <v>2020M11</v>
      </c>
      <c r="Z53" s="70" t="str">
        <f>'T1-Solid fuels supply EU'!Z41</f>
        <v>2020M12</v>
      </c>
    </row>
    <row r="54" spans="1:28" x14ac:dyDescent="0.2">
      <c r="A54" s="2" t="s">
        <v>206</v>
      </c>
      <c r="B54" s="70" t="s">
        <v>64</v>
      </c>
      <c r="C54" s="327">
        <v>37187.510999999999</v>
      </c>
      <c r="D54" s="327">
        <v>36030.773000000001</v>
      </c>
      <c r="E54" s="327">
        <v>34967.103999999999</v>
      </c>
      <c r="F54" s="324">
        <v>32185.228000000003</v>
      </c>
      <c r="G54" s="324">
        <v>33526.866999999998</v>
      </c>
      <c r="H54" s="325">
        <v>29385.421999999999</v>
      </c>
      <c r="I54" s="324">
        <v>31715.322</v>
      </c>
      <c r="J54" s="324">
        <v>32008.707999999999</v>
      </c>
      <c r="K54" s="325">
        <v>30988.314000000002</v>
      </c>
      <c r="L54" s="324">
        <v>32732.864000000001</v>
      </c>
      <c r="M54" s="324">
        <v>33256.285000000003</v>
      </c>
      <c r="N54" s="324">
        <v>30810.18</v>
      </c>
      <c r="O54" s="81">
        <f t="shared" ref="O54" si="40">SUM(O56:O83)</f>
        <v>32008.291000000005</v>
      </c>
      <c r="P54" s="327" t="s">
        <v>12</v>
      </c>
      <c r="Q54" s="327" t="s">
        <v>12</v>
      </c>
      <c r="R54" s="324" t="s">
        <v>12</v>
      </c>
      <c r="S54" s="324" t="s">
        <v>12</v>
      </c>
      <c r="T54" s="325" t="s">
        <v>12</v>
      </c>
      <c r="U54" s="324" t="s">
        <v>12</v>
      </c>
      <c r="V54" s="324" t="s">
        <v>12</v>
      </c>
      <c r="W54" s="325" t="s">
        <v>12</v>
      </c>
      <c r="X54" s="324" t="s">
        <v>12</v>
      </c>
      <c r="Y54" s="324" t="s">
        <v>12</v>
      </c>
      <c r="Z54" s="324" t="s">
        <v>12</v>
      </c>
      <c r="AA54" s="15"/>
      <c r="AB54" s="15"/>
    </row>
    <row r="55" spans="1:28" x14ac:dyDescent="0.2">
      <c r="A55" s="2" t="s">
        <v>123</v>
      </c>
      <c r="B55" s="70" t="s">
        <v>65</v>
      </c>
      <c r="C55" s="327">
        <v>17035.253000000001</v>
      </c>
      <c r="D55" s="327">
        <v>17890.803</v>
      </c>
      <c r="E55" s="327">
        <v>16224.502</v>
      </c>
      <c r="F55" s="324">
        <v>15262.436000000002</v>
      </c>
      <c r="G55" s="324">
        <v>15851.366</v>
      </c>
      <c r="H55" s="325">
        <v>13973.361999999999</v>
      </c>
      <c r="I55" s="324">
        <v>14977.083000000001</v>
      </c>
      <c r="J55" s="324">
        <v>15166.875</v>
      </c>
      <c r="K55" s="324">
        <v>13557.950999999999</v>
      </c>
      <c r="L55" s="324">
        <v>14123.755999999999</v>
      </c>
      <c r="M55" s="324">
        <v>15604.107</v>
      </c>
      <c r="N55" s="324">
        <v>13216.055</v>
      </c>
      <c r="O55" s="81">
        <f t="shared" ref="O55" si="41">SUM(O56,O60,O61,O62,O63,O64,O65,O67,O68,O69,O70,O71,O73,O74,O75,O77,O79,O80,O81)</f>
        <v>14370.588000000002</v>
      </c>
      <c r="P55" s="327" t="s">
        <v>12</v>
      </c>
      <c r="Q55" s="327" t="s">
        <v>12</v>
      </c>
      <c r="R55" s="324" t="s">
        <v>12</v>
      </c>
      <c r="S55" s="324" t="s">
        <v>12</v>
      </c>
      <c r="T55" s="325" t="s">
        <v>12</v>
      </c>
      <c r="U55" s="324" t="s">
        <v>12</v>
      </c>
      <c r="V55" s="324" t="s">
        <v>12</v>
      </c>
      <c r="W55" s="324" t="s">
        <v>12</v>
      </c>
      <c r="X55" s="324" t="s">
        <v>12</v>
      </c>
      <c r="Y55" s="324" t="s">
        <v>12</v>
      </c>
      <c r="Z55" s="324" t="s">
        <v>12</v>
      </c>
      <c r="AA55" s="73"/>
      <c r="AB55" s="73"/>
    </row>
    <row r="56" spans="1:28" x14ac:dyDescent="0.2">
      <c r="A56" s="2" t="s">
        <v>89</v>
      </c>
      <c r="B56" s="70" t="s">
        <v>14</v>
      </c>
      <c r="C56" s="327">
        <v>0</v>
      </c>
      <c r="D56" s="324">
        <v>0</v>
      </c>
      <c r="E56" s="324">
        <v>0</v>
      </c>
      <c r="F56" s="324">
        <v>0</v>
      </c>
      <c r="G56" s="324">
        <v>0</v>
      </c>
      <c r="H56" s="324">
        <v>0</v>
      </c>
      <c r="I56" s="324">
        <v>0</v>
      </c>
      <c r="J56" s="324">
        <v>0</v>
      </c>
      <c r="K56" s="324">
        <v>0</v>
      </c>
      <c r="L56" s="324">
        <v>0</v>
      </c>
      <c r="M56" s="324">
        <v>0</v>
      </c>
      <c r="N56" s="324">
        <v>0</v>
      </c>
      <c r="O56" s="327">
        <v>0</v>
      </c>
      <c r="P56" s="324" t="s">
        <v>12</v>
      </c>
      <c r="Q56" s="324" t="s">
        <v>12</v>
      </c>
      <c r="R56" s="324" t="s">
        <v>12</v>
      </c>
      <c r="S56" s="324" t="s">
        <v>12</v>
      </c>
      <c r="T56" s="324" t="s">
        <v>12</v>
      </c>
      <c r="U56" s="324" t="s">
        <v>12</v>
      </c>
      <c r="V56" s="324" t="s">
        <v>12</v>
      </c>
      <c r="W56" s="324" t="s">
        <v>12</v>
      </c>
      <c r="X56" s="324" t="s">
        <v>12</v>
      </c>
      <c r="Y56" s="324" t="s">
        <v>12</v>
      </c>
      <c r="Z56" s="324" t="s">
        <v>12</v>
      </c>
      <c r="AA56" s="12"/>
      <c r="AB56" s="12"/>
    </row>
    <row r="57" spans="1:28" x14ac:dyDescent="0.2">
      <c r="A57" s="2" t="s">
        <v>90</v>
      </c>
      <c r="B57" s="70" t="s">
        <v>15</v>
      </c>
      <c r="C57" s="327">
        <v>3560.2960000000003</v>
      </c>
      <c r="D57" s="324">
        <v>2685.1910000000003</v>
      </c>
      <c r="E57" s="324">
        <v>2055.201</v>
      </c>
      <c r="F57" s="324">
        <v>1841.973</v>
      </c>
      <c r="G57" s="324">
        <v>2293.953</v>
      </c>
      <c r="H57" s="324">
        <v>1416.499</v>
      </c>
      <c r="I57" s="324">
        <v>1909.761</v>
      </c>
      <c r="J57" s="324">
        <v>2005.242</v>
      </c>
      <c r="K57" s="324">
        <v>2466.5480000000002</v>
      </c>
      <c r="L57" s="324">
        <v>2787.3389999999999</v>
      </c>
      <c r="M57" s="324">
        <v>2383.5010000000002</v>
      </c>
      <c r="N57" s="325">
        <v>2606.6129999999998</v>
      </c>
      <c r="O57" s="327">
        <v>2369.3590000000004</v>
      </c>
      <c r="P57" s="324" t="s">
        <v>12</v>
      </c>
      <c r="Q57" s="324" t="s">
        <v>12</v>
      </c>
      <c r="R57" s="324" t="s">
        <v>12</v>
      </c>
      <c r="S57" s="324" t="s">
        <v>12</v>
      </c>
      <c r="T57" s="324" t="s">
        <v>12</v>
      </c>
      <c r="U57" s="324" t="s">
        <v>12</v>
      </c>
      <c r="V57" s="324" t="s">
        <v>12</v>
      </c>
      <c r="W57" s="324" t="s">
        <v>12</v>
      </c>
      <c r="X57" s="324" t="s">
        <v>12</v>
      </c>
      <c r="Y57" s="324" t="s">
        <v>12</v>
      </c>
      <c r="Z57" s="325" t="s">
        <v>12</v>
      </c>
      <c r="AA57" s="15"/>
      <c r="AB57" s="15"/>
    </row>
    <row r="58" spans="1:28" x14ac:dyDescent="0.2">
      <c r="A58" s="2" t="s">
        <v>91</v>
      </c>
      <c r="B58" s="70" t="s">
        <v>188</v>
      </c>
      <c r="C58" s="327">
        <v>3693.9920000000002</v>
      </c>
      <c r="D58" s="324">
        <v>3696.0479999999998</v>
      </c>
      <c r="E58" s="324">
        <v>3830.3070000000002</v>
      </c>
      <c r="F58" s="324">
        <v>3535.067</v>
      </c>
      <c r="G58" s="324">
        <v>3131.645</v>
      </c>
      <c r="H58" s="324">
        <v>2754.9839999999999</v>
      </c>
      <c r="I58" s="324">
        <v>2745.4210000000003</v>
      </c>
      <c r="J58" s="324">
        <v>3150.192</v>
      </c>
      <c r="K58" s="324">
        <v>3284.172</v>
      </c>
      <c r="L58" s="324">
        <v>3688.4730000000004</v>
      </c>
      <c r="M58" s="324">
        <v>3696.4740000000002</v>
      </c>
      <c r="N58" s="325">
        <v>3691.5430000000001</v>
      </c>
      <c r="O58" s="327">
        <v>3590.7730000000001</v>
      </c>
      <c r="P58" s="324" t="s">
        <v>12</v>
      </c>
      <c r="Q58" s="324" t="s">
        <v>12</v>
      </c>
      <c r="R58" s="324" t="s">
        <v>12</v>
      </c>
      <c r="S58" s="324" t="s">
        <v>12</v>
      </c>
      <c r="T58" s="324" t="s">
        <v>12</v>
      </c>
      <c r="U58" s="324" t="s">
        <v>12</v>
      </c>
      <c r="V58" s="324" t="s">
        <v>12</v>
      </c>
      <c r="W58" s="324" t="s">
        <v>12</v>
      </c>
      <c r="X58" s="324" t="s">
        <v>12</v>
      </c>
      <c r="Y58" s="324" t="s">
        <v>12</v>
      </c>
      <c r="Z58" s="325" t="s">
        <v>12</v>
      </c>
      <c r="AA58" s="15"/>
      <c r="AB58" s="15"/>
    </row>
    <row r="59" spans="1:28" x14ac:dyDescent="0.2">
      <c r="A59" s="2" t="s">
        <v>92</v>
      </c>
      <c r="B59" s="70" t="s">
        <v>17</v>
      </c>
      <c r="C59" s="327">
        <v>0</v>
      </c>
      <c r="D59" s="324">
        <v>0</v>
      </c>
      <c r="E59" s="324">
        <v>0</v>
      </c>
      <c r="F59" s="324">
        <v>0</v>
      </c>
      <c r="G59" s="324">
        <v>0</v>
      </c>
      <c r="H59" s="324">
        <v>0</v>
      </c>
      <c r="I59" s="324">
        <v>0</v>
      </c>
      <c r="J59" s="324">
        <v>0</v>
      </c>
      <c r="K59" s="324">
        <v>0</v>
      </c>
      <c r="L59" s="324">
        <v>0</v>
      </c>
      <c r="M59" s="324">
        <v>0</v>
      </c>
      <c r="N59" s="325">
        <v>0</v>
      </c>
      <c r="O59" s="327">
        <v>0</v>
      </c>
      <c r="P59" s="324" t="s">
        <v>12</v>
      </c>
      <c r="Q59" s="324" t="s">
        <v>12</v>
      </c>
      <c r="R59" s="324" t="s">
        <v>12</v>
      </c>
      <c r="S59" s="324" t="s">
        <v>12</v>
      </c>
      <c r="T59" s="324" t="s">
        <v>12</v>
      </c>
      <c r="U59" s="324" t="s">
        <v>12</v>
      </c>
      <c r="V59" s="324" t="s">
        <v>12</v>
      </c>
      <c r="W59" s="324" t="s">
        <v>12</v>
      </c>
      <c r="X59" s="324" t="s">
        <v>12</v>
      </c>
      <c r="Y59" s="324" t="s">
        <v>12</v>
      </c>
      <c r="Z59" s="325" t="s">
        <v>12</v>
      </c>
      <c r="AA59" s="12"/>
      <c r="AB59" s="12"/>
    </row>
    <row r="60" spans="1:28" x14ac:dyDescent="0.2">
      <c r="A60" s="2" t="s">
        <v>93</v>
      </c>
      <c r="B60" s="70" t="s">
        <v>66</v>
      </c>
      <c r="C60" s="327">
        <v>12437.025</v>
      </c>
      <c r="D60" s="324">
        <v>12527.46</v>
      </c>
      <c r="E60" s="324">
        <v>10974.468000000001</v>
      </c>
      <c r="F60" s="324">
        <v>11440.697</v>
      </c>
      <c r="G60" s="324">
        <v>11510.878000000001</v>
      </c>
      <c r="H60" s="324">
        <v>9115.6580000000013</v>
      </c>
      <c r="I60" s="324">
        <v>10357.960000000001</v>
      </c>
      <c r="J60" s="324">
        <v>10181.107</v>
      </c>
      <c r="K60" s="324">
        <v>10080.477999999999</v>
      </c>
      <c r="L60" s="324">
        <v>10537.361999999999</v>
      </c>
      <c r="M60" s="324">
        <v>12391.019</v>
      </c>
      <c r="N60" s="325">
        <v>9792.9369999999999</v>
      </c>
      <c r="O60" s="327">
        <v>10245.052</v>
      </c>
      <c r="P60" s="324" t="s">
        <v>12</v>
      </c>
      <c r="Q60" s="324" t="s">
        <v>12</v>
      </c>
      <c r="R60" s="324" t="s">
        <v>12</v>
      </c>
      <c r="S60" s="324" t="s">
        <v>12</v>
      </c>
      <c r="T60" s="324" t="s">
        <v>12</v>
      </c>
      <c r="U60" s="324" t="s">
        <v>12</v>
      </c>
      <c r="V60" s="324" t="s">
        <v>12</v>
      </c>
      <c r="W60" s="324" t="s">
        <v>12</v>
      </c>
      <c r="X60" s="324" t="s">
        <v>12</v>
      </c>
      <c r="Y60" s="324" t="s">
        <v>12</v>
      </c>
      <c r="Z60" s="325" t="s">
        <v>12</v>
      </c>
      <c r="AA60" s="15"/>
      <c r="AB60" s="15"/>
    </row>
    <row r="61" spans="1:28" x14ac:dyDescent="0.2">
      <c r="A61" s="2" t="s">
        <v>95</v>
      </c>
      <c r="B61" s="70" t="s">
        <v>18</v>
      </c>
      <c r="C61" s="327">
        <v>1996</v>
      </c>
      <c r="D61" s="324">
        <v>1821.4</v>
      </c>
      <c r="E61" s="324">
        <v>1673</v>
      </c>
      <c r="F61" s="324">
        <v>1467.4</v>
      </c>
      <c r="G61" s="324">
        <v>1472.5</v>
      </c>
      <c r="H61" s="324">
        <v>1005.4</v>
      </c>
      <c r="I61" s="324">
        <v>738.8</v>
      </c>
      <c r="J61" s="324">
        <v>967.3</v>
      </c>
      <c r="K61" s="324">
        <v>1232.3</v>
      </c>
      <c r="L61" s="324">
        <v>1187.1000000000001</v>
      </c>
      <c r="M61" s="324">
        <v>1120.7</v>
      </c>
      <c r="N61" s="325">
        <v>1015.5</v>
      </c>
      <c r="O61" s="327">
        <v>1188.7</v>
      </c>
      <c r="P61" s="324" t="s">
        <v>12</v>
      </c>
      <c r="Q61" s="324" t="s">
        <v>12</v>
      </c>
      <c r="R61" s="324" t="s">
        <v>12</v>
      </c>
      <c r="S61" s="324" t="s">
        <v>12</v>
      </c>
      <c r="T61" s="324" t="s">
        <v>12</v>
      </c>
      <c r="U61" s="324" t="s">
        <v>12</v>
      </c>
      <c r="V61" s="324" t="s">
        <v>12</v>
      </c>
      <c r="W61" s="324" t="s">
        <v>12</v>
      </c>
      <c r="X61" s="324" t="s">
        <v>12</v>
      </c>
      <c r="Y61" s="324" t="s">
        <v>12</v>
      </c>
      <c r="Z61" s="325" t="s">
        <v>12</v>
      </c>
      <c r="AA61" s="73"/>
      <c r="AB61" s="73"/>
    </row>
    <row r="62" spans="1:28" x14ac:dyDescent="0.2">
      <c r="A62" s="2" t="s">
        <v>94</v>
      </c>
      <c r="B62" s="70" t="s">
        <v>19</v>
      </c>
      <c r="C62" s="327">
        <v>0</v>
      </c>
      <c r="D62" s="327">
        <v>0</v>
      </c>
      <c r="E62" s="327">
        <v>0</v>
      </c>
      <c r="F62" s="327">
        <v>0</v>
      </c>
      <c r="G62" s="327">
        <v>0</v>
      </c>
      <c r="H62" s="324">
        <v>0</v>
      </c>
      <c r="I62" s="324">
        <v>0</v>
      </c>
      <c r="J62" s="324">
        <v>0</v>
      </c>
      <c r="K62" s="324">
        <v>0</v>
      </c>
      <c r="L62" s="324">
        <v>0</v>
      </c>
      <c r="M62" s="324">
        <v>0</v>
      </c>
      <c r="N62" s="325">
        <v>0</v>
      </c>
      <c r="O62" s="327">
        <v>0</v>
      </c>
      <c r="P62" s="327" t="s">
        <v>12</v>
      </c>
      <c r="Q62" s="327" t="s">
        <v>12</v>
      </c>
      <c r="R62" s="327" t="s">
        <v>12</v>
      </c>
      <c r="S62" s="327" t="s">
        <v>12</v>
      </c>
      <c r="T62" s="324" t="s">
        <v>12</v>
      </c>
      <c r="U62" s="324" t="s">
        <v>12</v>
      </c>
      <c r="V62" s="324" t="s">
        <v>12</v>
      </c>
      <c r="W62" s="324" t="s">
        <v>12</v>
      </c>
      <c r="X62" s="324" t="s">
        <v>12</v>
      </c>
      <c r="Y62" s="324" t="s">
        <v>12</v>
      </c>
      <c r="Z62" s="325" t="s">
        <v>12</v>
      </c>
      <c r="AA62" s="12"/>
      <c r="AB62" s="12"/>
    </row>
    <row r="63" spans="1:28" x14ac:dyDescent="0.2">
      <c r="A63" s="2" t="s">
        <v>96</v>
      </c>
      <c r="B63" s="70" t="s">
        <v>20</v>
      </c>
      <c r="C63" s="327">
        <v>2251.002</v>
      </c>
      <c r="D63" s="324">
        <v>3122.8920000000003</v>
      </c>
      <c r="E63" s="324">
        <v>3166.259</v>
      </c>
      <c r="F63" s="324">
        <v>1926.7730000000001</v>
      </c>
      <c r="G63" s="324">
        <v>2265.3710000000001</v>
      </c>
      <c r="H63" s="324">
        <v>2333.165</v>
      </c>
      <c r="I63" s="324">
        <v>2029.058</v>
      </c>
      <c r="J63" s="324">
        <v>2309.6010000000001</v>
      </c>
      <c r="K63" s="324">
        <v>1739.8330000000001</v>
      </c>
      <c r="L63" s="324">
        <v>1964.5410000000002</v>
      </c>
      <c r="M63" s="324">
        <v>1801.835</v>
      </c>
      <c r="N63" s="325">
        <v>2177.9180000000001</v>
      </c>
      <c r="O63" s="327">
        <v>2660.922</v>
      </c>
      <c r="P63" s="324" t="s">
        <v>12</v>
      </c>
      <c r="Q63" s="324" t="s">
        <v>12</v>
      </c>
      <c r="R63" s="324" t="s">
        <v>12</v>
      </c>
      <c r="S63" s="324" t="s">
        <v>12</v>
      </c>
      <c r="T63" s="324" t="s">
        <v>12</v>
      </c>
      <c r="U63" s="324" t="s">
        <v>12</v>
      </c>
      <c r="V63" s="324" t="s">
        <v>12</v>
      </c>
      <c r="W63" s="324" t="s">
        <v>12</v>
      </c>
      <c r="X63" s="324" t="s">
        <v>12</v>
      </c>
      <c r="Y63" s="324" t="s">
        <v>12</v>
      </c>
      <c r="Z63" s="325" t="s">
        <v>12</v>
      </c>
      <c r="AA63" s="15"/>
      <c r="AB63" s="15"/>
    </row>
    <row r="64" spans="1:28" x14ac:dyDescent="0.2">
      <c r="A64" s="2" t="s">
        <v>97</v>
      </c>
      <c r="B64" s="70" t="s">
        <v>21</v>
      </c>
      <c r="C64" s="324">
        <v>0</v>
      </c>
      <c r="D64" s="324">
        <v>0</v>
      </c>
      <c r="E64" s="324">
        <v>0</v>
      </c>
      <c r="F64" s="324">
        <v>0</v>
      </c>
      <c r="G64" s="324">
        <v>0</v>
      </c>
      <c r="H64" s="324">
        <v>0</v>
      </c>
      <c r="I64" s="324">
        <v>0</v>
      </c>
      <c r="J64" s="324">
        <v>0</v>
      </c>
      <c r="K64" s="324">
        <v>0</v>
      </c>
      <c r="L64" s="324">
        <v>0</v>
      </c>
      <c r="M64" s="324">
        <v>0</v>
      </c>
      <c r="N64" s="325">
        <v>0</v>
      </c>
      <c r="O64" s="324">
        <v>0</v>
      </c>
      <c r="P64" s="324" t="s">
        <v>12</v>
      </c>
      <c r="Q64" s="324" t="s">
        <v>12</v>
      </c>
      <c r="R64" s="324" t="s">
        <v>12</v>
      </c>
      <c r="S64" s="324" t="s">
        <v>12</v>
      </c>
      <c r="T64" s="324" t="s">
        <v>12</v>
      </c>
      <c r="U64" s="324" t="s">
        <v>12</v>
      </c>
      <c r="V64" s="324" t="s">
        <v>12</v>
      </c>
      <c r="W64" s="324" t="s">
        <v>12</v>
      </c>
      <c r="X64" s="324" t="s">
        <v>12</v>
      </c>
      <c r="Y64" s="324" t="s">
        <v>12</v>
      </c>
      <c r="Z64" s="325" t="s">
        <v>12</v>
      </c>
      <c r="AA64" s="15"/>
      <c r="AB64" s="15"/>
    </row>
    <row r="65" spans="1:28" x14ac:dyDescent="0.2">
      <c r="A65" s="2" t="s">
        <v>98</v>
      </c>
      <c r="B65" s="70" t="s">
        <v>22</v>
      </c>
      <c r="C65" s="327">
        <v>0</v>
      </c>
      <c r="D65" s="324">
        <v>0</v>
      </c>
      <c r="E65" s="324">
        <v>0</v>
      </c>
      <c r="F65" s="324">
        <v>0</v>
      </c>
      <c r="G65" s="324">
        <v>0</v>
      </c>
      <c r="H65" s="324">
        <v>0</v>
      </c>
      <c r="I65" s="324">
        <v>0</v>
      </c>
      <c r="J65" s="324">
        <v>0</v>
      </c>
      <c r="K65" s="324">
        <v>0</v>
      </c>
      <c r="L65" s="324">
        <v>0</v>
      </c>
      <c r="M65" s="324">
        <v>0</v>
      </c>
      <c r="N65" s="325">
        <v>0</v>
      </c>
      <c r="O65" s="327">
        <v>0</v>
      </c>
      <c r="P65" s="324" t="s">
        <v>12</v>
      </c>
      <c r="Q65" s="324" t="s">
        <v>12</v>
      </c>
      <c r="R65" s="324" t="s">
        <v>12</v>
      </c>
      <c r="S65" s="324" t="s">
        <v>12</v>
      </c>
      <c r="T65" s="324" t="s">
        <v>12</v>
      </c>
      <c r="U65" s="324" t="s">
        <v>12</v>
      </c>
      <c r="V65" s="324" t="s">
        <v>12</v>
      </c>
      <c r="W65" s="324" t="s">
        <v>12</v>
      </c>
      <c r="X65" s="324" t="s">
        <v>12</v>
      </c>
      <c r="Y65" s="324" t="s">
        <v>12</v>
      </c>
      <c r="Z65" s="325" t="s">
        <v>12</v>
      </c>
      <c r="AA65" s="12"/>
      <c r="AB65" s="12"/>
    </row>
    <row r="66" spans="1:28" x14ac:dyDescent="0.2">
      <c r="A66" s="2" t="s">
        <v>99</v>
      </c>
      <c r="B66" s="70" t="s">
        <v>44</v>
      </c>
      <c r="C66" s="327">
        <v>0</v>
      </c>
      <c r="D66" s="324">
        <v>0</v>
      </c>
      <c r="E66" s="324">
        <v>0</v>
      </c>
      <c r="F66" s="324">
        <v>0</v>
      </c>
      <c r="G66" s="324">
        <v>0</v>
      </c>
      <c r="H66" s="324">
        <v>0</v>
      </c>
      <c r="I66" s="324">
        <v>0</v>
      </c>
      <c r="J66" s="324">
        <v>0</v>
      </c>
      <c r="K66" s="324">
        <v>0</v>
      </c>
      <c r="L66" s="324">
        <v>0</v>
      </c>
      <c r="M66" s="324">
        <v>0</v>
      </c>
      <c r="N66" s="324">
        <v>0</v>
      </c>
      <c r="O66" s="327">
        <v>0</v>
      </c>
      <c r="P66" s="324" t="s">
        <v>12</v>
      </c>
      <c r="Q66" s="324" t="s">
        <v>12</v>
      </c>
      <c r="R66" s="324" t="s">
        <v>12</v>
      </c>
      <c r="S66" s="324" t="s">
        <v>12</v>
      </c>
      <c r="T66" s="324" t="s">
        <v>12</v>
      </c>
      <c r="U66" s="324" t="s">
        <v>12</v>
      </c>
      <c r="V66" s="324" t="s">
        <v>12</v>
      </c>
      <c r="W66" s="324" t="s">
        <v>12</v>
      </c>
      <c r="X66" s="324" t="s">
        <v>12</v>
      </c>
      <c r="Y66" s="324" t="s">
        <v>12</v>
      </c>
      <c r="Z66" s="324" t="s">
        <v>12</v>
      </c>
      <c r="AA66" s="12"/>
      <c r="AB66" s="12"/>
    </row>
    <row r="67" spans="1:28" x14ac:dyDescent="0.2">
      <c r="A67" s="2" t="s">
        <v>100</v>
      </c>
      <c r="B67" s="70" t="s">
        <v>23</v>
      </c>
      <c r="C67" s="327">
        <v>0</v>
      </c>
      <c r="D67" s="324">
        <v>0</v>
      </c>
      <c r="E67" s="324">
        <v>0</v>
      </c>
      <c r="F67" s="324">
        <v>0</v>
      </c>
      <c r="G67" s="324">
        <v>0</v>
      </c>
      <c r="H67" s="324">
        <v>0</v>
      </c>
      <c r="I67" s="324">
        <v>0</v>
      </c>
      <c r="J67" s="324">
        <v>0</v>
      </c>
      <c r="K67" s="324">
        <v>0</v>
      </c>
      <c r="L67" s="324">
        <v>0</v>
      </c>
      <c r="M67" s="324">
        <v>0</v>
      </c>
      <c r="N67" s="324">
        <v>0</v>
      </c>
      <c r="O67" s="333" t="s">
        <v>12</v>
      </c>
      <c r="P67" s="324" t="s">
        <v>12</v>
      </c>
      <c r="Q67" s="324" t="s">
        <v>12</v>
      </c>
      <c r="R67" s="324" t="s">
        <v>12</v>
      </c>
      <c r="S67" s="324" t="s">
        <v>12</v>
      </c>
      <c r="T67" s="324" t="s">
        <v>12</v>
      </c>
      <c r="U67" s="324" t="s">
        <v>12</v>
      </c>
      <c r="V67" s="324" t="s">
        <v>12</v>
      </c>
      <c r="W67" s="324" t="s">
        <v>12</v>
      </c>
      <c r="X67" s="324" t="s">
        <v>12</v>
      </c>
      <c r="Y67" s="324" t="s">
        <v>12</v>
      </c>
      <c r="Z67" s="324" t="s">
        <v>12</v>
      </c>
      <c r="AA67" s="12"/>
      <c r="AB67" s="12"/>
    </row>
    <row r="68" spans="1:28" x14ac:dyDescent="0.2">
      <c r="A68" s="2" t="s">
        <v>101</v>
      </c>
      <c r="B68" s="70" t="s">
        <v>24</v>
      </c>
      <c r="C68" s="327">
        <v>0</v>
      </c>
      <c r="D68" s="324">
        <v>0</v>
      </c>
      <c r="E68" s="324">
        <v>0</v>
      </c>
      <c r="F68" s="324">
        <v>0</v>
      </c>
      <c r="G68" s="324">
        <v>0</v>
      </c>
      <c r="H68" s="324">
        <v>0</v>
      </c>
      <c r="I68" s="324">
        <v>0</v>
      </c>
      <c r="J68" s="324">
        <v>0</v>
      </c>
      <c r="K68" s="324">
        <v>0</v>
      </c>
      <c r="L68" s="324">
        <v>0</v>
      </c>
      <c r="M68" s="324">
        <v>0</v>
      </c>
      <c r="N68" s="324">
        <v>0</v>
      </c>
      <c r="O68" s="327">
        <v>0</v>
      </c>
      <c r="P68" s="324" t="s">
        <v>12</v>
      </c>
      <c r="Q68" s="324" t="s">
        <v>12</v>
      </c>
      <c r="R68" s="324" t="s">
        <v>12</v>
      </c>
      <c r="S68" s="324" t="s">
        <v>12</v>
      </c>
      <c r="T68" s="324" t="s">
        <v>12</v>
      </c>
      <c r="U68" s="324" t="s">
        <v>12</v>
      </c>
      <c r="V68" s="324" t="s">
        <v>12</v>
      </c>
      <c r="W68" s="324" t="s">
        <v>12</v>
      </c>
      <c r="X68" s="324" t="s">
        <v>12</v>
      </c>
      <c r="Y68" s="324" t="s">
        <v>12</v>
      </c>
      <c r="Z68" s="324" t="s">
        <v>12</v>
      </c>
      <c r="AA68" s="12"/>
      <c r="AB68" s="12"/>
    </row>
    <row r="69" spans="1:28" x14ac:dyDescent="0.2">
      <c r="A69" s="2" t="s">
        <v>102</v>
      </c>
      <c r="B69" s="70" t="s">
        <v>25</v>
      </c>
      <c r="C69" s="327">
        <v>0</v>
      </c>
      <c r="D69" s="324">
        <v>0</v>
      </c>
      <c r="E69" s="324">
        <v>0</v>
      </c>
      <c r="F69" s="324">
        <v>0</v>
      </c>
      <c r="G69" s="324">
        <v>0</v>
      </c>
      <c r="H69" s="324">
        <v>0</v>
      </c>
      <c r="I69" s="324">
        <v>0</v>
      </c>
      <c r="J69" s="324">
        <v>0</v>
      </c>
      <c r="K69" s="324">
        <v>0</v>
      </c>
      <c r="L69" s="324">
        <v>0</v>
      </c>
      <c r="M69" s="324">
        <v>0</v>
      </c>
      <c r="N69" s="324">
        <v>0</v>
      </c>
      <c r="O69" s="327">
        <v>0</v>
      </c>
      <c r="P69" s="324" t="s">
        <v>12</v>
      </c>
      <c r="Q69" s="324" t="s">
        <v>12</v>
      </c>
      <c r="R69" s="324" t="s">
        <v>12</v>
      </c>
      <c r="S69" s="324" t="s">
        <v>12</v>
      </c>
      <c r="T69" s="324" t="s">
        <v>12</v>
      </c>
      <c r="U69" s="324" t="s">
        <v>12</v>
      </c>
      <c r="V69" s="324" t="s">
        <v>12</v>
      </c>
      <c r="W69" s="324" t="s">
        <v>12</v>
      </c>
      <c r="X69" s="324" t="s">
        <v>12</v>
      </c>
      <c r="Y69" s="324" t="s">
        <v>12</v>
      </c>
      <c r="Z69" s="324" t="s">
        <v>12</v>
      </c>
      <c r="AA69" s="12"/>
      <c r="AB69" s="12"/>
    </row>
    <row r="70" spans="1:28" x14ac:dyDescent="0.2">
      <c r="A70" s="2" t="s">
        <v>103</v>
      </c>
      <c r="B70" s="70" t="s">
        <v>26</v>
      </c>
      <c r="C70" s="327">
        <v>1.0669999999999999</v>
      </c>
      <c r="D70" s="324">
        <v>0.74099999999999999</v>
      </c>
      <c r="E70" s="324">
        <v>1.2650000000000001</v>
      </c>
      <c r="F70" s="324">
        <v>0.05</v>
      </c>
      <c r="G70" s="324">
        <v>4.569</v>
      </c>
      <c r="H70" s="324">
        <v>8.4190000000000005</v>
      </c>
      <c r="I70" s="324">
        <v>6.5780000000000003</v>
      </c>
      <c r="J70" s="324">
        <v>3.0510000000000002</v>
      </c>
      <c r="K70" s="324">
        <v>1.859</v>
      </c>
      <c r="L70" s="324">
        <v>2.2280000000000002</v>
      </c>
      <c r="M70" s="324">
        <v>9.1999999999999998E-2</v>
      </c>
      <c r="N70" s="324">
        <v>0.12200000000000001</v>
      </c>
      <c r="O70" s="327">
        <v>9.1999999999999998E-2</v>
      </c>
      <c r="P70" s="324" t="s">
        <v>12</v>
      </c>
      <c r="Q70" s="324" t="s">
        <v>12</v>
      </c>
      <c r="R70" s="324" t="s">
        <v>12</v>
      </c>
      <c r="S70" s="324" t="s">
        <v>12</v>
      </c>
      <c r="T70" s="324" t="s">
        <v>12</v>
      </c>
      <c r="U70" s="324" t="s">
        <v>12</v>
      </c>
      <c r="V70" s="324" t="s">
        <v>12</v>
      </c>
      <c r="W70" s="324" t="s">
        <v>12</v>
      </c>
      <c r="X70" s="324" t="s">
        <v>12</v>
      </c>
      <c r="Y70" s="324" t="s">
        <v>12</v>
      </c>
      <c r="Z70" s="324" t="s">
        <v>12</v>
      </c>
      <c r="AA70" s="12"/>
      <c r="AB70" s="15"/>
    </row>
    <row r="71" spans="1:28" x14ac:dyDescent="0.2">
      <c r="A71" s="2" t="s">
        <v>104</v>
      </c>
      <c r="B71" s="70" t="s">
        <v>27</v>
      </c>
      <c r="C71" s="327">
        <v>0</v>
      </c>
      <c r="D71" s="324">
        <v>0</v>
      </c>
      <c r="E71" s="324">
        <v>0</v>
      </c>
      <c r="F71" s="324">
        <v>0</v>
      </c>
      <c r="G71" s="324">
        <v>0</v>
      </c>
      <c r="H71" s="324">
        <v>0</v>
      </c>
      <c r="I71" s="324">
        <v>0</v>
      </c>
      <c r="J71" s="324">
        <v>0</v>
      </c>
      <c r="K71" s="324">
        <v>0</v>
      </c>
      <c r="L71" s="324">
        <v>0</v>
      </c>
      <c r="M71" s="324">
        <v>0</v>
      </c>
      <c r="N71" s="324">
        <v>0</v>
      </c>
      <c r="O71" s="327">
        <v>0</v>
      </c>
      <c r="P71" s="324" t="s">
        <v>12</v>
      </c>
      <c r="Q71" s="324" t="s">
        <v>12</v>
      </c>
      <c r="R71" s="324" t="s">
        <v>12</v>
      </c>
      <c r="S71" s="324" t="s">
        <v>12</v>
      </c>
      <c r="T71" s="324" t="s">
        <v>12</v>
      </c>
      <c r="U71" s="324" t="s">
        <v>12</v>
      </c>
      <c r="V71" s="324" t="s">
        <v>12</v>
      </c>
      <c r="W71" s="324" t="s">
        <v>12</v>
      </c>
      <c r="X71" s="324" t="s">
        <v>12</v>
      </c>
      <c r="Y71" s="324" t="s">
        <v>12</v>
      </c>
      <c r="Z71" s="324" t="s">
        <v>12</v>
      </c>
      <c r="AA71" s="12"/>
      <c r="AB71" s="12"/>
    </row>
    <row r="72" spans="1:28" x14ac:dyDescent="0.2">
      <c r="A72" s="2" t="s">
        <v>105</v>
      </c>
      <c r="B72" s="70" t="s">
        <v>28</v>
      </c>
      <c r="C72" s="327">
        <v>711.12200000000007</v>
      </c>
      <c r="D72" s="324">
        <v>608.41700000000003</v>
      </c>
      <c r="E72" s="324">
        <v>687.62300000000005</v>
      </c>
      <c r="F72" s="324">
        <v>511.96500000000003</v>
      </c>
      <c r="G72" s="324">
        <v>294.85000000000002</v>
      </c>
      <c r="H72" s="324">
        <v>492.00200000000001</v>
      </c>
      <c r="I72" s="324">
        <v>634.23300000000006</v>
      </c>
      <c r="J72" s="324">
        <v>555.87800000000004</v>
      </c>
      <c r="K72" s="324">
        <v>645.625</v>
      </c>
      <c r="L72" s="324">
        <v>642.827</v>
      </c>
      <c r="M72" s="324">
        <v>539.22</v>
      </c>
      <c r="N72" s="324">
        <v>523.47</v>
      </c>
      <c r="O72" s="327">
        <v>555.61300000000006</v>
      </c>
      <c r="P72" s="324" t="s">
        <v>12</v>
      </c>
      <c r="Q72" s="324" t="s">
        <v>12</v>
      </c>
      <c r="R72" s="324" t="s">
        <v>12</v>
      </c>
      <c r="S72" s="324" t="s">
        <v>12</v>
      </c>
      <c r="T72" s="324" t="s">
        <v>12</v>
      </c>
      <c r="U72" s="324" t="s">
        <v>12</v>
      </c>
      <c r="V72" s="324" t="s">
        <v>12</v>
      </c>
      <c r="W72" s="324" t="s">
        <v>12</v>
      </c>
      <c r="X72" s="324" t="s">
        <v>12</v>
      </c>
      <c r="Y72" s="324" t="s">
        <v>12</v>
      </c>
      <c r="Z72" s="324" t="s">
        <v>12</v>
      </c>
      <c r="AA72" s="15"/>
      <c r="AB72" s="15"/>
    </row>
    <row r="73" spans="1:28" x14ac:dyDescent="0.2">
      <c r="A73" s="83" t="s">
        <v>106</v>
      </c>
      <c r="B73" s="70" t="s">
        <v>29</v>
      </c>
      <c r="C73" s="326" t="s">
        <v>12</v>
      </c>
      <c r="D73" s="326" t="s">
        <v>12</v>
      </c>
      <c r="E73" s="326" t="s">
        <v>12</v>
      </c>
      <c r="F73" s="326" t="s">
        <v>12</v>
      </c>
      <c r="G73" s="326" t="s">
        <v>12</v>
      </c>
      <c r="H73" s="326" t="s">
        <v>12</v>
      </c>
      <c r="I73" s="326" t="s">
        <v>12</v>
      </c>
      <c r="J73" s="326" t="s">
        <v>12</v>
      </c>
      <c r="K73" s="326" t="s">
        <v>12</v>
      </c>
      <c r="L73" s="326" t="s">
        <v>12</v>
      </c>
      <c r="M73" s="326" t="s">
        <v>12</v>
      </c>
      <c r="N73" s="326" t="s">
        <v>12</v>
      </c>
      <c r="O73" s="326" t="s">
        <v>12</v>
      </c>
      <c r="P73" s="326" t="s">
        <v>12</v>
      </c>
      <c r="Q73" s="326" t="s">
        <v>12</v>
      </c>
      <c r="R73" s="326" t="s">
        <v>12</v>
      </c>
      <c r="S73" s="326" t="s">
        <v>12</v>
      </c>
      <c r="T73" s="326" t="s">
        <v>12</v>
      </c>
      <c r="U73" s="326" t="s">
        <v>12</v>
      </c>
      <c r="V73" s="326" t="s">
        <v>12</v>
      </c>
      <c r="W73" s="326" t="s">
        <v>12</v>
      </c>
      <c r="X73" s="326" t="s">
        <v>12</v>
      </c>
      <c r="Y73" s="326" t="s">
        <v>12</v>
      </c>
      <c r="Z73" s="326" t="s">
        <v>12</v>
      </c>
      <c r="AA73" s="12"/>
      <c r="AB73" s="12"/>
    </row>
    <row r="74" spans="1:28" x14ac:dyDescent="0.2">
      <c r="A74" s="2" t="s">
        <v>107</v>
      </c>
      <c r="B74" s="70" t="s">
        <v>30</v>
      </c>
      <c r="C74" s="327">
        <v>0</v>
      </c>
      <c r="D74" s="324">
        <v>0</v>
      </c>
      <c r="E74" s="324">
        <v>0</v>
      </c>
      <c r="F74" s="324">
        <v>0</v>
      </c>
      <c r="G74" s="324">
        <v>0</v>
      </c>
      <c r="H74" s="324">
        <v>0</v>
      </c>
      <c r="I74" s="324">
        <v>0</v>
      </c>
      <c r="J74" s="324">
        <v>0</v>
      </c>
      <c r="K74" s="324">
        <v>0</v>
      </c>
      <c r="L74" s="324">
        <v>0</v>
      </c>
      <c r="M74" s="324">
        <v>0</v>
      </c>
      <c r="N74" s="324">
        <v>0</v>
      </c>
      <c r="O74" s="327">
        <v>0</v>
      </c>
      <c r="P74" s="324" t="s">
        <v>12</v>
      </c>
      <c r="Q74" s="324" t="s">
        <v>12</v>
      </c>
      <c r="R74" s="324" t="s">
        <v>12</v>
      </c>
      <c r="S74" s="324" t="s">
        <v>12</v>
      </c>
      <c r="T74" s="324" t="s">
        <v>12</v>
      </c>
      <c r="U74" s="324" t="s">
        <v>12</v>
      </c>
      <c r="V74" s="324" t="s">
        <v>12</v>
      </c>
      <c r="W74" s="324" t="s">
        <v>12</v>
      </c>
      <c r="X74" s="324" t="s">
        <v>12</v>
      </c>
      <c r="Y74" s="324" t="s">
        <v>12</v>
      </c>
      <c r="Z74" s="324" t="s">
        <v>12</v>
      </c>
      <c r="AA74" s="12"/>
      <c r="AB74" s="12"/>
    </row>
    <row r="75" spans="1:28" x14ac:dyDescent="0.2">
      <c r="A75" s="2" t="s">
        <v>108</v>
      </c>
      <c r="B75" s="70" t="s">
        <v>31</v>
      </c>
      <c r="C75" s="327">
        <v>0</v>
      </c>
      <c r="D75" s="324">
        <v>0</v>
      </c>
      <c r="E75" s="324">
        <v>0</v>
      </c>
      <c r="F75" s="324">
        <v>0</v>
      </c>
      <c r="G75" s="324">
        <v>0</v>
      </c>
      <c r="H75" s="324">
        <v>0</v>
      </c>
      <c r="I75" s="324">
        <v>0</v>
      </c>
      <c r="J75" s="324">
        <v>0</v>
      </c>
      <c r="K75" s="324">
        <v>0</v>
      </c>
      <c r="L75" s="324">
        <v>0</v>
      </c>
      <c r="M75" s="324">
        <v>0</v>
      </c>
      <c r="N75" s="324">
        <v>0</v>
      </c>
      <c r="O75" s="327">
        <v>0</v>
      </c>
      <c r="P75" s="324" t="s">
        <v>12</v>
      </c>
      <c r="Q75" s="324" t="s">
        <v>12</v>
      </c>
      <c r="R75" s="324" t="s">
        <v>12</v>
      </c>
      <c r="S75" s="324" t="s">
        <v>12</v>
      </c>
      <c r="T75" s="324" t="s">
        <v>12</v>
      </c>
      <c r="U75" s="324" t="s">
        <v>12</v>
      </c>
      <c r="V75" s="324" t="s">
        <v>12</v>
      </c>
      <c r="W75" s="324" t="s">
        <v>12</v>
      </c>
      <c r="X75" s="324" t="s">
        <v>12</v>
      </c>
      <c r="Y75" s="324" t="s">
        <v>12</v>
      </c>
      <c r="Z75" s="324" t="s">
        <v>12</v>
      </c>
      <c r="AA75" s="12"/>
      <c r="AB75" s="12"/>
    </row>
    <row r="76" spans="1:28" x14ac:dyDescent="0.2">
      <c r="A76" s="2" t="s">
        <v>109</v>
      </c>
      <c r="B76" s="70" t="s">
        <v>32</v>
      </c>
      <c r="C76" s="327">
        <v>10332.470000000001</v>
      </c>
      <c r="D76" s="324">
        <v>9043.39</v>
      </c>
      <c r="E76" s="324">
        <v>9665.648000000001</v>
      </c>
      <c r="F76" s="324">
        <v>9098.9920000000002</v>
      </c>
      <c r="G76" s="324">
        <v>9767.3280000000013</v>
      </c>
      <c r="H76" s="325">
        <v>9013.8290000000015</v>
      </c>
      <c r="I76" s="324">
        <v>9536.018</v>
      </c>
      <c r="J76" s="324">
        <v>9255.844000000001</v>
      </c>
      <c r="K76" s="324">
        <v>8903.4320000000007</v>
      </c>
      <c r="L76" s="324">
        <v>9354.5040000000008</v>
      </c>
      <c r="M76" s="324">
        <v>9096.0319999999992</v>
      </c>
      <c r="N76" s="324">
        <v>8884.4779999999992</v>
      </c>
      <c r="O76" s="327">
        <v>9328.6840000000011</v>
      </c>
      <c r="P76" s="324" t="s">
        <v>12</v>
      </c>
      <c r="Q76" s="324" t="s">
        <v>12</v>
      </c>
      <c r="R76" s="324" t="s">
        <v>12</v>
      </c>
      <c r="S76" s="324" t="s">
        <v>12</v>
      </c>
      <c r="T76" s="325" t="s">
        <v>12</v>
      </c>
      <c r="U76" s="324" t="s">
        <v>12</v>
      </c>
      <c r="V76" s="324" t="s">
        <v>12</v>
      </c>
      <c r="W76" s="324" t="s">
        <v>12</v>
      </c>
      <c r="X76" s="324" t="s">
        <v>12</v>
      </c>
      <c r="Y76" s="324" t="s">
        <v>12</v>
      </c>
      <c r="Z76" s="324" t="s">
        <v>12</v>
      </c>
      <c r="AA76" s="15"/>
      <c r="AB76" s="15"/>
    </row>
    <row r="77" spans="1:28" x14ac:dyDescent="0.2">
      <c r="A77" s="2" t="s">
        <v>110</v>
      </c>
      <c r="B77" s="70" t="s">
        <v>33</v>
      </c>
      <c r="C77" s="327">
        <v>0</v>
      </c>
      <c r="D77" s="324">
        <v>0</v>
      </c>
      <c r="E77" s="324">
        <v>0</v>
      </c>
      <c r="F77" s="324">
        <v>0</v>
      </c>
      <c r="G77" s="324">
        <v>0</v>
      </c>
      <c r="H77" s="324">
        <v>0</v>
      </c>
      <c r="I77" s="324">
        <v>0</v>
      </c>
      <c r="J77" s="324">
        <v>0</v>
      </c>
      <c r="K77" s="324">
        <v>0</v>
      </c>
      <c r="L77" s="324">
        <v>0</v>
      </c>
      <c r="M77" s="324">
        <v>0</v>
      </c>
      <c r="N77" s="324">
        <v>0</v>
      </c>
      <c r="O77" s="327">
        <v>0</v>
      </c>
      <c r="P77" s="324" t="s">
        <v>12</v>
      </c>
      <c r="Q77" s="324" t="s">
        <v>12</v>
      </c>
      <c r="R77" s="324" t="s">
        <v>12</v>
      </c>
      <c r="S77" s="324" t="s">
        <v>12</v>
      </c>
      <c r="T77" s="324" t="s">
        <v>12</v>
      </c>
      <c r="U77" s="324" t="s">
        <v>12</v>
      </c>
      <c r="V77" s="324" t="s">
        <v>12</v>
      </c>
      <c r="W77" s="324" t="s">
        <v>12</v>
      </c>
      <c r="X77" s="324" t="s">
        <v>12</v>
      </c>
      <c r="Y77" s="324" t="s">
        <v>12</v>
      </c>
      <c r="Z77" s="324" t="s">
        <v>12</v>
      </c>
      <c r="AA77" s="12"/>
      <c r="AB77" s="12"/>
    </row>
    <row r="78" spans="1:28" x14ac:dyDescent="0.2">
      <c r="A78" s="2" t="s">
        <v>111</v>
      </c>
      <c r="B78" s="70" t="s">
        <v>34</v>
      </c>
      <c r="C78" s="327">
        <v>1629</v>
      </c>
      <c r="D78" s="324">
        <v>1846</v>
      </c>
      <c r="E78" s="324">
        <v>2246</v>
      </c>
      <c r="F78" s="324">
        <v>1768</v>
      </c>
      <c r="G78" s="324">
        <v>1976</v>
      </c>
      <c r="H78" s="324">
        <v>1553</v>
      </c>
      <c r="I78" s="324">
        <v>1743</v>
      </c>
      <c r="J78" s="324">
        <v>1695</v>
      </c>
      <c r="K78" s="324">
        <v>1926</v>
      </c>
      <c r="L78" s="324">
        <v>1898</v>
      </c>
      <c r="M78" s="324">
        <v>1702</v>
      </c>
      <c r="N78" s="324">
        <v>1671</v>
      </c>
      <c r="O78" s="327">
        <v>1568</v>
      </c>
      <c r="P78" s="324" t="s">
        <v>12</v>
      </c>
      <c r="Q78" s="324" t="s">
        <v>12</v>
      </c>
      <c r="R78" s="324" t="s">
        <v>12</v>
      </c>
      <c r="S78" s="324" t="s">
        <v>12</v>
      </c>
      <c r="T78" s="324" t="s">
        <v>12</v>
      </c>
      <c r="U78" s="324" t="s">
        <v>12</v>
      </c>
      <c r="V78" s="324" t="s">
        <v>12</v>
      </c>
      <c r="W78" s="324" t="s">
        <v>12</v>
      </c>
      <c r="X78" s="324" t="s">
        <v>12</v>
      </c>
      <c r="Y78" s="324" t="s">
        <v>12</v>
      </c>
      <c r="Z78" s="324" t="s">
        <v>12</v>
      </c>
      <c r="AA78" s="15"/>
      <c r="AB78" s="15"/>
    </row>
    <row r="79" spans="1:28" x14ac:dyDescent="0.2">
      <c r="A79" s="2" t="s">
        <v>112</v>
      </c>
      <c r="B79" s="70" t="s">
        <v>35</v>
      </c>
      <c r="C79" s="327">
        <v>209.15900000000002</v>
      </c>
      <c r="D79" s="324">
        <v>261.31</v>
      </c>
      <c r="E79" s="324">
        <v>289.51</v>
      </c>
      <c r="F79" s="324">
        <v>308.51600000000002</v>
      </c>
      <c r="G79" s="324">
        <v>391.048</v>
      </c>
      <c r="H79" s="324">
        <v>284.72000000000003</v>
      </c>
      <c r="I79" s="324">
        <v>240.68700000000001</v>
      </c>
      <c r="J79" s="324">
        <v>260.81600000000003</v>
      </c>
      <c r="K79" s="324">
        <v>270.48099999999999</v>
      </c>
      <c r="L79" s="324">
        <v>323.52500000000003</v>
      </c>
      <c r="M79" s="324">
        <v>184.46100000000001</v>
      </c>
      <c r="N79" s="324">
        <v>118.578</v>
      </c>
      <c r="O79" s="327">
        <v>168.822</v>
      </c>
      <c r="P79" s="324" t="s">
        <v>12</v>
      </c>
      <c r="Q79" s="324" t="s">
        <v>12</v>
      </c>
      <c r="R79" s="324" t="s">
        <v>12</v>
      </c>
      <c r="S79" s="324" t="s">
        <v>12</v>
      </c>
      <c r="T79" s="324" t="s">
        <v>12</v>
      </c>
      <c r="U79" s="324" t="s">
        <v>12</v>
      </c>
      <c r="V79" s="324" t="s">
        <v>12</v>
      </c>
      <c r="W79" s="324" t="s">
        <v>12</v>
      </c>
      <c r="X79" s="324" t="s">
        <v>12</v>
      </c>
      <c r="Y79" s="324" t="s">
        <v>12</v>
      </c>
      <c r="Z79" s="324" t="s">
        <v>12</v>
      </c>
      <c r="AA79" s="15"/>
      <c r="AB79" s="15"/>
    </row>
    <row r="80" spans="1:28" x14ac:dyDescent="0.2">
      <c r="A80" s="2" t="s">
        <v>113</v>
      </c>
      <c r="B80" s="70" t="s">
        <v>36</v>
      </c>
      <c r="C80" s="327">
        <v>141</v>
      </c>
      <c r="D80" s="324">
        <v>157</v>
      </c>
      <c r="E80" s="324">
        <v>120</v>
      </c>
      <c r="F80" s="324">
        <v>119</v>
      </c>
      <c r="G80" s="324">
        <v>133</v>
      </c>
      <c r="H80" s="324">
        <v>134</v>
      </c>
      <c r="I80" s="324">
        <v>136</v>
      </c>
      <c r="J80" s="324">
        <v>102</v>
      </c>
      <c r="K80" s="324">
        <v>99</v>
      </c>
      <c r="L80" s="324">
        <v>109</v>
      </c>
      <c r="M80" s="324">
        <v>106</v>
      </c>
      <c r="N80" s="324">
        <v>111</v>
      </c>
      <c r="O80" s="327">
        <v>107</v>
      </c>
      <c r="P80" s="324" t="s">
        <v>12</v>
      </c>
      <c r="Q80" s="324" t="s">
        <v>12</v>
      </c>
      <c r="R80" s="324" t="s">
        <v>12</v>
      </c>
      <c r="S80" s="324" t="s">
        <v>12</v>
      </c>
      <c r="T80" s="324" t="s">
        <v>12</v>
      </c>
      <c r="U80" s="324" t="s">
        <v>12</v>
      </c>
      <c r="V80" s="324" t="s">
        <v>12</v>
      </c>
      <c r="W80" s="324" t="s">
        <v>12</v>
      </c>
      <c r="X80" s="324" t="s">
        <v>12</v>
      </c>
      <c r="Y80" s="324" t="s">
        <v>12</v>
      </c>
      <c r="Z80" s="324" t="s">
        <v>12</v>
      </c>
      <c r="AA80" s="15"/>
      <c r="AB80" s="15"/>
    </row>
    <row r="81" spans="1:28" x14ac:dyDescent="0.2">
      <c r="A81" s="2" t="s">
        <v>114</v>
      </c>
      <c r="B81" s="70" t="s">
        <v>37</v>
      </c>
      <c r="C81" s="327">
        <v>0</v>
      </c>
      <c r="D81" s="324">
        <v>0</v>
      </c>
      <c r="E81" s="324">
        <v>0</v>
      </c>
      <c r="F81" s="324">
        <v>0</v>
      </c>
      <c r="G81" s="324">
        <v>74</v>
      </c>
      <c r="H81" s="324">
        <v>1092</v>
      </c>
      <c r="I81" s="324">
        <v>1468</v>
      </c>
      <c r="J81" s="324">
        <v>1343</v>
      </c>
      <c r="K81" s="324">
        <v>134</v>
      </c>
      <c r="L81" s="324">
        <v>0</v>
      </c>
      <c r="M81" s="324">
        <v>0</v>
      </c>
      <c r="N81" s="324">
        <v>0</v>
      </c>
      <c r="O81" s="327">
        <v>0</v>
      </c>
      <c r="P81" s="324" t="s">
        <v>12</v>
      </c>
      <c r="Q81" s="324" t="s">
        <v>12</v>
      </c>
      <c r="R81" s="324" t="s">
        <v>12</v>
      </c>
      <c r="S81" s="324" t="s">
        <v>12</v>
      </c>
      <c r="T81" s="324" t="s">
        <v>12</v>
      </c>
      <c r="U81" s="324" t="s">
        <v>12</v>
      </c>
      <c r="V81" s="324" t="s">
        <v>12</v>
      </c>
      <c r="W81" s="324" t="s">
        <v>12</v>
      </c>
      <c r="X81" s="324" t="s">
        <v>12</v>
      </c>
      <c r="Y81" s="324" t="s">
        <v>12</v>
      </c>
      <c r="Z81" s="324" t="s">
        <v>12</v>
      </c>
      <c r="AA81" s="15"/>
      <c r="AB81" s="15"/>
    </row>
    <row r="82" spans="1:28" x14ac:dyDescent="0.2">
      <c r="A82" s="2" t="s">
        <v>115</v>
      </c>
      <c r="B82" s="70" t="s">
        <v>38</v>
      </c>
      <c r="C82" s="327">
        <v>54</v>
      </c>
      <c r="D82" s="324">
        <v>48</v>
      </c>
      <c r="E82" s="324">
        <v>51</v>
      </c>
      <c r="F82" s="324">
        <v>12</v>
      </c>
      <c r="G82" s="324">
        <v>13</v>
      </c>
      <c r="H82" s="324">
        <v>15</v>
      </c>
      <c r="I82" s="324">
        <v>4</v>
      </c>
      <c r="J82" s="324">
        <v>4</v>
      </c>
      <c r="K82" s="324">
        <v>4</v>
      </c>
      <c r="L82" s="324">
        <v>59</v>
      </c>
      <c r="M82" s="324">
        <v>59</v>
      </c>
      <c r="N82" s="324">
        <v>59</v>
      </c>
      <c r="O82" s="327">
        <v>68</v>
      </c>
      <c r="P82" s="324" t="s">
        <v>12</v>
      </c>
      <c r="Q82" s="324" t="s">
        <v>12</v>
      </c>
      <c r="R82" s="324" t="s">
        <v>12</v>
      </c>
      <c r="S82" s="324" t="s">
        <v>12</v>
      </c>
      <c r="T82" s="324" t="s">
        <v>12</v>
      </c>
      <c r="U82" s="324" t="s">
        <v>12</v>
      </c>
      <c r="V82" s="324" t="s">
        <v>12</v>
      </c>
      <c r="W82" s="324" t="s">
        <v>12</v>
      </c>
      <c r="X82" s="324" t="s">
        <v>12</v>
      </c>
      <c r="Y82" s="324" t="s">
        <v>12</v>
      </c>
      <c r="Z82" s="324" t="s">
        <v>12</v>
      </c>
      <c r="AA82" s="15"/>
      <c r="AB82" s="15"/>
    </row>
    <row r="83" spans="1:28" x14ac:dyDescent="0.2">
      <c r="A83" s="2" t="s">
        <v>116</v>
      </c>
      <c r="B83" s="70" t="s">
        <v>39</v>
      </c>
      <c r="C83" s="327">
        <v>171.37800000000001</v>
      </c>
      <c r="D83" s="324">
        <v>212.92400000000001</v>
      </c>
      <c r="E83" s="324">
        <v>206.82300000000001</v>
      </c>
      <c r="F83" s="324">
        <v>154.79500000000002</v>
      </c>
      <c r="G83" s="324">
        <v>198.72500000000002</v>
      </c>
      <c r="H83" s="324">
        <v>166.74600000000001</v>
      </c>
      <c r="I83" s="324">
        <v>165.80600000000001</v>
      </c>
      <c r="J83" s="324">
        <v>175.67700000000002</v>
      </c>
      <c r="K83" s="324">
        <v>200.58600000000001</v>
      </c>
      <c r="L83" s="324">
        <v>178.965</v>
      </c>
      <c r="M83" s="324">
        <v>175.95100000000002</v>
      </c>
      <c r="N83" s="324">
        <v>158.02100000000002</v>
      </c>
      <c r="O83" s="327">
        <v>157.274</v>
      </c>
      <c r="P83" s="324" t="s">
        <v>12</v>
      </c>
      <c r="Q83" s="324" t="s">
        <v>12</v>
      </c>
      <c r="R83" s="324" t="s">
        <v>12</v>
      </c>
      <c r="S83" s="324" t="s">
        <v>12</v>
      </c>
      <c r="T83" s="324" t="s">
        <v>12</v>
      </c>
      <c r="U83" s="324" t="s">
        <v>12</v>
      </c>
      <c r="V83" s="324" t="s">
        <v>12</v>
      </c>
      <c r="W83" s="324" t="s">
        <v>12</v>
      </c>
      <c r="X83" s="324" t="s">
        <v>12</v>
      </c>
      <c r="Y83" s="324" t="s">
        <v>12</v>
      </c>
      <c r="Z83" s="324" t="s">
        <v>12</v>
      </c>
      <c r="AA83" s="15"/>
      <c r="AB83" s="15"/>
    </row>
    <row r="84" spans="1:28" x14ac:dyDescent="0.2">
      <c r="A84" s="83" t="s">
        <v>117</v>
      </c>
      <c r="B84" s="70" t="s">
        <v>59</v>
      </c>
      <c r="C84" s="326" t="s">
        <v>12</v>
      </c>
      <c r="D84" s="326" t="s">
        <v>12</v>
      </c>
      <c r="E84" s="326" t="s">
        <v>12</v>
      </c>
      <c r="F84" s="326" t="s">
        <v>12</v>
      </c>
      <c r="G84" s="326" t="s">
        <v>12</v>
      </c>
      <c r="H84" s="326" t="s">
        <v>12</v>
      </c>
      <c r="I84" s="326" t="s">
        <v>12</v>
      </c>
      <c r="J84" s="326" t="s">
        <v>12</v>
      </c>
      <c r="K84" s="326" t="s">
        <v>12</v>
      </c>
      <c r="L84" s="326" t="s">
        <v>12</v>
      </c>
      <c r="M84" s="326" t="s">
        <v>12</v>
      </c>
      <c r="N84" s="326" t="s">
        <v>12</v>
      </c>
      <c r="O84" s="326" t="s">
        <v>12</v>
      </c>
      <c r="P84" s="326" t="s">
        <v>12</v>
      </c>
      <c r="Q84" s="326" t="s">
        <v>12</v>
      </c>
      <c r="R84" s="326" t="s">
        <v>12</v>
      </c>
      <c r="S84" s="326" t="s">
        <v>12</v>
      </c>
      <c r="T84" s="326" t="s">
        <v>12</v>
      </c>
      <c r="U84" s="326" t="s">
        <v>12</v>
      </c>
      <c r="V84" s="326" t="s">
        <v>12</v>
      </c>
      <c r="W84" s="326" t="s">
        <v>12</v>
      </c>
      <c r="X84" s="326" t="s">
        <v>12</v>
      </c>
      <c r="Y84" s="326" t="s">
        <v>12</v>
      </c>
      <c r="Z84" s="326" t="s">
        <v>12</v>
      </c>
    </row>
    <row r="85" spans="1:28" x14ac:dyDescent="0.2">
      <c r="A85" s="2" t="s">
        <v>118</v>
      </c>
      <c r="B85" s="70" t="s">
        <v>43</v>
      </c>
      <c r="C85" s="327">
        <v>9.5810000000000013</v>
      </c>
      <c r="D85" s="324">
        <v>11.212</v>
      </c>
      <c r="E85" s="324">
        <v>14.436</v>
      </c>
      <c r="F85" s="324">
        <v>9.3030000000000008</v>
      </c>
      <c r="G85" s="324">
        <v>10.989000000000001</v>
      </c>
      <c r="H85" s="324">
        <v>11.177000000000001</v>
      </c>
      <c r="I85" s="324">
        <v>0</v>
      </c>
      <c r="J85" s="324">
        <v>8.2320000000000011</v>
      </c>
      <c r="K85" s="324">
        <v>11.067</v>
      </c>
      <c r="L85" s="324">
        <v>9.7010000000000005</v>
      </c>
      <c r="M85" s="324">
        <v>13.145000000000001</v>
      </c>
      <c r="N85" s="325">
        <v>5.2320000000000002</v>
      </c>
      <c r="O85" s="333" t="s">
        <v>12</v>
      </c>
      <c r="P85" s="324" t="s">
        <v>12</v>
      </c>
      <c r="Q85" s="324" t="s">
        <v>12</v>
      </c>
      <c r="R85" s="324" t="s">
        <v>12</v>
      </c>
      <c r="S85" s="324" t="s">
        <v>12</v>
      </c>
      <c r="T85" s="324" t="s">
        <v>12</v>
      </c>
      <c r="U85" s="324" t="s">
        <v>12</v>
      </c>
      <c r="V85" s="324" t="s">
        <v>12</v>
      </c>
      <c r="W85" s="324" t="s">
        <v>12</v>
      </c>
      <c r="X85" s="324" t="s">
        <v>12</v>
      </c>
      <c r="Y85" s="324" t="s">
        <v>12</v>
      </c>
      <c r="Z85" s="325" t="s">
        <v>12</v>
      </c>
      <c r="AA85" s="15"/>
      <c r="AB85" s="15"/>
    </row>
    <row r="86" spans="1:28" x14ac:dyDescent="0.2">
      <c r="A86" s="2" t="s">
        <v>119</v>
      </c>
      <c r="B86" s="70" t="s">
        <v>61</v>
      </c>
      <c r="C86" s="327">
        <v>162</v>
      </c>
      <c r="D86" s="324">
        <v>155</v>
      </c>
      <c r="E86" s="324">
        <v>126</v>
      </c>
      <c r="F86" s="324">
        <v>9</v>
      </c>
      <c r="G86" s="324">
        <v>58</v>
      </c>
      <c r="H86" s="324">
        <v>112</v>
      </c>
      <c r="I86" s="324">
        <v>161</v>
      </c>
      <c r="J86" s="324">
        <v>170</v>
      </c>
      <c r="K86" s="324">
        <v>186</v>
      </c>
      <c r="L86" s="324">
        <v>181</v>
      </c>
      <c r="M86" s="324">
        <v>132</v>
      </c>
      <c r="N86" s="324">
        <v>154</v>
      </c>
      <c r="O86" s="333" t="s">
        <v>12</v>
      </c>
      <c r="P86" s="324" t="s">
        <v>12</v>
      </c>
      <c r="Q86" s="324" t="s">
        <v>12</v>
      </c>
      <c r="R86" s="324" t="s">
        <v>12</v>
      </c>
      <c r="S86" s="324" t="s">
        <v>12</v>
      </c>
      <c r="T86" s="324" t="s">
        <v>12</v>
      </c>
      <c r="U86" s="324" t="s">
        <v>12</v>
      </c>
      <c r="V86" s="324" t="s">
        <v>12</v>
      </c>
      <c r="W86" s="324" t="s">
        <v>12</v>
      </c>
      <c r="X86" s="324" t="s">
        <v>12</v>
      </c>
      <c r="Y86" s="324" t="s">
        <v>12</v>
      </c>
      <c r="Z86" s="324" t="s">
        <v>12</v>
      </c>
      <c r="AA86" s="15"/>
      <c r="AB86" s="15"/>
    </row>
    <row r="87" spans="1:28" x14ac:dyDescent="0.2">
      <c r="A87" s="2" t="s">
        <v>120</v>
      </c>
      <c r="B87" s="70" t="s">
        <v>207</v>
      </c>
      <c r="C87" s="324">
        <v>528.69100000000003</v>
      </c>
      <c r="D87" s="324">
        <v>462.98400000000004</v>
      </c>
      <c r="E87" s="324">
        <v>554.42399999999998</v>
      </c>
      <c r="F87" s="324">
        <v>459.767</v>
      </c>
      <c r="G87" s="324">
        <v>379.46600000000001</v>
      </c>
      <c r="H87" s="324">
        <v>404.63100000000003</v>
      </c>
      <c r="I87" s="324">
        <v>466.75300000000004</v>
      </c>
      <c r="J87" s="324">
        <v>427.47700000000003</v>
      </c>
      <c r="K87" s="324">
        <v>488.59800000000001</v>
      </c>
      <c r="L87" s="324">
        <v>423.392</v>
      </c>
      <c r="M87" s="324">
        <v>429.12900000000002</v>
      </c>
      <c r="N87" s="324">
        <v>454.69300000000004</v>
      </c>
      <c r="O87" s="324">
        <v>626.86200000000008</v>
      </c>
      <c r="P87" s="324" t="s">
        <v>12</v>
      </c>
      <c r="Q87" s="324" t="s">
        <v>12</v>
      </c>
      <c r="R87" s="324" t="s">
        <v>12</v>
      </c>
      <c r="S87" s="324" t="s">
        <v>12</v>
      </c>
      <c r="T87" s="324" t="s">
        <v>12</v>
      </c>
      <c r="U87" s="324" t="s">
        <v>12</v>
      </c>
      <c r="V87" s="324" t="s">
        <v>12</v>
      </c>
      <c r="W87" s="324" t="s">
        <v>12</v>
      </c>
      <c r="X87" s="324" t="s">
        <v>12</v>
      </c>
      <c r="Y87" s="324" t="s">
        <v>12</v>
      </c>
      <c r="Z87" s="324" t="s">
        <v>12</v>
      </c>
    </row>
    <row r="88" spans="1:28" x14ac:dyDescent="0.2">
      <c r="A88" s="2" t="s">
        <v>121</v>
      </c>
      <c r="B88" s="70" t="s">
        <v>62</v>
      </c>
      <c r="C88" s="327">
        <v>3361.9540000000002</v>
      </c>
      <c r="D88" s="324">
        <v>3249.38</v>
      </c>
      <c r="E88" s="324">
        <v>3641.489</v>
      </c>
      <c r="F88" s="324">
        <v>3318.6330000000003</v>
      </c>
      <c r="G88" s="324">
        <v>2531.538</v>
      </c>
      <c r="H88" s="324">
        <v>2691.6550000000002</v>
      </c>
      <c r="I88" s="324">
        <v>2976.165</v>
      </c>
      <c r="J88" s="324">
        <v>3446.105</v>
      </c>
      <c r="K88" s="324">
        <v>3313.904</v>
      </c>
      <c r="L88" s="324">
        <v>3510.2860000000001</v>
      </c>
      <c r="M88" s="324">
        <v>3330.085</v>
      </c>
      <c r="N88" s="324">
        <v>3506.1040000000003</v>
      </c>
      <c r="O88" s="327">
        <v>3498.9190000000003</v>
      </c>
      <c r="P88" s="324" t="s">
        <v>12</v>
      </c>
      <c r="Q88" s="324" t="s">
        <v>12</v>
      </c>
      <c r="R88" s="324" t="s">
        <v>12</v>
      </c>
      <c r="S88" s="324" t="s">
        <v>12</v>
      </c>
      <c r="T88" s="324" t="s">
        <v>12</v>
      </c>
      <c r="U88" s="324" t="s">
        <v>12</v>
      </c>
      <c r="V88" s="324" t="s">
        <v>12</v>
      </c>
      <c r="W88" s="324" t="s">
        <v>12</v>
      </c>
      <c r="X88" s="324" t="s">
        <v>12</v>
      </c>
      <c r="Y88" s="324" t="s">
        <v>12</v>
      </c>
      <c r="Z88" s="324" t="s">
        <v>12</v>
      </c>
    </row>
    <row r="89" spans="1:28" x14ac:dyDescent="0.2">
      <c r="A89" s="2" t="s">
        <v>122</v>
      </c>
      <c r="B89" s="70" t="s">
        <v>45</v>
      </c>
      <c r="C89" s="324">
        <v>5212.9799999999996</v>
      </c>
      <c r="D89" s="324">
        <v>5879.8860000000004</v>
      </c>
      <c r="E89" s="324">
        <v>6425.3780000000006</v>
      </c>
      <c r="F89" s="324">
        <v>6403.4090000000006</v>
      </c>
      <c r="G89" s="324">
        <v>6948.8640000000005</v>
      </c>
      <c r="H89" s="324">
        <v>6324.7479999999996</v>
      </c>
      <c r="I89" s="324">
        <v>8216.527</v>
      </c>
      <c r="J89" s="324">
        <v>7154.1410000000005</v>
      </c>
      <c r="K89" s="324">
        <v>7999.6440000000002</v>
      </c>
      <c r="L89" s="324">
        <v>7300.3760000000002</v>
      </c>
      <c r="M89" s="324">
        <v>7252.9010000000007</v>
      </c>
      <c r="N89" s="324">
        <v>6913.4970000000003</v>
      </c>
      <c r="O89" s="326" t="s">
        <v>12</v>
      </c>
      <c r="P89" s="324" t="s">
        <v>12</v>
      </c>
      <c r="Q89" s="324" t="s">
        <v>12</v>
      </c>
      <c r="R89" s="324" t="s">
        <v>12</v>
      </c>
      <c r="S89" s="324" t="s">
        <v>12</v>
      </c>
      <c r="T89" s="324" t="s">
        <v>12</v>
      </c>
      <c r="U89" s="324" t="s">
        <v>12</v>
      </c>
      <c r="V89" s="324" t="s">
        <v>12</v>
      </c>
      <c r="W89" s="324" t="s">
        <v>12</v>
      </c>
      <c r="X89" s="324" t="s">
        <v>12</v>
      </c>
      <c r="Y89" s="324" t="s">
        <v>12</v>
      </c>
      <c r="Z89" s="324" t="s">
        <v>12</v>
      </c>
    </row>
    <row r="90" spans="1:28" x14ac:dyDescent="0.2">
      <c r="A90" s="2" t="s">
        <v>126</v>
      </c>
      <c r="B90" s="70" t="s">
        <v>127</v>
      </c>
      <c r="C90" s="324">
        <v>1054.76</v>
      </c>
      <c r="D90" s="324">
        <v>1071.96</v>
      </c>
      <c r="E90" s="324">
        <v>1100.08</v>
      </c>
      <c r="F90" s="324">
        <v>736.91</v>
      </c>
      <c r="G90" s="325">
        <v>917.91</v>
      </c>
      <c r="H90" s="325">
        <v>1090.1600000000001</v>
      </c>
      <c r="I90" s="325">
        <v>1163.27</v>
      </c>
      <c r="J90" s="325">
        <v>1151.3399999999999</v>
      </c>
      <c r="K90" s="325">
        <v>1138.78</v>
      </c>
      <c r="L90" s="325">
        <v>1125.789</v>
      </c>
      <c r="M90" s="325">
        <v>1291.9000000000001</v>
      </c>
      <c r="N90" s="325">
        <v>1326.21</v>
      </c>
      <c r="O90" s="326" t="s">
        <v>12</v>
      </c>
      <c r="P90" s="324" t="s">
        <v>12</v>
      </c>
      <c r="Q90" s="324" t="s">
        <v>12</v>
      </c>
      <c r="R90" s="324" t="s">
        <v>12</v>
      </c>
      <c r="S90" s="325" t="s">
        <v>12</v>
      </c>
      <c r="T90" s="325" t="s">
        <v>12</v>
      </c>
      <c r="U90" s="325" t="s">
        <v>12</v>
      </c>
      <c r="V90" s="325" t="s">
        <v>12</v>
      </c>
      <c r="W90" s="325" t="s">
        <v>12</v>
      </c>
      <c r="X90" s="325" t="s">
        <v>12</v>
      </c>
      <c r="Y90" s="325" t="s">
        <v>12</v>
      </c>
      <c r="Z90" s="325" t="s">
        <v>12</v>
      </c>
    </row>
    <row r="91" spans="1:28" x14ac:dyDescent="0.2">
      <c r="A91" s="2" t="s">
        <v>128</v>
      </c>
      <c r="B91" s="70" t="s">
        <v>50</v>
      </c>
      <c r="C91" s="328">
        <v>2428.8000000000002</v>
      </c>
      <c r="D91" s="324">
        <v>2278.8000000000002</v>
      </c>
      <c r="E91" s="324">
        <v>2298.7000000000003</v>
      </c>
      <c r="F91" s="324">
        <v>2070</v>
      </c>
      <c r="G91" s="324">
        <v>2198.2000000000003</v>
      </c>
      <c r="H91" s="324">
        <v>2257.6</v>
      </c>
      <c r="I91" s="324">
        <v>2116.6000000000004</v>
      </c>
      <c r="J91" s="324">
        <v>2026.8</v>
      </c>
      <c r="K91" s="324">
        <v>2109.9</v>
      </c>
      <c r="L91" s="324">
        <v>2224.2000000000003</v>
      </c>
      <c r="M91" s="324">
        <v>2017.8</v>
      </c>
      <c r="N91" s="324">
        <v>2024</v>
      </c>
      <c r="O91" s="332" t="s">
        <v>12</v>
      </c>
      <c r="P91" s="324" t="s">
        <v>12</v>
      </c>
      <c r="Q91" s="324" t="s">
        <v>12</v>
      </c>
      <c r="R91" s="324" t="s">
        <v>12</v>
      </c>
      <c r="S91" s="324" t="s">
        <v>12</v>
      </c>
      <c r="T91" s="324" t="s">
        <v>12</v>
      </c>
      <c r="U91" s="324" t="s">
        <v>12</v>
      </c>
      <c r="V91" s="324" t="s">
        <v>12</v>
      </c>
      <c r="W91" s="324" t="s">
        <v>12</v>
      </c>
      <c r="X91" s="324" t="s">
        <v>12</v>
      </c>
      <c r="Y91" s="324" t="s">
        <v>12</v>
      </c>
      <c r="Z91" s="324" t="s">
        <v>12</v>
      </c>
    </row>
    <row r="92" spans="1:28" x14ac:dyDescent="0.2">
      <c r="A92" s="2" t="s">
        <v>129</v>
      </c>
      <c r="B92" s="70" t="s">
        <v>130</v>
      </c>
      <c r="C92" s="327">
        <v>0</v>
      </c>
      <c r="D92" s="324">
        <v>0</v>
      </c>
      <c r="E92" s="324">
        <v>0</v>
      </c>
      <c r="F92" s="324">
        <v>0</v>
      </c>
      <c r="G92" s="324">
        <v>0</v>
      </c>
      <c r="H92" s="324">
        <v>0</v>
      </c>
      <c r="I92" s="324">
        <v>0</v>
      </c>
      <c r="J92" s="324">
        <v>0</v>
      </c>
      <c r="K92" s="324">
        <v>0</v>
      </c>
      <c r="L92" s="324">
        <v>0</v>
      </c>
      <c r="M92" s="324">
        <v>0</v>
      </c>
      <c r="N92" s="324">
        <v>0</v>
      </c>
      <c r="O92" s="327">
        <v>0</v>
      </c>
      <c r="P92" s="324" t="s">
        <v>12</v>
      </c>
      <c r="Q92" s="324" t="s">
        <v>12</v>
      </c>
      <c r="R92" s="324" t="s">
        <v>12</v>
      </c>
      <c r="S92" s="324" t="s">
        <v>12</v>
      </c>
      <c r="T92" s="324" t="s">
        <v>12</v>
      </c>
      <c r="U92" s="324" t="s">
        <v>12</v>
      </c>
      <c r="V92" s="324" t="s">
        <v>12</v>
      </c>
      <c r="W92" s="324" t="s">
        <v>12</v>
      </c>
      <c r="X92" s="324" t="s">
        <v>12</v>
      </c>
      <c r="Y92" s="324" t="s">
        <v>12</v>
      </c>
      <c r="Z92" s="324" t="s">
        <v>12</v>
      </c>
    </row>
  </sheetData>
  <mergeCells count="4">
    <mergeCell ref="AA6:AA7"/>
    <mergeCell ref="B6:B7"/>
    <mergeCell ref="C6:N6"/>
    <mergeCell ref="O6:Z6"/>
  </mergeCells>
  <phoneticPr fontId="2" type="noConversion"/>
  <hyperlinks>
    <hyperlink ref="A1" location="Cover!A1" display="Back to Cover page" xr:uid="{00000000-0004-0000-0700-000000000000}"/>
  </hyperlinks>
  <pageMargins left="0.7" right="0.7" top="0.75" bottom="0.75" header="0.3" footer="0.3"/>
  <pageSetup paperSize="9" scale="81" orientation="landscape"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7"/>
  <sheetViews>
    <sheetView showGridLines="0" workbookViewId="0">
      <selection activeCell="B3" sqref="B3"/>
    </sheetView>
  </sheetViews>
  <sheetFormatPr defaultColWidth="9.109375" defaultRowHeight="11.4" x14ac:dyDescent="0.2"/>
  <cols>
    <col min="1" max="12" width="9.109375" style="79"/>
    <col min="13" max="13" width="15.5546875" style="79" customWidth="1"/>
    <col min="14" max="16384" width="9.109375" style="79"/>
  </cols>
  <sheetData>
    <row r="1" spans="1:14" s="2" customFormat="1" ht="18" customHeight="1" x14ac:dyDescent="0.2">
      <c r="A1" s="264" t="s">
        <v>192</v>
      </c>
    </row>
    <row r="3" spans="1:14" ht="15.6" x14ac:dyDescent="0.3">
      <c r="B3" s="251" t="s">
        <v>202</v>
      </c>
    </row>
    <row r="4" spans="1:14" ht="13.2" x14ac:dyDescent="0.25">
      <c r="B4" s="252" t="s">
        <v>140</v>
      </c>
    </row>
    <row r="6" spans="1:14" ht="13.8" x14ac:dyDescent="0.25">
      <c r="N6" s="133"/>
    </row>
    <row r="30" spans="2:2" s="2" customFormat="1" x14ac:dyDescent="0.2"/>
    <row r="32" spans="2:2" ht="14.4" customHeight="1" x14ac:dyDescent="0.2">
      <c r="B32" s="41" t="s">
        <v>534</v>
      </c>
    </row>
    <row r="33" spans="2:11" x14ac:dyDescent="0.2">
      <c r="B33" s="2" t="str">
        <f>'T1-Solid fuels supply EU'!B37</f>
        <v>Extraction date: 05/05/2020</v>
      </c>
    </row>
    <row r="34" spans="2:11" ht="15" customHeight="1" x14ac:dyDescent="0.2">
      <c r="B34" s="42" t="s">
        <v>269</v>
      </c>
    </row>
    <row r="40" spans="2:11" ht="12" x14ac:dyDescent="0.25">
      <c r="H40" s="206" t="s">
        <v>136</v>
      </c>
      <c r="I40" s="16"/>
    </row>
    <row r="41" spans="2:11" ht="12" x14ac:dyDescent="0.2">
      <c r="H41" s="77" t="s">
        <v>86</v>
      </c>
      <c r="I41" s="79" t="s">
        <v>226</v>
      </c>
      <c r="J41" s="79" t="s">
        <v>237</v>
      </c>
      <c r="K41" s="207" t="s">
        <v>484</v>
      </c>
    </row>
    <row r="42" spans="2:11" ht="12" x14ac:dyDescent="0.2">
      <c r="D42" s="79" t="str">
        <f>I41</f>
        <v>2019M01</v>
      </c>
      <c r="E42" s="79" t="str">
        <f>J41</f>
        <v>2019M12</v>
      </c>
      <c r="F42" s="79" t="str">
        <f>K41</f>
        <v>2020M01</v>
      </c>
      <c r="H42" s="207" t="s">
        <v>41</v>
      </c>
      <c r="I42" s="60">
        <v>5629.7650000000003</v>
      </c>
      <c r="J42" s="60">
        <v>5417.9549999999999</v>
      </c>
      <c r="K42" s="60">
        <v>5634.7170000000015</v>
      </c>
    </row>
    <row r="43" spans="2:11" ht="12" x14ac:dyDescent="0.2">
      <c r="B43" s="79">
        <v>1</v>
      </c>
      <c r="C43" s="79" t="str">
        <f>H43</f>
        <v>Poland</v>
      </c>
      <c r="D43" s="60">
        <f>I43</f>
        <v>5271.34</v>
      </c>
      <c r="E43" s="60">
        <f t="shared" ref="D43:F45" si="0">J43</f>
        <v>4935.9380000000001</v>
      </c>
      <c r="F43" s="60">
        <f t="shared" si="0"/>
        <v>5230.6150000000007</v>
      </c>
      <c r="H43" s="208" t="s">
        <v>32</v>
      </c>
      <c r="I43" s="60">
        <v>5271.34</v>
      </c>
      <c r="J43" s="60">
        <v>4935.9380000000001</v>
      </c>
      <c r="K43" s="60">
        <v>5230.6150000000007</v>
      </c>
    </row>
    <row r="44" spans="2:11" ht="12" x14ac:dyDescent="0.2">
      <c r="B44" s="79">
        <v>2</v>
      </c>
      <c r="C44" s="79" t="str">
        <f t="shared" ref="C44:C45" si="1">H44</f>
        <v>Czechia</v>
      </c>
      <c r="D44" s="60">
        <f t="shared" si="0"/>
        <v>187.047</v>
      </c>
      <c r="E44" s="60">
        <f t="shared" si="0"/>
        <v>323.99600000000004</v>
      </c>
      <c r="F44" s="60">
        <f t="shared" si="0"/>
        <v>246.828</v>
      </c>
      <c r="H44" s="208" t="s">
        <v>188</v>
      </c>
      <c r="I44" s="60">
        <v>187.047</v>
      </c>
      <c r="J44" s="60">
        <v>323.99600000000004</v>
      </c>
      <c r="K44" s="60">
        <v>246.828</v>
      </c>
    </row>
    <row r="45" spans="2:11" ht="12" x14ac:dyDescent="0.2">
      <c r="B45" s="79">
        <v>3</v>
      </c>
      <c r="C45" s="79" t="str">
        <f t="shared" si="1"/>
        <v>United Kingdom</v>
      </c>
      <c r="D45" s="60">
        <f t="shared" si="0"/>
        <v>171.37800000000001</v>
      </c>
      <c r="E45" s="60">
        <f t="shared" si="0"/>
        <v>158.02100000000002</v>
      </c>
      <c r="F45" s="60">
        <f t="shared" si="0"/>
        <v>157.274</v>
      </c>
      <c r="H45" s="208" t="s">
        <v>39</v>
      </c>
      <c r="I45" s="60">
        <v>171.37800000000001</v>
      </c>
      <c r="J45" s="60">
        <v>158.02100000000002</v>
      </c>
      <c r="K45" s="60">
        <v>157.274</v>
      </c>
    </row>
    <row r="46" spans="2:11" ht="12" x14ac:dyDescent="0.2">
      <c r="B46" s="79">
        <v>5</v>
      </c>
      <c r="C46" s="79" t="s">
        <v>133</v>
      </c>
      <c r="D46" s="60">
        <f>D47-SUM(D43:D45)</f>
        <v>0</v>
      </c>
      <c r="E46" s="60">
        <f>E47-SUM(E43:E45)</f>
        <v>0</v>
      </c>
      <c r="F46" s="60">
        <f>F47-SUM(F43:F45)</f>
        <v>0</v>
      </c>
      <c r="H46" s="208" t="s">
        <v>14</v>
      </c>
      <c r="I46" s="60">
        <v>0</v>
      </c>
      <c r="J46" s="60">
        <v>0</v>
      </c>
      <c r="K46" s="60">
        <v>0</v>
      </c>
    </row>
    <row r="47" spans="2:11" ht="12" x14ac:dyDescent="0.2">
      <c r="C47" s="79" t="s">
        <v>81</v>
      </c>
      <c r="D47" s="60">
        <f>I42</f>
        <v>5629.7650000000003</v>
      </c>
      <c r="E47" s="60">
        <f>J42</f>
        <v>5417.9549999999999</v>
      </c>
      <c r="F47" s="60">
        <f>K42</f>
        <v>5634.7170000000015</v>
      </c>
      <c r="H47" s="208" t="s">
        <v>15</v>
      </c>
      <c r="I47" s="60">
        <v>0</v>
      </c>
      <c r="J47" s="60">
        <v>0</v>
      </c>
      <c r="K47" s="60">
        <v>0</v>
      </c>
    </row>
    <row r="48" spans="2:11" ht="12" x14ac:dyDescent="0.2">
      <c r="H48" s="208" t="s">
        <v>17</v>
      </c>
      <c r="I48" s="60">
        <v>0</v>
      </c>
      <c r="J48" s="60">
        <v>0</v>
      </c>
      <c r="K48" s="60">
        <v>0</v>
      </c>
    </row>
    <row r="49" spans="2:11" ht="12" x14ac:dyDescent="0.2">
      <c r="H49" s="208" t="s">
        <v>42</v>
      </c>
      <c r="I49" s="60">
        <v>0</v>
      </c>
      <c r="J49" s="60">
        <v>0</v>
      </c>
      <c r="K49" s="60">
        <v>0</v>
      </c>
    </row>
    <row r="50" spans="2:11" ht="12" x14ac:dyDescent="0.2">
      <c r="H50" s="208" t="s">
        <v>18</v>
      </c>
      <c r="I50" s="60">
        <v>0</v>
      </c>
      <c r="J50" s="60">
        <v>0</v>
      </c>
      <c r="K50" s="60">
        <v>0</v>
      </c>
    </row>
    <row r="51" spans="2:11" ht="12" x14ac:dyDescent="0.2">
      <c r="H51" s="208" t="s">
        <v>19</v>
      </c>
      <c r="I51" s="60">
        <v>0</v>
      </c>
      <c r="J51" s="60">
        <v>0</v>
      </c>
      <c r="K51" s="60">
        <v>0</v>
      </c>
    </row>
    <row r="52" spans="2:11" ht="12" x14ac:dyDescent="0.25">
      <c r="B52" s="79" t="s">
        <v>288</v>
      </c>
      <c r="C52" s="79" t="s">
        <v>286</v>
      </c>
      <c r="H52" s="246" t="s">
        <v>20</v>
      </c>
      <c r="I52" s="60">
        <v>0</v>
      </c>
      <c r="J52" s="60">
        <v>0</v>
      </c>
      <c r="K52" s="60">
        <v>0</v>
      </c>
    </row>
    <row r="53" spans="2:11" ht="12" x14ac:dyDescent="0.2">
      <c r="B53" s="79" t="s">
        <v>289</v>
      </c>
      <c r="C53" s="79" t="s">
        <v>287</v>
      </c>
      <c r="H53" s="208" t="s">
        <v>23</v>
      </c>
      <c r="I53" s="60">
        <v>0</v>
      </c>
      <c r="J53" s="60">
        <v>0</v>
      </c>
      <c r="K53" s="60" t="s">
        <v>12</v>
      </c>
    </row>
    <row r="54" spans="2:11" ht="12" x14ac:dyDescent="0.2">
      <c r="H54" s="208" t="s">
        <v>21</v>
      </c>
      <c r="I54" s="60">
        <v>0</v>
      </c>
      <c r="J54" s="60">
        <v>0</v>
      </c>
      <c r="K54" s="60">
        <v>0</v>
      </c>
    </row>
    <row r="55" spans="2:11" ht="12" x14ac:dyDescent="0.2">
      <c r="H55" s="208" t="s">
        <v>22</v>
      </c>
      <c r="I55" s="60">
        <v>0</v>
      </c>
      <c r="J55" s="60">
        <v>0</v>
      </c>
      <c r="K55" s="60">
        <v>0</v>
      </c>
    </row>
    <row r="56" spans="2:11" ht="12" x14ac:dyDescent="0.2">
      <c r="H56" s="208" t="s">
        <v>44</v>
      </c>
      <c r="I56" s="60">
        <v>0</v>
      </c>
      <c r="J56" s="60">
        <v>0</v>
      </c>
      <c r="K56" s="60">
        <v>0</v>
      </c>
    </row>
    <row r="57" spans="2:11" ht="12" x14ac:dyDescent="0.2">
      <c r="H57" s="208" t="s">
        <v>24</v>
      </c>
      <c r="I57" s="60">
        <v>0</v>
      </c>
      <c r="J57" s="60">
        <v>0</v>
      </c>
      <c r="K57" s="60">
        <v>0</v>
      </c>
    </row>
    <row r="58" spans="2:11" ht="12" x14ac:dyDescent="0.2">
      <c r="H58" s="208" t="s">
        <v>25</v>
      </c>
      <c r="I58" s="60">
        <v>0</v>
      </c>
      <c r="J58" s="60">
        <v>0</v>
      </c>
      <c r="K58" s="60">
        <v>0</v>
      </c>
    </row>
    <row r="59" spans="2:11" ht="12" x14ac:dyDescent="0.2">
      <c r="H59" s="208" t="s">
        <v>26</v>
      </c>
      <c r="I59" s="60">
        <v>0</v>
      </c>
      <c r="J59" s="60">
        <v>0</v>
      </c>
      <c r="K59" s="60">
        <v>0</v>
      </c>
    </row>
    <row r="60" spans="2:11" ht="12" x14ac:dyDescent="0.2">
      <c r="H60" s="208" t="s">
        <v>27</v>
      </c>
      <c r="I60" s="60">
        <v>0</v>
      </c>
      <c r="J60" s="60">
        <v>0</v>
      </c>
      <c r="K60" s="60">
        <v>0</v>
      </c>
    </row>
    <row r="61" spans="2:11" ht="12" x14ac:dyDescent="0.2">
      <c r="H61" s="208" t="s">
        <v>28</v>
      </c>
      <c r="I61" s="60">
        <v>0</v>
      </c>
      <c r="J61" s="60">
        <v>0</v>
      </c>
      <c r="K61" s="60">
        <v>0</v>
      </c>
    </row>
    <row r="62" spans="2:11" ht="12" x14ac:dyDescent="0.2">
      <c r="H62" s="208" t="s">
        <v>30</v>
      </c>
      <c r="I62" s="60">
        <v>0</v>
      </c>
      <c r="J62" s="60">
        <v>0</v>
      </c>
      <c r="K62" s="60">
        <v>0</v>
      </c>
    </row>
    <row r="63" spans="2:11" ht="12" x14ac:dyDescent="0.2">
      <c r="H63" s="301" t="s">
        <v>31</v>
      </c>
      <c r="I63" s="60">
        <v>0</v>
      </c>
      <c r="J63" s="60">
        <v>0</v>
      </c>
      <c r="K63" s="60">
        <v>0</v>
      </c>
    </row>
    <row r="64" spans="2:11" ht="12" x14ac:dyDescent="0.2">
      <c r="H64" s="208" t="s">
        <v>33</v>
      </c>
      <c r="I64" s="60">
        <v>0</v>
      </c>
      <c r="J64" s="60">
        <v>0</v>
      </c>
      <c r="K64" s="60">
        <v>0</v>
      </c>
    </row>
    <row r="65" spans="2:11" ht="12" x14ac:dyDescent="0.2">
      <c r="H65" s="208" t="s">
        <v>34</v>
      </c>
      <c r="I65" s="60">
        <v>0</v>
      </c>
      <c r="J65" s="60">
        <v>0</v>
      </c>
      <c r="K65" s="60">
        <v>0</v>
      </c>
    </row>
    <row r="66" spans="2:11" ht="12" x14ac:dyDescent="0.2">
      <c r="H66" s="208" t="s">
        <v>35</v>
      </c>
      <c r="I66" s="60">
        <v>0</v>
      </c>
      <c r="J66" s="60">
        <v>0</v>
      </c>
      <c r="K66" s="60">
        <v>0</v>
      </c>
    </row>
    <row r="67" spans="2:11" ht="12" x14ac:dyDescent="0.2">
      <c r="H67" s="208" t="s">
        <v>36</v>
      </c>
      <c r="I67" s="60">
        <v>0</v>
      </c>
      <c r="J67" s="60">
        <v>0</v>
      </c>
      <c r="K67" s="60">
        <v>0</v>
      </c>
    </row>
    <row r="68" spans="2:11" ht="12" x14ac:dyDescent="0.2">
      <c r="B68" s="2"/>
      <c r="C68" s="2"/>
      <c r="D68" s="2"/>
      <c r="E68" s="2"/>
      <c r="H68" s="208" t="s">
        <v>37</v>
      </c>
      <c r="I68" s="60">
        <v>0</v>
      </c>
      <c r="J68" s="60">
        <v>0</v>
      </c>
      <c r="K68" s="60">
        <v>0</v>
      </c>
    </row>
    <row r="69" spans="2:11" ht="12" x14ac:dyDescent="0.2">
      <c r="H69" s="208" t="s">
        <v>38</v>
      </c>
      <c r="I69" s="60">
        <v>0</v>
      </c>
      <c r="J69" s="60">
        <v>0</v>
      </c>
      <c r="K69" s="60">
        <v>0</v>
      </c>
    </row>
    <row r="70" spans="2:11" ht="12" x14ac:dyDescent="0.2">
      <c r="H70" s="208"/>
      <c r="K70" s="60"/>
    </row>
    <row r="71" spans="2:11" x14ac:dyDescent="0.2">
      <c r="H71" s="244"/>
      <c r="K71" s="60"/>
    </row>
    <row r="72" spans="2:11" ht="12" x14ac:dyDescent="0.2">
      <c r="H72" s="208"/>
      <c r="K72" s="60"/>
    </row>
    <row r="73" spans="2:11" ht="12" x14ac:dyDescent="0.2">
      <c r="H73" s="208"/>
      <c r="K73" s="60"/>
    </row>
    <row r="74" spans="2:11" ht="12" x14ac:dyDescent="0.2">
      <c r="H74" s="245"/>
      <c r="K74" s="60"/>
    </row>
    <row r="75" spans="2:11" ht="12" x14ac:dyDescent="0.2">
      <c r="H75" s="208"/>
      <c r="K75" s="60"/>
    </row>
    <row r="76" spans="2:11" ht="12" x14ac:dyDescent="0.2">
      <c r="H76" s="208"/>
      <c r="K76" s="60"/>
    </row>
    <row r="77" spans="2:11" ht="12" x14ac:dyDescent="0.2">
      <c r="H77" s="208"/>
      <c r="K77" s="60"/>
    </row>
  </sheetData>
  <sortState xmlns:xlrd2="http://schemas.microsoft.com/office/spreadsheetml/2017/richdata2" ref="H42:K68">
    <sortCondition descending="1" ref="K42:K68"/>
    <sortCondition descending="1" ref="J42:J68"/>
    <sortCondition descending="1" ref="I42:I68"/>
  </sortState>
  <hyperlinks>
    <hyperlink ref="A1" location="Cover!A1" display="Back to Cover page" xr:uid="{00000000-0004-0000-0800-000000000000}"/>
  </hyperlink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Cover</vt:lpstr>
      <vt:lpstr>T1-Solid fuels supply EU</vt:lpstr>
      <vt:lpstr>T2-Oil supply EU</vt:lpstr>
      <vt:lpstr>T3a-Emergency stocks of oil</vt:lpstr>
      <vt:lpstr>T3b-Quantities of stocks held</vt:lpstr>
      <vt:lpstr>F1-Prod cons fuels oil</vt:lpstr>
      <vt:lpstr>T4-GID Fuels countries</vt:lpstr>
      <vt:lpstr>T5-Primary prod Fuels countries</vt:lpstr>
      <vt:lpstr>F2a-Main producers Hard coal</vt:lpstr>
      <vt:lpstr>F2b-Main producers Brown coal</vt:lpstr>
      <vt:lpstr>T6-Deliv of primary coal by sec</vt:lpstr>
      <vt:lpstr>T7-Ref_Intake Oil countries</vt:lpstr>
      <vt:lpstr>T8-Primary prod Oil countries</vt:lpstr>
      <vt:lpstr>T9a-Main origin Crude oil</vt:lpstr>
      <vt:lpstr>T9b-Main origin Natural gas</vt:lpstr>
      <vt:lpstr>F3a-Main origin Crude oil</vt:lpstr>
      <vt:lpstr>F3b-Main origin Gas</vt:lpstr>
      <vt:lpstr>T10-GID Main petroleum products</vt:lpstr>
      <vt:lpstr>F4-GID Main petroleum products</vt:lpstr>
      <vt:lpstr>T11-Gas supply EU</vt:lpstr>
      <vt:lpstr>F5-Evolution of Gas supply EU</vt:lpstr>
      <vt:lpstr>T12-Stocks vs deliv Gas</vt:lpstr>
      <vt:lpstr>F6-Stocks vs deliv Gas</vt:lpstr>
      <vt:lpstr>T13-GID of Gas countries</vt:lpstr>
      <vt:lpstr>T14-Primary prod Gas countries</vt:lpstr>
      <vt:lpstr>T15-NG deliv to power gen</vt:lpstr>
      <vt:lpstr>T16-Electricity supply EU</vt:lpstr>
      <vt:lpstr>F7a-Evolution of elec supply</vt:lpstr>
      <vt:lpstr>F7b-Evolution of elec supply</vt:lpstr>
      <vt:lpstr>F7c-Composition supply</vt:lpstr>
      <vt:lpstr>T17-Elec available</vt:lpstr>
      <vt:lpstr>T18-Net Elec gen countries</vt:lpstr>
      <vt:lpstr>'T11-Gas supply EU'!Print_Area</vt:lpstr>
      <vt:lpstr>'T12-Stocks vs deliv Gas'!Print_Area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2012-05-14T10:03:58Z</cp:lastPrinted>
  <dcterms:created xsi:type="dcterms:W3CDTF">2006-09-16T00:00:00Z</dcterms:created>
  <dcterms:modified xsi:type="dcterms:W3CDTF">2020-05-08T07:09:22Z</dcterms:modified>
</cp:coreProperties>
</file>