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va\Desktop\Excel\"/>
    </mc:Choice>
  </mc:AlternateContent>
  <xr:revisionPtr revIDLastSave="0" documentId="13_ncr:1_{5C918FC4-CD5C-4255-8A34-621D6F186431}" xr6:coauthVersionLast="47" xr6:coauthVersionMax="47" xr10:uidLastSave="{00000000-0000-0000-0000-000000000000}"/>
  <bookViews>
    <workbookView xWindow="-98" yWindow="-98" windowWidth="21795" windowHeight="12975" tabRatio="500" firstSheet="4" activeTab="8" xr2:uid="{00000000-000D-0000-FFFF-FFFF00000000}"/>
  </bookViews>
  <sheets>
    <sheet name="甘特圖" sheetId="1" state="hidden" r:id="rId1"/>
    <sheet name="分析藍本摘要" sheetId="10" r:id="rId2"/>
    <sheet name="分析藍本樞紐分析表" sheetId="11" r:id="rId3"/>
    <sheet name="2.0 分析藍本" sheetId="9" r:id="rId4"/>
    <sheet name="2.1-2.4 類別" sheetId="7" r:id="rId5"/>
    <sheet name="2.1-2.4 主類別子類別" sheetId="8" r:id="rId6"/>
    <sheet name="2.1-2.4 帳目管理" sheetId="4" r:id="rId7"/>
    <sheet name="分析藍本摘要 2" sheetId="14" r:id="rId8"/>
    <sheet name="2.1-2.4 分析藍本" sheetId="6" r:id="rId9"/>
  </sheets>
  <definedNames>
    <definedName name="主類別">'2.1-2.4 類別'!$A$1:$H$1</definedName>
    <definedName name="外部資料_1" localSheetId="6" hidden="1">'2.1-2.4 帳目管理'!$I$2:$O$18</definedName>
    <definedName name="收入">'2.1-2.4 類別'!$H$2:$H$6</definedName>
    <definedName name="行">'2.1-2.4 類別'!$D$2:$D$3</definedName>
    <definedName name="衣">'2.1-2.4 類別'!$B$2:$B$3</definedName>
    <definedName name="住">'2.1-2.4 類別'!$C$2:$C$7</definedName>
    <definedName name="育">'2.1-2.4 類別'!$E$2:$E$4</definedName>
    <definedName name="其他">'2.1-2.4 類別'!$G$2:$G$4</definedName>
    <definedName name="食">'2.1-2.4 類別'!$A$2:$A$6</definedName>
    <definedName name="售價">'2.0 分析藍本'!$C$3</definedName>
    <definedName name="單月預估銷售量">'2.0 分析藍本'!$C$2</definedName>
    <definedName name="單月預計銷售量">'2.0 分析藍本'!$C$2</definedName>
    <definedName name="匯率">'2.1-2.4 帳目管理'!$I$4:$J$18</definedName>
    <definedName name="幣別">'2.1-2.4 帳目管理'!$I$4:$I$18</definedName>
    <definedName name="樂">'2.1-2.4 類別'!$F$2:$F$4</definedName>
    <definedName name="薪資">'2.0 分析藍本'!$C$4</definedName>
  </definedNames>
  <calcPr calcId="191029" concurrentCalc="0"/>
  <pivotCaches>
    <pivotCache cacheId="0" r:id="rId10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6" l="1"/>
  <c r="F25" i="4"/>
  <c r="F19" i="4"/>
  <c r="G19" i="4"/>
  <c r="F20" i="4"/>
  <c r="C5" i="9"/>
  <c r="D5" i="1"/>
  <c r="D7" i="1"/>
  <c r="D6" i="1"/>
  <c r="D4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02926-4ACB-44D3-A6C7-E33FF1A5E3B5}" keepAlive="1" name="查詢 - Table 0" description="與活頁簿中 'Table 0' 查詢的連接。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7CD5B4C9-E384-4ECD-ADEB-851F46B2C59A}" keepAlive="1" name="查詢 - Table 0 (2)" description="與活頁簿中 'Table 0 (2)' 查詢的連接。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3" xr16:uid="{DCAD49EC-D899-45DB-B4AD-2FDF280819B5}" keepAlive="1" name="查詢 - Table 0 (3)" description="與活頁簿中 'Table 0 (3)' 查詢的連接。" type="5" refreshedVersion="7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<sst xmlns="http://schemas.openxmlformats.org/spreadsheetml/2006/main" count="293" uniqueCount="192">
  <si>
    <t>任務名稱</t>
    <phoneticPr fontId="2" type="noConversion"/>
  </si>
  <si>
    <t>開始日期</t>
    <phoneticPr fontId="2" type="noConversion"/>
  </si>
  <si>
    <t>結束日期</t>
    <phoneticPr fontId="2" type="noConversion"/>
  </si>
  <si>
    <t>天數</t>
    <phoneticPr fontId="2" type="noConversion"/>
  </si>
  <si>
    <t>UI 設計</t>
    <phoneticPr fontId="2" type="noConversion"/>
  </si>
  <si>
    <t>撰寫程式</t>
    <phoneticPr fontId="2" type="noConversion"/>
  </si>
  <si>
    <t>單元測試</t>
    <phoneticPr fontId="2" type="noConversion"/>
  </si>
  <si>
    <t>排除Bug</t>
    <phoneticPr fontId="2" type="noConversion"/>
  </si>
  <si>
    <t>整合測試</t>
    <phoneticPr fontId="2" type="noConversion"/>
  </si>
  <si>
    <t>系統分析</t>
    <phoneticPr fontId="2" type="noConversion"/>
  </si>
  <si>
    <t>食</t>
  </si>
  <si>
    <t>食</t>
    <phoneticPr fontId="2" type="noConversion"/>
  </si>
  <si>
    <t>衣</t>
  </si>
  <si>
    <t>衣</t>
    <phoneticPr fontId="2" type="noConversion"/>
  </si>
  <si>
    <t>住</t>
  </si>
  <si>
    <t>住</t>
    <phoneticPr fontId="2" type="noConversion"/>
  </si>
  <si>
    <t>行</t>
  </si>
  <si>
    <t>行</t>
    <phoneticPr fontId="2" type="noConversion"/>
  </si>
  <si>
    <t>育</t>
  </si>
  <si>
    <t>育</t>
    <phoneticPr fontId="2" type="noConversion"/>
  </si>
  <si>
    <t>樂</t>
  </si>
  <si>
    <t>樂</t>
    <phoneticPr fontId="2" type="noConversion"/>
  </si>
  <si>
    <t>其他</t>
    <phoneticPr fontId="2" type="noConversion"/>
  </si>
  <si>
    <t>收入</t>
  </si>
  <si>
    <t>收入</t>
    <phoneticPr fontId="2" type="noConversion"/>
  </si>
  <si>
    <t>早餐</t>
  </si>
  <si>
    <t>早餐</t>
    <phoneticPr fontId="2" type="noConversion"/>
  </si>
  <si>
    <t>午餐</t>
  </si>
  <si>
    <t>午餐</t>
    <phoneticPr fontId="2" type="noConversion"/>
  </si>
  <si>
    <t>晚餐</t>
  </si>
  <si>
    <t>晚餐</t>
    <phoneticPr fontId="2" type="noConversion"/>
  </si>
  <si>
    <t>零食</t>
    <phoneticPr fontId="2" type="noConversion"/>
  </si>
  <si>
    <t>飲料</t>
    <phoneticPr fontId="2" type="noConversion"/>
  </si>
  <si>
    <t>衣服</t>
  </si>
  <si>
    <t>衣服</t>
    <phoneticPr fontId="2" type="noConversion"/>
  </si>
  <si>
    <t>褲子</t>
  </si>
  <si>
    <t>褲子</t>
    <phoneticPr fontId="2" type="noConversion"/>
  </si>
  <si>
    <t>房租</t>
    <phoneticPr fontId="2" type="noConversion"/>
  </si>
  <si>
    <t>日常用品</t>
  </si>
  <si>
    <t>日常用品</t>
    <phoneticPr fontId="2" type="noConversion"/>
  </si>
  <si>
    <t>電話費</t>
    <phoneticPr fontId="2" type="noConversion"/>
  </si>
  <si>
    <t>電費</t>
    <phoneticPr fontId="2" type="noConversion"/>
  </si>
  <si>
    <t>水費</t>
  </si>
  <si>
    <t>水費</t>
    <phoneticPr fontId="2" type="noConversion"/>
  </si>
  <si>
    <t>網路費</t>
    <phoneticPr fontId="2" type="noConversion"/>
  </si>
  <si>
    <t>交通</t>
  </si>
  <si>
    <t>交通</t>
    <phoneticPr fontId="2" type="noConversion"/>
  </si>
  <si>
    <t>油費</t>
  </si>
  <si>
    <t>油費</t>
    <phoneticPr fontId="2" type="noConversion"/>
  </si>
  <si>
    <t>學費</t>
    <phoneticPr fontId="2" type="noConversion"/>
  </si>
  <si>
    <t>學分費</t>
    <phoneticPr fontId="2" type="noConversion"/>
  </si>
  <si>
    <t>補習費</t>
  </si>
  <si>
    <t>補習費</t>
    <phoneticPr fontId="2" type="noConversion"/>
  </si>
  <si>
    <t>社交</t>
  </si>
  <si>
    <t>社交</t>
    <phoneticPr fontId="2" type="noConversion"/>
  </si>
  <si>
    <t>購物</t>
    <phoneticPr fontId="2" type="noConversion"/>
  </si>
  <si>
    <t>禮物</t>
    <phoneticPr fontId="2" type="noConversion"/>
  </si>
  <si>
    <t>信用卡</t>
    <phoneticPr fontId="2" type="noConversion"/>
  </si>
  <si>
    <t>醫療</t>
    <phoneticPr fontId="2" type="noConversion"/>
  </si>
  <si>
    <t>投資</t>
    <phoneticPr fontId="2" type="noConversion"/>
  </si>
  <si>
    <t>薪水</t>
  </si>
  <si>
    <t>薪水</t>
    <phoneticPr fontId="2" type="noConversion"/>
  </si>
  <si>
    <t>獎金</t>
    <phoneticPr fontId="2" type="noConversion"/>
  </si>
  <si>
    <t>補助費</t>
    <phoneticPr fontId="2" type="noConversion"/>
  </si>
  <si>
    <t>原存款</t>
    <phoneticPr fontId="2" type="noConversion"/>
  </si>
  <si>
    <t>月</t>
    <phoneticPr fontId="2" type="noConversion"/>
  </si>
  <si>
    <t>日</t>
    <phoneticPr fontId="2" type="noConversion"/>
  </si>
  <si>
    <t>類別</t>
    <phoneticPr fontId="2" type="noConversion"/>
  </si>
  <si>
    <t>項目</t>
    <phoneticPr fontId="2" type="noConversion"/>
  </si>
  <si>
    <t>備註</t>
    <phoneticPr fontId="2" type="noConversion"/>
  </si>
  <si>
    <t>支出</t>
    <phoneticPr fontId="2" type="noConversion"/>
  </si>
  <si>
    <t>1月</t>
    <phoneticPr fontId="2" type="noConversion"/>
  </si>
  <si>
    <t>2月</t>
    <phoneticPr fontId="2" type="noConversion"/>
  </si>
  <si>
    <t>早餐</t>
    <phoneticPr fontId="2" type="noConversion"/>
  </si>
  <si>
    <t>TOEIC</t>
    <phoneticPr fontId="2" type="noConversion"/>
  </si>
  <si>
    <t>ZARA</t>
    <phoneticPr fontId="2" type="noConversion"/>
  </si>
  <si>
    <t>機車</t>
    <phoneticPr fontId="2" type="noConversion"/>
  </si>
  <si>
    <t>11-12月</t>
    <phoneticPr fontId="2" type="noConversion"/>
  </si>
  <si>
    <t>12月打工薪水</t>
    <phoneticPr fontId="2" type="noConversion"/>
  </si>
  <si>
    <t>通勤</t>
    <phoneticPr fontId="2" type="noConversion"/>
  </si>
  <si>
    <t>聚會</t>
    <phoneticPr fontId="2" type="noConversion"/>
  </si>
  <si>
    <t>GAP</t>
    <phoneticPr fontId="2" type="noConversion"/>
  </si>
  <si>
    <t>清潔劑</t>
    <phoneticPr fontId="2" type="noConversion"/>
  </si>
  <si>
    <t>1月打工薪水</t>
    <phoneticPr fontId="2" type="noConversion"/>
  </si>
  <si>
    <t>小計</t>
    <phoneticPr fontId="2" type="noConversion"/>
  </si>
  <si>
    <t>存款餘額</t>
    <phoneticPr fontId="2" type="noConversion"/>
  </si>
  <si>
    <t xml:space="preserve"> 台幣</t>
    <phoneticPr fontId="2" type="noConversion"/>
  </si>
  <si>
    <t>即期匯率</t>
  </si>
  <si>
    <t>選取幣別</t>
    <phoneticPr fontId="2" type="noConversion"/>
  </si>
  <si>
    <t>現金買入</t>
    <phoneticPr fontId="2" type="noConversion"/>
  </si>
  <si>
    <t>換算</t>
    <phoneticPr fontId="2" type="noConversion"/>
  </si>
  <si>
    <t>就學貸款比較</t>
    <phoneticPr fontId="2" type="noConversion"/>
  </si>
  <si>
    <t>貸款金額</t>
  </si>
  <si>
    <t>償還年限</t>
  </si>
  <si>
    <t>年利率</t>
  </si>
  <si>
    <t>每期付款</t>
  </si>
  <si>
    <t>主類別</t>
    <phoneticPr fontId="2" type="noConversion"/>
  </si>
  <si>
    <t>子類別</t>
    <phoneticPr fontId="2" type="noConversion"/>
  </si>
  <si>
    <t>利潤</t>
    <phoneticPr fontId="2" type="noConversion"/>
  </si>
  <si>
    <t>薪資</t>
    <phoneticPr fontId="2" type="noConversion"/>
  </si>
  <si>
    <t>售價</t>
    <phoneticPr fontId="2" type="noConversion"/>
  </si>
  <si>
    <t>單月預估銷售量</t>
    <phoneticPr fontId="2" type="noConversion"/>
  </si>
  <si>
    <t>綠綠玩具店 - 鋼彈模型2018版</t>
    <phoneticPr fontId="2" type="noConversion"/>
  </si>
  <si>
    <t>單月預估銷售量</t>
  </si>
  <si>
    <t>售價</t>
  </si>
  <si>
    <t>薪資</t>
  </si>
  <si>
    <t>$C$5</t>
  </si>
  <si>
    <t>A</t>
  </si>
  <si>
    <t>建立者 Ava 於 2024/9/26
修改者 Ava 於 2024/9/26</t>
  </si>
  <si>
    <t>B</t>
  </si>
  <si>
    <t>建立者 Ava 於 2024/9/26</t>
  </si>
  <si>
    <t>C</t>
  </si>
  <si>
    <t>分析藍本摘要</t>
  </si>
  <si>
    <t>變數儲存格:</t>
  </si>
  <si>
    <t>現用值:</t>
  </si>
  <si>
    <t>目標儲存格:</t>
  </si>
  <si>
    <t>備註: 現用值欄位是在建立分析藍本</t>
  </si>
  <si>
    <t>摘要時所使用變數儲存格的值。</t>
  </si>
  <si>
    <t>每組變數儲存格均以灰網顯示。</t>
  </si>
  <si>
    <t>列標籤</t>
  </si>
  <si>
    <t>由 $C$2:$C$4</t>
  </si>
  <si>
    <t>(全部)</t>
  </si>
  <si>
    <t>Column1</t>
  </si>
  <si>
    <t>即期匯率2</t>
  </si>
  <si>
    <t>網銀/App優惠</t>
  </si>
  <si>
    <t>網銀/App優惠2</t>
  </si>
  <si>
    <t>現金匯率</t>
  </si>
  <si>
    <t>現金匯率2</t>
  </si>
  <si>
    <t>銀行買入</t>
  </si>
  <si>
    <t>銀行賣出</t>
  </si>
  <si>
    <t>美元
                                        _x000D_
                                        _x000D_
                                            USD
                                    銀行買入
                                                銀行賣出</t>
  </si>
  <si>
    <t>31.8
                                    31.9</t>
  </si>
  <si>
    <t>31.835
                                    31.865</t>
  </si>
  <si>
    <t>31.55
                                    32.1</t>
  </si>
  <si>
    <t>人民幣
                                        _x000D_
                                        _x000D_
                                            CNY
                                    銀行買入
                                                銀行賣出</t>
  </si>
  <si>
    <t>4.512
                                    4.562</t>
  </si>
  <si>
    <t>4.527
                                    4.547</t>
  </si>
  <si>
    <t>4.438
                                    4.598</t>
  </si>
  <si>
    <t>港幣
                                        _x000D_
                                        _x000D_
                                            HKD
                                    銀行買入
                                                銀行賣出</t>
  </si>
  <si>
    <t>4.061
                                    4.121</t>
  </si>
  <si>
    <t>4.083
                                    4.099</t>
  </si>
  <si>
    <t>3.991
                                    4.151</t>
  </si>
  <si>
    <t>日圓
                                        _x000D_
                                        _x000D_
                                            JPY
                                    銀行買入
                                                銀行賣出</t>
  </si>
  <si>
    <t>0.2176
                                    0.2216</t>
  </si>
  <si>
    <t>0.2188
                                    0.2204</t>
  </si>
  <si>
    <t>0.2166
                                    0.2236</t>
  </si>
  <si>
    <t>歐元
                                        _x000D_
                                        _x000D_
                                            EUR
                                    銀行買入
                                                銀行賣出</t>
  </si>
  <si>
    <t>35.27
                                    35.67</t>
  </si>
  <si>
    <t>35.39
                                    35.55</t>
  </si>
  <si>
    <t>34.97
                                    35.97</t>
  </si>
  <si>
    <t>澳幣
                                        _x000D_
                                        _x000D_
                                            AUD
                                    銀行買入
                                                銀行賣出</t>
  </si>
  <si>
    <t>21.7
                                    21.9</t>
  </si>
  <si>
    <t>21.75
                                    21.85</t>
  </si>
  <si>
    <t>21.4
                                    22.2</t>
  </si>
  <si>
    <t>加拿大幣
                                        _x000D_
                                        _x000D_
                                            CAD
                                    銀行買入
                                                銀行賣出</t>
  </si>
  <si>
    <t>23.55
                                    23.73</t>
  </si>
  <si>
    <t>23.595
                                    23.685</t>
  </si>
  <si>
    <t>23.24
                                    24.04</t>
  </si>
  <si>
    <t>英鎊
                                        _x000D_
                                        _x000D_
                                            GBP
                                    銀行買入
                                                銀行賣出</t>
  </si>
  <si>
    <t>42.27
                                    42.67</t>
  </si>
  <si>
    <t>42.39
                                    42.55</t>
  </si>
  <si>
    <t>41.97
                                    42.97</t>
  </si>
  <si>
    <t>南非幣
                                        _x000D_
                                        _x000D_
                                            ZAR
                                    銀行買入
                                                銀行賣出</t>
  </si>
  <si>
    <t>1.799
                                    1.899</t>
  </si>
  <si>
    <t>1.824
                                    1.874</t>
  </si>
  <si>
    <t/>
  </si>
  <si>
    <t>紐西蘭幣
                                        _x000D_
                                        _x000D_
                                            NZD
                                    銀行買入
                                                銀行賣出</t>
  </si>
  <si>
    <t>19.83
                                    20.07</t>
  </si>
  <si>
    <t>19.89
                                    20.01</t>
  </si>
  <si>
    <t>瑞士法郎
                                        _x000D_
                                        _x000D_
                                            CHF
                                    銀行買入
                                                銀行賣出</t>
  </si>
  <si>
    <t>37.34
                                    37.54</t>
  </si>
  <si>
    <t>37.4
                                    37.48</t>
  </si>
  <si>
    <t>瑞典幣
                                        _x000D_
                                        _x000D_
                                            SEK
                                    銀行買入
                                                銀行賣出</t>
  </si>
  <si>
    <t>3.1
                                    3.16</t>
  </si>
  <si>
    <t>3.115
                                    3.145</t>
  </si>
  <si>
    <t>新加坡幣
                                        _x000D_
                                        _x000D_
                                            SGD
                                    銀行買入
                                                銀行賣出</t>
  </si>
  <si>
    <t>24.65
                                    24.81</t>
  </si>
  <si>
    <t>24.7
                                    24.76</t>
  </si>
  <si>
    <t>墨西哥披索
                                        _x000D_
                                        _x000D_
                                            MXN
                                    銀行買入
                                                銀行賣出</t>
  </si>
  <si>
    <t>1.584
                                    1.664</t>
  </si>
  <si>
    <t>1.614
                                    1.634</t>
  </si>
  <si>
    <t>泰銖
                                        _x000D_
                                        _x000D_
                                            THB
                                    銀行買入
                                                銀行賣出</t>
  </si>
  <si>
    <t>0.953
                                    0.993</t>
  </si>
  <si>
    <t>0.963
                                    0.983</t>
  </si>
  <si>
    <t>$B$3</t>
  </si>
  <si>
    <t>$B$4</t>
  </si>
  <si>
    <t>$B$5</t>
  </si>
  <si>
    <t>$B$6</t>
  </si>
  <si>
    <t>花旗</t>
  </si>
  <si>
    <t>第一</t>
  </si>
  <si>
    <t>富邦</t>
  </si>
  <si>
    <t>永豐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</si>
</sst>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76" formatCode="_-&quot;$&quot;* #,##0_-;\-&quot;$&quot;* #,##0_-;_-&quot;$&quot;* &quot;-&quot;??_-;_-@_-"/>
    <numFmt numFmtId="177" formatCode="0.0%"/>
  </numFmts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en Jyuu Gothic P Regular"/>
      <family val="1"/>
    </font>
    <font>
      <sz val="14"/>
      <color rgb="FF000000"/>
      <name val="Gen Jyuu Gothic P Regular"/>
      <family val="1"/>
    </font>
    <font>
      <sz val="12"/>
      <color theme="0"/>
      <name val="Gen Jyuu Gothic P Regular"/>
      <family val="1"/>
    </font>
    <font>
      <sz val="10"/>
      <color theme="1"/>
      <name val="蘋方-繁 標準體"/>
      <family val="3"/>
      <charset val="136"/>
    </font>
    <font>
      <sz val="12"/>
      <color theme="0"/>
      <name val="蘋方-繁 標準體"/>
      <family val="3"/>
      <charset val="136"/>
    </font>
    <font>
      <b/>
      <sz val="12"/>
      <color indexed="9"/>
      <name val="新細明體"/>
      <family val="2"/>
      <charset val="136"/>
      <scheme val="minor"/>
    </font>
    <font>
      <b/>
      <sz val="12"/>
      <color indexed="9"/>
      <name val="新細明體"/>
      <family val="1"/>
      <charset val="136"/>
      <scheme val="minor"/>
    </font>
    <font>
      <b/>
      <sz val="12"/>
      <color indexed="8"/>
      <name val="新細明體"/>
      <family val="2"/>
      <charset val="136"/>
      <scheme val="minor"/>
    </font>
    <font>
      <b/>
      <sz val="12"/>
      <color indexed="18"/>
      <name val="新細明體"/>
      <family val="2"/>
      <charset val="136"/>
      <scheme val="minor"/>
    </font>
    <font>
      <b/>
      <sz val="12"/>
      <color indexed="18"/>
      <name val="新細明體"/>
      <family val="1"/>
      <charset val="136"/>
      <scheme val="minor"/>
    </font>
    <font>
      <sz val="12"/>
      <color indexed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indexed="9"/>
      <name val="新細明體"/>
      <family val="2"/>
      <charset val="136"/>
      <scheme val="minor"/>
    </font>
    <font>
      <b/>
      <sz val="12"/>
      <color indexed="9"/>
      <name val="新細明體"/>
      <family val="1"/>
      <charset val="136"/>
      <scheme val="minor"/>
    </font>
    <font>
      <b/>
      <sz val="12"/>
      <color indexed="8"/>
      <name val="新細明體"/>
      <family val="2"/>
      <charset val="136"/>
      <scheme val="minor"/>
    </font>
    <font>
      <b/>
      <sz val="12"/>
      <color indexed="18"/>
      <name val="新細明體"/>
      <family val="2"/>
      <charset val="136"/>
      <scheme val="minor"/>
    </font>
    <font>
      <b/>
      <sz val="12"/>
      <color indexed="18"/>
      <name val="新細明體"/>
      <family val="1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0" borderId="0" xfId="0" applyNumberFormat="1" applyFont="1"/>
    <xf numFmtId="176" fontId="3" fillId="2" borderId="0" xfId="0" applyNumberFormat="1" applyFont="1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176" fontId="3" fillId="5" borderId="0" xfId="0" applyNumberFormat="1" applyFont="1" applyFill="1"/>
    <xf numFmtId="0" fontId="3" fillId="8" borderId="0" xfId="0" applyFont="1" applyFill="1"/>
    <xf numFmtId="44" fontId="3" fillId="8" borderId="0" xfId="0" applyNumberFormat="1" applyFont="1" applyFill="1"/>
    <xf numFmtId="0" fontId="4" fillId="0" borderId="0" xfId="0" applyFont="1"/>
    <xf numFmtId="177" fontId="3" fillId="0" borderId="0" xfId="1" applyNumberFormat="1" applyFont="1"/>
    <xf numFmtId="8" fontId="3" fillId="0" borderId="0" xfId="0" applyNumberFormat="1" applyFont="1"/>
    <xf numFmtId="0" fontId="0" fillId="0" borderId="1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9" fillId="11" borderId="4" xfId="0" applyFont="1" applyFill="1" applyBorder="1" applyAlignment="1">
      <alignment horizontal="left"/>
    </xf>
    <xf numFmtId="0" fontId="8" fillId="11" borderId="2" xfId="0" applyFont="1" applyFill="1" applyBorder="1" applyAlignment="1">
      <alignment horizontal="left"/>
    </xf>
    <xf numFmtId="0" fontId="9" fillId="11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10" fillId="12" borderId="0" xfId="0" applyFont="1" applyFill="1" applyBorder="1" applyAlignment="1">
      <alignment horizontal="left"/>
    </xf>
    <xf numFmtId="0" fontId="11" fillId="12" borderId="5" xfId="0" applyFont="1" applyFill="1" applyBorder="1" applyAlignment="1">
      <alignment horizontal="left"/>
    </xf>
    <xf numFmtId="0" fontId="12" fillId="12" borderId="5" xfId="0" applyFont="1" applyFill="1" applyBorder="1" applyAlignment="1">
      <alignment horizontal="left"/>
    </xf>
    <xf numFmtId="0" fontId="10" fillId="12" borderId="3" xfId="0" applyFont="1" applyFill="1" applyBorder="1" applyAlignment="1">
      <alignment horizontal="left"/>
    </xf>
    <xf numFmtId="0" fontId="13" fillId="11" borderId="2" xfId="0" applyFont="1" applyFill="1" applyBorder="1" applyAlignment="1">
      <alignment horizontal="right"/>
    </xf>
    <xf numFmtId="0" fontId="13" fillId="11" borderId="4" xfId="0" applyFont="1" applyFill="1" applyBorder="1" applyAlignment="1">
      <alignment horizontal="right"/>
    </xf>
    <xf numFmtId="0" fontId="0" fillId="13" borderId="0" xfId="0" applyFill="1" applyBorder="1" applyAlignment="1"/>
    <xf numFmtId="0" fontId="14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5" fillId="3" borderId="0" xfId="0" applyFont="1" applyFill="1" applyAlignment="1">
      <alignment horizontal="center" vertical="center"/>
    </xf>
    <xf numFmtId="0" fontId="0" fillId="7" borderId="0" xfId="0" applyFill="1"/>
    <xf numFmtId="0" fontId="0" fillId="14" borderId="0" xfId="0" applyFill="1"/>
    <xf numFmtId="0" fontId="7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5" fillId="9" borderId="0" xfId="0" applyFont="1" applyFill="1" applyAlignment="1">
      <alignment horizontal="center"/>
    </xf>
    <xf numFmtId="176" fontId="0" fillId="0" borderId="0" xfId="0" applyNumberFormat="1" applyFill="1" applyBorder="1" applyAlignment="1"/>
    <xf numFmtId="177" fontId="0" fillId="0" borderId="0" xfId="0" applyNumberFormat="1" applyFill="1" applyBorder="1" applyAlignment="1"/>
    <xf numFmtId="8" fontId="0" fillId="0" borderId="3" xfId="0" applyNumberFormat="1" applyFill="1" applyBorder="1" applyAlignment="1"/>
    <xf numFmtId="0" fontId="17" fillId="11" borderId="4" xfId="0" applyFont="1" applyFill="1" applyBorder="1" applyAlignment="1">
      <alignment horizontal="left"/>
    </xf>
    <xf numFmtId="0" fontId="16" fillId="11" borderId="2" xfId="0" applyFont="1" applyFill="1" applyBorder="1" applyAlignment="1">
      <alignment horizontal="left"/>
    </xf>
    <xf numFmtId="0" fontId="17" fillId="11" borderId="2" xfId="0" applyFont="1" applyFill="1" applyBorder="1" applyAlignment="1">
      <alignment horizontal="left"/>
    </xf>
    <xf numFmtId="0" fontId="18" fillId="12" borderId="0" xfId="0" applyFont="1" applyFill="1" applyBorder="1" applyAlignment="1">
      <alignment horizontal="left"/>
    </xf>
    <xf numFmtId="0" fontId="19" fillId="12" borderId="5" xfId="0" applyFont="1" applyFill="1" applyBorder="1" applyAlignment="1">
      <alignment horizontal="left"/>
    </xf>
    <xf numFmtId="0" fontId="20" fillId="12" borderId="5" xfId="0" applyFont="1" applyFill="1" applyBorder="1" applyAlignment="1">
      <alignment horizontal="left"/>
    </xf>
    <xf numFmtId="0" fontId="18" fillId="12" borderId="3" xfId="0" applyFont="1" applyFill="1" applyBorder="1" applyAlignment="1">
      <alignment horizontal="left"/>
    </xf>
    <xf numFmtId="176" fontId="0" fillId="13" borderId="0" xfId="0" applyNumberFormat="1" applyFill="1" applyBorder="1" applyAlignment="1"/>
    <xf numFmtId="177" fontId="0" fillId="13" borderId="0" xfId="0" applyNumberFormat="1" applyFill="1" applyBorder="1" applyAlignment="1"/>
  </cellXfs>
  <cellStyles count="2">
    <cellStyle name="一般" xfId="0" builtinId="0"/>
    <cellStyle name="百分比" xfId="1" builtinId="5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甘特圖!$B$1</c:f>
              <c:strCache>
                <c:ptCount val="1"/>
                <c:pt idx="0">
                  <c:v>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甘特圖!$A$2:$A$7</c:f>
              <c:strCache>
                <c:ptCount val="6"/>
                <c:pt idx="0">
                  <c:v>系統分析</c:v>
                </c:pt>
                <c:pt idx="1">
                  <c:v>UI 設計</c:v>
                </c:pt>
                <c:pt idx="2">
                  <c:v>撰寫程式</c:v>
                </c:pt>
                <c:pt idx="3">
                  <c:v>單元測試</c:v>
                </c:pt>
                <c:pt idx="4">
                  <c:v>排除Bug</c:v>
                </c:pt>
                <c:pt idx="5">
                  <c:v>整合測試</c:v>
                </c:pt>
              </c:strCache>
            </c:strRef>
          </c:cat>
          <c:val>
            <c:numRef>
              <c:f>甘特圖!$B$2:$B$7</c:f>
              <c:numCache>
                <c:formatCode>m/d/yyyy</c:formatCode>
                <c:ptCount val="6"/>
                <c:pt idx="0">
                  <c:v>43160</c:v>
                </c:pt>
                <c:pt idx="1">
                  <c:v>43166</c:v>
                </c:pt>
                <c:pt idx="2">
                  <c:v>43178</c:v>
                </c:pt>
                <c:pt idx="3">
                  <c:v>43201</c:v>
                </c:pt>
                <c:pt idx="4">
                  <c:v>43208</c:v>
                </c:pt>
                <c:pt idx="5">
                  <c:v>43223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F-45FB-9F7D-006DDD7D4BE2}"/>
            </c:ext>
          </c:extLst>
        </c:ser>
        <c:ser>
          <c:idx val="1"/>
          <c:order val="1"/>
          <c:tx>
            <c:v>天數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甘特圖!$A$2:$A$7</c:f>
              <c:strCache>
                <c:ptCount val="6"/>
                <c:pt idx="0">
                  <c:v>系統分析</c:v>
                </c:pt>
                <c:pt idx="1">
                  <c:v>UI 設計</c:v>
                </c:pt>
                <c:pt idx="2">
                  <c:v>撰寫程式</c:v>
                </c:pt>
                <c:pt idx="3">
                  <c:v>單元測試</c:v>
                </c:pt>
                <c:pt idx="4">
                  <c:v>排除Bug</c:v>
                </c:pt>
                <c:pt idx="5">
                  <c:v>整合測試</c:v>
                </c:pt>
              </c:strCache>
            </c:strRef>
          </c:cat>
          <c:val>
            <c:numRef>
              <c:f>甘特圖!$D$2:$D$7</c:f>
              <c:numCache>
                <c:formatCode>General</c:formatCode>
                <c:ptCount val="6"/>
                <c:pt idx="0">
                  <c:v>5</c:v>
                </c:pt>
                <c:pt idx="1">
                  <c:v>11</c:v>
                </c:pt>
                <c:pt idx="2">
                  <c:v>22</c:v>
                </c:pt>
                <c:pt idx="3">
                  <c:v>6</c:v>
                </c:pt>
                <c:pt idx="4">
                  <c:v>14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9F-45FB-9F7D-006DDD7D4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22298224"/>
        <c:axId val="2121684400"/>
      </c:barChart>
      <c:catAx>
        <c:axId val="21222982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1684400"/>
        <c:crosses val="autoZero"/>
        <c:auto val="1"/>
        <c:lblAlgn val="ctr"/>
        <c:lblOffset val="100"/>
        <c:noMultiLvlLbl val="0"/>
      </c:catAx>
      <c:valAx>
        <c:axId val="2121684400"/>
        <c:scaling>
          <c:orientation val="minMax"/>
          <c:min val="4316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2298224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甘特圖!$B$1</c:f>
              <c:strCache>
                <c:ptCount val="1"/>
                <c:pt idx="0">
                  <c:v>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甘特圖!$A$2:$A$7</c:f>
              <c:strCache>
                <c:ptCount val="6"/>
                <c:pt idx="0">
                  <c:v>系統分析</c:v>
                </c:pt>
                <c:pt idx="1">
                  <c:v>UI 設計</c:v>
                </c:pt>
                <c:pt idx="2">
                  <c:v>撰寫程式</c:v>
                </c:pt>
                <c:pt idx="3">
                  <c:v>單元測試</c:v>
                </c:pt>
                <c:pt idx="4">
                  <c:v>排除Bug</c:v>
                </c:pt>
                <c:pt idx="5">
                  <c:v>整合測試</c:v>
                </c:pt>
              </c:strCache>
            </c:strRef>
          </c:cat>
          <c:val>
            <c:numRef>
              <c:f>甘特圖!$B$2:$B$7</c:f>
              <c:numCache>
                <c:formatCode>m/d/yyyy</c:formatCode>
                <c:ptCount val="6"/>
                <c:pt idx="0">
                  <c:v>43160</c:v>
                </c:pt>
                <c:pt idx="1">
                  <c:v>43166</c:v>
                </c:pt>
                <c:pt idx="2">
                  <c:v>43178</c:v>
                </c:pt>
                <c:pt idx="3">
                  <c:v>43201</c:v>
                </c:pt>
                <c:pt idx="4">
                  <c:v>43208</c:v>
                </c:pt>
                <c:pt idx="5">
                  <c:v>43223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B-4A40-9CAD-2B824F52B1FA}"/>
            </c:ext>
          </c:extLst>
        </c:ser>
        <c:ser>
          <c:idx val="1"/>
          <c:order val="1"/>
          <c:tx>
            <c:strRef>
              <c:f>甘特圖!$D$1</c:f>
              <c:strCache>
                <c:ptCount val="1"/>
                <c:pt idx="0">
                  <c:v>天數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甘特圖!$A$2:$A$7</c:f>
              <c:strCache>
                <c:ptCount val="6"/>
                <c:pt idx="0">
                  <c:v>系統分析</c:v>
                </c:pt>
                <c:pt idx="1">
                  <c:v>UI 設計</c:v>
                </c:pt>
                <c:pt idx="2">
                  <c:v>撰寫程式</c:v>
                </c:pt>
                <c:pt idx="3">
                  <c:v>單元測試</c:v>
                </c:pt>
                <c:pt idx="4">
                  <c:v>排除Bug</c:v>
                </c:pt>
                <c:pt idx="5">
                  <c:v>整合測試</c:v>
                </c:pt>
              </c:strCache>
            </c:strRef>
          </c:cat>
          <c:val>
            <c:numRef>
              <c:f>甘特圖!$D$2:$D$7</c:f>
              <c:numCache>
                <c:formatCode>General</c:formatCode>
                <c:ptCount val="6"/>
                <c:pt idx="0">
                  <c:v>5</c:v>
                </c:pt>
                <c:pt idx="1">
                  <c:v>11</c:v>
                </c:pt>
                <c:pt idx="2">
                  <c:v>22</c:v>
                </c:pt>
                <c:pt idx="3">
                  <c:v>6</c:v>
                </c:pt>
                <c:pt idx="4">
                  <c:v>14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B-4A40-9CAD-2B824F52B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100"/>
        <c:axId val="2121633760"/>
        <c:axId val="2121630384"/>
      </c:barChart>
      <c:catAx>
        <c:axId val="21216337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1630384"/>
        <c:crosses val="autoZero"/>
        <c:auto val="1"/>
        <c:lblAlgn val="ctr"/>
        <c:lblOffset val="100"/>
        <c:noMultiLvlLbl val="0"/>
      </c:catAx>
      <c:valAx>
        <c:axId val="2121630384"/>
        <c:scaling>
          <c:orientation val="minMax"/>
          <c:min val="4316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1633760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71770</xdr:colOff>
      <xdr:row>20</xdr:row>
      <xdr:rowOff>23493</xdr:rowOff>
    </xdr:from>
    <xdr:to>
      <xdr:col>10</xdr:col>
      <xdr:colOff>508886</xdr:colOff>
      <xdr:row>34</xdr:row>
      <xdr:rowOff>118962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45424</xdr:colOff>
      <xdr:row>1</xdr:row>
      <xdr:rowOff>230347</xdr:rowOff>
    </xdr:from>
    <xdr:to>
      <xdr:col>13</xdr:col>
      <xdr:colOff>484884</xdr:colOff>
      <xdr:row>15</xdr:row>
      <xdr:rowOff>16933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va" refreshedDate="45561.465893865738" createdVersion="7" refreshedVersion="7" minRefreshableVersion="3" recordCount="3" xr:uid="{10AF5455-63B9-4DA6-9B9D-24DEE5C4FB25}">
  <cacheSource type="scenario"/>
  <cacheFields count="3">
    <cacheField name="$C$2:$C$4" numFmtId="0">
      <sharedItems containsNonDate="0" count="3">
        <s v="A"/>
        <s v="B"/>
        <s v="C"/>
      </sharedItems>
    </cacheField>
    <cacheField name="由 $C$2:$C$4" numFmtId="0">
      <sharedItems containsNonDate="0" count="1">
        <s v="Ava"/>
      </sharedItems>
    </cacheField>
    <cacheField name="結果$C$5" numFmtId="0">
      <sharedItems containsSemiMixedTypes="0" containsNonDate="0" containsString="0" containsNumber="1" containsInteger="1" minValue="27000" maxValue="54000" count="3">
        <n v="54000"/>
        <n v="27000"/>
        <n v="45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58E756-7A90-4E39-81E0-220E9179C1BE}" name="樞紐分析表1" cacheId="0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0"/>
        <item x="1"/>
        <item x="2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C$5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C9133288-36A6-4180-8D41-4E2743AE54F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即期匯率" tableColumnId="2"/>
      <queryTableField id="3" name="即期匯率2" tableColumnId="3"/>
      <queryTableField id="4" name="網銀/App優惠" tableColumnId="4"/>
      <queryTableField id="5" name="網銀/App優惠2" tableColumnId="5"/>
      <queryTableField id="6" name="現金匯率" tableColumnId="6"/>
      <queryTableField id="7" name="現金匯率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FA97AA-E72E-4A64-A52A-8DC07EABE639}" name="Table_05" displayName="Table_05" ref="I2:O18" tableType="queryTable" totalsRowShown="0">
  <autoFilter ref="I2:O18" xr:uid="{7CFA97AA-E72E-4A64-A52A-8DC07EABE639}"/>
  <tableColumns count="7">
    <tableColumn id="1" xr3:uid="{E670F7BF-C03F-47D1-A93B-0666CC7EAF60}" uniqueName="1" name="Column1" queryTableFieldId="1" dataDxfId="6"/>
    <tableColumn id="2" xr3:uid="{3A71FA1C-BFD6-4E64-974E-78217225D91F}" uniqueName="2" name="即期匯率" queryTableFieldId="2" dataDxfId="5"/>
    <tableColumn id="3" xr3:uid="{4D03EE5E-D2F5-4761-AB07-50BD0A41B2AF}" uniqueName="3" name="即期匯率2" queryTableFieldId="3" dataDxfId="4"/>
    <tableColumn id="4" xr3:uid="{721E8DFA-0843-4AE1-ACE9-5C8FB779F43F}" uniqueName="4" name="網銀/App優惠" queryTableFieldId="4" dataDxfId="3"/>
    <tableColumn id="5" xr3:uid="{0FA3073D-9580-4648-9193-A94E182F746A}" uniqueName="5" name="網銀/App優惠2" queryTableFieldId="5" dataDxfId="2"/>
    <tableColumn id="6" xr3:uid="{A6DCCE73-1FC0-4546-BF0C-99B63F7B6EB3}" uniqueName="6" name="現金匯率" queryTableFieldId="6" dataDxfId="1"/>
    <tableColumn id="7" xr3:uid="{7102A0A6-EE52-4EFF-8AB5-AA4BDC3BD807}" uniqueName="7" name="現金匯率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89" zoomScaleNormal="189" zoomScalePageLayoutView="189" workbookViewId="0">
      <selection activeCell="F8" sqref="F8"/>
    </sheetView>
  </sheetViews>
  <sheetFormatPr defaultColWidth="10.6640625" defaultRowHeight="16.149999999999999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3">
        <v>43160</v>
      </c>
      <c r="C2" s="3">
        <v>43165</v>
      </c>
      <c r="D2" s="2">
        <f t="shared" ref="D2:D7" si="0">C2-B2</f>
        <v>5</v>
      </c>
    </row>
    <row r="3" spans="1:4">
      <c r="A3" s="2" t="s">
        <v>4</v>
      </c>
      <c r="B3" s="3">
        <v>43166</v>
      </c>
      <c r="C3" s="3">
        <v>43177</v>
      </c>
      <c r="D3" s="2">
        <f t="shared" si="0"/>
        <v>11</v>
      </c>
    </row>
    <row r="4" spans="1:4">
      <c r="A4" s="2" t="s">
        <v>5</v>
      </c>
      <c r="B4" s="3">
        <v>43178</v>
      </c>
      <c r="C4" s="3">
        <v>43200</v>
      </c>
      <c r="D4" s="2">
        <f t="shared" si="0"/>
        <v>22</v>
      </c>
    </row>
    <row r="5" spans="1:4">
      <c r="A5" s="2" t="s">
        <v>6</v>
      </c>
      <c r="B5" s="3">
        <v>43201</v>
      </c>
      <c r="C5" s="3">
        <v>43207</v>
      </c>
      <c r="D5" s="2">
        <f t="shared" si="0"/>
        <v>6</v>
      </c>
    </row>
    <row r="6" spans="1:4">
      <c r="A6" s="2" t="s">
        <v>7</v>
      </c>
      <c r="B6" s="3">
        <v>43208</v>
      </c>
      <c r="C6" s="3">
        <v>43222</v>
      </c>
      <c r="D6" s="2">
        <f t="shared" si="0"/>
        <v>14</v>
      </c>
    </row>
    <row r="7" spans="1:4">
      <c r="A7" s="2" t="s">
        <v>8</v>
      </c>
      <c r="B7" s="3">
        <v>43223</v>
      </c>
      <c r="C7" s="3">
        <v>43230</v>
      </c>
      <c r="D7" s="2">
        <f t="shared" si="0"/>
        <v>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7507-8645-4A31-A0F8-29F58297B3BA}">
  <sheetPr>
    <outlinePr summaryBelow="0"/>
  </sheetPr>
  <dimension ref="B1:G13"/>
  <sheetViews>
    <sheetView showGridLines="0" workbookViewId="0"/>
  </sheetViews>
  <sheetFormatPr defaultRowHeight="16.149999999999999" outlineLevelRow="1" outlineLevelCol="1"/>
  <cols>
    <col min="3" max="3" width="16.86328125" bestFit="1" customWidth="1"/>
    <col min="4" max="7" width="9.1328125" bestFit="1" customWidth="1" outlineLevel="1"/>
  </cols>
  <sheetData>
    <row r="1" spans="2:7" ht="16.5" thickBot="1"/>
    <row r="2" spans="2:7">
      <c r="B2" s="22" t="s">
        <v>112</v>
      </c>
      <c r="C2" s="23"/>
      <c r="D2" s="29"/>
      <c r="E2" s="29"/>
      <c r="F2" s="29"/>
      <c r="G2" s="29"/>
    </row>
    <row r="3" spans="2:7" collapsed="1">
      <c r="B3" s="21"/>
      <c r="C3" s="21"/>
      <c r="D3" s="30" t="s">
        <v>114</v>
      </c>
      <c r="E3" s="30" t="s">
        <v>107</v>
      </c>
      <c r="F3" s="30" t="s">
        <v>109</v>
      </c>
      <c r="G3" s="30" t="s">
        <v>111</v>
      </c>
    </row>
    <row r="4" spans="2:7" ht="83.25" hidden="1" outlineLevel="1">
      <c r="B4" s="25"/>
      <c r="C4" s="25"/>
      <c r="D4" s="19"/>
      <c r="E4" s="32" t="s">
        <v>108</v>
      </c>
      <c r="F4" s="32" t="s">
        <v>110</v>
      </c>
      <c r="G4" s="32" t="s">
        <v>108</v>
      </c>
    </row>
    <row r="5" spans="2:7">
      <c r="B5" s="26" t="s">
        <v>113</v>
      </c>
      <c r="C5" s="27"/>
      <c r="D5" s="24"/>
      <c r="E5" s="24"/>
      <c r="F5" s="24"/>
      <c r="G5" s="24"/>
    </row>
    <row r="6" spans="2:7" outlineLevel="1">
      <c r="B6" s="25"/>
      <c r="C6" s="25" t="s">
        <v>103</v>
      </c>
      <c r="D6" s="19">
        <v>1500</v>
      </c>
      <c r="E6" s="31">
        <v>2000</v>
      </c>
      <c r="F6" s="31">
        <v>1000</v>
      </c>
      <c r="G6" s="31">
        <v>1500</v>
      </c>
    </row>
    <row r="7" spans="2:7" outlineLevel="1">
      <c r="B7" s="25"/>
      <c r="C7" s="25" t="s">
        <v>104</v>
      </c>
      <c r="D7" s="19">
        <v>45</v>
      </c>
      <c r="E7" s="31">
        <v>45</v>
      </c>
      <c r="F7" s="31">
        <v>45</v>
      </c>
      <c r="G7" s="31">
        <v>45</v>
      </c>
    </row>
    <row r="8" spans="2:7" outlineLevel="1">
      <c r="B8" s="25"/>
      <c r="C8" s="25" t="s">
        <v>105</v>
      </c>
      <c r="D8" s="19">
        <v>22000</v>
      </c>
      <c r="E8" s="31">
        <v>36000</v>
      </c>
      <c r="F8" s="31">
        <v>18000</v>
      </c>
      <c r="G8" s="31">
        <v>22000</v>
      </c>
    </row>
    <row r="9" spans="2:7">
      <c r="B9" s="26" t="s">
        <v>115</v>
      </c>
      <c r="C9" s="27"/>
      <c r="D9" s="24"/>
      <c r="E9" s="24"/>
      <c r="F9" s="24"/>
      <c r="G9" s="24"/>
    </row>
    <row r="10" spans="2:7" ht="16.5" outlineLevel="1" thickBot="1">
      <c r="B10" s="28"/>
      <c r="C10" s="28" t="s">
        <v>106</v>
      </c>
      <c r="D10" s="20">
        <v>45500</v>
      </c>
      <c r="E10" s="20">
        <v>54000</v>
      </c>
      <c r="F10" s="20">
        <v>27000</v>
      </c>
      <c r="G10" s="20">
        <v>45500</v>
      </c>
    </row>
    <row r="11" spans="2:7">
      <c r="B11" t="s">
        <v>116</v>
      </c>
    </row>
    <row r="12" spans="2:7">
      <c r="B12" t="s">
        <v>117</v>
      </c>
    </row>
    <row r="13" spans="2:7">
      <c r="B13" t="s">
        <v>118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BB0-82EC-4D26-A3EC-0FE4AD615436}">
  <dimension ref="A1:B6"/>
  <sheetViews>
    <sheetView workbookViewId="0"/>
  </sheetViews>
  <sheetFormatPr defaultRowHeight="16.149999999999999"/>
  <cols>
    <col min="1" max="1" width="13.1328125" bestFit="1" customWidth="1"/>
    <col min="2" max="2" width="8.86328125" bestFit="1" customWidth="1"/>
  </cols>
  <sheetData>
    <row r="1" spans="1:2">
      <c r="A1" s="33" t="s">
        <v>120</v>
      </c>
      <c r="B1" t="s">
        <v>121</v>
      </c>
    </row>
    <row r="3" spans="1:2">
      <c r="A3" s="33" t="s">
        <v>119</v>
      </c>
      <c r="B3" t="s">
        <v>106</v>
      </c>
    </row>
    <row r="4" spans="1:2">
      <c r="A4" s="34" t="s">
        <v>107</v>
      </c>
      <c r="B4" s="35">
        <v>54000</v>
      </c>
    </row>
    <row r="5" spans="1:2">
      <c r="A5" s="34" t="s">
        <v>109</v>
      </c>
      <c r="B5" s="35">
        <v>27000</v>
      </c>
    </row>
    <row r="6" spans="1:2">
      <c r="A6" s="34" t="s">
        <v>111</v>
      </c>
      <c r="B6" s="35">
        <v>45500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200" workbookViewId="0">
      <selection activeCell="C2" sqref="C2"/>
    </sheetView>
  </sheetViews>
  <sheetFormatPr defaultColWidth="10.6640625" defaultRowHeight="16.149999999999999"/>
  <cols>
    <col min="3" max="3" width="15.33203125" customWidth="1"/>
  </cols>
  <sheetData>
    <row r="1" spans="1:3" ht="22.05" customHeight="1">
      <c r="A1" s="39" t="s">
        <v>102</v>
      </c>
      <c r="B1" s="39"/>
      <c r="C1" s="39"/>
    </row>
    <row r="2" spans="1:3">
      <c r="A2" s="40" t="s">
        <v>101</v>
      </c>
      <c r="B2" s="40"/>
      <c r="C2" s="18">
        <v>2000</v>
      </c>
    </row>
    <row r="3" spans="1:3">
      <c r="A3" s="40" t="s">
        <v>100</v>
      </c>
      <c r="B3" s="40"/>
      <c r="C3" s="18">
        <v>45</v>
      </c>
    </row>
    <row r="4" spans="1:3">
      <c r="A4" s="40" t="s">
        <v>99</v>
      </c>
      <c r="B4" s="40"/>
      <c r="C4" s="18">
        <v>36000</v>
      </c>
    </row>
    <row r="5" spans="1:3">
      <c r="A5" s="40" t="s">
        <v>98</v>
      </c>
      <c r="B5" s="40"/>
      <c r="C5" s="18">
        <f>C2*C3-C4</f>
        <v>54000</v>
      </c>
    </row>
  </sheetData>
  <scenarios current="2" show="0" sqref="C5">
    <scenario name="A" locked="1" count="3" user="Ava" comment="建立者 Ava 於 2024/9/26_x000a_修改者 Ava 於 2024/9/26">
      <inputCells r="C2" val="2000"/>
      <inputCells r="C3" val="45"/>
      <inputCells r="C4" val="36000"/>
    </scenario>
    <scenario name="B" locked="1" count="3" user="Ava" comment="建立者 Ava 於 2024/9/26">
      <inputCells r="C2" val="1000"/>
      <inputCells r="C3" val="45"/>
      <inputCells r="C4" val="18000"/>
    </scenario>
    <scenario name="C" locked="1" count="3" user="Ava" comment="建立者 Ava 於 2024/9/26_x000a_修改者 Ava 於 2024/9/26">
      <inputCells r="C2" val="1500"/>
      <inputCells r="C3" val="45"/>
      <inputCells r="C4" val="22000"/>
    </scenario>
  </scenarios>
  <mergeCells count="5">
    <mergeCell ref="A1:C1"/>
    <mergeCell ref="A2:B2"/>
    <mergeCell ref="A3:B3"/>
    <mergeCell ref="A4:B4"/>
    <mergeCell ref="A5:B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106" zoomScaleNormal="106" workbookViewId="0">
      <selection activeCell="J6" sqref="J6"/>
    </sheetView>
  </sheetViews>
  <sheetFormatPr defaultColWidth="10.6640625" defaultRowHeight="16.149999999999999"/>
  <sheetData>
    <row r="1" spans="1:8">
      <c r="A1" s="4" t="s">
        <v>11</v>
      </c>
      <c r="B1" s="4" t="s">
        <v>13</v>
      </c>
      <c r="C1" s="4" t="s">
        <v>15</v>
      </c>
      <c r="D1" s="4" t="s">
        <v>17</v>
      </c>
      <c r="E1" s="4" t="s">
        <v>19</v>
      </c>
      <c r="F1" s="4" t="s">
        <v>21</v>
      </c>
      <c r="G1" s="36" t="s">
        <v>22</v>
      </c>
      <c r="H1" s="5" t="s">
        <v>24</v>
      </c>
    </row>
    <row r="2" spans="1:8">
      <c r="A2" s="2" t="s">
        <v>26</v>
      </c>
      <c r="B2" s="2" t="s">
        <v>34</v>
      </c>
      <c r="C2" s="2" t="s">
        <v>37</v>
      </c>
      <c r="D2" s="2" t="s">
        <v>46</v>
      </c>
      <c r="E2" s="2" t="s">
        <v>49</v>
      </c>
      <c r="F2" s="2" t="s">
        <v>54</v>
      </c>
      <c r="G2" s="2" t="s">
        <v>57</v>
      </c>
      <c r="H2" s="2" t="s">
        <v>61</v>
      </c>
    </row>
    <row r="3" spans="1:8">
      <c r="A3" s="2" t="s">
        <v>28</v>
      </c>
      <c r="B3" s="2" t="s">
        <v>36</v>
      </c>
      <c r="C3" s="2" t="s">
        <v>39</v>
      </c>
      <c r="D3" s="2" t="s">
        <v>48</v>
      </c>
      <c r="E3" s="2" t="s">
        <v>50</v>
      </c>
      <c r="F3" s="2" t="s">
        <v>55</v>
      </c>
      <c r="G3" s="2" t="s">
        <v>58</v>
      </c>
      <c r="H3" s="2" t="s">
        <v>62</v>
      </c>
    </row>
    <row r="4" spans="1:8">
      <c r="A4" s="2" t="s">
        <v>30</v>
      </c>
      <c r="B4" s="2"/>
      <c r="C4" s="2" t="s">
        <v>40</v>
      </c>
      <c r="D4" s="2"/>
      <c r="E4" s="2" t="s">
        <v>52</v>
      </c>
      <c r="F4" s="2" t="s">
        <v>56</v>
      </c>
      <c r="G4" s="2" t="s">
        <v>59</v>
      </c>
      <c r="H4" s="2" t="s">
        <v>63</v>
      </c>
    </row>
    <row r="5" spans="1:8">
      <c r="A5" s="2" t="s">
        <v>31</v>
      </c>
      <c r="B5" s="2"/>
      <c r="C5" s="2" t="s">
        <v>41</v>
      </c>
      <c r="D5" s="2"/>
      <c r="E5" s="2"/>
      <c r="F5" s="2"/>
      <c r="G5" s="2"/>
      <c r="H5" s="2" t="s">
        <v>59</v>
      </c>
    </row>
    <row r="6" spans="1:8">
      <c r="A6" s="2" t="s">
        <v>32</v>
      </c>
      <c r="B6" s="2"/>
      <c r="C6" s="2" t="s">
        <v>43</v>
      </c>
      <c r="D6" s="2"/>
      <c r="E6" s="2"/>
      <c r="F6" s="2"/>
      <c r="G6" s="2"/>
      <c r="H6" s="2" t="s">
        <v>22</v>
      </c>
    </row>
    <row r="7" spans="1:8">
      <c r="A7" s="2"/>
      <c r="B7" s="2"/>
      <c r="C7" s="2" t="s">
        <v>44</v>
      </c>
      <c r="D7" s="2"/>
      <c r="E7" s="2"/>
      <c r="F7" s="2"/>
      <c r="G7" s="2"/>
      <c r="H7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="103" zoomScaleNormal="103" workbookViewId="0">
      <selection activeCell="C5" sqref="C5"/>
    </sheetView>
  </sheetViews>
  <sheetFormatPr defaultColWidth="10.6640625" defaultRowHeight="16.149999999999999"/>
  <sheetData>
    <row r="1" spans="1:2">
      <c r="A1" s="4" t="s">
        <v>96</v>
      </c>
      <c r="B1" s="4" t="s">
        <v>97</v>
      </c>
    </row>
  </sheetData>
  <phoneticPr fontId="2" type="noConversion"/>
  <dataValidations count="2">
    <dataValidation type="list" allowBlank="1" showInputMessage="1" showErrorMessage="1" sqref="A2:A17" xr:uid="{7EC46A3D-67DB-4201-A613-10A1AD6EBBFE}">
      <formula1>主類別</formula1>
    </dataValidation>
    <dataValidation type="list" allowBlank="1" showInputMessage="1" showErrorMessage="1" sqref="B2:B12" xr:uid="{56C6C613-A35F-42E6-AC44-85FE11C2F5D7}">
      <formula1>INDIRECT(A2)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zoomScale="109" zoomScaleNormal="109" workbookViewId="0">
      <selection activeCell="F26" sqref="F26"/>
    </sheetView>
  </sheetViews>
  <sheetFormatPr defaultColWidth="10.6640625" defaultRowHeight="16.149999999999999"/>
  <cols>
    <col min="2" max="2" width="14.86328125" bestFit="1" customWidth="1"/>
    <col min="5" max="5" width="14" customWidth="1"/>
    <col min="6" max="6" width="14.86328125" bestFit="1" customWidth="1"/>
    <col min="9" max="9" width="18.796875" customWidth="1"/>
    <col min="10" max="10" width="13.1328125" customWidth="1"/>
  </cols>
  <sheetData>
    <row r="1" spans="1:15">
      <c r="A1" s="6" t="s">
        <v>64</v>
      </c>
      <c r="B1" s="8">
        <v>300000000</v>
      </c>
    </row>
    <row r="2" spans="1:15">
      <c r="A2" s="11" t="s">
        <v>65</v>
      </c>
      <c r="B2" s="11" t="s">
        <v>66</v>
      </c>
      <c r="C2" s="11" t="s">
        <v>67</v>
      </c>
      <c r="D2" s="11" t="s">
        <v>68</v>
      </c>
      <c r="E2" s="11" t="s">
        <v>69</v>
      </c>
      <c r="F2" s="11" t="s">
        <v>70</v>
      </c>
      <c r="G2" s="11" t="s">
        <v>24</v>
      </c>
      <c r="I2" t="s">
        <v>122</v>
      </c>
      <c r="J2" t="s">
        <v>87</v>
      </c>
      <c r="K2" t="s">
        <v>123</v>
      </c>
      <c r="L2" t="s">
        <v>124</v>
      </c>
      <c r="M2" t="s">
        <v>125</v>
      </c>
      <c r="N2" t="s">
        <v>126</v>
      </c>
      <c r="O2" t="s">
        <v>127</v>
      </c>
    </row>
    <row r="3" spans="1:15">
      <c r="A3" s="2" t="s">
        <v>71</v>
      </c>
      <c r="B3" s="2">
        <v>1</v>
      </c>
      <c r="C3" s="2" t="s">
        <v>18</v>
      </c>
      <c r="D3" s="2" t="s">
        <v>51</v>
      </c>
      <c r="E3" s="2" t="s">
        <v>74</v>
      </c>
      <c r="F3" s="7">
        <v>40000</v>
      </c>
      <c r="G3" s="7"/>
      <c r="I3" s="35"/>
      <c r="J3" s="35" t="s">
        <v>128</v>
      </c>
      <c r="K3" s="35" t="s">
        <v>129</v>
      </c>
      <c r="L3" s="35" t="s">
        <v>128</v>
      </c>
      <c r="M3" s="35" t="s">
        <v>129</v>
      </c>
      <c r="N3" s="35" t="s">
        <v>128</v>
      </c>
      <c r="O3" s="35" t="s">
        <v>129</v>
      </c>
    </row>
    <row r="4" spans="1:15">
      <c r="A4" s="2" t="s">
        <v>71</v>
      </c>
      <c r="B4" s="2">
        <v>1</v>
      </c>
      <c r="C4" s="2" t="s">
        <v>12</v>
      </c>
      <c r="D4" s="2" t="s">
        <v>33</v>
      </c>
      <c r="E4" s="2" t="s">
        <v>75</v>
      </c>
      <c r="F4" s="7">
        <v>2000</v>
      </c>
      <c r="G4" s="7"/>
      <c r="I4" s="35" t="s">
        <v>130</v>
      </c>
      <c r="J4" s="35" t="s">
        <v>131</v>
      </c>
      <c r="K4" s="35" t="s">
        <v>131</v>
      </c>
      <c r="L4" s="35" t="s">
        <v>132</v>
      </c>
      <c r="M4" s="35" t="s">
        <v>132</v>
      </c>
      <c r="N4" s="35" t="s">
        <v>133</v>
      </c>
      <c r="O4" s="35" t="s">
        <v>133</v>
      </c>
    </row>
    <row r="5" spans="1:15">
      <c r="A5" s="2" t="s">
        <v>71</v>
      </c>
      <c r="B5" s="2">
        <v>1</v>
      </c>
      <c r="C5" s="2" t="s">
        <v>16</v>
      </c>
      <c r="D5" s="2" t="s">
        <v>47</v>
      </c>
      <c r="E5" s="2" t="s">
        <v>76</v>
      </c>
      <c r="F5" s="7">
        <v>150</v>
      </c>
      <c r="G5" s="7"/>
      <c r="I5" s="35" t="s">
        <v>134</v>
      </c>
      <c r="J5" s="35" t="s">
        <v>135</v>
      </c>
      <c r="K5" s="35" t="s">
        <v>135</v>
      </c>
      <c r="L5" s="35" t="s">
        <v>136</v>
      </c>
      <c r="M5" s="35" t="s">
        <v>136</v>
      </c>
      <c r="N5" s="35" t="s">
        <v>137</v>
      </c>
      <c r="O5" s="35" t="s">
        <v>137</v>
      </c>
    </row>
    <row r="6" spans="1:15">
      <c r="A6" s="2" t="s">
        <v>71</v>
      </c>
      <c r="B6" s="2">
        <v>1</v>
      </c>
      <c r="C6" s="2" t="s">
        <v>14</v>
      </c>
      <c r="D6" s="2" t="s">
        <v>42</v>
      </c>
      <c r="E6" s="2" t="s">
        <v>77</v>
      </c>
      <c r="F6" s="7">
        <v>300</v>
      </c>
      <c r="G6" s="7"/>
      <c r="I6" s="35" t="s">
        <v>138</v>
      </c>
      <c r="J6" s="35" t="s">
        <v>139</v>
      </c>
      <c r="K6" s="35" t="s">
        <v>139</v>
      </c>
      <c r="L6" s="35" t="s">
        <v>140</v>
      </c>
      <c r="M6" s="35" t="s">
        <v>140</v>
      </c>
      <c r="N6" s="35" t="s">
        <v>141</v>
      </c>
      <c r="O6" s="35" t="s">
        <v>141</v>
      </c>
    </row>
    <row r="7" spans="1:15">
      <c r="A7" s="2" t="s">
        <v>71</v>
      </c>
      <c r="B7" s="2">
        <v>1</v>
      </c>
      <c r="C7" s="2" t="s">
        <v>10</v>
      </c>
      <c r="D7" s="2" t="s">
        <v>73</v>
      </c>
      <c r="E7" s="2"/>
      <c r="F7" s="7">
        <v>100</v>
      </c>
      <c r="G7" s="7"/>
      <c r="I7" s="35" t="s">
        <v>142</v>
      </c>
      <c r="J7" s="35" t="s">
        <v>143</v>
      </c>
      <c r="K7" s="35" t="s">
        <v>143</v>
      </c>
      <c r="L7" s="35" t="s">
        <v>144</v>
      </c>
      <c r="M7" s="35" t="s">
        <v>144</v>
      </c>
      <c r="N7" s="35" t="s">
        <v>145</v>
      </c>
      <c r="O7" s="35" t="s">
        <v>145</v>
      </c>
    </row>
    <row r="8" spans="1:15">
      <c r="A8" s="2" t="s">
        <v>71</v>
      </c>
      <c r="B8" s="2">
        <v>1</v>
      </c>
      <c r="C8" s="2" t="s">
        <v>10</v>
      </c>
      <c r="D8" s="2" t="s">
        <v>27</v>
      </c>
      <c r="E8" s="2"/>
      <c r="F8" s="7">
        <v>50</v>
      </c>
      <c r="G8" s="7"/>
      <c r="I8" s="35" t="s">
        <v>146</v>
      </c>
      <c r="J8" s="35" t="s">
        <v>147</v>
      </c>
      <c r="K8" s="35" t="s">
        <v>147</v>
      </c>
      <c r="L8" s="35" t="s">
        <v>148</v>
      </c>
      <c r="M8" s="35" t="s">
        <v>148</v>
      </c>
      <c r="N8" s="35" t="s">
        <v>149</v>
      </c>
      <c r="O8" s="35" t="s">
        <v>149</v>
      </c>
    </row>
    <row r="9" spans="1:15">
      <c r="A9" s="2" t="s">
        <v>71</v>
      </c>
      <c r="B9" s="2">
        <v>1</v>
      </c>
      <c r="C9" s="2" t="s">
        <v>10</v>
      </c>
      <c r="D9" s="2" t="s">
        <v>29</v>
      </c>
      <c r="E9" s="2"/>
      <c r="F9" s="7">
        <v>260</v>
      </c>
      <c r="G9" s="7"/>
      <c r="I9" s="35" t="s">
        <v>150</v>
      </c>
      <c r="J9" s="35" t="s">
        <v>151</v>
      </c>
      <c r="K9" s="35" t="s">
        <v>151</v>
      </c>
      <c r="L9" s="35" t="s">
        <v>152</v>
      </c>
      <c r="M9" s="35" t="s">
        <v>152</v>
      </c>
      <c r="N9" s="35" t="s">
        <v>153</v>
      </c>
      <c r="O9" s="35" t="s">
        <v>153</v>
      </c>
    </row>
    <row r="10" spans="1:15">
      <c r="A10" s="2" t="s">
        <v>71</v>
      </c>
      <c r="B10" s="2">
        <v>5</v>
      </c>
      <c r="C10" s="2" t="s">
        <v>23</v>
      </c>
      <c r="D10" s="2" t="s">
        <v>60</v>
      </c>
      <c r="E10" s="2" t="s">
        <v>78</v>
      </c>
      <c r="F10" s="7"/>
      <c r="G10" s="7">
        <v>8000</v>
      </c>
      <c r="I10" s="35" t="s">
        <v>154</v>
      </c>
      <c r="J10" s="35" t="s">
        <v>155</v>
      </c>
      <c r="K10" s="35" t="s">
        <v>155</v>
      </c>
      <c r="L10" s="35" t="s">
        <v>156</v>
      </c>
      <c r="M10" s="35" t="s">
        <v>156</v>
      </c>
      <c r="N10" s="35" t="s">
        <v>157</v>
      </c>
      <c r="O10" s="35" t="s">
        <v>157</v>
      </c>
    </row>
    <row r="11" spans="1:15">
      <c r="A11" s="2" t="s">
        <v>71</v>
      </c>
      <c r="B11" s="2">
        <v>10</v>
      </c>
      <c r="C11" s="2" t="s">
        <v>16</v>
      </c>
      <c r="D11" s="2" t="s">
        <v>45</v>
      </c>
      <c r="E11" s="2" t="s">
        <v>79</v>
      </c>
      <c r="F11" s="7">
        <v>120</v>
      </c>
      <c r="G11" s="7"/>
      <c r="I11" s="35" t="s">
        <v>158</v>
      </c>
      <c r="J11" s="35" t="s">
        <v>159</v>
      </c>
      <c r="K11" s="35" t="s">
        <v>159</v>
      </c>
      <c r="L11" s="35" t="s">
        <v>160</v>
      </c>
      <c r="M11" s="35" t="s">
        <v>160</v>
      </c>
      <c r="N11" s="35" t="s">
        <v>161</v>
      </c>
      <c r="O11" s="35" t="s">
        <v>161</v>
      </c>
    </row>
    <row r="12" spans="1:15">
      <c r="A12" s="2" t="s">
        <v>71</v>
      </c>
      <c r="B12" s="2">
        <v>15</v>
      </c>
      <c r="C12" s="2" t="s">
        <v>20</v>
      </c>
      <c r="D12" s="2" t="s">
        <v>53</v>
      </c>
      <c r="E12" s="2" t="s">
        <v>80</v>
      </c>
      <c r="F12" s="7">
        <v>250</v>
      </c>
      <c r="G12" s="7"/>
      <c r="I12" s="35" t="s">
        <v>162</v>
      </c>
      <c r="J12" s="35" t="s">
        <v>163</v>
      </c>
      <c r="K12" s="35" t="s">
        <v>163</v>
      </c>
      <c r="L12" s="35" t="s">
        <v>164</v>
      </c>
      <c r="M12" s="35" t="s">
        <v>164</v>
      </c>
      <c r="N12" s="35" t="s">
        <v>165</v>
      </c>
      <c r="O12" s="35" t="s">
        <v>165</v>
      </c>
    </row>
    <row r="13" spans="1:15">
      <c r="A13" s="2" t="s">
        <v>71</v>
      </c>
      <c r="B13" s="2">
        <v>17</v>
      </c>
      <c r="C13" s="2" t="s">
        <v>12</v>
      </c>
      <c r="D13" s="2" t="s">
        <v>35</v>
      </c>
      <c r="E13" s="2" t="s">
        <v>81</v>
      </c>
      <c r="F13" s="7">
        <v>2499</v>
      </c>
      <c r="G13" s="7"/>
      <c r="I13" s="35" t="s">
        <v>166</v>
      </c>
      <c r="J13" s="35" t="s">
        <v>167</v>
      </c>
      <c r="K13" s="35" t="s">
        <v>167</v>
      </c>
      <c r="L13" s="35" t="s">
        <v>168</v>
      </c>
      <c r="M13" s="35" t="s">
        <v>168</v>
      </c>
      <c r="N13" s="35" t="s">
        <v>165</v>
      </c>
      <c r="O13" s="35" t="s">
        <v>165</v>
      </c>
    </row>
    <row r="14" spans="1:15">
      <c r="A14" s="2" t="s">
        <v>71</v>
      </c>
      <c r="B14" s="2">
        <v>24</v>
      </c>
      <c r="C14" s="2" t="s">
        <v>14</v>
      </c>
      <c r="D14" s="2" t="s">
        <v>38</v>
      </c>
      <c r="E14" s="2" t="s">
        <v>82</v>
      </c>
      <c r="F14" s="7">
        <v>129</v>
      </c>
      <c r="G14" s="7"/>
      <c r="I14" s="35" t="s">
        <v>169</v>
      </c>
      <c r="J14" s="35" t="s">
        <v>170</v>
      </c>
      <c r="K14" s="35" t="s">
        <v>170</v>
      </c>
      <c r="L14" s="35" t="s">
        <v>171</v>
      </c>
      <c r="M14" s="35" t="s">
        <v>171</v>
      </c>
      <c r="N14" s="35" t="s">
        <v>165</v>
      </c>
      <c r="O14" s="35" t="s">
        <v>165</v>
      </c>
    </row>
    <row r="15" spans="1:15">
      <c r="A15" s="2" t="s">
        <v>72</v>
      </c>
      <c r="B15" s="2">
        <v>5</v>
      </c>
      <c r="C15" s="2" t="s">
        <v>23</v>
      </c>
      <c r="D15" s="2" t="s">
        <v>60</v>
      </c>
      <c r="E15" s="2" t="s">
        <v>83</v>
      </c>
      <c r="F15" s="7"/>
      <c r="G15" s="7">
        <v>8000</v>
      </c>
      <c r="I15" s="35" t="s">
        <v>172</v>
      </c>
      <c r="J15" s="35" t="s">
        <v>173</v>
      </c>
      <c r="K15" s="35" t="s">
        <v>173</v>
      </c>
      <c r="L15" s="35" t="s">
        <v>174</v>
      </c>
      <c r="M15" s="35" t="s">
        <v>174</v>
      </c>
      <c r="N15" s="35" t="s">
        <v>165</v>
      </c>
      <c r="O15" s="35" t="s">
        <v>165</v>
      </c>
    </row>
    <row r="16" spans="1:15">
      <c r="A16" s="2" t="s">
        <v>72</v>
      </c>
      <c r="B16" s="2">
        <v>21</v>
      </c>
      <c r="C16" s="2" t="s">
        <v>10</v>
      </c>
      <c r="D16" s="2" t="s">
        <v>25</v>
      </c>
      <c r="E16" s="2"/>
      <c r="F16" s="7">
        <v>150</v>
      </c>
      <c r="G16" s="7"/>
      <c r="I16" s="35" t="s">
        <v>175</v>
      </c>
      <c r="J16" s="35" t="s">
        <v>176</v>
      </c>
      <c r="K16" s="35" t="s">
        <v>176</v>
      </c>
      <c r="L16" s="35" t="s">
        <v>177</v>
      </c>
      <c r="M16" s="35" t="s">
        <v>177</v>
      </c>
      <c r="N16" s="35" t="s">
        <v>165</v>
      </c>
      <c r="O16" s="35" t="s">
        <v>165</v>
      </c>
    </row>
    <row r="17" spans="1:15">
      <c r="A17" s="2" t="s">
        <v>72</v>
      </c>
      <c r="B17" s="2">
        <v>25</v>
      </c>
      <c r="C17" s="2" t="s">
        <v>10</v>
      </c>
      <c r="D17" s="2" t="s">
        <v>25</v>
      </c>
      <c r="E17" s="2"/>
      <c r="F17" s="7">
        <v>60</v>
      </c>
      <c r="G17" s="7"/>
      <c r="I17" s="35" t="s">
        <v>178</v>
      </c>
      <c r="J17" s="35" t="s">
        <v>179</v>
      </c>
      <c r="K17" s="35" t="s">
        <v>179</v>
      </c>
      <c r="L17" s="35" t="s">
        <v>180</v>
      </c>
      <c r="M17" s="35" t="s">
        <v>180</v>
      </c>
      <c r="N17" s="35" t="s">
        <v>165</v>
      </c>
      <c r="O17" s="35" t="s">
        <v>165</v>
      </c>
    </row>
    <row r="18" spans="1:15">
      <c r="A18" s="2" t="s">
        <v>72</v>
      </c>
      <c r="B18" s="2">
        <v>28</v>
      </c>
      <c r="C18" s="2" t="s">
        <v>12</v>
      </c>
      <c r="D18" s="2" t="s">
        <v>33</v>
      </c>
      <c r="E18" s="2"/>
      <c r="F18" s="7">
        <v>499</v>
      </c>
      <c r="G18" s="7"/>
      <c r="I18" s="35" t="s">
        <v>181</v>
      </c>
      <c r="J18" s="35" t="s">
        <v>182</v>
      </c>
      <c r="K18" s="35" t="s">
        <v>182</v>
      </c>
      <c r="L18" s="35" t="s">
        <v>183</v>
      </c>
      <c r="M18" s="35" t="s">
        <v>183</v>
      </c>
      <c r="N18" s="35" t="s">
        <v>165</v>
      </c>
      <c r="O18" s="35" t="s">
        <v>165</v>
      </c>
    </row>
    <row r="19" spans="1:15">
      <c r="D19" s="9" t="s">
        <v>84</v>
      </c>
      <c r="E19" s="10"/>
      <c r="F19" s="12">
        <f>SUM(F3:F18)</f>
        <v>46567</v>
      </c>
      <c r="G19" s="12">
        <f>SUM(G3:G18)</f>
        <v>16000</v>
      </c>
    </row>
    <row r="20" spans="1:15">
      <c r="D20" s="9" t="s">
        <v>85</v>
      </c>
      <c r="E20" s="9" t="s">
        <v>86</v>
      </c>
      <c r="F20" s="12">
        <f>B1-F19+G19</f>
        <v>299969433</v>
      </c>
      <c r="G20" s="9"/>
    </row>
    <row r="21" spans="1:15">
      <c r="D21" s="13" t="s">
        <v>90</v>
      </c>
      <c r="E21" s="13"/>
      <c r="F21" s="14"/>
    </row>
    <row r="24" spans="1:15">
      <c r="E24" s="37" t="s">
        <v>88</v>
      </c>
      <c r="F24" s="37" t="s">
        <v>89</v>
      </c>
    </row>
    <row r="25" spans="1:15">
      <c r="E25" s="38" t="s">
        <v>142</v>
      </c>
      <c r="F25" s="38" t="e">
        <f>VLOOKUP(E25,匯率,2,FALSE)</f>
        <v>#VALUE!</v>
      </c>
    </row>
  </sheetData>
  <phoneticPr fontId="2" type="noConversion"/>
  <dataValidations count="3">
    <dataValidation type="list" allowBlank="1" showInputMessage="1" showErrorMessage="1" sqref="C3:C18" xr:uid="{00000000-0002-0000-0400-000000000000}">
      <formula1>主類別</formula1>
    </dataValidation>
    <dataValidation type="list" allowBlank="1" showInputMessage="1" showErrorMessage="1" sqref="D3:D18" xr:uid="{00000000-0002-0000-0400-000001000000}">
      <formula1>INDIRECT(C3)</formula1>
    </dataValidation>
    <dataValidation type="list" allowBlank="1" showInputMessage="1" showErrorMessage="1" sqref="E25" xr:uid="{B9A2F4D2-374D-4CB0-B80C-745A2F1B621C}">
      <formula1>幣別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3966-AF2A-49A0-A7A6-DF095A72196E}">
  <sheetPr>
    <outlinePr summaryBelow="0"/>
  </sheetPr>
  <dimension ref="B1:H13"/>
  <sheetViews>
    <sheetView showGridLines="0" workbookViewId="0">
      <selection activeCell="K23" sqref="K23"/>
    </sheetView>
  </sheetViews>
  <sheetFormatPr defaultRowHeight="16.149999999999999" outlineLevelRow="1" outlineLevelCol="1"/>
  <cols>
    <col min="3" max="3" width="5.6640625" bestFit="1" customWidth="1"/>
    <col min="4" max="8" width="9.9296875" bestFit="1" customWidth="1" outlineLevel="1"/>
  </cols>
  <sheetData>
    <row r="1" spans="2:8" ht="16.5" thickBot="1"/>
    <row r="2" spans="2:8">
      <c r="B2" s="46" t="s">
        <v>112</v>
      </c>
      <c r="C2" s="47"/>
      <c r="D2" s="29"/>
      <c r="E2" s="29"/>
      <c r="F2" s="29"/>
      <c r="G2" s="29"/>
      <c r="H2" s="29"/>
    </row>
    <row r="3" spans="2:8" collapsed="1">
      <c r="B3" s="45"/>
      <c r="C3" s="45"/>
      <c r="D3" s="30" t="s">
        <v>114</v>
      </c>
      <c r="E3" s="30" t="s">
        <v>188</v>
      </c>
      <c r="F3" s="30" t="s">
        <v>189</v>
      </c>
      <c r="G3" s="30" t="s">
        <v>190</v>
      </c>
      <c r="H3" s="30" t="s">
        <v>191</v>
      </c>
    </row>
    <row r="4" spans="2:8" ht="55.5" hidden="1" outlineLevel="1">
      <c r="B4" s="48"/>
      <c r="C4" s="48"/>
      <c r="D4" s="19"/>
      <c r="E4" s="32" t="s">
        <v>108</v>
      </c>
      <c r="F4" s="32" t="s">
        <v>108</v>
      </c>
      <c r="G4" s="32" t="s">
        <v>108</v>
      </c>
      <c r="H4" s="32" t="s">
        <v>108</v>
      </c>
    </row>
    <row r="5" spans="2:8">
      <c r="B5" s="49" t="s">
        <v>113</v>
      </c>
      <c r="C5" s="50"/>
      <c r="D5" s="24"/>
      <c r="E5" s="24"/>
      <c r="F5" s="24"/>
      <c r="G5" s="24"/>
      <c r="H5" s="24"/>
    </row>
    <row r="6" spans="2:8" outlineLevel="1">
      <c r="B6" s="48"/>
      <c r="C6" s="48" t="s">
        <v>184</v>
      </c>
      <c r="D6" s="42">
        <v>600000</v>
      </c>
      <c r="E6" s="52">
        <v>300000</v>
      </c>
      <c r="F6" s="52">
        <v>250000</v>
      </c>
      <c r="G6" s="52">
        <v>280000</v>
      </c>
      <c r="H6" s="52">
        <v>600000</v>
      </c>
    </row>
    <row r="7" spans="2:8" outlineLevel="1">
      <c r="B7" s="48"/>
      <c r="C7" s="48" t="s">
        <v>185</v>
      </c>
      <c r="D7" s="19">
        <v>12</v>
      </c>
      <c r="E7" s="31">
        <v>10</v>
      </c>
      <c r="F7" s="31">
        <v>8</v>
      </c>
      <c r="G7" s="31">
        <v>7</v>
      </c>
      <c r="H7" s="31">
        <v>12</v>
      </c>
    </row>
    <row r="8" spans="2:8" outlineLevel="1">
      <c r="B8" s="48"/>
      <c r="C8" s="48" t="s">
        <v>186</v>
      </c>
      <c r="D8" s="43">
        <v>0.04</v>
      </c>
      <c r="E8" s="53">
        <v>3.5999999999999997E-2</v>
      </c>
      <c r="F8" s="53">
        <v>0.04</v>
      </c>
      <c r="G8" s="53">
        <v>3.2000000000000001E-2</v>
      </c>
      <c r="H8" s="53">
        <v>0.04</v>
      </c>
    </row>
    <row r="9" spans="2:8">
      <c r="B9" s="49" t="s">
        <v>115</v>
      </c>
      <c r="C9" s="50"/>
      <c r="D9" s="24"/>
      <c r="E9" s="24"/>
      <c r="F9" s="24"/>
      <c r="G9" s="24"/>
      <c r="H9" s="24"/>
    </row>
    <row r="10" spans="2:8" ht="16.5" outlineLevel="1" thickBot="1">
      <c r="B10" s="51"/>
      <c r="C10" s="51" t="s">
        <v>187</v>
      </c>
      <c r="D10" s="44">
        <v>-5253.1702134816196</v>
      </c>
      <c r="E10" s="44">
        <v>-2980.6498281905401</v>
      </c>
      <c r="F10" s="44">
        <v>-3047.31882557672</v>
      </c>
      <c r="G10" s="44">
        <v>-3725.0167700717798</v>
      </c>
      <c r="H10" s="44">
        <v>-5253.1702134816196</v>
      </c>
    </row>
    <row r="11" spans="2:8">
      <c r="B11" t="s">
        <v>116</v>
      </c>
    </row>
    <row r="12" spans="2:8">
      <c r="B12" t="s">
        <v>117</v>
      </c>
    </row>
    <row r="13" spans="2:8">
      <c r="B13" t="s">
        <v>118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zoomScale="124" zoomScaleNormal="124" workbookViewId="0">
      <selection activeCell="B6" sqref="B6"/>
    </sheetView>
  </sheetViews>
  <sheetFormatPr defaultColWidth="10.6640625" defaultRowHeight="16.149999999999999"/>
  <cols>
    <col min="2" max="2" width="13.46484375" bestFit="1" customWidth="1"/>
  </cols>
  <sheetData>
    <row r="1" spans="1:2">
      <c r="A1" s="41" t="s">
        <v>91</v>
      </c>
      <c r="B1" s="41"/>
    </row>
    <row r="2" spans="1:2">
      <c r="A2" s="2"/>
      <c r="B2" s="2"/>
    </row>
    <row r="3" spans="1:2" ht="17.649999999999999">
      <c r="A3" s="15" t="s">
        <v>92</v>
      </c>
      <c r="B3" s="7">
        <v>600000</v>
      </c>
    </row>
    <row r="4" spans="1:2" ht="17.649999999999999">
      <c r="A4" s="15" t="s">
        <v>93</v>
      </c>
      <c r="B4" s="2">
        <v>12</v>
      </c>
    </row>
    <row r="5" spans="1:2" ht="17.649999999999999">
      <c r="A5" s="15" t="s">
        <v>94</v>
      </c>
      <c r="B5" s="16">
        <v>0.04</v>
      </c>
    </row>
    <row r="6" spans="1:2" ht="17.649999999999999">
      <c r="A6" s="15" t="s">
        <v>95</v>
      </c>
      <c r="B6" s="17">
        <f>PMT(B5/12,B4*12,B3)</f>
        <v>-5253.1702134816242</v>
      </c>
    </row>
  </sheetData>
  <scenarios current="3" show="3" sqref="B6">
    <scenario name="花旗" locked="1" count="3" user="Ava" comment="建立者 Ava 於 2024/9/26_x000a_修改者 Ava 於 2024/9/26">
      <inputCells r="B3" val="300000"/>
      <inputCells r="B4" val="10"/>
      <inputCells r="B5" val="0.036"/>
    </scenario>
    <scenario name="第一" locked="1" count="3" user="Ava" comment="建立者 Ava 於 2024/9/26_x000a_修改者 Ava 於 2024/9/26">
      <inputCells r="B3" val="250000"/>
      <inputCells r="B4" val="8"/>
      <inputCells r="B5" val="0.04"/>
    </scenario>
    <scenario name="富邦" locked="1" count="3" user="Ava" comment="建立者 Ava 於 2024/9/26_x000a_修改者 Ava 於 2024/9/26">
      <inputCells r="B3" val="280000"/>
      <inputCells r="B4" val="7"/>
      <inputCells r="B5" val="0.032"/>
    </scenario>
    <scenario name="永豐" locked="1" count="3" user="Ava" comment="建立者 Ava 於 2024/9/26_x000a_修改者 Ava 於 2024/9/26">
      <inputCells r="B3" val="600000"/>
      <inputCells r="B4" val="12"/>
      <inputCells r="B5" val="0.04"/>
    </scenario>
  </scenarios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FABF3-8C5D-4666-A01D-1A1A420282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15</vt:i4>
      </vt:variant>
    </vt:vector>
  </HeadingPairs>
  <TitlesOfParts>
    <vt:vector size="24" baseType="lpstr">
      <vt:lpstr>甘特圖</vt:lpstr>
      <vt:lpstr>分析藍本摘要</vt:lpstr>
      <vt:lpstr>分析藍本樞紐分析表</vt:lpstr>
      <vt:lpstr>2.0 分析藍本</vt:lpstr>
      <vt:lpstr>2.1-2.4 類別</vt:lpstr>
      <vt:lpstr>2.1-2.4 主類別子類別</vt:lpstr>
      <vt:lpstr>2.1-2.4 帳目管理</vt:lpstr>
      <vt:lpstr>分析藍本摘要 2</vt:lpstr>
      <vt:lpstr>2.1-2.4 分析藍本</vt:lpstr>
      <vt:lpstr>主類別</vt:lpstr>
      <vt:lpstr>收入</vt:lpstr>
      <vt:lpstr>行</vt:lpstr>
      <vt:lpstr>衣</vt:lpstr>
      <vt:lpstr>住</vt:lpstr>
      <vt:lpstr>育</vt:lpstr>
      <vt:lpstr>其他</vt:lpstr>
      <vt:lpstr>食</vt:lpstr>
      <vt:lpstr>售價</vt:lpstr>
      <vt:lpstr>單月預估銷售量</vt:lpstr>
      <vt:lpstr>單月預計銷售量</vt:lpstr>
      <vt:lpstr>匯率</vt:lpstr>
      <vt:lpstr>幣別</vt:lpstr>
      <vt:lpstr>樂</vt:lpstr>
      <vt:lpstr>薪資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琬蓁 鄭</cp:lastModifiedBy>
  <dcterms:created xsi:type="dcterms:W3CDTF">2018-02-22T10:27:04Z</dcterms:created>
  <dcterms:modified xsi:type="dcterms:W3CDTF">2024-09-26T07:44:18Z</dcterms:modified>
</cp:coreProperties>
</file>