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ndersonDias\Documents\"/>
    </mc:Choice>
  </mc:AlternateContent>
  <xr:revisionPtr revIDLastSave="0" documentId="13_ncr:1_{E15D34DA-760A-4D8B-B48E-9B7DF0884369}" xr6:coauthVersionLast="47" xr6:coauthVersionMax="47" xr10:uidLastSave="{00000000-0000-0000-0000-000000000000}"/>
  <bookViews>
    <workbookView xWindow="-108" yWindow="-108" windowWidth="23256" windowHeight="12576" tabRatio="0" xr2:uid="{0BAE93C8-CC9B-4E0C-8243-3DBD57478BDF}"/>
  </bookViews>
  <sheets>
    <sheet name="Planilha1" sheetId="1" r:id="rId1"/>
    <sheet name="Planilha2" sheetId="2" r:id="rId2"/>
  </sheets>
  <definedNames>
    <definedName name="aporte">Planilha1!$D$15</definedName>
    <definedName name="patrimonio">Planilha1!$D$18</definedName>
    <definedName name="qtd_anos">Planilha1!$D$16</definedName>
    <definedName name="rendimento_carteira">Planilha1!$D$11</definedName>
    <definedName name="salario">Planilha1!$D$10</definedName>
    <definedName name="sugestao_investimento">Planilha1!$D$12</definedName>
    <definedName name="taxa_mensal">Planilha1!$D$17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0" i="1"/>
  <c r="D18" i="1"/>
  <c r="D19" i="1" s="1"/>
  <c r="D12" i="1"/>
  <c r="C23" i="1"/>
  <c r="D23" i="1" s="1"/>
  <c r="C24" i="1"/>
  <c r="D24" i="1" s="1"/>
  <c r="C25" i="1"/>
  <c r="D25" i="1" s="1"/>
  <c r="C26" i="1"/>
  <c r="D26" i="1" s="1"/>
  <c r="C22" i="1"/>
  <c r="D22" i="1" s="1"/>
  <c r="D39" i="1" l="1"/>
</calcChain>
</file>

<file path=xl/sharedStrings.xml><?xml version="1.0" encoding="utf-8"?>
<sst xmlns="http://schemas.openxmlformats.org/spreadsheetml/2006/main" count="69" uniqueCount="33">
  <si>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</si>
  <si>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</si>
  <si>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</si>
  <si>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</si>
  <si>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</si>
  <si>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</si>
  <si>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</si>
  <si>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</si>
  <si>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</si>
  <si>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</si>
  <si>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</si>
  <si>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Rendimento Carteira</t>
  </si>
  <si>
    <t>Salário</t>
  </si>
  <si>
    <t>CONFIGURAÇÕES</t>
  </si>
  <si>
    <t>CENÁRIOS</t>
  </si>
  <si>
    <t>DIVIDENDOS</t>
  </si>
  <si>
    <t>Conservador</t>
  </si>
  <si>
    <t>Moderado</t>
  </si>
  <si>
    <t>Agressivo</t>
  </si>
  <si>
    <t>PERFIL</t>
  </si>
  <si>
    <t>VALOR A SER INVESTIDO POR MÊS</t>
  </si>
  <si>
    <t>TIPO DE FII</t>
  </si>
  <si>
    <t>Valores</t>
  </si>
  <si>
    <t>Percentual Sugerido</t>
  </si>
  <si>
    <t>PAPEL</t>
  </si>
  <si>
    <t>TIJOLO</t>
  </si>
  <si>
    <t>HÍBRIDOS</t>
  </si>
  <si>
    <t>DESENVOLVIMENTO</t>
  </si>
  <si>
    <t>FOFs</t>
  </si>
  <si>
    <t>HOTELARIAS</t>
  </si>
  <si>
    <t>%</t>
  </si>
  <si>
    <t>CHAVE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</si>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</sst>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rial Narrow"/>
      <family val="2"/>
    </font>
    <font>
      <sz val="12"/>
      <color theme="1"/>
      <name val="Daytona"/>
      <family val="2"/>
    </font>
    <font>
      <b/>
      <sz val="12"/>
      <color theme="1"/>
      <name val="Daytona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Dayton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4" borderId="0" xfId="0" applyFont="1" applyFill="1"/>
    <xf numFmtId="0" fontId="4" fillId="3" borderId="7" xfId="0" applyFont="1" applyFill="1" applyBorder="1" applyAlignment="1">
      <alignment horizontal="left" indent="2"/>
    </xf>
    <xf numFmtId="164" fontId="4" fillId="0" borderId="9" xfId="0" applyNumberFormat="1" applyFont="1" applyBorder="1" applyAlignment="1">
      <alignment horizontal="center" vertical="center"/>
    </xf>
    <xf numFmtId="10" fontId="4" fillId="0" borderId="9" xfId="2" applyNumberFormat="1" applyFont="1" applyBorder="1" applyAlignment="1">
      <alignment horizontal="center" vertical="center"/>
    </xf>
    <xf numFmtId="0" fontId="4" fillId="3" borderId="10" xfId="0" applyFont="1" applyFill="1" applyBorder="1" applyAlignment="1">
      <alignment horizontal="left" indent="2"/>
    </xf>
    <xf numFmtId="7" fontId="5" fillId="0" borderId="9" xfId="1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0" fontId="5" fillId="0" borderId="9" xfId="0" applyNumberFormat="1" applyFont="1" applyBorder="1" applyAlignment="1">
      <alignment horizontal="center" vertical="center"/>
    </xf>
    <xf numFmtId="8" fontId="5" fillId="3" borderId="9" xfId="0" applyNumberFormat="1" applyFont="1" applyFill="1" applyBorder="1" applyAlignment="1">
      <alignment horizontal="center" vertical="center"/>
    </xf>
    <xf numFmtId="8" fontId="5" fillId="3" borderId="12" xfId="0" applyNumberFormat="1" applyFont="1" applyFill="1" applyBorder="1" applyAlignment="1">
      <alignment horizontal="center" vertical="center"/>
    </xf>
    <xf numFmtId="8" fontId="4" fillId="3" borderId="8" xfId="0" applyNumberFormat="1" applyFont="1" applyFill="1" applyBorder="1" applyAlignment="1">
      <alignment horizontal="center" vertical="center"/>
    </xf>
    <xf numFmtId="8" fontId="4" fillId="3" borderId="9" xfId="0" applyNumberFormat="1" applyFont="1" applyFill="1" applyBorder="1" applyAlignment="1">
      <alignment horizontal="center" vertical="center"/>
    </xf>
    <xf numFmtId="8" fontId="4" fillId="3" borderId="11" xfId="0" applyNumberFormat="1" applyFont="1" applyFill="1" applyBorder="1" applyAlignment="1">
      <alignment horizontal="center" vertical="center"/>
    </xf>
    <xf numFmtId="8" fontId="4" fillId="3" borderId="1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left" indent="2"/>
    </xf>
    <xf numFmtId="0" fontId="6" fillId="5" borderId="0" xfId="0" applyFont="1" applyFill="1"/>
    <xf numFmtId="0" fontId="0" fillId="6" borderId="0" xfId="0" applyFill="1"/>
    <xf numFmtId="164" fontId="0" fillId="6" borderId="0" xfId="0" applyNumberFormat="1" applyFill="1"/>
    <xf numFmtId="0" fontId="0" fillId="0" borderId="0" xfId="0" applyAlignment="1">
      <alignment horizontal="center" vertical="center"/>
    </xf>
    <xf numFmtId="0" fontId="7" fillId="6" borderId="0" xfId="0" applyFont="1" applyFill="1"/>
    <xf numFmtId="164" fontId="7" fillId="6" borderId="0" xfId="0" applyNumberFormat="1" applyFont="1" applyFill="1"/>
    <xf numFmtId="164" fontId="7" fillId="6" borderId="0" xfId="0" applyNumberFormat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13" xfId="2" applyFon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left" indent="2"/>
    </xf>
    <xf numFmtId="0" fontId="4" fillId="3" borderId="8" xfId="0" applyFont="1" applyFill="1" applyBorder="1" applyAlignment="1">
      <alignment horizontal="left" indent="2"/>
    </xf>
    <xf numFmtId="0" fontId="4" fillId="3" borderId="10" xfId="0" applyFont="1" applyFill="1" applyBorder="1" applyAlignment="1">
      <alignment horizontal="left" indent="2"/>
    </xf>
    <xf numFmtId="0" fontId="4" fillId="3" borderId="11" xfId="0" applyFont="1" applyFill="1" applyBorder="1" applyAlignment="1">
      <alignment horizontal="left" indent="2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indent="2"/>
    </xf>
    <xf numFmtId="0" fontId="5" fillId="3" borderId="8" xfId="0" applyFont="1" applyFill="1" applyBorder="1" applyAlignment="1">
      <alignment horizontal="left" indent="2"/>
    </xf>
    <xf numFmtId="0" fontId="5" fillId="3" borderId="10" xfId="0" applyFont="1" applyFill="1" applyBorder="1" applyAlignment="1">
      <alignment horizontal="left" indent="2"/>
    </xf>
    <xf numFmtId="0" fontId="5" fillId="3" borderId="11" xfId="0" applyFont="1" applyFill="1" applyBorder="1" applyAlignment="1">
      <alignment horizontal="left" indent="2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Planilha1!$B$33:$B$38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Planilha1!$C$33:$C$38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F-456F-886B-DA13887E7E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220980</xdr:colOff>
      <xdr:row>0</xdr:row>
      <xdr:rowOff>68580</xdr:rowOff>
    </xdr:from>
    <xdr:to>
      <xdr:col>4</xdr:col>
      <xdr:colOff>0</xdr:colOff>
      <xdr:row>7</xdr:row>
      <xdr:rowOff>18826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D3B1CAC-C3A8-D6C1-46B0-F1AEAF1387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706" b="35392"/>
        <a:stretch>
          <a:fillRect/>
        </a:stretch>
      </xdr:blipFill>
      <xdr:spPr>
        <a:xfrm>
          <a:off x="220980" y="68580"/>
          <a:ext cx="5486400" cy="1230406"/>
        </a:xfrm>
        <a:prstGeom prst="rect">
          <a:avLst/>
        </a:prstGeom>
      </xdr:spPr>
    </xdr:pic>
    <xdr:clientData/>
  </xdr:twoCellAnchor>
  <xdr:twoCellAnchor>
    <xdr:from>
      <xdr:col>1</xdr:col>
      <xdr:colOff>89647</xdr:colOff>
      <xdr:row>39</xdr:row>
      <xdr:rowOff>224119</xdr:rowOff>
    </xdr:from>
    <xdr:to>
      <xdr:col>3</xdr:col>
      <xdr:colOff>869577</xdr:colOff>
      <xdr:row>39</xdr:row>
      <xdr:rowOff>2985247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2F4FEED-8367-E9D8-7A32-C1A6BDD26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9468-1975-4A74-B484-CD7D726DEE85}">
  <dimension ref="A1:XFC1048576"/>
  <sheetViews>
    <sheetView showGridLines="0" tabSelected="1" topLeftCell="A23" zoomScale="85" zoomScaleNormal="85" workbookViewId="0">
      <selection activeCell="C29" sqref="C29"/>
    </sheetView>
  </sheetViews>
  <sheetFormatPr defaultColWidth="0" defaultRowHeight="14.4" zeroHeight="1" x14ac:dyDescent="0.3"/>
  <cols>
    <col min="1" max="1" width="3.88671875" customWidth="1"/>
    <col min="2" max="2" width="36.88671875" customWidth="1"/>
    <col min="3" max="3" width="23.88671875" customWidth="1"/>
    <col min="4" max="4" width="18.5546875" customWidth="1"/>
    <col min="5" max="5" width="11.88671875" customWidth="1"/>
    <col min="6" max="6" width="10.5546875" hidden="1" customWidth="1"/>
    <col min="7" max="16369" width="8.88671875" hidden="1"/>
    <col min="16370" max="16370" width="1.21875" hidden="1"/>
    <col min="16371" max="16371" width="2.109375" hidden="1"/>
    <col min="16372" max="16372" width="1.44140625" hidden="1"/>
    <col min="16373" max="16373" width="2.88671875" hidden="1"/>
    <col min="16374" max="16374" width="5.33203125" hidden="1"/>
    <col min="16375" max="16375" width="2.77734375" hidden="1"/>
    <col min="16376" max="16377" width="2.88671875" hidden="1"/>
    <col min="16378" max="16378" width="3.77734375" hidden="1"/>
    <col min="16379" max="16379" width="2.88671875" hidden="1"/>
    <col min="16380" max="16380" width="2.6640625" hidden="1"/>
    <col min="16381" max="16381" width="3.109375" hidden="1"/>
    <col min="16382" max="16382" width="23" hidden="1"/>
    <col min="16383" max="16383" width="24.44140625" hidden="1"/>
    <col min="16384" max="16384" width="31.4414062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ht="15" thickBot="1" x14ac:dyDescent="0.35"/>
    <row r="9" spans="2:4" ht="20.399999999999999" x14ac:dyDescent="0.3">
      <c r="B9" s="39" t="s">
        <v>13</v>
      </c>
      <c r="C9" s="40"/>
      <c r="D9" s="41"/>
    </row>
    <row r="10" spans="2:4" ht="18" x14ac:dyDescent="0.45">
      <c r="B10" s="35" t="s">
        <v>12</v>
      </c>
      <c r="C10" s="36"/>
      <c r="D10" s="3">
        <v>5000</v>
      </c>
    </row>
    <row r="11" spans="2:4" ht="18" x14ac:dyDescent="0.45">
      <c r="B11" s="35" t="s">
        <v>11</v>
      </c>
      <c r="C11" s="36"/>
      <c r="D11" s="4">
        <v>6.0000000000000001E-3</v>
      </c>
    </row>
    <row r="12" spans="2:4" ht="18.600000000000001" thickBot="1" x14ac:dyDescent="0.5">
      <c r="B12" s="37" t="s">
        <v>32</v>
      </c>
      <c r="C12" s="38"/>
      <c r="D12" s="16">
        <f>D10*30%</f>
        <v>1500</v>
      </c>
    </row>
    <row r="13" spans="2:4" ht="15" thickBot="1" x14ac:dyDescent="0.35"/>
    <row r="14" spans="2:4" ht="20.399999999999999" x14ac:dyDescent="0.3">
      <c r="B14" s="32" t="s">
        <v>5</v>
      </c>
      <c r="C14" s="33"/>
      <c r="D14" s="34"/>
    </row>
    <row r="15" spans="2:4" ht="18" x14ac:dyDescent="0.45">
      <c r="B15" s="35" t="s">
        <v>0</v>
      </c>
      <c r="C15" s="36"/>
      <c r="D15" s="6">
        <v>500</v>
      </c>
    </row>
    <row r="16" spans="2:4" ht="18" x14ac:dyDescent="0.45">
      <c r="B16" s="35" t="s">
        <v>1</v>
      </c>
      <c r="C16" s="36"/>
      <c r="D16" s="7">
        <v>5</v>
      </c>
    </row>
    <row r="17" spans="1:4" ht="18" x14ac:dyDescent="0.45">
      <c r="B17" s="35" t="s">
        <v>2</v>
      </c>
      <c r="C17" s="36"/>
      <c r="D17" s="8">
        <v>1.0789999999999999E-2</v>
      </c>
    </row>
    <row r="18" spans="1:4" ht="18" x14ac:dyDescent="0.45">
      <c r="B18" s="44" t="s">
        <v>3</v>
      </c>
      <c r="C18" s="45"/>
      <c r="D18" s="9">
        <f>FV(taxa_mensal,qtd_anos*12,aporte*-1)</f>
        <v>41888.456999243819</v>
      </c>
    </row>
    <row r="19" spans="1:4" ht="18.600000000000001" thickBot="1" x14ac:dyDescent="0.5">
      <c r="B19" s="46" t="s">
        <v>4</v>
      </c>
      <c r="C19" s="47"/>
      <c r="D19" s="10">
        <f>patrimonio*rendimento_carteira</f>
        <v>251.33074199546292</v>
      </c>
    </row>
    <row r="20" spans="1:4" ht="15" thickBot="1" x14ac:dyDescent="0.35"/>
    <row r="21" spans="1:4" ht="20.399999999999999" x14ac:dyDescent="0.3">
      <c r="B21" s="42" t="s">
        <v>14</v>
      </c>
      <c r="C21" s="43"/>
      <c r="D21" s="15" t="s">
        <v>15</v>
      </c>
    </row>
    <row r="22" spans="1:4" ht="18" x14ac:dyDescent="0.45">
      <c r="A22" s="1">
        <v>2</v>
      </c>
      <c r="B22" s="2" t="s">
        <v>6</v>
      </c>
      <c r="C22" s="11">
        <f>FV($D$17,$A22*12,$D$15*-1)</f>
        <v>13613.813648822608</v>
      </c>
      <c r="D22" s="12">
        <f>C22*rendimento_carteira</f>
        <v>81.682881892935654</v>
      </c>
    </row>
    <row r="23" spans="1:4" ht="18" x14ac:dyDescent="0.45">
      <c r="A23" s="1">
        <v>5</v>
      </c>
      <c r="B23" s="2" t="s">
        <v>7</v>
      </c>
      <c r="C23" s="11">
        <f>FV($D$17,$A23*12,$D$15*-1)</f>
        <v>41888.456999243819</v>
      </c>
      <c r="D23" s="12">
        <f>C23*rendimento_carteira</f>
        <v>251.33074199546292</v>
      </c>
    </row>
    <row r="24" spans="1:4" ht="18" x14ac:dyDescent="0.45">
      <c r="A24" s="1">
        <v>10</v>
      </c>
      <c r="B24" s="2" t="s">
        <v>8</v>
      </c>
      <c r="C24" s="11">
        <f>FV($D$17,$A24*12,$D$15*-1)</f>
        <v>121642.1062650861</v>
      </c>
      <c r="D24" s="12">
        <f>C24*rendimento_carteira</f>
        <v>729.85263759051657</v>
      </c>
    </row>
    <row r="25" spans="1:4" ht="18" x14ac:dyDescent="0.45">
      <c r="A25" s="1">
        <v>20</v>
      </c>
      <c r="B25" s="2" t="s">
        <v>9</v>
      </c>
      <c r="C25" s="11">
        <f>FV($D$17,$A25*12,$D$15*-1)</f>
        <v>562599.20004854025</v>
      </c>
      <c r="D25" s="12">
        <f>C25*rendimento_carteira</f>
        <v>3375.5952002912418</v>
      </c>
    </row>
    <row r="26" spans="1:4" ht="18.600000000000001" thickBot="1" x14ac:dyDescent="0.5">
      <c r="A26" s="1">
        <v>30</v>
      </c>
      <c r="B26" s="5" t="s">
        <v>10</v>
      </c>
      <c r="C26" s="13">
        <f>FV($D$17,$A26*12,$D$15*-1)</f>
        <v>2161084.8275023573</v>
      </c>
      <c r="D26" s="14">
        <f>C26*rendimento_carteira</f>
        <v>12966.508965014144</v>
      </c>
    </row>
    <row r="27" spans="1:4" x14ac:dyDescent="0.3"/>
    <row r="28" spans="1:4" x14ac:dyDescent="0.3"/>
    <row r="29" spans="1:4" ht="18" x14ac:dyDescent="0.45">
      <c r="B29" s="17" t="s">
        <v>19</v>
      </c>
      <c r="C29" s="18" t="s">
        <v>16</v>
      </c>
      <c r="D29" s="18"/>
    </row>
    <row r="30" spans="1:4" x14ac:dyDescent="0.3">
      <c r="B30" s="22" t="s">
        <v>20</v>
      </c>
      <c r="C30" s="24">
        <f>aporte</f>
        <v>500</v>
      </c>
      <c r="D30" s="19"/>
    </row>
    <row r="31" spans="1:4" x14ac:dyDescent="0.3"/>
    <row r="32" spans="1:4" x14ac:dyDescent="0.3">
      <c r="B32" s="26" t="s">
        <v>21</v>
      </c>
      <c r="C32" s="26" t="s">
        <v>23</v>
      </c>
      <c r="D32" s="26" t="s">
        <v>22</v>
      </c>
    </row>
    <row r="33" spans="2:4" x14ac:dyDescent="0.3">
      <c r="B33" s="21" t="s">
        <v>24</v>
      </c>
      <c r="C33" s="25">
        <f>VLOOKUP($C$29&amp;"-"&amp;B33,Planilha2!$A:$D,4,FALSE)</f>
        <v>0.3</v>
      </c>
      <c r="D33" s="20">
        <f>$C$30*C33</f>
        <v>150</v>
      </c>
    </row>
    <row r="34" spans="2:4" x14ac:dyDescent="0.3">
      <c r="B34" s="21" t="s">
        <v>25</v>
      </c>
      <c r="C34" s="25">
        <f>VLOOKUP($C$29&amp;"-"&amp;B34,Planilha2!$A:$D,4,FALSE)</f>
        <v>0.5</v>
      </c>
      <c r="D34" s="20">
        <f t="shared" ref="D34:D38" si="0">$C$30*C34</f>
        <v>250</v>
      </c>
    </row>
    <row r="35" spans="2:4" x14ac:dyDescent="0.3">
      <c r="B35" s="21" t="s">
        <v>26</v>
      </c>
      <c r="C35" s="25">
        <f>VLOOKUP($C$29&amp;"-"&amp;B35,Planilha2!$A:$D,4,FALSE)</f>
        <v>0.1</v>
      </c>
      <c r="D35" s="20">
        <f t="shared" si="0"/>
        <v>50</v>
      </c>
    </row>
    <row r="36" spans="2:4" x14ac:dyDescent="0.3">
      <c r="B36" s="21" t="s">
        <v>28</v>
      </c>
      <c r="C36" s="25">
        <f>VLOOKUP($C$29&amp;"-"&amp;B36,Planilha2!$A:$D,4,FALSE)</f>
        <v>0.1</v>
      </c>
      <c r="D36" s="20">
        <f t="shared" si="0"/>
        <v>50</v>
      </c>
    </row>
    <row r="37" spans="2:4" x14ac:dyDescent="0.3">
      <c r="B37" s="21" t="s">
        <v>27</v>
      </c>
      <c r="C37" s="25">
        <f>VLOOKUP($C$29&amp;"-"&amp;B37,Planilha2!$A:$D,4,FALSE)</f>
        <v>0</v>
      </c>
      <c r="D37" s="20">
        <f t="shared" si="0"/>
        <v>0</v>
      </c>
    </row>
    <row r="38" spans="2:4" x14ac:dyDescent="0.3">
      <c r="B38" s="21" t="s">
        <v>29</v>
      </c>
      <c r="C38" s="25">
        <f>VLOOKUP($C$29&amp;"-"&amp;B38,Planilha2!$A:$D,4,FALSE)</f>
        <v>0</v>
      </c>
      <c r="D38" s="20">
        <f t="shared" si="0"/>
        <v>0</v>
      </c>
    </row>
    <row r="39" spans="2:4" x14ac:dyDescent="0.3">
      <c r="B39" s="22"/>
      <c r="C39" s="22"/>
      <c r="D39" s="23">
        <f>SUM(D33:D38)</f>
        <v>500</v>
      </c>
    </row>
    <row r="40" spans="2:4" ht="249" customHeight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1048554" ht="16.2" hidden="1" customHeight="1" x14ac:dyDescent="0.3"/>
    <row r="1048555" ht="13.2" hidden="1" customHeight="1" x14ac:dyDescent="0.3"/>
    <row r="1048556" ht="12.6" hidden="1" customHeight="1" x14ac:dyDescent="0.3"/>
    <row r="1048557" ht="24" hidden="1" customHeight="1" x14ac:dyDescent="0.3"/>
    <row r="1048558" ht="25.2" hidden="1" customHeight="1" x14ac:dyDescent="0.3"/>
    <row r="1048559" ht="36.6" hidden="1" customHeight="1" x14ac:dyDescent="0.3"/>
    <row r="1048560" ht="79.2" hidden="1" customHeight="1" x14ac:dyDescent="0.3"/>
    <row r="1048565" ht="18.600000000000001" hidden="1" customHeight="1" x14ac:dyDescent="0.3"/>
    <row r="1048566" ht="33.6" hidden="1" customHeight="1" x14ac:dyDescent="0.3"/>
    <row r="1048567" ht="13.2" hidden="1" customHeight="1" x14ac:dyDescent="0.3"/>
    <row r="1048568" ht="16.8" hidden="1" customHeight="1" x14ac:dyDescent="0.3"/>
    <row r="1048569" ht="18.600000000000001" hidden="1" customHeight="1" x14ac:dyDescent="0.3"/>
    <row r="1048570" ht="26.4" hidden="1" customHeight="1" x14ac:dyDescent="0.3"/>
    <row r="1048571" ht="21.6" hidden="1" customHeight="1" x14ac:dyDescent="0.3"/>
    <row r="1048572" ht="19.8" hidden="1" customHeight="1" x14ac:dyDescent="0.3"/>
    <row r="1048573" ht="106.8" hidden="1" customHeight="1" x14ac:dyDescent="0.3"/>
    <row r="1048574" ht="33" hidden="1" customHeight="1" x14ac:dyDescent="0.3"/>
    <row r="1048575" ht="31.2" hidden="1" customHeight="1" x14ac:dyDescent="0.3"/>
    <row r="1048576" customFormat="1" hidden="1" x14ac:dyDescent="0.3"/>
  </sheetData>
  <mergeCells count="11">
    <mergeCell ref="B21:C21"/>
    <mergeCell ref="B15:C15"/>
    <mergeCell ref="B16:C16"/>
    <mergeCell ref="B17:C17"/>
    <mergeCell ref="B18:C18"/>
    <mergeCell ref="B19:C19"/>
    <mergeCell ref="B14:D14"/>
    <mergeCell ref="B10:C10"/>
    <mergeCell ref="B11:C11"/>
    <mergeCell ref="B12:C12"/>
    <mergeCell ref="B9:D9"/>
  </mergeCells>
  <dataValidations count="1">
    <dataValidation type="list" allowBlank="1" showInputMessage="1" showErrorMessage="1" sqref="C29" xr:uid="{A4037AA9-F1D9-43F4-9BE8-C10B86E014A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67C9F-EA20-4868-BAAC-17EFBDDC27FE}">
  <dimension ref="A2:D20"/>
  <sheetViews>
    <sheetView workbookViewId="0">
      <selection activeCell="D15" sqref="D15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17.6640625" bestFit="1" customWidth="1"/>
  </cols>
  <sheetData>
    <row r="2" spans="1:4" x14ac:dyDescent="0.3">
      <c r="A2" t="s">
        <v>31</v>
      </c>
      <c r="B2" t="s">
        <v>19</v>
      </c>
      <c r="C2" s="21" t="s">
        <v>21</v>
      </c>
      <c r="D2" s="21" t="s">
        <v>30</v>
      </c>
    </row>
    <row r="3" spans="1:4" x14ac:dyDescent="0.3">
      <c r="A3" t="str">
        <f>B3&amp;"-"&amp;C3</f>
        <v>Conservador-PAPEL</v>
      </c>
      <c r="B3" t="s">
        <v>16</v>
      </c>
      <c r="C3" s="21" t="s">
        <v>24</v>
      </c>
      <c r="D3" s="29">
        <v>0.3</v>
      </c>
    </row>
    <row r="4" spans="1:4" x14ac:dyDescent="0.3">
      <c r="A4" t="str">
        <f t="shared" ref="A4:A20" si="0">B4&amp;"-"&amp;C4</f>
        <v>Conservador-TIJOLO</v>
      </c>
      <c r="B4" t="s">
        <v>16</v>
      </c>
      <c r="C4" s="21" t="s">
        <v>25</v>
      </c>
      <c r="D4" s="29">
        <v>0.5</v>
      </c>
    </row>
    <row r="5" spans="1:4" x14ac:dyDescent="0.3">
      <c r="A5" t="str">
        <f t="shared" si="0"/>
        <v>Conservador-HÍBRIDOS</v>
      </c>
      <c r="B5" t="s">
        <v>16</v>
      </c>
      <c r="C5" s="21" t="s">
        <v>26</v>
      </c>
      <c r="D5" s="29">
        <v>0.1</v>
      </c>
    </row>
    <row r="6" spans="1:4" x14ac:dyDescent="0.3">
      <c r="A6" t="str">
        <f t="shared" si="0"/>
        <v>Conservador-FOFs</v>
      </c>
      <c r="B6" t="s">
        <v>16</v>
      </c>
      <c r="C6" s="21" t="s">
        <v>28</v>
      </c>
      <c r="D6" s="29">
        <v>0.1</v>
      </c>
    </row>
    <row r="7" spans="1:4" x14ac:dyDescent="0.3">
      <c r="A7" t="str">
        <f t="shared" si="0"/>
        <v>Conservador-DESENVOLVIMENTO</v>
      </c>
      <c r="B7" t="s">
        <v>16</v>
      </c>
      <c r="C7" s="21" t="s">
        <v>27</v>
      </c>
      <c r="D7" s="29">
        <v>0</v>
      </c>
    </row>
    <row r="8" spans="1:4" ht="15" thickBot="1" x14ac:dyDescent="0.35">
      <c r="A8" s="27" t="str">
        <f t="shared" si="0"/>
        <v>Conservador-HOTELARIAS</v>
      </c>
      <c r="B8" s="27" t="s">
        <v>16</v>
      </c>
      <c r="C8" s="28" t="s">
        <v>29</v>
      </c>
      <c r="D8" s="30">
        <v>0</v>
      </c>
    </row>
    <row r="9" spans="1:4" x14ac:dyDescent="0.3">
      <c r="A9" t="str">
        <f t="shared" si="0"/>
        <v>Moderado-PAPEL</v>
      </c>
      <c r="B9" t="s">
        <v>17</v>
      </c>
      <c r="C9" s="21" t="s">
        <v>24</v>
      </c>
      <c r="D9" s="25">
        <v>0.32</v>
      </c>
    </row>
    <row r="10" spans="1:4" x14ac:dyDescent="0.3">
      <c r="A10" t="str">
        <f t="shared" si="0"/>
        <v>Moderado-TIJOLO</v>
      </c>
      <c r="B10" t="s">
        <v>17</v>
      </c>
      <c r="C10" s="21" t="s">
        <v>25</v>
      </c>
      <c r="D10" s="25">
        <v>0.35</v>
      </c>
    </row>
    <row r="11" spans="1:4" x14ac:dyDescent="0.3">
      <c r="A11" t="str">
        <f t="shared" si="0"/>
        <v>Moderado-HÍBRIDOS</v>
      </c>
      <c r="B11" t="s">
        <v>17</v>
      </c>
      <c r="C11" s="21" t="s">
        <v>26</v>
      </c>
      <c r="D11" s="25">
        <v>0.08</v>
      </c>
    </row>
    <row r="12" spans="1:4" x14ac:dyDescent="0.3">
      <c r="A12" t="str">
        <f t="shared" si="0"/>
        <v>Moderado-FOFs</v>
      </c>
      <c r="B12" t="s">
        <v>17</v>
      </c>
      <c r="C12" s="21" t="s">
        <v>28</v>
      </c>
      <c r="D12" s="25">
        <v>0.05</v>
      </c>
    </row>
    <row r="13" spans="1:4" x14ac:dyDescent="0.3">
      <c r="A13" t="str">
        <f t="shared" si="0"/>
        <v>Moderado-DESENVOLVIMENTO</v>
      </c>
      <c r="B13" t="s">
        <v>17</v>
      </c>
      <c r="C13" s="21" t="s">
        <v>27</v>
      </c>
      <c r="D13" s="25">
        <v>0.1</v>
      </c>
    </row>
    <row r="14" spans="1:4" ht="15" thickBot="1" x14ac:dyDescent="0.35">
      <c r="A14" s="27" t="str">
        <f t="shared" si="0"/>
        <v>Moderado-HOTELARIAS</v>
      </c>
      <c r="B14" s="27" t="s">
        <v>17</v>
      </c>
      <c r="C14" s="28" t="s">
        <v>29</v>
      </c>
      <c r="D14" s="31">
        <v>0.1</v>
      </c>
    </row>
    <row r="15" spans="1:4" x14ac:dyDescent="0.3">
      <c r="A15" t="str">
        <f t="shared" si="0"/>
        <v>Agressivo-PAPEL</v>
      </c>
      <c r="B15" t="s">
        <v>18</v>
      </c>
      <c r="C15" s="21" t="s">
        <v>24</v>
      </c>
      <c r="D15" s="25">
        <v>0.5</v>
      </c>
    </row>
    <row r="16" spans="1:4" x14ac:dyDescent="0.3">
      <c r="A16" t="str">
        <f t="shared" si="0"/>
        <v>Agressivo-TIJOLO</v>
      </c>
      <c r="B16" t="s">
        <v>18</v>
      </c>
      <c r="C16" s="21" t="s">
        <v>25</v>
      </c>
      <c r="D16" s="25">
        <v>0.1</v>
      </c>
    </row>
    <row r="17" spans="1:4" x14ac:dyDescent="0.3">
      <c r="A17" t="str">
        <f t="shared" si="0"/>
        <v>Agressivo-HÍBRIDOS</v>
      </c>
      <c r="B17" t="s">
        <v>18</v>
      </c>
      <c r="C17" s="21" t="s">
        <v>26</v>
      </c>
      <c r="D17" s="25">
        <v>0.05</v>
      </c>
    </row>
    <row r="18" spans="1:4" x14ac:dyDescent="0.3">
      <c r="A18" t="str">
        <f t="shared" si="0"/>
        <v>Agressivo-FOFs</v>
      </c>
      <c r="B18" t="s">
        <v>18</v>
      </c>
      <c r="C18" s="21" t="s">
        <v>28</v>
      </c>
      <c r="D18" s="25">
        <v>0.05</v>
      </c>
    </row>
    <row r="19" spans="1:4" x14ac:dyDescent="0.3">
      <c r="A19" t="str">
        <f t="shared" si="0"/>
        <v>Agressivo-DESENVOLVIMENTO</v>
      </c>
      <c r="B19" t="s">
        <v>18</v>
      </c>
      <c r="C19" s="21" t="s">
        <v>27</v>
      </c>
      <c r="D19" s="25">
        <v>0.2</v>
      </c>
    </row>
    <row r="20" spans="1:4" x14ac:dyDescent="0.3">
      <c r="A20" t="str">
        <f t="shared" si="0"/>
        <v>Agressivo-HOTELARIAS</v>
      </c>
      <c r="B20" t="s">
        <v>18</v>
      </c>
      <c r="C20" s="21" t="s">
        <v>29</v>
      </c>
      <c r="D20" s="25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Wanderson de Oliveira Sá Dias</dc:creator>
  <cp:lastModifiedBy>Wanderson de Oliveira Sá Dias</cp:lastModifiedBy>
  <dcterms:created xsi:type="dcterms:W3CDTF">2025-06-23T13:09:28Z</dcterms:created>
  <dcterms:modified xsi:type="dcterms:W3CDTF">2025-06-25T12:11:30Z</dcterms:modified>
</cp:coreProperties>
</file>