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namicsfr-my.sharepoint.com/personal/cwatrelot_wanamics_fr/Documents/AL/WanaFrance/src/VehicleTaxReport/"/>
    </mc:Choice>
  </mc:AlternateContent>
  <xr:revisionPtr revIDLastSave="299" documentId="13_ncr:1_{771DC25A-BB0C-4C18-8158-9411850FC94D}" xr6:coauthVersionLast="47" xr6:coauthVersionMax="47" xr10:uidLastSave="{3D0E6F64-13B7-42AD-B822-620072D65F10}"/>
  <bookViews>
    <workbookView xWindow="4335" yWindow="-16320" windowWidth="29040" windowHeight="16440" firstSheet="5" activeTab="6" xr2:uid="{00000000-000D-0000-FFFF-FFFF00000000}"/>
  </bookViews>
  <sheets>
    <sheet name="Data" sheetId="7" state="hidden" r:id="rId1"/>
    <sheet name="Report Metadata" sheetId="2" state="hidden" r:id="rId2"/>
    <sheet name="Barême CO2" sheetId="6" state="hidden" r:id="rId3"/>
    <sheet name="Coef. pondérateur" sheetId="9" state="hidden" r:id="rId4"/>
    <sheet name="Barème ancienneté" sheetId="8" state="hidden" r:id="rId5"/>
    <sheet name="2857-FC-SD" sheetId="4" r:id="rId6"/>
    <sheet name="2858-FC-SD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F5" i="5"/>
  <c r="L5" i="4"/>
  <c r="L6" i="4"/>
  <c r="I5" i="4"/>
  <c r="I6" i="4"/>
  <c r="H5" i="4"/>
  <c r="J5" i="4" s="1"/>
  <c r="H6" i="4"/>
  <c r="J6" i="4" s="1"/>
  <c r="F5" i="4"/>
  <c r="F6" i="4"/>
  <c r="E5" i="4"/>
  <c r="E6" i="4"/>
  <c r="D5" i="4"/>
  <c r="G5" i="4" s="1"/>
  <c r="D6" i="4"/>
  <c r="G6" i="4" s="1"/>
  <c r="C5" i="4"/>
  <c r="C6" i="4"/>
  <c r="B5" i="4"/>
  <c r="B6" i="4"/>
  <c r="A5" i="4"/>
  <c r="A6" i="4"/>
  <c r="B1" i="4"/>
  <c r="B2" i="4"/>
  <c r="P6" i="4" l="1"/>
  <c r="P5" i="4"/>
  <c r="P7" i="4" l="1"/>
</calcChain>
</file>

<file path=xl/sharedStrings.xml><?xml version="1.0" encoding="utf-8"?>
<sst xmlns="http://schemas.openxmlformats.org/spreadsheetml/2006/main" count="134" uniqueCount="95">
  <si>
    <t>No</t>
  </si>
  <si>
    <t>Description</t>
  </si>
  <si>
    <t>ProfessionalTax</t>
  </si>
  <si>
    <t>VehicleRegistrationID</t>
  </si>
  <si>
    <t>VehicleFirstRegistrationDate</t>
  </si>
  <si>
    <t>VehiculeTaxStartingDate</t>
  </si>
  <si>
    <t>VehicleTaxCategory</t>
  </si>
  <si>
    <t>VehicleCO2Emission</t>
  </si>
  <si>
    <t>VehicleAdminPower</t>
  </si>
  <si>
    <t>VehicleAssignmentType</t>
  </si>
  <si>
    <t>VehicleAssignmentPercentage</t>
  </si>
  <si>
    <t/>
  </si>
  <si>
    <t>I00072</t>
  </si>
  <si>
    <t>Filter (DataItem::Table::FilterGroupNo::FieldName)</t>
  </si>
  <si>
    <t>Filter Value</t>
  </si>
  <si>
    <t>Report Property</t>
  </si>
  <si>
    <t>Report Property Value</t>
  </si>
  <si>
    <t>FixedAsset::Fixed Asset::0::FA Posting Group</t>
  </si>
  <si>
    <t>2182</t>
  </si>
  <si>
    <t>Extension ID</t>
  </si>
  <si>
    <t>22716dda-634b-4e81-a579-c6b50a0604ab</t>
  </si>
  <si>
    <t>FixedAsset::Fixed Asset::0::FA Posting Date Filter</t>
  </si>
  <si>
    <t>01/01/22..31/12/22</t>
  </si>
  <si>
    <t>Extension Name</t>
  </si>
  <si>
    <t>WanaFrance par Wanamics</t>
  </si>
  <si>
    <t>FA Depreciation Book::FA Depreciation Book::4::FA No.</t>
  </si>
  <si>
    <t>Extension Publisher</t>
  </si>
  <si>
    <t>Wanamics</t>
  </si>
  <si>
    <t>FA Depreciation Book::FA Depreciation Book::0::Depreciation Book Code</t>
  </si>
  <si>
    <t>COMPTA</t>
  </si>
  <si>
    <t>Extension Version</t>
  </si>
  <si>
    <t>1.0.0.0</t>
  </si>
  <si>
    <t>Object ID</t>
  </si>
  <si>
    <t>87150</t>
  </si>
  <si>
    <t>Object Name</t>
  </si>
  <si>
    <t>wan Vehicle Tax Report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</si>
  <si>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</si>
  <si>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</si>
  <si>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</si>
  <si>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</si>
  <si>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</si>
  <si>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</si>
  <si>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</si>
  <si>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</si>
  <si>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</si>
  <si>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</si>
  <si>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</si>
  <si>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</si>
  <si>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</si>
  <si>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</si>
  <si>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</si>
  <si>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Montant de la Taxe annuelle due pour la période</t>
  </si>
  <si>
    <t>Coefficient Pondérateur</t>
  </si>
  <si>
    <t>Nombre de kilomètres parcourus dans l’année</t>
  </si>
  <si>
    <t>Pourcentage d’affectation du véhicule à un usage en cas d’usages mixtes</t>
  </si>
  <si>
    <t>Proportion annuelle d’affectation du véhicule à l’entreprise</t>
  </si>
  <si>
    <t>Durée en nombre de trimestres ou de périodes de 3 mois</t>
  </si>
  <si>
    <t>Durée en nombre de jours</t>
  </si>
  <si>
    <t>Date de fin d’ affectation</t>
  </si>
  <si>
    <t>Date de début d’affectation</t>
  </si>
  <si>
    <t>Tarif annuel selon Barème</t>
  </si>
  <si>
    <t>Mode d'affectation</t>
  </si>
  <si>
    <t>Puissance administrative
En chevaux fiscaux</t>
  </si>
  <si>
    <t>Taux d’émission de dioxyde de carbone 
En gramme par kilomètre</t>
  </si>
  <si>
    <t>Date de la première immatriculation en France</t>
  </si>
  <si>
    <t>Date de la première immatriculation</t>
  </si>
  <si>
    <t>NUMÉRO d'immatriculation des véhicules</t>
  </si>
  <si>
    <t>Prise en charge par l’entreprise des frais engagés par les salariés ou dirigeants uniquement lors de l’utilisation de leurs véhicules personnels (Rubrique à ne servir que pour les véhicules remplissant cette condition)</t>
  </si>
  <si>
    <t>Durée d’affectation durant l’année civile</t>
  </si>
  <si>
    <t>Période d'affectation</t>
  </si>
  <si>
    <r>
      <t>I</t>
    </r>
    <r>
      <rPr>
        <vertAlign val="superscript"/>
        <sz val="11"/>
        <color theme="1"/>
        <rFont val="Calibri"/>
        <family val="2"/>
        <scheme val="minor"/>
      </rPr>
      <t>bis</t>
    </r>
  </si>
  <si>
    <t>Catégorie</t>
  </si>
  <si>
    <t>FICHE D’AIDE AU CALCUL DE LA TAXE ANNUELLE SUR L’ANCIENNETÉ DES VÉHICULES DE TOURISME
Pour la période allant du 1er janvier au 31 décembre 2022</t>
  </si>
  <si>
    <t>Durée d’affectation 
durant l’année civile</t>
  </si>
  <si>
    <t>FICHE D’AIDE AU CALCUL DE LA TAXE SUR LES ÉMISSIONS DE DIOXYDE DE CARBONE DES VÉHICULES DE TOURISME</t>
  </si>
  <si>
    <t>Article L421-120 - Code des impositions sur les biens et services - Légifrance (legifrance.gouv.fr)</t>
  </si>
  <si>
    <t>Source :</t>
  </si>
  <si>
    <t>Émissions
de CO2
(g/ km)</t>
  </si>
  <si>
    <t>Tarif annuel
(€)</t>
  </si>
  <si>
    <t>Prise en charge par l’entreprise des frais engagés par les salariés ou dirigeants uniquement lors de l’utilisation de leurs véhicules personnels</t>
  </si>
  <si>
    <r>
      <t xml:space="preserve">J </t>
    </r>
    <r>
      <rPr>
        <b/>
        <vertAlign val="superscript"/>
        <sz val="11"/>
        <color theme="3" tint="0.79998168889431442"/>
        <rFont val="Calibri"/>
        <family val="2"/>
        <scheme val="minor"/>
      </rPr>
      <t>bis</t>
    </r>
  </si>
  <si>
    <t>Période</t>
  </si>
  <si>
    <t>Société</t>
  </si>
  <si>
    <t>AcquisitionDate</t>
  </si>
  <si>
    <t>DisposalDate</t>
  </si>
  <si>
    <t>CompanyName</t>
  </si>
  <si>
    <t>TaxStartingDate</t>
  </si>
  <si>
    <t>TaxEndingDate</t>
  </si>
  <si>
    <t>Tarif gazole et assimilé</t>
  </si>
  <si>
    <t>Tarif autre</t>
  </si>
  <si>
    <t>Nb. Km remboursés</t>
  </si>
  <si>
    <t>% taxe à reverser</t>
  </si>
  <si>
    <t>Gazole</t>
  </si>
  <si>
    <t>Autre</t>
  </si>
  <si>
    <t>Année 1ère immat. (à partir 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</si>
</sst>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9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FFFFFF"/>
      <name val="Arial"/>
      <family val="2"/>
    </font>
    <font>
      <sz val="7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  <font>
      <b/>
      <vertAlign val="superscript"/>
      <sz val="11"/>
      <color theme="3" tint="0.79998168889431442"/>
      <name val="Calibri"/>
      <family val="2"/>
      <scheme val="minor"/>
    </font>
    <font>
      <sz val="7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5C75A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9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63">
    <xf numFmtId="0" fontId="0" fillId="0" borderId="0" xfId="0"/>
    <xf numFmtId="49" fontId="4" fillId="2" borderId="0" xfId="0" applyNumberFormat="1" applyFont="1" applyFill="1"/>
    <xf numFmtId="0" fontId="3" fillId="0" borderId="0" xfId="1"/>
    <xf numFmtId="0" fontId="3" fillId="0" borderId="0" xfId="1" applyAlignment="1">
      <alignment horizontal="center"/>
    </xf>
    <xf numFmtId="0" fontId="3" fillId="0" borderId="0" xfId="1" applyAlignment="1">
      <alignment horizont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>
      <alignment wrapText="1"/>
    </xf>
    <xf numFmtId="0" fontId="3" fillId="0" borderId="0" xfId="1" applyAlignment="1">
      <alignment vertical="top" wrapText="1"/>
    </xf>
    <xf numFmtId="0" fontId="7" fillId="0" borderId="0" xfId="1" applyFont="1" applyAlignment="1">
      <alignment vertical="top"/>
    </xf>
    <xf numFmtId="0" fontId="5" fillId="0" borderId="0" xfId="1" applyFont="1" applyAlignment="1">
      <alignment horizontal="center"/>
    </xf>
    <xf numFmtId="0" fontId="5" fillId="0" borderId="1" xfId="1" applyFont="1" applyBorder="1" applyAlignment="1">
      <alignment horizontal="center"/>
    </xf>
    <xf numFmtId="0" fontId="8" fillId="0" borderId="0" xfId="2"/>
    <xf numFmtId="0" fontId="9" fillId="3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3" fontId="10" fillId="5" borderId="0" xfId="0" applyNumberFormat="1" applyFont="1" applyFill="1" applyAlignment="1">
      <alignment horizontal="center" vertical="center" wrapText="1"/>
    </xf>
    <xf numFmtId="3" fontId="10" fillId="4" borderId="0" xfId="0" applyNumberFormat="1" applyFont="1" applyFill="1" applyAlignment="1">
      <alignment horizontal="center" vertical="center" wrapText="1"/>
    </xf>
    <xf numFmtId="9" fontId="5" fillId="0" borderId="1" xfId="3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9" fontId="2" fillId="0" borderId="0" xfId="3" applyFont="1" applyAlignment="1">
      <alignment horizontal="center"/>
    </xf>
    <xf numFmtId="0" fontId="2" fillId="0" borderId="0" xfId="1" applyFont="1"/>
    <xf numFmtId="0" fontId="14" fillId="3" borderId="0" xfId="0" applyFont="1" applyFill="1" applyAlignment="1">
      <alignment horizontal="center" vertical="center" wrapText="1"/>
    </xf>
    <xf numFmtId="9" fontId="14" fillId="3" borderId="0" xfId="3" applyFont="1" applyFill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14" fontId="2" fillId="0" borderId="0" xfId="1" applyNumberFormat="1" applyFont="1" applyAlignment="1">
      <alignment horizontal="center"/>
    </xf>
    <xf numFmtId="9" fontId="0" fillId="0" borderId="0" xfId="3" applyFont="1" applyFill="1" applyAlignment="1">
      <alignment horizontal="center"/>
    </xf>
    <xf numFmtId="49" fontId="15" fillId="0" borderId="0" xfId="1" applyNumberFormat="1" applyFont="1" applyAlignment="1">
      <alignment vertical="top"/>
    </xf>
    <xf numFmtId="49" fontId="2" fillId="0" borderId="0" xfId="1" applyNumberFormat="1" applyFont="1" applyAlignment="1">
      <alignment horizontal="left" vertical="top"/>
    </xf>
    <xf numFmtId="49" fontId="14" fillId="3" borderId="0" xfId="0" applyNumberFormat="1" applyFont="1" applyFill="1" applyAlignment="1">
      <alignment horizontal="center" vertical="center" wrapText="1"/>
    </xf>
    <xf numFmtId="49" fontId="5" fillId="0" borderId="2" xfId="1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14" fontId="7" fillId="0" borderId="0" xfId="1" applyNumberFormat="1" applyFont="1" applyAlignment="1">
      <alignment vertical="top"/>
    </xf>
    <xf numFmtId="14" fontId="7" fillId="0" borderId="0" xfId="1" applyNumberFormat="1" applyFont="1" applyAlignment="1">
      <alignment horizontal="left" vertical="top"/>
    </xf>
    <xf numFmtId="14" fontId="14" fillId="3" borderId="0" xfId="0" applyNumberFormat="1" applyFont="1" applyFill="1" applyAlignment="1">
      <alignment horizontal="center" vertical="center" wrapText="1"/>
    </xf>
    <xf numFmtId="14" fontId="5" fillId="0" borderId="1" xfId="1" applyNumberFormat="1" applyFont="1" applyBorder="1" applyAlignment="1">
      <alignment horizontal="center"/>
    </xf>
    <xf numFmtId="14" fontId="7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14" fillId="3" borderId="0" xfId="0" applyNumberFormat="1" applyFont="1" applyFill="1" applyAlignment="1">
      <alignment horizontal="center" vertical="center" wrapText="1"/>
    </xf>
    <xf numFmtId="2" fontId="5" fillId="0" borderId="1" xfId="1" applyNumberFormat="1" applyFont="1" applyBorder="1" applyAlignment="1">
      <alignment horizontal="center"/>
    </xf>
    <xf numFmtId="9" fontId="0" fillId="0" borderId="0" xfId="3" applyFont="1" applyAlignment="1">
      <alignment horizontal="center"/>
    </xf>
    <xf numFmtId="9" fontId="12" fillId="0" borderId="1" xfId="3" applyFont="1" applyBorder="1" applyAlignment="1">
      <alignment horizontal="center"/>
    </xf>
    <xf numFmtId="44" fontId="7" fillId="0" borderId="0" xfId="1" applyNumberFormat="1" applyFont="1" applyAlignment="1">
      <alignment vertical="top"/>
    </xf>
    <xf numFmtId="44" fontId="2" fillId="0" borderId="0" xfId="1" applyNumberFormat="1" applyFont="1" applyAlignment="1">
      <alignment horizontal="center"/>
    </xf>
    <xf numFmtId="44" fontId="14" fillId="3" borderId="0" xfId="0" applyNumberFormat="1" applyFont="1" applyFill="1" applyAlignment="1">
      <alignment horizontal="center" vertical="center" wrapText="1"/>
    </xf>
    <xf numFmtId="44" fontId="5" fillId="0" borderId="3" xfId="1" applyNumberFormat="1" applyFont="1" applyBorder="1" applyAlignment="1">
      <alignment horizontal="center"/>
    </xf>
    <xf numFmtId="44" fontId="2" fillId="0" borderId="4" xfId="1" applyNumberFormat="1" applyFont="1" applyBorder="1" applyAlignment="1">
      <alignment horizontal="center"/>
    </xf>
    <xf numFmtId="14" fontId="17" fillId="0" borderId="0" xfId="0" applyNumberFormat="1" applyFont="1" applyAlignment="1">
      <alignment horizontal="center" vertical="center" wrapText="1"/>
    </xf>
    <xf numFmtId="44" fontId="18" fillId="3" borderId="0" xfId="4" applyFont="1" applyFill="1" applyAlignment="1">
      <alignment horizontal="center" vertical="center" wrapText="1"/>
    </xf>
    <xf numFmtId="1" fontId="2" fillId="0" borderId="0" xfId="1" applyNumberFormat="1" applyFont="1" applyAlignment="1">
      <alignment horizontal="center"/>
    </xf>
    <xf numFmtId="14" fontId="2" fillId="0" borderId="0" xfId="1" applyNumberFormat="1" applyFont="1" applyAlignment="1">
      <alignment horizontal="left"/>
    </xf>
    <xf numFmtId="0" fontId="0" fillId="0" borderId="0" xfId="0" applyAlignment="1">
      <alignment wrapText="1"/>
    </xf>
    <xf numFmtId="1" fontId="14" fillId="3" borderId="0" xfId="0" applyNumberFormat="1" applyFont="1" applyFill="1" applyAlignment="1">
      <alignment horizontal="center" vertical="center" wrapText="1"/>
    </xf>
    <xf numFmtId="1" fontId="12" fillId="0" borderId="1" xfId="1" applyNumberFormat="1" applyFont="1" applyBorder="1" applyAlignment="1">
      <alignment horizontal="center"/>
    </xf>
    <xf numFmtId="0" fontId="7" fillId="0" borderId="0" xfId="1" applyFont="1" applyAlignment="1">
      <alignment horizontal="center" vertical="top"/>
    </xf>
    <xf numFmtId="0" fontId="16" fillId="0" borderId="0" xfId="0" applyFont="1" applyAlignment="1">
      <alignment horizontal="center" wrapText="1"/>
    </xf>
    <xf numFmtId="0" fontId="3" fillId="0" borderId="0" xfId="1" applyAlignment="1">
      <alignment horizontal="center" vertical="top" wrapText="1"/>
    </xf>
    <xf numFmtId="0" fontId="3" fillId="0" borderId="0" xfId="1" applyAlignment="1">
      <alignment horizontal="center" vertical="top"/>
    </xf>
    <xf numFmtId="9" fontId="0" fillId="0" borderId="0" xfId="0" applyNumberFormat="1"/>
    <xf numFmtId="14" fontId="3" fillId="0" borderId="0" xfId="1" applyNumberFormat="1"/>
    <xf numFmtId="0" fontId="1" fillId="0" borderId="0" xfId="1" applyFont="1"/>
    <xf numFmtId="0" fontId="0" fillId="0" borderId="0" xfId="0" applyFill="1"/>
  </cellXfs>
  <cellStyles count="5">
    <cellStyle name="Lien hypertexte" xfId="2" builtinId="8"/>
    <cellStyle name="Monétaire" xfId="4" builtinId="4"/>
    <cellStyle name="Normal" xfId="0" builtinId="0"/>
    <cellStyle name="Normal 2" xfId="1" xr:uid="{DCB8B7C4-3CE9-493C-89FE-D1354B8363D3}"/>
    <cellStyle name="Pourcentage" xfId="3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34" formatCode="_-* #,##0.00\ &quot;€&quot;_-;\-* #,##0.00\ &quot;€&quot;_-;_-* &quot;-&quot;??\ &quot;€&quot;_-;_-@_-"/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3" formatCode="0%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" formatCode="0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2" formatCode="0.00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9" formatCode="dd/mm/yyyy"/>
      <alignment horizontal="center" textRotation="0" indent="0" justifyLastLine="0" shrinkToFit="0" readingOrder="0"/>
      <border diagonalUp="0" diagonalDown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name val="Calibri"/>
        <family val="2"/>
        <scheme val="minor"/>
      </font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E586AA-A18B-4831-BD17-998ECA19B2B4}" name="Data" displayName="Data" ref="A1:P2" insertRow="1" totalsRowShown="0" headerRowDxfId="37">
  <autoFilter ref="A1:P2" xr:uid="{41D726F2-778D-4B1C-A5EA-875FED73D050}"/>
  <tableColumns count="16">
    <tableColumn id="1" xr3:uid="{A4BD92ED-6326-4209-AA30-0213D43EC72E}" name="CompanyName"/>
    <tableColumn id="2" xr3:uid="{A18BDC1D-A812-450B-AC7A-0F0F78193783}" name="No"/>
    <tableColumn id="3" xr3:uid="{48E46A4F-5045-47BD-B71D-111D8D09EA21}" name="Description"/>
    <tableColumn id="4" xr3:uid="{AC8884FB-2613-42EB-9B77-04E4F38D73B0}" name="ProfessionalTax"/>
    <tableColumn id="5" xr3:uid="{E3E4AEB8-2267-44AE-9034-5CAD94CD76B0}" name="VehicleRegistrationID"/>
    <tableColumn id="6" xr3:uid="{BFA9368A-5035-4975-AAA6-BBF7FE280FF8}" name="VehicleFirstRegistrationDate"/>
    <tableColumn id="7" xr3:uid="{8C646699-E536-454D-9230-1D50692D68F4}" name="VehiculeTaxStartingDate"/>
    <tableColumn id="8" xr3:uid="{51404371-4216-4B58-999B-A0773963D6E1}" name="VehicleTaxCategory"/>
    <tableColumn id="9" xr3:uid="{8114CBC4-5D86-46EC-BDD9-9DD3EE62791E}" name="VehicleCO2Emission"/>
    <tableColumn id="10" xr3:uid="{CBFB48B1-18EA-4113-AD2F-AE91328CDCDD}" name="VehicleAdminPower"/>
    <tableColumn id="11" xr3:uid="{87A6C57D-6ED1-4512-9A16-4168821B561E}" name="VehicleAssignmentType"/>
    <tableColumn id="12" xr3:uid="{6328F302-D552-488F-AC41-7C3D256577E2}" name="VehicleAssignmentPercentage"/>
    <tableColumn id="13" xr3:uid="{ED23674D-5830-4B58-B2F7-26DB17535331}" name="AcquisitionDate"/>
    <tableColumn id="14" xr3:uid="{77E091CC-DFAC-4D18-8FE5-363480F45FE3}" name="DisposalDate"/>
    <tableColumn id="15" xr3:uid="{47325728-0F3C-4FA6-A570-CD1180E3E8B8}" name="TaxStartingDate"/>
    <tableColumn id="16" xr3:uid="{77A2C985-90F5-4429-A197-6E5401571C65}" name="TaxEnding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B07D74-2E94-4A9E-8762-CD2D69DD2E52}" name="Tableau3" displayName="Tableau3" ref="A4:P7" totalsRowCount="1" headerRowDxfId="36" dataDxfId="34" totalsRowDxfId="32" headerRowBorderDxfId="35" tableBorderDxfId="33" headerRowCellStyle="Normal 2" dataCellStyle="Normal 2">
  <autoFilter ref="A4:P6" xr:uid="{7BB07D74-2E94-4A9E-8762-CD2D69DD2E52}"/>
  <tableColumns count="16">
    <tableColumn id="1" xr3:uid="{7BB99893-51EB-4A10-9557-6750F01263C0}" name="A" dataDxfId="31" totalsRowDxfId="30">
      <calculatedColumnFormula>Data!E2</calculatedColumnFormula>
    </tableColumn>
    <tableColumn id="2" xr3:uid="{13E1E655-1FD8-49DE-B54C-7B09B81CE53A}" name="B" dataDxfId="29" totalsRowDxfId="28" dataCellStyle="Normal 2">
      <calculatedColumnFormula>Data!F2</calculatedColumnFormula>
    </tableColumn>
    <tableColumn id="3" xr3:uid="{6ADBBB47-99AE-4E13-BA35-19CFD129A8EB}" name="C" dataDxfId="27" totalsRowDxfId="26" dataCellStyle="Normal 2">
      <calculatedColumnFormula>Data!G2</calculatedColumnFormula>
    </tableColumn>
    <tableColumn id="4" xr3:uid="{BA2B83DA-AF13-45EA-848C-924C117B1DE8}" name="D" dataDxfId="25" totalsRowDxfId="24" dataCellStyle="Normal 2">
      <calculatedColumnFormula>Data!I2</calculatedColumnFormula>
    </tableColumn>
    <tableColumn id="5" xr3:uid="{D73F77FB-369E-48F1-9FE8-2A0434CC0718}" name="E" dataDxfId="23" totalsRowDxfId="22" dataCellStyle="Normal 2">
      <calculatedColumnFormula>Data!J2</calculatedColumnFormula>
    </tableColumn>
    <tableColumn id="6" xr3:uid="{DFA6AE75-7120-4EDD-938E-BC86532A3E58}" name="F" dataDxfId="21" totalsRowDxfId="20" dataCellStyle="Normal 2">
      <calculatedColumnFormula>Data!K2</calculatedColumnFormula>
    </tableColumn>
    <tableColumn id="7" xr3:uid="{88FB2092-F3D4-45D1-8554-911857C165A4}" name="G" dataDxfId="19" totalsRowDxfId="18" dataCellStyle="Normal 2">
      <calculatedColumnFormula>IF(Tableau3[[#This Row],[D]]=0,0,VLOOKUP(Tableau3[[#This Row],[D]],'Barême CO2'!A:B,2,1))</calculatedColumnFormula>
    </tableColumn>
    <tableColumn id="8" xr3:uid="{8724CED9-F994-419D-BA64-3BE334EA071A}" name="H" dataDxfId="17" totalsRowDxfId="16" dataCellStyle="Normal 2">
      <calculatedColumnFormula>Data!O2</calculatedColumnFormula>
    </tableColumn>
    <tableColumn id="9" xr3:uid="{A3C3AEF0-8924-4F35-890D-7A19F7A7AFDA}" name="I" dataDxfId="15" totalsRowDxfId="14" dataCellStyle="Normal 2">
      <calculatedColumnFormula>Data!P2</calculatedColumnFormula>
    </tableColumn>
    <tableColumn id="10" xr3:uid="{DCB5883D-43BE-4D67-B585-8982C13D7A1B}" name="J" dataDxfId="13" totalsRowDxfId="12" dataCellStyle="Normal 2">
      <calculatedColumnFormula>IF(Tableau3[[#This Row],[H]]=0,0,Tableau3[[#This Row],[I]]-Tableau3[[#This Row],[H]]+1)</calculatedColumnFormula>
    </tableColumn>
    <tableColumn id="11" xr3:uid="{58288CA8-6F08-47FD-B098-5277F3E9F89C}" name="J bis" dataDxfId="11" totalsRowDxfId="10" dataCellStyle="Normal 2"/>
    <tableColumn id="12" xr3:uid="{6BAF287A-35A9-4CD1-81ED-202DC0A0C4F3}" name="K" dataDxfId="9" totalsRowDxfId="8" dataCellStyle="Pourcentage">
      <calculatedColumnFormula>Data!L2/100</calculatedColumnFormula>
    </tableColumn>
    <tableColumn id="13" xr3:uid="{9C7C49BC-1F75-47BF-A8C0-6BE5C493BF91}" name="L" dataDxfId="7" totalsRowDxfId="6" dataCellStyle="Pourcentage"/>
    <tableColumn id="14" xr3:uid="{1C16A6B1-A12C-4129-BF89-43ABBC904C0B}" name="M" dataDxfId="5" totalsRowDxfId="4" dataCellStyle="Normal 2"/>
    <tableColumn id="15" xr3:uid="{2B030FDF-447B-4A7D-9346-30121B359CAB}" name="N" dataDxfId="3" totalsRowDxfId="2" dataCellStyle="Normal 2"/>
    <tableColumn id="16" xr3:uid="{B35400AC-7947-428A-8C0D-49FF752BCDFC}" name="O" totalsRowFunction="custom" dataDxfId="1" totalsRowDxfId="0" dataCellStyle="Normal 2" totalsRowCellStyle="Monétaire">
      <calculatedColumnFormula>Tableau3[[#This Row],[G]]*Tableau3[[#This Row],[K]]</calculatedColumnFormula>
      <totalsRowFormula>SUM(Tableau3[O])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egifrance.gouv.fr/codes/article_lc/LEGIARTI00004460298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71BC-E16E-43DF-AC63-34D6E52BD747}">
  <dimension ref="A1:P1"/>
  <sheetViews>
    <sheetView workbookViewId="0">
      <pane ySplit="1" topLeftCell="A2" activePane="bottomLeft" state="frozen"/>
      <selection sqref="A1:P1"/>
      <selection pane="bottomLeft" sqref="A1:P1"/>
    </sheetView>
  </sheetViews>
  <sheetFormatPr baseColWidth="10" defaultColWidth="8.7265625" defaultRowHeight="14.5" x14ac:dyDescent="0.35"/>
  <cols>
    <col min="1" max="16" width="13.6328125" customWidth="1"/>
  </cols>
  <sheetData>
    <row r="1" spans="1:16" s="52" customFormat="1" ht="35.5" customHeight="1" x14ac:dyDescent="0.35">
      <c r="A1" s="52" t="s">
        <v>85</v>
      </c>
      <c r="B1" s="52" t="s">
        <v>0</v>
      </c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83</v>
      </c>
      <c r="N1" s="52" t="s">
        <v>84</v>
      </c>
      <c r="O1" s="52" t="s">
        <v>86</v>
      </c>
      <c r="P1" s="52" t="s">
        <v>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sqref="A1:P1"/>
    </sheetView>
  </sheetViews>
  <sheetFormatPr baseColWidth="10" defaultRowHeight="14.5" x14ac:dyDescent="0.35"/>
  <cols>
    <col min="1" max="1" width="50"/>
    <col min="2" max="3" width="30"/>
    <col min="4" max="4" width="25"/>
    <col min="5" max="5" width="30"/>
  </cols>
  <sheetData>
    <row r="1" spans="1:5" x14ac:dyDescent="0.35">
      <c r="A1" s="1" t="s">
        <v>13</v>
      </c>
      <c r="B1" s="1" t="s">
        <v>14</v>
      </c>
      <c r="C1" s="1" t="s">
        <v>11</v>
      </c>
      <c r="D1" s="1" t="s">
        <v>15</v>
      </c>
      <c r="E1" s="1" t="s">
        <v>16</v>
      </c>
    </row>
    <row r="2" spans="1:5" x14ac:dyDescent="0.35">
      <c r="A2" t="s">
        <v>17</v>
      </c>
      <c r="B2" t="s">
        <v>18</v>
      </c>
      <c r="C2" t="s">
        <v>11</v>
      </c>
      <c r="D2" t="s">
        <v>19</v>
      </c>
      <c r="E2" t="s">
        <v>20</v>
      </c>
    </row>
    <row r="3" spans="1:5" x14ac:dyDescent="0.35">
      <c r="A3" t="s">
        <v>21</v>
      </c>
      <c r="B3" t="s">
        <v>22</v>
      </c>
      <c r="C3" t="s">
        <v>11</v>
      </c>
      <c r="D3" t="s">
        <v>23</v>
      </c>
      <c r="E3" t="s">
        <v>24</v>
      </c>
    </row>
    <row r="4" spans="1:5" x14ac:dyDescent="0.35">
      <c r="A4" t="s">
        <v>25</v>
      </c>
      <c r="B4" t="s">
        <v>12</v>
      </c>
      <c r="C4" t="s">
        <v>11</v>
      </c>
      <c r="D4" t="s">
        <v>26</v>
      </c>
      <c r="E4" t="s">
        <v>27</v>
      </c>
    </row>
    <row r="5" spans="1:5" x14ac:dyDescent="0.35">
      <c r="A5" t="s">
        <v>28</v>
      </c>
      <c r="B5" t="s">
        <v>29</v>
      </c>
      <c r="C5" t="s">
        <v>11</v>
      </c>
      <c r="D5" t="s">
        <v>30</v>
      </c>
      <c r="E5" t="s">
        <v>31</v>
      </c>
    </row>
    <row r="6" spans="1:5" x14ac:dyDescent="0.35">
      <c r="A6" t="s">
        <v>11</v>
      </c>
      <c r="B6" t="s">
        <v>11</v>
      </c>
      <c r="C6" t="s">
        <v>11</v>
      </c>
      <c r="D6" t="s">
        <v>32</v>
      </c>
      <c r="E6" t="s">
        <v>33</v>
      </c>
    </row>
    <row r="7" spans="1:5" x14ac:dyDescent="0.35">
      <c r="A7" t="s">
        <v>11</v>
      </c>
      <c r="B7" t="s">
        <v>11</v>
      </c>
      <c r="C7" t="s">
        <v>11</v>
      </c>
      <c r="D7" t="s">
        <v>34</v>
      </c>
      <c r="E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51AA-AEC8-42DA-90B9-E3EF87E570E1}">
  <dimension ref="A1:D250"/>
  <sheetViews>
    <sheetView topLeftCell="A25" workbookViewId="0">
      <selection sqref="A1:P1"/>
    </sheetView>
  </sheetViews>
  <sheetFormatPr baseColWidth="10" defaultRowHeight="14.5" x14ac:dyDescent="0.35"/>
  <cols>
    <col min="1" max="1" width="19.81640625" customWidth="1"/>
    <col min="2" max="2" width="22.90625" customWidth="1"/>
  </cols>
  <sheetData>
    <row r="1" spans="1:4" ht="27" x14ac:dyDescent="0.35">
      <c r="A1" s="12" t="s">
        <v>77</v>
      </c>
      <c r="B1" s="12" t="s">
        <v>78</v>
      </c>
      <c r="C1" t="s">
        <v>76</v>
      </c>
      <c r="D1" s="11" t="s">
        <v>75</v>
      </c>
    </row>
    <row r="2" spans="1:4" x14ac:dyDescent="0.35">
      <c r="A2" s="13">
        <v>21</v>
      </c>
      <c r="B2" s="13">
        <v>17</v>
      </c>
    </row>
    <row r="3" spans="1:4" x14ac:dyDescent="0.35">
      <c r="A3" s="14">
        <v>22</v>
      </c>
      <c r="B3" s="14">
        <v>18</v>
      </c>
    </row>
    <row r="4" spans="1:4" x14ac:dyDescent="0.35">
      <c r="A4" s="13">
        <v>23</v>
      </c>
      <c r="B4" s="13">
        <v>18</v>
      </c>
    </row>
    <row r="5" spans="1:4" x14ac:dyDescent="0.35">
      <c r="A5" s="14">
        <v>24</v>
      </c>
      <c r="B5" s="14">
        <v>19</v>
      </c>
    </row>
    <row r="6" spans="1:4" x14ac:dyDescent="0.35">
      <c r="A6" s="13">
        <v>25</v>
      </c>
      <c r="B6" s="13">
        <v>20</v>
      </c>
    </row>
    <row r="7" spans="1:4" x14ac:dyDescent="0.35">
      <c r="A7" s="14">
        <v>26</v>
      </c>
      <c r="B7" s="14">
        <v>21</v>
      </c>
    </row>
    <row r="8" spans="1:4" x14ac:dyDescent="0.35">
      <c r="A8" s="13">
        <v>27</v>
      </c>
      <c r="B8" s="13">
        <v>22</v>
      </c>
    </row>
    <row r="9" spans="1:4" x14ac:dyDescent="0.35">
      <c r="A9" s="14">
        <v>28</v>
      </c>
      <c r="B9" s="14">
        <v>22</v>
      </c>
    </row>
    <row r="10" spans="1:4" x14ac:dyDescent="0.35">
      <c r="A10" s="13">
        <v>29</v>
      </c>
      <c r="B10" s="13">
        <v>23</v>
      </c>
    </row>
    <row r="11" spans="1:4" x14ac:dyDescent="0.35">
      <c r="A11" s="14">
        <v>30</v>
      </c>
      <c r="B11" s="14">
        <v>24</v>
      </c>
    </row>
    <row r="12" spans="1:4" x14ac:dyDescent="0.35">
      <c r="A12" s="13">
        <v>31</v>
      </c>
      <c r="B12" s="13">
        <v>25</v>
      </c>
    </row>
    <row r="13" spans="1:4" x14ac:dyDescent="0.35">
      <c r="A13" s="14">
        <v>32</v>
      </c>
      <c r="B13" s="14">
        <v>26</v>
      </c>
    </row>
    <row r="14" spans="1:4" x14ac:dyDescent="0.35">
      <c r="A14" s="13">
        <v>33</v>
      </c>
      <c r="B14" s="13">
        <v>26</v>
      </c>
    </row>
    <row r="15" spans="1:4" x14ac:dyDescent="0.35">
      <c r="A15" s="14">
        <v>34</v>
      </c>
      <c r="B15" s="14">
        <v>27</v>
      </c>
    </row>
    <row r="16" spans="1:4" x14ac:dyDescent="0.35">
      <c r="A16" s="13">
        <v>35</v>
      </c>
      <c r="B16" s="13">
        <v>28</v>
      </c>
    </row>
    <row r="17" spans="1:2" x14ac:dyDescent="0.35">
      <c r="A17" s="14">
        <v>36</v>
      </c>
      <c r="B17" s="14">
        <v>29</v>
      </c>
    </row>
    <row r="18" spans="1:2" x14ac:dyDescent="0.35">
      <c r="A18" s="13">
        <v>37</v>
      </c>
      <c r="B18" s="13">
        <v>30</v>
      </c>
    </row>
    <row r="19" spans="1:2" x14ac:dyDescent="0.35">
      <c r="A19" s="14">
        <v>38</v>
      </c>
      <c r="B19" s="14">
        <v>30</v>
      </c>
    </row>
    <row r="20" spans="1:2" x14ac:dyDescent="0.35">
      <c r="A20" s="13">
        <v>39</v>
      </c>
      <c r="B20" s="13">
        <v>31</v>
      </c>
    </row>
    <row r="21" spans="1:2" x14ac:dyDescent="0.35">
      <c r="A21" s="14">
        <v>40</v>
      </c>
      <c r="B21" s="14">
        <v>32</v>
      </c>
    </row>
    <row r="22" spans="1:2" x14ac:dyDescent="0.35">
      <c r="A22" s="13">
        <v>41</v>
      </c>
      <c r="B22" s="13">
        <v>33</v>
      </c>
    </row>
    <row r="23" spans="1:2" x14ac:dyDescent="0.35">
      <c r="A23" s="14">
        <v>42</v>
      </c>
      <c r="B23" s="14">
        <v>34</v>
      </c>
    </row>
    <row r="24" spans="1:2" x14ac:dyDescent="0.35">
      <c r="A24" s="13">
        <v>43</v>
      </c>
      <c r="B24" s="13">
        <v>34</v>
      </c>
    </row>
    <row r="25" spans="1:2" x14ac:dyDescent="0.35">
      <c r="A25" s="14">
        <v>44</v>
      </c>
      <c r="B25" s="14">
        <v>35</v>
      </c>
    </row>
    <row r="26" spans="1:2" x14ac:dyDescent="0.35">
      <c r="A26" s="13">
        <v>45</v>
      </c>
      <c r="B26" s="13">
        <v>36</v>
      </c>
    </row>
    <row r="27" spans="1:2" x14ac:dyDescent="0.35">
      <c r="A27" s="14">
        <v>46</v>
      </c>
      <c r="B27" s="14">
        <v>37</v>
      </c>
    </row>
    <row r="28" spans="1:2" x14ac:dyDescent="0.35">
      <c r="A28" s="13">
        <v>47</v>
      </c>
      <c r="B28" s="13">
        <v>38</v>
      </c>
    </row>
    <row r="29" spans="1:2" x14ac:dyDescent="0.35">
      <c r="A29" s="14">
        <v>48</v>
      </c>
      <c r="B29" s="14">
        <v>38</v>
      </c>
    </row>
    <row r="30" spans="1:2" x14ac:dyDescent="0.35">
      <c r="A30" s="13">
        <v>49</v>
      </c>
      <c r="B30" s="13">
        <v>39</v>
      </c>
    </row>
    <row r="31" spans="1:2" x14ac:dyDescent="0.35">
      <c r="A31" s="14">
        <v>50</v>
      </c>
      <c r="B31" s="14">
        <v>40</v>
      </c>
    </row>
    <row r="32" spans="1:2" x14ac:dyDescent="0.35">
      <c r="A32" s="13">
        <v>51</v>
      </c>
      <c r="B32" s="13">
        <v>41</v>
      </c>
    </row>
    <row r="33" spans="1:2" x14ac:dyDescent="0.35">
      <c r="A33" s="14">
        <v>52</v>
      </c>
      <c r="B33" s="14">
        <v>42</v>
      </c>
    </row>
    <row r="34" spans="1:2" x14ac:dyDescent="0.35">
      <c r="A34" s="13">
        <v>53</v>
      </c>
      <c r="B34" s="13">
        <v>42</v>
      </c>
    </row>
    <row r="35" spans="1:2" x14ac:dyDescent="0.35">
      <c r="A35" s="14">
        <v>54</v>
      </c>
      <c r="B35" s="14">
        <v>43</v>
      </c>
    </row>
    <row r="36" spans="1:2" x14ac:dyDescent="0.35">
      <c r="A36" s="13">
        <v>55</v>
      </c>
      <c r="B36" s="13">
        <v>44</v>
      </c>
    </row>
    <row r="37" spans="1:2" x14ac:dyDescent="0.35">
      <c r="A37" s="14">
        <v>56</v>
      </c>
      <c r="B37" s="14">
        <v>45</v>
      </c>
    </row>
    <row r="38" spans="1:2" x14ac:dyDescent="0.35">
      <c r="A38" s="13">
        <v>57</v>
      </c>
      <c r="B38" s="13">
        <v>46</v>
      </c>
    </row>
    <row r="39" spans="1:2" x14ac:dyDescent="0.35">
      <c r="A39" s="14">
        <v>58</v>
      </c>
      <c r="B39" s="14">
        <v>46</v>
      </c>
    </row>
    <row r="40" spans="1:2" x14ac:dyDescent="0.35">
      <c r="A40" s="13">
        <v>59</v>
      </c>
      <c r="B40" s="13">
        <v>47</v>
      </c>
    </row>
    <row r="41" spans="1:2" x14ac:dyDescent="0.35">
      <c r="A41" s="14">
        <v>60</v>
      </c>
      <c r="B41" s="14">
        <v>48</v>
      </c>
    </row>
    <row r="42" spans="1:2" x14ac:dyDescent="0.35">
      <c r="A42" s="13">
        <v>61</v>
      </c>
      <c r="B42" s="13">
        <v>49</v>
      </c>
    </row>
    <row r="43" spans="1:2" x14ac:dyDescent="0.35">
      <c r="A43" s="14">
        <v>62</v>
      </c>
      <c r="B43" s="14">
        <v>50</v>
      </c>
    </row>
    <row r="44" spans="1:2" x14ac:dyDescent="0.35">
      <c r="A44" s="13">
        <v>63</v>
      </c>
      <c r="B44" s="13">
        <v>50</v>
      </c>
    </row>
    <row r="45" spans="1:2" x14ac:dyDescent="0.35">
      <c r="A45" s="14">
        <v>64</v>
      </c>
      <c r="B45" s="14">
        <v>51</v>
      </c>
    </row>
    <row r="46" spans="1:2" x14ac:dyDescent="0.35">
      <c r="A46" s="13">
        <v>65</v>
      </c>
      <c r="B46" s="13">
        <v>52</v>
      </c>
    </row>
    <row r="47" spans="1:2" x14ac:dyDescent="0.35">
      <c r="A47" s="14">
        <v>66</v>
      </c>
      <c r="B47" s="14">
        <v>53</v>
      </c>
    </row>
    <row r="48" spans="1:2" x14ac:dyDescent="0.35">
      <c r="A48" s="13">
        <v>67</v>
      </c>
      <c r="B48" s="13">
        <v>54</v>
      </c>
    </row>
    <row r="49" spans="1:2" x14ac:dyDescent="0.35">
      <c r="A49" s="14">
        <v>68</v>
      </c>
      <c r="B49" s="14">
        <v>54</v>
      </c>
    </row>
    <row r="50" spans="1:2" x14ac:dyDescent="0.35">
      <c r="A50" s="13">
        <v>69</v>
      </c>
      <c r="B50" s="13">
        <v>55</v>
      </c>
    </row>
    <row r="51" spans="1:2" x14ac:dyDescent="0.35">
      <c r="A51" s="14">
        <v>70</v>
      </c>
      <c r="B51" s="14">
        <v>56</v>
      </c>
    </row>
    <row r="52" spans="1:2" x14ac:dyDescent="0.35">
      <c r="A52" s="14">
        <v>71</v>
      </c>
      <c r="B52" s="14">
        <v>57</v>
      </c>
    </row>
    <row r="53" spans="1:2" x14ac:dyDescent="0.35">
      <c r="A53" s="13">
        <v>72</v>
      </c>
      <c r="B53" s="13">
        <v>58</v>
      </c>
    </row>
    <row r="54" spans="1:2" x14ac:dyDescent="0.35">
      <c r="A54" s="14">
        <v>73</v>
      </c>
      <c r="B54" s="14">
        <v>58</v>
      </c>
    </row>
    <row r="55" spans="1:2" x14ac:dyDescent="0.35">
      <c r="A55" s="13">
        <v>74</v>
      </c>
      <c r="B55" s="13">
        <v>59</v>
      </c>
    </row>
    <row r="56" spans="1:2" x14ac:dyDescent="0.35">
      <c r="A56" s="14">
        <v>75</v>
      </c>
      <c r="B56" s="14">
        <v>60</v>
      </c>
    </row>
    <row r="57" spans="1:2" x14ac:dyDescent="0.35">
      <c r="A57" s="13">
        <v>76</v>
      </c>
      <c r="B57" s="13">
        <v>61</v>
      </c>
    </row>
    <row r="58" spans="1:2" x14ac:dyDescent="0.35">
      <c r="A58" s="14">
        <v>77</v>
      </c>
      <c r="B58" s="14">
        <v>62</v>
      </c>
    </row>
    <row r="59" spans="1:2" x14ac:dyDescent="0.35">
      <c r="A59" s="13">
        <v>78</v>
      </c>
      <c r="B59" s="13">
        <v>117</v>
      </c>
    </row>
    <row r="60" spans="1:2" x14ac:dyDescent="0.35">
      <c r="A60" s="14">
        <v>79</v>
      </c>
      <c r="B60" s="14">
        <v>119</v>
      </c>
    </row>
    <row r="61" spans="1:2" x14ac:dyDescent="0.35">
      <c r="A61" s="13">
        <v>80</v>
      </c>
      <c r="B61" s="13">
        <v>120</v>
      </c>
    </row>
    <row r="62" spans="1:2" x14ac:dyDescent="0.35">
      <c r="A62" s="14">
        <v>81</v>
      </c>
      <c r="B62" s="14">
        <v>122</v>
      </c>
    </row>
    <row r="63" spans="1:2" x14ac:dyDescent="0.35">
      <c r="A63" s="13">
        <v>82</v>
      </c>
      <c r="B63" s="13">
        <v>123</v>
      </c>
    </row>
    <row r="64" spans="1:2" x14ac:dyDescent="0.35">
      <c r="A64" s="14">
        <v>83</v>
      </c>
      <c r="B64" s="14">
        <v>125</v>
      </c>
    </row>
    <row r="65" spans="1:2" x14ac:dyDescent="0.35">
      <c r="A65" s="13">
        <v>84</v>
      </c>
      <c r="B65" s="13">
        <v>126</v>
      </c>
    </row>
    <row r="66" spans="1:2" x14ac:dyDescent="0.35">
      <c r="A66" s="14">
        <v>85</v>
      </c>
      <c r="B66" s="14">
        <v>128</v>
      </c>
    </row>
    <row r="67" spans="1:2" x14ac:dyDescent="0.35">
      <c r="A67" s="13">
        <v>86</v>
      </c>
      <c r="B67" s="13">
        <v>129</v>
      </c>
    </row>
    <row r="68" spans="1:2" x14ac:dyDescent="0.35">
      <c r="A68" s="14">
        <v>87</v>
      </c>
      <c r="B68" s="14">
        <v>131</v>
      </c>
    </row>
    <row r="69" spans="1:2" x14ac:dyDescent="0.35">
      <c r="A69" s="13">
        <v>88</v>
      </c>
      <c r="B69" s="13">
        <v>132</v>
      </c>
    </row>
    <row r="70" spans="1:2" x14ac:dyDescent="0.35">
      <c r="A70" s="14">
        <v>89</v>
      </c>
      <c r="B70" s="14">
        <v>134</v>
      </c>
    </row>
    <row r="71" spans="1:2" x14ac:dyDescent="0.35">
      <c r="A71" s="13">
        <v>90</v>
      </c>
      <c r="B71" s="13">
        <v>135</v>
      </c>
    </row>
    <row r="72" spans="1:2" x14ac:dyDescent="0.35">
      <c r="A72" s="14">
        <v>91</v>
      </c>
      <c r="B72" s="14">
        <v>137</v>
      </c>
    </row>
    <row r="73" spans="1:2" x14ac:dyDescent="0.35">
      <c r="A73" s="13">
        <v>92</v>
      </c>
      <c r="B73" s="13">
        <v>138</v>
      </c>
    </row>
    <row r="74" spans="1:2" x14ac:dyDescent="0.35">
      <c r="A74" s="14">
        <v>93</v>
      </c>
      <c r="B74" s="14">
        <v>140</v>
      </c>
    </row>
    <row r="75" spans="1:2" x14ac:dyDescent="0.35">
      <c r="A75" s="13">
        <v>94</v>
      </c>
      <c r="B75" s="13">
        <v>141</v>
      </c>
    </row>
    <row r="76" spans="1:2" x14ac:dyDescent="0.35">
      <c r="A76" s="14">
        <v>95</v>
      </c>
      <c r="B76" s="14">
        <v>143</v>
      </c>
    </row>
    <row r="77" spans="1:2" x14ac:dyDescent="0.35">
      <c r="A77" s="13">
        <v>96</v>
      </c>
      <c r="B77" s="13">
        <v>144</v>
      </c>
    </row>
    <row r="78" spans="1:2" x14ac:dyDescent="0.35">
      <c r="A78" s="14">
        <v>97</v>
      </c>
      <c r="B78" s="14">
        <v>146</v>
      </c>
    </row>
    <row r="79" spans="1:2" x14ac:dyDescent="0.35">
      <c r="A79" s="13">
        <v>98</v>
      </c>
      <c r="B79" s="13">
        <v>147</v>
      </c>
    </row>
    <row r="80" spans="1:2" x14ac:dyDescent="0.35">
      <c r="A80" s="14">
        <v>99</v>
      </c>
      <c r="B80" s="14">
        <v>149</v>
      </c>
    </row>
    <row r="81" spans="1:2" x14ac:dyDescent="0.35">
      <c r="A81" s="13">
        <v>100</v>
      </c>
      <c r="B81" s="13">
        <v>150</v>
      </c>
    </row>
    <row r="82" spans="1:2" x14ac:dyDescent="0.35">
      <c r="A82" s="14">
        <v>101</v>
      </c>
      <c r="B82" s="14">
        <v>162</v>
      </c>
    </row>
    <row r="83" spans="1:2" x14ac:dyDescent="0.35">
      <c r="A83" s="13">
        <v>102</v>
      </c>
      <c r="B83" s="13">
        <v>163</v>
      </c>
    </row>
    <row r="84" spans="1:2" x14ac:dyDescent="0.35">
      <c r="A84" s="14">
        <v>103</v>
      </c>
      <c r="B84" s="14">
        <v>165</v>
      </c>
    </row>
    <row r="85" spans="1:2" x14ac:dyDescent="0.35">
      <c r="A85" s="13">
        <v>104</v>
      </c>
      <c r="B85" s="13">
        <v>166</v>
      </c>
    </row>
    <row r="86" spans="1:2" x14ac:dyDescent="0.35">
      <c r="A86" s="14">
        <v>105</v>
      </c>
      <c r="B86" s="14">
        <v>168</v>
      </c>
    </row>
    <row r="87" spans="1:2" x14ac:dyDescent="0.35">
      <c r="A87" s="13">
        <v>106</v>
      </c>
      <c r="B87" s="13">
        <v>170</v>
      </c>
    </row>
    <row r="88" spans="1:2" x14ac:dyDescent="0.35">
      <c r="A88" s="14">
        <v>107</v>
      </c>
      <c r="B88" s="14">
        <v>171</v>
      </c>
    </row>
    <row r="89" spans="1:2" x14ac:dyDescent="0.35">
      <c r="A89" s="13">
        <v>108</v>
      </c>
      <c r="B89" s="13">
        <v>173</v>
      </c>
    </row>
    <row r="90" spans="1:2" x14ac:dyDescent="0.35">
      <c r="A90" s="14">
        <v>109</v>
      </c>
      <c r="B90" s="14">
        <v>174</v>
      </c>
    </row>
    <row r="91" spans="1:2" x14ac:dyDescent="0.35">
      <c r="A91" s="13">
        <v>110</v>
      </c>
      <c r="B91" s="13">
        <v>176</v>
      </c>
    </row>
    <row r="92" spans="1:2" x14ac:dyDescent="0.35">
      <c r="A92" s="14">
        <v>111</v>
      </c>
      <c r="B92" s="14">
        <v>178</v>
      </c>
    </row>
    <row r="93" spans="1:2" x14ac:dyDescent="0.35">
      <c r="A93" s="13">
        <v>112</v>
      </c>
      <c r="B93" s="13">
        <v>179</v>
      </c>
    </row>
    <row r="94" spans="1:2" x14ac:dyDescent="0.35">
      <c r="A94" s="14">
        <v>113</v>
      </c>
      <c r="B94" s="14">
        <v>181</v>
      </c>
    </row>
    <row r="95" spans="1:2" x14ac:dyDescent="0.35">
      <c r="A95" s="13">
        <v>114</v>
      </c>
      <c r="B95" s="13">
        <v>182</v>
      </c>
    </row>
    <row r="96" spans="1:2" x14ac:dyDescent="0.35">
      <c r="A96" s="14">
        <v>115</v>
      </c>
      <c r="B96" s="14">
        <v>184</v>
      </c>
    </row>
    <row r="97" spans="1:2" x14ac:dyDescent="0.35">
      <c r="A97" s="13">
        <v>116</v>
      </c>
      <c r="B97" s="13">
        <v>186</v>
      </c>
    </row>
    <row r="98" spans="1:2" x14ac:dyDescent="0.35">
      <c r="A98" s="14">
        <v>117</v>
      </c>
      <c r="B98" s="14">
        <v>187</v>
      </c>
    </row>
    <row r="99" spans="1:2" x14ac:dyDescent="0.35">
      <c r="A99" s="13">
        <v>118</v>
      </c>
      <c r="B99" s="13">
        <v>189</v>
      </c>
    </row>
    <row r="100" spans="1:2" x14ac:dyDescent="0.35">
      <c r="A100" s="14">
        <v>119</v>
      </c>
      <c r="B100" s="14">
        <v>190</v>
      </c>
    </row>
    <row r="101" spans="1:2" x14ac:dyDescent="0.35">
      <c r="A101" s="13">
        <v>120</v>
      </c>
      <c r="B101" s="13">
        <v>192</v>
      </c>
    </row>
    <row r="102" spans="1:2" x14ac:dyDescent="0.35">
      <c r="A102" s="14">
        <v>121</v>
      </c>
      <c r="B102" s="14">
        <v>194</v>
      </c>
    </row>
    <row r="103" spans="1:2" x14ac:dyDescent="0.35">
      <c r="A103" s="14">
        <v>122</v>
      </c>
      <c r="B103" s="14">
        <v>195</v>
      </c>
    </row>
    <row r="104" spans="1:2" x14ac:dyDescent="0.35">
      <c r="A104" s="13">
        <v>123</v>
      </c>
      <c r="B104" s="13">
        <v>197</v>
      </c>
    </row>
    <row r="105" spans="1:2" x14ac:dyDescent="0.35">
      <c r="A105" s="14">
        <v>124</v>
      </c>
      <c r="B105" s="14">
        <v>198</v>
      </c>
    </row>
    <row r="106" spans="1:2" x14ac:dyDescent="0.35">
      <c r="A106" s="13">
        <v>125</v>
      </c>
      <c r="B106" s="13">
        <v>200</v>
      </c>
    </row>
    <row r="107" spans="1:2" x14ac:dyDescent="0.35">
      <c r="A107" s="14">
        <v>126</v>
      </c>
      <c r="B107" s="14">
        <v>202</v>
      </c>
    </row>
    <row r="108" spans="1:2" x14ac:dyDescent="0.35">
      <c r="A108" s="13">
        <v>127</v>
      </c>
      <c r="B108" s="13">
        <v>203</v>
      </c>
    </row>
    <row r="109" spans="1:2" x14ac:dyDescent="0.35">
      <c r="A109" s="14">
        <v>128</v>
      </c>
      <c r="B109" s="14">
        <v>218</v>
      </c>
    </row>
    <row r="110" spans="1:2" x14ac:dyDescent="0.35">
      <c r="A110" s="13">
        <v>129</v>
      </c>
      <c r="B110" s="13">
        <v>232</v>
      </c>
    </row>
    <row r="111" spans="1:2" x14ac:dyDescent="0.35">
      <c r="A111" s="14">
        <v>130</v>
      </c>
      <c r="B111" s="14">
        <v>247</v>
      </c>
    </row>
    <row r="112" spans="1:2" x14ac:dyDescent="0.35">
      <c r="A112" s="13">
        <v>131</v>
      </c>
      <c r="B112" s="13">
        <v>249</v>
      </c>
    </row>
    <row r="113" spans="1:2" x14ac:dyDescent="0.35">
      <c r="A113" s="14">
        <v>132</v>
      </c>
      <c r="B113" s="14">
        <v>264</v>
      </c>
    </row>
    <row r="114" spans="1:2" x14ac:dyDescent="0.35">
      <c r="A114" s="13">
        <v>133</v>
      </c>
      <c r="B114" s="13">
        <v>266</v>
      </c>
    </row>
    <row r="115" spans="1:2" x14ac:dyDescent="0.35">
      <c r="A115" s="14">
        <v>134</v>
      </c>
      <c r="B115" s="14">
        <v>295</v>
      </c>
    </row>
    <row r="116" spans="1:2" x14ac:dyDescent="0.35">
      <c r="A116" s="13">
        <v>135</v>
      </c>
      <c r="B116" s="13">
        <v>311</v>
      </c>
    </row>
    <row r="117" spans="1:2" x14ac:dyDescent="0.35">
      <c r="A117" s="14">
        <v>136</v>
      </c>
      <c r="B117" s="14">
        <v>326</v>
      </c>
    </row>
    <row r="118" spans="1:2" x14ac:dyDescent="0.35">
      <c r="A118" s="13">
        <v>137</v>
      </c>
      <c r="B118" s="13">
        <v>343</v>
      </c>
    </row>
    <row r="119" spans="1:2" x14ac:dyDescent="0.35">
      <c r="A119" s="14">
        <v>138</v>
      </c>
      <c r="B119" s="14">
        <v>359</v>
      </c>
    </row>
    <row r="120" spans="1:2" x14ac:dyDescent="0.35">
      <c r="A120" s="13">
        <v>139</v>
      </c>
      <c r="B120" s="13">
        <v>375</v>
      </c>
    </row>
    <row r="121" spans="1:2" x14ac:dyDescent="0.35">
      <c r="A121" s="14">
        <v>140</v>
      </c>
      <c r="B121" s="14">
        <v>392</v>
      </c>
    </row>
    <row r="122" spans="1:2" x14ac:dyDescent="0.35">
      <c r="A122" s="13">
        <v>141</v>
      </c>
      <c r="B122" s="13">
        <v>409</v>
      </c>
    </row>
    <row r="123" spans="1:2" x14ac:dyDescent="0.35">
      <c r="A123" s="14">
        <v>142</v>
      </c>
      <c r="B123" s="14">
        <v>426</v>
      </c>
    </row>
    <row r="124" spans="1:2" x14ac:dyDescent="0.35">
      <c r="A124" s="13">
        <v>143</v>
      </c>
      <c r="B124" s="13">
        <v>443</v>
      </c>
    </row>
    <row r="125" spans="1:2" x14ac:dyDescent="0.35">
      <c r="A125" s="14">
        <v>144</v>
      </c>
      <c r="B125" s="14">
        <v>461</v>
      </c>
    </row>
    <row r="126" spans="1:2" x14ac:dyDescent="0.35">
      <c r="A126" s="13">
        <v>145</v>
      </c>
      <c r="B126" s="13">
        <v>479</v>
      </c>
    </row>
    <row r="127" spans="1:2" x14ac:dyDescent="0.35">
      <c r="A127" s="14">
        <v>146</v>
      </c>
      <c r="B127" s="14">
        <v>482</v>
      </c>
    </row>
    <row r="128" spans="1:2" x14ac:dyDescent="0.35">
      <c r="A128" s="13">
        <v>147</v>
      </c>
      <c r="B128" s="13">
        <v>500</v>
      </c>
    </row>
    <row r="129" spans="1:2" x14ac:dyDescent="0.35">
      <c r="A129" s="14">
        <v>148</v>
      </c>
      <c r="B129" s="14">
        <v>518</v>
      </c>
    </row>
    <row r="130" spans="1:2" x14ac:dyDescent="0.35">
      <c r="A130" s="13">
        <v>149</v>
      </c>
      <c r="B130" s="13">
        <v>551</v>
      </c>
    </row>
    <row r="131" spans="1:2" x14ac:dyDescent="0.35">
      <c r="A131" s="14">
        <v>150</v>
      </c>
      <c r="B131" s="14">
        <v>600</v>
      </c>
    </row>
    <row r="132" spans="1:2" x14ac:dyDescent="0.35">
      <c r="A132" s="13">
        <v>151</v>
      </c>
      <c r="B132" s="13">
        <v>664</v>
      </c>
    </row>
    <row r="133" spans="1:2" x14ac:dyDescent="0.35">
      <c r="A133" s="14">
        <v>152</v>
      </c>
      <c r="B133" s="14">
        <v>730</v>
      </c>
    </row>
    <row r="134" spans="1:2" x14ac:dyDescent="0.35">
      <c r="A134" s="13">
        <v>153</v>
      </c>
      <c r="B134" s="13">
        <v>796</v>
      </c>
    </row>
    <row r="135" spans="1:2" x14ac:dyDescent="0.35">
      <c r="A135" s="14">
        <v>154</v>
      </c>
      <c r="B135" s="14">
        <v>847</v>
      </c>
    </row>
    <row r="136" spans="1:2" x14ac:dyDescent="0.35">
      <c r="A136" s="13">
        <v>155</v>
      </c>
      <c r="B136" s="13">
        <v>899</v>
      </c>
    </row>
    <row r="137" spans="1:2" x14ac:dyDescent="0.35">
      <c r="A137" s="14">
        <v>156</v>
      </c>
      <c r="B137" s="14">
        <v>952</v>
      </c>
    </row>
    <row r="138" spans="1:2" x14ac:dyDescent="0.35">
      <c r="A138" s="13">
        <v>157</v>
      </c>
      <c r="B138" s="15">
        <v>1005</v>
      </c>
    </row>
    <row r="139" spans="1:2" x14ac:dyDescent="0.35">
      <c r="A139" s="14">
        <v>158</v>
      </c>
      <c r="B139" s="16">
        <v>1059</v>
      </c>
    </row>
    <row r="140" spans="1:2" x14ac:dyDescent="0.35">
      <c r="A140" s="13">
        <v>159</v>
      </c>
      <c r="B140" s="15">
        <v>1113</v>
      </c>
    </row>
    <row r="141" spans="1:2" x14ac:dyDescent="0.35">
      <c r="A141" s="14">
        <v>160</v>
      </c>
      <c r="B141" s="16">
        <v>1168</v>
      </c>
    </row>
    <row r="142" spans="1:2" x14ac:dyDescent="0.35">
      <c r="A142" s="13">
        <v>161</v>
      </c>
      <c r="B142" s="15">
        <v>1224</v>
      </c>
    </row>
    <row r="143" spans="1:2" x14ac:dyDescent="0.35">
      <c r="A143" s="14">
        <v>162</v>
      </c>
      <c r="B143" s="16">
        <v>1280</v>
      </c>
    </row>
    <row r="144" spans="1:2" x14ac:dyDescent="0.35">
      <c r="A144" s="13">
        <v>163</v>
      </c>
      <c r="B144" s="15">
        <v>1337</v>
      </c>
    </row>
    <row r="145" spans="1:2" x14ac:dyDescent="0.35">
      <c r="A145" s="14">
        <v>164</v>
      </c>
      <c r="B145" s="16">
        <v>1394</v>
      </c>
    </row>
    <row r="146" spans="1:2" x14ac:dyDescent="0.35">
      <c r="A146" s="13">
        <v>165</v>
      </c>
      <c r="B146" s="15">
        <v>1452</v>
      </c>
    </row>
    <row r="147" spans="1:2" x14ac:dyDescent="0.35">
      <c r="A147" s="14">
        <v>166</v>
      </c>
      <c r="B147" s="16">
        <v>1511</v>
      </c>
    </row>
    <row r="148" spans="1:2" x14ac:dyDescent="0.35">
      <c r="A148" s="13">
        <v>167</v>
      </c>
      <c r="B148" s="15">
        <v>1570</v>
      </c>
    </row>
    <row r="149" spans="1:2" x14ac:dyDescent="0.35">
      <c r="A149" s="14">
        <v>168</v>
      </c>
      <c r="B149" s="16">
        <v>1630</v>
      </c>
    </row>
    <row r="150" spans="1:2" x14ac:dyDescent="0.35">
      <c r="A150" s="13">
        <v>169</v>
      </c>
      <c r="B150" s="15">
        <v>1690</v>
      </c>
    </row>
    <row r="151" spans="1:2" x14ac:dyDescent="0.35">
      <c r="A151" s="14">
        <v>170</v>
      </c>
      <c r="B151" s="16">
        <v>1751</v>
      </c>
    </row>
    <row r="152" spans="1:2" x14ac:dyDescent="0.35">
      <c r="A152" s="13">
        <v>171</v>
      </c>
      <c r="B152" s="15">
        <v>1813</v>
      </c>
    </row>
    <row r="153" spans="1:2" x14ac:dyDescent="0.35">
      <c r="A153" s="14">
        <v>172</v>
      </c>
      <c r="B153" s="16">
        <v>1875</v>
      </c>
    </row>
    <row r="154" spans="1:2" x14ac:dyDescent="0.35">
      <c r="A154" s="14">
        <v>173</v>
      </c>
      <c r="B154" s="16">
        <v>1938</v>
      </c>
    </row>
    <row r="155" spans="1:2" x14ac:dyDescent="0.35">
      <c r="A155" s="13">
        <v>174</v>
      </c>
      <c r="B155" s="15">
        <v>2001</v>
      </c>
    </row>
    <row r="156" spans="1:2" x14ac:dyDescent="0.35">
      <c r="A156" s="14">
        <v>175</v>
      </c>
      <c r="B156" s="16">
        <v>2065</v>
      </c>
    </row>
    <row r="157" spans="1:2" x14ac:dyDescent="0.35">
      <c r="A157" s="13">
        <v>176</v>
      </c>
      <c r="B157" s="15">
        <v>2130</v>
      </c>
    </row>
    <row r="158" spans="1:2" x14ac:dyDescent="0.35">
      <c r="A158" s="14">
        <v>177</v>
      </c>
      <c r="B158" s="16">
        <v>2195</v>
      </c>
    </row>
    <row r="159" spans="1:2" x14ac:dyDescent="0.35">
      <c r="A159" s="13">
        <v>178</v>
      </c>
      <c r="B159" s="15">
        <v>2261</v>
      </c>
    </row>
    <row r="160" spans="1:2" x14ac:dyDescent="0.35">
      <c r="A160" s="14">
        <v>179</v>
      </c>
      <c r="B160" s="16">
        <v>2327</v>
      </c>
    </row>
    <row r="161" spans="1:2" x14ac:dyDescent="0.35">
      <c r="A161" s="13">
        <v>180</v>
      </c>
      <c r="B161" s="15">
        <v>2394</v>
      </c>
    </row>
    <row r="162" spans="1:2" x14ac:dyDescent="0.35">
      <c r="A162" s="14">
        <v>181</v>
      </c>
      <c r="B162" s="16">
        <v>2480</v>
      </c>
    </row>
    <row r="163" spans="1:2" x14ac:dyDescent="0.35">
      <c r="A163" s="13">
        <v>182</v>
      </c>
      <c r="B163" s="15">
        <v>2548</v>
      </c>
    </row>
    <row r="164" spans="1:2" x14ac:dyDescent="0.35">
      <c r="A164" s="14">
        <v>183</v>
      </c>
      <c r="B164" s="16">
        <v>2617</v>
      </c>
    </row>
    <row r="165" spans="1:2" x14ac:dyDescent="0.35">
      <c r="A165" s="13">
        <v>184</v>
      </c>
      <c r="B165" s="15">
        <v>2686</v>
      </c>
    </row>
    <row r="166" spans="1:2" x14ac:dyDescent="0.35">
      <c r="A166" s="14">
        <v>185</v>
      </c>
      <c r="B166" s="16">
        <v>2757</v>
      </c>
    </row>
    <row r="167" spans="1:2" x14ac:dyDescent="0.35">
      <c r="A167" s="13">
        <v>186</v>
      </c>
      <c r="B167" s="15">
        <v>2827</v>
      </c>
    </row>
    <row r="168" spans="1:2" x14ac:dyDescent="0.35">
      <c r="A168" s="14">
        <v>187</v>
      </c>
      <c r="B168" s="16">
        <v>2899</v>
      </c>
    </row>
    <row r="169" spans="1:2" x14ac:dyDescent="0.35">
      <c r="A169" s="13">
        <v>188</v>
      </c>
      <c r="B169" s="15">
        <v>2970</v>
      </c>
    </row>
    <row r="170" spans="1:2" x14ac:dyDescent="0.35">
      <c r="A170" s="14">
        <v>189</v>
      </c>
      <c r="B170" s="16">
        <v>3043</v>
      </c>
    </row>
    <row r="171" spans="1:2" x14ac:dyDescent="0.35">
      <c r="A171" s="13">
        <v>190</v>
      </c>
      <c r="B171" s="15">
        <v>3116</v>
      </c>
    </row>
    <row r="172" spans="1:2" x14ac:dyDescent="0.35">
      <c r="A172" s="14">
        <v>191</v>
      </c>
      <c r="B172" s="16">
        <v>3190</v>
      </c>
    </row>
    <row r="173" spans="1:2" x14ac:dyDescent="0.35">
      <c r="A173" s="13">
        <v>192</v>
      </c>
      <c r="B173" s="15">
        <v>3264</v>
      </c>
    </row>
    <row r="174" spans="1:2" x14ac:dyDescent="0.35">
      <c r="A174" s="14">
        <v>193</v>
      </c>
      <c r="B174" s="16">
        <v>3300</v>
      </c>
    </row>
    <row r="175" spans="1:2" x14ac:dyDescent="0.35">
      <c r="A175" s="13">
        <v>194</v>
      </c>
      <c r="B175" s="15">
        <v>3337</v>
      </c>
    </row>
    <row r="176" spans="1:2" x14ac:dyDescent="0.35">
      <c r="A176" s="14">
        <v>195</v>
      </c>
      <c r="B176" s="16">
        <v>3374</v>
      </c>
    </row>
    <row r="177" spans="1:2" x14ac:dyDescent="0.35">
      <c r="A177" s="13">
        <v>196</v>
      </c>
      <c r="B177" s="15">
        <v>3410</v>
      </c>
    </row>
    <row r="178" spans="1:2" x14ac:dyDescent="0.35">
      <c r="A178" s="14">
        <v>197</v>
      </c>
      <c r="B178" s="16">
        <v>3448</v>
      </c>
    </row>
    <row r="179" spans="1:2" x14ac:dyDescent="0.35">
      <c r="A179" s="13">
        <v>198</v>
      </c>
      <c r="B179" s="15">
        <v>3485</v>
      </c>
    </row>
    <row r="180" spans="1:2" x14ac:dyDescent="0.35">
      <c r="A180" s="14">
        <v>199</v>
      </c>
      <c r="B180" s="16">
        <v>3522</v>
      </c>
    </row>
    <row r="181" spans="1:2" x14ac:dyDescent="0.35">
      <c r="A181" s="13">
        <v>200</v>
      </c>
      <c r="B181" s="15">
        <v>3580</v>
      </c>
    </row>
    <row r="182" spans="1:2" x14ac:dyDescent="0.35">
      <c r="A182" s="14">
        <v>201</v>
      </c>
      <c r="B182" s="16">
        <v>3618</v>
      </c>
    </row>
    <row r="183" spans="1:2" x14ac:dyDescent="0.35">
      <c r="A183" s="13">
        <v>202</v>
      </c>
      <c r="B183" s="15">
        <v>3676</v>
      </c>
    </row>
    <row r="184" spans="1:2" x14ac:dyDescent="0.35">
      <c r="A184" s="14">
        <v>203</v>
      </c>
      <c r="B184" s="16">
        <v>3735</v>
      </c>
    </row>
    <row r="185" spans="1:2" x14ac:dyDescent="0.35">
      <c r="A185" s="13">
        <v>204</v>
      </c>
      <c r="B185" s="15">
        <v>3774</v>
      </c>
    </row>
    <row r="186" spans="1:2" x14ac:dyDescent="0.35">
      <c r="A186" s="14">
        <v>205</v>
      </c>
      <c r="B186" s="16">
        <v>3813</v>
      </c>
    </row>
    <row r="187" spans="1:2" x14ac:dyDescent="0.35">
      <c r="A187" s="13">
        <v>206</v>
      </c>
      <c r="B187" s="15">
        <v>3852</v>
      </c>
    </row>
    <row r="188" spans="1:2" x14ac:dyDescent="0.35">
      <c r="A188" s="14">
        <v>207</v>
      </c>
      <c r="B188" s="16">
        <v>3892</v>
      </c>
    </row>
    <row r="189" spans="1:2" x14ac:dyDescent="0.35">
      <c r="A189" s="13">
        <v>208</v>
      </c>
      <c r="B189" s="15">
        <v>3952</v>
      </c>
    </row>
    <row r="190" spans="1:2" x14ac:dyDescent="0.35">
      <c r="A190" s="14">
        <v>209</v>
      </c>
      <c r="B190" s="16">
        <v>3992</v>
      </c>
    </row>
    <row r="191" spans="1:2" x14ac:dyDescent="0.35">
      <c r="A191" s="13">
        <v>210</v>
      </c>
      <c r="B191" s="15">
        <v>4032</v>
      </c>
    </row>
    <row r="192" spans="1:2" x14ac:dyDescent="0.35">
      <c r="A192" s="14">
        <v>211</v>
      </c>
      <c r="B192" s="16">
        <v>4072</v>
      </c>
    </row>
    <row r="193" spans="1:2" x14ac:dyDescent="0.35">
      <c r="A193" s="13">
        <v>212</v>
      </c>
      <c r="B193" s="15">
        <v>4113</v>
      </c>
    </row>
    <row r="194" spans="1:2" x14ac:dyDescent="0.35">
      <c r="A194" s="14">
        <v>213</v>
      </c>
      <c r="B194" s="16">
        <v>4175</v>
      </c>
    </row>
    <row r="195" spans="1:2" x14ac:dyDescent="0.35">
      <c r="A195" s="13">
        <v>214</v>
      </c>
      <c r="B195" s="15">
        <v>4216</v>
      </c>
    </row>
    <row r="196" spans="1:2" x14ac:dyDescent="0.35">
      <c r="A196" s="14">
        <v>215</v>
      </c>
      <c r="B196" s="16">
        <v>4257</v>
      </c>
    </row>
    <row r="197" spans="1:2" x14ac:dyDescent="0.35">
      <c r="A197" s="13">
        <v>216</v>
      </c>
      <c r="B197" s="15">
        <v>4298</v>
      </c>
    </row>
    <row r="198" spans="1:2" x14ac:dyDescent="0.35">
      <c r="A198" s="14">
        <v>217</v>
      </c>
      <c r="B198" s="16">
        <v>4340</v>
      </c>
    </row>
    <row r="199" spans="1:2" x14ac:dyDescent="0.35">
      <c r="A199" s="13">
        <v>218</v>
      </c>
      <c r="B199" s="15">
        <v>4404</v>
      </c>
    </row>
    <row r="200" spans="1:2" x14ac:dyDescent="0.35">
      <c r="A200" s="14">
        <v>219</v>
      </c>
      <c r="B200" s="16">
        <v>4446</v>
      </c>
    </row>
    <row r="201" spans="1:2" x14ac:dyDescent="0.35">
      <c r="A201" s="13">
        <v>220</v>
      </c>
      <c r="B201" s="15">
        <v>4488</v>
      </c>
    </row>
    <row r="202" spans="1:2" x14ac:dyDescent="0.35">
      <c r="A202" s="14">
        <v>221</v>
      </c>
      <c r="B202" s="16">
        <v>4531</v>
      </c>
    </row>
    <row r="203" spans="1:2" x14ac:dyDescent="0.35">
      <c r="A203" s="13">
        <v>222</v>
      </c>
      <c r="B203" s="15">
        <v>4573</v>
      </c>
    </row>
    <row r="204" spans="1:2" x14ac:dyDescent="0.35">
      <c r="A204" s="14">
        <v>223</v>
      </c>
      <c r="B204" s="16">
        <v>4638</v>
      </c>
    </row>
    <row r="205" spans="1:2" x14ac:dyDescent="0.35">
      <c r="A205" s="14">
        <v>224</v>
      </c>
      <c r="B205" s="16">
        <v>4682</v>
      </c>
    </row>
    <row r="206" spans="1:2" x14ac:dyDescent="0.35">
      <c r="A206" s="13">
        <v>225</v>
      </c>
      <c r="B206" s="15">
        <v>4725</v>
      </c>
    </row>
    <row r="207" spans="1:2" x14ac:dyDescent="0.35">
      <c r="A207" s="14">
        <v>226</v>
      </c>
      <c r="B207" s="16">
        <v>4769</v>
      </c>
    </row>
    <row r="208" spans="1:2" x14ac:dyDescent="0.35">
      <c r="A208" s="13">
        <v>227</v>
      </c>
      <c r="B208" s="15">
        <v>4812</v>
      </c>
    </row>
    <row r="209" spans="1:2" x14ac:dyDescent="0.35">
      <c r="A209" s="14">
        <v>228</v>
      </c>
      <c r="B209" s="16">
        <v>4880</v>
      </c>
    </row>
    <row r="210" spans="1:2" x14ac:dyDescent="0.35">
      <c r="A210" s="13">
        <v>229</v>
      </c>
      <c r="B210" s="15">
        <v>4924</v>
      </c>
    </row>
    <row r="211" spans="1:2" x14ac:dyDescent="0.35">
      <c r="A211" s="14">
        <v>230</v>
      </c>
      <c r="B211" s="16">
        <v>4968</v>
      </c>
    </row>
    <row r="212" spans="1:2" x14ac:dyDescent="0.35">
      <c r="A212" s="13">
        <v>231</v>
      </c>
      <c r="B212" s="15">
        <v>5036</v>
      </c>
    </row>
    <row r="213" spans="1:2" x14ac:dyDescent="0.35">
      <c r="A213" s="14">
        <v>232</v>
      </c>
      <c r="B213" s="16">
        <v>5081</v>
      </c>
    </row>
    <row r="214" spans="1:2" x14ac:dyDescent="0.35">
      <c r="A214" s="13">
        <v>233</v>
      </c>
      <c r="B214" s="15">
        <v>5150</v>
      </c>
    </row>
    <row r="215" spans="1:2" x14ac:dyDescent="0.35">
      <c r="A215" s="14">
        <v>234</v>
      </c>
      <c r="B215" s="16">
        <v>5218</v>
      </c>
    </row>
    <row r="216" spans="1:2" x14ac:dyDescent="0.35">
      <c r="A216" s="13">
        <v>235</v>
      </c>
      <c r="B216" s="15">
        <v>5288</v>
      </c>
    </row>
    <row r="217" spans="1:2" x14ac:dyDescent="0.35">
      <c r="A217" s="14">
        <v>236</v>
      </c>
      <c r="B217" s="16">
        <v>5334</v>
      </c>
    </row>
    <row r="218" spans="1:2" x14ac:dyDescent="0.35">
      <c r="A218" s="13">
        <v>237</v>
      </c>
      <c r="B218" s="15">
        <v>5404</v>
      </c>
    </row>
    <row r="219" spans="1:2" x14ac:dyDescent="0.35">
      <c r="A219" s="14">
        <v>238</v>
      </c>
      <c r="B219" s="16">
        <v>5474</v>
      </c>
    </row>
    <row r="220" spans="1:2" x14ac:dyDescent="0.35">
      <c r="A220" s="13">
        <v>239</v>
      </c>
      <c r="B220" s="15">
        <v>5521</v>
      </c>
    </row>
    <row r="221" spans="1:2" x14ac:dyDescent="0.35">
      <c r="A221" s="14">
        <v>240</v>
      </c>
      <c r="B221" s="16">
        <v>5592</v>
      </c>
    </row>
    <row r="222" spans="1:2" x14ac:dyDescent="0.35">
      <c r="A222" s="13">
        <v>241</v>
      </c>
      <c r="B222" s="15">
        <v>5664</v>
      </c>
    </row>
    <row r="223" spans="1:2" x14ac:dyDescent="0.35">
      <c r="A223" s="14">
        <v>242</v>
      </c>
      <c r="B223" s="16">
        <v>5735</v>
      </c>
    </row>
    <row r="224" spans="1:2" x14ac:dyDescent="0.35">
      <c r="A224" s="13">
        <v>243</v>
      </c>
      <c r="B224" s="15">
        <v>5783</v>
      </c>
    </row>
    <row r="225" spans="1:2" x14ac:dyDescent="0.35">
      <c r="A225" s="14">
        <v>244</v>
      </c>
      <c r="B225" s="16">
        <v>5856</v>
      </c>
    </row>
    <row r="226" spans="1:2" x14ac:dyDescent="0.35">
      <c r="A226" s="13">
        <v>245</v>
      </c>
      <c r="B226" s="15">
        <v>5929</v>
      </c>
    </row>
    <row r="227" spans="1:2" x14ac:dyDescent="0.35">
      <c r="A227" s="14">
        <v>246</v>
      </c>
      <c r="B227" s="16">
        <v>6002</v>
      </c>
    </row>
    <row r="228" spans="1:2" x14ac:dyDescent="0.35">
      <c r="A228" s="13">
        <v>247</v>
      </c>
      <c r="B228" s="15">
        <v>6052</v>
      </c>
    </row>
    <row r="229" spans="1:2" x14ac:dyDescent="0.35">
      <c r="A229" s="14">
        <v>248</v>
      </c>
      <c r="B229" s="16">
        <v>6126</v>
      </c>
    </row>
    <row r="230" spans="1:2" x14ac:dyDescent="0.35">
      <c r="A230" s="13">
        <v>249</v>
      </c>
      <c r="B230" s="15">
        <v>6200</v>
      </c>
    </row>
    <row r="231" spans="1:2" x14ac:dyDescent="0.35">
      <c r="A231" s="14">
        <v>250</v>
      </c>
      <c r="B231" s="16">
        <v>6250</v>
      </c>
    </row>
    <row r="232" spans="1:2" x14ac:dyDescent="0.35">
      <c r="A232" s="13">
        <v>251</v>
      </c>
      <c r="B232" s="15">
        <v>6325</v>
      </c>
    </row>
    <row r="233" spans="1:2" x14ac:dyDescent="0.35">
      <c r="A233" s="14">
        <v>252</v>
      </c>
      <c r="B233" s="16">
        <v>6401</v>
      </c>
    </row>
    <row r="234" spans="1:2" x14ac:dyDescent="0.35">
      <c r="A234" s="13">
        <v>253</v>
      </c>
      <c r="B234" s="15">
        <v>6477</v>
      </c>
    </row>
    <row r="235" spans="1:2" x14ac:dyDescent="0.35">
      <c r="A235" s="14">
        <v>254</v>
      </c>
      <c r="B235" s="16">
        <v>6528</v>
      </c>
    </row>
    <row r="236" spans="1:2" x14ac:dyDescent="0.35">
      <c r="A236" s="13">
        <v>255</v>
      </c>
      <c r="B236" s="15">
        <v>6605</v>
      </c>
    </row>
    <row r="237" spans="1:2" x14ac:dyDescent="0.35">
      <c r="A237" s="14">
        <v>256</v>
      </c>
      <c r="B237" s="16">
        <v>6682</v>
      </c>
    </row>
    <row r="238" spans="1:2" x14ac:dyDescent="0.35">
      <c r="A238" s="13">
        <v>257</v>
      </c>
      <c r="B238" s="15">
        <v>6733</v>
      </c>
    </row>
    <row r="239" spans="1:2" x14ac:dyDescent="0.35">
      <c r="A239" s="14">
        <v>258</v>
      </c>
      <c r="B239" s="16">
        <v>6811</v>
      </c>
    </row>
    <row r="240" spans="1:2" x14ac:dyDescent="0.35">
      <c r="A240" s="13">
        <v>259</v>
      </c>
      <c r="B240" s="15">
        <v>6889</v>
      </c>
    </row>
    <row r="241" spans="1:2" x14ac:dyDescent="0.35">
      <c r="A241" s="14">
        <v>260</v>
      </c>
      <c r="B241" s="16">
        <v>6968</v>
      </c>
    </row>
    <row r="242" spans="1:2" x14ac:dyDescent="0.35">
      <c r="A242" s="13">
        <v>261</v>
      </c>
      <c r="B242" s="15">
        <v>7047</v>
      </c>
    </row>
    <row r="243" spans="1:2" x14ac:dyDescent="0.35">
      <c r="A243" s="14">
        <v>262</v>
      </c>
      <c r="B243" s="16">
        <v>7126</v>
      </c>
    </row>
    <row r="244" spans="1:2" x14ac:dyDescent="0.35">
      <c r="A244" s="13">
        <v>263</v>
      </c>
      <c r="B244" s="15">
        <v>7206</v>
      </c>
    </row>
    <row r="245" spans="1:2" x14ac:dyDescent="0.35">
      <c r="A245" s="14">
        <v>264</v>
      </c>
      <c r="B245" s="16">
        <v>7286</v>
      </c>
    </row>
    <row r="246" spans="1:2" x14ac:dyDescent="0.35">
      <c r="A246" s="13">
        <v>265</v>
      </c>
      <c r="B246" s="15">
        <v>7367</v>
      </c>
    </row>
    <row r="247" spans="1:2" x14ac:dyDescent="0.35">
      <c r="A247" s="14">
        <v>266</v>
      </c>
      <c r="B247" s="16">
        <v>7448</v>
      </c>
    </row>
    <row r="248" spans="1:2" x14ac:dyDescent="0.35">
      <c r="A248" s="13">
        <v>267</v>
      </c>
      <c r="B248" s="15">
        <v>7529</v>
      </c>
    </row>
    <row r="249" spans="1:2" x14ac:dyDescent="0.35">
      <c r="A249" s="14">
        <v>268</v>
      </c>
      <c r="B249" s="16">
        <v>7638</v>
      </c>
    </row>
    <row r="250" spans="1:2" x14ac:dyDescent="0.35">
      <c r="A250" s="13">
        <v>269</v>
      </c>
      <c r="B250" s="15">
        <v>7747</v>
      </c>
    </row>
  </sheetData>
  <hyperlinks>
    <hyperlink ref="D1" r:id="rId1" display="https://www.legifrance.gouv.fr/codes/article_lc/LEGIARTI000044602983" xr:uid="{81A21971-88A9-4BC2-86EE-5F787B7864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7A07-4FA6-4D6C-A605-BA47CF4CA816}">
  <dimension ref="A1:B6"/>
  <sheetViews>
    <sheetView workbookViewId="0">
      <selection sqref="A1:P1"/>
    </sheetView>
  </sheetViews>
  <sheetFormatPr baseColWidth="10" defaultRowHeight="14.5" x14ac:dyDescent="0.35"/>
  <sheetData>
    <row r="1" spans="1:2" x14ac:dyDescent="0.35">
      <c r="A1" t="s">
        <v>90</v>
      </c>
      <c r="B1" t="s">
        <v>91</v>
      </c>
    </row>
    <row r="2" spans="1:2" x14ac:dyDescent="0.35">
      <c r="A2">
        <v>0</v>
      </c>
      <c r="B2">
        <v>0</v>
      </c>
    </row>
    <row r="3" spans="1:2" x14ac:dyDescent="0.35">
      <c r="A3">
        <v>15001</v>
      </c>
      <c r="B3" s="59">
        <v>0.25</v>
      </c>
    </row>
    <row r="4" spans="1:2" x14ac:dyDescent="0.35">
      <c r="A4">
        <v>25001</v>
      </c>
      <c r="B4" s="59">
        <v>0.5</v>
      </c>
    </row>
    <row r="5" spans="1:2" x14ac:dyDescent="0.35">
      <c r="A5">
        <v>35001</v>
      </c>
      <c r="B5" s="59">
        <v>0.45</v>
      </c>
    </row>
    <row r="6" spans="1:2" x14ac:dyDescent="0.35">
      <c r="A6">
        <v>45001</v>
      </c>
      <c r="B6" s="5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DB01-AF5C-4F21-AA21-891EBF3E0C4F}">
  <dimension ref="A1:C6"/>
  <sheetViews>
    <sheetView workbookViewId="0">
      <selection sqref="A1:P1"/>
    </sheetView>
  </sheetViews>
  <sheetFormatPr baseColWidth="10" defaultRowHeight="14.5" x14ac:dyDescent="0.35"/>
  <sheetData>
    <row r="1" spans="1:3" s="52" customFormat="1" ht="43.5" x14ac:dyDescent="0.35">
      <c r="A1" s="52" t="s">
        <v>94</v>
      </c>
      <c r="B1" s="52" t="s">
        <v>88</v>
      </c>
      <c r="C1" s="52" t="s">
        <v>89</v>
      </c>
    </row>
    <row r="2" spans="1:3" x14ac:dyDescent="0.35">
      <c r="B2">
        <v>600</v>
      </c>
      <c r="C2">
        <v>70</v>
      </c>
    </row>
    <row r="3" spans="1:3" x14ac:dyDescent="0.35">
      <c r="A3">
        <v>2001</v>
      </c>
      <c r="B3">
        <v>400</v>
      </c>
      <c r="C3">
        <v>45</v>
      </c>
    </row>
    <row r="4" spans="1:3" x14ac:dyDescent="0.35">
      <c r="A4" s="62">
        <v>2006</v>
      </c>
      <c r="B4">
        <v>300</v>
      </c>
      <c r="C4">
        <v>45</v>
      </c>
    </row>
    <row r="5" spans="1:3" x14ac:dyDescent="0.35">
      <c r="A5">
        <v>2011</v>
      </c>
      <c r="B5">
        <v>100</v>
      </c>
      <c r="C5">
        <v>45</v>
      </c>
    </row>
    <row r="6" spans="1:3" x14ac:dyDescent="0.35">
      <c r="A6">
        <v>2015</v>
      </c>
      <c r="B6">
        <v>40</v>
      </c>
      <c r="C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45292-5431-4A4E-B0C6-18BCB618A099}">
  <sheetPr>
    <pageSetUpPr fitToPage="1"/>
  </sheetPr>
  <dimension ref="A1:P9"/>
  <sheetViews>
    <sheetView showZeros="0" workbookViewId="0">
      <selection activeCell="C5" sqref="C5"/>
    </sheetView>
  </sheetViews>
  <sheetFormatPr baseColWidth="10" defaultColWidth="15.7265625" defaultRowHeight="14.5" x14ac:dyDescent="0.35"/>
  <cols>
    <col min="1" max="1" width="15.7265625" style="32"/>
    <col min="2" max="3" width="15.7265625" style="25"/>
    <col min="4" max="4" width="15.7265625" style="38"/>
    <col min="5" max="5" width="15.7265625" style="50"/>
    <col min="6" max="7" width="15.7265625" style="19"/>
    <col min="8" max="9" width="15.7265625" style="25"/>
    <col min="10" max="11" width="15.7265625" style="19"/>
    <col min="12" max="13" width="15.7265625" style="20"/>
    <col min="14" max="15" width="15.7265625" style="19"/>
    <col min="16" max="16" width="15.7265625" style="44"/>
    <col min="17" max="16384" width="15.7265625" style="21"/>
  </cols>
  <sheetData>
    <row r="1" spans="1:16" s="8" customFormat="1" ht="23" customHeight="1" x14ac:dyDescent="0.35">
      <c r="A1" s="27" t="s">
        <v>82</v>
      </c>
      <c r="B1" s="33">
        <f>Data!A2</f>
        <v>0</v>
      </c>
      <c r="C1" s="33"/>
      <c r="D1" s="55" t="s">
        <v>74</v>
      </c>
      <c r="E1" s="55"/>
      <c r="F1" s="55"/>
      <c r="G1" s="55"/>
      <c r="H1" s="55"/>
      <c r="I1" s="55"/>
      <c r="J1" s="55"/>
      <c r="K1" s="55"/>
      <c r="L1" s="55"/>
      <c r="M1" s="55"/>
      <c r="P1" s="43"/>
    </row>
    <row r="2" spans="1:16" ht="31" customHeight="1" x14ac:dyDescent="0.35">
      <c r="A2" s="28" t="s">
        <v>81</v>
      </c>
      <c r="B2" s="34" t="str">
        <f>'Report Metadata'!B3</f>
        <v>01/01/22..31/12/22</v>
      </c>
      <c r="C2" s="37"/>
      <c r="H2" s="56" t="s">
        <v>69</v>
      </c>
      <c r="I2" s="56"/>
      <c r="J2" s="56" t="s">
        <v>73</v>
      </c>
      <c r="K2" s="56"/>
      <c r="L2" s="26"/>
      <c r="M2" s="41"/>
      <c r="N2" s="56" t="s">
        <v>79</v>
      </c>
      <c r="O2" s="56"/>
    </row>
    <row r="3" spans="1:16" s="24" customFormat="1" ht="28.5" x14ac:dyDescent="0.35">
      <c r="A3" s="29" t="s">
        <v>66</v>
      </c>
      <c r="B3" s="35" t="s">
        <v>65</v>
      </c>
      <c r="C3" s="35" t="s">
        <v>64</v>
      </c>
      <c r="D3" s="39" t="s">
        <v>63</v>
      </c>
      <c r="E3" s="53" t="s">
        <v>62</v>
      </c>
      <c r="F3" s="22" t="s">
        <v>61</v>
      </c>
      <c r="G3" s="22" t="s">
        <v>60</v>
      </c>
      <c r="H3" s="35" t="s">
        <v>59</v>
      </c>
      <c r="I3" s="35" t="s">
        <v>58</v>
      </c>
      <c r="J3" s="22" t="s">
        <v>57</v>
      </c>
      <c r="K3" s="22" t="s">
        <v>56</v>
      </c>
      <c r="L3" s="23" t="s">
        <v>55</v>
      </c>
      <c r="M3" s="23" t="s">
        <v>54</v>
      </c>
      <c r="N3" s="22" t="s">
        <v>53</v>
      </c>
      <c r="O3" s="22" t="s">
        <v>52</v>
      </c>
      <c r="P3" s="45" t="s">
        <v>51</v>
      </c>
    </row>
    <row r="4" spans="1:16" s="9" customFormat="1" ht="16.5" x14ac:dyDescent="0.35">
      <c r="A4" s="30" t="s">
        <v>50</v>
      </c>
      <c r="B4" s="36" t="s">
        <v>49</v>
      </c>
      <c r="C4" s="36" t="s">
        <v>48</v>
      </c>
      <c r="D4" s="40" t="s">
        <v>47</v>
      </c>
      <c r="E4" s="54" t="s">
        <v>46</v>
      </c>
      <c r="F4" s="10" t="s">
        <v>45</v>
      </c>
      <c r="G4" s="10" t="s">
        <v>44</v>
      </c>
      <c r="H4" s="36" t="s">
        <v>43</v>
      </c>
      <c r="I4" s="36" t="s">
        <v>42</v>
      </c>
      <c r="J4" s="10" t="s">
        <v>41</v>
      </c>
      <c r="K4" s="18" t="s">
        <v>80</v>
      </c>
      <c r="L4" s="17" t="s">
        <v>40</v>
      </c>
      <c r="M4" s="42" t="s">
        <v>39</v>
      </c>
      <c r="N4" s="18" t="s">
        <v>38</v>
      </c>
      <c r="O4" s="18" t="s">
        <v>37</v>
      </c>
      <c r="P4" s="46" t="s">
        <v>36</v>
      </c>
    </row>
    <row r="5" spans="1:16" x14ac:dyDescent="0.35">
      <c r="A5" s="51">
        <f>Data!E2</f>
        <v>0</v>
      </c>
      <c r="B5" s="25">
        <f>Data!F2</f>
        <v>0</v>
      </c>
      <c r="C5" s="25">
        <f>Data!G2</f>
        <v>0</v>
      </c>
      <c r="D5" s="19">
        <f>Data!I2</f>
        <v>0</v>
      </c>
      <c r="E5" s="19">
        <f>Data!J2</f>
        <v>0</v>
      </c>
      <c r="F5" s="19">
        <f>Data!K2</f>
        <v>0</v>
      </c>
      <c r="G5" s="19">
        <f>IF(Tableau3[[#This Row],[D]]=0,0,VLOOKUP(Tableau3[[#This Row],[D]],'Barême CO2'!A:B,2,1))</f>
        <v>0</v>
      </c>
      <c r="H5" s="25">
        <f>Data!O2</f>
        <v>0</v>
      </c>
      <c r="I5" s="25">
        <f>Data!P2</f>
        <v>0</v>
      </c>
      <c r="J5" s="19">
        <f>IF(Tableau3[[#This Row],[H]]=0,0,Tableau3[[#This Row],[I]]-Tableau3[[#This Row],[H]]+1)</f>
        <v>0</v>
      </c>
      <c r="L5" s="20">
        <f>Data!L2/100</f>
        <v>0</v>
      </c>
      <c r="P5" s="47">
        <f>Tableau3[[#This Row],[G]]*Tableau3[[#This Row],[K]]</f>
        <v>0</v>
      </c>
    </row>
    <row r="6" spans="1:16" x14ac:dyDescent="0.35">
      <c r="A6" s="51">
        <f>Data!E3</f>
        <v>0</v>
      </c>
      <c r="B6" s="25">
        <f>Data!F3</f>
        <v>0</v>
      </c>
      <c r="C6" s="25">
        <f>Data!G3</f>
        <v>0</v>
      </c>
      <c r="D6" s="19">
        <f>Data!I3</f>
        <v>0</v>
      </c>
      <c r="E6" s="19">
        <f>Data!J3</f>
        <v>0</v>
      </c>
      <c r="F6" s="19">
        <f>Data!K3</f>
        <v>0</v>
      </c>
      <c r="G6" s="19">
        <f>IF(Tableau3[[#This Row],[D]]=0,0,VLOOKUP(Tableau3[[#This Row],[D]],'Barême CO2'!A:B,2,1))</f>
        <v>0</v>
      </c>
      <c r="H6" s="25">
        <f>Data!O3</f>
        <v>0</v>
      </c>
      <c r="I6" s="25">
        <f>Data!P3</f>
        <v>0</v>
      </c>
      <c r="J6" s="19">
        <f>IF(Tableau3[[#This Row],[H]]=0,0,Tableau3[[#This Row],[I]]-Tableau3[[#This Row],[H]]+1)</f>
        <v>0</v>
      </c>
      <c r="L6" s="20">
        <f>Data!L3/100</f>
        <v>0</v>
      </c>
      <c r="P6" s="47">
        <f>Tableau3[[#This Row],[G]]*Tableau3[[#This Row],[K]]</f>
        <v>0</v>
      </c>
    </row>
    <row r="7" spans="1:16" s="48" customFormat="1" ht="19.5" customHeight="1" x14ac:dyDescent="0.35">
      <c r="A7" s="39"/>
      <c r="B7" s="22"/>
      <c r="C7" s="22"/>
      <c r="D7" s="22"/>
      <c r="E7" s="53"/>
      <c r="F7" s="22"/>
      <c r="G7" s="22"/>
      <c r="H7" s="22"/>
      <c r="I7" s="22"/>
      <c r="J7" s="22"/>
      <c r="K7" s="22"/>
      <c r="L7" s="22"/>
      <c r="M7" s="22"/>
      <c r="N7" s="22"/>
      <c r="O7" s="22"/>
      <c r="P7" s="49">
        <f>SUM(Tableau3[O])</f>
        <v>0</v>
      </c>
    </row>
    <row r="8" spans="1:16" x14ac:dyDescent="0.35">
      <c r="A8" s="31"/>
    </row>
    <row r="9" spans="1:16" x14ac:dyDescent="0.35">
      <c r="A9" s="31"/>
    </row>
  </sheetData>
  <sheetProtection autoFilter="0"/>
  <mergeCells count="4">
    <mergeCell ref="D1:M1"/>
    <mergeCell ref="H2:I2"/>
    <mergeCell ref="J2:K2"/>
    <mergeCell ref="N2:O2"/>
  </mergeCells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65F3-D149-4451-A68D-3862368B16E1}">
  <dimension ref="A1:O6"/>
  <sheetViews>
    <sheetView tabSelected="1" workbookViewId="0">
      <selection activeCell="F5" sqref="F5:F6"/>
    </sheetView>
  </sheetViews>
  <sheetFormatPr baseColWidth="10" defaultColWidth="15.6328125" defaultRowHeight="14.5" x14ac:dyDescent="0.35"/>
  <cols>
    <col min="1" max="16384" width="15.6328125" style="2"/>
  </cols>
  <sheetData>
    <row r="1" spans="1:15" ht="45" customHeight="1" x14ac:dyDescent="0.35">
      <c r="A1" s="57" t="s">
        <v>72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6" customFormat="1" ht="60" customHeight="1" x14ac:dyDescent="0.35">
      <c r="A2" s="7"/>
      <c r="B2" s="7"/>
      <c r="C2" s="7"/>
      <c r="D2" s="7"/>
      <c r="E2" s="7"/>
      <c r="F2" s="7"/>
      <c r="G2" s="57" t="s">
        <v>69</v>
      </c>
      <c r="H2" s="57"/>
      <c r="I2" s="57" t="s">
        <v>68</v>
      </c>
      <c r="J2" s="57"/>
      <c r="K2" s="7"/>
      <c r="L2" s="7"/>
      <c r="M2" s="57" t="s">
        <v>67</v>
      </c>
      <c r="N2" s="57"/>
      <c r="O2" s="7"/>
    </row>
    <row r="3" spans="1:15" ht="72.5" x14ac:dyDescent="0.35">
      <c r="A3" s="5" t="s">
        <v>66</v>
      </c>
      <c r="B3" s="5" t="s">
        <v>65</v>
      </c>
      <c r="C3" s="5" t="s">
        <v>64</v>
      </c>
      <c r="D3" s="5" t="s">
        <v>71</v>
      </c>
      <c r="E3" s="5" t="s">
        <v>61</v>
      </c>
      <c r="F3" s="5" t="s">
        <v>60</v>
      </c>
      <c r="G3" s="5" t="s">
        <v>59</v>
      </c>
      <c r="H3" s="5" t="s">
        <v>58</v>
      </c>
      <c r="I3" s="5" t="s">
        <v>57</v>
      </c>
      <c r="J3" s="4" t="s">
        <v>56</v>
      </c>
      <c r="K3" s="5" t="s">
        <v>55</v>
      </c>
      <c r="L3" s="5" t="s">
        <v>54</v>
      </c>
      <c r="M3" s="5" t="s">
        <v>53</v>
      </c>
      <c r="N3" s="5" t="s">
        <v>52</v>
      </c>
      <c r="O3" s="5" t="s">
        <v>51</v>
      </c>
    </row>
    <row r="4" spans="1:15" ht="16.5" x14ac:dyDescent="0.35">
      <c r="A4" s="3" t="s">
        <v>50</v>
      </c>
      <c r="B4" s="3" t="s">
        <v>49</v>
      </c>
      <c r="C4" s="3" t="s">
        <v>48</v>
      </c>
      <c r="D4" s="3" t="s">
        <v>47</v>
      </c>
      <c r="E4" s="3" t="s">
        <v>46</v>
      </c>
      <c r="F4" s="3" t="s">
        <v>45</v>
      </c>
      <c r="G4" s="3" t="s">
        <v>44</v>
      </c>
      <c r="H4" s="3" t="s">
        <v>43</v>
      </c>
      <c r="I4" s="3" t="s">
        <v>42</v>
      </c>
      <c r="J4" s="3" t="s">
        <v>70</v>
      </c>
      <c r="K4" s="3" t="s">
        <v>41</v>
      </c>
      <c r="L4" s="3" t="s">
        <v>40</v>
      </c>
      <c r="M4" s="3" t="s">
        <v>39</v>
      </c>
      <c r="N4" s="3" t="s">
        <v>38</v>
      </c>
      <c r="O4" s="3" t="s">
        <v>37</v>
      </c>
    </row>
    <row r="5" spans="1:15" x14ac:dyDescent="0.35">
      <c r="B5" s="60">
        <v>40544</v>
      </c>
      <c r="D5" s="61" t="s">
        <v>92</v>
      </c>
      <c r="F5" s="2">
        <f>IF(D5="Gazole",_xlfn.XLOOKUP(YEAR(B5),'Barème ancienneté'!A:A,'Barème ancienneté'!B:B,0,-1),_xlfn.XLOOKUP(YEAR(B5),'Barème ancienneté'!A:A,'Barème ancienneté'!C:C,0,-1))</f>
        <v>100</v>
      </c>
    </row>
    <row r="6" spans="1:15" x14ac:dyDescent="0.35">
      <c r="B6" s="60">
        <v>43831</v>
      </c>
      <c r="D6" s="61" t="s">
        <v>93</v>
      </c>
      <c r="F6" s="2">
        <f>IF(D6="Gazole",_xlfn.XLOOKUP(YEAR(B6),'Barème ancienneté'!A:A,'Barème ancienneté'!B:B,0,-1),_xlfn.XLOOKUP(YEAR(B6),'Barème ancienneté'!A:A,'Barème ancienneté'!C:C,0,-1))</f>
        <v>20</v>
      </c>
    </row>
  </sheetData>
  <mergeCells count="4">
    <mergeCell ref="A1:O1"/>
    <mergeCell ref="G2:H2"/>
    <mergeCell ref="I2:J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Data</vt:lpstr>
      <vt:lpstr>Report Metadata</vt:lpstr>
      <vt:lpstr>Barême CO2</vt:lpstr>
      <vt:lpstr>Coef. pondérateur</vt:lpstr>
      <vt:lpstr>Barème ancienneté</vt:lpstr>
      <vt:lpstr>2857-FC-SD</vt:lpstr>
      <vt:lpstr>2858-FC-SD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 Watrelot</cp:lastModifiedBy>
  <cp:lastPrinted>2023-02-07T19:10:36Z</cp:lastPrinted>
  <dcterms:modified xsi:type="dcterms:W3CDTF">2023-02-08T14:50:35Z</dcterms:modified>
</cp:coreProperties>
</file>