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A RODRIGUES\Desktop\KORIN 2025\3-KORIN MAIO 2025\"/>
    </mc:Choice>
  </mc:AlternateContent>
  <xr:revisionPtr revIDLastSave="0" documentId="8_{1F3A2C61-171B-48A4-BE8D-3B9036AD4735}" xr6:coauthVersionLast="47" xr6:coauthVersionMax="47" xr10:uidLastSave="{00000000-0000-0000-0000-000000000000}"/>
  <bookViews>
    <workbookView xWindow="-120" yWindow="-120" windowWidth="20730" windowHeight="11160" tabRatio="0" xr2:uid="{76ECB050-AC23-427B-BB3B-F0ACEF8B4C84}"/>
  </bookViews>
  <sheets>
    <sheet name="APP" sheetId="1" r:id="rId1"/>
    <sheet name="PLANILHA AUXILIAR" sheetId="2" r:id="rId2"/>
  </sheets>
  <externalReferences>
    <externalReference r:id="rId3"/>
  </externalReferences>
  <definedNames>
    <definedName name="Aporte">APP!$D$14</definedName>
    <definedName name="Patrimonio">APP!$D$17</definedName>
    <definedName name="Qtd_anos">APP!$D$15</definedName>
    <definedName name="Rendimento_carteira">APP!$D$10</definedName>
    <definedName name="Salario">APP!$D$9</definedName>
    <definedName name="Taxa_mensal">APP!$D$16</definedName>
    <definedName name="vencimentos">APP!$D$9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2" l="1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H7" i="2" s="1"/>
  <c r="C39" i="1"/>
  <c r="C38" i="1"/>
  <c r="C37" i="1"/>
  <c r="C36" i="1"/>
  <c r="D36" i="1" s="1"/>
  <c r="C35" i="1"/>
  <c r="C34" i="1"/>
  <c r="C30" i="1"/>
  <c r="D25" i="1"/>
  <c r="C25" i="1"/>
  <c r="C24" i="1"/>
  <c r="D24" i="1" s="1"/>
  <c r="C23" i="1"/>
  <c r="D23" i="1" s="1"/>
  <c r="C22" i="1"/>
  <c r="D22" i="1" s="1"/>
  <c r="C21" i="1"/>
  <c r="D21" i="1" s="1"/>
  <c r="D17" i="1"/>
  <c r="D18" i="1" s="1"/>
  <c r="D11" i="1"/>
  <c r="D37" i="1" l="1"/>
  <c r="D34" i="1"/>
  <c r="D38" i="1"/>
  <c r="D35" i="1"/>
  <c r="D39" i="1"/>
  <c r="D40" i="1" l="1"/>
</calcChain>
</file>

<file path=xl/sharedStrings.xml><?xml version="1.0" encoding="utf-8"?>
<sst xmlns="http://schemas.openxmlformats.org/spreadsheetml/2006/main" count="71" uniqueCount="34">
  <si>
    <t>CONFIGURAÇÕES</t>
  </si>
  <si>
    <t>Salário</t>
  </si>
  <si>
    <t>Rendimento Carteira</t>
  </si>
  <si>
    <t>Sugestão de Investimento (30%)</t>
  </si>
  <si>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</si>
  <si>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</si>
  <si>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</si>
  <si>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</si>
  <si>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</si>
  <si>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</si>
  <si>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</si>
  <si>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</si>
  <si>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</si>
  <si>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</si>
  <si>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</si>
  <si>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</si>
  <si>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</si>
  <si>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</si>
  <si>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</si>
  <si>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</si>
  <si>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</si>
  <si>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</si>
  <si>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</si>
  <si>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</si>
  <si>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</si>
  <si>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</si>
  <si>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</si>
  <si>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</si>
  <si>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</si>
  <si>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 COMPOSTA</t>
  </si>
  <si>
    <t>%</t>
  </si>
  <si>
    <t>MODERADO-TIJOLO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</si>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</sst>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b/>
      <sz val="20"/>
      <color rgb="FFFFFFFF"/>
      <name val="Segoe UI Semibold"/>
      <family val="2"/>
    </font>
    <font>
      <sz val="12"/>
      <color rgb="FF000000"/>
      <name val="Aptos Narrow"/>
      <family val="2"/>
    </font>
    <font>
      <b/>
      <sz val="20"/>
      <color rgb="FFFFFFFF"/>
      <name val="Aptos Narrow"/>
      <family val="2"/>
    </font>
    <font>
      <b/>
      <sz val="13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2"/>
      <color rgb="FFFFFFFF"/>
      <name val="Aptos Narrow"/>
      <family val="2"/>
    </font>
    <font>
      <sz val="11"/>
      <color rgb="FFFFFFFF"/>
      <name val="Aptos Narrow"/>
      <family val="2"/>
    </font>
    <font>
      <sz val="11"/>
      <color rgb="FF9C5700"/>
      <name val="Aptos Narrow"/>
      <family val="2"/>
    </font>
    <font>
      <b/>
      <sz val="14"/>
      <color rgb="FF9C5700"/>
      <name val="Aptos Narrow"/>
      <family val="2"/>
    </font>
    <font>
      <sz val="14"/>
      <color rgb="FF000000"/>
      <name val="Aptos Narrow"/>
      <family val="2"/>
    </font>
    <font>
      <strike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30D303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FEB9C"/>
        <bgColor rgb="FFFFFFFF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medium">
        <color rgb="FF000000"/>
      </right>
      <top/>
      <bottom style="thin">
        <color rgb="FFA6A6A6"/>
      </bottom>
      <diagonal/>
    </border>
    <border>
      <left style="medium">
        <color rgb="FF000000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rgb="FF000000"/>
      </right>
      <top style="thin">
        <color rgb="FFA6A6A6"/>
      </top>
      <bottom style="thin">
        <color rgb="FFA6A6A6"/>
      </bottom>
      <diagonal/>
    </border>
    <border>
      <left style="medium">
        <color rgb="FF000000"/>
      </left>
      <right style="thin">
        <color rgb="FFA6A6A6"/>
      </right>
      <top style="thin">
        <color rgb="FFA6A6A6"/>
      </top>
      <bottom style="medium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rgb="FF000000"/>
      </bottom>
      <diagonal/>
    </border>
    <border>
      <left style="thin">
        <color rgb="FFA6A6A6"/>
      </left>
      <right style="medium">
        <color rgb="FF000000"/>
      </right>
      <top style="thin">
        <color rgb="FFA6A6A6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D9D9D9"/>
      </bottom>
      <diagonal/>
    </border>
    <border>
      <left/>
      <right/>
      <top style="medium">
        <color rgb="FF000000"/>
      </top>
      <bottom style="medium">
        <color rgb="FFD9D9D9"/>
      </bottom>
      <diagonal/>
    </border>
    <border>
      <left/>
      <right style="medium">
        <color rgb="FF000000"/>
      </right>
      <top style="medium">
        <color rgb="FF000000"/>
      </top>
      <bottom style="medium">
        <color rgb="FFD9D9D9"/>
      </bottom>
      <diagonal/>
    </border>
    <border>
      <left style="medium">
        <color rgb="FF000000"/>
      </left>
      <right style="medium">
        <color rgb="FFA6A6A6"/>
      </right>
      <top style="medium">
        <color rgb="FFD9D9D9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medium">
        <color rgb="FFD9D9D9"/>
      </top>
      <bottom style="medium">
        <color rgb="FFA6A6A6"/>
      </bottom>
      <diagonal/>
    </border>
    <border>
      <left style="medium">
        <color rgb="FFA6A6A6"/>
      </left>
      <right style="medium">
        <color rgb="FF000000"/>
      </right>
      <top style="medium">
        <color rgb="FFD9D9D9"/>
      </top>
      <bottom style="medium">
        <color rgb="FFA6A6A6"/>
      </bottom>
      <diagonal/>
    </border>
    <border>
      <left style="medium">
        <color rgb="FF000000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000000"/>
      </right>
      <top style="medium">
        <color rgb="FFA6A6A6"/>
      </top>
      <bottom style="medium">
        <color rgb="FFA6A6A6"/>
      </bottom>
      <diagonal/>
    </border>
    <border>
      <left style="medium">
        <color rgb="FF000000"/>
      </left>
      <right style="medium">
        <color rgb="FFA6A6A6"/>
      </right>
      <top style="medium">
        <color rgb="FFA6A6A6"/>
      </top>
      <bottom style="medium">
        <color rgb="FF000000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000000"/>
      </bottom>
      <diagonal/>
    </border>
    <border>
      <left style="medium">
        <color rgb="FFA6A6A6"/>
      </left>
      <right style="medium">
        <color rgb="FF000000"/>
      </right>
      <top style="medium">
        <color rgb="FFA6A6A6"/>
      </top>
      <bottom style="medium">
        <color rgb="FF000000"/>
      </bottom>
      <diagonal/>
    </border>
    <border>
      <left/>
      <right/>
      <top/>
      <bottom style="medium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10" fontId="6" fillId="0" borderId="9" xfId="0" applyNumberFormat="1" applyFont="1" applyBorder="1" applyAlignment="1">
      <alignment horizontal="center"/>
    </xf>
    <xf numFmtId="164" fontId="6" fillId="4" borderId="12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164" fontId="8" fillId="0" borderId="6" xfId="1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8" fillId="0" borderId="9" xfId="0" applyNumberFormat="1" applyFont="1" applyBorder="1" applyAlignment="1">
      <alignment horizontal="center"/>
    </xf>
    <xf numFmtId="8" fontId="8" fillId="5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8" fontId="8" fillId="5" borderId="12" xfId="0" applyNumberFormat="1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1" fillId="0" borderId="0" xfId="0" applyFont="1"/>
    <xf numFmtId="164" fontId="6" fillId="4" borderId="17" xfId="0" applyNumberFormat="1" applyFont="1" applyFill="1" applyBorder="1" applyAlignment="1">
      <alignment horizontal="center"/>
    </xf>
    <xf numFmtId="164" fontId="6" fillId="4" borderId="18" xfId="0" applyNumberFormat="1" applyFont="1" applyFill="1" applyBorder="1" applyAlignment="1">
      <alignment horizontal="center"/>
    </xf>
    <xf numFmtId="164" fontId="6" fillId="4" borderId="20" xfId="0" applyNumberFormat="1" applyFont="1" applyFill="1" applyBorder="1" applyAlignment="1">
      <alignment horizontal="center"/>
    </xf>
    <xf numFmtId="164" fontId="6" fillId="4" borderId="21" xfId="0" applyNumberFormat="1" applyFont="1" applyFill="1" applyBorder="1" applyAlignment="1">
      <alignment horizontal="center"/>
    </xf>
    <xf numFmtId="164" fontId="6" fillId="4" borderId="23" xfId="0" applyNumberFormat="1" applyFont="1" applyFill="1" applyBorder="1" applyAlignment="1">
      <alignment horizontal="center"/>
    </xf>
    <xf numFmtId="164" fontId="6" fillId="4" borderId="24" xfId="0" applyNumberFormat="1" applyFont="1" applyFill="1" applyBorder="1" applyAlignment="1">
      <alignment horizontal="center"/>
    </xf>
    <xf numFmtId="0" fontId="13" fillId="6" borderId="0" xfId="3" applyFont="1" applyFill="1" applyBorder="1"/>
    <xf numFmtId="0" fontId="13" fillId="6" borderId="0" xfId="3" applyFont="1" applyFill="1" applyBorder="1" applyAlignment="1">
      <alignment horizontal="center"/>
    </xf>
    <xf numFmtId="0" fontId="12" fillId="6" borderId="0" xfId="3" applyFont="1" applyFill="1" applyBorder="1" applyAlignment="1">
      <alignment horizontal="center"/>
    </xf>
    <xf numFmtId="164" fontId="14" fillId="4" borderId="0" xfId="1" applyNumberFormat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164" fontId="9" fillId="7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2" applyFont="1" applyAlignment="1">
      <alignment horizontal="right"/>
    </xf>
    <xf numFmtId="9" fontId="0" fillId="0" borderId="0" xfId="0" applyNumberFormat="1" applyAlignment="1">
      <alignment horizontal="center"/>
    </xf>
    <xf numFmtId="9" fontId="15" fillId="0" borderId="0" xfId="2" applyFont="1" applyAlignment="1">
      <alignment horizontal="right"/>
    </xf>
    <xf numFmtId="0" fontId="2" fillId="2" borderId="0" xfId="3"/>
    <xf numFmtId="9" fontId="2" fillId="2" borderId="0" xfId="2" applyFont="1" applyFill="1" applyAlignment="1">
      <alignment horizontal="right"/>
    </xf>
    <xf numFmtId="0" fontId="0" fillId="0" borderId="25" xfId="0" applyBorder="1"/>
    <xf numFmtId="0" fontId="0" fillId="0" borderId="25" xfId="0" applyBorder="1" applyAlignment="1">
      <alignment horizontal="center"/>
    </xf>
    <xf numFmtId="9" fontId="0" fillId="0" borderId="25" xfId="0" applyNumberFormat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6" fillId="4" borderId="0" xfId="0" applyFont="1" applyFill="1"/>
    <xf numFmtId="0" fontId="5" fillId="8" borderId="1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left" indent="3"/>
    </xf>
    <xf numFmtId="0" fontId="6" fillId="4" borderId="5" xfId="0" applyFont="1" applyFill="1" applyBorder="1" applyAlignment="1">
      <alignment horizontal="left" indent="3"/>
    </xf>
    <xf numFmtId="0" fontId="6" fillId="4" borderId="7" xfId="0" applyFont="1" applyFill="1" applyBorder="1" applyAlignment="1">
      <alignment horizontal="left" indent="3"/>
    </xf>
    <xf numFmtId="0" fontId="6" fillId="4" borderId="8" xfId="0" applyFont="1" applyFill="1" applyBorder="1" applyAlignment="1">
      <alignment horizontal="left" indent="3"/>
    </xf>
    <xf numFmtId="0" fontId="6" fillId="4" borderId="10" xfId="0" applyFont="1" applyFill="1" applyBorder="1" applyAlignment="1">
      <alignment horizontal="left" indent="3"/>
    </xf>
    <xf numFmtId="0" fontId="6" fillId="4" borderId="11" xfId="0" applyFont="1" applyFill="1" applyBorder="1" applyAlignment="1">
      <alignment horizontal="left" indent="3"/>
    </xf>
    <xf numFmtId="0" fontId="6" fillId="0" borderId="4" xfId="0" applyFont="1" applyBorder="1" applyAlignment="1">
      <alignment horizontal="left" indent="3"/>
    </xf>
    <xf numFmtId="0" fontId="6" fillId="0" borderId="5" xfId="0" applyFont="1" applyBorder="1" applyAlignment="1">
      <alignment horizontal="left" indent="3"/>
    </xf>
    <xf numFmtId="0" fontId="6" fillId="0" borderId="7" xfId="0" applyFont="1" applyBorder="1" applyAlignment="1">
      <alignment horizontal="left" indent="3"/>
    </xf>
    <xf numFmtId="0" fontId="6" fillId="0" borderId="8" xfId="0" applyFont="1" applyBorder="1" applyAlignment="1">
      <alignment horizontal="left" indent="3"/>
    </xf>
    <xf numFmtId="0" fontId="9" fillId="5" borderId="7" xfId="0" applyFont="1" applyFill="1" applyBorder="1" applyAlignment="1">
      <alignment horizontal="left" indent="3"/>
    </xf>
    <xf numFmtId="0" fontId="9" fillId="5" borderId="8" xfId="0" applyFont="1" applyFill="1" applyBorder="1" applyAlignment="1">
      <alignment horizontal="left" indent="3"/>
    </xf>
    <xf numFmtId="0" fontId="9" fillId="5" borderId="10" xfId="0" applyFont="1" applyFill="1" applyBorder="1" applyAlignment="1">
      <alignment horizontal="left" indent="3"/>
    </xf>
    <xf numFmtId="0" fontId="9" fillId="5" borderId="11" xfId="0" applyFont="1" applyFill="1" applyBorder="1" applyAlignment="1">
      <alignment horizontal="left" indent="3"/>
    </xf>
    <xf numFmtId="0" fontId="6" fillId="4" borderId="16" xfId="0" applyFont="1" applyFill="1" applyBorder="1" applyAlignment="1">
      <alignment horizontal="left" indent="3"/>
    </xf>
    <xf numFmtId="0" fontId="6" fillId="4" borderId="19" xfId="0" applyFont="1" applyFill="1" applyBorder="1" applyAlignment="1">
      <alignment horizontal="left" indent="3"/>
    </xf>
    <xf numFmtId="0" fontId="6" fillId="4" borderId="22" xfId="0" applyFont="1" applyFill="1" applyBorder="1" applyAlignment="1">
      <alignment horizontal="left" indent="3"/>
    </xf>
    <xf numFmtId="0" fontId="3" fillId="9" borderId="0" xfId="0" applyFont="1" applyFill="1"/>
    <xf numFmtId="0" fontId="3" fillId="9" borderId="0" xfId="0" applyFont="1" applyFill="1" applyAlignment="1">
      <alignment horizont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APP!$C$33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D8-443E-99F2-0F36DF91C0EE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APP!$B$34:$B$39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APP!$C$34:$C$39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8-443E-99F2-0F36DF91C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pixabay.com/pt/dinheiro-moeda-em-dinheiro-finan%C3%A7as-1673582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1571625</xdr:colOff>
      <xdr:row>4</xdr:row>
      <xdr:rowOff>149407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2F3ED8-D562-4552-8F9D-BF4FE96A8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09600" y="0"/>
          <a:ext cx="1571625" cy="911407"/>
        </a:xfrm>
        <a:prstGeom prst="rect">
          <a:avLst/>
        </a:prstGeom>
        <a:solidFill>
          <a:schemeClr val="accent6">
            <a:lumMod val="75000"/>
          </a:schemeClr>
        </a:solidFill>
      </xdr:spPr>
    </xdr:pic>
    <xdr:clientData/>
  </xdr:twoCellAnchor>
  <xdr:oneCellAnchor>
    <xdr:from>
      <xdr:col>1</xdr:col>
      <xdr:colOff>1581151</xdr:colOff>
      <xdr:row>0</xdr:row>
      <xdr:rowOff>38100</xdr:rowOff>
    </xdr:from>
    <xdr:ext cx="4381500" cy="885826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3C07C83-43B2-A682-BD53-51719E0E0BFC}"/>
            </a:ext>
          </a:extLst>
        </xdr:cNvPr>
        <xdr:cNvSpPr txBox="1"/>
      </xdr:nvSpPr>
      <xdr:spPr>
        <a:xfrm>
          <a:off x="2190751" y="38100"/>
          <a:ext cx="4381500" cy="885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lang="pt-BR" sz="3600">
            <a:solidFill>
              <a:schemeClr val="tx1"/>
            </a:solidFill>
            <a:latin typeface="Ravie" panose="04040805050809020602" pitchFamily="82" charset="0"/>
          </a:endParaRPr>
        </a:p>
      </xdr:txBody>
    </xdr:sp>
    <xdr:clientData/>
  </xdr:oneCellAnchor>
  <xdr:oneCellAnchor>
    <xdr:from>
      <xdr:col>1</xdr:col>
      <xdr:colOff>1552576</xdr:colOff>
      <xdr:row>0</xdr:row>
      <xdr:rowOff>9525</xdr:rowOff>
    </xdr:from>
    <xdr:ext cx="3695700" cy="904875"/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CB696EFF-DB8E-C97A-9496-2C018E4BB8DC}"/>
            </a:ext>
          </a:extLst>
        </xdr:cNvPr>
        <xdr:cNvSpPr/>
      </xdr:nvSpPr>
      <xdr:spPr>
        <a:xfrm>
          <a:off x="1914526" y="9525"/>
          <a:ext cx="3695700" cy="904875"/>
        </a:xfrm>
        <a:prstGeom prst="rect">
          <a:avLst/>
        </a:prstGeom>
        <a:solidFill>
          <a:schemeClr val="accent6">
            <a:lumMod val="75000"/>
          </a:schemeClr>
        </a:solidFill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36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chemeClr val="bg1"/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  <a:latin typeface="Ravie" panose="04040805050809020602" pitchFamily="82" charset="0"/>
            </a:rPr>
            <a:t>WR</a:t>
          </a:r>
          <a:r>
            <a:rPr lang="pt-BR" sz="3600" b="1" cap="none" spc="0" baseline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chemeClr val="bg1"/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  <a:latin typeface="Ravie" panose="04040805050809020602" pitchFamily="82" charset="0"/>
            </a:rPr>
            <a:t> INVEST</a:t>
          </a:r>
          <a:endParaRPr lang="pt-BR" sz="36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solidFill>
              <a:schemeClr val="bg1"/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twoCellAnchor>
    <xdr:from>
      <xdr:col>1</xdr:col>
      <xdr:colOff>99391</xdr:colOff>
      <xdr:row>40</xdr:row>
      <xdr:rowOff>66261</xdr:rowOff>
    </xdr:from>
    <xdr:to>
      <xdr:col>3</xdr:col>
      <xdr:colOff>1060174</xdr:colOff>
      <xdr:row>51</xdr:row>
      <xdr:rowOff>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02AEF71-9FEB-BBB9-3092-71E86F895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ANDAR~1\AppData\Local\Temp\Rar$DIa2464.17973\dataset_impostos_case_situation_two.csv" TargetMode="External"/><Relationship Id="rId1" Type="http://schemas.openxmlformats.org/officeDocument/2006/relationships/externalLinkPath" Target="/Users/WANDAR~1/AppData/Local/Temp/Rar$DIa2464.17973/dataset_impostos_case_situation_two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set_impostos_case_situation"/>
      <sheetName val="Report"/>
      <sheetName val="Planilha de Investimentos"/>
      <sheetName val="Planilha3"/>
    </sheetNames>
    <sheetDataSet>
      <sheetData sheetId="0"/>
      <sheetData sheetId="1"/>
      <sheetData sheetId="2"/>
      <sheetData sheetId="3">
        <row r="2">
          <cell r="A2" t="str">
            <v>CHAVE COMPOSTA</v>
          </cell>
          <cell r="B2" t="str">
            <v>PERFIL</v>
          </cell>
          <cell r="C2" t="str">
            <v>TIPO DE FII</v>
          </cell>
          <cell r="D2" t="str">
            <v>%</v>
          </cell>
        </row>
        <row r="3">
          <cell r="A3" t="str">
            <v>CONSERVADOR-PAPEL</v>
          </cell>
          <cell r="B3" t="str">
            <v>CONSERVADOR</v>
          </cell>
          <cell r="C3" t="str">
            <v>PAPEL</v>
          </cell>
          <cell r="D3">
            <v>0.3</v>
          </cell>
        </row>
        <row r="4">
          <cell r="A4" t="str">
            <v>CONSERVADOR-TIJOLO</v>
          </cell>
          <cell r="B4" t="str">
            <v>CONSERVADOR</v>
          </cell>
          <cell r="C4" t="str">
            <v>TIJOLO</v>
          </cell>
          <cell r="D4">
            <v>0.5</v>
          </cell>
        </row>
        <row r="5">
          <cell r="A5" t="str">
            <v>CONSERVADOR-HÍBRIDOS</v>
          </cell>
          <cell r="B5" t="str">
            <v>CONSERVADOR</v>
          </cell>
          <cell r="C5" t="str">
            <v>HÍBRIDOS</v>
          </cell>
          <cell r="D5">
            <v>0.1</v>
          </cell>
        </row>
        <row r="6">
          <cell r="A6" t="str">
            <v>CONSERVADOR-FOFs</v>
          </cell>
          <cell r="B6" t="str">
            <v>CONSERVADOR</v>
          </cell>
          <cell r="C6" t="str">
            <v>FOFs</v>
          </cell>
          <cell r="D6">
            <v>0.1</v>
          </cell>
        </row>
        <row r="7">
          <cell r="A7" t="str">
            <v>CONSERVADOR-DESENVOLVIMENTO</v>
          </cell>
          <cell r="B7" t="str">
            <v>CONSERVADOR</v>
          </cell>
          <cell r="C7" t="str">
            <v>DESENVOLVIMENTO</v>
          </cell>
          <cell r="D7">
            <v>0</v>
          </cell>
        </row>
        <row r="8">
          <cell r="A8" t="str">
            <v>CONSERVADOR-HOTELARIAS</v>
          </cell>
          <cell r="B8" t="str">
            <v>CONSERVADOR</v>
          </cell>
          <cell r="C8" t="str">
            <v>HOTELARIAS</v>
          </cell>
          <cell r="D8">
            <v>0</v>
          </cell>
        </row>
        <row r="9">
          <cell r="A9" t="str">
            <v>MODERADO-PAPEL</v>
          </cell>
          <cell r="B9" t="str">
            <v>MODERADO</v>
          </cell>
          <cell r="C9" t="str">
            <v>PAPEL</v>
          </cell>
          <cell r="D9">
            <v>0.32</v>
          </cell>
        </row>
        <row r="10">
          <cell r="A10" t="str">
            <v>MODERADO-TIJOLO</v>
          </cell>
          <cell r="B10" t="str">
            <v>MODERADO</v>
          </cell>
          <cell r="C10" t="str">
            <v>TIJOLO</v>
          </cell>
          <cell r="D10">
            <v>0.35</v>
          </cell>
        </row>
        <row r="11">
          <cell r="A11" t="str">
            <v>MODERADO-HÍBRIDOS</v>
          </cell>
          <cell r="B11" t="str">
            <v>MODERADO</v>
          </cell>
          <cell r="C11" t="str">
            <v>HÍBRIDOS</v>
          </cell>
          <cell r="D11">
            <v>0.08</v>
          </cell>
        </row>
        <row r="12">
          <cell r="A12" t="str">
            <v>MODERADO-FOFs</v>
          </cell>
          <cell r="B12" t="str">
            <v>MODERADO</v>
          </cell>
          <cell r="C12" t="str">
            <v>FOFs</v>
          </cell>
          <cell r="D12">
            <v>0.05</v>
          </cell>
        </row>
        <row r="13">
          <cell r="A13" t="str">
            <v>MODERADO-DESENVOLVIMENTO</v>
          </cell>
          <cell r="B13" t="str">
            <v>MODERADO</v>
          </cell>
          <cell r="C13" t="str">
            <v>DESENVOLVIMENTO</v>
          </cell>
          <cell r="D13">
            <v>0.15</v>
          </cell>
        </row>
        <row r="14">
          <cell r="A14" t="str">
            <v>MODERADO-HOTELARIAS</v>
          </cell>
          <cell r="B14" t="str">
            <v>MODERADO</v>
          </cell>
          <cell r="C14" t="str">
            <v>HOTELARIAS</v>
          </cell>
          <cell r="D14">
            <v>0.05</v>
          </cell>
        </row>
        <row r="15">
          <cell r="A15" t="str">
            <v>AGRESSIVO-PAPEL</v>
          </cell>
          <cell r="B15" t="str">
            <v>AGRESSIVO</v>
          </cell>
          <cell r="C15" t="str">
            <v>PAPEL</v>
          </cell>
          <cell r="D15">
            <v>0.5</v>
          </cell>
        </row>
        <row r="16">
          <cell r="A16" t="str">
            <v>AGRESSIVO-TIJOLO</v>
          </cell>
          <cell r="B16" t="str">
            <v>AGRESSIVO</v>
          </cell>
          <cell r="C16" t="str">
            <v>TIJOLO</v>
          </cell>
          <cell r="D16">
            <v>0.1</v>
          </cell>
        </row>
        <row r="17">
          <cell r="A17" t="str">
            <v>AGRESSIVO-HÍBRIDOS</v>
          </cell>
          <cell r="B17" t="str">
            <v>AGRESSIVO</v>
          </cell>
          <cell r="C17" t="str">
            <v>HÍBRIDOS</v>
          </cell>
          <cell r="D17">
            <v>0.05</v>
          </cell>
        </row>
        <row r="18">
          <cell r="A18" t="str">
            <v>AGRESSIVO-FOFs</v>
          </cell>
          <cell r="B18" t="str">
            <v>AGRESSIVO</v>
          </cell>
          <cell r="C18" t="str">
            <v>FOFs</v>
          </cell>
          <cell r="D18">
            <v>0.2</v>
          </cell>
        </row>
        <row r="19">
          <cell r="A19" t="str">
            <v>AGRESSIVO-DESENVOLVIMENTO</v>
          </cell>
          <cell r="B19" t="str">
            <v>AGRESSIVO</v>
          </cell>
          <cell r="C19" t="str">
            <v>DESENVOLVIMENTO</v>
          </cell>
          <cell r="D19">
            <v>0.1</v>
          </cell>
        </row>
        <row r="20">
          <cell r="A20" t="str">
            <v>AGRESSIVO-HOTELARIAS</v>
          </cell>
          <cell r="B20" t="str">
            <v>AGRESSIVO</v>
          </cell>
          <cell r="C20" t="str">
            <v>HOTELARIAS</v>
          </cell>
          <cell r="D20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AE0E-3F02-4758-9FD8-F5B6563D26E2}">
  <dimension ref="A7:F43"/>
  <sheetViews>
    <sheetView showGridLines="0" showRowColHeaders="0" tabSelected="1" zoomScale="115" zoomScaleNormal="115" workbookViewId="0">
      <selection activeCell="E37" sqref="E37"/>
    </sheetView>
  </sheetViews>
  <sheetFormatPr defaultColWidth="0" defaultRowHeight="15" x14ac:dyDescent="0.25"/>
  <cols>
    <col min="1" max="1" width="5.42578125" style="1" customWidth="1"/>
    <col min="2" max="2" width="37.42578125" style="1" customWidth="1"/>
    <col min="3" max="3" width="24.85546875" style="2" customWidth="1"/>
    <col min="4" max="4" width="16.28515625" style="2" bestFit="1" customWidth="1"/>
    <col min="5" max="5" width="6" style="1" customWidth="1"/>
    <col min="6" max="6" width="17.140625" style="1" hidden="1"/>
    <col min="7" max="16384" width="9.140625" style="1" hidden="1"/>
  </cols>
  <sheetData>
    <row r="7" spans="2:4" ht="15.75" thickBot="1" x14ac:dyDescent="0.3"/>
    <row r="8" spans="2:4" ht="30.75" x14ac:dyDescent="0.25">
      <c r="B8" s="47" t="s">
        <v>0</v>
      </c>
      <c r="C8" s="48"/>
      <c r="D8" s="49"/>
    </row>
    <row r="9" spans="2:4" ht="19.5" customHeight="1" x14ac:dyDescent="0.25">
      <c r="B9" s="50" t="s">
        <v>1</v>
      </c>
      <c r="C9" s="51"/>
      <c r="D9" s="3">
        <v>2000</v>
      </c>
    </row>
    <row r="10" spans="2:4" ht="19.5" customHeight="1" x14ac:dyDescent="0.25">
      <c r="B10" s="52" t="s">
        <v>2</v>
      </c>
      <c r="C10" s="53"/>
      <c r="D10" s="4">
        <v>6.0000000000000001E-3</v>
      </c>
    </row>
    <row r="11" spans="2:4" ht="24" customHeight="1" thickBot="1" x14ac:dyDescent="0.3">
      <c r="B11" s="54" t="s">
        <v>3</v>
      </c>
      <c r="C11" s="55"/>
      <c r="D11" s="5">
        <f>vencimentos*30%</f>
        <v>600</v>
      </c>
    </row>
    <row r="12" spans="2:4" ht="15.75" thickBot="1" x14ac:dyDescent="0.3">
      <c r="B12" s="45"/>
      <c r="C12" s="45"/>
    </row>
    <row r="13" spans="2:4" ht="31.5" customHeight="1" x14ac:dyDescent="0.55000000000000004">
      <c r="B13" s="41" t="s">
        <v>4</v>
      </c>
      <c r="C13" s="42"/>
      <c r="D13" s="6"/>
    </row>
    <row r="14" spans="2:4" ht="21" customHeight="1" x14ac:dyDescent="0.3">
      <c r="B14" s="56" t="s">
        <v>5</v>
      </c>
      <c r="C14" s="57"/>
      <c r="D14" s="7">
        <v>200</v>
      </c>
    </row>
    <row r="15" spans="2:4" ht="21" customHeight="1" x14ac:dyDescent="0.3">
      <c r="B15" s="58" t="s">
        <v>6</v>
      </c>
      <c r="C15" s="59"/>
      <c r="D15" s="8">
        <v>5</v>
      </c>
    </row>
    <row r="16" spans="2:4" ht="21" customHeight="1" x14ac:dyDescent="0.3">
      <c r="B16" s="58" t="s">
        <v>7</v>
      </c>
      <c r="C16" s="59"/>
      <c r="D16" s="9">
        <v>1.0789999999999999E-2</v>
      </c>
    </row>
    <row r="17" spans="1:6" ht="21" customHeight="1" x14ac:dyDescent="0.3">
      <c r="B17" s="60" t="s">
        <v>8</v>
      </c>
      <c r="C17" s="61"/>
      <c r="D17" s="10">
        <f>FV(Taxa_mensal,Qtd_anos*12,Aporte*-1)</f>
        <v>16755.382799697527</v>
      </c>
      <c r="E17" s="11"/>
      <c r="F17" s="11"/>
    </row>
    <row r="18" spans="1:6" ht="21" customHeight="1" thickBot="1" x14ac:dyDescent="0.35">
      <c r="B18" s="62" t="s">
        <v>9</v>
      </c>
      <c r="C18" s="63"/>
      <c r="D18" s="12">
        <f>Patrimonio*Rendimento_carteira</f>
        <v>100.53229679818516</v>
      </c>
    </row>
    <row r="19" spans="1:6" ht="15.75" thickBot="1" x14ac:dyDescent="0.3"/>
    <row r="20" spans="1:6" ht="31.5" thickBot="1" x14ac:dyDescent="0.6">
      <c r="B20" s="43" t="s">
        <v>10</v>
      </c>
      <c r="C20" s="44"/>
      <c r="D20" s="13" t="s">
        <v>11</v>
      </c>
    </row>
    <row r="21" spans="1:6" ht="16.5" thickBot="1" x14ac:dyDescent="0.3">
      <c r="A21" s="14">
        <v>2</v>
      </c>
      <c r="B21" s="64" t="s">
        <v>12</v>
      </c>
      <c r="C21" s="15">
        <f>FV($D$16,$A21*12,$D$14*-1)</f>
        <v>5445.5254595290435</v>
      </c>
      <c r="D21" s="16">
        <f>C21*Rendimento_carteira</f>
        <v>32.673152757174265</v>
      </c>
    </row>
    <row r="22" spans="1:6" ht="16.5" thickBot="1" x14ac:dyDescent="0.3">
      <c r="A22" s="14">
        <v>5</v>
      </c>
      <c r="B22" s="65" t="s">
        <v>13</v>
      </c>
      <c r="C22" s="17">
        <f>FV($D$16,$A22*12,$D$14*-1)</f>
        <v>16755.382799697527</v>
      </c>
      <c r="D22" s="18">
        <f>C22*Rendimento_carteira</f>
        <v>100.53229679818516</v>
      </c>
    </row>
    <row r="23" spans="1:6" ht="16.5" thickBot="1" x14ac:dyDescent="0.3">
      <c r="A23" s="14">
        <v>10</v>
      </c>
      <c r="B23" s="65" t="s">
        <v>14</v>
      </c>
      <c r="C23" s="17">
        <f>FV($D$16,$A23*12,$D$14*-1)</f>
        <v>48656.842506034438</v>
      </c>
      <c r="D23" s="18">
        <f>C23*Rendimento_carteira</f>
        <v>291.94105503620665</v>
      </c>
    </row>
    <row r="24" spans="1:6" ht="16.5" thickBot="1" x14ac:dyDescent="0.3">
      <c r="A24" s="14">
        <v>20</v>
      </c>
      <c r="B24" s="65" t="s">
        <v>15</v>
      </c>
      <c r="C24" s="17">
        <f>FV($D$16,$A24*12,$D$14*-1)</f>
        <v>225039.68001941612</v>
      </c>
      <c r="D24" s="18">
        <f>C24*Rendimento_carteira</f>
        <v>1350.2380801164968</v>
      </c>
    </row>
    <row r="25" spans="1:6" ht="16.5" thickBot="1" x14ac:dyDescent="0.3">
      <c r="A25" s="14">
        <v>30</v>
      </c>
      <c r="B25" s="66" t="s">
        <v>16</v>
      </c>
      <c r="C25" s="19">
        <f>FV($D$16,$A25*12,$D$14*-1)</f>
        <v>864433.93100094295</v>
      </c>
      <c r="D25" s="20">
        <f>C25*Rendimento_carteira</f>
        <v>5186.6035860056581</v>
      </c>
    </row>
    <row r="29" spans="1:6" ht="18.75" x14ac:dyDescent="0.3">
      <c r="B29" s="21" t="s">
        <v>17</v>
      </c>
      <c r="C29" s="22" t="s">
        <v>18</v>
      </c>
      <c r="D29" s="23"/>
    </row>
    <row r="30" spans="1:6" ht="18.75" x14ac:dyDescent="0.3">
      <c r="B30" s="46" t="s">
        <v>19</v>
      </c>
      <c r="C30" s="24">
        <f>Aporte</f>
        <v>200</v>
      </c>
      <c r="D30" s="25"/>
    </row>
    <row r="33" spans="2:4" ht="15.75" x14ac:dyDescent="0.25">
      <c r="B33" s="26" t="s">
        <v>20</v>
      </c>
      <c r="C33" s="26" t="s">
        <v>21</v>
      </c>
      <c r="D33" s="26" t="s">
        <v>22</v>
      </c>
    </row>
    <row r="34" spans="2:4" ht="15.75" x14ac:dyDescent="0.25">
      <c r="B34" s="27" t="s">
        <v>23</v>
      </c>
      <c r="C34" s="28">
        <f>VLOOKUP($C$29&amp;"-"&amp;B34,[1]Planilha3!$A:$D,4,FALSE)</f>
        <v>0.3</v>
      </c>
      <c r="D34" s="29">
        <f>C34*$C$30</f>
        <v>60</v>
      </c>
    </row>
    <row r="35" spans="2:4" ht="15.75" x14ac:dyDescent="0.25">
      <c r="B35" s="27" t="s">
        <v>24</v>
      </c>
      <c r="C35" s="28">
        <f>VLOOKUP($C$29&amp;"-"&amp;B35,[1]Planilha3!$A:$D,4,FALSE)</f>
        <v>0.5</v>
      </c>
      <c r="D35" s="29">
        <f t="shared" ref="D35:D39" si="0">C35*$C$30</f>
        <v>100</v>
      </c>
    </row>
    <row r="36" spans="2:4" ht="15.75" x14ac:dyDescent="0.25">
      <c r="B36" s="27" t="s">
        <v>25</v>
      </c>
      <c r="C36" s="28">
        <f>VLOOKUP($C$29&amp;"-"&amp;B36,[1]Planilha3!$A:$D,4,FALSE)</f>
        <v>0.1</v>
      </c>
      <c r="D36" s="29">
        <f t="shared" si="0"/>
        <v>20</v>
      </c>
    </row>
    <row r="37" spans="2:4" ht="15.75" x14ac:dyDescent="0.25">
      <c r="B37" s="27" t="s">
        <v>26</v>
      </c>
      <c r="C37" s="28">
        <f>VLOOKUP($C$29&amp;"-"&amp;B37,[1]Planilha3!$A:$D,4,FALSE)</f>
        <v>0.1</v>
      </c>
      <c r="D37" s="29">
        <f t="shared" si="0"/>
        <v>20</v>
      </c>
    </row>
    <row r="38" spans="2:4" ht="15.75" x14ac:dyDescent="0.25">
      <c r="B38" s="27" t="s">
        <v>27</v>
      </c>
      <c r="C38" s="28">
        <f>VLOOKUP($C$29&amp;"-"&amp;B38,[1]Planilha3!$A:$D,4,FALSE)</f>
        <v>0</v>
      </c>
      <c r="D38" s="29">
        <f t="shared" si="0"/>
        <v>0</v>
      </c>
    </row>
    <row r="39" spans="2:4" ht="15.75" x14ac:dyDescent="0.25">
      <c r="B39" s="27" t="s">
        <v>28</v>
      </c>
      <c r="C39" s="28">
        <f>VLOOKUP($C$29&amp;"-"&amp;B39,[1]Planilha3!$A:$D,4,FALSE)</f>
        <v>0</v>
      </c>
      <c r="D39" s="29">
        <f t="shared" si="0"/>
        <v>0</v>
      </c>
    </row>
    <row r="40" spans="2:4" ht="15.75" x14ac:dyDescent="0.25">
      <c r="B40" s="30"/>
      <c r="C40" s="30"/>
      <c r="D40" s="31">
        <f>SUM(D34:D39)</f>
        <v>200</v>
      </c>
    </row>
    <row r="41" spans="2:4" x14ac:dyDescent="0.25">
      <c r="B41" s="2"/>
    </row>
    <row r="42" spans="2:4" x14ac:dyDescent="0.25">
      <c r="B42" s="2"/>
    </row>
    <row r="43" spans="2:4" x14ac:dyDescent="0.25">
      <c r="B43" s="2"/>
    </row>
  </sheetData>
  <mergeCells count="12">
    <mergeCell ref="B15:C15"/>
    <mergeCell ref="B16:C16"/>
    <mergeCell ref="B17:C17"/>
    <mergeCell ref="E17:F17"/>
    <mergeCell ref="B18:C18"/>
    <mergeCell ref="B20:C20"/>
    <mergeCell ref="B8:C8"/>
    <mergeCell ref="B9:C9"/>
    <mergeCell ref="B10:C10"/>
    <mergeCell ref="B11:C11"/>
    <mergeCell ref="B13:C13"/>
    <mergeCell ref="B14:C14"/>
  </mergeCells>
  <dataValidations count="1">
    <dataValidation type="list" allowBlank="1" showInputMessage="1" showErrorMessage="1" sqref="C29" xr:uid="{B9B6C07E-1312-4CC2-A597-16ED93B16DBE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3116-719A-4E47-B611-2C2A658DFB96}">
  <dimension ref="A2:H20"/>
  <sheetViews>
    <sheetView workbookViewId="0">
      <selection activeCell="A25" sqref="A25"/>
    </sheetView>
  </sheetViews>
  <sheetFormatPr defaultRowHeight="15" x14ac:dyDescent="0.25"/>
  <cols>
    <col min="1" max="1" width="33" bestFit="1" customWidth="1"/>
    <col min="2" max="2" width="14.42578125" bestFit="1" customWidth="1"/>
    <col min="3" max="3" width="18.5703125" bestFit="1" customWidth="1"/>
    <col min="4" max="4" width="9.140625" style="32"/>
    <col min="7" max="7" width="18.28515625" bestFit="1" customWidth="1"/>
    <col min="8" max="8" width="13.5703125" style="33" customWidth="1"/>
  </cols>
  <sheetData>
    <row r="2" spans="1:8" x14ac:dyDescent="0.25">
      <c r="A2" s="67" t="s">
        <v>29</v>
      </c>
      <c r="B2" s="68" t="s">
        <v>17</v>
      </c>
      <c r="C2" s="68" t="s">
        <v>20</v>
      </c>
      <c r="D2" s="68" t="s">
        <v>30</v>
      </c>
    </row>
    <row r="3" spans="1:8" x14ac:dyDescent="0.25">
      <c r="A3" t="str">
        <f>B3&amp;"-"&amp;C3</f>
        <v>CONSERVADOR-PAPEL</v>
      </c>
      <c r="B3" s="32" t="s">
        <v>18</v>
      </c>
      <c r="C3" s="32" t="s">
        <v>23</v>
      </c>
      <c r="D3" s="34">
        <v>0.3</v>
      </c>
    </row>
    <row r="4" spans="1:8" x14ac:dyDescent="0.25">
      <c r="A4" t="str">
        <f t="shared" ref="A4:A20" si="0">B4&amp;"-"&amp;C4</f>
        <v>CONSERVADOR-TIJOLO</v>
      </c>
      <c r="B4" s="32" t="s">
        <v>18</v>
      </c>
      <c r="C4" s="32" t="s">
        <v>24</v>
      </c>
      <c r="D4" s="34">
        <v>0.5</v>
      </c>
    </row>
    <row r="5" spans="1:8" x14ac:dyDescent="0.25">
      <c r="A5" t="str">
        <f t="shared" si="0"/>
        <v>CONSERVADOR-HÍBRIDOS</v>
      </c>
      <c r="B5" s="32" t="s">
        <v>18</v>
      </c>
      <c r="C5" s="32" t="s">
        <v>25</v>
      </c>
      <c r="D5" s="34">
        <v>0.1</v>
      </c>
    </row>
    <row r="6" spans="1:8" x14ac:dyDescent="0.25">
      <c r="A6" t="str">
        <f t="shared" si="0"/>
        <v>CONSERVADOR-FOFs</v>
      </c>
      <c r="B6" s="32" t="s">
        <v>18</v>
      </c>
      <c r="C6" s="32" t="s">
        <v>26</v>
      </c>
      <c r="D6" s="34">
        <v>0.1</v>
      </c>
      <c r="H6" s="35" t="s">
        <v>30</v>
      </c>
    </row>
    <row r="7" spans="1:8" x14ac:dyDescent="0.25">
      <c r="A7" t="str">
        <f t="shared" si="0"/>
        <v>CONSERVADOR-DESENVOLVIMENTO</v>
      </c>
      <c r="B7" s="32" t="s">
        <v>18</v>
      </c>
      <c r="C7" s="32" t="s">
        <v>27</v>
      </c>
      <c r="D7" s="34">
        <v>0</v>
      </c>
      <c r="G7" s="36" t="s">
        <v>31</v>
      </c>
      <c r="H7" s="37">
        <f>VLOOKUP(G7,$A:$D,4,FALSE)</f>
        <v>0.35</v>
      </c>
    </row>
    <row r="8" spans="1:8" ht="15.75" thickBot="1" x14ac:dyDescent="0.3">
      <c r="A8" s="38" t="str">
        <f t="shared" si="0"/>
        <v>CONSERVADOR-HOTELARIAS</v>
      </c>
      <c r="B8" s="39" t="s">
        <v>18</v>
      </c>
      <c r="C8" s="39" t="s">
        <v>28</v>
      </c>
      <c r="D8" s="40">
        <v>0</v>
      </c>
    </row>
    <row r="9" spans="1:8" x14ac:dyDescent="0.25">
      <c r="A9" t="str">
        <f t="shared" si="0"/>
        <v>MODERADO-PAPEL</v>
      </c>
      <c r="B9" t="s">
        <v>32</v>
      </c>
      <c r="C9" s="32" t="s">
        <v>23</v>
      </c>
      <c r="D9" s="34">
        <v>0.32</v>
      </c>
    </row>
    <row r="10" spans="1:8" x14ac:dyDescent="0.25">
      <c r="A10" t="str">
        <f>B10&amp;"-"&amp;C10</f>
        <v>MODERADO-TIJOLO</v>
      </c>
      <c r="B10" t="s">
        <v>32</v>
      </c>
      <c r="C10" s="32" t="s">
        <v>24</v>
      </c>
      <c r="D10" s="34">
        <v>0.35</v>
      </c>
    </row>
    <row r="11" spans="1:8" x14ac:dyDescent="0.25">
      <c r="A11" t="str">
        <f t="shared" si="0"/>
        <v>MODERADO-HÍBRIDOS</v>
      </c>
      <c r="B11" t="s">
        <v>32</v>
      </c>
      <c r="C11" s="32" t="s">
        <v>25</v>
      </c>
      <c r="D11" s="34">
        <v>0.08</v>
      </c>
    </row>
    <row r="12" spans="1:8" x14ac:dyDescent="0.25">
      <c r="A12" t="str">
        <f t="shared" si="0"/>
        <v>MODERADO-FOFs</v>
      </c>
      <c r="B12" t="s">
        <v>32</v>
      </c>
      <c r="C12" s="32" t="s">
        <v>26</v>
      </c>
      <c r="D12" s="34">
        <v>0.05</v>
      </c>
    </row>
    <row r="13" spans="1:8" x14ac:dyDescent="0.25">
      <c r="A13" t="str">
        <f t="shared" si="0"/>
        <v>MODERADO-DESENVOLVIMENTO</v>
      </c>
      <c r="B13" t="s">
        <v>32</v>
      </c>
      <c r="C13" s="32" t="s">
        <v>27</v>
      </c>
      <c r="D13" s="34">
        <v>0.15</v>
      </c>
    </row>
    <row r="14" spans="1:8" ht="15.75" thickBot="1" x14ac:dyDescent="0.3">
      <c r="A14" s="38" t="str">
        <f t="shared" si="0"/>
        <v>MODERADO-HOTELARIAS</v>
      </c>
      <c r="B14" s="38" t="s">
        <v>32</v>
      </c>
      <c r="C14" s="39" t="s">
        <v>28</v>
      </c>
      <c r="D14" s="40">
        <v>0.05</v>
      </c>
    </row>
    <row r="15" spans="1:8" x14ac:dyDescent="0.25">
      <c r="A15" t="str">
        <f t="shared" si="0"/>
        <v>AGRESSIVO-PAPEL</v>
      </c>
      <c r="B15" t="s">
        <v>33</v>
      </c>
      <c r="C15" s="32" t="s">
        <v>23</v>
      </c>
      <c r="D15" s="34">
        <v>0.5</v>
      </c>
    </row>
    <row r="16" spans="1:8" x14ac:dyDescent="0.25">
      <c r="A16" t="str">
        <f t="shared" si="0"/>
        <v>AGRESSIVO-TIJOLO</v>
      </c>
      <c r="B16" t="s">
        <v>33</v>
      </c>
      <c r="C16" s="32" t="s">
        <v>24</v>
      </c>
      <c r="D16" s="34">
        <v>0.1</v>
      </c>
    </row>
    <row r="17" spans="1:4" x14ac:dyDescent="0.25">
      <c r="A17" t="str">
        <f t="shared" si="0"/>
        <v>AGRESSIVO-HÍBRIDOS</v>
      </c>
      <c r="B17" t="s">
        <v>33</v>
      </c>
      <c r="C17" s="32" t="s">
        <v>25</v>
      </c>
      <c r="D17" s="34">
        <v>0.05</v>
      </c>
    </row>
    <row r="18" spans="1:4" x14ac:dyDescent="0.25">
      <c r="A18" t="str">
        <f t="shared" si="0"/>
        <v>AGRESSIVO-FOFs</v>
      </c>
      <c r="B18" t="s">
        <v>33</v>
      </c>
      <c r="C18" s="32" t="s">
        <v>26</v>
      </c>
      <c r="D18" s="34">
        <v>0.2</v>
      </c>
    </row>
    <row r="19" spans="1:4" x14ac:dyDescent="0.25">
      <c r="A19" t="str">
        <f t="shared" si="0"/>
        <v>AGRESSIVO-DESENVOLVIMENTO</v>
      </c>
      <c r="B19" t="s">
        <v>33</v>
      </c>
      <c r="C19" s="32" t="s">
        <v>27</v>
      </c>
      <c r="D19" s="34">
        <v>0.1</v>
      </c>
    </row>
    <row r="20" spans="1:4" x14ac:dyDescent="0.25">
      <c r="A20" t="str">
        <f t="shared" si="0"/>
        <v>AGRESSIVO-HOTELARIAS</v>
      </c>
      <c r="B20" t="s">
        <v>33</v>
      </c>
      <c r="C20" s="32" t="s">
        <v>28</v>
      </c>
      <c r="D20" s="34">
        <v>0.05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 AUXILIAR</vt:lpstr>
      <vt:lpstr>Aporte</vt:lpstr>
      <vt:lpstr>Patrimonio</vt:lpstr>
      <vt:lpstr>Qtd_anos</vt:lpstr>
      <vt:lpstr>Rendimento_carteira</vt:lpstr>
      <vt:lpstr>Salario</vt:lpstr>
      <vt:lpstr>Taxa_mensal</vt:lpstr>
      <vt:lpstr>vencimentos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RODRIGUES</dc:creator>
  <cp:lastModifiedBy>WANDA RODRIGUES</cp:lastModifiedBy>
  <dcterms:created xsi:type="dcterms:W3CDTF">2025-06-06T16:57:21Z</dcterms:created>
  <dcterms:modified xsi:type="dcterms:W3CDTF">2025-06-06T17:43:11Z</dcterms:modified>
</cp:coreProperties>
</file>