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5150" windowHeight="7530" activeTab="7"/>
  </bookViews>
  <sheets>
    <sheet name="BD " sheetId="7" r:id="rId1"/>
    <sheet name="Lançamentos" sheetId="5" r:id="rId2"/>
    <sheet name="Controle de gastos " sheetId="8" r:id="rId3"/>
    <sheet name="Mensal" sheetId="9" r:id="rId4"/>
    <sheet name="Trismestre" sheetId="10" r:id="rId5"/>
    <sheet name="Semestre" sheetId="11" r:id="rId6"/>
    <sheet name="Anual" sheetId="13" r:id="rId7"/>
    <sheet name="LUCRO-PREJUIZO" sheetId="12" r:id="rId8"/>
  </sheets>
  <definedNames>
    <definedName name="_xlnm._FilterDatabase" localSheetId="0" hidden="1">'BD '!$B$2:$E$57</definedName>
    <definedName name="_xlnm._FilterDatabase" localSheetId="1" hidden="1">Lançamentos!$H$3:$P$64</definedName>
  </definedNames>
  <calcPr calcId="125725"/>
</workbook>
</file>

<file path=xl/calcChain.xml><?xml version="1.0" encoding="utf-8"?>
<calcChain xmlns="http://schemas.openxmlformats.org/spreadsheetml/2006/main">
  <c r="G4" i="13"/>
  <c r="G6" s="1"/>
  <c r="G7" s="1"/>
  <c r="G8" s="1"/>
  <c r="G5"/>
  <c r="A17" i="5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4"/>
  <c r="A5"/>
  <c r="A6"/>
  <c r="A7"/>
  <c r="A8"/>
  <c r="A9"/>
  <c r="A10"/>
  <c r="A11"/>
  <c r="A12"/>
  <c r="A13"/>
  <c r="A14"/>
  <c r="A15"/>
  <c r="A16"/>
  <c r="C6" i="10" l="1"/>
  <c r="C7"/>
  <c r="C8"/>
  <c r="C9"/>
  <c r="C10"/>
  <c r="C11"/>
  <c r="C12"/>
  <c r="C13"/>
  <c r="C5"/>
  <c r="Q5" i="9"/>
  <c r="Q6"/>
  <c r="Q7"/>
  <c r="Q8"/>
  <c r="Q9"/>
  <c r="Q10"/>
  <c r="Q11"/>
  <c r="Q12"/>
  <c r="Q4"/>
  <c r="J43" i="5" l="1"/>
  <c r="I43"/>
  <c r="E15" i="12" l="1"/>
  <c r="F15"/>
  <c r="G15"/>
  <c r="H15"/>
  <c r="D15"/>
  <c r="C17"/>
  <c r="C18"/>
  <c r="C19"/>
  <c r="C20"/>
  <c r="C21"/>
  <c r="C22"/>
  <c r="C23"/>
  <c r="C24"/>
  <c r="C25"/>
  <c r="C26"/>
  <c r="C27"/>
  <c r="C28"/>
  <c r="C29"/>
  <c r="C30"/>
  <c r="D30" s="1"/>
  <c r="C31"/>
  <c r="C32"/>
  <c r="C33"/>
  <c r="C34"/>
  <c r="C35"/>
  <c r="C36"/>
  <c r="C37"/>
  <c r="C38"/>
  <c r="C39"/>
  <c r="C40"/>
  <c r="C41"/>
  <c r="C42"/>
  <c r="C43"/>
  <c r="C44"/>
  <c r="C45"/>
  <c r="C46"/>
  <c r="D46" s="1"/>
  <c r="C47"/>
  <c r="C48"/>
  <c r="D48" s="1"/>
  <c r="C49"/>
  <c r="C50"/>
  <c r="C51"/>
  <c r="C52"/>
  <c r="D52" s="1"/>
  <c r="C53"/>
  <c r="C54"/>
  <c r="C55"/>
  <c r="C56"/>
  <c r="D56" s="1"/>
  <c r="C57"/>
  <c r="C58"/>
  <c r="C59"/>
  <c r="C60"/>
  <c r="D60" s="1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6"/>
  <c r="C5"/>
  <c r="C6"/>
  <c r="C7"/>
  <c r="C8"/>
  <c r="C9"/>
  <c r="C10"/>
  <c r="C11"/>
  <c r="C12"/>
  <c r="C13"/>
  <c r="C4"/>
  <c r="D36" l="1"/>
  <c r="D32"/>
  <c r="D58"/>
  <c r="G13"/>
  <c r="E13"/>
  <c r="F13"/>
  <c r="G9"/>
  <c r="E9"/>
  <c r="F9"/>
  <c r="D9"/>
  <c r="G5"/>
  <c r="E5"/>
  <c r="F5"/>
  <c r="F59"/>
  <c r="E59"/>
  <c r="G59"/>
  <c r="F57"/>
  <c r="E57"/>
  <c r="G57"/>
  <c r="F51"/>
  <c r="E51"/>
  <c r="G51"/>
  <c r="F47"/>
  <c r="E47"/>
  <c r="G47"/>
  <c r="F43"/>
  <c r="E43"/>
  <c r="G43"/>
  <c r="F35"/>
  <c r="E35"/>
  <c r="G35"/>
  <c r="F33"/>
  <c r="E33"/>
  <c r="G33"/>
  <c r="F31"/>
  <c r="E31"/>
  <c r="G31"/>
  <c r="F29"/>
  <c r="E29"/>
  <c r="G29"/>
  <c r="F27"/>
  <c r="E27"/>
  <c r="G27"/>
  <c r="F25"/>
  <c r="E25"/>
  <c r="G25"/>
  <c r="F23"/>
  <c r="E23"/>
  <c r="G23"/>
  <c r="F21"/>
  <c r="E21"/>
  <c r="G21"/>
  <c r="D13"/>
  <c r="D27"/>
  <c r="D25"/>
  <c r="D23"/>
  <c r="F12"/>
  <c r="G12"/>
  <c r="E12"/>
  <c r="G60"/>
  <c r="F60"/>
  <c r="E60"/>
  <c r="G58"/>
  <c r="F58"/>
  <c r="E58"/>
  <c r="G56"/>
  <c r="F56"/>
  <c r="E56"/>
  <c r="G52"/>
  <c r="F52"/>
  <c r="E52"/>
  <c r="G48"/>
  <c r="F48"/>
  <c r="E48"/>
  <c r="G46"/>
  <c r="F46"/>
  <c r="E46"/>
  <c r="G36"/>
  <c r="F36"/>
  <c r="E36"/>
  <c r="G32"/>
  <c r="F32"/>
  <c r="E32"/>
  <c r="G30"/>
  <c r="F30"/>
  <c r="E30"/>
  <c r="G26"/>
  <c r="F26"/>
  <c r="E26"/>
  <c r="G24"/>
  <c r="F24"/>
  <c r="E24"/>
  <c r="D12"/>
  <c r="D5"/>
  <c r="D59"/>
  <c r="D57"/>
  <c r="D51"/>
  <c r="D47"/>
  <c r="D43"/>
  <c r="D35"/>
  <c r="D33"/>
  <c r="D31"/>
  <c r="D29"/>
  <c r="D26"/>
  <c r="D24"/>
  <c r="D21"/>
  <c r="F65" i="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D6" i="8"/>
  <c r="E6"/>
  <c r="F6"/>
  <c r="G6"/>
  <c r="H6"/>
  <c r="I6"/>
  <c r="J6"/>
  <c r="K6"/>
  <c r="L6"/>
  <c r="M6"/>
  <c r="N6"/>
  <c r="O6"/>
  <c r="D10"/>
  <c r="E10"/>
  <c r="F10"/>
  <c r="G10"/>
  <c r="H10"/>
  <c r="I10"/>
  <c r="J10"/>
  <c r="K10"/>
  <c r="L10"/>
  <c r="M10"/>
  <c r="N10"/>
  <c r="O10"/>
  <c r="D13"/>
  <c r="E13"/>
  <c r="F13"/>
  <c r="G13"/>
  <c r="H13"/>
  <c r="I13"/>
  <c r="J13"/>
  <c r="K13"/>
  <c r="L13"/>
  <c r="M13"/>
  <c r="N13"/>
  <c r="O13"/>
  <c r="D14"/>
  <c r="E14"/>
  <c r="F14"/>
  <c r="G14"/>
  <c r="H14"/>
  <c r="I14"/>
  <c r="J14"/>
  <c r="K14"/>
  <c r="L14"/>
  <c r="M14"/>
  <c r="N14"/>
  <c r="O14"/>
  <c r="D19"/>
  <c r="E19"/>
  <c r="F19"/>
  <c r="G19"/>
  <c r="H19"/>
  <c r="I19"/>
  <c r="J19"/>
  <c r="K19"/>
  <c r="L19"/>
  <c r="M19"/>
  <c r="N19"/>
  <c r="O19"/>
  <c r="D27"/>
  <c r="E27"/>
  <c r="F27"/>
  <c r="G27"/>
  <c r="H27"/>
  <c r="I27"/>
  <c r="J27"/>
  <c r="K27"/>
  <c r="L27"/>
  <c r="M27"/>
  <c r="N27"/>
  <c r="O27"/>
  <c r="D30"/>
  <c r="E30"/>
  <c r="F30"/>
  <c r="G30"/>
  <c r="H30"/>
  <c r="I30"/>
  <c r="J30"/>
  <c r="K30"/>
  <c r="L30"/>
  <c r="M30"/>
  <c r="N30"/>
  <c r="O30"/>
  <c r="D31"/>
  <c r="E31"/>
  <c r="F31"/>
  <c r="G31"/>
  <c r="H31"/>
  <c r="I31"/>
  <c r="J31"/>
  <c r="K31"/>
  <c r="L31"/>
  <c r="M31"/>
  <c r="N31"/>
  <c r="O31"/>
  <c r="D33"/>
  <c r="E33"/>
  <c r="F33"/>
  <c r="G33"/>
  <c r="H33"/>
  <c r="I33"/>
  <c r="J33"/>
  <c r="K33"/>
  <c r="L33"/>
  <c r="M33"/>
  <c r="N33"/>
  <c r="O33"/>
  <c r="D37"/>
  <c r="E37"/>
  <c r="F37"/>
  <c r="G37"/>
  <c r="H37"/>
  <c r="I37"/>
  <c r="J37"/>
  <c r="K37"/>
  <c r="L37"/>
  <c r="M37"/>
  <c r="N37"/>
  <c r="O37"/>
  <c r="D38"/>
  <c r="E38"/>
  <c r="F38"/>
  <c r="G38"/>
  <c r="H38"/>
  <c r="I38"/>
  <c r="J38"/>
  <c r="K38"/>
  <c r="L38"/>
  <c r="M38"/>
  <c r="N38"/>
  <c r="O38"/>
  <c r="D40"/>
  <c r="E40"/>
  <c r="F40"/>
  <c r="G40"/>
  <c r="H40"/>
  <c r="I40"/>
  <c r="J40"/>
  <c r="K40"/>
  <c r="L40"/>
  <c r="M40"/>
  <c r="N40"/>
  <c r="O40"/>
  <c r="D41"/>
  <c r="E41"/>
  <c r="F41"/>
  <c r="G41"/>
  <c r="H41"/>
  <c r="I41"/>
  <c r="J41"/>
  <c r="K41"/>
  <c r="L41"/>
  <c r="M41"/>
  <c r="N41"/>
  <c r="O41"/>
  <c r="D42"/>
  <c r="E42"/>
  <c r="F42"/>
  <c r="G42"/>
  <c r="H42"/>
  <c r="I42"/>
  <c r="J42"/>
  <c r="K42"/>
  <c r="L42"/>
  <c r="M42"/>
  <c r="N42"/>
  <c r="O42"/>
  <c r="D43"/>
  <c r="E43"/>
  <c r="F43"/>
  <c r="G43"/>
  <c r="H43"/>
  <c r="I43"/>
  <c r="J43"/>
  <c r="K43"/>
  <c r="L43"/>
  <c r="M43"/>
  <c r="N43"/>
  <c r="O43"/>
  <c r="D44"/>
  <c r="E44"/>
  <c r="F44"/>
  <c r="G44"/>
  <c r="H44"/>
  <c r="I44"/>
  <c r="J44"/>
  <c r="K44"/>
  <c r="L44"/>
  <c r="M44"/>
  <c r="N44"/>
  <c r="O44"/>
  <c r="D45"/>
  <c r="E45"/>
  <c r="F45"/>
  <c r="G45"/>
  <c r="H45"/>
  <c r="I45"/>
  <c r="J45"/>
  <c r="K45"/>
  <c r="L45"/>
  <c r="M45"/>
  <c r="N45"/>
  <c r="O45"/>
  <c r="D47"/>
  <c r="E47"/>
  <c r="F47"/>
  <c r="G47"/>
  <c r="H47"/>
  <c r="I47"/>
  <c r="J47"/>
  <c r="K47"/>
  <c r="L47"/>
  <c r="M47"/>
  <c r="N47"/>
  <c r="O47"/>
  <c r="D48"/>
  <c r="E48"/>
  <c r="F48"/>
  <c r="G48"/>
  <c r="H48"/>
  <c r="I48"/>
  <c r="J48"/>
  <c r="K48"/>
  <c r="L48"/>
  <c r="M48"/>
  <c r="N48"/>
  <c r="O48"/>
  <c r="D49"/>
  <c r="E49"/>
  <c r="F49"/>
  <c r="G49"/>
  <c r="H49"/>
  <c r="I49"/>
  <c r="J49"/>
  <c r="K49"/>
  <c r="L49"/>
  <c r="M49"/>
  <c r="N49"/>
  <c r="O49"/>
  <c r="D51"/>
  <c r="E51"/>
  <c r="F51"/>
  <c r="G51"/>
  <c r="H51"/>
  <c r="I51"/>
  <c r="J51"/>
  <c r="K51"/>
  <c r="L51"/>
  <c r="M51"/>
  <c r="N51"/>
  <c r="O51"/>
  <c r="D52"/>
  <c r="E52"/>
  <c r="F52"/>
  <c r="G52"/>
  <c r="H52"/>
  <c r="I52"/>
  <c r="J52"/>
  <c r="K52"/>
  <c r="L52"/>
  <c r="M52"/>
  <c r="N52"/>
  <c r="O52"/>
  <c r="D53"/>
  <c r="E53"/>
  <c r="F53"/>
  <c r="G53"/>
  <c r="H53"/>
  <c r="I53"/>
  <c r="J53"/>
  <c r="K53"/>
  <c r="L53"/>
  <c r="M53"/>
  <c r="N53"/>
  <c r="O53"/>
  <c r="D54"/>
  <c r="E54"/>
  <c r="F54"/>
  <c r="G54"/>
  <c r="H54"/>
  <c r="I54"/>
  <c r="J54"/>
  <c r="K54"/>
  <c r="L54"/>
  <c r="M54"/>
  <c r="N54"/>
  <c r="O54"/>
  <c r="D55"/>
  <c r="E55"/>
  <c r="F55"/>
  <c r="G55"/>
  <c r="H55"/>
  <c r="I55"/>
  <c r="J55"/>
  <c r="K55"/>
  <c r="L55"/>
  <c r="M55"/>
  <c r="N55"/>
  <c r="O55"/>
  <c r="D58"/>
  <c r="E58"/>
  <c r="F58"/>
  <c r="G58"/>
  <c r="H58"/>
  <c r="I58"/>
  <c r="J58"/>
  <c r="K58"/>
  <c r="L58"/>
  <c r="M58"/>
  <c r="N58"/>
  <c r="O58"/>
  <c r="D59"/>
  <c r="E59"/>
  <c r="F59"/>
  <c r="G59"/>
  <c r="H59"/>
  <c r="I59"/>
  <c r="J59"/>
  <c r="K59"/>
  <c r="L59"/>
  <c r="M59"/>
  <c r="N59"/>
  <c r="O59"/>
  <c r="D60"/>
  <c r="E60"/>
  <c r="F60"/>
  <c r="G60"/>
  <c r="H60"/>
  <c r="I60"/>
  <c r="J60"/>
  <c r="K60"/>
  <c r="L60"/>
  <c r="M60"/>
  <c r="N60"/>
  <c r="O60"/>
  <c r="D61"/>
  <c r="E61"/>
  <c r="F61"/>
  <c r="G61"/>
  <c r="H61"/>
  <c r="I61"/>
  <c r="J61"/>
  <c r="K61"/>
  <c r="L61"/>
  <c r="M61"/>
  <c r="N61"/>
  <c r="O61"/>
  <c r="D62"/>
  <c r="E62"/>
  <c r="F62"/>
  <c r="G62"/>
  <c r="H62"/>
  <c r="I62"/>
  <c r="J62"/>
  <c r="K62"/>
  <c r="L62"/>
  <c r="M62"/>
  <c r="N62"/>
  <c r="O62"/>
  <c r="D63"/>
  <c r="E63"/>
  <c r="F63"/>
  <c r="G63"/>
  <c r="H63"/>
  <c r="I63"/>
  <c r="J63"/>
  <c r="K63"/>
  <c r="L63"/>
  <c r="M63"/>
  <c r="N63"/>
  <c r="O63"/>
  <c r="D65"/>
  <c r="E65"/>
  <c r="F65"/>
  <c r="G65"/>
  <c r="H65"/>
  <c r="I65"/>
  <c r="J65"/>
  <c r="K65"/>
  <c r="L65"/>
  <c r="M65"/>
  <c r="N65"/>
  <c r="O65"/>
  <c r="I66"/>
  <c r="K66"/>
  <c r="E67"/>
  <c r="M67"/>
  <c r="O67"/>
  <c r="D68"/>
  <c r="E68"/>
  <c r="F68"/>
  <c r="G68"/>
  <c r="H68"/>
  <c r="I68"/>
  <c r="J68"/>
  <c r="K68"/>
  <c r="L68"/>
  <c r="M68"/>
  <c r="N68"/>
  <c r="O68"/>
  <c r="D69"/>
  <c r="E69"/>
  <c r="F69"/>
  <c r="G69"/>
  <c r="H69"/>
  <c r="I69"/>
  <c r="J69"/>
  <c r="K69"/>
  <c r="L69"/>
  <c r="M69"/>
  <c r="N69"/>
  <c r="O69"/>
  <c r="D72"/>
  <c r="E72"/>
  <c r="F72"/>
  <c r="G72"/>
  <c r="H72"/>
  <c r="I72"/>
  <c r="J72"/>
  <c r="K72"/>
  <c r="L72"/>
  <c r="M72"/>
  <c r="N72"/>
  <c r="O72"/>
  <c r="D73"/>
  <c r="E73"/>
  <c r="F73"/>
  <c r="G73"/>
  <c r="H73"/>
  <c r="I73"/>
  <c r="J73"/>
  <c r="K73"/>
  <c r="L73"/>
  <c r="M73"/>
  <c r="N73"/>
  <c r="O73"/>
  <c r="C5" i="5"/>
  <c r="G22" i="8" s="1"/>
  <c r="C6" i="5"/>
  <c r="C7"/>
  <c r="C8"/>
  <c r="G28" i="8" s="1"/>
  <c r="C9" i="5"/>
  <c r="G26" i="8" s="1"/>
  <c r="C10" i="5"/>
  <c r="C11"/>
  <c r="G24" i="8" s="1"/>
  <c r="C12" i="5"/>
  <c r="C13"/>
  <c r="E35" i="8" s="1"/>
  <c r="C14" i="5"/>
  <c r="O18" i="8" s="1"/>
  <c r="C15" i="5"/>
  <c r="C16"/>
  <c r="C17"/>
  <c r="K67" i="8" s="1"/>
  <c r="C18" i="5"/>
  <c r="G25" i="8" s="1"/>
  <c r="C19" i="5"/>
  <c r="C20"/>
  <c r="C21"/>
  <c r="E50" i="8" s="1"/>
  <c r="C22" i="5"/>
  <c r="C23"/>
  <c r="C24"/>
  <c r="G29" i="8" s="1"/>
  <c r="C25" i="5"/>
  <c r="G66" i="8" s="1"/>
  <c r="C26" i="5"/>
  <c r="C27"/>
  <c r="C28"/>
  <c r="C29"/>
  <c r="C30"/>
  <c r="C31"/>
  <c r="C32"/>
  <c r="C33"/>
  <c r="C34"/>
  <c r="C35"/>
  <c r="C36"/>
  <c r="C37"/>
  <c r="C38"/>
  <c r="C39"/>
  <c r="C40"/>
  <c r="C41"/>
  <c r="C42"/>
  <c r="C43"/>
  <c r="I12" i="8" s="1"/>
  <c r="C44" i="5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4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4"/>
  <c r="O66" i="8" l="1"/>
  <c r="G23"/>
  <c r="K12"/>
  <c r="M66"/>
  <c r="M70" s="1"/>
  <c r="L12"/>
  <c r="D12"/>
  <c r="J12"/>
  <c r="M12"/>
  <c r="N12"/>
  <c r="F12"/>
  <c r="G67"/>
  <c r="G70" s="1"/>
  <c r="O12"/>
  <c r="G12"/>
  <c r="E57"/>
  <c r="E64" s="1"/>
  <c r="H12"/>
  <c r="E12"/>
  <c r="I67"/>
  <c r="I70" s="1"/>
  <c r="E66"/>
  <c r="F62" i="5"/>
  <c r="E62"/>
  <c r="F58"/>
  <c r="E58"/>
  <c r="F54"/>
  <c r="E54"/>
  <c r="F50"/>
  <c r="E50"/>
  <c r="E46"/>
  <c r="F46"/>
  <c r="F40"/>
  <c r="E40"/>
  <c r="F36"/>
  <c r="E36"/>
  <c r="F32"/>
  <c r="E32"/>
  <c r="F28"/>
  <c r="E28"/>
  <c r="E9" i="8"/>
  <c r="G9"/>
  <c r="I9"/>
  <c r="K9"/>
  <c r="M9"/>
  <c r="O9"/>
  <c r="D9"/>
  <c r="F9"/>
  <c r="H9"/>
  <c r="J9"/>
  <c r="L9"/>
  <c r="N9"/>
  <c r="F22" i="5"/>
  <c r="E22"/>
  <c r="F20"/>
  <c r="E20"/>
  <c r="F16"/>
  <c r="E16"/>
  <c r="F12"/>
  <c r="E12"/>
  <c r="F10"/>
  <c r="E10"/>
  <c r="D21" i="8"/>
  <c r="F21"/>
  <c r="H21"/>
  <c r="J21"/>
  <c r="L21"/>
  <c r="N21"/>
  <c r="F6" i="5"/>
  <c r="E6"/>
  <c r="N16" i="8"/>
  <c r="H16"/>
  <c r="O71"/>
  <c r="O74" s="1"/>
  <c r="K70"/>
  <c r="O57"/>
  <c r="O64" s="1"/>
  <c r="M57"/>
  <c r="M64" s="1"/>
  <c r="K57"/>
  <c r="K64" s="1"/>
  <c r="I57"/>
  <c r="I64" s="1"/>
  <c r="G57"/>
  <c r="G64" s="1"/>
  <c r="O50"/>
  <c r="O56" s="1"/>
  <c r="M50"/>
  <c r="M56" s="1"/>
  <c r="K50"/>
  <c r="K56" s="1"/>
  <c r="I50"/>
  <c r="G50"/>
  <c r="G56" s="1"/>
  <c r="O46"/>
  <c r="G46"/>
  <c r="O36"/>
  <c r="M36"/>
  <c r="M39" s="1"/>
  <c r="K36"/>
  <c r="I36"/>
  <c r="G36"/>
  <c r="E36"/>
  <c r="O35"/>
  <c r="M35"/>
  <c r="K35"/>
  <c r="I35"/>
  <c r="G35"/>
  <c r="G39" s="1"/>
  <c r="O34"/>
  <c r="M34"/>
  <c r="K34"/>
  <c r="I34"/>
  <c r="G34"/>
  <c r="E34"/>
  <c r="O29"/>
  <c r="K29"/>
  <c r="O28"/>
  <c r="K28"/>
  <c r="O26"/>
  <c r="K26"/>
  <c r="O25"/>
  <c r="K25"/>
  <c r="O24"/>
  <c r="K24"/>
  <c r="O23"/>
  <c r="K23"/>
  <c r="O22"/>
  <c r="K22"/>
  <c r="O21"/>
  <c r="K21"/>
  <c r="G21"/>
  <c r="F64" i="5"/>
  <c r="E64"/>
  <c r="F60"/>
  <c r="E60"/>
  <c r="F56"/>
  <c r="E56"/>
  <c r="F52"/>
  <c r="E52"/>
  <c r="F48"/>
  <c r="E48"/>
  <c r="F44"/>
  <c r="E44"/>
  <c r="E42"/>
  <c r="F42"/>
  <c r="F38"/>
  <c r="E38"/>
  <c r="F34"/>
  <c r="E34"/>
  <c r="F30"/>
  <c r="E30"/>
  <c r="E11" i="8"/>
  <c r="G11"/>
  <c r="I11"/>
  <c r="K11"/>
  <c r="M11"/>
  <c r="O11"/>
  <c r="D11"/>
  <c r="F11"/>
  <c r="H11"/>
  <c r="J11"/>
  <c r="L11"/>
  <c r="N11"/>
  <c r="F26" i="5"/>
  <c r="E26"/>
  <c r="D4" i="12" s="1"/>
  <c r="E5" i="8"/>
  <c r="G5"/>
  <c r="I5"/>
  <c r="K5"/>
  <c r="M5"/>
  <c r="O5"/>
  <c r="D5"/>
  <c r="F5"/>
  <c r="H5"/>
  <c r="J5"/>
  <c r="L5"/>
  <c r="N5"/>
  <c r="F24" i="5"/>
  <c r="E24"/>
  <c r="D29" i="8"/>
  <c r="F29"/>
  <c r="H29"/>
  <c r="J29"/>
  <c r="L29"/>
  <c r="N29"/>
  <c r="F18" i="5"/>
  <c r="E18"/>
  <c r="D25" i="8"/>
  <c r="F25"/>
  <c r="H25"/>
  <c r="J25"/>
  <c r="L25"/>
  <c r="N25"/>
  <c r="F14" i="5"/>
  <c r="E14"/>
  <c r="E18" i="8"/>
  <c r="G18"/>
  <c r="I18"/>
  <c r="K18"/>
  <c r="M18"/>
  <c r="D18"/>
  <c r="F18"/>
  <c r="H18"/>
  <c r="J18"/>
  <c r="L18"/>
  <c r="N18"/>
  <c r="F8" i="5"/>
  <c r="E8"/>
  <c r="D28" i="8"/>
  <c r="F28"/>
  <c r="H28"/>
  <c r="J28"/>
  <c r="L28"/>
  <c r="N28"/>
  <c r="D16"/>
  <c r="L16"/>
  <c r="J16"/>
  <c r="F16"/>
  <c r="M71"/>
  <c r="M74" s="1"/>
  <c r="K71"/>
  <c r="K74" s="1"/>
  <c r="I71"/>
  <c r="G71"/>
  <c r="G74" s="1"/>
  <c r="E71"/>
  <c r="E74" s="1"/>
  <c r="F4" i="5"/>
  <c r="E4"/>
  <c r="F63"/>
  <c r="E63"/>
  <c r="F61"/>
  <c r="E61"/>
  <c r="F59"/>
  <c r="E59"/>
  <c r="F57"/>
  <c r="E57"/>
  <c r="F55"/>
  <c r="E55"/>
  <c r="F53"/>
  <c r="E53"/>
  <c r="F51"/>
  <c r="E51"/>
  <c r="F49"/>
  <c r="E49"/>
  <c r="F47"/>
  <c r="E47"/>
  <c r="F45"/>
  <c r="E45"/>
  <c r="F43"/>
  <c r="E43"/>
  <c r="E11" i="12" s="1"/>
  <c r="F41" i="5"/>
  <c r="E41"/>
  <c r="F39"/>
  <c r="E39"/>
  <c r="F37"/>
  <c r="E37"/>
  <c r="F35"/>
  <c r="E35"/>
  <c r="F33"/>
  <c r="E33"/>
  <c r="F31"/>
  <c r="E31"/>
  <c r="F29"/>
  <c r="E8" i="8"/>
  <c r="G8"/>
  <c r="I8"/>
  <c r="K8"/>
  <c r="M8"/>
  <c r="O8"/>
  <c r="E29" i="5"/>
  <c r="D8" i="8"/>
  <c r="F8"/>
  <c r="H8"/>
  <c r="J8"/>
  <c r="L8"/>
  <c r="N8"/>
  <c r="F27" i="5"/>
  <c r="E7" i="8"/>
  <c r="G7"/>
  <c r="I7"/>
  <c r="K7"/>
  <c r="M7"/>
  <c r="O7"/>
  <c r="E27" i="5"/>
  <c r="D7" i="8"/>
  <c r="F7"/>
  <c r="F15" s="1"/>
  <c r="H7"/>
  <c r="J7"/>
  <c r="L7"/>
  <c r="N7"/>
  <c r="F25" i="5"/>
  <c r="E25"/>
  <c r="F23"/>
  <c r="E23"/>
  <c r="F21"/>
  <c r="E21"/>
  <c r="F19"/>
  <c r="E19"/>
  <c r="F17"/>
  <c r="E17"/>
  <c r="F15"/>
  <c r="E17" i="8"/>
  <c r="G17"/>
  <c r="I17"/>
  <c r="K17"/>
  <c r="M17"/>
  <c r="O17"/>
  <c r="E15" i="5"/>
  <c r="D17" i="8"/>
  <c r="F17"/>
  <c r="H17"/>
  <c r="J17"/>
  <c r="L17"/>
  <c r="N17"/>
  <c r="F13" i="5"/>
  <c r="E13"/>
  <c r="F11"/>
  <c r="E11"/>
  <c r="D24" i="8"/>
  <c r="F24"/>
  <c r="H24"/>
  <c r="J24"/>
  <c r="L24"/>
  <c r="N24"/>
  <c r="F9" i="5"/>
  <c r="E9"/>
  <c r="D26" i="8"/>
  <c r="F26"/>
  <c r="H26"/>
  <c r="J26"/>
  <c r="L26"/>
  <c r="N26"/>
  <c r="F7" i="5"/>
  <c r="E7"/>
  <c r="D23" i="8"/>
  <c r="F23"/>
  <c r="H23"/>
  <c r="J23"/>
  <c r="L23"/>
  <c r="N23"/>
  <c r="F5" i="5"/>
  <c r="E5"/>
  <c r="D22" i="8"/>
  <c r="F22"/>
  <c r="H22"/>
  <c r="J22"/>
  <c r="L22"/>
  <c r="N22"/>
  <c r="O16"/>
  <c r="M16"/>
  <c r="K16"/>
  <c r="I16"/>
  <c r="I20" s="1"/>
  <c r="G16"/>
  <c r="E16"/>
  <c r="N71"/>
  <c r="N74" s="1"/>
  <c r="L71"/>
  <c r="L74" s="1"/>
  <c r="J71"/>
  <c r="J74" s="1"/>
  <c r="H71"/>
  <c r="H74" s="1"/>
  <c r="F71"/>
  <c r="F74" s="1"/>
  <c r="D71"/>
  <c r="D74" s="1"/>
  <c r="N67"/>
  <c r="L67"/>
  <c r="J67"/>
  <c r="H67"/>
  <c r="H70" s="1"/>
  <c r="F67"/>
  <c r="D67"/>
  <c r="N66"/>
  <c r="L66"/>
  <c r="L70" s="1"/>
  <c r="J66"/>
  <c r="H66"/>
  <c r="F66"/>
  <c r="D66"/>
  <c r="N57"/>
  <c r="N64" s="1"/>
  <c r="L57"/>
  <c r="L64" s="1"/>
  <c r="J57"/>
  <c r="J64" s="1"/>
  <c r="H57"/>
  <c r="H64" s="1"/>
  <c r="F57"/>
  <c r="F64" s="1"/>
  <c r="D57"/>
  <c r="D64" s="1"/>
  <c r="N50"/>
  <c r="N56" s="1"/>
  <c r="L50"/>
  <c r="L56" s="1"/>
  <c r="J50"/>
  <c r="J56" s="1"/>
  <c r="H50"/>
  <c r="H56" s="1"/>
  <c r="F50"/>
  <c r="F56" s="1"/>
  <c r="D50"/>
  <c r="L46"/>
  <c r="H46"/>
  <c r="D46"/>
  <c r="N36"/>
  <c r="L36"/>
  <c r="J36"/>
  <c r="H36"/>
  <c r="F36"/>
  <c r="D36"/>
  <c r="N35"/>
  <c r="L35"/>
  <c r="J35"/>
  <c r="H35"/>
  <c r="F35"/>
  <c r="D35"/>
  <c r="N34"/>
  <c r="L34"/>
  <c r="J34"/>
  <c r="H34"/>
  <c r="F34"/>
  <c r="D34"/>
  <c r="M29"/>
  <c r="I29"/>
  <c r="E29"/>
  <c r="M28"/>
  <c r="I28"/>
  <c r="E28"/>
  <c r="M26"/>
  <c r="I26"/>
  <c r="E26"/>
  <c r="M25"/>
  <c r="I25"/>
  <c r="E25"/>
  <c r="M24"/>
  <c r="I24"/>
  <c r="E24"/>
  <c r="M23"/>
  <c r="I23"/>
  <c r="E23"/>
  <c r="M22"/>
  <c r="I22"/>
  <c r="E22"/>
  <c r="M21"/>
  <c r="I21"/>
  <c r="E21"/>
  <c r="P62"/>
  <c r="P47"/>
  <c r="I74"/>
  <c r="E70"/>
  <c r="E46"/>
  <c r="P49"/>
  <c r="P31"/>
  <c r="P44"/>
  <c r="P42"/>
  <c r="P19"/>
  <c r="E56"/>
  <c r="P53"/>
  <c r="F46"/>
  <c r="P13"/>
  <c r="O70"/>
  <c r="K46"/>
  <c r="P55"/>
  <c r="P30"/>
  <c r="P72"/>
  <c r="P69"/>
  <c r="P51"/>
  <c r="P48"/>
  <c r="N46"/>
  <c r="P37"/>
  <c r="P68"/>
  <c r="P63"/>
  <c r="P61"/>
  <c r="P54"/>
  <c r="P52"/>
  <c r="P38"/>
  <c r="P27"/>
  <c r="P14"/>
  <c r="P6"/>
  <c r="P60"/>
  <c r="P58"/>
  <c r="M46"/>
  <c r="J46"/>
  <c r="P73"/>
  <c r="P59"/>
  <c r="I56"/>
  <c r="P45"/>
  <c r="P43"/>
  <c r="P41"/>
  <c r="I46"/>
  <c r="P10"/>
  <c r="P40"/>
  <c r="P65"/>
  <c r="P33"/>
  <c r="D39" l="1"/>
  <c r="O20"/>
  <c r="O15"/>
  <c r="P5"/>
  <c r="I15"/>
  <c r="P12"/>
  <c r="E15"/>
  <c r="N39"/>
  <c r="H20"/>
  <c r="P35"/>
  <c r="P67"/>
  <c r="O39"/>
  <c r="J70"/>
  <c r="P34"/>
  <c r="P17"/>
  <c r="P50"/>
  <c r="J20"/>
  <c r="P25"/>
  <c r="L39"/>
  <c r="N70"/>
  <c r="G20"/>
  <c r="K20"/>
  <c r="P7"/>
  <c r="P8"/>
  <c r="P18"/>
  <c r="P11"/>
  <c r="P28"/>
  <c r="P29"/>
  <c r="M15"/>
  <c r="D20"/>
  <c r="J15"/>
  <c r="G15"/>
  <c r="K39"/>
  <c r="P9"/>
  <c r="H39"/>
  <c r="F70"/>
  <c r="I39"/>
  <c r="J39"/>
  <c r="E20"/>
  <c r="N15"/>
  <c r="E39"/>
  <c r="P39" s="1"/>
  <c r="P36"/>
  <c r="F39"/>
  <c r="D70"/>
  <c r="G44" i="12"/>
  <c r="E44"/>
  <c r="D44"/>
  <c r="F44"/>
  <c r="F34"/>
  <c r="G34"/>
  <c r="D34"/>
  <c r="E34"/>
  <c r="E37"/>
  <c r="F37"/>
  <c r="D37"/>
  <c r="G37"/>
  <c r="E19"/>
  <c r="G19"/>
  <c r="F19"/>
  <c r="D19"/>
  <c r="E54"/>
  <c r="F54"/>
  <c r="D54"/>
  <c r="G54"/>
  <c r="G17"/>
  <c r="E17"/>
  <c r="F17"/>
  <c r="D17"/>
  <c r="F50"/>
  <c r="D50"/>
  <c r="G50"/>
  <c r="E50"/>
  <c r="G49"/>
  <c r="E49"/>
  <c r="F49"/>
  <c r="D49"/>
  <c r="E6"/>
  <c r="G6"/>
  <c r="F6"/>
  <c r="D6"/>
  <c r="G28"/>
  <c r="D28"/>
  <c r="E28"/>
  <c r="F28"/>
  <c r="P16" i="8"/>
  <c r="E16" i="12"/>
  <c r="G16"/>
  <c r="D16"/>
  <c r="F16"/>
  <c r="E8"/>
  <c r="D8"/>
  <c r="G8"/>
  <c r="F8"/>
  <c r="E53"/>
  <c r="F53"/>
  <c r="D53"/>
  <c r="G53"/>
  <c r="F11"/>
  <c r="G11"/>
  <c r="D11"/>
  <c r="E20"/>
  <c r="F20"/>
  <c r="G20"/>
  <c r="D20"/>
  <c r="G7"/>
  <c r="D7"/>
  <c r="F7"/>
  <c r="E7"/>
  <c r="D18"/>
  <c r="G18"/>
  <c r="E18"/>
  <c r="F18"/>
  <c r="D41"/>
  <c r="G41"/>
  <c r="E41"/>
  <c r="F41"/>
  <c r="D45"/>
  <c r="G45"/>
  <c r="F45"/>
  <c r="E45"/>
  <c r="F10"/>
  <c r="D10"/>
  <c r="E10"/>
  <c r="G10"/>
  <c r="D38"/>
  <c r="F38"/>
  <c r="G38"/>
  <c r="E38"/>
  <c r="G39"/>
  <c r="E39"/>
  <c r="F39"/>
  <c r="D39"/>
  <c r="G42"/>
  <c r="E42"/>
  <c r="F42"/>
  <c r="D42"/>
  <c r="E40"/>
  <c r="F40"/>
  <c r="G40"/>
  <c r="D40"/>
  <c r="G55"/>
  <c r="E55"/>
  <c r="F55"/>
  <c r="D55"/>
  <c r="P57" i="8"/>
  <c r="D56"/>
  <c r="P56" s="1"/>
  <c r="P71"/>
  <c r="M20"/>
  <c r="P66"/>
  <c r="E22" i="12"/>
  <c r="D22"/>
  <c r="G22"/>
  <c r="F22"/>
  <c r="E4"/>
  <c r="F4"/>
  <c r="G4"/>
  <c r="P21" i="8"/>
  <c r="P22"/>
  <c r="P23"/>
  <c r="P24"/>
  <c r="P26"/>
  <c r="P74"/>
  <c r="K15"/>
  <c r="P46"/>
  <c r="F20"/>
  <c r="L20"/>
  <c r="L15"/>
  <c r="H15"/>
  <c r="D15"/>
  <c r="N20"/>
  <c r="P64"/>
  <c r="P70" l="1"/>
  <c r="D61" i="12"/>
  <c r="E61"/>
  <c r="E14"/>
  <c r="D14"/>
  <c r="P15" i="8"/>
  <c r="P20"/>
  <c r="K5" i="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4"/>
  <c r="O35"/>
  <c r="O36"/>
  <c r="O37"/>
  <c r="O38"/>
  <c r="O39"/>
  <c r="O40"/>
  <c r="H5" i="11"/>
  <c r="P64" i="5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D62" i="12" l="1"/>
  <c r="C62" s="1"/>
  <c r="E62"/>
  <c r="L41" i="5"/>
  <c r="D5" i="10"/>
  <c r="K5"/>
  <c r="J19" i="11"/>
  <c r="J18"/>
  <c r="D6"/>
  <c r="D8"/>
  <c r="D10"/>
  <c r="D12"/>
  <c r="D5"/>
  <c r="C7"/>
  <c r="C9"/>
  <c r="C11"/>
  <c r="C13"/>
  <c r="D19"/>
  <c r="F19"/>
  <c r="H19"/>
  <c r="C19"/>
  <c r="E18"/>
  <c r="G18"/>
  <c r="I18"/>
  <c r="S6" i="10"/>
  <c r="S8"/>
  <c r="R7"/>
  <c r="Q6"/>
  <c r="Q8"/>
  <c r="P7"/>
  <c r="O6"/>
  <c r="O8"/>
  <c r="N7"/>
  <c r="M6"/>
  <c r="M8"/>
  <c r="L7"/>
  <c r="K6"/>
  <c r="K8"/>
  <c r="M5"/>
  <c r="O5"/>
  <c r="Q5"/>
  <c r="S5"/>
  <c r="G7"/>
  <c r="G9"/>
  <c r="G11"/>
  <c r="G13"/>
  <c r="F7"/>
  <c r="F9"/>
  <c r="F11"/>
  <c r="F13"/>
  <c r="E7"/>
  <c r="E9"/>
  <c r="E11"/>
  <c r="E13"/>
  <c r="F5"/>
  <c r="D6"/>
  <c r="D8"/>
  <c r="D10"/>
  <c r="D12"/>
  <c r="K19" i="11"/>
  <c r="K18"/>
  <c r="D7"/>
  <c r="D9"/>
  <c r="D11"/>
  <c r="D13"/>
  <c r="C6"/>
  <c r="C8"/>
  <c r="C10"/>
  <c r="C12"/>
  <c r="C5"/>
  <c r="E19"/>
  <c r="G19"/>
  <c r="I19"/>
  <c r="D18"/>
  <c r="D20" s="1"/>
  <c r="F18"/>
  <c r="F20" s="1"/>
  <c r="H18"/>
  <c r="H20" s="1"/>
  <c r="C18"/>
  <c r="C20" s="1"/>
  <c r="S7" i="10"/>
  <c r="R6"/>
  <c r="R8"/>
  <c r="Q7"/>
  <c r="P6"/>
  <c r="P8"/>
  <c r="O7"/>
  <c r="N6"/>
  <c r="N8"/>
  <c r="M7"/>
  <c r="L6"/>
  <c r="L8"/>
  <c r="K7"/>
  <c r="L5"/>
  <c r="N5"/>
  <c r="P5"/>
  <c r="R5"/>
  <c r="G6"/>
  <c r="G8"/>
  <c r="G10"/>
  <c r="G12"/>
  <c r="F6"/>
  <c r="F8"/>
  <c r="F10"/>
  <c r="F12"/>
  <c r="E6"/>
  <c r="E8"/>
  <c r="E10"/>
  <c r="E12"/>
  <c r="E5"/>
  <c r="G5"/>
  <c r="D7"/>
  <c r="D9"/>
  <c r="D11"/>
  <c r="D13"/>
  <c r="L4" i="5"/>
  <c r="AC8" i="9"/>
  <c r="AB11"/>
  <c r="Z9"/>
  <c r="Y12"/>
  <c r="W10"/>
  <c r="U8"/>
  <c r="T11"/>
  <c r="T7"/>
  <c r="AB7"/>
  <c r="Y6"/>
  <c r="V5"/>
  <c r="S4"/>
  <c r="AA4"/>
  <c r="R10"/>
  <c r="K7"/>
  <c r="K15"/>
  <c r="J12"/>
  <c r="I9"/>
  <c r="H6"/>
  <c r="H14"/>
  <c r="G11"/>
  <c r="F8"/>
  <c r="E5"/>
  <c r="E13"/>
  <c r="D10"/>
  <c r="F4"/>
  <c r="C7"/>
  <c r="C15"/>
  <c r="AB9"/>
  <c r="W8"/>
  <c r="T9"/>
  <c r="Z7"/>
  <c r="T5"/>
  <c r="Y4"/>
  <c r="K5"/>
  <c r="J10"/>
  <c r="I15"/>
  <c r="G9"/>
  <c r="F14"/>
  <c r="D8"/>
  <c r="C5"/>
  <c r="AC9"/>
  <c r="AB12"/>
  <c r="X8"/>
  <c r="U9"/>
  <c r="U7"/>
  <c r="T4"/>
  <c r="R11"/>
  <c r="I10"/>
  <c r="F9"/>
  <c r="G4"/>
  <c r="AB10"/>
  <c r="Z8"/>
  <c r="Y11"/>
  <c r="W9"/>
  <c r="V12"/>
  <c r="T10"/>
  <c r="S7"/>
  <c r="AA7"/>
  <c r="X6"/>
  <c r="U5"/>
  <c r="AC5"/>
  <c r="Z4"/>
  <c r="R9"/>
  <c r="K6"/>
  <c r="K14"/>
  <c r="J11"/>
  <c r="I8"/>
  <c r="H5"/>
  <c r="H13"/>
  <c r="G10"/>
  <c r="F7"/>
  <c r="F15"/>
  <c r="E12"/>
  <c r="D9"/>
  <c r="E4"/>
  <c r="C6"/>
  <c r="C14"/>
  <c r="AA12"/>
  <c r="Y10"/>
  <c r="V11"/>
  <c r="S12"/>
  <c r="W6"/>
  <c r="AB5"/>
  <c r="R8"/>
  <c r="K13"/>
  <c r="I7"/>
  <c r="H12"/>
  <c r="F6"/>
  <c r="E11"/>
  <c r="D4"/>
  <c r="C13"/>
  <c r="Z6"/>
  <c r="J13"/>
  <c r="H15"/>
  <c r="E14"/>
  <c r="C4"/>
  <c r="AB8"/>
  <c r="AA11"/>
  <c r="Y9"/>
  <c r="X12"/>
  <c r="V10"/>
  <c r="T8"/>
  <c r="S11"/>
  <c r="Y7"/>
  <c r="V6"/>
  <c r="S5"/>
  <c r="AA5"/>
  <c r="X4"/>
  <c r="R7"/>
  <c r="K12"/>
  <c r="J9"/>
  <c r="I6"/>
  <c r="I14"/>
  <c r="H11"/>
  <c r="G8"/>
  <c r="F5"/>
  <c r="F13"/>
  <c r="E10"/>
  <c r="D7"/>
  <c r="D15"/>
  <c r="K4"/>
  <c r="C12"/>
  <c r="AC12"/>
  <c r="AA10"/>
  <c r="Y8"/>
  <c r="X11"/>
  <c r="V9"/>
  <c r="U12"/>
  <c r="S10"/>
  <c r="X7"/>
  <c r="U6"/>
  <c r="AC6"/>
  <c r="Z5"/>
  <c r="W4"/>
  <c r="R6"/>
  <c r="K11"/>
  <c r="J8"/>
  <c r="I5"/>
  <c r="I13"/>
  <c r="H10"/>
  <c r="G7"/>
  <c r="G15"/>
  <c r="F12"/>
  <c r="E9"/>
  <c r="D6"/>
  <c r="D14"/>
  <c r="J4"/>
  <c r="C11"/>
  <c r="W5"/>
  <c r="K8"/>
  <c r="H7"/>
  <c r="E6"/>
  <c r="C8"/>
  <c r="AC11"/>
  <c r="AA9"/>
  <c r="Z12"/>
  <c r="X10"/>
  <c r="V8"/>
  <c r="U11"/>
  <c r="S9"/>
  <c r="W7"/>
  <c r="T6"/>
  <c r="AB6"/>
  <c r="Y5"/>
  <c r="V4"/>
  <c r="R5"/>
  <c r="R4"/>
  <c r="K10"/>
  <c r="J7"/>
  <c r="J15"/>
  <c r="I12"/>
  <c r="H9"/>
  <c r="G6"/>
  <c r="G14"/>
  <c r="F11"/>
  <c r="E8"/>
  <c r="D5"/>
  <c r="D13"/>
  <c r="I4"/>
  <c r="C10"/>
  <c r="AC10"/>
  <c r="AA8"/>
  <c r="Z11"/>
  <c r="X9"/>
  <c r="W12"/>
  <c r="U10"/>
  <c r="S8"/>
  <c r="V7"/>
  <c r="S6"/>
  <c r="AA6"/>
  <c r="X5"/>
  <c r="U4"/>
  <c r="AC4"/>
  <c r="R12"/>
  <c r="K9"/>
  <c r="J6"/>
  <c r="J14"/>
  <c r="I11"/>
  <c r="H8"/>
  <c r="G5"/>
  <c r="G13"/>
  <c r="F10"/>
  <c r="E7"/>
  <c r="E15"/>
  <c r="D12"/>
  <c r="H4"/>
  <c r="C9"/>
  <c r="Z10"/>
  <c r="W11"/>
  <c r="T12"/>
  <c r="AC7"/>
  <c r="AB4"/>
  <c r="J5"/>
  <c r="G12"/>
  <c r="D11"/>
  <c r="H7" i="10" l="1"/>
  <c r="H11"/>
  <c r="L9"/>
  <c r="P9"/>
  <c r="H9"/>
  <c r="H13"/>
  <c r="R9"/>
  <c r="N9"/>
  <c r="T7"/>
  <c r="C14" i="11"/>
  <c r="F61" i="12"/>
  <c r="F14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G61"/>
  <c r="H4"/>
  <c r="H6"/>
  <c r="H8"/>
  <c r="H10"/>
  <c r="H12"/>
  <c r="H5"/>
  <c r="H7"/>
  <c r="H9"/>
  <c r="H11"/>
  <c r="H13"/>
  <c r="D14" i="10"/>
  <c r="G16"/>
  <c r="G14"/>
  <c r="T5"/>
  <c r="K9"/>
  <c r="L18" i="11"/>
  <c r="D16" i="10"/>
  <c r="H5"/>
  <c r="H10"/>
  <c r="H6"/>
  <c r="S9"/>
  <c r="O9"/>
  <c r="T8"/>
  <c r="I20" i="11"/>
  <c r="E20"/>
  <c r="E14" i="10"/>
  <c r="E16"/>
  <c r="L19" i="11"/>
  <c r="H12" i="10"/>
  <c r="H8"/>
  <c r="F16"/>
  <c r="F14"/>
  <c r="Q9"/>
  <c r="M9"/>
  <c r="T6"/>
  <c r="G20" i="11"/>
  <c r="D14"/>
  <c r="AB13" i="9"/>
  <c r="R13"/>
  <c r="AD4"/>
  <c r="AF4"/>
  <c r="L4"/>
  <c r="C16"/>
  <c r="C17"/>
  <c r="N4"/>
  <c r="N5"/>
  <c r="L5"/>
  <c r="N8"/>
  <c r="L8"/>
  <c r="K16"/>
  <c r="K17"/>
  <c r="F16"/>
  <c r="F17"/>
  <c r="AC13"/>
  <c r="Y13"/>
  <c r="AD9"/>
  <c r="AF9"/>
  <c r="AF12"/>
  <c r="AD12"/>
  <c r="D16"/>
  <c r="D17"/>
  <c r="G17"/>
  <c r="G16"/>
  <c r="N7"/>
  <c r="L7"/>
  <c r="I17"/>
  <c r="I16"/>
  <c r="J16"/>
  <c r="J17"/>
  <c r="N13"/>
  <c r="L13"/>
  <c r="E17"/>
  <c r="E16"/>
  <c r="N15"/>
  <c r="L15"/>
  <c r="S13"/>
  <c r="N9"/>
  <c r="L9"/>
  <c r="L12"/>
  <c r="N12"/>
  <c r="N6"/>
  <c r="L6"/>
  <c r="AD7"/>
  <c r="AF7"/>
  <c r="N14"/>
  <c r="L14"/>
  <c r="AD10"/>
  <c r="AF10"/>
  <c r="X13"/>
  <c r="AA13"/>
  <c r="V13"/>
  <c r="AD6"/>
  <c r="AF6"/>
  <c r="AF11"/>
  <c r="AD11"/>
  <c r="L10"/>
  <c r="N10"/>
  <c r="L11"/>
  <c r="N11"/>
  <c r="AD8"/>
  <c r="AF8"/>
  <c r="H16"/>
  <c r="H17"/>
  <c r="AD5"/>
  <c r="AF5"/>
  <c r="U13"/>
  <c r="W13"/>
  <c r="Z13"/>
  <c r="T13"/>
  <c r="F62" i="12" l="1"/>
  <c r="H14"/>
  <c r="H16"/>
  <c r="H61" s="1"/>
  <c r="G14"/>
  <c r="G62" s="1"/>
  <c r="L20" i="11"/>
  <c r="H16" i="10"/>
  <c r="H14"/>
  <c r="H15" s="1"/>
  <c r="T9"/>
  <c r="AD13" i="9"/>
  <c r="AE12" s="1"/>
  <c r="AF13"/>
  <c r="L16"/>
  <c r="M8" s="1"/>
  <c r="N16"/>
  <c r="G15" i="10" l="1"/>
  <c r="H62" i="12"/>
  <c r="D15" i="10"/>
  <c r="E15"/>
  <c r="F15"/>
  <c r="M9" i="9"/>
  <c r="M12"/>
  <c r="AE4"/>
  <c r="M10"/>
  <c r="M4"/>
  <c r="AE8"/>
  <c r="M13"/>
  <c r="M5"/>
  <c r="M6"/>
  <c r="AE10"/>
  <c r="AE6"/>
  <c r="M7"/>
  <c r="AE11"/>
  <c r="M11"/>
  <c r="AE5"/>
  <c r="AE7"/>
  <c r="AE9"/>
  <c r="M15"/>
  <c r="M14"/>
  <c r="AE13" l="1"/>
  <c r="M16"/>
  <c r="N32" i="8"/>
  <c r="H32"/>
  <c r="O32"/>
  <c r="E32"/>
  <c r="F32"/>
  <c r="P32"/>
  <c r="D32"/>
  <c r="G32"/>
  <c r="L32"/>
  <c r="I32"/>
  <c r="J32"/>
  <c r="M32"/>
  <c r="K32"/>
</calcChain>
</file>

<file path=xl/sharedStrings.xml><?xml version="1.0" encoding="utf-8"?>
<sst xmlns="http://schemas.openxmlformats.org/spreadsheetml/2006/main" count="581" uniqueCount="188">
  <si>
    <t>Água</t>
  </si>
  <si>
    <t>Telefone</t>
  </si>
  <si>
    <t>Plano de saúde</t>
  </si>
  <si>
    <t>Supermercado</t>
  </si>
  <si>
    <t>Internet</t>
  </si>
  <si>
    <t>Gás</t>
  </si>
  <si>
    <t>Dentista</t>
  </si>
  <si>
    <t>Reformas e Manutenção</t>
  </si>
  <si>
    <t>Acadêmia</t>
  </si>
  <si>
    <t>Tipo</t>
  </si>
  <si>
    <t>Sáude</t>
  </si>
  <si>
    <t>Alimentação</t>
  </si>
  <si>
    <t>Transporte</t>
  </si>
  <si>
    <t>Feira</t>
  </si>
  <si>
    <t xml:space="preserve">Combustível </t>
  </si>
  <si>
    <t>Habitação</t>
  </si>
  <si>
    <t>Educação</t>
  </si>
  <si>
    <t>Lazer</t>
  </si>
  <si>
    <t>Viagem</t>
  </si>
  <si>
    <t>Salário</t>
  </si>
  <si>
    <t>Mão de obra</t>
  </si>
  <si>
    <t>Investimento</t>
  </si>
  <si>
    <t>Receita financeira</t>
  </si>
  <si>
    <t>Restituição de imposto de renda</t>
  </si>
  <si>
    <t>Receita de Aluguel</t>
  </si>
  <si>
    <t>Participação nos lucros</t>
  </si>
  <si>
    <t>Poupança</t>
  </si>
  <si>
    <t>Conta</t>
  </si>
  <si>
    <t>Data</t>
  </si>
  <si>
    <t>Descrição</t>
  </si>
  <si>
    <t>Valor</t>
  </si>
  <si>
    <t>13º Salário</t>
  </si>
  <si>
    <t>Férias</t>
  </si>
  <si>
    <t>Empréstimos</t>
  </si>
  <si>
    <t>Outros</t>
  </si>
  <si>
    <t>HABITAÇÃO</t>
  </si>
  <si>
    <t>Aluguel/Prestação</t>
  </si>
  <si>
    <t>Condomínio</t>
  </si>
  <si>
    <t>Luz</t>
  </si>
  <si>
    <t>Empregada</t>
  </si>
  <si>
    <t>SAÚDE</t>
  </si>
  <si>
    <t>Medicamentos</t>
  </si>
  <si>
    <t>Ônibus</t>
  </si>
  <si>
    <t>Metrô</t>
  </si>
  <si>
    <t>Trem</t>
  </si>
  <si>
    <t>Táxi</t>
  </si>
  <si>
    <t>TRANSPORTE</t>
  </si>
  <si>
    <t>AUTOMÓVEL</t>
  </si>
  <si>
    <t>Combustível</t>
  </si>
  <si>
    <t>Lavagens</t>
  </si>
  <si>
    <t>IPVA</t>
  </si>
  <si>
    <t>Mecânico</t>
  </si>
  <si>
    <t>Multas</t>
  </si>
  <si>
    <t>DESPESAS PESSOAIS</t>
  </si>
  <si>
    <t>Cosméticos</t>
  </si>
  <si>
    <t>Cabeleireiro</t>
  </si>
  <si>
    <t>Vestuário</t>
  </si>
  <si>
    <t>Cursos</t>
  </si>
  <si>
    <t>LAZER</t>
  </si>
  <si>
    <t>Material escolar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</si>
  <si>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</si>
  <si>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</si>
  <si>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</si>
  <si>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</si>
  <si>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</si>
  <si>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</si>
  <si>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</si>
  <si>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</si>
  <si>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</si>
  <si>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</si>
  <si>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</si>
  <si>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</si>
  <si>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TV a cabo</t>
  </si>
  <si>
    <t>Plano De Saúde</t>
  </si>
  <si>
    <t>Padaria</t>
  </si>
  <si>
    <t>Seguro Carro</t>
  </si>
  <si>
    <t>Médico Particular</t>
  </si>
  <si>
    <t>Despesas Pessoais</t>
  </si>
  <si>
    <t>Automóvel</t>
  </si>
  <si>
    <t xml:space="preserve">Prestação </t>
  </si>
  <si>
    <t xml:space="preserve">Seguro </t>
  </si>
  <si>
    <t>EDUCAÇÃO</t>
  </si>
  <si>
    <t>Faculdade</t>
  </si>
  <si>
    <t>Sabesp - Mensal - Jan</t>
  </si>
  <si>
    <t>Aluguel Mensal - Jan</t>
  </si>
  <si>
    <t>TV a Cabo</t>
  </si>
  <si>
    <t>TIPO</t>
  </si>
  <si>
    <t>CONTA</t>
  </si>
  <si>
    <t>CÓD</t>
  </si>
  <si>
    <t>DESPESA</t>
  </si>
  <si>
    <t>RECEITA</t>
  </si>
  <si>
    <t>CLASSIFICAÇÃO</t>
  </si>
  <si>
    <t>Classificação</t>
  </si>
  <si>
    <t>Telefônica - Mensal - Jan</t>
  </si>
  <si>
    <t>Restaurantes/Bares/Pizzaria</t>
  </si>
  <si>
    <t xml:space="preserve">Telefone Celular </t>
  </si>
  <si>
    <t>Estacionamento</t>
  </si>
  <si>
    <t>Passeios/Parques</t>
  </si>
  <si>
    <t>Cinema/Teatro</t>
  </si>
  <si>
    <t>Manicure/Pedicure/Estética</t>
  </si>
  <si>
    <t>Aplicações</t>
  </si>
  <si>
    <t>Luz - Mensal - Jan</t>
  </si>
  <si>
    <t>Dr. Amauri - Manutenção do aparelho</t>
  </si>
  <si>
    <t>Supermercado Rossi</t>
  </si>
  <si>
    <t>Padaria Santa Efigência</t>
  </si>
  <si>
    <t>Farmárcia Drogafácil</t>
  </si>
  <si>
    <t>Cinemark</t>
  </si>
  <si>
    <t>Liquigás</t>
  </si>
  <si>
    <t>UNINOVE - Rematrícula</t>
  </si>
  <si>
    <t>Fator Art - Aula de dança</t>
  </si>
  <si>
    <t>Telefônica - Internet - Mensal - Jan</t>
  </si>
  <si>
    <t>Recarga celular - TIM</t>
  </si>
  <si>
    <t>UNINOVE - Mensalidade</t>
  </si>
  <si>
    <t>Compra de frutas - Feira de domingo</t>
  </si>
  <si>
    <t>Prestação do Carro</t>
  </si>
  <si>
    <t>Carreia volkswagen  - prestação</t>
  </si>
  <si>
    <t>Porto Seguro - Mensal</t>
  </si>
  <si>
    <t>Telefônica - Mensal - Mar</t>
  </si>
  <si>
    <t>Viagem para Brotas</t>
  </si>
  <si>
    <t>Salário Mensal</t>
  </si>
  <si>
    <t>13° Salário 1º parcela</t>
  </si>
  <si>
    <t xml:space="preserve">PLANILHA DE CONTROLE DESPESAS PESSOAIS </t>
  </si>
  <si>
    <t>ALIMENTAÇÃO</t>
  </si>
  <si>
    <t xml:space="preserve">RENDA </t>
  </si>
  <si>
    <t>Trimestre</t>
  </si>
  <si>
    <t>1º Trimestre</t>
  </si>
  <si>
    <t>2º Trimestre</t>
  </si>
  <si>
    <t>3º Trimestre</t>
  </si>
  <si>
    <t>CATEGORIAS</t>
  </si>
  <si>
    <t>4º Trimestre</t>
  </si>
  <si>
    <t>TOTAL</t>
  </si>
  <si>
    <t>Semestre</t>
  </si>
  <si>
    <t>1º Semestre</t>
  </si>
  <si>
    <t>2º Semestre</t>
  </si>
  <si>
    <t>1º SEMESTRE</t>
  </si>
  <si>
    <t>2º SEMESTRE</t>
  </si>
  <si>
    <t>SEMESTRE/CATEGORIA</t>
  </si>
  <si>
    <t>MÉDIA</t>
  </si>
  <si>
    <t>TOTAL %</t>
  </si>
  <si>
    <t>Prestação do carro</t>
  </si>
  <si>
    <t>Seguro carro</t>
  </si>
  <si>
    <t>PLANILHA DE CONTROLE DESPESAS PESSOAIS 2015</t>
  </si>
  <si>
    <t xml:space="preserve">Dia </t>
  </si>
  <si>
    <t xml:space="preserve">Mês </t>
  </si>
  <si>
    <t>Ano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</si>
  <si>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</si>
  <si>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</si>
  <si>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</si>
  <si>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</si>
  <si>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</si>
  <si>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</si>
  <si>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</si>
  <si>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</si>
  <si>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</si>
  <si>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</si>
  <si>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</si>
  <si>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</si>
  <si>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</si>
  <si>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</si>
  <si>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TRIMESTRE</t>
  </si>
  <si>
    <t>SEMESTRE</t>
  </si>
  <si>
    <t>1º TRIMESTRE</t>
  </si>
  <si>
    <t>2º TRIMESTRE</t>
  </si>
  <si>
    <t>3º TRIMESTRE</t>
  </si>
  <si>
    <t>4º TRIMESTRE</t>
  </si>
  <si>
    <t>RECEITA BRUTA</t>
  </si>
  <si>
    <t xml:space="preserve">DESPESA </t>
  </si>
  <si>
    <t>TOTAL DESPESAS</t>
  </si>
  <si>
    <t>luz - Mensal - jul</t>
  </si>
  <si>
    <t>Aluguel mensal - Mar</t>
  </si>
  <si>
    <t>MENSAL</t>
  </si>
  <si>
    <t>DEP.PESSOAIS</t>
  </si>
  <si>
    <t>Tipo de pagamento</t>
  </si>
  <si>
    <t>TIPO DE PAGAMENTO</t>
  </si>
  <si>
    <t>Cartão de Crédito</t>
  </si>
  <si>
    <t>Cartão de Débito</t>
  </si>
  <si>
    <t>Dinheiro</t>
  </si>
  <si>
    <t>Banco</t>
  </si>
  <si>
    <t>Cheque</t>
  </si>
  <si>
    <t>Tipo de Pagamento</t>
  </si>
  <si>
    <t>ANUAL</t>
  </si>
  <si>
    <t>%</t>
  </si>
  <si>
    <t>RESULTADO</t>
  </si>
  <si>
    <t>PREJUÍZO</t>
  </si>
  <si>
    <t>EQUILÍBRIO</t>
  </si>
  <si>
    <t>LUCRO</t>
  </si>
  <si>
    <t>COLOCAR OS VALORES ANUAIS</t>
  </si>
  <si>
    <t>COMPARATIVO RECEITA X DESPESA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</si>
</sst>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b/>
      <sz val="11"/>
      <color theme="0"/>
      <name val="Trebuchet MS"/>
      <family val="2"/>
    </font>
    <font>
      <sz val="10"/>
      <name val="Myriad Pro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44" fontId="0" fillId="0" borderId="1" xfId="1" applyFont="1" applyBorder="1"/>
    <xf numFmtId="0" fontId="0" fillId="0" borderId="1" xfId="0" applyFont="1" applyBorder="1"/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6" fillId="0" borderId="1" xfId="0" applyFont="1" applyFill="1" applyBorder="1"/>
    <xf numFmtId="14" fontId="0" fillId="0" borderId="1" xfId="0" applyNumberFormat="1" applyFont="1" applyBorder="1" applyAlignment="1">
      <alignment horizontal="center"/>
    </xf>
    <xf numFmtId="0" fontId="0" fillId="13" borderId="0" xfId="0" applyFill="1"/>
    <xf numFmtId="10" fontId="0" fillId="13" borderId="1" xfId="0" applyNumberFormat="1" applyFont="1" applyFill="1" applyBorder="1"/>
    <xf numFmtId="2" fontId="0" fillId="13" borderId="1" xfId="0" applyNumberFormat="1" applyFont="1" applyFill="1" applyBorder="1"/>
    <xf numFmtId="0" fontId="0" fillId="7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0" xfId="0" applyFont="1"/>
    <xf numFmtId="0" fontId="12" fillId="3" borderId="1" xfId="0" applyFont="1" applyFill="1" applyBorder="1" applyAlignment="1" applyProtection="1">
      <alignment vertical="center"/>
      <protection locked="0"/>
    </xf>
    <xf numFmtId="0" fontId="5" fillId="10" borderId="3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43" fontId="0" fillId="0" borderId="1" xfId="2" applyFont="1" applyBorder="1" applyAlignment="1">
      <alignment horizontal="center"/>
    </xf>
    <xf numFmtId="43" fontId="0" fillId="14" borderId="1" xfId="0" applyNumberFormat="1" applyFill="1" applyBorder="1"/>
    <xf numFmtId="43" fontId="12" fillId="14" borderId="1" xfId="0" applyNumberFormat="1" applyFont="1" applyFill="1" applyBorder="1" applyAlignment="1" applyProtection="1">
      <alignment vertical="center"/>
      <protection locked="0"/>
    </xf>
    <xf numFmtId="43" fontId="0" fillId="6" borderId="1" xfId="0" applyNumberFormat="1" applyFill="1" applyBorder="1"/>
    <xf numFmtId="43" fontId="12" fillId="6" borderId="1" xfId="0" applyNumberFormat="1" applyFont="1" applyFill="1" applyBorder="1" applyAlignment="1" applyProtection="1">
      <alignment vertical="center"/>
      <protection locked="0"/>
    </xf>
    <xf numFmtId="2" fontId="12" fillId="6" borderId="1" xfId="0" applyNumberFormat="1" applyFont="1" applyFill="1" applyBorder="1" applyAlignment="1" applyProtection="1">
      <alignment vertical="center"/>
      <protection locked="0"/>
    </xf>
    <xf numFmtId="43" fontId="0" fillId="0" borderId="1" xfId="2" applyFont="1" applyBorder="1"/>
    <xf numFmtId="43" fontId="0" fillId="13" borderId="1" xfId="2" applyFont="1" applyFill="1" applyBorder="1"/>
    <xf numFmtId="10" fontId="0" fillId="0" borderId="1" xfId="2" applyNumberFormat="1" applyFont="1" applyBorder="1"/>
    <xf numFmtId="0" fontId="1" fillId="3" borderId="0" xfId="0" applyFont="1" applyFill="1" applyBorder="1" applyAlignment="1">
      <alignment horizontal="center" vertical="center"/>
    </xf>
    <xf numFmtId="10" fontId="0" fillId="3" borderId="0" xfId="0" applyNumberFormat="1" applyFill="1" applyBorder="1"/>
    <xf numFmtId="10" fontId="1" fillId="3" borderId="0" xfId="0" applyNumberFormat="1" applyFont="1" applyFill="1" applyBorder="1"/>
    <xf numFmtId="43" fontId="7" fillId="12" borderId="1" xfId="2" applyFont="1" applyFill="1" applyBorder="1"/>
    <xf numFmtId="0" fontId="0" fillId="0" borderId="0" xfId="0" applyAlignment="1"/>
    <xf numFmtId="0" fontId="2" fillId="6" borderId="3" xfId="0" applyFont="1" applyFill="1" applyBorder="1" applyAlignment="1"/>
    <xf numFmtId="0" fontId="2" fillId="6" borderId="1" xfId="0" applyFont="1" applyFill="1" applyBorder="1" applyAlignment="1"/>
    <xf numFmtId="0" fontId="2" fillId="15" borderId="3" xfId="0" applyFont="1" applyFill="1" applyBorder="1" applyAlignment="1"/>
    <xf numFmtId="43" fontId="0" fillId="0" borderId="1" xfId="2" applyFont="1" applyBorder="1" applyAlignment="1"/>
    <xf numFmtId="43" fontId="0" fillId="0" borderId="8" xfId="0" applyNumberFormat="1" applyBorder="1" applyAlignment="1"/>
    <xf numFmtId="0" fontId="0" fillId="17" borderId="8" xfId="0" applyFill="1" applyBorder="1" applyAlignment="1"/>
    <xf numFmtId="0" fontId="0" fillId="17" borderId="4" xfId="0" applyFill="1" applyBorder="1" applyAlignment="1"/>
    <xf numFmtId="0" fontId="0" fillId="17" borderId="12" xfId="0" applyFill="1" applyBorder="1" applyAlignment="1"/>
    <xf numFmtId="0" fontId="0" fillId="17" borderId="11" xfId="0" applyFill="1" applyBorder="1" applyAlignment="1"/>
    <xf numFmtId="0" fontId="2" fillId="6" borderId="5" xfId="0" applyFont="1" applyFill="1" applyBorder="1" applyAlignment="1"/>
    <xf numFmtId="43" fontId="2" fillId="15" borderId="1" xfId="0" applyNumberFormat="1" applyFont="1" applyFill="1" applyBorder="1" applyAlignment="1"/>
    <xf numFmtId="0" fontId="0" fillId="18" borderId="1" xfId="0" applyFont="1" applyFill="1" applyBorder="1"/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vertical="center"/>
    </xf>
    <xf numFmtId="0" fontId="2" fillId="16" borderId="9" xfId="0" applyFont="1" applyFill="1" applyBorder="1" applyAlignment="1">
      <alignment vertical="center"/>
    </xf>
    <xf numFmtId="0" fontId="2" fillId="16" borderId="10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 wrapText="1"/>
    </xf>
    <xf numFmtId="0" fontId="0" fillId="8" borderId="3" xfId="0" applyFill="1" applyBorder="1" applyAlignment="1">
      <alignment horizontal="left"/>
    </xf>
    <xf numFmtId="0" fontId="1" fillId="11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wrapText="1"/>
    </xf>
    <xf numFmtId="0" fontId="0" fillId="8" borderId="18" xfId="0" applyFill="1" applyBorder="1" applyAlignment="1">
      <alignment horizontal="left"/>
    </xf>
    <xf numFmtId="43" fontId="0" fillId="0" borderId="19" xfId="2" applyFont="1" applyBorder="1"/>
    <xf numFmtId="0" fontId="1" fillId="10" borderId="20" xfId="0" applyFont="1" applyFill="1" applyBorder="1" applyAlignment="1">
      <alignment horizontal="center"/>
    </xf>
    <xf numFmtId="43" fontId="0" fillId="8" borderId="21" xfId="2" applyFont="1" applyFill="1" applyBorder="1"/>
    <xf numFmtId="10" fontId="2" fillId="11" borderId="21" xfId="2" applyNumberFormat="1" applyFont="1" applyFill="1" applyBorder="1"/>
    <xf numFmtId="43" fontId="0" fillId="8" borderId="22" xfId="2" applyFont="1" applyFill="1" applyBorder="1"/>
    <xf numFmtId="0" fontId="5" fillId="11" borderId="23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 vertical="center"/>
    </xf>
    <xf numFmtId="0" fontId="5" fillId="11" borderId="25" xfId="0" applyFont="1" applyFill="1" applyBorder="1" applyAlignment="1">
      <alignment horizontal="center" vertical="center"/>
    </xf>
    <xf numFmtId="2" fontId="0" fillId="13" borderId="19" xfId="0" applyNumberFormat="1" applyFont="1" applyFill="1" applyBorder="1" applyAlignment="1">
      <alignment horizontal="center"/>
    </xf>
    <xf numFmtId="0" fontId="10" fillId="10" borderId="18" xfId="0" applyFont="1" applyFill="1" applyBorder="1" applyAlignment="1">
      <alignment horizontal="center" wrapText="1"/>
    </xf>
    <xf numFmtId="0" fontId="10" fillId="10" borderId="20" xfId="0" applyFont="1" applyFill="1" applyBorder="1" applyAlignment="1">
      <alignment horizontal="center" wrapText="1"/>
    </xf>
    <xf numFmtId="43" fontId="0" fillId="13" borderId="21" xfId="2" applyFont="1" applyFill="1" applyBorder="1" applyAlignment="1">
      <alignment horizontal="center"/>
    </xf>
    <xf numFmtId="43" fontId="0" fillId="0" borderId="3" xfId="2" applyFont="1" applyBorder="1"/>
    <xf numFmtId="43" fontId="0" fillId="13" borderId="3" xfId="2" applyFont="1" applyFill="1" applyBorder="1"/>
    <xf numFmtId="43" fontId="0" fillId="13" borderId="26" xfId="2" applyFont="1" applyFill="1" applyBorder="1" applyAlignment="1">
      <alignment horizontal="center"/>
    </xf>
    <xf numFmtId="0" fontId="5" fillId="11" borderId="27" xfId="0" applyFont="1" applyFill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43" fontId="13" fillId="11" borderId="20" xfId="2" applyFont="1" applyFill="1" applyBorder="1" applyAlignment="1">
      <alignment horizontal="center" vertical="center"/>
    </xf>
    <xf numFmtId="10" fontId="13" fillId="11" borderId="21" xfId="2" applyNumberFormat="1" applyFont="1" applyFill="1" applyBorder="1" applyAlignment="1">
      <alignment horizontal="center" vertical="center"/>
    </xf>
    <xf numFmtId="43" fontId="13" fillId="11" borderId="22" xfId="2" applyFont="1" applyFill="1" applyBorder="1" applyAlignment="1">
      <alignment horizontal="center" vertical="center"/>
    </xf>
    <xf numFmtId="2" fontId="0" fillId="13" borderId="7" xfId="0" applyNumberFormat="1" applyFont="1" applyFill="1" applyBorder="1"/>
    <xf numFmtId="10" fontId="0" fillId="13" borderId="7" xfId="0" applyNumberFormat="1" applyFont="1" applyFill="1" applyBorder="1"/>
    <xf numFmtId="2" fontId="0" fillId="13" borderId="29" xfId="0" applyNumberFormat="1" applyFont="1" applyFill="1" applyBorder="1" applyAlignment="1">
      <alignment horizontal="center"/>
    </xf>
    <xf numFmtId="43" fontId="13" fillId="11" borderId="23" xfId="2" applyFont="1" applyFill="1" applyBorder="1" applyAlignment="1">
      <alignment horizontal="center" vertical="center"/>
    </xf>
    <xf numFmtId="10" fontId="13" fillId="11" borderId="24" xfId="2" applyNumberFormat="1" applyFont="1" applyFill="1" applyBorder="1" applyAlignment="1">
      <alignment horizontal="center" vertical="center"/>
    </xf>
    <xf numFmtId="43" fontId="13" fillId="11" borderId="25" xfId="2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43" fontId="0" fillId="0" borderId="4" xfId="2" applyFont="1" applyBorder="1"/>
    <xf numFmtId="43" fontId="0" fillId="0" borderId="9" xfId="2" applyFont="1" applyBorder="1"/>
    <xf numFmtId="2" fontId="0" fillId="13" borderId="4" xfId="0" applyNumberFormat="1" applyFont="1" applyFill="1" applyBorder="1"/>
    <xf numFmtId="10" fontId="0" fillId="13" borderId="4" xfId="0" applyNumberFormat="1" applyFont="1" applyFill="1" applyBorder="1"/>
    <xf numFmtId="2" fontId="0" fillId="13" borderId="17" xfId="0" applyNumberFormat="1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 wrapText="1"/>
    </xf>
    <xf numFmtId="0" fontId="10" fillId="11" borderId="14" xfId="0" applyFont="1" applyFill="1" applyBorder="1" applyAlignment="1">
      <alignment horizontal="center" wrapText="1"/>
    </xf>
    <xf numFmtId="0" fontId="10" fillId="11" borderId="31" xfId="0" applyFont="1" applyFill="1" applyBorder="1" applyAlignment="1">
      <alignment horizontal="center" wrapText="1"/>
    </xf>
    <xf numFmtId="0" fontId="10" fillId="10" borderId="14" xfId="0" applyFont="1" applyFill="1" applyBorder="1" applyAlignment="1">
      <alignment horizontal="center" wrapText="1"/>
    </xf>
    <xf numFmtId="0" fontId="10" fillId="10" borderId="15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left" vertical="center"/>
    </xf>
    <xf numFmtId="43" fontId="7" fillId="12" borderId="1" xfId="0" applyNumberFormat="1" applyFont="1" applyFill="1" applyBorder="1"/>
    <xf numFmtId="10" fontId="0" fillId="12" borderId="1" xfId="0" applyNumberFormat="1" applyFill="1" applyBorder="1"/>
    <xf numFmtId="43" fontId="0" fillId="12" borderId="1" xfId="0" applyNumberFormat="1" applyFill="1" applyBorder="1"/>
    <xf numFmtId="43" fontId="1" fillId="20" borderId="1" xfId="2" applyFont="1" applyFill="1" applyBorder="1" applyAlignment="1">
      <alignment horizontal="center" vertical="center"/>
    </xf>
    <xf numFmtId="43" fontId="1" fillId="19" borderId="1" xfId="2" applyFont="1" applyFill="1" applyBorder="1" applyAlignment="1">
      <alignment horizontal="center" vertical="center"/>
    </xf>
    <xf numFmtId="43" fontId="1" fillId="19" borderId="1" xfId="0" applyNumberFormat="1" applyFont="1" applyFill="1" applyBorder="1" applyAlignment="1">
      <alignment horizontal="center" vertical="center"/>
    </xf>
    <xf numFmtId="10" fontId="1" fillId="19" borderId="1" xfId="0" applyNumberFormat="1" applyFont="1" applyFill="1" applyBorder="1" applyAlignment="1">
      <alignment horizontal="right" vertical="center"/>
    </xf>
    <xf numFmtId="0" fontId="2" fillId="9" borderId="3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wrapText="1"/>
    </xf>
    <xf numFmtId="0" fontId="5" fillId="20" borderId="32" xfId="0" applyFont="1" applyFill="1" applyBorder="1" applyAlignment="1">
      <alignment horizontal="center" vertical="center"/>
    </xf>
    <xf numFmtId="0" fontId="5" fillId="20" borderId="3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3" fontId="2" fillId="5" borderId="1" xfId="2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center" vertical="center"/>
    </xf>
    <xf numFmtId="43" fontId="2" fillId="16" borderId="4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1" borderId="1" xfId="0" applyFill="1" applyBorder="1" applyAlignment="1">
      <alignment horizontal="center"/>
    </xf>
    <xf numFmtId="9" fontId="0" fillId="0" borderId="0" xfId="3" applyFont="1"/>
    <xf numFmtId="10" fontId="0" fillId="0" borderId="0" xfId="3" applyNumberFormat="1" applyFont="1"/>
    <xf numFmtId="0" fontId="14" fillId="0" borderId="0" xfId="4" applyAlignment="1" applyProtection="1"/>
    <xf numFmtId="0" fontId="15" fillId="0" borderId="1" xfId="0" applyFont="1" applyBorder="1"/>
    <xf numFmtId="43" fontId="15" fillId="0" borderId="1" xfId="2" applyFont="1" applyBorder="1"/>
    <xf numFmtId="43" fontId="15" fillId="8" borderId="1" xfId="2" applyFont="1" applyFill="1" applyBorder="1"/>
    <xf numFmtId="10" fontId="15" fillId="8" borderId="1" xfId="2" applyNumberFormat="1" applyFont="1" applyFill="1" applyBorder="1"/>
    <xf numFmtId="44" fontId="9" fillId="8" borderId="1" xfId="1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</cellXfs>
  <cellStyles count="5">
    <cellStyle name="Hyperlink" xfId="4" builtinId="8"/>
    <cellStyle name="Moeda" xfId="1" builtinId="4"/>
    <cellStyle name="Normal" xfId="0" builtinId="0"/>
    <cellStyle name="Porcentagem" xfId="3" builtinId="5"/>
    <cellStyle name="Separador de milhares" xfId="2" builtinId="3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0066"/>
      <color rgb="FFFFCC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.br/search?q=EQUILIBRIO&amp;espv=2&amp;biw=1242&amp;bih=585&amp;tbm=isch&amp;tbo=u&amp;source=univ&amp;sa=X&amp;ei=1cqIVde9M831gwTy04J4&amp;ved=0CBwQsAQ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2:M57"/>
  <sheetViews>
    <sheetView showGridLines="0" workbookViewId="0">
      <selection activeCell="I19" sqref="I19"/>
    </sheetView>
  </sheetViews>
  <sheetFormatPr defaultRowHeight="15"/>
  <cols>
    <col min="1" max="1" width="1.7109375" customWidth="1"/>
    <col min="2" max="2" width="5.85546875" style="1" customWidth="1"/>
    <col min="3" max="3" width="31.5703125" style="1" customWidth="1"/>
    <col min="4" max="4" width="31.5703125" customWidth="1"/>
    <col min="5" max="5" width="22" customWidth="1"/>
    <col min="7" max="9" width="14" customWidth="1"/>
  </cols>
  <sheetData>
    <row r="2" spans="2:13" ht="19.5" customHeight="1">
      <c r="B2" s="10" t="s">
        <v>88</v>
      </c>
      <c r="C2" s="10" t="s">
        <v>87</v>
      </c>
      <c r="D2" s="10" t="s">
        <v>91</v>
      </c>
      <c r="E2" s="10" t="s">
        <v>86</v>
      </c>
      <c r="G2" s="10" t="s">
        <v>158</v>
      </c>
      <c r="H2" s="10" t="s">
        <v>159</v>
      </c>
      <c r="I2" s="10" t="s">
        <v>160</v>
      </c>
      <c r="K2" s="133" t="s">
        <v>173</v>
      </c>
      <c r="L2" s="133"/>
      <c r="M2" s="133"/>
    </row>
    <row r="3" spans="2:13">
      <c r="B3" s="3">
        <v>1</v>
      </c>
      <c r="C3" s="5" t="s">
        <v>13</v>
      </c>
      <c r="D3" s="9" t="s">
        <v>11</v>
      </c>
      <c r="E3" s="8" t="s">
        <v>89</v>
      </c>
      <c r="G3" s="4" t="s">
        <v>60</v>
      </c>
      <c r="H3" s="4" t="s">
        <v>125</v>
      </c>
      <c r="I3" s="4" t="s">
        <v>132</v>
      </c>
      <c r="K3" s="134"/>
      <c r="L3" s="134"/>
      <c r="M3" s="134"/>
    </row>
    <row r="4" spans="2:13">
      <c r="B4" s="3">
        <v>2</v>
      </c>
      <c r="C4" s="5" t="s">
        <v>74</v>
      </c>
      <c r="D4" s="9" t="s">
        <v>11</v>
      </c>
      <c r="E4" s="8" t="s">
        <v>89</v>
      </c>
      <c r="G4" s="4" t="s">
        <v>61</v>
      </c>
      <c r="H4" s="4" t="s">
        <v>125</v>
      </c>
      <c r="I4" s="4" t="s">
        <v>132</v>
      </c>
      <c r="K4" s="134" t="s">
        <v>174</v>
      </c>
      <c r="L4" s="134"/>
      <c r="M4" s="134"/>
    </row>
    <row r="5" spans="2:13">
      <c r="B5" s="3">
        <v>3</v>
      </c>
      <c r="C5" s="5" t="s">
        <v>3</v>
      </c>
      <c r="D5" s="9" t="s">
        <v>11</v>
      </c>
      <c r="E5" s="8" t="s">
        <v>89</v>
      </c>
      <c r="G5" s="4" t="s">
        <v>62</v>
      </c>
      <c r="H5" s="4" t="s">
        <v>125</v>
      </c>
      <c r="I5" s="4" t="s">
        <v>132</v>
      </c>
      <c r="K5" s="135" t="s">
        <v>175</v>
      </c>
      <c r="L5" s="136"/>
      <c r="M5" s="137"/>
    </row>
    <row r="6" spans="2:13">
      <c r="B6" s="3">
        <v>4</v>
      </c>
      <c r="C6" s="5" t="s">
        <v>139</v>
      </c>
      <c r="D6" s="9" t="s">
        <v>78</v>
      </c>
      <c r="E6" s="8" t="s">
        <v>89</v>
      </c>
      <c r="G6" s="4" t="s">
        <v>63</v>
      </c>
      <c r="H6" s="4" t="s">
        <v>126</v>
      </c>
      <c r="I6" s="4" t="s">
        <v>132</v>
      </c>
      <c r="K6" s="134" t="s">
        <v>176</v>
      </c>
      <c r="L6" s="134"/>
      <c r="M6" s="134"/>
    </row>
    <row r="7" spans="2:13">
      <c r="B7" s="3">
        <v>5</v>
      </c>
      <c r="C7" s="5" t="s">
        <v>140</v>
      </c>
      <c r="D7" s="9" t="s">
        <v>78</v>
      </c>
      <c r="E7" s="8" t="s">
        <v>89</v>
      </c>
      <c r="G7" s="4" t="s">
        <v>64</v>
      </c>
      <c r="H7" s="4" t="s">
        <v>126</v>
      </c>
      <c r="I7" s="4" t="s">
        <v>132</v>
      </c>
      <c r="K7" s="134" t="s">
        <v>177</v>
      </c>
      <c r="L7" s="134"/>
      <c r="M7" s="134"/>
    </row>
    <row r="8" spans="2:13">
      <c r="B8" s="3">
        <v>6</v>
      </c>
      <c r="C8" s="5" t="s">
        <v>49</v>
      </c>
      <c r="D8" s="9" t="s">
        <v>78</v>
      </c>
      <c r="E8" s="8" t="s">
        <v>89</v>
      </c>
      <c r="G8" s="4" t="s">
        <v>65</v>
      </c>
      <c r="H8" s="4" t="s">
        <v>126</v>
      </c>
      <c r="I8" s="4" t="s">
        <v>132</v>
      </c>
      <c r="K8" s="134" t="s">
        <v>178</v>
      </c>
      <c r="L8" s="134"/>
      <c r="M8" s="134"/>
    </row>
    <row r="9" spans="2:13">
      <c r="B9" s="3">
        <v>7</v>
      </c>
      <c r="C9" s="5" t="s">
        <v>14</v>
      </c>
      <c r="D9" s="9" t="s">
        <v>78</v>
      </c>
      <c r="E9" s="8" t="s">
        <v>89</v>
      </c>
      <c r="G9" s="4" t="s">
        <v>66</v>
      </c>
      <c r="H9" s="4" t="s">
        <v>127</v>
      </c>
      <c r="I9" s="4" t="s">
        <v>133</v>
      </c>
      <c r="K9" s="134"/>
      <c r="L9" s="134"/>
      <c r="M9" s="134"/>
    </row>
    <row r="10" spans="2:13">
      <c r="B10" s="3">
        <v>8</v>
      </c>
      <c r="C10" s="5" t="s">
        <v>50</v>
      </c>
      <c r="D10" s="9" t="s">
        <v>78</v>
      </c>
      <c r="E10" s="8" t="s">
        <v>89</v>
      </c>
      <c r="G10" s="4" t="s">
        <v>67</v>
      </c>
      <c r="H10" s="4" t="s">
        <v>127</v>
      </c>
      <c r="I10" s="4" t="s">
        <v>133</v>
      </c>
      <c r="K10" s="134"/>
      <c r="L10" s="134"/>
      <c r="M10" s="134"/>
    </row>
    <row r="11" spans="2:13">
      <c r="B11" s="3">
        <v>9</v>
      </c>
      <c r="C11" s="5" t="s">
        <v>51</v>
      </c>
      <c r="D11" s="9" t="s">
        <v>78</v>
      </c>
      <c r="E11" s="8" t="s">
        <v>89</v>
      </c>
      <c r="G11" s="4" t="s">
        <v>68</v>
      </c>
      <c r="H11" s="4" t="s">
        <v>127</v>
      </c>
      <c r="I11" s="4" t="s">
        <v>133</v>
      </c>
      <c r="K11" s="68"/>
      <c r="L11" s="68"/>
      <c r="M11" s="68"/>
    </row>
    <row r="12" spans="2:13">
      <c r="B12" s="3">
        <v>10</v>
      </c>
      <c r="C12" s="5" t="s">
        <v>52</v>
      </c>
      <c r="D12" s="9" t="s">
        <v>78</v>
      </c>
      <c r="E12" s="8" t="s">
        <v>89</v>
      </c>
      <c r="G12" s="4" t="s">
        <v>69</v>
      </c>
      <c r="H12" s="4" t="s">
        <v>129</v>
      </c>
      <c r="I12" s="4" t="s">
        <v>133</v>
      </c>
      <c r="K12" s="68"/>
      <c r="L12" s="68"/>
      <c r="M12" s="68"/>
    </row>
    <row r="13" spans="2:13">
      <c r="B13" s="3">
        <v>11</v>
      </c>
      <c r="C13" s="5" t="s">
        <v>96</v>
      </c>
      <c r="D13" s="9" t="s">
        <v>78</v>
      </c>
      <c r="E13" s="8" t="s">
        <v>89</v>
      </c>
      <c r="G13" s="4" t="s">
        <v>70</v>
      </c>
      <c r="H13" s="4" t="s">
        <v>129</v>
      </c>
      <c r="I13" s="4" t="s">
        <v>133</v>
      </c>
    </row>
    <row r="14" spans="2:13">
      <c r="B14" s="3">
        <v>12</v>
      </c>
      <c r="C14" s="5" t="s">
        <v>34</v>
      </c>
      <c r="D14" s="9" t="s">
        <v>78</v>
      </c>
      <c r="E14" s="8" t="s">
        <v>89</v>
      </c>
      <c r="G14" s="4" t="s">
        <v>71</v>
      </c>
      <c r="H14" s="4" t="s">
        <v>129</v>
      </c>
      <c r="I14" s="4" t="s">
        <v>133</v>
      </c>
    </row>
    <row r="15" spans="2:13">
      <c r="B15" s="3">
        <v>13</v>
      </c>
      <c r="C15" s="5" t="s">
        <v>8</v>
      </c>
      <c r="D15" s="9" t="s">
        <v>77</v>
      </c>
      <c r="E15" s="8" t="s">
        <v>89</v>
      </c>
    </row>
    <row r="16" spans="2:13">
      <c r="B16" s="3">
        <v>14</v>
      </c>
      <c r="C16" s="11" t="s">
        <v>54</v>
      </c>
      <c r="D16" s="9" t="s">
        <v>77</v>
      </c>
      <c r="E16" s="8" t="s">
        <v>89</v>
      </c>
    </row>
    <row r="17" spans="2:5">
      <c r="B17" s="3">
        <v>15</v>
      </c>
      <c r="C17" s="5" t="s">
        <v>55</v>
      </c>
      <c r="D17" s="9" t="s">
        <v>77</v>
      </c>
      <c r="E17" s="8" t="s">
        <v>89</v>
      </c>
    </row>
    <row r="18" spans="2:5">
      <c r="B18" s="3">
        <v>16</v>
      </c>
      <c r="C18" s="12" t="s">
        <v>99</v>
      </c>
      <c r="D18" s="9" t="s">
        <v>77</v>
      </c>
      <c r="E18" s="8" t="s">
        <v>89</v>
      </c>
    </row>
    <row r="19" spans="2:5">
      <c r="B19" s="3">
        <v>17</v>
      </c>
      <c r="C19" s="5" t="s">
        <v>56</v>
      </c>
      <c r="D19" s="9" t="s">
        <v>77</v>
      </c>
      <c r="E19" s="8" t="s">
        <v>89</v>
      </c>
    </row>
    <row r="20" spans="2:5">
      <c r="B20" s="3">
        <v>18</v>
      </c>
      <c r="C20" s="5" t="s">
        <v>33</v>
      </c>
      <c r="D20" s="9" t="s">
        <v>77</v>
      </c>
      <c r="E20" s="8" t="s">
        <v>89</v>
      </c>
    </row>
    <row r="21" spans="2:5">
      <c r="B21" s="3">
        <v>19</v>
      </c>
      <c r="C21" s="5" t="s">
        <v>82</v>
      </c>
      <c r="D21" s="9" t="s">
        <v>16</v>
      </c>
      <c r="E21" s="8" t="s">
        <v>89</v>
      </c>
    </row>
    <row r="22" spans="2:5">
      <c r="B22" s="3">
        <v>20</v>
      </c>
      <c r="C22" s="5" t="s">
        <v>57</v>
      </c>
      <c r="D22" s="9" t="s">
        <v>16</v>
      </c>
      <c r="E22" s="8" t="s">
        <v>89</v>
      </c>
    </row>
    <row r="23" spans="2:5">
      <c r="B23" s="3">
        <v>21</v>
      </c>
      <c r="C23" s="5" t="s">
        <v>59</v>
      </c>
      <c r="D23" s="9" t="s">
        <v>16</v>
      </c>
      <c r="E23" s="8" t="s">
        <v>89</v>
      </c>
    </row>
    <row r="24" spans="2:5">
      <c r="B24" s="3">
        <v>22</v>
      </c>
      <c r="C24" s="5" t="s">
        <v>95</v>
      </c>
      <c r="D24" s="9" t="s">
        <v>15</v>
      </c>
      <c r="E24" s="8" t="s">
        <v>89</v>
      </c>
    </row>
    <row r="25" spans="2:5">
      <c r="B25" s="3">
        <v>23</v>
      </c>
      <c r="C25" s="5" t="s">
        <v>0</v>
      </c>
      <c r="D25" s="9" t="s">
        <v>15</v>
      </c>
      <c r="E25" s="8" t="s">
        <v>89</v>
      </c>
    </row>
    <row r="26" spans="2:5">
      <c r="B26" s="3">
        <v>24</v>
      </c>
      <c r="C26" s="5" t="s">
        <v>36</v>
      </c>
      <c r="D26" s="9" t="s">
        <v>15</v>
      </c>
      <c r="E26" s="8" t="s">
        <v>89</v>
      </c>
    </row>
    <row r="27" spans="2:5">
      <c r="B27" s="3">
        <v>25</v>
      </c>
      <c r="C27" s="5" t="s">
        <v>38</v>
      </c>
      <c r="D27" s="9" t="s">
        <v>15</v>
      </c>
      <c r="E27" s="8" t="s">
        <v>89</v>
      </c>
    </row>
    <row r="28" spans="2:5">
      <c r="B28" s="3">
        <v>26</v>
      </c>
      <c r="C28" s="5" t="s">
        <v>5</v>
      </c>
      <c r="D28" s="9" t="s">
        <v>15</v>
      </c>
      <c r="E28" s="8" t="s">
        <v>89</v>
      </c>
    </row>
    <row r="29" spans="2:5">
      <c r="B29" s="3">
        <v>27</v>
      </c>
      <c r="C29" s="5" t="s">
        <v>4</v>
      </c>
      <c r="D29" s="9" t="s">
        <v>15</v>
      </c>
      <c r="E29" s="8" t="s">
        <v>89</v>
      </c>
    </row>
    <row r="30" spans="2:5">
      <c r="B30" s="3">
        <v>28</v>
      </c>
      <c r="C30" s="5" t="s">
        <v>7</v>
      </c>
      <c r="D30" s="9" t="s">
        <v>15</v>
      </c>
      <c r="E30" s="8" t="s">
        <v>89</v>
      </c>
    </row>
    <row r="31" spans="2:5">
      <c r="B31" s="3">
        <v>29</v>
      </c>
      <c r="C31" s="5" t="s">
        <v>1</v>
      </c>
      <c r="D31" s="9" t="s">
        <v>15</v>
      </c>
      <c r="E31" s="8" t="s">
        <v>89</v>
      </c>
    </row>
    <row r="32" spans="2:5">
      <c r="B32" s="3">
        <v>30</v>
      </c>
      <c r="C32" s="5" t="s">
        <v>85</v>
      </c>
      <c r="D32" s="9" t="s">
        <v>15</v>
      </c>
      <c r="E32" s="8" t="s">
        <v>89</v>
      </c>
    </row>
    <row r="33" spans="2:5">
      <c r="B33" s="3">
        <v>31</v>
      </c>
      <c r="C33" s="5" t="s">
        <v>37</v>
      </c>
      <c r="D33" s="9" t="s">
        <v>15</v>
      </c>
      <c r="E33" s="8" t="s">
        <v>89</v>
      </c>
    </row>
    <row r="34" spans="2:5">
      <c r="B34" s="3">
        <v>32</v>
      </c>
      <c r="C34" s="5" t="s">
        <v>39</v>
      </c>
      <c r="D34" s="9" t="s">
        <v>15</v>
      </c>
      <c r="E34" s="8" t="s">
        <v>89</v>
      </c>
    </row>
    <row r="35" spans="2:5">
      <c r="B35" s="3">
        <v>33</v>
      </c>
      <c r="C35" s="5" t="s">
        <v>97</v>
      </c>
      <c r="D35" s="9" t="s">
        <v>17</v>
      </c>
      <c r="E35" s="8" t="s">
        <v>89</v>
      </c>
    </row>
    <row r="36" spans="2:5">
      <c r="B36" s="3">
        <v>34</v>
      </c>
      <c r="C36" s="5" t="s">
        <v>18</v>
      </c>
      <c r="D36" s="9" t="s">
        <v>17</v>
      </c>
      <c r="E36" s="8" t="s">
        <v>89</v>
      </c>
    </row>
    <row r="37" spans="2:5">
      <c r="B37" s="3">
        <v>35</v>
      </c>
      <c r="C37" s="5" t="s">
        <v>98</v>
      </c>
      <c r="D37" s="9" t="s">
        <v>17</v>
      </c>
      <c r="E37" s="8" t="s">
        <v>89</v>
      </c>
    </row>
    <row r="38" spans="2:5">
      <c r="B38" s="3">
        <v>36</v>
      </c>
      <c r="C38" s="5" t="s">
        <v>94</v>
      </c>
      <c r="D38" s="9" t="s">
        <v>17</v>
      </c>
      <c r="E38" s="8" t="s">
        <v>89</v>
      </c>
    </row>
    <row r="39" spans="2:5">
      <c r="B39" s="3">
        <v>37</v>
      </c>
      <c r="C39" s="5" t="s">
        <v>34</v>
      </c>
      <c r="D39" s="9" t="s">
        <v>17</v>
      </c>
      <c r="E39" s="8" t="s">
        <v>89</v>
      </c>
    </row>
    <row r="40" spans="2:5">
      <c r="B40" s="3">
        <v>38</v>
      </c>
      <c r="C40" s="5" t="s">
        <v>6</v>
      </c>
      <c r="D40" s="9" t="s">
        <v>10</v>
      </c>
      <c r="E40" s="8" t="s">
        <v>89</v>
      </c>
    </row>
    <row r="41" spans="2:5">
      <c r="B41" s="3">
        <v>39</v>
      </c>
      <c r="C41" s="5" t="s">
        <v>2</v>
      </c>
      <c r="D41" s="9" t="s">
        <v>10</v>
      </c>
      <c r="E41" s="8" t="s">
        <v>89</v>
      </c>
    </row>
    <row r="42" spans="2:5">
      <c r="B42" s="3">
        <v>40</v>
      </c>
      <c r="C42" s="5" t="s">
        <v>41</v>
      </c>
      <c r="D42" s="9" t="s">
        <v>10</v>
      </c>
      <c r="E42" s="8" t="s">
        <v>89</v>
      </c>
    </row>
    <row r="43" spans="2:5">
      <c r="B43" s="3">
        <v>41</v>
      </c>
      <c r="C43" s="5" t="s">
        <v>76</v>
      </c>
      <c r="D43" s="9" t="s">
        <v>10</v>
      </c>
      <c r="E43" s="8" t="s">
        <v>89</v>
      </c>
    </row>
    <row r="44" spans="2:5">
      <c r="B44" s="3">
        <v>42</v>
      </c>
      <c r="C44" s="5" t="s">
        <v>42</v>
      </c>
      <c r="D44" s="9" t="s">
        <v>12</v>
      </c>
      <c r="E44" s="8" t="s">
        <v>89</v>
      </c>
    </row>
    <row r="45" spans="2:5">
      <c r="B45" s="3">
        <v>43</v>
      </c>
      <c r="C45" s="5" t="s">
        <v>43</v>
      </c>
      <c r="D45" s="9" t="s">
        <v>12</v>
      </c>
      <c r="E45" s="8" t="s">
        <v>89</v>
      </c>
    </row>
    <row r="46" spans="2:5">
      <c r="B46" s="3">
        <v>44</v>
      </c>
      <c r="C46" s="5" t="s">
        <v>44</v>
      </c>
      <c r="D46" s="9" t="s">
        <v>12</v>
      </c>
      <c r="E46" s="8" t="s">
        <v>89</v>
      </c>
    </row>
    <row r="47" spans="2:5">
      <c r="B47" s="3">
        <v>45</v>
      </c>
      <c r="C47" s="5" t="s">
        <v>45</v>
      </c>
      <c r="D47" s="9" t="s">
        <v>12</v>
      </c>
      <c r="E47" s="8" t="s">
        <v>89</v>
      </c>
    </row>
    <row r="48" spans="2:5" ht="15.75" customHeight="1">
      <c r="B48" s="3">
        <v>46</v>
      </c>
      <c r="C48" s="5" t="s">
        <v>26</v>
      </c>
      <c r="D48" s="9" t="s">
        <v>21</v>
      </c>
      <c r="E48" s="8" t="s">
        <v>90</v>
      </c>
    </row>
    <row r="49" spans="2:5" ht="15.75" customHeight="1">
      <c r="B49" s="3">
        <v>47</v>
      </c>
      <c r="C49" s="5" t="s">
        <v>100</v>
      </c>
      <c r="D49" s="9" t="s">
        <v>21</v>
      </c>
      <c r="E49" s="8" t="s">
        <v>90</v>
      </c>
    </row>
    <row r="50" spans="2:5">
      <c r="B50" s="3">
        <v>48</v>
      </c>
      <c r="C50" s="5" t="s">
        <v>19</v>
      </c>
      <c r="D50" s="9" t="s">
        <v>20</v>
      </c>
      <c r="E50" s="8" t="s">
        <v>90</v>
      </c>
    </row>
    <row r="51" spans="2:5">
      <c r="B51" s="3">
        <v>49</v>
      </c>
      <c r="C51" s="5" t="s">
        <v>31</v>
      </c>
      <c r="D51" s="9" t="s">
        <v>20</v>
      </c>
      <c r="E51" s="8" t="s">
        <v>90</v>
      </c>
    </row>
    <row r="52" spans="2:5">
      <c r="B52" s="3">
        <v>50</v>
      </c>
      <c r="C52" s="5" t="s">
        <v>32</v>
      </c>
      <c r="D52" s="9" t="s">
        <v>20</v>
      </c>
      <c r="E52" s="8" t="s">
        <v>90</v>
      </c>
    </row>
    <row r="53" spans="2:5">
      <c r="B53" s="3">
        <v>51</v>
      </c>
      <c r="C53" s="5" t="s">
        <v>33</v>
      </c>
      <c r="D53" s="9" t="s">
        <v>20</v>
      </c>
      <c r="E53" s="8" t="s">
        <v>90</v>
      </c>
    </row>
    <row r="54" spans="2:5">
      <c r="B54" s="3">
        <v>52</v>
      </c>
      <c r="C54" s="5" t="s">
        <v>25</v>
      </c>
      <c r="D54" s="9" t="s">
        <v>20</v>
      </c>
      <c r="E54" s="8" t="s">
        <v>90</v>
      </c>
    </row>
    <row r="55" spans="2:5">
      <c r="B55" s="3">
        <v>53</v>
      </c>
      <c r="C55" s="5" t="s">
        <v>23</v>
      </c>
      <c r="D55" s="9" t="s">
        <v>22</v>
      </c>
      <c r="E55" s="8" t="s">
        <v>90</v>
      </c>
    </row>
    <row r="56" spans="2:5">
      <c r="B56" s="3">
        <v>54</v>
      </c>
      <c r="C56" s="5" t="s">
        <v>24</v>
      </c>
      <c r="D56" s="9" t="s">
        <v>22</v>
      </c>
      <c r="E56" s="8" t="s">
        <v>90</v>
      </c>
    </row>
    <row r="57" spans="2:5">
      <c r="B57" s="3">
        <v>55</v>
      </c>
      <c r="C57" s="5" t="s">
        <v>34</v>
      </c>
      <c r="D57" s="9" t="s">
        <v>22</v>
      </c>
      <c r="E57" s="8" t="s">
        <v>90</v>
      </c>
    </row>
  </sheetData>
  <mergeCells count="11">
    <mergeCell ref="K7:M7"/>
    <mergeCell ref="K8:M8"/>
    <mergeCell ref="K9:M9"/>
    <mergeCell ref="K10:M10"/>
    <mergeCell ref="K11:M11"/>
    <mergeCell ref="K12:M12"/>
    <mergeCell ref="K2:M2"/>
    <mergeCell ref="K3:M3"/>
    <mergeCell ref="K4:M4"/>
    <mergeCell ref="K5:M5"/>
    <mergeCell ref="K6:M6"/>
  </mergeCells>
  <conditionalFormatting sqref="E3:E57">
    <cfRule type="cellIs" dxfId="13" priority="1" operator="equal">
      <formula>"RECEITA"</formula>
    </cfRule>
    <cfRule type="cellIs" dxfId="12" priority="2" operator="equal">
      <formula>"DESPESA"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2:P473"/>
  <sheetViews>
    <sheetView showGridLines="0" topLeftCell="G1" workbookViewId="0">
      <selection activeCell="H2" sqref="H2:N2"/>
    </sheetView>
  </sheetViews>
  <sheetFormatPr defaultRowHeight="15"/>
  <cols>
    <col min="1" max="1" width="18.5703125" customWidth="1"/>
    <col min="5" max="5" width="11.85546875" bestFit="1" customWidth="1"/>
    <col min="6" max="6" width="11.85546875" customWidth="1"/>
    <col min="7" max="7" width="1.85546875" customWidth="1"/>
    <col min="8" max="8" width="17.42578125" customWidth="1"/>
    <col min="9" max="9" width="30.28515625" bestFit="1" customWidth="1"/>
    <col min="10" max="10" width="40.7109375" customWidth="1"/>
    <col min="11" max="13" width="22.7109375" customWidth="1"/>
    <col min="14" max="15" width="19.28515625" customWidth="1"/>
  </cols>
  <sheetData>
    <row r="2" spans="1:14" ht="16.5">
      <c r="H2" s="24" t="s">
        <v>141</v>
      </c>
      <c r="I2" s="25"/>
      <c r="J2" s="25"/>
      <c r="K2" s="25"/>
      <c r="L2" s="25"/>
      <c r="M2" s="25"/>
      <c r="N2" s="26"/>
    </row>
    <row r="3" spans="1:14" ht="24" customHeight="1">
      <c r="A3" s="19" t="s">
        <v>179</v>
      </c>
      <c r="B3" s="19" t="s">
        <v>142</v>
      </c>
      <c r="C3" s="19" t="s">
        <v>143</v>
      </c>
      <c r="D3" s="19" t="s">
        <v>144</v>
      </c>
      <c r="E3" s="19" t="s">
        <v>124</v>
      </c>
      <c r="F3" s="19" t="s">
        <v>131</v>
      </c>
      <c r="H3" s="18" t="s">
        <v>28</v>
      </c>
      <c r="I3" s="18" t="s">
        <v>27</v>
      </c>
      <c r="J3" s="18" t="s">
        <v>29</v>
      </c>
      <c r="K3" s="18" t="s">
        <v>92</v>
      </c>
      <c r="L3" s="18" t="s">
        <v>9</v>
      </c>
      <c r="M3" s="18" t="s">
        <v>30</v>
      </c>
      <c r="N3" s="18" t="s">
        <v>172</v>
      </c>
    </row>
    <row r="4" spans="1:14">
      <c r="A4" s="14" t="str">
        <f>IF('BD '!K4=0,"",('BD '!K4))</f>
        <v>Cartão de Crédito</v>
      </c>
      <c r="B4" s="14">
        <f>IF(ISBLANK(H4),"",DAY(H4))</f>
        <v>1</v>
      </c>
      <c r="C4" s="20" t="str">
        <f>IF(ISBLANK(H4),"",CHOOSE(MONTH(H4),"Janeiro","Fevereiro","Março","Abril","Maio","Junho","Julho","Agosto","Setembro","Outubro","Novembro","Dezembro"))</f>
        <v>Março</v>
      </c>
      <c r="D4" s="14">
        <f>IF(ISBLANK(H4),"",(YEAR(H4)))</f>
        <v>2015</v>
      </c>
      <c r="E4" s="14" t="str">
        <f>IFERROR(VLOOKUP(C4,'BD '!$G:$H,2,0),"")</f>
        <v>1º Trimestre</v>
      </c>
      <c r="F4" s="14" t="str">
        <f>IFERROR(VLOOKUP(C4,'BD '!$G:$I,3,0),"")</f>
        <v>1º Semestre</v>
      </c>
      <c r="H4" s="13">
        <v>42064</v>
      </c>
      <c r="I4" s="5" t="s">
        <v>8</v>
      </c>
      <c r="J4" s="5" t="s">
        <v>109</v>
      </c>
      <c r="K4" s="17" t="str">
        <f>IFERROR(VLOOKUP(I4,'BD '!$C:$D,2,0),"")</f>
        <v>Despesas Pessoais</v>
      </c>
      <c r="L4" s="2" t="str">
        <f>IFERROR(VLOOKUP(K4,'BD '!$D:$E,2,0),"")</f>
        <v>DESPESA</v>
      </c>
      <c r="M4" s="6">
        <v>50</v>
      </c>
      <c r="N4" s="138" t="s">
        <v>174</v>
      </c>
    </row>
    <row r="5" spans="1:14">
      <c r="A5" s="14" t="str">
        <f>IF('BD '!K5=0,"",('BD '!K5))</f>
        <v>Cartão de Débito</v>
      </c>
      <c r="B5" s="14">
        <f t="shared" ref="B5:B64" si="0">IF(ISBLANK(H5),"",DAY(H5))</f>
        <v>2</v>
      </c>
      <c r="C5" s="20" t="str">
        <f t="shared" ref="C5:C64" si="1">IF(ISBLANK(H5),"",CHOOSE(MONTH(H5),"Janeiro","Fevereiro","Março","Abril","Maio","Junho","Julho","Agosto","Setembro","Outubro","Novembro","Dezembro"))</f>
        <v>Janeiro</v>
      </c>
      <c r="D5" s="14">
        <f t="shared" ref="D5:D68" si="2">IF(ISBLANK(H5),"",(YEAR(H5)))</f>
        <v>2015</v>
      </c>
      <c r="E5" s="14" t="str">
        <f>IFERROR(VLOOKUP(C5,'BD '!$G:$H,2,0),"")</f>
        <v>1º Trimestre</v>
      </c>
      <c r="F5" s="14" t="str">
        <f>IFERROR(VLOOKUP(C5,'BD '!$G:$I,3,0),"")</f>
        <v>1º Semestre</v>
      </c>
      <c r="H5" s="13">
        <v>42006</v>
      </c>
      <c r="I5" s="7" t="s">
        <v>0</v>
      </c>
      <c r="J5" s="5" t="s">
        <v>83</v>
      </c>
      <c r="K5" s="17" t="str">
        <f>IFERROR(VLOOKUP(I5,'BD '!$C:$D,2,0),"")</f>
        <v>Habitação</v>
      </c>
      <c r="L5" s="2" t="str">
        <f>IFERROR(VLOOKUP(K5,'BD '!$D:$E,2,0),"")</f>
        <v>DESPESA</v>
      </c>
      <c r="M5" s="6">
        <v>65.8</v>
      </c>
      <c r="N5" s="138" t="s">
        <v>176</v>
      </c>
    </row>
    <row r="6" spans="1:14">
      <c r="A6" s="14" t="str">
        <f>IF('BD '!K6=0,"",('BD '!K6))</f>
        <v>Dinheiro</v>
      </c>
      <c r="B6" s="14">
        <f t="shared" si="0"/>
        <v>5</v>
      </c>
      <c r="C6" s="20" t="str">
        <f t="shared" si="1"/>
        <v>Janeiro</v>
      </c>
      <c r="D6" s="14">
        <f t="shared" si="2"/>
        <v>2015</v>
      </c>
      <c r="E6" s="14" t="str">
        <f>IFERROR(VLOOKUP(C6,'BD '!$G:$H,2,0),"")</f>
        <v>1º Trimestre</v>
      </c>
      <c r="F6" s="14" t="str">
        <f>IFERROR(VLOOKUP(C6,'BD '!$G:$I,3,0),"")</f>
        <v>1º Semestre</v>
      </c>
      <c r="H6" s="13">
        <v>42009</v>
      </c>
      <c r="I6" s="4" t="s">
        <v>82</v>
      </c>
      <c r="J6" s="4" t="s">
        <v>108</v>
      </c>
      <c r="K6" s="17" t="str">
        <f>IFERROR(VLOOKUP(I6,'BD '!$C:$D,2,0),"")</f>
        <v>Educação</v>
      </c>
      <c r="L6" s="2" t="str">
        <f>IFERROR(VLOOKUP(K6,'BD '!$D:$E,2,0),"")</f>
        <v>DESPESA</v>
      </c>
      <c r="M6" s="6">
        <v>290</v>
      </c>
      <c r="N6" s="138" t="s">
        <v>176</v>
      </c>
    </row>
    <row r="7" spans="1:14">
      <c r="A7" s="14" t="str">
        <f>IF('BD '!K7=0,"",('BD '!K7))</f>
        <v>Banco</v>
      </c>
      <c r="B7" s="14">
        <f t="shared" si="0"/>
        <v>3</v>
      </c>
      <c r="C7" s="20" t="str">
        <f t="shared" si="1"/>
        <v>Janeiro</v>
      </c>
      <c r="D7" s="14">
        <f t="shared" si="2"/>
        <v>2015</v>
      </c>
      <c r="E7" s="14" t="str">
        <f>IFERROR(VLOOKUP(C7,'BD '!$G:$H,2,0),"")</f>
        <v>1º Trimestre</v>
      </c>
      <c r="F7" s="14" t="str">
        <f>IFERROR(VLOOKUP(C7,'BD '!$G:$I,3,0),"")</f>
        <v>1º Semestre</v>
      </c>
      <c r="H7" s="13">
        <v>42007</v>
      </c>
      <c r="I7" s="5" t="s">
        <v>36</v>
      </c>
      <c r="J7" s="5" t="s">
        <v>84</v>
      </c>
      <c r="K7" s="17" t="str">
        <f>IFERROR(VLOOKUP(I7,'BD '!$C:$D,2,0),"")</f>
        <v>Habitação</v>
      </c>
      <c r="L7" s="2" t="str">
        <f>IFERROR(VLOOKUP(K7,'BD '!$D:$E,2,0),"")</f>
        <v>DESPESA</v>
      </c>
      <c r="M7" s="6">
        <v>400.9</v>
      </c>
      <c r="N7" s="138" t="s">
        <v>176</v>
      </c>
    </row>
    <row r="8" spans="1:14">
      <c r="A8" s="14" t="str">
        <f>IF('BD '!K8=0,"",('BD '!K8))</f>
        <v>Cheque</v>
      </c>
      <c r="B8" s="14">
        <f t="shared" si="0"/>
        <v>4</v>
      </c>
      <c r="C8" s="14" t="str">
        <f t="shared" si="1"/>
        <v>Janeiro</v>
      </c>
      <c r="D8" s="14">
        <f t="shared" si="2"/>
        <v>2015</v>
      </c>
      <c r="E8" s="14" t="str">
        <f>IFERROR(VLOOKUP(C8,'BD '!$G:$H,2,0),"")</f>
        <v>1º Trimestre</v>
      </c>
      <c r="F8" s="14" t="str">
        <f>IFERROR(VLOOKUP(C8,'BD '!$G:$I,3,0),"")</f>
        <v>1º Semestre</v>
      </c>
      <c r="H8" s="13">
        <v>42008</v>
      </c>
      <c r="I8" s="7" t="s">
        <v>1</v>
      </c>
      <c r="J8" s="5" t="s">
        <v>93</v>
      </c>
      <c r="K8" s="17" t="str">
        <f>IFERROR(VLOOKUP(I8,'BD '!$C:$D,2,0),"")</f>
        <v>Habitação</v>
      </c>
      <c r="L8" s="2" t="str">
        <f>IFERROR(VLOOKUP(K8,'BD '!$D:$E,2,0),"")</f>
        <v>DESPESA</v>
      </c>
      <c r="M8" s="6">
        <v>64.25</v>
      </c>
      <c r="N8" s="138" t="s">
        <v>176</v>
      </c>
    </row>
    <row r="9" spans="1:14">
      <c r="A9" s="14" t="str">
        <f>IF('BD '!K9=0,"",('BD '!K9))</f>
        <v/>
      </c>
      <c r="B9" s="14">
        <f t="shared" si="0"/>
        <v>5</v>
      </c>
      <c r="C9" s="14" t="str">
        <f t="shared" si="1"/>
        <v>Janeiro</v>
      </c>
      <c r="D9" s="14">
        <f t="shared" si="2"/>
        <v>2015</v>
      </c>
      <c r="E9" s="14" t="str">
        <f>IFERROR(VLOOKUP(C9,'BD '!$G:$H,2,0),"")</f>
        <v>1º Trimestre</v>
      </c>
      <c r="F9" s="14" t="str">
        <f>IFERROR(VLOOKUP(C9,'BD '!$G:$I,3,0),"")</f>
        <v>1º Semestre</v>
      </c>
      <c r="H9" s="13">
        <v>42009</v>
      </c>
      <c r="I9" s="7" t="s">
        <v>4</v>
      </c>
      <c r="J9" s="4" t="s">
        <v>110</v>
      </c>
      <c r="K9" s="17" t="str">
        <f>IFERROR(VLOOKUP(I9,'BD '!$C:$D,2,0),"")</f>
        <v>Habitação</v>
      </c>
      <c r="L9" s="2" t="str">
        <f>IFERROR(VLOOKUP(K9,'BD '!$D:$E,2,0),"")</f>
        <v>DESPESA</v>
      </c>
      <c r="M9" s="6">
        <v>50.67</v>
      </c>
      <c r="N9" s="138" t="s">
        <v>177</v>
      </c>
    </row>
    <row r="10" spans="1:14">
      <c r="A10" s="14" t="str">
        <f>IF('BD '!K10=0,"",('BD '!K10))</f>
        <v/>
      </c>
      <c r="B10" s="14">
        <f t="shared" si="0"/>
        <v>6</v>
      </c>
      <c r="C10" s="14" t="str">
        <f t="shared" si="1"/>
        <v>Janeiro</v>
      </c>
      <c r="D10" s="14">
        <f t="shared" si="2"/>
        <v>2015</v>
      </c>
      <c r="E10" s="14" t="str">
        <f>IFERROR(VLOOKUP(C10,'BD '!$G:$H,2,0),"")</f>
        <v>1º Trimestre</v>
      </c>
      <c r="F10" s="14" t="str">
        <f>IFERROR(VLOOKUP(C10,'BD '!$G:$I,3,0),"")</f>
        <v>1º Semestre</v>
      </c>
      <c r="H10" s="13">
        <v>42010</v>
      </c>
      <c r="I10" s="5" t="s">
        <v>95</v>
      </c>
      <c r="J10" s="4" t="s">
        <v>111</v>
      </c>
      <c r="K10" s="17" t="str">
        <f>IFERROR(VLOOKUP(I10,'BD '!$C:$D,2,0),"")</f>
        <v>Habitação</v>
      </c>
      <c r="L10" s="2" t="str">
        <f>IFERROR(VLOOKUP(K10,'BD '!$D:$E,2,0),"")</f>
        <v>DESPESA</v>
      </c>
      <c r="M10" s="6">
        <v>70.56</v>
      </c>
      <c r="N10" s="138" t="s">
        <v>176</v>
      </c>
    </row>
    <row r="11" spans="1:14">
      <c r="A11" s="14" t="str">
        <f>IF('BD '!K11=0,"",('BD '!K11))</f>
        <v/>
      </c>
      <c r="B11" s="14">
        <f t="shared" si="0"/>
        <v>8</v>
      </c>
      <c r="C11" s="14" t="str">
        <f t="shared" si="1"/>
        <v>Março</v>
      </c>
      <c r="D11" s="14">
        <f t="shared" si="2"/>
        <v>2015</v>
      </c>
      <c r="E11" s="14" t="str">
        <f>IFERROR(VLOOKUP(C11,'BD '!$G:$H,2,0),"")</f>
        <v>1º Trimestre</v>
      </c>
      <c r="F11" s="14" t="str">
        <f>IFERROR(VLOOKUP(C11,'BD '!$G:$I,3,0),"")</f>
        <v>1º Semestre</v>
      </c>
      <c r="H11" s="13">
        <v>42071</v>
      </c>
      <c r="I11" s="4" t="s">
        <v>38</v>
      </c>
      <c r="J11" s="4" t="s">
        <v>101</v>
      </c>
      <c r="K11" s="17" t="str">
        <f>IFERROR(VLOOKUP(I11,'BD '!$C:$D,2,0),"")</f>
        <v>Habitação</v>
      </c>
      <c r="L11" s="2" t="str">
        <f>IFERROR(VLOOKUP(K11,'BD '!$D:$E,2,0),"")</f>
        <v>DESPESA</v>
      </c>
      <c r="M11" s="6">
        <v>45.35</v>
      </c>
      <c r="N11" s="138" t="s">
        <v>176</v>
      </c>
    </row>
    <row r="12" spans="1:14">
      <c r="A12" s="14" t="str">
        <f>IF('BD '!K12=0,"",('BD '!K12))</f>
        <v/>
      </c>
      <c r="B12" s="14">
        <f t="shared" si="0"/>
        <v>9</v>
      </c>
      <c r="C12" s="14" t="str">
        <f t="shared" si="1"/>
        <v>Março</v>
      </c>
      <c r="D12" s="14">
        <f t="shared" si="2"/>
        <v>2015</v>
      </c>
      <c r="E12" s="14" t="str">
        <f>IFERROR(VLOOKUP(C12,'BD '!$G:$H,2,0),"")</f>
        <v>1º Trimestre</v>
      </c>
      <c r="F12" s="14" t="str">
        <f>IFERROR(VLOOKUP(C12,'BD '!$G:$I,3,0),"")</f>
        <v>1º Semestre</v>
      </c>
      <c r="H12" s="13">
        <v>42072</v>
      </c>
      <c r="I12" s="4" t="s">
        <v>6</v>
      </c>
      <c r="J12" s="4" t="s">
        <v>102</v>
      </c>
      <c r="K12" s="17" t="str">
        <f>IFERROR(VLOOKUP(I12,'BD '!$C:$D,2,0),"")</f>
        <v>Sáude</v>
      </c>
      <c r="L12" s="2" t="str">
        <f>IFERROR(VLOOKUP(K12,'BD '!$D:$E,2,0),"")</f>
        <v>DESPESA</v>
      </c>
      <c r="M12" s="6">
        <v>85</v>
      </c>
      <c r="N12" s="138" t="s">
        <v>174</v>
      </c>
    </row>
    <row r="13" spans="1:14">
      <c r="A13" s="14" t="str">
        <f>IF('BD '!K13=0,"",('BD '!K13))</f>
        <v/>
      </c>
      <c r="B13" s="14">
        <f t="shared" si="0"/>
        <v>10</v>
      </c>
      <c r="C13" s="14" t="str">
        <f t="shared" si="1"/>
        <v>Março</v>
      </c>
      <c r="D13" s="14">
        <f t="shared" si="2"/>
        <v>2015</v>
      </c>
      <c r="E13" s="14" t="str">
        <f>IFERROR(VLOOKUP(C13,'BD '!$G:$H,2,0),"")</f>
        <v>1º Trimestre</v>
      </c>
      <c r="F13" s="14" t="str">
        <f>IFERROR(VLOOKUP(C13,'BD '!$G:$I,3,0),"")</f>
        <v>1º Semestre</v>
      </c>
      <c r="H13" s="13">
        <v>42073</v>
      </c>
      <c r="I13" s="7" t="s">
        <v>73</v>
      </c>
      <c r="J13" s="7" t="s">
        <v>73</v>
      </c>
      <c r="K13" s="17" t="str">
        <f>IFERROR(VLOOKUP(I13,'BD '!$C:$D,2,0),"")</f>
        <v>Sáude</v>
      </c>
      <c r="L13" s="2" t="str">
        <f>IFERROR(VLOOKUP(K13,'BD '!$D:$E,2,0),"")</f>
        <v>DESPESA</v>
      </c>
      <c r="M13" s="6">
        <v>120</v>
      </c>
      <c r="N13" s="138" t="s">
        <v>174</v>
      </c>
    </row>
    <row r="14" spans="1:14">
      <c r="A14" s="14" t="str">
        <f>IF('BD '!K14=0,"",('BD '!K14))</f>
        <v/>
      </c>
      <c r="B14" s="14">
        <f t="shared" si="0"/>
        <v>11</v>
      </c>
      <c r="C14" s="14" t="str">
        <f t="shared" si="1"/>
        <v>Março</v>
      </c>
      <c r="D14" s="14">
        <f t="shared" si="2"/>
        <v>2015</v>
      </c>
      <c r="E14" s="14" t="str">
        <f>IFERROR(VLOOKUP(C14,'BD '!$G:$H,2,0),"")</f>
        <v>1º Trimestre</v>
      </c>
      <c r="F14" s="14" t="str">
        <f>IFERROR(VLOOKUP(C14,'BD '!$G:$I,3,0),"")</f>
        <v>1º Semestre</v>
      </c>
      <c r="H14" s="13">
        <v>42074</v>
      </c>
      <c r="I14" s="7" t="s">
        <v>3</v>
      </c>
      <c r="J14" s="4" t="s">
        <v>103</v>
      </c>
      <c r="K14" s="17" t="str">
        <f>IFERROR(VLOOKUP(I14,'BD '!$C:$D,2,0),"")</f>
        <v>Alimentação</v>
      </c>
      <c r="L14" s="2" t="str">
        <f>IFERROR(VLOOKUP(K14,'BD '!$D:$E,2,0),"")</f>
        <v>DESPESA</v>
      </c>
      <c r="M14" s="6">
        <v>380.25</v>
      </c>
      <c r="N14" s="138" t="s">
        <v>175</v>
      </c>
    </row>
    <row r="15" spans="1:14">
      <c r="A15" s="14" t="str">
        <f>IF('BD '!K15=0,"",('BD '!K15))</f>
        <v/>
      </c>
      <c r="B15" s="14">
        <f t="shared" si="0"/>
        <v>12</v>
      </c>
      <c r="C15" s="14" t="str">
        <f t="shared" si="1"/>
        <v>Março</v>
      </c>
      <c r="D15" s="14">
        <f t="shared" si="2"/>
        <v>2015</v>
      </c>
      <c r="E15" s="14" t="str">
        <f>IFERROR(VLOOKUP(C15,'BD '!$G:$H,2,0),"")</f>
        <v>1º Trimestre</v>
      </c>
      <c r="F15" s="14" t="str">
        <f>IFERROR(VLOOKUP(C15,'BD '!$G:$I,3,0),"")</f>
        <v>1º Semestre</v>
      </c>
      <c r="H15" s="13">
        <v>42075</v>
      </c>
      <c r="I15" s="7" t="s">
        <v>74</v>
      </c>
      <c r="J15" s="4" t="s">
        <v>104</v>
      </c>
      <c r="K15" s="17" t="str">
        <f>IFERROR(VLOOKUP(I15,'BD '!$C:$D,2,0),"")</f>
        <v>Alimentação</v>
      </c>
      <c r="L15" s="2" t="str">
        <f>IFERROR(VLOOKUP(K15,'BD '!$D:$E,2,0),"")</f>
        <v>DESPESA</v>
      </c>
      <c r="M15" s="6">
        <v>10</v>
      </c>
      <c r="N15" s="138" t="s">
        <v>175</v>
      </c>
    </row>
    <row r="16" spans="1:14">
      <c r="A16" s="14" t="str">
        <f>IF('BD '!K16=0,"",('BD '!K16))</f>
        <v/>
      </c>
      <c r="B16" s="14">
        <f t="shared" si="0"/>
        <v>13</v>
      </c>
      <c r="C16" s="14" t="str">
        <f t="shared" si="1"/>
        <v>Março</v>
      </c>
      <c r="D16" s="14">
        <f t="shared" si="2"/>
        <v>2015</v>
      </c>
      <c r="E16" s="14" t="str">
        <f>IFERROR(VLOOKUP(C16,'BD '!$G:$H,2,0),"")</f>
        <v>1º Trimestre</v>
      </c>
      <c r="F16" s="14" t="str">
        <f>IFERROR(VLOOKUP(C16,'BD '!$G:$I,3,0),"")</f>
        <v>1º Semestre</v>
      </c>
      <c r="H16" s="13">
        <v>42076</v>
      </c>
      <c r="I16" s="4" t="s">
        <v>41</v>
      </c>
      <c r="J16" s="4" t="s">
        <v>105</v>
      </c>
      <c r="K16" s="17" t="str">
        <f>IFERROR(VLOOKUP(I16,'BD '!$C:$D,2,0),"")</f>
        <v>Sáude</v>
      </c>
      <c r="L16" s="2" t="str">
        <f>IFERROR(VLOOKUP(K16,'BD '!$D:$E,2,0),"")</f>
        <v>DESPESA</v>
      </c>
      <c r="M16" s="6">
        <v>50.6</v>
      </c>
      <c r="N16" s="138" t="s">
        <v>176</v>
      </c>
    </row>
    <row r="17" spans="1:14">
      <c r="A17" s="14" t="str">
        <f>IF('BD '!K17=0,"",('BD '!K17))</f>
        <v/>
      </c>
      <c r="B17" s="14">
        <f t="shared" si="0"/>
        <v>14</v>
      </c>
      <c r="C17" s="14" t="str">
        <f t="shared" si="1"/>
        <v>Março</v>
      </c>
      <c r="D17" s="14">
        <f t="shared" si="2"/>
        <v>2015</v>
      </c>
      <c r="E17" s="14" t="str">
        <f>IFERROR(VLOOKUP(C17,'BD '!$G:$H,2,0),"")</f>
        <v>1º Trimestre</v>
      </c>
      <c r="F17" s="14" t="str">
        <f>IFERROR(VLOOKUP(C17,'BD '!$G:$I,3,0),"")</f>
        <v>1º Semestre</v>
      </c>
      <c r="H17" s="13">
        <v>42077</v>
      </c>
      <c r="I17" s="4" t="s">
        <v>98</v>
      </c>
      <c r="J17" s="4" t="s">
        <v>106</v>
      </c>
      <c r="K17" s="17" t="str">
        <f>IFERROR(VLOOKUP(I17,'BD '!$C:$D,2,0),"")</f>
        <v>Lazer</v>
      </c>
      <c r="L17" s="2" t="str">
        <f>IFERROR(VLOOKUP(K17,'BD '!$D:$E,2,0),"")</f>
        <v>DESPESA</v>
      </c>
      <c r="M17" s="6">
        <v>80.5</v>
      </c>
      <c r="N17" s="138" t="s">
        <v>174</v>
      </c>
    </row>
    <row r="18" spans="1:14">
      <c r="A18" s="14" t="str">
        <f>IF('BD '!K18=0,"",('BD '!K18))</f>
        <v/>
      </c>
      <c r="B18" s="14">
        <f t="shared" si="0"/>
        <v>15</v>
      </c>
      <c r="C18" s="14" t="str">
        <f t="shared" si="1"/>
        <v>Março</v>
      </c>
      <c r="D18" s="14">
        <f t="shared" si="2"/>
        <v>2015</v>
      </c>
      <c r="E18" s="14" t="str">
        <f>IFERROR(VLOOKUP(C18,'BD '!$G:$H,2,0),"")</f>
        <v>1º Trimestre</v>
      </c>
      <c r="F18" s="14" t="str">
        <f>IFERROR(VLOOKUP(C18,'BD '!$G:$I,3,0),"")</f>
        <v>1º Semestre</v>
      </c>
      <c r="H18" s="13">
        <v>42078</v>
      </c>
      <c r="I18" s="4" t="s">
        <v>5</v>
      </c>
      <c r="J18" s="4" t="s">
        <v>107</v>
      </c>
      <c r="K18" s="17" t="str">
        <f>IFERROR(VLOOKUP(I18,'BD '!$C:$D,2,0),"")</f>
        <v>Habitação</v>
      </c>
      <c r="L18" s="2" t="str">
        <f>IFERROR(VLOOKUP(K18,'BD '!$D:$E,2,0),"")</f>
        <v>DESPESA</v>
      </c>
      <c r="M18" s="6">
        <v>45</v>
      </c>
      <c r="N18" s="138" t="s">
        <v>176</v>
      </c>
    </row>
    <row r="19" spans="1:14">
      <c r="A19" s="14" t="str">
        <f>IF('BD '!K19=0,"",('BD '!K19))</f>
        <v/>
      </c>
      <c r="B19" s="14">
        <f t="shared" si="0"/>
        <v>16</v>
      </c>
      <c r="C19" s="14" t="str">
        <f t="shared" si="1"/>
        <v>Março</v>
      </c>
      <c r="D19" s="14">
        <f t="shared" si="2"/>
        <v>2015</v>
      </c>
      <c r="E19" s="14" t="str">
        <f>IFERROR(VLOOKUP(C19,'BD '!$G:$H,2,0),"")</f>
        <v>1º Trimestre</v>
      </c>
      <c r="F19" s="14" t="str">
        <f>IFERROR(VLOOKUP(C19,'BD '!$G:$I,3,0),"")</f>
        <v>1º Semestre</v>
      </c>
      <c r="H19" s="13">
        <v>42079</v>
      </c>
      <c r="I19" s="4" t="s">
        <v>82</v>
      </c>
      <c r="J19" s="4" t="s">
        <v>112</v>
      </c>
      <c r="K19" s="17" t="str">
        <f>IFERROR(VLOOKUP(I19,'BD '!$C:$D,2,0),"")</f>
        <v>Educação</v>
      </c>
      <c r="L19" s="2" t="str">
        <f>IFERROR(VLOOKUP(K19,'BD '!$D:$E,2,0),"")</f>
        <v>DESPESA</v>
      </c>
      <c r="M19" s="6">
        <v>590</v>
      </c>
      <c r="N19" s="138" t="s">
        <v>177</v>
      </c>
    </row>
    <row r="20" spans="1:14">
      <c r="A20" s="14" t="str">
        <f>IF('BD '!K20=0,"",('BD '!K20))</f>
        <v/>
      </c>
      <c r="B20" s="14">
        <f t="shared" si="0"/>
        <v>17</v>
      </c>
      <c r="C20" s="14" t="str">
        <f t="shared" si="1"/>
        <v>Março</v>
      </c>
      <c r="D20" s="14">
        <f t="shared" si="2"/>
        <v>2015</v>
      </c>
      <c r="E20" s="14" t="str">
        <f>IFERROR(VLOOKUP(C20,'BD '!$G:$H,2,0),"")</f>
        <v>1º Trimestre</v>
      </c>
      <c r="F20" s="14" t="str">
        <f>IFERROR(VLOOKUP(C20,'BD '!$G:$I,3,0),"")</f>
        <v>1º Semestre</v>
      </c>
      <c r="H20" s="13">
        <v>42080</v>
      </c>
      <c r="I20" s="7" t="s">
        <v>13</v>
      </c>
      <c r="J20" s="4" t="s">
        <v>113</v>
      </c>
      <c r="K20" s="17" t="str">
        <f>IFERROR(VLOOKUP(I20,'BD '!$C:$D,2,0),"")</f>
        <v>Alimentação</v>
      </c>
      <c r="L20" s="2" t="str">
        <f>IFERROR(VLOOKUP(K20,'BD '!$D:$E,2,0),"")</f>
        <v>DESPESA</v>
      </c>
      <c r="M20" s="6">
        <v>100</v>
      </c>
      <c r="N20" s="138" t="s">
        <v>176</v>
      </c>
    </row>
    <row r="21" spans="1:14">
      <c r="A21" s="14" t="str">
        <f>IF('BD '!K21=0,"",('BD '!K21))</f>
        <v/>
      </c>
      <c r="B21" s="14">
        <f t="shared" si="0"/>
        <v>18</v>
      </c>
      <c r="C21" s="14" t="str">
        <f t="shared" si="1"/>
        <v>Março</v>
      </c>
      <c r="D21" s="14">
        <f t="shared" si="2"/>
        <v>2015</v>
      </c>
      <c r="E21" s="14" t="str">
        <f>IFERROR(VLOOKUP(C21,'BD '!$G:$H,2,0),"")</f>
        <v>1º Trimestre</v>
      </c>
      <c r="F21" s="14" t="str">
        <f>IFERROR(VLOOKUP(C21,'BD '!$G:$I,3,0),"")</f>
        <v>1º Semestre</v>
      </c>
      <c r="H21" s="13">
        <v>42081</v>
      </c>
      <c r="I21" s="5" t="s">
        <v>14</v>
      </c>
      <c r="J21" s="7" t="s">
        <v>48</v>
      </c>
      <c r="K21" s="17" t="str">
        <f>IFERROR(VLOOKUP(I21,'BD '!$C:$D,2,0),"")</f>
        <v>Automóvel</v>
      </c>
      <c r="L21" s="2" t="str">
        <f>IFERROR(VLOOKUP(K21,'BD '!$D:$E,2,0),"")</f>
        <v>DESPESA</v>
      </c>
      <c r="M21" s="6">
        <v>60.68</v>
      </c>
      <c r="N21" s="138" t="s">
        <v>176</v>
      </c>
    </row>
    <row r="22" spans="1:14">
      <c r="A22" s="14" t="str">
        <f>IF('BD '!K22=0,"",('BD '!K22))</f>
        <v/>
      </c>
      <c r="B22" s="14">
        <f t="shared" si="0"/>
        <v>19</v>
      </c>
      <c r="C22" s="14" t="str">
        <f t="shared" si="1"/>
        <v>Março</v>
      </c>
      <c r="D22" s="14">
        <f t="shared" si="2"/>
        <v>2015</v>
      </c>
      <c r="E22" s="14" t="str">
        <f>IFERROR(VLOOKUP(C22,'BD '!$G:$H,2,0),"")</f>
        <v>1º Trimestre</v>
      </c>
      <c r="F22" s="14" t="str">
        <f>IFERROR(VLOOKUP(C22,'BD '!$G:$I,3,0),"")</f>
        <v>1º Semestre</v>
      </c>
      <c r="H22" s="13">
        <v>42082</v>
      </c>
      <c r="I22" s="4" t="s">
        <v>114</v>
      </c>
      <c r="J22" s="4" t="s">
        <v>115</v>
      </c>
      <c r="K22" s="17" t="str">
        <f>IFERROR(VLOOKUP(I22,'BD '!$C:$D,2,0),"")</f>
        <v>Automóvel</v>
      </c>
      <c r="L22" s="2" t="str">
        <f>IFERROR(VLOOKUP(K22,'BD '!$D:$E,2,0),"")</f>
        <v>DESPESA</v>
      </c>
      <c r="M22" s="6">
        <v>300</v>
      </c>
      <c r="N22" s="138" t="s">
        <v>178</v>
      </c>
    </row>
    <row r="23" spans="1:14">
      <c r="A23" s="14" t="str">
        <f>IF('BD '!K23=0,"",('BD '!K23))</f>
        <v/>
      </c>
      <c r="B23" s="14">
        <f t="shared" si="0"/>
        <v>20</v>
      </c>
      <c r="C23" s="14" t="str">
        <f t="shared" si="1"/>
        <v>Março</v>
      </c>
      <c r="D23" s="14">
        <f t="shared" si="2"/>
        <v>2015</v>
      </c>
      <c r="E23" s="14" t="str">
        <f>IFERROR(VLOOKUP(C23,'BD '!$G:$H,2,0),"")</f>
        <v>1º Trimestre</v>
      </c>
      <c r="F23" s="14" t="str">
        <f>IFERROR(VLOOKUP(C23,'BD '!$G:$I,3,0),"")</f>
        <v>1º Semestre</v>
      </c>
      <c r="H23" s="13">
        <v>42083</v>
      </c>
      <c r="I23" s="7" t="s">
        <v>75</v>
      </c>
      <c r="J23" s="4" t="s">
        <v>116</v>
      </c>
      <c r="K23" s="17" t="str">
        <f>IFERROR(VLOOKUP(I23,'BD '!$C:$D,2,0),"")</f>
        <v>Automóvel</v>
      </c>
      <c r="L23" s="2" t="str">
        <f>IFERROR(VLOOKUP(K23,'BD '!$D:$E,2,0),"")</f>
        <v>DESPESA</v>
      </c>
      <c r="M23" s="6">
        <v>100</v>
      </c>
      <c r="N23" s="138" t="s">
        <v>177</v>
      </c>
    </row>
    <row r="24" spans="1:14">
      <c r="A24" s="14" t="str">
        <f>IF('BD '!K24=0,"",('BD '!K24))</f>
        <v/>
      </c>
      <c r="B24" s="14">
        <f t="shared" si="0"/>
        <v>21</v>
      </c>
      <c r="C24" s="14" t="str">
        <f t="shared" si="1"/>
        <v>Março</v>
      </c>
      <c r="D24" s="14">
        <f t="shared" si="2"/>
        <v>2015</v>
      </c>
      <c r="E24" s="14" t="str">
        <f>IFERROR(VLOOKUP(C24,'BD '!$G:$H,2,0),"")</f>
        <v>1º Trimestre</v>
      </c>
      <c r="F24" s="14" t="str">
        <f>IFERROR(VLOOKUP(C24,'BD '!$G:$I,3,0),"")</f>
        <v>1º Semestre</v>
      </c>
      <c r="H24" s="13">
        <v>42084</v>
      </c>
      <c r="I24" s="4" t="s">
        <v>72</v>
      </c>
      <c r="J24" s="5" t="s">
        <v>117</v>
      </c>
      <c r="K24" s="17" t="str">
        <f>IFERROR(VLOOKUP(I24,'BD '!$C:$D,2,0),"")</f>
        <v>Habitação</v>
      </c>
      <c r="L24" s="2" t="str">
        <f>IFERROR(VLOOKUP(K24,'BD '!$D:$E,2,0),"")</f>
        <v>DESPESA</v>
      </c>
      <c r="M24" s="6">
        <v>55.42</v>
      </c>
      <c r="N24" s="138" t="s">
        <v>177</v>
      </c>
    </row>
    <row r="25" spans="1:14">
      <c r="A25" s="14" t="str">
        <f>IF('BD '!K25=0,"",('BD '!K25))</f>
        <v/>
      </c>
      <c r="B25" s="14">
        <f t="shared" si="0"/>
        <v>23</v>
      </c>
      <c r="C25" s="14" t="str">
        <f t="shared" si="1"/>
        <v>Março</v>
      </c>
      <c r="D25" s="14">
        <f t="shared" si="2"/>
        <v>2015</v>
      </c>
      <c r="E25" s="14" t="str">
        <f>IFERROR(VLOOKUP(C25,'BD '!$G:$H,2,0),"")</f>
        <v>1º Trimestre</v>
      </c>
      <c r="F25" s="14" t="str">
        <f>IFERROR(VLOOKUP(C25,'BD '!$G:$I,3,0),"")</f>
        <v>1º Semestre</v>
      </c>
      <c r="H25" s="13">
        <v>42086</v>
      </c>
      <c r="I25" s="7" t="s">
        <v>18</v>
      </c>
      <c r="J25" s="4" t="s">
        <v>118</v>
      </c>
      <c r="K25" s="17" t="str">
        <f>IFERROR(VLOOKUP(I25,'BD '!$C:$D,2,0),"")</f>
        <v>Lazer</v>
      </c>
      <c r="L25" s="2" t="str">
        <f>IFERROR(VLOOKUP(K25,'BD '!$D:$E,2,0),"")</f>
        <v>DESPESA</v>
      </c>
      <c r="M25" s="6">
        <v>350.62</v>
      </c>
      <c r="N25" s="138" t="s">
        <v>176</v>
      </c>
    </row>
    <row r="26" spans="1:14">
      <c r="A26" s="14" t="str">
        <f>IF('BD '!K26=0,"",('BD '!K26))</f>
        <v/>
      </c>
      <c r="B26" s="14">
        <f t="shared" si="0"/>
        <v>24</v>
      </c>
      <c r="C26" s="14" t="str">
        <f t="shared" si="1"/>
        <v>Março</v>
      </c>
      <c r="D26" s="14">
        <f t="shared" si="2"/>
        <v>2015</v>
      </c>
      <c r="E26" s="14" t="str">
        <f>IFERROR(VLOOKUP(C26,'BD '!$G:$H,2,0),"")</f>
        <v>1º Trimestre</v>
      </c>
      <c r="F26" s="14" t="str">
        <f>IFERROR(VLOOKUP(C26,'BD '!$G:$I,3,0),"")</f>
        <v>1º Semestre</v>
      </c>
      <c r="H26" s="13">
        <v>42087</v>
      </c>
      <c r="I26" s="7" t="s">
        <v>26</v>
      </c>
      <c r="J26" s="7" t="s">
        <v>26</v>
      </c>
      <c r="K26" s="17" t="str">
        <f>IFERROR(VLOOKUP(I26,'BD '!$C:$D,2,0),"")</f>
        <v>Investimento</v>
      </c>
      <c r="L26" s="2" t="str">
        <f>IFERROR(VLOOKUP(K26,'BD '!$D:$E,2,0),"")</f>
        <v>RECEITA</v>
      </c>
      <c r="M26" s="6">
        <v>700</v>
      </c>
      <c r="N26" s="138" t="s">
        <v>176</v>
      </c>
    </row>
    <row r="27" spans="1:14">
      <c r="A27" s="14" t="str">
        <f>IF('BD '!K27=0,"",('BD '!K27))</f>
        <v/>
      </c>
      <c r="B27" s="14">
        <f t="shared" si="0"/>
        <v>25</v>
      </c>
      <c r="C27" s="14" t="str">
        <f t="shared" si="1"/>
        <v>Março</v>
      </c>
      <c r="D27" s="14">
        <f t="shared" si="2"/>
        <v>2015</v>
      </c>
      <c r="E27" s="14" t="str">
        <f>IFERROR(VLOOKUP(C27,'BD '!$G:$H,2,0),"")</f>
        <v>1º Trimestre</v>
      </c>
      <c r="F27" s="14" t="str">
        <f>IFERROR(VLOOKUP(C27,'BD '!$G:$I,3,0),"")</f>
        <v>1º Semestre</v>
      </c>
      <c r="H27" s="13">
        <v>42088</v>
      </c>
      <c r="I27" s="7" t="s">
        <v>19</v>
      </c>
      <c r="J27" s="4" t="s">
        <v>119</v>
      </c>
      <c r="K27" s="17" t="str">
        <f>IFERROR(VLOOKUP(I27,'BD '!$C:$D,2,0),"")</f>
        <v>Mão de obra</v>
      </c>
      <c r="L27" s="2" t="str">
        <f>IFERROR(VLOOKUP(K27,'BD '!$D:$E,2,0),"")</f>
        <v>RECEITA</v>
      </c>
      <c r="M27" s="6">
        <v>1500</v>
      </c>
      <c r="N27" s="138" t="s">
        <v>178</v>
      </c>
    </row>
    <row r="28" spans="1:14">
      <c r="A28" s="14" t="str">
        <f>IF('BD '!K28=0,"",('BD '!K28))</f>
        <v/>
      </c>
      <c r="B28" s="14">
        <f t="shared" si="0"/>
        <v>26</v>
      </c>
      <c r="C28" s="14" t="str">
        <f t="shared" si="1"/>
        <v>Março</v>
      </c>
      <c r="D28" s="14">
        <f t="shared" si="2"/>
        <v>2015</v>
      </c>
      <c r="E28" s="14" t="str">
        <f>IFERROR(VLOOKUP(C28,'BD '!$G:$H,2,0),"")</f>
        <v>1º Trimestre</v>
      </c>
      <c r="F28" s="14" t="str">
        <f>IFERROR(VLOOKUP(C28,'BD '!$G:$I,3,0),"")</f>
        <v>1º Semestre</v>
      </c>
      <c r="H28" s="13">
        <v>42089</v>
      </c>
      <c r="I28" s="7" t="s">
        <v>32</v>
      </c>
      <c r="J28" s="4" t="s">
        <v>32</v>
      </c>
      <c r="K28" s="17" t="str">
        <f>IFERROR(VLOOKUP(I28,'BD '!$C:$D,2,0),"")</f>
        <v>Mão de obra</v>
      </c>
      <c r="L28" s="2" t="str">
        <f>IFERROR(VLOOKUP(K28,'BD '!$D:$E,2,0),"")</f>
        <v>RECEITA</v>
      </c>
      <c r="M28" s="6">
        <v>2100.9499999999998</v>
      </c>
      <c r="N28" s="138" t="s">
        <v>176</v>
      </c>
    </row>
    <row r="29" spans="1:14">
      <c r="A29" s="14" t="str">
        <f>IF('BD '!K29=0,"",('BD '!K29))</f>
        <v/>
      </c>
      <c r="B29" s="14">
        <f t="shared" si="0"/>
        <v>27</v>
      </c>
      <c r="C29" s="14" t="str">
        <f t="shared" si="1"/>
        <v>Março</v>
      </c>
      <c r="D29" s="14">
        <f t="shared" si="2"/>
        <v>2015</v>
      </c>
      <c r="E29" s="14" t="str">
        <f>IFERROR(VLOOKUP(C29,'BD '!$G:$H,2,0),"")</f>
        <v>1º Trimestre</v>
      </c>
      <c r="F29" s="14" t="str">
        <f>IFERROR(VLOOKUP(C29,'BD '!$G:$I,3,0),"")</f>
        <v>1º Semestre</v>
      </c>
      <c r="H29" s="13">
        <v>42090</v>
      </c>
      <c r="I29" s="5" t="s">
        <v>31</v>
      </c>
      <c r="J29" s="4" t="s">
        <v>120</v>
      </c>
      <c r="K29" s="17" t="str">
        <f>IFERROR(VLOOKUP(I29,'BD '!$C:$D,2,0),"")</f>
        <v>Mão de obra</v>
      </c>
      <c r="L29" s="2" t="str">
        <f>IFERROR(VLOOKUP(K29,'BD '!$D:$E,2,0),"")</f>
        <v>RECEITA</v>
      </c>
      <c r="M29" s="6">
        <v>1800</v>
      </c>
      <c r="N29" s="138" t="s">
        <v>176</v>
      </c>
    </row>
    <row r="30" spans="1:14">
      <c r="A30" s="14" t="str">
        <f>IF('BD '!K30=0,"",('BD '!K30))</f>
        <v/>
      </c>
      <c r="B30" s="14">
        <f t="shared" si="0"/>
        <v>28</v>
      </c>
      <c r="C30" s="14" t="str">
        <f t="shared" si="1"/>
        <v>Março</v>
      </c>
      <c r="D30" s="14">
        <f t="shared" si="2"/>
        <v>2015</v>
      </c>
      <c r="E30" s="14" t="str">
        <f>IFERROR(VLOOKUP(C30,'BD '!$G:$H,2,0),"")</f>
        <v>1º Trimestre</v>
      </c>
      <c r="F30" s="14" t="str">
        <f>IFERROR(VLOOKUP(C30,'BD '!$G:$I,3,0),"")</f>
        <v>1º Semestre</v>
      </c>
      <c r="H30" s="13">
        <v>42091</v>
      </c>
      <c r="I30" s="5" t="s">
        <v>25</v>
      </c>
      <c r="J30" s="5" t="s">
        <v>25</v>
      </c>
      <c r="K30" s="17" t="str">
        <f>IFERROR(VLOOKUP(I30,'BD '!$C:$D,2,0),"")</f>
        <v>Mão de obra</v>
      </c>
      <c r="L30" s="2" t="str">
        <f>IFERROR(VLOOKUP(K30,'BD '!$D:$E,2,0),"")</f>
        <v>RECEITA</v>
      </c>
      <c r="M30" s="6">
        <v>150</v>
      </c>
      <c r="N30" s="138" t="s">
        <v>176</v>
      </c>
    </row>
    <row r="31" spans="1:14">
      <c r="A31" s="14" t="str">
        <f>IF('BD '!K31=0,"",('BD '!K31))</f>
        <v/>
      </c>
      <c r="B31" s="14">
        <f t="shared" si="0"/>
        <v>29</v>
      </c>
      <c r="C31" s="14" t="str">
        <f t="shared" si="1"/>
        <v>Março</v>
      </c>
      <c r="D31" s="14">
        <f t="shared" si="2"/>
        <v>2015</v>
      </c>
      <c r="E31" s="14" t="str">
        <f>IFERROR(VLOOKUP(C31,'BD '!$G:$H,2,0),"")</f>
        <v>1º Trimestre</v>
      </c>
      <c r="F31" s="14" t="str">
        <f>IFERROR(VLOOKUP(C31,'BD '!$G:$I,3,0),"")</f>
        <v>1º Semestre</v>
      </c>
      <c r="H31" s="13">
        <v>42092</v>
      </c>
      <c r="I31" s="5" t="s">
        <v>36</v>
      </c>
      <c r="J31" s="52" t="s">
        <v>169</v>
      </c>
      <c r="K31" s="17" t="str">
        <f>IFERROR(VLOOKUP(I31,'BD '!$C:$D,2,0),"")</f>
        <v>Habitação</v>
      </c>
      <c r="L31" s="2" t="str">
        <f>IFERROR(VLOOKUP(K31,'BD '!$D:$E,2,0),"")</f>
        <v>DESPESA</v>
      </c>
      <c r="M31" s="6">
        <v>60</v>
      </c>
      <c r="N31" s="138" t="s">
        <v>178</v>
      </c>
    </row>
    <row r="32" spans="1:14">
      <c r="A32" s="14" t="str">
        <f>IF('BD '!K32=0,"",('BD '!K32))</f>
        <v/>
      </c>
      <c r="B32" s="14">
        <f t="shared" si="0"/>
        <v>3</v>
      </c>
      <c r="C32" s="14" t="str">
        <f t="shared" si="1"/>
        <v>Fevereiro</v>
      </c>
      <c r="D32" s="14">
        <f t="shared" si="2"/>
        <v>2015</v>
      </c>
      <c r="E32" s="14" t="str">
        <f>IFERROR(VLOOKUP(C32,'BD '!$G:$H,2,0),"")</f>
        <v>1º Trimestre</v>
      </c>
      <c r="F32" s="14" t="str">
        <f>IFERROR(VLOOKUP(C32,'BD '!$G:$I,3,0),"")</f>
        <v>1º Semestre</v>
      </c>
      <c r="H32" s="13">
        <v>42038</v>
      </c>
      <c r="I32" s="7" t="s">
        <v>8</v>
      </c>
      <c r="J32" s="5" t="s">
        <v>109</v>
      </c>
      <c r="K32" s="17" t="str">
        <f>IFERROR(VLOOKUP(I32,'BD '!$C:$D,2,0),"")</f>
        <v>Despesas Pessoais</v>
      </c>
      <c r="L32" s="2" t="str">
        <f>IFERROR(VLOOKUP(K32,'BD '!$D:$E,2,0),"")</f>
        <v>DESPESA</v>
      </c>
      <c r="M32" s="6">
        <v>50</v>
      </c>
      <c r="N32" s="138" t="s">
        <v>174</v>
      </c>
    </row>
    <row r="33" spans="1:16">
      <c r="A33" s="14" t="str">
        <f>IF('BD '!K33=0,"",('BD '!K33))</f>
        <v/>
      </c>
      <c r="B33" s="14">
        <f t="shared" si="0"/>
        <v>4</v>
      </c>
      <c r="C33" s="14" t="str">
        <f t="shared" si="1"/>
        <v>Março</v>
      </c>
      <c r="D33" s="14">
        <f t="shared" si="2"/>
        <v>2015</v>
      </c>
      <c r="E33" s="14" t="str">
        <f>IFERROR(VLOOKUP(C33,'BD '!$G:$H,2,0),"")</f>
        <v>1º Trimestre</v>
      </c>
      <c r="F33" s="14" t="str">
        <f>IFERROR(VLOOKUP(C33,'BD '!$G:$I,3,0),"")</f>
        <v>1º Semestre</v>
      </c>
      <c r="H33" s="13">
        <v>42067</v>
      </c>
      <c r="I33" s="7" t="s">
        <v>8</v>
      </c>
      <c r="J33" s="5" t="s">
        <v>109</v>
      </c>
      <c r="K33" s="17" t="str">
        <f>IFERROR(VLOOKUP(I33,'BD '!$C:$D,2,0),"")</f>
        <v>Despesas Pessoais</v>
      </c>
      <c r="L33" s="2" t="str">
        <f>IFERROR(VLOOKUP(K33,'BD '!$D:$E,2,0),"")</f>
        <v>DESPESA</v>
      </c>
      <c r="M33" s="6">
        <v>10</v>
      </c>
      <c r="N33" s="138" t="s">
        <v>175</v>
      </c>
    </row>
    <row r="34" spans="1:16">
      <c r="A34" s="14" t="str">
        <f>IF('BD '!K34=0,"",('BD '!K34))</f>
        <v/>
      </c>
      <c r="B34" s="14">
        <f t="shared" si="0"/>
        <v>6</v>
      </c>
      <c r="C34" s="14" t="str">
        <f t="shared" si="1"/>
        <v>Maio</v>
      </c>
      <c r="D34" s="14">
        <f t="shared" si="2"/>
        <v>2015</v>
      </c>
      <c r="E34" s="14" t="str">
        <f>IFERROR(VLOOKUP(C34,'BD '!$G:$H,2,0),"")</f>
        <v>2º Trimestre</v>
      </c>
      <c r="F34" s="14" t="str">
        <f>IFERROR(VLOOKUP(C34,'BD '!$G:$I,3,0),"")</f>
        <v>1º Semestre</v>
      </c>
      <c r="H34" s="13">
        <v>42130</v>
      </c>
      <c r="I34" s="7" t="s">
        <v>8</v>
      </c>
      <c r="J34" s="5" t="s">
        <v>109</v>
      </c>
      <c r="K34" s="17" t="str">
        <f>IFERROR(VLOOKUP(I34,'BD '!$C:$D,2,0),"")</f>
        <v>Despesas Pessoais</v>
      </c>
      <c r="L34" s="2" t="str">
        <f>IFERROR(VLOOKUP(K34,'BD '!$D:$E,2,0),"")</f>
        <v>DESPESA</v>
      </c>
      <c r="M34" s="6">
        <v>15</v>
      </c>
      <c r="N34" s="138" t="s">
        <v>174</v>
      </c>
    </row>
    <row r="35" spans="1:16">
      <c r="A35" s="14" t="str">
        <f>IF('BD '!K35=0,"",('BD '!K35))</f>
        <v/>
      </c>
      <c r="B35" s="14">
        <f t="shared" si="0"/>
        <v>6</v>
      </c>
      <c r="C35" s="14" t="str">
        <f t="shared" si="1"/>
        <v>Abril</v>
      </c>
      <c r="D35" s="14">
        <f t="shared" si="2"/>
        <v>2015</v>
      </c>
      <c r="E35" s="14" t="str">
        <f>IFERROR(VLOOKUP(C35,'BD '!$G:$H,2,0),"")</f>
        <v>2º Trimestre</v>
      </c>
      <c r="F35" s="14" t="str">
        <f>IFERROR(VLOOKUP(C35,'BD '!$G:$I,3,0),"")</f>
        <v>1º Semestre</v>
      </c>
      <c r="H35" s="13">
        <v>42100</v>
      </c>
      <c r="I35" s="7" t="s">
        <v>8</v>
      </c>
      <c r="J35" s="5" t="s">
        <v>109</v>
      </c>
      <c r="K35" s="17" t="str">
        <f>IFERROR(VLOOKUP(I35,'BD '!$C:$D,2,0),"")</f>
        <v>Despesas Pessoais</v>
      </c>
      <c r="L35" s="2" t="str">
        <f>IFERROR(VLOOKUP(K35,'BD '!$D:$E,2,0),"")</f>
        <v>DESPESA</v>
      </c>
      <c r="M35" s="6">
        <v>30</v>
      </c>
      <c r="N35" s="138" t="s">
        <v>175</v>
      </c>
      <c r="O35" t="e">
        <f>PROPER(#REF!)</f>
        <v>#REF!</v>
      </c>
      <c r="P35" t="e">
        <f>PROPER(#REF!)</f>
        <v>#REF!</v>
      </c>
    </row>
    <row r="36" spans="1:16">
      <c r="A36" s="14" t="str">
        <f>IF('BD '!K36=0,"",('BD '!K36))</f>
        <v/>
      </c>
      <c r="B36" s="14">
        <f t="shared" si="0"/>
        <v>20</v>
      </c>
      <c r="C36" s="14" t="str">
        <f t="shared" si="1"/>
        <v>Abril</v>
      </c>
      <c r="D36" s="14">
        <f t="shared" si="2"/>
        <v>2015</v>
      </c>
      <c r="E36" s="14" t="str">
        <f>IFERROR(VLOOKUP(C36,'BD '!$G:$H,2,0),"")</f>
        <v>2º Trimestre</v>
      </c>
      <c r="F36" s="14" t="str">
        <f>IFERROR(VLOOKUP(C36,'BD '!$G:$I,3,0),"")</f>
        <v>1º Semestre</v>
      </c>
      <c r="H36" s="13">
        <v>42114</v>
      </c>
      <c r="I36" s="7" t="s">
        <v>8</v>
      </c>
      <c r="J36" s="5" t="s">
        <v>109</v>
      </c>
      <c r="K36" s="17" t="str">
        <f>IFERROR(VLOOKUP(I36,'BD '!$C:$D,2,0),"")</f>
        <v>Despesas Pessoais</v>
      </c>
      <c r="L36" s="2" t="str">
        <f>IFERROR(VLOOKUP(K36,'BD '!$D:$E,2,0),"")</f>
        <v>DESPESA</v>
      </c>
      <c r="M36" s="6">
        <v>20</v>
      </c>
      <c r="N36" s="138" t="s">
        <v>174</v>
      </c>
      <c r="O36" t="e">
        <f>PROPER(#REF!)</f>
        <v>#REF!</v>
      </c>
      <c r="P36" t="e">
        <f>PROPER(#REF!)</f>
        <v>#REF!</v>
      </c>
    </row>
    <row r="37" spans="1:16">
      <c r="A37" s="14" t="str">
        <f>IF('BD '!K37=0,"",('BD '!K37))</f>
        <v/>
      </c>
      <c r="B37" s="14">
        <f t="shared" si="0"/>
        <v>15</v>
      </c>
      <c r="C37" s="14" t="str">
        <f t="shared" si="1"/>
        <v>Abril</v>
      </c>
      <c r="D37" s="14">
        <f t="shared" si="2"/>
        <v>2015</v>
      </c>
      <c r="E37" s="14" t="str">
        <f>IFERROR(VLOOKUP(C37,'BD '!$G:$H,2,0),"")</f>
        <v>2º Trimestre</v>
      </c>
      <c r="F37" s="14" t="str">
        <f>IFERROR(VLOOKUP(C37,'BD '!$G:$I,3,0),"")</f>
        <v>1º Semestre</v>
      </c>
      <c r="H37" s="13">
        <v>42109</v>
      </c>
      <c r="I37" s="7" t="s">
        <v>8</v>
      </c>
      <c r="J37" s="5" t="s">
        <v>109</v>
      </c>
      <c r="K37" s="17" t="str">
        <f>IFERROR(VLOOKUP(I37,'BD '!$C:$D,2,0),"")</f>
        <v>Despesas Pessoais</v>
      </c>
      <c r="L37" s="2" t="str">
        <f>IFERROR(VLOOKUP(K37,'BD '!$D:$E,2,0),"")</f>
        <v>DESPESA</v>
      </c>
      <c r="M37" s="6">
        <v>50</v>
      </c>
      <c r="N37" s="138" t="s">
        <v>175</v>
      </c>
      <c r="O37" t="e">
        <f>PROPER(#REF!)</f>
        <v>#REF!</v>
      </c>
      <c r="P37" t="e">
        <f>PROPER(#REF!)</f>
        <v>#REF!</v>
      </c>
    </row>
    <row r="38" spans="1:16">
      <c r="A38" s="14" t="str">
        <f>IF('BD '!K38=0,"",('BD '!K38))</f>
        <v/>
      </c>
      <c r="B38" s="14">
        <f t="shared" si="0"/>
        <v>10</v>
      </c>
      <c r="C38" s="14" t="str">
        <f t="shared" si="1"/>
        <v>Fevereiro</v>
      </c>
      <c r="D38" s="14">
        <f t="shared" si="2"/>
        <v>2015</v>
      </c>
      <c r="E38" s="14" t="str">
        <f>IFERROR(VLOOKUP(C38,'BD '!$G:$H,2,0),"")</f>
        <v>1º Trimestre</v>
      </c>
      <c r="F38" s="14" t="str">
        <f>IFERROR(VLOOKUP(C38,'BD '!$G:$I,3,0),"")</f>
        <v>1º Semestre</v>
      </c>
      <c r="H38" s="13">
        <v>42045</v>
      </c>
      <c r="I38" s="7" t="s">
        <v>8</v>
      </c>
      <c r="J38" s="5" t="s">
        <v>109</v>
      </c>
      <c r="K38" s="17" t="str">
        <f>IFERROR(VLOOKUP(I38,'BD '!$C:$D,2,0),"")</f>
        <v>Despesas Pessoais</v>
      </c>
      <c r="L38" s="2" t="str">
        <f>IFERROR(VLOOKUP(K38,'BD '!$D:$E,2,0),"")</f>
        <v>DESPESA</v>
      </c>
      <c r="M38" s="6">
        <v>40</v>
      </c>
      <c r="N38" s="138" t="s">
        <v>175</v>
      </c>
      <c r="O38" t="e">
        <f>PROPER(#REF!)</f>
        <v>#REF!</v>
      </c>
      <c r="P38" t="e">
        <f>PROPER(#REF!)</f>
        <v>#REF!</v>
      </c>
    </row>
    <row r="39" spans="1:16">
      <c r="A39" s="14" t="str">
        <f>IF('BD '!K39=0,"",('BD '!K39))</f>
        <v/>
      </c>
      <c r="B39" s="14">
        <f t="shared" si="0"/>
        <v>15</v>
      </c>
      <c r="C39" s="14" t="str">
        <f t="shared" si="1"/>
        <v>Março</v>
      </c>
      <c r="D39" s="14">
        <f t="shared" si="2"/>
        <v>2015</v>
      </c>
      <c r="E39" s="14" t="str">
        <f>IFERROR(VLOOKUP(C39,'BD '!$G:$H,2,0),"")</f>
        <v>1º Trimestre</v>
      </c>
      <c r="F39" s="14" t="str">
        <f>IFERROR(VLOOKUP(C39,'BD '!$G:$I,3,0),"")</f>
        <v>1º Semestre</v>
      </c>
      <c r="H39" s="13">
        <v>42078</v>
      </c>
      <c r="I39" s="7" t="s">
        <v>8</v>
      </c>
      <c r="J39" s="5" t="s">
        <v>109</v>
      </c>
      <c r="K39" s="17" t="str">
        <f>IFERROR(VLOOKUP(I39,'BD '!$C:$D,2,0),"")</f>
        <v>Despesas Pessoais</v>
      </c>
      <c r="L39" s="2" t="str">
        <f>IFERROR(VLOOKUP(K39,'BD '!$D:$E,2,0),"")</f>
        <v>DESPESA</v>
      </c>
      <c r="M39" s="6">
        <v>20</v>
      </c>
      <c r="N39" s="138" t="s">
        <v>178</v>
      </c>
      <c r="O39" t="e">
        <f>PROPER(#REF!)</f>
        <v>#REF!</v>
      </c>
      <c r="P39" t="e">
        <f>PROPER(#REF!)</f>
        <v>#REF!</v>
      </c>
    </row>
    <row r="40" spans="1:16">
      <c r="A40" s="14" t="str">
        <f>IF('BD '!K40=0,"",('BD '!K40))</f>
        <v/>
      </c>
      <c r="B40" s="14">
        <f t="shared" si="0"/>
        <v>10</v>
      </c>
      <c r="C40" s="14" t="str">
        <f t="shared" si="1"/>
        <v>Junho</v>
      </c>
      <c r="D40" s="14">
        <f t="shared" si="2"/>
        <v>2015</v>
      </c>
      <c r="E40" s="14" t="str">
        <f>IFERROR(VLOOKUP(C40,'BD '!$G:$H,2,0),"")</f>
        <v>2º Trimestre</v>
      </c>
      <c r="F40" s="14" t="str">
        <f>IFERROR(VLOOKUP(C40,'BD '!$G:$I,3,0),"")</f>
        <v>1º Semestre</v>
      </c>
      <c r="H40" s="13">
        <v>42165</v>
      </c>
      <c r="I40" s="7" t="s">
        <v>8</v>
      </c>
      <c r="J40" s="5" t="s">
        <v>109</v>
      </c>
      <c r="K40" s="17" t="str">
        <f>IFERROR(VLOOKUP(I40,'BD '!$C:$D,2,0),"")</f>
        <v>Despesas Pessoais</v>
      </c>
      <c r="L40" s="2" t="str">
        <f>IFERROR(VLOOKUP(K40,'BD '!$D:$E,2,0),"")</f>
        <v>DESPESA</v>
      </c>
      <c r="M40" s="6">
        <v>10</v>
      </c>
      <c r="N40" s="138" t="s">
        <v>176</v>
      </c>
      <c r="O40" t="e">
        <f>PROPER(#REF!)</f>
        <v>#REF!</v>
      </c>
      <c r="P40" t="e">
        <f>PROPER(#REF!)</f>
        <v>#REF!</v>
      </c>
    </row>
    <row r="41" spans="1:16">
      <c r="A41" s="14" t="str">
        <f>IF('BD '!K41=0,"",('BD '!K41))</f>
        <v/>
      </c>
      <c r="B41" s="14">
        <v>5</v>
      </c>
      <c r="C41" s="14" t="str">
        <f t="shared" si="1"/>
        <v>Julho</v>
      </c>
      <c r="D41" s="14">
        <f t="shared" si="2"/>
        <v>2015</v>
      </c>
      <c r="E41" s="14" t="str">
        <f>IFERROR(VLOOKUP(C41,'BD '!$G:$H,2,0),"")</f>
        <v>3º Trimestre</v>
      </c>
      <c r="F41" s="14" t="str">
        <f>IFERROR(VLOOKUP(C41,'BD '!$G:$I,3,0),"")</f>
        <v>2º Semestre</v>
      </c>
      <c r="H41" s="13">
        <v>42192</v>
      </c>
      <c r="I41" s="7" t="s">
        <v>38</v>
      </c>
      <c r="J41" s="7" t="s">
        <v>168</v>
      </c>
      <c r="K41" s="17" t="str">
        <f>IFERROR(VLOOKUP(I41,'BD '!$C:$D,2,0),"")</f>
        <v>Habitação</v>
      </c>
      <c r="L41" s="2" t="str">
        <f>IFERROR(VLOOKUP(K41,'BD '!$D:$E,2,0),"")</f>
        <v>DESPESA</v>
      </c>
      <c r="M41" s="6">
        <v>250</v>
      </c>
      <c r="N41" s="138" t="s">
        <v>176</v>
      </c>
      <c r="O41" t="str">
        <f t="shared" ref="O41:P64" si="3">PROPER(I41)</f>
        <v>Luz</v>
      </c>
      <c r="P41" t="str">
        <f t="shared" si="3"/>
        <v>Luz - Mensal - Jul</v>
      </c>
    </row>
    <row r="42" spans="1:16">
      <c r="A42" s="14" t="str">
        <f>IF('BD '!K42=0,"",('BD '!K42))</f>
        <v/>
      </c>
      <c r="B42" s="14">
        <f t="shared" si="0"/>
        <v>5</v>
      </c>
      <c r="C42" s="14" t="str">
        <f t="shared" si="1"/>
        <v>Julho</v>
      </c>
      <c r="D42" s="14">
        <f t="shared" si="2"/>
        <v>2015</v>
      </c>
      <c r="E42" s="14" t="str">
        <f>IFERROR(VLOOKUP(C42,'BD '!$G:$H,2,0),"")</f>
        <v>3º Trimestre</v>
      </c>
      <c r="F42" s="14" t="str">
        <f>IFERROR(VLOOKUP(C42,'BD '!$G:$I,3,0),"")</f>
        <v>2º Semestre</v>
      </c>
      <c r="H42" s="13">
        <v>42190</v>
      </c>
      <c r="I42" s="7" t="s">
        <v>25</v>
      </c>
      <c r="J42" s="7" t="s">
        <v>25</v>
      </c>
      <c r="K42" s="17" t="str">
        <f>IFERROR(VLOOKUP(I42,'BD '!$C:$D,2,0),"")</f>
        <v>Mão de obra</v>
      </c>
      <c r="L42" s="2" t="str">
        <f>IFERROR(VLOOKUP(K42,'BD '!$D:$E,2,0),"")</f>
        <v>RECEITA</v>
      </c>
      <c r="M42" s="6">
        <v>2500</v>
      </c>
      <c r="N42" s="138" t="s">
        <v>176</v>
      </c>
      <c r="O42" t="str">
        <f t="shared" si="3"/>
        <v>Participação Nos Lucros</v>
      </c>
      <c r="P42" t="str">
        <f t="shared" si="3"/>
        <v>Participação Nos Lucros</v>
      </c>
    </row>
    <row r="43" spans="1:16">
      <c r="A43" s="14" t="str">
        <f>IF('BD '!K43=0,"",('BD '!K43))</f>
        <v/>
      </c>
      <c r="B43" s="14">
        <f t="shared" si="0"/>
        <v>20</v>
      </c>
      <c r="C43" s="14" t="str">
        <f t="shared" si="1"/>
        <v>Julho</v>
      </c>
      <c r="D43" s="14">
        <f t="shared" si="2"/>
        <v>2015</v>
      </c>
      <c r="E43" s="14" t="str">
        <f>IFERROR(VLOOKUP(C43,'BD '!$G:$H,2,0),"")</f>
        <v>3º Trimestre</v>
      </c>
      <c r="F43" s="14" t="str">
        <f>IFERROR(VLOOKUP(C43,'BD '!$G:$I,3,0),"")</f>
        <v>2º Semestre</v>
      </c>
      <c r="H43" s="13">
        <v>42205</v>
      </c>
      <c r="I43" s="7" t="str">
        <f>('BD '!C55)</f>
        <v>Restituição de imposto de renda</v>
      </c>
      <c r="J43" s="7" t="str">
        <f>('BD '!D55)</f>
        <v>Receita financeira</v>
      </c>
      <c r="K43" s="17" t="str">
        <f>IFERROR(VLOOKUP(I43,'BD '!$C:$D,2,0),"")</f>
        <v>Receita financeira</v>
      </c>
      <c r="L43" s="2" t="str">
        <f>IFERROR(VLOOKUP(K43,'BD '!$D:$E,2,0),"")</f>
        <v>RECEITA</v>
      </c>
      <c r="M43" s="6">
        <v>1500</v>
      </c>
      <c r="N43" s="138" t="s">
        <v>177</v>
      </c>
      <c r="O43" t="str">
        <f t="shared" si="3"/>
        <v>Restituição De Imposto De Renda</v>
      </c>
      <c r="P43" t="str">
        <f t="shared" si="3"/>
        <v>Receita Financeira</v>
      </c>
    </row>
    <row r="44" spans="1:16">
      <c r="A44" s="14" t="str">
        <f>IF('BD '!K44=0,"",('BD '!K44))</f>
        <v/>
      </c>
      <c r="B44" s="14" t="str">
        <f t="shared" si="0"/>
        <v/>
      </c>
      <c r="C44" s="14" t="str">
        <f t="shared" si="1"/>
        <v/>
      </c>
      <c r="D44" s="14" t="str">
        <f t="shared" si="2"/>
        <v/>
      </c>
      <c r="E44" s="14" t="str">
        <f>IFERROR(VLOOKUP(C44,'BD '!$G:$H,2,0),"")</f>
        <v/>
      </c>
      <c r="F44" s="14" t="str">
        <f>IFERROR(VLOOKUP(C44,'BD '!$G:$I,3,0),"")</f>
        <v/>
      </c>
      <c r="H44" s="13"/>
      <c r="I44" s="7"/>
      <c r="J44" s="7"/>
      <c r="K44" s="17" t="str">
        <f>IFERROR(VLOOKUP(I44,'BD '!$C:$D,2,0),"")</f>
        <v/>
      </c>
      <c r="L44" s="2" t="str">
        <f>IFERROR(VLOOKUP(K44,'BD '!$D:$E,2,0),"")</f>
        <v/>
      </c>
      <c r="M44" s="6"/>
      <c r="N44" s="138"/>
      <c r="O44" t="str">
        <f t="shared" si="3"/>
        <v/>
      </c>
      <c r="P44" t="str">
        <f t="shared" si="3"/>
        <v/>
      </c>
    </row>
    <row r="45" spans="1:16">
      <c r="A45" s="14" t="str">
        <f>IF('BD '!K45=0,"",('BD '!K45))</f>
        <v/>
      </c>
      <c r="B45" s="14" t="str">
        <f t="shared" si="0"/>
        <v/>
      </c>
      <c r="C45" s="14" t="str">
        <f t="shared" si="1"/>
        <v/>
      </c>
      <c r="D45" s="14" t="str">
        <f t="shared" si="2"/>
        <v/>
      </c>
      <c r="E45" s="14" t="str">
        <f>IFERROR(VLOOKUP(C45,'BD '!$G:$H,2,0),"")</f>
        <v/>
      </c>
      <c r="F45" s="14" t="str">
        <f>IFERROR(VLOOKUP(C45,'BD '!$G:$I,3,0),"")</f>
        <v/>
      </c>
      <c r="H45" s="13"/>
      <c r="I45" s="7"/>
      <c r="J45" s="7"/>
      <c r="K45" s="17" t="str">
        <f>IFERROR(VLOOKUP(I45,'BD '!$C:$D,2,0),"")</f>
        <v/>
      </c>
      <c r="L45" s="2" t="str">
        <f>IFERROR(VLOOKUP(K45,'BD '!$D:$E,2,0),"")</f>
        <v/>
      </c>
      <c r="M45" s="6"/>
      <c r="N45" s="138"/>
      <c r="O45" t="str">
        <f t="shared" si="3"/>
        <v/>
      </c>
      <c r="P45" t="str">
        <f t="shared" si="3"/>
        <v/>
      </c>
    </row>
    <row r="46" spans="1:16">
      <c r="A46" s="14" t="str">
        <f>IF('BD '!K46=0,"",('BD '!K46))</f>
        <v/>
      </c>
      <c r="B46" s="14" t="str">
        <f t="shared" si="0"/>
        <v/>
      </c>
      <c r="C46" s="14" t="str">
        <f t="shared" si="1"/>
        <v/>
      </c>
      <c r="D46" s="14" t="str">
        <f t="shared" si="2"/>
        <v/>
      </c>
      <c r="E46" s="14" t="str">
        <f>IFERROR(VLOOKUP(C46,'BD '!$G:$H,2,0),"")</f>
        <v/>
      </c>
      <c r="F46" s="14" t="str">
        <f>IFERROR(VLOOKUP(C46,'BD '!$G:$I,3,0),"")</f>
        <v/>
      </c>
      <c r="H46" s="13"/>
      <c r="I46" s="7"/>
      <c r="J46" s="7"/>
      <c r="K46" s="17" t="str">
        <f>IFERROR(VLOOKUP(I46,'BD '!$C:$D,2,0),"")</f>
        <v/>
      </c>
      <c r="L46" s="2" t="str">
        <f>IFERROR(VLOOKUP(K46,'BD '!$D:$E,2,0),"")</f>
        <v/>
      </c>
      <c r="M46" s="6"/>
      <c r="N46" s="138"/>
      <c r="O46" t="str">
        <f t="shared" si="3"/>
        <v/>
      </c>
      <c r="P46" t="str">
        <f t="shared" si="3"/>
        <v/>
      </c>
    </row>
    <row r="47" spans="1:16">
      <c r="A47" s="14" t="str">
        <f>IF('BD '!K47=0,"",('BD '!K47))</f>
        <v/>
      </c>
      <c r="B47" s="14" t="str">
        <f t="shared" si="0"/>
        <v/>
      </c>
      <c r="C47" s="14" t="str">
        <f t="shared" si="1"/>
        <v/>
      </c>
      <c r="D47" s="14" t="str">
        <f t="shared" si="2"/>
        <v/>
      </c>
      <c r="E47" s="14" t="str">
        <f>IFERROR(VLOOKUP(C47,'BD '!$G:$H,2,0),"")</f>
        <v/>
      </c>
      <c r="F47" s="14" t="str">
        <f>IFERROR(VLOOKUP(C47,'BD '!$G:$I,3,0),"")</f>
        <v/>
      </c>
      <c r="H47" s="13"/>
      <c r="I47" s="4"/>
      <c r="J47" s="4"/>
      <c r="K47" s="17" t="str">
        <f>IFERROR(VLOOKUP(I47,'BD '!$C:$D,2,0),"")</f>
        <v/>
      </c>
      <c r="L47" s="2" t="str">
        <f>IFERROR(VLOOKUP(K47,'BD '!$D:$E,2,0),"")</f>
        <v/>
      </c>
      <c r="M47" s="6"/>
      <c r="N47" s="138"/>
      <c r="O47" t="str">
        <f t="shared" si="3"/>
        <v/>
      </c>
      <c r="P47" t="str">
        <f t="shared" si="3"/>
        <v/>
      </c>
    </row>
    <row r="48" spans="1:16">
      <c r="A48" s="14" t="str">
        <f>IF('BD '!K48=0,"",('BD '!K48))</f>
        <v/>
      </c>
      <c r="B48" s="14" t="str">
        <f t="shared" si="0"/>
        <v/>
      </c>
      <c r="C48" s="14" t="str">
        <f t="shared" si="1"/>
        <v/>
      </c>
      <c r="D48" s="14" t="str">
        <f t="shared" si="2"/>
        <v/>
      </c>
      <c r="E48" s="14" t="str">
        <f>IFERROR(VLOOKUP(C48,'BD '!$G:$H,2,0),"")</f>
        <v/>
      </c>
      <c r="F48" s="14" t="str">
        <f>IFERROR(VLOOKUP(C48,'BD '!$G:$I,3,0),"")</f>
        <v/>
      </c>
      <c r="H48" s="13"/>
      <c r="I48" s="4"/>
      <c r="J48" s="4"/>
      <c r="K48" s="17" t="str">
        <f>IFERROR(VLOOKUP(I48,'BD '!$C:$D,2,0),"")</f>
        <v/>
      </c>
      <c r="L48" s="2" t="str">
        <f>IFERROR(VLOOKUP(K48,'BD '!$D:$E,2,0),"")</f>
        <v/>
      </c>
      <c r="M48" s="6"/>
      <c r="N48" s="138"/>
      <c r="O48" t="str">
        <f t="shared" si="3"/>
        <v/>
      </c>
      <c r="P48" t="str">
        <f t="shared" si="3"/>
        <v/>
      </c>
    </row>
    <row r="49" spans="1:16">
      <c r="A49" s="14" t="str">
        <f>IF('BD '!K49=0,"",('BD '!K49))</f>
        <v/>
      </c>
      <c r="B49" s="14" t="str">
        <f t="shared" si="0"/>
        <v/>
      </c>
      <c r="C49" s="14" t="str">
        <f t="shared" si="1"/>
        <v/>
      </c>
      <c r="D49" s="14" t="str">
        <f t="shared" si="2"/>
        <v/>
      </c>
      <c r="E49" s="14" t="str">
        <f>IFERROR(VLOOKUP(C49,'BD '!$G:$H,2,0),"")</f>
        <v/>
      </c>
      <c r="F49" s="14" t="str">
        <f>IFERROR(VLOOKUP(C49,'BD '!$G:$I,3,0),"")</f>
        <v/>
      </c>
      <c r="H49" s="13"/>
      <c r="I49" s="4"/>
      <c r="J49" s="4"/>
      <c r="K49" s="17" t="str">
        <f>IFERROR(VLOOKUP(I49,'BD '!$C:$D,2,0),"")</f>
        <v/>
      </c>
      <c r="L49" s="2" t="str">
        <f>IFERROR(VLOOKUP(K49,'BD '!$D:$E,2,0),"")</f>
        <v/>
      </c>
      <c r="M49" s="6"/>
      <c r="N49" s="138"/>
      <c r="O49" t="str">
        <f t="shared" si="3"/>
        <v/>
      </c>
      <c r="P49" t="str">
        <f t="shared" si="3"/>
        <v/>
      </c>
    </row>
    <row r="50" spans="1:16">
      <c r="A50" s="14" t="str">
        <f>IF('BD '!K50=0,"",('BD '!K50))</f>
        <v/>
      </c>
      <c r="B50" s="14" t="str">
        <f t="shared" si="0"/>
        <v/>
      </c>
      <c r="C50" s="14" t="str">
        <f t="shared" si="1"/>
        <v/>
      </c>
      <c r="D50" s="14" t="str">
        <f t="shared" si="2"/>
        <v/>
      </c>
      <c r="E50" s="14" t="str">
        <f>IFERROR(VLOOKUP(C50,'BD '!$G:$H,2,0),"")</f>
        <v/>
      </c>
      <c r="F50" s="14" t="str">
        <f>IFERROR(VLOOKUP(C50,'BD '!$G:$I,3,0),"")</f>
        <v/>
      </c>
      <c r="H50" s="13"/>
      <c r="I50" s="4"/>
      <c r="J50" s="4"/>
      <c r="K50" s="17" t="str">
        <f>IFERROR(VLOOKUP(I50,'BD '!$C:$D,2,0),"")</f>
        <v/>
      </c>
      <c r="L50" s="2" t="str">
        <f>IFERROR(VLOOKUP(K50,'BD '!$D:$E,2,0),"")</f>
        <v/>
      </c>
      <c r="M50" s="4"/>
      <c r="N50" s="138"/>
      <c r="O50" t="str">
        <f t="shared" si="3"/>
        <v/>
      </c>
      <c r="P50" t="str">
        <f t="shared" si="3"/>
        <v/>
      </c>
    </row>
    <row r="51" spans="1:16">
      <c r="A51" s="14" t="str">
        <f>IF('BD '!K51=0,"",('BD '!K51))</f>
        <v/>
      </c>
      <c r="B51" s="14" t="str">
        <f t="shared" si="0"/>
        <v/>
      </c>
      <c r="C51" s="14" t="str">
        <f t="shared" si="1"/>
        <v/>
      </c>
      <c r="D51" s="14" t="str">
        <f t="shared" si="2"/>
        <v/>
      </c>
      <c r="E51" s="14" t="str">
        <f>IFERROR(VLOOKUP(C51,'BD '!$G:$H,2,0),"")</f>
        <v/>
      </c>
      <c r="F51" s="14" t="str">
        <f>IFERROR(VLOOKUP(C51,'BD '!$G:$I,3,0),"")</f>
        <v/>
      </c>
      <c r="H51" s="13"/>
      <c r="I51" s="4"/>
      <c r="J51" s="4"/>
      <c r="K51" s="17" t="str">
        <f>IFERROR(VLOOKUP(I51,'BD '!$C:$D,2,0),"")</f>
        <v/>
      </c>
      <c r="L51" s="2" t="str">
        <f>IFERROR(VLOOKUP(K51,'BD '!$D:$E,2,0),"")</f>
        <v/>
      </c>
      <c r="M51" s="4"/>
      <c r="N51" s="138"/>
      <c r="O51" t="str">
        <f t="shared" si="3"/>
        <v/>
      </c>
      <c r="P51" t="str">
        <f t="shared" si="3"/>
        <v/>
      </c>
    </row>
    <row r="52" spans="1:16">
      <c r="A52" s="14" t="str">
        <f>IF('BD '!K52=0,"",('BD '!K52))</f>
        <v/>
      </c>
      <c r="B52" s="14" t="str">
        <f t="shared" si="0"/>
        <v/>
      </c>
      <c r="C52" s="14" t="str">
        <f t="shared" si="1"/>
        <v/>
      </c>
      <c r="D52" s="14" t="str">
        <f t="shared" si="2"/>
        <v/>
      </c>
      <c r="E52" s="14" t="str">
        <f>IFERROR(VLOOKUP(C52,'BD '!$G:$H,2,0),"")</f>
        <v/>
      </c>
      <c r="F52" s="14" t="str">
        <f>IFERROR(VLOOKUP(C52,'BD '!$G:$I,3,0),"")</f>
        <v/>
      </c>
      <c r="H52" s="13"/>
      <c r="I52" s="4"/>
      <c r="J52" s="4"/>
      <c r="K52" s="17" t="str">
        <f>IFERROR(VLOOKUP(I52,'BD '!$C:$D,2,0),"")</f>
        <v/>
      </c>
      <c r="L52" s="2" t="str">
        <f>IFERROR(VLOOKUP(K52,'BD '!$D:$E,2,0),"")</f>
        <v/>
      </c>
      <c r="M52" s="4"/>
      <c r="N52" s="138"/>
      <c r="O52" t="str">
        <f t="shared" si="3"/>
        <v/>
      </c>
      <c r="P52" t="str">
        <f t="shared" si="3"/>
        <v/>
      </c>
    </row>
    <row r="53" spans="1:16">
      <c r="A53" s="14" t="str">
        <f>IF('BD '!K53=0,"",('BD '!K53))</f>
        <v/>
      </c>
      <c r="B53" s="14" t="str">
        <f t="shared" si="0"/>
        <v/>
      </c>
      <c r="C53" s="14" t="str">
        <f t="shared" si="1"/>
        <v/>
      </c>
      <c r="D53" s="14" t="str">
        <f t="shared" si="2"/>
        <v/>
      </c>
      <c r="E53" s="14" t="str">
        <f>IFERROR(VLOOKUP(C53,'BD '!$G:$H,2,0),"")</f>
        <v/>
      </c>
      <c r="F53" s="14" t="str">
        <f>IFERROR(VLOOKUP(C53,'BD '!$G:$I,3,0),"")</f>
        <v/>
      </c>
      <c r="H53" s="13"/>
      <c r="I53" s="4"/>
      <c r="J53" s="4"/>
      <c r="K53" s="17" t="str">
        <f>IFERROR(VLOOKUP(I53,'BD '!$C:$D,2,0),"")</f>
        <v/>
      </c>
      <c r="L53" s="2" t="str">
        <f>IFERROR(VLOOKUP(K53,'BD '!$D:$E,2,0),"")</f>
        <v/>
      </c>
      <c r="M53" s="4"/>
      <c r="N53" s="138"/>
      <c r="O53" t="str">
        <f t="shared" si="3"/>
        <v/>
      </c>
      <c r="P53" t="str">
        <f t="shared" si="3"/>
        <v/>
      </c>
    </row>
    <row r="54" spans="1:16">
      <c r="A54" s="14" t="str">
        <f>IF('BD '!K54=0,"",('BD '!K54))</f>
        <v/>
      </c>
      <c r="B54" s="14" t="str">
        <f t="shared" si="0"/>
        <v/>
      </c>
      <c r="C54" s="14" t="str">
        <f t="shared" si="1"/>
        <v/>
      </c>
      <c r="D54" s="14" t="str">
        <f t="shared" si="2"/>
        <v/>
      </c>
      <c r="E54" s="14" t="str">
        <f>IFERROR(VLOOKUP(C54,'BD '!$G:$H,2,0),"")</f>
        <v/>
      </c>
      <c r="F54" s="14" t="str">
        <f>IFERROR(VLOOKUP(C54,'BD '!$G:$I,3,0),"")</f>
        <v/>
      </c>
      <c r="H54" s="13"/>
      <c r="I54" s="4"/>
      <c r="J54" s="4"/>
      <c r="K54" s="17" t="str">
        <f>IFERROR(VLOOKUP(I54,'BD '!$C:$D,2,0),"")</f>
        <v/>
      </c>
      <c r="L54" s="2" t="str">
        <f>IFERROR(VLOOKUP(K54,'BD '!$D:$E,2,0),"")</f>
        <v/>
      </c>
      <c r="M54" s="4"/>
      <c r="N54" s="138"/>
      <c r="O54" t="str">
        <f t="shared" si="3"/>
        <v/>
      </c>
      <c r="P54" t="str">
        <f t="shared" si="3"/>
        <v/>
      </c>
    </row>
    <row r="55" spans="1:16">
      <c r="A55" s="14" t="str">
        <f>IF('BD '!K55=0,"",('BD '!K55))</f>
        <v/>
      </c>
      <c r="B55" s="14" t="str">
        <f t="shared" si="0"/>
        <v/>
      </c>
      <c r="C55" s="14" t="str">
        <f t="shared" si="1"/>
        <v/>
      </c>
      <c r="D55" s="14" t="str">
        <f t="shared" si="2"/>
        <v/>
      </c>
      <c r="E55" s="14" t="str">
        <f>IFERROR(VLOOKUP(C55,'BD '!$G:$H,2,0),"")</f>
        <v/>
      </c>
      <c r="F55" s="14" t="str">
        <f>IFERROR(VLOOKUP(C55,'BD '!$G:$I,3,0),"")</f>
        <v/>
      </c>
      <c r="H55" s="13"/>
      <c r="I55" s="4"/>
      <c r="J55" s="4"/>
      <c r="K55" s="17" t="str">
        <f>IFERROR(VLOOKUP(I55,'BD '!$C:$D,2,0),"")</f>
        <v/>
      </c>
      <c r="L55" s="2" t="str">
        <f>IFERROR(VLOOKUP(K55,'BD '!$D:$E,2,0),"")</f>
        <v/>
      </c>
      <c r="M55" s="4"/>
      <c r="N55" s="138"/>
      <c r="O55" t="str">
        <f t="shared" si="3"/>
        <v/>
      </c>
      <c r="P55" t="str">
        <f t="shared" si="3"/>
        <v/>
      </c>
    </row>
    <row r="56" spans="1:16">
      <c r="A56" s="14" t="str">
        <f>IF('BD '!K56=0,"",('BD '!K56))</f>
        <v/>
      </c>
      <c r="B56" s="14" t="str">
        <f t="shared" si="0"/>
        <v/>
      </c>
      <c r="C56" s="14" t="str">
        <f t="shared" si="1"/>
        <v/>
      </c>
      <c r="D56" s="14" t="str">
        <f t="shared" si="2"/>
        <v/>
      </c>
      <c r="E56" s="14" t="str">
        <f>IFERROR(VLOOKUP(C56,'BD '!$G:$H,2,0),"")</f>
        <v/>
      </c>
      <c r="F56" s="14" t="str">
        <f>IFERROR(VLOOKUP(C56,'BD '!$G:$I,3,0),"")</f>
        <v/>
      </c>
      <c r="H56" s="13"/>
      <c r="I56" s="4"/>
      <c r="J56" s="4"/>
      <c r="K56" s="17" t="str">
        <f>IFERROR(VLOOKUP(I56,'BD '!$C:$D,2,0),"")</f>
        <v/>
      </c>
      <c r="L56" s="2" t="str">
        <f>IFERROR(VLOOKUP(K56,'BD '!$D:$E,2,0),"")</f>
        <v/>
      </c>
      <c r="M56" s="4"/>
      <c r="N56" s="138"/>
      <c r="O56" t="str">
        <f t="shared" si="3"/>
        <v/>
      </c>
      <c r="P56" t="str">
        <f t="shared" si="3"/>
        <v/>
      </c>
    </row>
    <row r="57" spans="1:16">
      <c r="A57" s="14" t="str">
        <f>IF('BD '!K57=0,"",('BD '!K57))</f>
        <v/>
      </c>
      <c r="B57" s="14" t="str">
        <f t="shared" si="0"/>
        <v/>
      </c>
      <c r="C57" s="14" t="str">
        <f t="shared" si="1"/>
        <v/>
      </c>
      <c r="D57" s="14" t="str">
        <f t="shared" si="2"/>
        <v/>
      </c>
      <c r="E57" s="14" t="str">
        <f>IFERROR(VLOOKUP(C57,'BD '!$G:$H,2,0),"")</f>
        <v/>
      </c>
      <c r="F57" s="14" t="str">
        <f>IFERROR(VLOOKUP(C57,'BD '!$G:$I,3,0),"")</f>
        <v/>
      </c>
      <c r="H57" s="13"/>
      <c r="I57" s="4"/>
      <c r="J57" s="4"/>
      <c r="K57" s="17" t="str">
        <f>IFERROR(VLOOKUP(I57,'BD '!$C:$D,2,0),"")</f>
        <v/>
      </c>
      <c r="L57" s="2" t="str">
        <f>IFERROR(VLOOKUP(K57,'BD '!$D:$E,2,0),"")</f>
        <v/>
      </c>
      <c r="M57" s="4"/>
      <c r="N57" s="138"/>
      <c r="O57" t="str">
        <f t="shared" si="3"/>
        <v/>
      </c>
      <c r="P57" t="str">
        <f t="shared" si="3"/>
        <v/>
      </c>
    </row>
    <row r="58" spans="1:16">
      <c r="A58" s="14" t="str">
        <f>IF('BD '!K58=0,"",('BD '!K58))</f>
        <v/>
      </c>
      <c r="B58" s="14" t="str">
        <f t="shared" si="0"/>
        <v/>
      </c>
      <c r="C58" s="14" t="str">
        <f t="shared" si="1"/>
        <v/>
      </c>
      <c r="D58" s="14" t="str">
        <f t="shared" si="2"/>
        <v/>
      </c>
      <c r="E58" s="14" t="str">
        <f>IFERROR(VLOOKUP(C58,'BD '!$G:$H,2,0),"")</f>
        <v/>
      </c>
      <c r="F58" s="14" t="str">
        <f>IFERROR(VLOOKUP(C58,'BD '!$G:$I,3,0),"")</f>
        <v/>
      </c>
      <c r="H58" s="13"/>
      <c r="I58" s="4"/>
      <c r="J58" s="4"/>
      <c r="K58" s="17" t="str">
        <f>IFERROR(VLOOKUP(I58,'BD '!$C:$D,2,0),"")</f>
        <v/>
      </c>
      <c r="L58" s="2" t="str">
        <f>IFERROR(VLOOKUP(K58,'BD '!$D:$E,2,0),"")</f>
        <v/>
      </c>
      <c r="M58" s="4"/>
      <c r="N58" s="138"/>
      <c r="O58" t="str">
        <f t="shared" si="3"/>
        <v/>
      </c>
      <c r="P58" t="str">
        <f t="shared" si="3"/>
        <v/>
      </c>
    </row>
    <row r="59" spans="1:16">
      <c r="A59" s="14" t="str">
        <f>IF('BD '!K59=0,"",('BD '!K59))</f>
        <v/>
      </c>
      <c r="B59" s="14" t="str">
        <f t="shared" si="0"/>
        <v/>
      </c>
      <c r="C59" s="14" t="str">
        <f t="shared" si="1"/>
        <v/>
      </c>
      <c r="D59" s="14" t="str">
        <f t="shared" si="2"/>
        <v/>
      </c>
      <c r="E59" s="14" t="str">
        <f>IFERROR(VLOOKUP(C59,'BD '!$G:$H,2,0),"")</f>
        <v/>
      </c>
      <c r="F59" s="14" t="str">
        <f>IFERROR(VLOOKUP(C59,'BD '!$G:$I,3,0),"")</f>
        <v/>
      </c>
      <c r="H59" s="13"/>
      <c r="I59" s="4"/>
      <c r="J59" s="4"/>
      <c r="K59" s="17" t="str">
        <f>IFERROR(VLOOKUP(I59,'BD '!$C:$D,2,0),"")</f>
        <v/>
      </c>
      <c r="L59" s="2" t="str">
        <f>IFERROR(VLOOKUP(K59,'BD '!$D:$E,2,0),"")</f>
        <v/>
      </c>
      <c r="M59" s="4"/>
      <c r="N59" s="138"/>
      <c r="O59" t="str">
        <f t="shared" si="3"/>
        <v/>
      </c>
      <c r="P59" t="str">
        <f t="shared" si="3"/>
        <v/>
      </c>
    </row>
    <row r="60" spans="1:16">
      <c r="A60" s="14" t="str">
        <f>IF('BD '!K60=0,"",('BD '!K60))</f>
        <v/>
      </c>
      <c r="B60" s="14" t="str">
        <f t="shared" si="0"/>
        <v/>
      </c>
      <c r="C60" s="14" t="str">
        <f t="shared" si="1"/>
        <v/>
      </c>
      <c r="D60" s="14" t="str">
        <f t="shared" si="2"/>
        <v/>
      </c>
      <c r="E60" s="14" t="str">
        <f>IFERROR(VLOOKUP(C60,'BD '!$G:$H,2,0),"")</f>
        <v/>
      </c>
      <c r="F60" s="14" t="str">
        <f>IFERROR(VLOOKUP(C60,'BD '!$G:$I,3,0),"")</f>
        <v/>
      </c>
      <c r="H60" s="13"/>
      <c r="I60" s="4"/>
      <c r="J60" s="4"/>
      <c r="K60" s="17" t="str">
        <f>IFERROR(VLOOKUP(I60,'BD '!$C:$D,2,0),"")</f>
        <v/>
      </c>
      <c r="L60" s="2" t="str">
        <f>IFERROR(VLOOKUP(K60,'BD '!$D:$E,2,0),"")</f>
        <v/>
      </c>
      <c r="M60" s="4"/>
      <c r="N60" s="138"/>
      <c r="O60" t="str">
        <f t="shared" si="3"/>
        <v/>
      </c>
      <c r="P60" t="str">
        <f t="shared" si="3"/>
        <v/>
      </c>
    </row>
    <row r="61" spans="1:16">
      <c r="A61" s="14" t="str">
        <f>IF('BD '!K61=0,"",('BD '!K61))</f>
        <v/>
      </c>
      <c r="B61" s="14" t="str">
        <f t="shared" si="0"/>
        <v/>
      </c>
      <c r="C61" s="14" t="str">
        <f t="shared" si="1"/>
        <v/>
      </c>
      <c r="D61" s="14" t="str">
        <f t="shared" si="2"/>
        <v/>
      </c>
      <c r="E61" s="14" t="str">
        <f>IFERROR(VLOOKUP(C61,'BD '!$G:$H,2,0),"")</f>
        <v/>
      </c>
      <c r="F61" s="14" t="str">
        <f>IFERROR(VLOOKUP(C61,'BD '!$G:$I,3,0),"")</f>
        <v/>
      </c>
      <c r="H61" s="13"/>
      <c r="I61" s="4"/>
      <c r="J61" s="4"/>
      <c r="K61" s="17" t="str">
        <f>IFERROR(VLOOKUP(I61,'BD '!$C:$D,2,0),"")</f>
        <v/>
      </c>
      <c r="L61" s="2" t="str">
        <f>IFERROR(VLOOKUP(K61,'BD '!$D:$E,2,0),"")</f>
        <v/>
      </c>
      <c r="M61" s="4"/>
      <c r="N61" s="138"/>
      <c r="O61" t="str">
        <f t="shared" si="3"/>
        <v/>
      </c>
      <c r="P61" t="str">
        <f t="shared" si="3"/>
        <v/>
      </c>
    </row>
    <row r="62" spans="1:16">
      <c r="A62" s="14" t="str">
        <f>IF('BD '!K62=0,"",('BD '!K62))</f>
        <v/>
      </c>
      <c r="B62" s="14" t="str">
        <f t="shared" si="0"/>
        <v/>
      </c>
      <c r="C62" s="14" t="str">
        <f t="shared" si="1"/>
        <v/>
      </c>
      <c r="D62" s="14" t="str">
        <f t="shared" si="2"/>
        <v/>
      </c>
      <c r="E62" s="14" t="str">
        <f>IFERROR(VLOOKUP(C62,'BD '!$G:$H,2,0),"")</f>
        <v/>
      </c>
      <c r="F62" s="14" t="str">
        <f>IFERROR(VLOOKUP(C62,'BD '!$G:$I,3,0),"")</f>
        <v/>
      </c>
      <c r="H62" s="13"/>
      <c r="I62" s="4"/>
      <c r="J62" s="4"/>
      <c r="K62" s="17" t="str">
        <f>IFERROR(VLOOKUP(I62,'BD '!$C:$D,2,0),"")</f>
        <v/>
      </c>
      <c r="L62" s="2" t="str">
        <f>IFERROR(VLOOKUP(K62,'BD '!$D:$E,2,0),"")</f>
        <v/>
      </c>
      <c r="M62" s="4"/>
      <c r="N62" s="138"/>
      <c r="O62" t="str">
        <f t="shared" si="3"/>
        <v/>
      </c>
      <c r="P62" t="str">
        <f t="shared" si="3"/>
        <v/>
      </c>
    </row>
    <row r="63" spans="1:16">
      <c r="A63" s="14" t="str">
        <f>IF('BD '!K63=0,"",('BD '!K63))</f>
        <v/>
      </c>
      <c r="B63" s="14" t="str">
        <f t="shared" si="0"/>
        <v/>
      </c>
      <c r="C63" s="14" t="str">
        <f t="shared" si="1"/>
        <v/>
      </c>
      <c r="D63" s="14" t="str">
        <f t="shared" si="2"/>
        <v/>
      </c>
      <c r="E63" s="14" t="str">
        <f>IFERROR(VLOOKUP(C63,'BD '!$G:$H,2,0),"")</f>
        <v/>
      </c>
      <c r="F63" s="14" t="str">
        <f>IFERROR(VLOOKUP(C63,'BD '!$G:$I,3,0),"")</f>
        <v/>
      </c>
      <c r="H63" s="13"/>
      <c r="I63" s="4"/>
      <c r="J63" s="4"/>
      <c r="K63" s="17" t="str">
        <f>IFERROR(VLOOKUP(I63,'BD '!$C:$D,2,0),"")</f>
        <v/>
      </c>
      <c r="L63" s="2" t="str">
        <f>IFERROR(VLOOKUP(K63,'BD '!$D:$E,2,0),"")</f>
        <v/>
      </c>
      <c r="M63" s="4"/>
      <c r="N63" s="138"/>
      <c r="O63" t="str">
        <f t="shared" si="3"/>
        <v/>
      </c>
      <c r="P63" t="str">
        <f t="shared" si="3"/>
        <v/>
      </c>
    </row>
    <row r="64" spans="1:16">
      <c r="A64" s="14" t="str">
        <f>IF('BD '!K64=0,"",('BD '!K64))</f>
        <v/>
      </c>
      <c r="B64" s="14" t="str">
        <f t="shared" si="0"/>
        <v/>
      </c>
      <c r="C64" s="14" t="str">
        <f t="shared" si="1"/>
        <v/>
      </c>
      <c r="D64" s="14" t="str">
        <f t="shared" si="2"/>
        <v/>
      </c>
      <c r="E64" s="14" t="str">
        <f>IFERROR(VLOOKUP(C64,'BD '!$G:$H,2,0),"")</f>
        <v/>
      </c>
      <c r="F64" s="14" t="str">
        <f>IFERROR(VLOOKUP(C64,'BD '!$G:$I,3,0),"")</f>
        <v/>
      </c>
      <c r="H64" s="13"/>
      <c r="I64" s="4"/>
      <c r="J64" s="4"/>
      <c r="K64" s="17" t="str">
        <f>IFERROR(VLOOKUP(I64,'BD '!$C:$D,2,0),"")</f>
        <v/>
      </c>
      <c r="L64" s="2" t="str">
        <f>IFERROR(VLOOKUP(K64,'BD '!$D:$E,2,0),"")</f>
        <v/>
      </c>
      <c r="M64" s="4"/>
      <c r="N64" s="138"/>
      <c r="O64" t="str">
        <f t="shared" si="3"/>
        <v/>
      </c>
      <c r="P64" t="str">
        <f t="shared" si="3"/>
        <v/>
      </c>
    </row>
    <row r="65" spans="1:6">
      <c r="A65" s="14" t="str">
        <f>IF('BD '!K65=0,"",('BD '!K65))</f>
        <v/>
      </c>
      <c r="B65" s="14"/>
      <c r="C65" s="14"/>
      <c r="D65" s="14" t="str">
        <f t="shared" si="2"/>
        <v/>
      </c>
      <c r="E65" s="14" t="str">
        <f>IFERROR(VLOOKUP(C65,'BD '!$G:$H,2,0),"")</f>
        <v/>
      </c>
      <c r="F65" s="14" t="str">
        <f>IFERROR(VLOOKUP(C65,'BD '!$G:$I,3,0),"")</f>
        <v/>
      </c>
    </row>
    <row r="66" spans="1:6">
      <c r="A66" s="14" t="str">
        <f>IF('BD '!K66=0,"",('BD '!K66))</f>
        <v/>
      </c>
      <c r="B66" s="14"/>
      <c r="C66" s="14"/>
      <c r="D66" s="14" t="str">
        <f t="shared" si="2"/>
        <v/>
      </c>
      <c r="E66" s="14" t="str">
        <f>IFERROR(VLOOKUP(C66,'BD '!$G:$H,2,0),"")</f>
        <v/>
      </c>
      <c r="F66" s="14" t="str">
        <f>IFERROR(VLOOKUP(C66,'BD '!$G:$I,3,0),"")</f>
        <v/>
      </c>
    </row>
    <row r="67" spans="1:6">
      <c r="A67" s="14" t="str">
        <f>IF('BD '!K67=0,"",('BD '!K67))</f>
        <v/>
      </c>
      <c r="B67" s="14"/>
      <c r="C67" s="14"/>
      <c r="D67" s="14" t="str">
        <f t="shared" si="2"/>
        <v/>
      </c>
      <c r="E67" s="14" t="str">
        <f>IFERROR(VLOOKUP(C67,'BD '!$G:$H,2,0),"")</f>
        <v/>
      </c>
      <c r="F67" s="14" t="str">
        <f>IFERROR(VLOOKUP(C67,'BD '!$G:$I,3,0),"")</f>
        <v/>
      </c>
    </row>
    <row r="68" spans="1:6">
      <c r="A68" s="14" t="str">
        <f>IF('BD '!K68=0,"",('BD '!K68))</f>
        <v/>
      </c>
      <c r="B68" s="14"/>
      <c r="C68" s="14"/>
      <c r="D68" s="14" t="str">
        <f t="shared" si="2"/>
        <v/>
      </c>
      <c r="E68" s="14" t="str">
        <f>IFERROR(VLOOKUP(C68,'BD '!$G:$H,2,0),"")</f>
        <v/>
      </c>
      <c r="F68" s="14" t="str">
        <f>IFERROR(VLOOKUP(C68,'BD '!$G:$I,3,0),"")</f>
        <v/>
      </c>
    </row>
    <row r="69" spans="1:6">
      <c r="A69" s="14" t="str">
        <f>IF('BD '!K69=0,"",('BD '!K69))</f>
        <v/>
      </c>
      <c r="B69" s="14"/>
      <c r="C69" s="14"/>
      <c r="D69" s="14" t="str">
        <f t="shared" ref="D69:D132" si="4">IF(ISBLANK(H69),"",(YEAR(H69)))</f>
        <v/>
      </c>
      <c r="E69" s="14" t="str">
        <f>IFERROR(VLOOKUP(C69,'BD '!$G:$H,2,0),"")</f>
        <v/>
      </c>
      <c r="F69" s="14" t="str">
        <f>IFERROR(VLOOKUP(C69,'BD '!$G:$I,3,0),"")</f>
        <v/>
      </c>
    </row>
    <row r="70" spans="1:6">
      <c r="A70" s="14" t="str">
        <f>IF('BD '!K70=0,"",('BD '!K70))</f>
        <v/>
      </c>
      <c r="B70" s="14"/>
      <c r="C70" s="14"/>
      <c r="D70" s="14" t="str">
        <f t="shared" si="4"/>
        <v/>
      </c>
      <c r="E70" s="14" t="str">
        <f>IFERROR(VLOOKUP(C70,'BD '!$G:$H,2,0),"")</f>
        <v/>
      </c>
      <c r="F70" s="14" t="str">
        <f>IFERROR(VLOOKUP(C70,'BD '!$G:$I,3,0),"")</f>
        <v/>
      </c>
    </row>
    <row r="71" spans="1:6">
      <c r="A71" s="14" t="str">
        <f>IF('BD '!K71=0,"",('BD '!K71))</f>
        <v/>
      </c>
      <c r="B71" s="14"/>
      <c r="C71" s="14"/>
      <c r="D71" s="14" t="str">
        <f t="shared" si="4"/>
        <v/>
      </c>
      <c r="E71" s="14" t="str">
        <f>IFERROR(VLOOKUP(C71,'BD '!$G:$H,2,0),"")</f>
        <v/>
      </c>
      <c r="F71" s="14" t="str">
        <f>IFERROR(VLOOKUP(C71,'BD '!$G:$I,3,0),"")</f>
        <v/>
      </c>
    </row>
    <row r="72" spans="1:6">
      <c r="A72" s="14" t="str">
        <f>IF('BD '!K72=0,"",('BD '!K72))</f>
        <v/>
      </c>
      <c r="B72" s="14"/>
      <c r="C72" s="14"/>
      <c r="D72" s="14" t="str">
        <f t="shared" si="4"/>
        <v/>
      </c>
      <c r="E72" s="14" t="str">
        <f>IFERROR(VLOOKUP(C72,'BD '!$G:$H,2,0),"")</f>
        <v/>
      </c>
      <c r="F72" s="14" t="str">
        <f>IFERROR(VLOOKUP(C72,'BD '!$G:$I,3,0),"")</f>
        <v/>
      </c>
    </row>
    <row r="73" spans="1:6">
      <c r="A73" s="14" t="str">
        <f>IF('BD '!K73=0,"",('BD '!K73))</f>
        <v/>
      </c>
      <c r="B73" s="14"/>
      <c r="C73" s="14"/>
      <c r="D73" s="14" t="str">
        <f t="shared" si="4"/>
        <v/>
      </c>
      <c r="E73" s="14" t="str">
        <f>IFERROR(VLOOKUP(C73,'BD '!$G:$H,2,0),"")</f>
        <v/>
      </c>
      <c r="F73" s="14" t="str">
        <f>IFERROR(VLOOKUP(C73,'BD '!$G:$I,3,0),"")</f>
        <v/>
      </c>
    </row>
    <row r="74" spans="1:6">
      <c r="A74" s="14" t="str">
        <f>IF('BD '!K74=0,"",('BD '!K74))</f>
        <v/>
      </c>
      <c r="B74" s="14"/>
      <c r="C74" s="14"/>
      <c r="D74" s="14" t="str">
        <f t="shared" si="4"/>
        <v/>
      </c>
      <c r="E74" s="14" t="str">
        <f>IFERROR(VLOOKUP(C74,'BD '!$G:$H,2,0),"")</f>
        <v/>
      </c>
      <c r="F74" s="14" t="str">
        <f>IFERROR(VLOOKUP(C74,'BD '!$G:$I,3,0),"")</f>
        <v/>
      </c>
    </row>
    <row r="75" spans="1:6">
      <c r="A75" s="14" t="str">
        <f>IF('BD '!K75=0,"",('BD '!K75))</f>
        <v/>
      </c>
      <c r="B75" s="14"/>
      <c r="C75" s="14"/>
      <c r="D75" s="14" t="str">
        <f t="shared" si="4"/>
        <v/>
      </c>
      <c r="E75" s="14" t="str">
        <f>IFERROR(VLOOKUP(C75,'BD '!$G:$H,2,0),"")</f>
        <v/>
      </c>
      <c r="F75" s="14" t="str">
        <f>IFERROR(VLOOKUP(C75,'BD '!$G:$I,3,0),"")</f>
        <v/>
      </c>
    </row>
    <row r="76" spans="1:6">
      <c r="A76" s="14" t="str">
        <f>IF('BD '!K76=0,"",('BD '!K76))</f>
        <v/>
      </c>
      <c r="B76" s="14"/>
      <c r="C76" s="14"/>
      <c r="D76" s="14" t="str">
        <f t="shared" si="4"/>
        <v/>
      </c>
      <c r="E76" s="14" t="str">
        <f>IFERROR(VLOOKUP(C76,'BD '!$G:$H,2,0),"")</f>
        <v/>
      </c>
      <c r="F76" s="14" t="str">
        <f>IFERROR(VLOOKUP(C76,'BD '!$G:$I,3,0),"")</f>
        <v/>
      </c>
    </row>
    <row r="77" spans="1:6">
      <c r="A77" s="14" t="str">
        <f>IF('BD '!K77=0,"",('BD '!K77))</f>
        <v/>
      </c>
      <c r="B77" s="14"/>
      <c r="C77" s="14"/>
      <c r="D77" s="14" t="str">
        <f t="shared" si="4"/>
        <v/>
      </c>
      <c r="E77" s="14" t="str">
        <f>IFERROR(VLOOKUP(C77,'BD '!$G:$H,2,0),"")</f>
        <v/>
      </c>
      <c r="F77" s="14" t="str">
        <f>IFERROR(VLOOKUP(C77,'BD '!$G:$I,3,0),"")</f>
        <v/>
      </c>
    </row>
    <row r="78" spans="1:6">
      <c r="A78" s="14" t="str">
        <f>IF('BD '!K78=0,"",('BD '!K78))</f>
        <v/>
      </c>
      <c r="B78" s="14"/>
      <c r="C78" s="14"/>
      <c r="D78" s="14" t="str">
        <f t="shared" si="4"/>
        <v/>
      </c>
      <c r="E78" s="14" t="str">
        <f>IFERROR(VLOOKUP(C78,'BD '!$G:$H,2,0),"")</f>
        <v/>
      </c>
      <c r="F78" s="14" t="str">
        <f>IFERROR(VLOOKUP(C78,'BD '!$G:$I,3,0),"")</f>
        <v/>
      </c>
    </row>
    <row r="79" spans="1:6">
      <c r="A79" s="14" t="str">
        <f>IF('BD '!K79=0,"",('BD '!K79))</f>
        <v/>
      </c>
      <c r="B79" s="14"/>
      <c r="C79" s="14"/>
      <c r="D79" s="14" t="str">
        <f t="shared" si="4"/>
        <v/>
      </c>
      <c r="E79" s="14" t="str">
        <f>IFERROR(VLOOKUP(C79,'BD '!$G:$H,2,0),"")</f>
        <v/>
      </c>
      <c r="F79" s="14" t="str">
        <f>IFERROR(VLOOKUP(C79,'BD '!$G:$I,3,0),"")</f>
        <v/>
      </c>
    </row>
    <row r="80" spans="1:6">
      <c r="A80" s="14" t="str">
        <f>IF('BD '!K80=0,"",('BD '!K80))</f>
        <v/>
      </c>
      <c r="B80" s="14"/>
      <c r="C80" s="14"/>
      <c r="D80" s="14" t="str">
        <f t="shared" si="4"/>
        <v/>
      </c>
      <c r="E80" s="14" t="str">
        <f>IFERROR(VLOOKUP(C80,'BD '!$G:$H,2,0),"")</f>
        <v/>
      </c>
      <c r="F80" s="14" t="str">
        <f>IFERROR(VLOOKUP(C80,'BD '!$G:$I,3,0),"")</f>
        <v/>
      </c>
    </row>
    <row r="81" spans="1:6">
      <c r="A81" s="14" t="str">
        <f>IF('BD '!K81=0,"",('BD '!K81))</f>
        <v/>
      </c>
      <c r="B81" s="14"/>
      <c r="C81" s="14"/>
      <c r="D81" s="14" t="str">
        <f t="shared" si="4"/>
        <v/>
      </c>
      <c r="E81" s="14" t="str">
        <f>IFERROR(VLOOKUP(C81,'BD '!$G:$H,2,0),"")</f>
        <v/>
      </c>
      <c r="F81" s="14" t="str">
        <f>IFERROR(VLOOKUP(C81,'BD '!$G:$I,3,0),"")</f>
        <v/>
      </c>
    </row>
    <row r="82" spans="1:6">
      <c r="A82" s="14" t="str">
        <f>IF('BD '!K82=0,"",('BD '!K82))</f>
        <v/>
      </c>
      <c r="B82" s="14"/>
      <c r="C82" s="14"/>
      <c r="D82" s="14" t="str">
        <f t="shared" si="4"/>
        <v/>
      </c>
      <c r="E82" s="14" t="str">
        <f>IFERROR(VLOOKUP(C82,'BD '!$G:$H,2,0),"")</f>
        <v/>
      </c>
      <c r="F82" s="14" t="str">
        <f>IFERROR(VLOOKUP(C82,'BD '!$G:$I,3,0),"")</f>
        <v/>
      </c>
    </row>
    <row r="83" spans="1:6">
      <c r="A83" s="14" t="str">
        <f>IF('BD '!K83=0,"",('BD '!K83))</f>
        <v/>
      </c>
      <c r="B83" s="14"/>
      <c r="C83" s="14"/>
      <c r="D83" s="14" t="str">
        <f t="shared" si="4"/>
        <v/>
      </c>
      <c r="E83" s="14" t="str">
        <f>IFERROR(VLOOKUP(C83,'BD '!$G:$H,2,0),"")</f>
        <v/>
      </c>
      <c r="F83" s="14" t="str">
        <f>IFERROR(VLOOKUP(C83,'BD '!$G:$I,3,0),"")</f>
        <v/>
      </c>
    </row>
    <row r="84" spans="1:6">
      <c r="A84" s="14" t="str">
        <f>IF('BD '!K84=0,"",('BD '!K84))</f>
        <v/>
      </c>
      <c r="B84" s="14"/>
      <c r="C84" s="14"/>
      <c r="D84" s="14" t="str">
        <f t="shared" si="4"/>
        <v/>
      </c>
      <c r="E84" s="14" t="str">
        <f>IFERROR(VLOOKUP(C84,'BD '!$G:$H,2,0),"")</f>
        <v/>
      </c>
      <c r="F84" s="14" t="str">
        <f>IFERROR(VLOOKUP(C84,'BD '!$G:$I,3,0),"")</f>
        <v/>
      </c>
    </row>
    <row r="85" spans="1:6">
      <c r="A85" s="14" t="str">
        <f>IF('BD '!K85=0,"",('BD '!K85))</f>
        <v/>
      </c>
      <c r="B85" s="14"/>
      <c r="C85" s="14"/>
      <c r="D85" s="14" t="str">
        <f t="shared" si="4"/>
        <v/>
      </c>
      <c r="E85" s="14" t="str">
        <f>IFERROR(VLOOKUP(C85,'BD '!$G:$H,2,0),"")</f>
        <v/>
      </c>
      <c r="F85" s="14" t="str">
        <f>IFERROR(VLOOKUP(C85,'BD '!$G:$I,3,0),"")</f>
        <v/>
      </c>
    </row>
    <row r="86" spans="1:6">
      <c r="A86" s="14" t="str">
        <f>IF('BD '!K86=0,"",('BD '!K86))</f>
        <v/>
      </c>
      <c r="B86" s="14"/>
      <c r="C86" s="14"/>
      <c r="D86" s="14" t="str">
        <f t="shared" si="4"/>
        <v/>
      </c>
      <c r="E86" s="14" t="str">
        <f>IFERROR(VLOOKUP(C86,'BD '!$G:$H,2,0),"")</f>
        <v/>
      </c>
      <c r="F86" s="14" t="str">
        <f>IFERROR(VLOOKUP(C86,'BD '!$G:$I,3,0),"")</f>
        <v/>
      </c>
    </row>
    <row r="87" spans="1:6">
      <c r="A87" s="14"/>
      <c r="B87" s="14"/>
      <c r="C87" s="14"/>
      <c r="D87" s="14" t="str">
        <f t="shared" si="4"/>
        <v/>
      </c>
      <c r="E87" s="14" t="str">
        <f>IFERROR(VLOOKUP(C87,'BD '!$G:$H,2,0),"")</f>
        <v/>
      </c>
      <c r="F87" s="14" t="str">
        <f>IFERROR(VLOOKUP(C87,'BD '!$G:$I,3,0),"")</f>
        <v/>
      </c>
    </row>
    <row r="88" spans="1:6">
      <c r="A88" s="14"/>
      <c r="B88" s="14"/>
      <c r="C88" s="14"/>
      <c r="D88" s="14" t="str">
        <f t="shared" si="4"/>
        <v/>
      </c>
      <c r="E88" s="14" t="str">
        <f>IFERROR(VLOOKUP(C88,'BD '!$G:$H,2,0),"")</f>
        <v/>
      </c>
      <c r="F88" s="14" t="str">
        <f>IFERROR(VLOOKUP(C88,'BD '!$G:$I,3,0),"")</f>
        <v/>
      </c>
    </row>
    <row r="89" spans="1:6">
      <c r="A89" s="14"/>
      <c r="B89" s="14"/>
      <c r="C89" s="14"/>
      <c r="D89" s="14" t="str">
        <f t="shared" si="4"/>
        <v/>
      </c>
      <c r="E89" s="14" t="str">
        <f>IFERROR(VLOOKUP(C89,'BD '!$G:$H,2,0),"")</f>
        <v/>
      </c>
      <c r="F89" s="14" t="str">
        <f>IFERROR(VLOOKUP(C89,'BD '!$G:$I,3,0),"")</f>
        <v/>
      </c>
    </row>
    <row r="90" spans="1:6">
      <c r="A90" s="14"/>
      <c r="B90" s="14"/>
      <c r="C90" s="14"/>
      <c r="D90" s="14" t="str">
        <f t="shared" si="4"/>
        <v/>
      </c>
      <c r="E90" s="14" t="str">
        <f>IFERROR(VLOOKUP(C90,'BD '!$G:$H,2,0),"")</f>
        <v/>
      </c>
      <c r="F90" s="14" t="str">
        <f>IFERROR(VLOOKUP(C90,'BD '!$G:$I,3,0),"")</f>
        <v/>
      </c>
    </row>
    <row r="91" spans="1:6">
      <c r="A91" s="14"/>
      <c r="B91" s="14"/>
      <c r="C91" s="14"/>
      <c r="D91" s="14" t="str">
        <f t="shared" si="4"/>
        <v/>
      </c>
      <c r="E91" s="14" t="str">
        <f>IFERROR(VLOOKUP(C91,'BD '!$G:$H,2,0),"")</f>
        <v/>
      </c>
      <c r="F91" s="14" t="str">
        <f>IFERROR(VLOOKUP(C91,'BD '!$G:$I,3,0),"")</f>
        <v/>
      </c>
    </row>
    <row r="92" spans="1:6">
      <c r="A92" s="14"/>
      <c r="B92" s="14"/>
      <c r="C92" s="14"/>
      <c r="D92" s="14" t="str">
        <f t="shared" si="4"/>
        <v/>
      </c>
      <c r="E92" s="14" t="str">
        <f>IFERROR(VLOOKUP(C92,'BD '!$G:$H,2,0),"")</f>
        <v/>
      </c>
      <c r="F92" s="14" t="str">
        <f>IFERROR(VLOOKUP(C92,'BD '!$G:$I,3,0),"")</f>
        <v/>
      </c>
    </row>
    <row r="93" spans="1:6">
      <c r="A93" s="14"/>
      <c r="B93" s="14"/>
      <c r="C93" s="14"/>
      <c r="D93" s="14" t="str">
        <f t="shared" si="4"/>
        <v/>
      </c>
      <c r="E93" s="14" t="str">
        <f>IFERROR(VLOOKUP(C93,'BD '!$G:$H,2,0),"")</f>
        <v/>
      </c>
      <c r="F93" s="14" t="str">
        <f>IFERROR(VLOOKUP(C93,'BD '!$G:$I,3,0),"")</f>
        <v/>
      </c>
    </row>
    <row r="94" spans="1:6">
      <c r="A94" s="14"/>
      <c r="B94" s="14"/>
      <c r="C94" s="14"/>
      <c r="D94" s="14" t="str">
        <f t="shared" si="4"/>
        <v/>
      </c>
      <c r="E94" s="14" t="str">
        <f>IFERROR(VLOOKUP(C94,'BD '!$G:$H,2,0),"")</f>
        <v/>
      </c>
      <c r="F94" s="14" t="str">
        <f>IFERROR(VLOOKUP(C94,'BD '!$G:$I,3,0),"")</f>
        <v/>
      </c>
    </row>
    <row r="95" spans="1:6">
      <c r="A95" s="14"/>
      <c r="B95" s="14"/>
      <c r="C95" s="14"/>
      <c r="D95" s="14" t="str">
        <f t="shared" si="4"/>
        <v/>
      </c>
      <c r="E95" s="14" t="str">
        <f>IFERROR(VLOOKUP(C95,'BD '!$G:$H,2,0),"")</f>
        <v/>
      </c>
      <c r="F95" s="14" t="str">
        <f>IFERROR(VLOOKUP(C95,'BD '!$G:$I,3,0),"")</f>
        <v/>
      </c>
    </row>
    <row r="96" spans="1:6">
      <c r="A96" s="14"/>
      <c r="B96" s="14"/>
      <c r="C96" s="14"/>
      <c r="D96" s="14" t="str">
        <f t="shared" si="4"/>
        <v/>
      </c>
      <c r="E96" s="14" t="str">
        <f>IFERROR(VLOOKUP(C96,'BD '!$G:$H,2,0),"")</f>
        <v/>
      </c>
      <c r="F96" s="14" t="str">
        <f>IFERROR(VLOOKUP(C96,'BD '!$G:$I,3,0),"")</f>
        <v/>
      </c>
    </row>
    <row r="97" spans="1:6">
      <c r="A97" s="14"/>
      <c r="B97" s="14"/>
      <c r="C97" s="14"/>
      <c r="D97" s="14" t="str">
        <f t="shared" si="4"/>
        <v/>
      </c>
      <c r="E97" s="14" t="str">
        <f>IFERROR(VLOOKUP(C97,'BD '!$G:$H,2,0),"")</f>
        <v/>
      </c>
      <c r="F97" s="14" t="str">
        <f>IFERROR(VLOOKUP(C97,'BD '!$G:$I,3,0),"")</f>
        <v/>
      </c>
    </row>
    <row r="98" spans="1:6">
      <c r="A98" s="14"/>
      <c r="B98" s="14"/>
      <c r="C98" s="14"/>
      <c r="D98" s="14" t="str">
        <f t="shared" si="4"/>
        <v/>
      </c>
      <c r="E98" s="14" t="str">
        <f>IFERROR(VLOOKUP(C98,'BD '!$G:$H,2,0),"")</f>
        <v/>
      </c>
      <c r="F98" s="14" t="str">
        <f>IFERROR(VLOOKUP(C98,'BD '!$G:$I,3,0),"")</f>
        <v/>
      </c>
    </row>
    <row r="99" spans="1:6">
      <c r="A99" s="14"/>
      <c r="B99" s="14"/>
      <c r="C99" s="14"/>
      <c r="D99" s="14" t="str">
        <f t="shared" si="4"/>
        <v/>
      </c>
      <c r="E99" s="14" t="str">
        <f>IFERROR(VLOOKUP(C99,'BD '!$G:$H,2,0),"")</f>
        <v/>
      </c>
      <c r="F99" s="14" t="str">
        <f>IFERROR(VLOOKUP(C99,'BD '!$G:$I,3,0),"")</f>
        <v/>
      </c>
    </row>
    <row r="100" spans="1:6">
      <c r="A100" s="14"/>
      <c r="B100" s="14"/>
      <c r="C100" s="14"/>
      <c r="D100" s="14" t="str">
        <f t="shared" si="4"/>
        <v/>
      </c>
      <c r="E100" s="14" t="str">
        <f>IFERROR(VLOOKUP(C100,'BD '!$G:$H,2,0),"")</f>
        <v/>
      </c>
      <c r="F100" s="14" t="str">
        <f>IFERROR(VLOOKUP(C100,'BD '!$G:$I,3,0),"")</f>
        <v/>
      </c>
    </row>
    <row r="101" spans="1:6">
      <c r="A101" s="14"/>
      <c r="B101" s="14"/>
      <c r="C101" s="14"/>
      <c r="D101" s="14" t="str">
        <f t="shared" si="4"/>
        <v/>
      </c>
      <c r="E101" s="14" t="str">
        <f>IFERROR(VLOOKUP(C101,'BD '!$G:$H,2,0),"")</f>
        <v/>
      </c>
      <c r="F101" s="14" t="str">
        <f>IFERROR(VLOOKUP(C101,'BD '!$G:$I,3,0),"")</f>
        <v/>
      </c>
    </row>
    <row r="102" spans="1:6">
      <c r="A102" s="14"/>
      <c r="B102" s="14"/>
      <c r="C102" s="14"/>
      <c r="D102" s="14" t="str">
        <f t="shared" si="4"/>
        <v/>
      </c>
      <c r="E102" s="14" t="str">
        <f>IFERROR(VLOOKUP(C102,'BD '!$G:$H,2,0),"")</f>
        <v/>
      </c>
      <c r="F102" s="14" t="str">
        <f>IFERROR(VLOOKUP(C102,'BD '!$G:$I,3,0),"")</f>
        <v/>
      </c>
    </row>
    <row r="103" spans="1:6">
      <c r="A103" s="14"/>
      <c r="B103" s="14"/>
      <c r="C103" s="14"/>
      <c r="D103" s="14" t="str">
        <f t="shared" si="4"/>
        <v/>
      </c>
      <c r="E103" s="14" t="str">
        <f>IFERROR(VLOOKUP(C103,'BD '!$G:$H,2,0),"")</f>
        <v/>
      </c>
      <c r="F103" s="14" t="str">
        <f>IFERROR(VLOOKUP(C103,'BD '!$G:$I,3,0),"")</f>
        <v/>
      </c>
    </row>
    <row r="104" spans="1:6">
      <c r="A104" s="14"/>
      <c r="B104" s="14"/>
      <c r="C104" s="14"/>
      <c r="D104" s="14" t="str">
        <f t="shared" si="4"/>
        <v/>
      </c>
      <c r="E104" s="14" t="str">
        <f>IFERROR(VLOOKUP(C104,'BD '!$G:$H,2,0),"")</f>
        <v/>
      </c>
      <c r="F104" s="14" t="str">
        <f>IFERROR(VLOOKUP(C104,'BD '!$G:$I,3,0),"")</f>
        <v/>
      </c>
    </row>
    <row r="105" spans="1:6">
      <c r="A105" s="14"/>
      <c r="B105" s="14"/>
      <c r="C105" s="14"/>
      <c r="D105" s="14" t="str">
        <f t="shared" si="4"/>
        <v/>
      </c>
      <c r="E105" s="14" t="str">
        <f>IFERROR(VLOOKUP(C105,'BD '!$G:$H,2,0),"")</f>
        <v/>
      </c>
      <c r="F105" s="14" t="str">
        <f>IFERROR(VLOOKUP(C105,'BD '!$G:$I,3,0),"")</f>
        <v/>
      </c>
    </row>
    <row r="106" spans="1:6">
      <c r="A106" s="14"/>
      <c r="B106" s="14"/>
      <c r="C106" s="14"/>
      <c r="D106" s="14" t="str">
        <f t="shared" si="4"/>
        <v/>
      </c>
      <c r="E106" s="14" t="str">
        <f>IFERROR(VLOOKUP(C106,'BD '!$G:$H,2,0),"")</f>
        <v/>
      </c>
      <c r="F106" s="14" t="str">
        <f>IFERROR(VLOOKUP(C106,'BD '!$G:$I,3,0),"")</f>
        <v/>
      </c>
    </row>
    <row r="107" spans="1:6">
      <c r="D107" t="str">
        <f t="shared" si="4"/>
        <v/>
      </c>
      <c r="F107" t="str">
        <f>IFERROR(VLOOKUP(C107,'BD '!$G:$I,3,0),"")</f>
        <v/>
      </c>
    </row>
    <row r="108" spans="1:6">
      <c r="D108" t="str">
        <f t="shared" si="4"/>
        <v/>
      </c>
      <c r="F108" t="str">
        <f>IFERROR(VLOOKUP(C108,'BD '!$G:$I,3,0),"")</f>
        <v/>
      </c>
    </row>
    <row r="109" spans="1:6">
      <c r="D109" t="str">
        <f t="shared" si="4"/>
        <v/>
      </c>
      <c r="F109" t="str">
        <f>IFERROR(VLOOKUP(C109,'BD '!$G:$I,3,0),"")</f>
        <v/>
      </c>
    </row>
    <row r="110" spans="1:6">
      <c r="D110" t="str">
        <f t="shared" si="4"/>
        <v/>
      </c>
      <c r="F110" t="str">
        <f>IFERROR(VLOOKUP(C110,'BD '!$G:$I,3,0),"")</f>
        <v/>
      </c>
    </row>
    <row r="111" spans="1:6">
      <c r="D111" t="str">
        <f t="shared" si="4"/>
        <v/>
      </c>
      <c r="F111" t="str">
        <f>IFERROR(VLOOKUP(C111,'BD '!$G:$I,3,0),"")</f>
        <v/>
      </c>
    </row>
    <row r="112" spans="1:6">
      <c r="D112" t="str">
        <f t="shared" si="4"/>
        <v/>
      </c>
    </row>
    <row r="113" spans="4:4">
      <c r="D113" t="str">
        <f t="shared" si="4"/>
        <v/>
      </c>
    </row>
    <row r="114" spans="4:4">
      <c r="D114" t="str">
        <f t="shared" si="4"/>
        <v/>
      </c>
    </row>
    <row r="115" spans="4:4">
      <c r="D115" t="str">
        <f t="shared" si="4"/>
        <v/>
      </c>
    </row>
    <row r="116" spans="4:4">
      <c r="D116" t="str">
        <f t="shared" si="4"/>
        <v/>
      </c>
    </row>
    <row r="117" spans="4:4">
      <c r="D117" t="str">
        <f t="shared" si="4"/>
        <v/>
      </c>
    </row>
    <row r="118" spans="4:4">
      <c r="D118" t="str">
        <f t="shared" si="4"/>
        <v/>
      </c>
    </row>
    <row r="119" spans="4:4">
      <c r="D119" t="str">
        <f t="shared" si="4"/>
        <v/>
      </c>
    </row>
    <row r="120" spans="4:4">
      <c r="D120" t="str">
        <f t="shared" si="4"/>
        <v/>
      </c>
    </row>
    <row r="121" spans="4:4">
      <c r="D121" t="str">
        <f t="shared" si="4"/>
        <v/>
      </c>
    </row>
    <row r="122" spans="4:4">
      <c r="D122" t="str">
        <f t="shared" si="4"/>
        <v/>
      </c>
    </row>
    <row r="123" spans="4:4">
      <c r="D123" t="str">
        <f t="shared" si="4"/>
        <v/>
      </c>
    </row>
    <row r="124" spans="4:4">
      <c r="D124" t="str">
        <f t="shared" si="4"/>
        <v/>
      </c>
    </row>
    <row r="125" spans="4:4">
      <c r="D125" t="str">
        <f t="shared" si="4"/>
        <v/>
      </c>
    </row>
    <row r="126" spans="4:4">
      <c r="D126" t="str">
        <f t="shared" si="4"/>
        <v/>
      </c>
    </row>
    <row r="127" spans="4:4">
      <c r="D127" t="str">
        <f t="shared" si="4"/>
        <v/>
      </c>
    </row>
    <row r="128" spans="4:4">
      <c r="D128" t="str">
        <f t="shared" si="4"/>
        <v/>
      </c>
    </row>
    <row r="129" spans="4:4">
      <c r="D129" t="str">
        <f t="shared" si="4"/>
        <v/>
      </c>
    </row>
    <row r="130" spans="4:4">
      <c r="D130" t="str">
        <f t="shared" si="4"/>
        <v/>
      </c>
    </row>
    <row r="131" spans="4:4">
      <c r="D131" t="str">
        <f t="shared" si="4"/>
        <v/>
      </c>
    </row>
    <row r="132" spans="4:4">
      <c r="D132" t="str">
        <f t="shared" si="4"/>
        <v/>
      </c>
    </row>
    <row r="133" spans="4:4">
      <c r="D133" t="str">
        <f t="shared" ref="D133:D196" si="5">IF(ISBLANK(H133),"",(YEAR(H133)))</f>
        <v/>
      </c>
    </row>
    <row r="134" spans="4:4">
      <c r="D134" t="str">
        <f t="shared" si="5"/>
        <v/>
      </c>
    </row>
    <row r="135" spans="4:4">
      <c r="D135" t="str">
        <f t="shared" si="5"/>
        <v/>
      </c>
    </row>
    <row r="136" spans="4:4">
      <c r="D136" t="str">
        <f t="shared" si="5"/>
        <v/>
      </c>
    </row>
    <row r="137" spans="4:4">
      <c r="D137" t="str">
        <f t="shared" si="5"/>
        <v/>
      </c>
    </row>
    <row r="138" spans="4:4">
      <c r="D138" t="str">
        <f t="shared" si="5"/>
        <v/>
      </c>
    </row>
    <row r="139" spans="4:4">
      <c r="D139" t="str">
        <f t="shared" si="5"/>
        <v/>
      </c>
    </row>
    <row r="140" spans="4:4">
      <c r="D140" t="str">
        <f t="shared" si="5"/>
        <v/>
      </c>
    </row>
    <row r="141" spans="4:4">
      <c r="D141" t="str">
        <f t="shared" si="5"/>
        <v/>
      </c>
    </row>
    <row r="142" spans="4:4">
      <c r="D142" t="str">
        <f t="shared" si="5"/>
        <v/>
      </c>
    </row>
    <row r="143" spans="4:4">
      <c r="D143" t="str">
        <f t="shared" si="5"/>
        <v/>
      </c>
    </row>
    <row r="144" spans="4:4">
      <c r="D144" t="str">
        <f t="shared" si="5"/>
        <v/>
      </c>
    </row>
    <row r="145" spans="4:4">
      <c r="D145" t="str">
        <f t="shared" si="5"/>
        <v/>
      </c>
    </row>
    <row r="146" spans="4:4">
      <c r="D146" t="str">
        <f t="shared" si="5"/>
        <v/>
      </c>
    </row>
    <row r="147" spans="4:4">
      <c r="D147" t="str">
        <f t="shared" si="5"/>
        <v/>
      </c>
    </row>
    <row r="148" spans="4:4">
      <c r="D148" t="str">
        <f t="shared" si="5"/>
        <v/>
      </c>
    </row>
    <row r="149" spans="4:4">
      <c r="D149" t="str">
        <f t="shared" si="5"/>
        <v/>
      </c>
    </row>
    <row r="150" spans="4:4">
      <c r="D150" t="str">
        <f t="shared" si="5"/>
        <v/>
      </c>
    </row>
    <row r="151" spans="4:4">
      <c r="D151" t="str">
        <f t="shared" si="5"/>
        <v/>
      </c>
    </row>
    <row r="152" spans="4:4">
      <c r="D152" t="str">
        <f t="shared" si="5"/>
        <v/>
      </c>
    </row>
    <row r="153" spans="4:4">
      <c r="D153" t="str">
        <f t="shared" si="5"/>
        <v/>
      </c>
    </row>
    <row r="154" spans="4:4">
      <c r="D154" t="str">
        <f t="shared" si="5"/>
        <v/>
      </c>
    </row>
    <row r="155" spans="4:4">
      <c r="D155" t="str">
        <f t="shared" si="5"/>
        <v/>
      </c>
    </row>
    <row r="156" spans="4:4">
      <c r="D156" t="str">
        <f t="shared" si="5"/>
        <v/>
      </c>
    </row>
    <row r="157" spans="4:4">
      <c r="D157" t="str">
        <f t="shared" si="5"/>
        <v/>
      </c>
    </row>
    <row r="158" spans="4:4">
      <c r="D158" t="str">
        <f t="shared" si="5"/>
        <v/>
      </c>
    </row>
    <row r="159" spans="4:4">
      <c r="D159" t="str">
        <f t="shared" si="5"/>
        <v/>
      </c>
    </row>
    <row r="160" spans="4:4">
      <c r="D160" t="str">
        <f t="shared" si="5"/>
        <v/>
      </c>
    </row>
    <row r="161" spans="4:4">
      <c r="D161" t="str">
        <f t="shared" si="5"/>
        <v/>
      </c>
    </row>
    <row r="162" spans="4:4">
      <c r="D162" t="str">
        <f t="shared" si="5"/>
        <v/>
      </c>
    </row>
    <row r="163" spans="4:4">
      <c r="D163" t="str">
        <f t="shared" si="5"/>
        <v/>
      </c>
    </row>
    <row r="164" spans="4:4">
      <c r="D164" t="str">
        <f t="shared" si="5"/>
        <v/>
      </c>
    </row>
    <row r="165" spans="4:4">
      <c r="D165" t="str">
        <f t="shared" si="5"/>
        <v/>
      </c>
    </row>
    <row r="166" spans="4:4">
      <c r="D166" t="str">
        <f t="shared" si="5"/>
        <v/>
      </c>
    </row>
    <row r="167" spans="4:4">
      <c r="D167" t="str">
        <f t="shared" si="5"/>
        <v/>
      </c>
    </row>
    <row r="168" spans="4:4">
      <c r="D168" t="str">
        <f t="shared" si="5"/>
        <v/>
      </c>
    </row>
    <row r="169" spans="4:4">
      <c r="D169" t="str">
        <f t="shared" si="5"/>
        <v/>
      </c>
    </row>
    <row r="170" spans="4:4">
      <c r="D170" t="str">
        <f t="shared" si="5"/>
        <v/>
      </c>
    </row>
    <row r="171" spans="4:4">
      <c r="D171" t="str">
        <f t="shared" si="5"/>
        <v/>
      </c>
    </row>
    <row r="172" spans="4:4">
      <c r="D172" t="str">
        <f t="shared" si="5"/>
        <v/>
      </c>
    </row>
    <row r="173" spans="4:4">
      <c r="D173" t="str">
        <f t="shared" si="5"/>
        <v/>
      </c>
    </row>
    <row r="174" spans="4:4">
      <c r="D174" t="str">
        <f t="shared" si="5"/>
        <v/>
      </c>
    </row>
    <row r="175" spans="4:4">
      <c r="D175" t="str">
        <f t="shared" si="5"/>
        <v/>
      </c>
    </row>
    <row r="176" spans="4:4">
      <c r="D176" t="str">
        <f t="shared" si="5"/>
        <v/>
      </c>
    </row>
    <row r="177" spans="4:4">
      <c r="D177" t="str">
        <f t="shared" si="5"/>
        <v/>
      </c>
    </row>
    <row r="178" spans="4:4">
      <c r="D178" t="str">
        <f t="shared" si="5"/>
        <v/>
      </c>
    </row>
    <row r="179" spans="4:4">
      <c r="D179" t="str">
        <f t="shared" si="5"/>
        <v/>
      </c>
    </row>
    <row r="180" spans="4:4">
      <c r="D180" t="str">
        <f t="shared" si="5"/>
        <v/>
      </c>
    </row>
    <row r="181" spans="4:4">
      <c r="D181" t="str">
        <f t="shared" si="5"/>
        <v/>
      </c>
    </row>
    <row r="182" spans="4:4">
      <c r="D182" t="str">
        <f t="shared" si="5"/>
        <v/>
      </c>
    </row>
    <row r="183" spans="4:4">
      <c r="D183" t="str">
        <f t="shared" si="5"/>
        <v/>
      </c>
    </row>
    <row r="184" spans="4:4">
      <c r="D184" t="str">
        <f t="shared" si="5"/>
        <v/>
      </c>
    </row>
    <row r="185" spans="4:4">
      <c r="D185" t="str">
        <f t="shared" si="5"/>
        <v/>
      </c>
    </row>
    <row r="186" spans="4:4">
      <c r="D186" t="str">
        <f t="shared" si="5"/>
        <v/>
      </c>
    </row>
    <row r="187" spans="4:4">
      <c r="D187" t="str">
        <f t="shared" si="5"/>
        <v/>
      </c>
    </row>
    <row r="188" spans="4:4">
      <c r="D188" t="str">
        <f t="shared" si="5"/>
        <v/>
      </c>
    </row>
    <row r="189" spans="4:4">
      <c r="D189" t="str">
        <f t="shared" si="5"/>
        <v/>
      </c>
    </row>
    <row r="190" spans="4:4">
      <c r="D190" t="str">
        <f t="shared" si="5"/>
        <v/>
      </c>
    </row>
    <row r="191" spans="4:4">
      <c r="D191" t="str">
        <f t="shared" si="5"/>
        <v/>
      </c>
    </row>
    <row r="192" spans="4:4">
      <c r="D192" t="str">
        <f t="shared" si="5"/>
        <v/>
      </c>
    </row>
    <row r="193" spans="4:4">
      <c r="D193" t="str">
        <f t="shared" si="5"/>
        <v/>
      </c>
    </row>
    <row r="194" spans="4:4">
      <c r="D194" t="str">
        <f t="shared" si="5"/>
        <v/>
      </c>
    </row>
    <row r="195" spans="4:4">
      <c r="D195" t="str">
        <f t="shared" si="5"/>
        <v/>
      </c>
    </row>
    <row r="196" spans="4:4">
      <c r="D196" t="str">
        <f t="shared" si="5"/>
        <v/>
      </c>
    </row>
    <row r="197" spans="4:4">
      <c r="D197" t="str">
        <f t="shared" ref="D197:D260" si="6">IF(ISBLANK(H197),"",(YEAR(H197)))</f>
        <v/>
      </c>
    </row>
    <row r="198" spans="4:4">
      <c r="D198" t="str">
        <f t="shared" si="6"/>
        <v/>
      </c>
    </row>
    <row r="199" spans="4:4">
      <c r="D199" t="str">
        <f t="shared" si="6"/>
        <v/>
      </c>
    </row>
    <row r="200" spans="4:4">
      <c r="D200" t="str">
        <f t="shared" si="6"/>
        <v/>
      </c>
    </row>
    <row r="201" spans="4:4">
      <c r="D201" t="str">
        <f t="shared" si="6"/>
        <v/>
      </c>
    </row>
    <row r="202" spans="4:4">
      <c r="D202" t="str">
        <f t="shared" si="6"/>
        <v/>
      </c>
    </row>
    <row r="203" spans="4:4">
      <c r="D203" t="str">
        <f t="shared" si="6"/>
        <v/>
      </c>
    </row>
    <row r="204" spans="4:4">
      <c r="D204" t="str">
        <f t="shared" si="6"/>
        <v/>
      </c>
    </row>
    <row r="205" spans="4:4">
      <c r="D205" t="str">
        <f t="shared" si="6"/>
        <v/>
      </c>
    </row>
    <row r="206" spans="4:4">
      <c r="D206" t="str">
        <f t="shared" si="6"/>
        <v/>
      </c>
    </row>
    <row r="207" spans="4:4">
      <c r="D207" t="str">
        <f t="shared" si="6"/>
        <v/>
      </c>
    </row>
    <row r="208" spans="4:4">
      <c r="D208" t="str">
        <f t="shared" si="6"/>
        <v/>
      </c>
    </row>
    <row r="209" spans="4:4">
      <c r="D209" t="str">
        <f t="shared" si="6"/>
        <v/>
      </c>
    </row>
    <row r="210" spans="4:4">
      <c r="D210" t="str">
        <f t="shared" si="6"/>
        <v/>
      </c>
    </row>
    <row r="211" spans="4:4">
      <c r="D211" t="str">
        <f t="shared" si="6"/>
        <v/>
      </c>
    </row>
    <row r="212" spans="4:4">
      <c r="D212" t="str">
        <f t="shared" si="6"/>
        <v/>
      </c>
    </row>
    <row r="213" spans="4:4">
      <c r="D213" t="str">
        <f t="shared" si="6"/>
        <v/>
      </c>
    </row>
    <row r="214" spans="4:4">
      <c r="D214" t="str">
        <f t="shared" si="6"/>
        <v/>
      </c>
    </row>
    <row r="215" spans="4:4">
      <c r="D215" t="str">
        <f t="shared" si="6"/>
        <v/>
      </c>
    </row>
    <row r="216" spans="4:4">
      <c r="D216" t="str">
        <f t="shared" si="6"/>
        <v/>
      </c>
    </row>
    <row r="217" spans="4:4">
      <c r="D217" t="str">
        <f t="shared" si="6"/>
        <v/>
      </c>
    </row>
    <row r="218" spans="4:4">
      <c r="D218" t="str">
        <f t="shared" si="6"/>
        <v/>
      </c>
    </row>
    <row r="219" spans="4:4">
      <c r="D219" t="str">
        <f t="shared" si="6"/>
        <v/>
      </c>
    </row>
    <row r="220" spans="4:4">
      <c r="D220" t="str">
        <f t="shared" si="6"/>
        <v/>
      </c>
    </row>
    <row r="221" spans="4:4">
      <c r="D221" t="str">
        <f t="shared" si="6"/>
        <v/>
      </c>
    </row>
    <row r="222" spans="4:4">
      <c r="D222" t="str">
        <f t="shared" si="6"/>
        <v/>
      </c>
    </row>
    <row r="223" spans="4:4">
      <c r="D223" t="str">
        <f t="shared" si="6"/>
        <v/>
      </c>
    </row>
    <row r="224" spans="4:4">
      <c r="D224" t="str">
        <f t="shared" si="6"/>
        <v/>
      </c>
    </row>
    <row r="225" spans="4:4">
      <c r="D225" t="str">
        <f t="shared" si="6"/>
        <v/>
      </c>
    </row>
    <row r="226" spans="4:4">
      <c r="D226" t="str">
        <f t="shared" si="6"/>
        <v/>
      </c>
    </row>
    <row r="227" spans="4:4">
      <c r="D227" t="str">
        <f t="shared" si="6"/>
        <v/>
      </c>
    </row>
    <row r="228" spans="4:4">
      <c r="D228" t="str">
        <f t="shared" si="6"/>
        <v/>
      </c>
    </row>
    <row r="229" spans="4:4">
      <c r="D229" t="str">
        <f t="shared" si="6"/>
        <v/>
      </c>
    </row>
    <row r="230" spans="4:4">
      <c r="D230" t="str">
        <f t="shared" si="6"/>
        <v/>
      </c>
    </row>
    <row r="231" spans="4:4">
      <c r="D231" t="str">
        <f t="shared" si="6"/>
        <v/>
      </c>
    </row>
    <row r="232" spans="4:4">
      <c r="D232" t="str">
        <f t="shared" si="6"/>
        <v/>
      </c>
    </row>
    <row r="233" spans="4:4">
      <c r="D233" t="str">
        <f t="shared" si="6"/>
        <v/>
      </c>
    </row>
    <row r="234" spans="4:4">
      <c r="D234" t="str">
        <f t="shared" si="6"/>
        <v/>
      </c>
    </row>
    <row r="235" spans="4:4">
      <c r="D235" t="str">
        <f t="shared" si="6"/>
        <v/>
      </c>
    </row>
    <row r="236" spans="4:4">
      <c r="D236" t="str">
        <f t="shared" si="6"/>
        <v/>
      </c>
    </row>
    <row r="237" spans="4:4">
      <c r="D237" t="str">
        <f t="shared" si="6"/>
        <v/>
      </c>
    </row>
    <row r="238" spans="4:4">
      <c r="D238" t="str">
        <f t="shared" si="6"/>
        <v/>
      </c>
    </row>
    <row r="239" spans="4:4">
      <c r="D239" t="str">
        <f t="shared" si="6"/>
        <v/>
      </c>
    </row>
    <row r="240" spans="4:4">
      <c r="D240" t="str">
        <f t="shared" si="6"/>
        <v/>
      </c>
    </row>
    <row r="241" spans="4:4">
      <c r="D241" t="str">
        <f t="shared" si="6"/>
        <v/>
      </c>
    </row>
    <row r="242" spans="4:4">
      <c r="D242" t="str">
        <f t="shared" si="6"/>
        <v/>
      </c>
    </row>
    <row r="243" spans="4:4">
      <c r="D243" t="str">
        <f t="shared" si="6"/>
        <v/>
      </c>
    </row>
    <row r="244" spans="4:4">
      <c r="D244" t="str">
        <f t="shared" si="6"/>
        <v/>
      </c>
    </row>
    <row r="245" spans="4:4">
      <c r="D245" t="str">
        <f t="shared" si="6"/>
        <v/>
      </c>
    </row>
    <row r="246" spans="4:4">
      <c r="D246" t="str">
        <f t="shared" si="6"/>
        <v/>
      </c>
    </row>
    <row r="247" spans="4:4">
      <c r="D247" t="str">
        <f t="shared" si="6"/>
        <v/>
      </c>
    </row>
    <row r="248" spans="4:4">
      <c r="D248" t="str">
        <f t="shared" si="6"/>
        <v/>
      </c>
    </row>
    <row r="249" spans="4:4">
      <c r="D249" t="str">
        <f t="shared" si="6"/>
        <v/>
      </c>
    </row>
    <row r="250" spans="4:4">
      <c r="D250" t="str">
        <f t="shared" si="6"/>
        <v/>
      </c>
    </row>
    <row r="251" spans="4:4">
      <c r="D251" t="str">
        <f t="shared" si="6"/>
        <v/>
      </c>
    </row>
    <row r="252" spans="4:4">
      <c r="D252" t="str">
        <f t="shared" si="6"/>
        <v/>
      </c>
    </row>
    <row r="253" spans="4:4">
      <c r="D253" t="str">
        <f t="shared" si="6"/>
        <v/>
      </c>
    </row>
    <row r="254" spans="4:4">
      <c r="D254" t="str">
        <f t="shared" si="6"/>
        <v/>
      </c>
    </row>
    <row r="255" spans="4:4">
      <c r="D255" t="str">
        <f t="shared" si="6"/>
        <v/>
      </c>
    </row>
    <row r="256" spans="4:4">
      <c r="D256" t="str">
        <f t="shared" si="6"/>
        <v/>
      </c>
    </row>
    <row r="257" spans="4:4">
      <c r="D257" t="str">
        <f t="shared" si="6"/>
        <v/>
      </c>
    </row>
    <row r="258" spans="4:4">
      <c r="D258" t="str">
        <f t="shared" si="6"/>
        <v/>
      </c>
    </row>
    <row r="259" spans="4:4">
      <c r="D259" t="str">
        <f t="shared" si="6"/>
        <v/>
      </c>
    </row>
    <row r="260" spans="4:4">
      <c r="D260" t="str">
        <f t="shared" si="6"/>
        <v/>
      </c>
    </row>
    <row r="261" spans="4:4">
      <c r="D261" t="str">
        <f t="shared" ref="D261:D324" si="7">IF(ISBLANK(H261),"",(YEAR(H261)))</f>
        <v/>
      </c>
    </row>
    <row r="262" spans="4:4">
      <c r="D262" t="str">
        <f t="shared" si="7"/>
        <v/>
      </c>
    </row>
    <row r="263" spans="4:4">
      <c r="D263" t="str">
        <f t="shared" si="7"/>
        <v/>
      </c>
    </row>
    <row r="264" spans="4:4">
      <c r="D264" t="str">
        <f t="shared" si="7"/>
        <v/>
      </c>
    </row>
    <row r="265" spans="4:4">
      <c r="D265" t="str">
        <f t="shared" si="7"/>
        <v/>
      </c>
    </row>
    <row r="266" spans="4:4">
      <c r="D266" t="str">
        <f t="shared" si="7"/>
        <v/>
      </c>
    </row>
    <row r="267" spans="4:4">
      <c r="D267" t="str">
        <f t="shared" si="7"/>
        <v/>
      </c>
    </row>
    <row r="268" spans="4:4">
      <c r="D268" t="str">
        <f t="shared" si="7"/>
        <v/>
      </c>
    </row>
    <row r="269" spans="4:4">
      <c r="D269" t="str">
        <f t="shared" si="7"/>
        <v/>
      </c>
    </row>
    <row r="270" spans="4:4">
      <c r="D270" t="str">
        <f t="shared" si="7"/>
        <v/>
      </c>
    </row>
    <row r="271" spans="4:4">
      <c r="D271" t="str">
        <f t="shared" si="7"/>
        <v/>
      </c>
    </row>
    <row r="272" spans="4:4">
      <c r="D272" t="str">
        <f t="shared" si="7"/>
        <v/>
      </c>
    </row>
    <row r="273" spans="4:4">
      <c r="D273" t="str">
        <f t="shared" si="7"/>
        <v/>
      </c>
    </row>
    <row r="274" spans="4:4">
      <c r="D274" t="str">
        <f t="shared" si="7"/>
        <v/>
      </c>
    </row>
    <row r="275" spans="4:4">
      <c r="D275" t="str">
        <f t="shared" si="7"/>
        <v/>
      </c>
    </row>
    <row r="276" spans="4:4">
      <c r="D276" t="str">
        <f t="shared" si="7"/>
        <v/>
      </c>
    </row>
    <row r="277" spans="4:4">
      <c r="D277" t="str">
        <f t="shared" si="7"/>
        <v/>
      </c>
    </row>
    <row r="278" spans="4:4">
      <c r="D278" t="str">
        <f t="shared" si="7"/>
        <v/>
      </c>
    </row>
    <row r="279" spans="4:4">
      <c r="D279" t="str">
        <f t="shared" si="7"/>
        <v/>
      </c>
    </row>
    <row r="280" spans="4:4">
      <c r="D280" t="str">
        <f t="shared" si="7"/>
        <v/>
      </c>
    </row>
    <row r="281" spans="4:4">
      <c r="D281" t="str">
        <f t="shared" si="7"/>
        <v/>
      </c>
    </row>
    <row r="282" spans="4:4">
      <c r="D282" t="str">
        <f t="shared" si="7"/>
        <v/>
      </c>
    </row>
    <row r="283" spans="4:4">
      <c r="D283" t="str">
        <f t="shared" si="7"/>
        <v/>
      </c>
    </row>
    <row r="284" spans="4:4">
      <c r="D284" t="str">
        <f t="shared" si="7"/>
        <v/>
      </c>
    </row>
    <row r="285" spans="4:4">
      <c r="D285" t="str">
        <f t="shared" si="7"/>
        <v/>
      </c>
    </row>
    <row r="286" spans="4:4">
      <c r="D286" t="str">
        <f t="shared" si="7"/>
        <v/>
      </c>
    </row>
    <row r="287" spans="4:4">
      <c r="D287" t="str">
        <f t="shared" si="7"/>
        <v/>
      </c>
    </row>
    <row r="288" spans="4:4">
      <c r="D288" t="str">
        <f t="shared" si="7"/>
        <v/>
      </c>
    </row>
    <row r="289" spans="4:4">
      <c r="D289" t="str">
        <f t="shared" si="7"/>
        <v/>
      </c>
    </row>
    <row r="290" spans="4:4">
      <c r="D290" t="str">
        <f t="shared" si="7"/>
        <v/>
      </c>
    </row>
    <row r="291" spans="4:4">
      <c r="D291" t="str">
        <f t="shared" si="7"/>
        <v/>
      </c>
    </row>
    <row r="292" spans="4:4">
      <c r="D292" t="str">
        <f t="shared" si="7"/>
        <v/>
      </c>
    </row>
    <row r="293" spans="4:4">
      <c r="D293" t="str">
        <f t="shared" si="7"/>
        <v/>
      </c>
    </row>
    <row r="294" spans="4:4">
      <c r="D294" t="str">
        <f t="shared" si="7"/>
        <v/>
      </c>
    </row>
    <row r="295" spans="4:4">
      <c r="D295" t="str">
        <f t="shared" si="7"/>
        <v/>
      </c>
    </row>
    <row r="296" spans="4:4">
      <c r="D296" t="str">
        <f t="shared" si="7"/>
        <v/>
      </c>
    </row>
    <row r="297" spans="4:4">
      <c r="D297" t="str">
        <f t="shared" si="7"/>
        <v/>
      </c>
    </row>
    <row r="298" spans="4:4">
      <c r="D298" t="str">
        <f t="shared" si="7"/>
        <v/>
      </c>
    </row>
    <row r="299" spans="4:4">
      <c r="D299" t="str">
        <f t="shared" si="7"/>
        <v/>
      </c>
    </row>
    <row r="300" spans="4:4">
      <c r="D300" t="str">
        <f t="shared" si="7"/>
        <v/>
      </c>
    </row>
    <row r="301" spans="4:4">
      <c r="D301" t="str">
        <f t="shared" si="7"/>
        <v/>
      </c>
    </row>
    <row r="302" spans="4:4">
      <c r="D302" t="str">
        <f t="shared" si="7"/>
        <v/>
      </c>
    </row>
    <row r="303" spans="4:4">
      <c r="D303" t="str">
        <f t="shared" si="7"/>
        <v/>
      </c>
    </row>
    <row r="304" spans="4:4">
      <c r="D304" t="str">
        <f t="shared" si="7"/>
        <v/>
      </c>
    </row>
    <row r="305" spans="4:4">
      <c r="D305" t="str">
        <f t="shared" si="7"/>
        <v/>
      </c>
    </row>
    <row r="306" spans="4:4">
      <c r="D306" t="str">
        <f t="shared" si="7"/>
        <v/>
      </c>
    </row>
    <row r="307" spans="4:4">
      <c r="D307" t="str">
        <f t="shared" si="7"/>
        <v/>
      </c>
    </row>
    <row r="308" spans="4:4">
      <c r="D308" t="str">
        <f t="shared" si="7"/>
        <v/>
      </c>
    </row>
    <row r="309" spans="4:4">
      <c r="D309" t="str">
        <f t="shared" si="7"/>
        <v/>
      </c>
    </row>
    <row r="310" spans="4:4">
      <c r="D310" t="str">
        <f t="shared" si="7"/>
        <v/>
      </c>
    </row>
    <row r="311" spans="4:4">
      <c r="D311" t="str">
        <f t="shared" si="7"/>
        <v/>
      </c>
    </row>
    <row r="312" spans="4:4">
      <c r="D312" t="str">
        <f t="shared" si="7"/>
        <v/>
      </c>
    </row>
    <row r="313" spans="4:4">
      <c r="D313" t="str">
        <f t="shared" si="7"/>
        <v/>
      </c>
    </row>
    <row r="314" spans="4:4">
      <c r="D314" t="str">
        <f t="shared" si="7"/>
        <v/>
      </c>
    </row>
    <row r="315" spans="4:4">
      <c r="D315" t="str">
        <f t="shared" si="7"/>
        <v/>
      </c>
    </row>
    <row r="316" spans="4:4">
      <c r="D316" t="str">
        <f t="shared" si="7"/>
        <v/>
      </c>
    </row>
    <row r="317" spans="4:4">
      <c r="D317" t="str">
        <f t="shared" si="7"/>
        <v/>
      </c>
    </row>
    <row r="318" spans="4:4">
      <c r="D318" t="str">
        <f t="shared" si="7"/>
        <v/>
      </c>
    </row>
    <row r="319" spans="4:4">
      <c r="D319" t="str">
        <f t="shared" si="7"/>
        <v/>
      </c>
    </row>
    <row r="320" spans="4:4">
      <c r="D320" t="str">
        <f t="shared" si="7"/>
        <v/>
      </c>
    </row>
    <row r="321" spans="4:4">
      <c r="D321" t="str">
        <f t="shared" si="7"/>
        <v/>
      </c>
    </row>
    <row r="322" spans="4:4">
      <c r="D322" t="str">
        <f t="shared" si="7"/>
        <v/>
      </c>
    </row>
    <row r="323" spans="4:4">
      <c r="D323" t="str">
        <f t="shared" si="7"/>
        <v/>
      </c>
    </row>
    <row r="324" spans="4:4">
      <c r="D324" t="str">
        <f t="shared" si="7"/>
        <v/>
      </c>
    </row>
    <row r="325" spans="4:4">
      <c r="D325" t="str">
        <f t="shared" ref="D325:D388" si="8">IF(ISBLANK(H325),"",(YEAR(H325)))</f>
        <v/>
      </c>
    </row>
    <row r="326" spans="4:4">
      <c r="D326" t="str">
        <f t="shared" si="8"/>
        <v/>
      </c>
    </row>
    <row r="327" spans="4:4">
      <c r="D327" t="str">
        <f t="shared" si="8"/>
        <v/>
      </c>
    </row>
    <row r="328" spans="4:4">
      <c r="D328" t="str">
        <f t="shared" si="8"/>
        <v/>
      </c>
    </row>
    <row r="329" spans="4:4">
      <c r="D329" t="str">
        <f t="shared" si="8"/>
        <v/>
      </c>
    </row>
    <row r="330" spans="4:4">
      <c r="D330" t="str">
        <f t="shared" si="8"/>
        <v/>
      </c>
    </row>
    <row r="331" spans="4:4">
      <c r="D331" t="str">
        <f t="shared" si="8"/>
        <v/>
      </c>
    </row>
    <row r="332" spans="4:4">
      <c r="D332" t="str">
        <f t="shared" si="8"/>
        <v/>
      </c>
    </row>
    <row r="333" spans="4:4">
      <c r="D333" t="str">
        <f t="shared" si="8"/>
        <v/>
      </c>
    </row>
    <row r="334" spans="4:4">
      <c r="D334" t="str">
        <f t="shared" si="8"/>
        <v/>
      </c>
    </row>
    <row r="335" spans="4:4">
      <c r="D335" t="str">
        <f t="shared" si="8"/>
        <v/>
      </c>
    </row>
    <row r="336" spans="4:4">
      <c r="D336" t="str">
        <f t="shared" si="8"/>
        <v/>
      </c>
    </row>
    <row r="337" spans="4:4">
      <c r="D337" t="str">
        <f t="shared" si="8"/>
        <v/>
      </c>
    </row>
    <row r="338" spans="4:4">
      <c r="D338" t="str">
        <f t="shared" si="8"/>
        <v/>
      </c>
    </row>
    <row r="339" spans="4:4">
      <c r="D339" t="str">
        <f t="shared" si="8"/>
        <v/>
      </c>
    </row>
    <row r="340" spans="4:4">
      <c r="D340" t="str">
        <f t="shared" si="8"/>
        <v/>
      </c>
    </row>
    <row r="341" spans="4:4">
      <c r="D341" t="str">
        <f t="shared" si="8"/>
        <v/>
      </c>
    </row>
    <row r="342" spans="4:4">
      <c r="D342" t="str">
        <f t="shared" si="8"/>
        <v/>
      </c>
    </row>
    <row r="343" spans="4:4">
      <c r="D343" t="str">
        <f t="shared" si="8"/>
        <v/>
      </c>
    </row>
    <row r="344" spans="4:4">
      <c r="D344" t="str">
        <f t="shared" si="8"/>
        <v/>
      </c>
    </row>
    <row r="345" spans="4:4">
      <c r="D345" t="str">
        <f t="shared" si="8"/>
        <v/>
      </c>
    </row>
    <row r="346" spans="4:4">
      <c r="D346" t="str">
        <f t="shared" si="8"/>
        <v/>
      </c>
    </row>
    <row r="347" spans="4:4">
      <c r="D347" t="str">
        <f t="shared" si="8"/>
        <v/>
      </c>
    </row>
    <row r="348" spans="4:4">
      <c r="D348" t="str">
        <f t="shared" si="8"/>
        <v/>
      </c>
    </row>
    <row r="349" spans="4:4">
      <c r="D349" t="str">
        <f t="shared" si="8"/>
        <v/>
      </c>
    </row>
    <row r="350" spans="4:4">
      <c r="D350" t="str">
        <f t="shared" si="8"/>
        <v/>
      </c>
    </row>
    <row r="351" spans="4:4">
      <c r="D351" t="str">
        <f t="shared" si="8"/>
        <v/>
      </c>
    </row>
    <row r="352" spans="4:4">
      <c r="D352" t="str">
        <f t="shared" si="8"/>
        <v/>
      </c>
    </row>
    <row r="353" spans="4:4">
      <c r="D353" t="str">
        <f t="shared" si="8"/>
        <v/>
      </c>
    </row>
    <row r="354" spans="4:4">
      <c r="D354" t="str">
        <f t="shared" si="8"/>
        <v/>
      </c>
    </row>
    <row r="355" spans="4:4">
      <c r="D355" t="str">
        <f t="shared" si="8"/>
        <v/>
      </c>
    </row>
    <row r="356" spans="4:4">
      <c r="D356" t="str">
        <f t="shared" si="8"/>
        <v/>
      </c>
    </row>
    <row r="357" spans="4:4">
      <c r="D357" t="str">
        <f t="shared" si="8"/>
        <v/>
      </c>
    </row>
    <row r="358" spans="4:4">
      <c r="D358" t="str">
        <f t="shared" si="8"/>
        <v/>
      </c>
    </row>
    <row r="359" spans="4:4">
      <c r="D359" t="str">
        <f t="shared" si="8"/>
        <v/>
      </c>
    </row>
    <row r="360" spans="4:4">
      <c r="D360" t="str">
        <f t="shared" si="8"/>
        <v/>
      </c>
    </row>
    <row r="361" spans="4:4">
      <c r="D361" t="str">
        <f t="shared" si="8"/>
        <v/>
      </c>
    </row>
    <row r="362" spans="4:4">
      <c r="D362" t="str">
        <f t="shared" si="8"/>
        <v/>
      </c>
    </row>
    <row r="363" spans="4:4">
      <c r="D363" t="str">
        <f t="shared" si="8"/>
        <v/>
      </c>
    </row>
    <row r="364" spans="4:4">
      <c r="D364" t="str">
        <f t="shared" si="8"/>
        <v/>
      </c>
    </row>
    <row r="365" spans="4:4">
      <c r="D365" t="str">
        <f t="shared" si="8"/>
        <v/>
      </c>
    </row>
    <row r="366" spans="4:4">
      <c r="D366" t="str">
        <f t="shared" si="8"/>
        <v/>
      </c>
    </row>
    <row r="367" spans="4:4">
      <c r="D367" t="str">
        <f t="shared" si="8"/>
        <v/>
      </c>
    </row>
    <row r="368" spans="4:4">
      <c r="D368" t="str">
        <f t="shared" si="8"/>
        <v/>
      </c>
    </row>
    <row r="369" spans="4:4">
      <c r="D369" t="str">
        <f t="shared" si="8"/>
        <v/>
      </c>
    </row>
    <row r="370" spans="4:4">
      <c r="D370" t="str">
        <f t="shared" si="8"/>
        <v/>
      </c>
    </row>
    <row r="371" spans="4:4">
      <c r="D371" t="str">
        <f t="shared" si="8"/>
        <v/>
      </c>
    </row>
    <row r="372" spans="4:4">
      <c r="D372" t="str">
        <f t="shared" si="8"/>
        <v/>
      </c>
    </row>
    <row r="373" spans="4:4">
      <c r="D373" t="str">
        <f t="shared" si="8"/>
        <v/>
      </c>
    </row>
    <row r="374" spans="4:4">
      <c r="D374" t="str">
        <f t="shared" si="8"/>
        <v/>
      </c>
    </row>
    <row r="375" spans="4:4">
      <c r="D375" t="str">
        <f t="shared" si="8"/>
        <v/>
      </c>
    </row>
    <row r="376" spans="4:4">
      <c r="D376" t="str">
        <f t="shared" si="8"/>
        <v/>
      </c>
    </row>
    <row r="377" spans="4:4">
      <c r="D377" t="str">
        <f t="shared" si="8"/>
        <v/>
      </c>
    </row>
    <row r="378" spans="4:4">
      <c r="D378" t="str">
        <f t="shared" si="8"/>
        <v/>
      </c>
    </row>
    <row r="379" spans="4:4">
      <c r="D379" t="str">
        <f t="shared" si="8"/>
        <v/>
      </c>
    </row>
    <row r="380" spans="4:4">
      <c r="D380" t="str">
        <f t="shared" si="8"/>
        <v/>
      </c>
    </row>
    <row r="381" spans="4:4">
      <c r="D381" t="str">
        <f t="shared" si="8"/>
        <v/>
      </c>
    </row>
    <row r="382" spans="4:4">
      <c r="D382" t="str">
        <f t="shared" si="8"/>
        <v/>
      </c>
    </row>
    <row r="383" spans="4:4">
      <c r="D383" t="str">
        <f t="shared" si="8"/>
        <v/>
      </c>
    </row>
    <row r="384" spans="4:4">
      <c r="D384" t="str">
        <f t="shared" si="8"/>
        <v/>
      </c>
    </row>
    <row r="385" spans="4:4">
      <c r="D385" t="str">
        <f t="shared" si="8"/>
        <v/>
      </c>
    </row>
    <row r="386" spans="4:4">
      <c r="D386" t="str">
        <f t="shared" si="8"/>
        <v/>
      </c>
    </row>
    <row r="387" spans="4:4">
      <c r="D387" t="str">
        <f t="shared" si="8"/>
        <v/>
      </c>
    </row>
    <row r="388" spans="4:4">
      <c r="D388" t="str">
        <f t="shared" si="8"/>
        <v/>
      </c>
    </row>
    <row r="389" spans="4:4">
      <c r="D389" t="str">
        <f t="shared" ref="D389:D452" si="9">IF(ISBLANK(H389),"",(YEAR(H389)))</f>
        <v/>
      </c>
    </row>
    <row r="390" spans="4:4">
      <c r="D390" t="str">
        <f t="shared" si="9"/>
        <v/>
      </c>
    </row>
    <row r="391" spans="4:4">
      <c r="D391" t="str">
        <f t="shared" si="9"/>
        <v/>
      </c>
    </row>
    <row r="392" spans="4:4">
      <c r="D392" t="str">
        <f t="shared" si="9"/>
        <v/>
      </c>
    </row>
    <row r="393" spans="4:4">
      <c r="D393" t="str">
        <f t="shared" si="9"/>
        <v/>
      </c>
    </row>
    <row r="394" spans="4:4">
      <c r="D394" t="str">
        <f t="shared" si="9"/>
        <v/>
      </c>
    </row>
    <row r="395" spans="4:4">
      <c r="D395" t="str">
        <f t="shared" si="9"/>
        <v/>
      </c>
    </row>
    <row r="396" spans="4:4">
      <c r="D396" t="str">
        <f t="shared" si="9"/>
        <v/>
      </c>
    </row>
    <row r="397" spans="4:4">
      <c r="D397" t="str">
        <f t="shared" si="9"/>
        <v/>
      </c>
    </row>
    <row r="398" spans="4:4">
      <c r="D398" t="str">
        <f t="shared" si="9"/>
        <v/>
      </c>
    </row>
    <row r="399" spans="4:4">
      <c r="D399" t="str">
        <f t="shared" si="9"/>
        <v/>
      </c>
    </row>
    <row r="400" spans="4:4">
      <c r="D400" t="str">
        <f t="shared" si="9"/>
        <v/>
      </c>
    </row>
    <row r="401" spans="4:4">
      <c r="D401" t="str">
        <f t="shared" si="9"/>
        <v/>
      </c>
    </row>
    <row r="402" spans="4:4">
      <c r="D402" t="str">
        <f t="shared" si="9"/>
        <v/>
      </c>
    </row>
    <row r="403" spans="4:4">
      <c r="D403" t="str">
        <f t="shared" si="9"/>
        <v/>
      </c>
    </row>
    <row r="404" spans="4:4">
      <c r="D404" t="str">
        <f t="shared" si="9"/>
        <v/>
      </c>
    </row>
    <row r="405" spans="4:4">
      <c r="D405" t="str">
        <f t="shared" si="9"/>
        <v/>
      </c>
    </row>
    <row r="406" spans="4:4">
      <c r="D406" t="str">
        <f t="shared" si="9"/>
        <v/>
      </c>
    </row>
    <row r="407" spans="4:4">
      <c r="D407" t="str">
        <f t="shared" si="9"/>
        <v/>
      </c>
    </row>
    <row r="408" spans="4:4">
      <c r="D408" t="str">
        <f t="shared" si="9"/>
        <v/>
      </c>
    </row>
    <row r="409" spans="4:4">
      <c r="D409" t="str">
        <f t="shared" si="9"/>
        <v/>
      </c>
    </row>
    <row r="410" spans="4:4">
      <c r="D410" t="str">
        <f t="shared" si="9"/>
        <v/>
      </c>
    </row>
    <row r="411" spans="4:4">
      <c r="D411" t="str">
        <f t="shared" si="9"/>
        <v/>
      </c>
    </row>
    <row r="412" spans="4:4">
      <c r="D412" t="str">
        <f t="shared" si="9"/>
        <v/>
      </c>
    </row>
    <row r="413" spans="4:4">
      <c r="D413" t="str">
        <f t="shared" si="9"/>
        <v/>
      </c>
    </row>
    <row r="414" spans="4:4">
      <c r="D414" t="str">
        <f t="shared" si="9"/>
        <v/>
      </c>
    </row>
    <row r="415" spans="4:4">
      <c r="D415" t="str">
        <f t="shared" si="9"/>
        <v/>
      </c>
    </row>
    <row r="416" spans="4:4">
      <c r="D416" t="str">
        <f t="shared" si="9"/>
        <v/>
      </c>
    </row>
    <row r="417" spans="4:4">
      <c r="D417" t="str">
        <f t="shared" si="9"/>
        <v/>
      </c>
    </row>
    <row r="418" spans="4:4">
      <c r="D418" t="str">
        <f t="shared" si="9"/>
        <v/>
      </c>
    </row>
    <row r="419" spans="4:4">
      <c r="D419" t="str">
        <f t="shared" si="9"/>
        <v/>
      </c>
    </row>
    <row r="420" spans="4:4">
      <c r="D420" t="str">
        <f t="shared" si="9"/>
        <v/>
      </c>
    </row>
    <row r="421" spans="4:4">
      <c r="D421" t="str">
        <f t="shared" si="9"/>
        <v/>
      </c>
    </row>
    <row r="422" spans="4:4">
      <c r="D422" t="str">
        <f t="shared" si="9"/>
        <v/>
      </c>
    </row>
    <row r="423" spans="4:4">
      <c r="D423" t="str">
        <f t="shared" si="9"/>
        <v/>
      </c>
    </row>
    <row r="424" spans="4:4">
      <c r="D424" t="str">
        <f t="shared" si="9"/>
        <v/>
      </c>
    </row>
    <row r="425" spans="4:4">
      <c r="D425" t="str">
        <f t="shared" si="9"/>
        <v/>
      </c>
    </row>
    <row r="426" spans="4:4">
      <c r="D426" t="str">
        <f t="shared" si="9"/>
        <v/>
      </c>
    </row>
    <row r="427" spans="4:4">
      <c r="D427" t="str">
        <f t="shared" si="9"/>
        <v/>
      </c>
    </row>
    <row r="428" spans="4:4">
      <c r="D428" t="str">
        <f t="shared" si="9"/>
        <v/>
      </c>
    </row>
    <row r="429" spans="4:4">
      <c r="D429" t="str">
        <f t="shared" si="9"/>
        <v/>
      </c>
    </row>
    <row r="430" spans="4:4">
      <c r="D430" t="str">
        <f t="shared" si="9"/>
        <v/>
      </c>
    </row>
    <row r="431" spans="4:4">
      <c r="D431" t="str">
        <f t="shared" si="9"/>
        <v/>
      </c>
    </row>
    <row r="432" spans="4:4">
      <c r="D432" t="str">
        <f t="shared" si="9"/>
        <v/>
      </c>
    </row>
    <row r="433" spans="4:4">
      <c r="D433" t="str">
        <f t="shared" si="9"/>
        <v/>
      </c>
    </row>
    <row r="434" spans="4:4">
      <c r="D434" t="str">
        <f t="shared" si="9"/>
        <v/>
      </c>
    </row>
    <row r="435" spans="4:4">
      <c r="D435" t="str">
        <f t="shared" si="9"/>
        <v/>
      </c>
    </row>
    <row r="436" spans="4:4">
      <c r="D436" t="str">
        <f t="shared" si="9"/>
        <v/>
      </c>
    </row>
    <row r="437" spans="4:4">
      <c r="D437" t="str">
        <f t="shared" si="9"/>
        <v/>
      </c>
    </row>
    <row r="438" spans="4:4">
      <c r="D438" t="str">
        <f t="shared" si="9"/>
        <v/>
      </c>
    </row>
    <row r="439" spans="4:4">
      <c r="D439" t="str">
        <f t="shared" si="9"/>
        <v/>
      </c>
    </row>
    <row r="440" spans="4:4">
      <c r="D440" t="str">
        <f t="shared" si="9"/>
        <v/>
      </c>
    </row>
    <row r="441" spans="4:4">
      <c r="D441" t="str">
        <f t="shared" si="9"/>
        <v/>
      </c>
    </row>
    <row r="442" spans="4:4">
      <c r="D442" t="str">
        <f t="shared" si="9"/>
        <v/>
      </c>
    </row>
    <row r="443" spans="4:4">
      <c r="D443" t="str">
        <f t="shared" si="9"/>
        <v/>
      </c>
    </row>
    <row r="444" spans="4:4">
      <c r="D444" t="str">
        <f t="shared" si="9"/>
        <v/>
      </c>
    </row>
    <row r="445" spans="4:4">
      <c r="D445" t="str">
        <f t="shared" si="9"/>
        <v/>
      </c>
    </row>
    <row r="446" spans="4:4">
      <c r="D446" t="str">
        <f t="shared" si="9"/>
        <v/>
      </c>
    </row>
    <row r="447" spans="4:4">
      <c r="D447" t="str">
        <f t="shared" si="9"/>
        <v/>
      </c>
    </row>
    <row r="448" spans="4:4">
      <c r="D448" t="str">
        <f t="shared" si="9"/>
        <v/>
      </c>
    </row>
    <row r="449" spans="4:4">
      <c r="D449" t="str">
        <f t="shared" si="9"/>
        <v/>
      </c>
    </row>
    <row r="450" spans="4:4">
      <c r="D450" t="str">
        <f t="shared" si="9"/>
        <v/>
      </c>
    </row>
    <row r="451" spans="4:4">
      <c r="D451" t="str">
        <f t="shared" si="9"/>
        <v/>
      </c>
    </row>
    <row r="452" spans="4:4">
      <c r="D452" t="str">
        <f t="shared" si="9"/>
        <v/>
      </c>
    </row>
    <row r="453" spans="4:4">
      <c r="D453" t="str">
        <f t="shared" ref="D453:D473" si="10">IF(ISBLANK(H453),"",(YEAR(H453)))</f>
        <v/>
      </c>
    </row>
    <row r="454" spans="4:4">
      <c r="D454" t="str">
        <f t="shared" si="10"/>
        <v/>
      </c>
    </row>
    <row r="455" spans="4:4">
      <c r="D455" t="str">
        <f t="shared" si="10"/>
        <v/>
      </c>
    </row>
    <row r="456" spans="4:4">
      <c r="D456" t="str">
        <f t="shared" si="10"/>
        <v/>
      </c>
    </row>
    <row r="457" spans="4:4">
      <c r="D457" t="str">
        <f t="shared" si="10"/>
        <v/>
      </c>
    </row>
    <row r="458" spans="4:4">
      <c r="D458" t="str">
        <f t="shared" si="10"/>
        <v/>
      </c>
    </row>
    <row r="459" spans="4:4">
      <c r="D459" t="str">
        <f t="shared" si="10"/>
        <v/>
      </c>
    </row>
    <row r="460" spans="4:4">
      <c r="D460" t="str">
        <f t="shared" si="10"/>
        <v/>
      </c>
    </row>
    <row r="461" spans="4:4">
      <c r="D461" t="str">
        <f t="shared" si="10"/>
        <v/>
      </c>
    </row>
    <row r="462" spans="4:4">
      <c r="D462" t="str">
        <f t="shared" si="10"/>
        <v/>
      </c>
    </row>
    <row r="463" spans="4:4">
      <c r="D463" t="str">
        <f t="shared" si="10"/>
        <v/>
      </c>
    </row>
    <row r="464" spans="4:4">
      <c r="D464" t="str">
        <f t="shared" si="10"/>
        <v/>
      </c>
    </row>
    <row r="465" spans="4:4">
      <c r="D465" t="str">
        <f t="shared" si="10"/>
        <v/>
      </c>
    </row>
    <row r="466" spans="4:4">
      <c r="D466" t="str">
        <f t="shared" si="10"/>
        <v/>
      </c>
    </row>
    <row r="467" spans="4:4">
      <c r="D467" t="str">
        <f t="shared" si="10"/>
        <v/>
      </c>
    </row>
    <row r="468" spans="4:4">
      <c r="D468" t="str">
        <f t="shared" si="10"/>
        <v/>
      </c>
    </row>
    <row r="469" spans="4:4">
      <c r="D469" t="str">
        <f t="shared" si="10"/>
        <v/>
      </c>
    </row>
    <row r="470" spans="4:4">
      <c r="D470" t="str">
        <f t="shared" si="10"/>
        <v/>
      </c>
    </row>
    <row r="471" spans="4:4">
      <c r="D471" t="str">
        <f t="shared" si="10"/>
        <v/>
      </c>
    </row>
    <row r="472" spans="4:4">
      <c r="D472" t="str">
        <f t="shared" si="10"/>
        <v/>
      </c>
    </row>
    <row r="473" spans="4:4">
      <c r="D473" t="str">
        <f t="shared" si="10"/>
        <v/>
      </c>
    </row>
  </sheetData>
  <conditionalFormatting sqref="L4:L64">
    <cfRule type="cellIs" dxfId="11" priority="1" operator="equal">
      <formula>"RECEITA"</formula>
    </cfRule>
    <cfRule type="cellIs" dxfId="10" priority="2" operator="equal">
      <formula>"DESPESA"</formula>
    </cfRule>
    <cfRule type="cellIs" dxfId="9" priority="3" operator="equal">
      <formula>"DESPESAS"</formula>
    </cfRule>
  </conditionalFormatting>
  <dataValidations count="1">
    <dataValidation type="list" allowBlank="1" showInputMessage="1" showErrorMessage="1" sqref="N4:N64">
      <formula1>$A$3:$A$9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2060"/>
  </sheetPr>
  <dimension ref="B3:P74"/>
  <sheetViews>
    <sheetView showGridLines="0" workbookViewId="0">
      <selection activeCell="B3" sqref="B3:P3"/>
    </sheetView>
  </sheetViews>
  <sheetFormatPr defaultRowHeight="15"/>
  <cols>
    <col min="1" max="1" width="2.5703125" customWidth="1"/>
    <col min="2" max="2" width="17.140625" customWidth="1"/>
    <col min="3" max="3" width="30" bestFit="1" customWidth="1"/>
    <col min="4" max="15" width="10.28515625" customWidth="1"/>
    <col min="16" max="16" width="11.5703125" customWidth="1"/>
  </cols>
  <sheetData>
    <row r="3" spans="2:16" ht="16.5">
      <c r="B3" s="66" t="s">
        <v>121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2:16" ht="15" customHeight="1">
      <c r="B4" s="21" t="s">
        <v>145</v>
      </c>
      <c r="C4" s="21" t="s">
        <v>87</v>
      </c>
      <c r="D4" s="21" t="s">
        <v>146</v>
      </c>
      <c r="E4" s="21" t="s">
        <v>147</v>
      </c>
      <c r="F4" s="21" t="s">
        <v>148</v>
      </c>
      <c r="G4" s="21" t="s">
        <v>149</v>
      </c>
      <c r="H4" s="21" t="s">
        <v>150</v>
      </c>
      <c r="I4" s="21" t="s">
        <v>151</v>
      </c>
      <c r="J4" s="21" t="s">
        <v>152</v>
      </c>
      <c r="K4" s="21" t="s">
        <v>153</v>
      </c>
      <c r="L4" s="21" t="s">
        <v>154</v>
      </c>
      <c r="M4" s="21" t="s">
        <v>155</v>
      </c>
      <c r="N4" s="21" t="s">
        <v>156</v>
      </c>
      <c r="O4" s="21" t="s">
        <v>157</v>
      </c>
      <c r="P4" s="21" t="s">
        <v>130</v>
      </c>
    </row>
    <row r="5" spans="2:16" ht="15" customHeight="1">
      <c r="B5" s="62" t="s">
        <v>123</v>
      </c>
      <c r="C5" s="23" t="s">
        <v>26</v>
      </c>
      <c r="D5" s="27" t="str">
        <f>IF(SUMIFS(Lançamentos!$M:$M,Lançamentos!$I:$I,'Controle de gastos '!$C5,Lançamentos!$C:$C,'Controle de gastos '!D$4)=0,"",(SUMIFS(Lançamentos!$M:$M,Lançamentos!$I:$I,'Controle de gastos '!$C5,Lançamentos!$C:$C,'Controle de gastos '!D$4)))</f>
        <v/>
      </c>
      <c r="E5" s="27" t="str">
        <f>IF(SUMIFS(Lançamentos!$M:$M,Lançamentos!$I:$I,'Controle de gastos '!$C5,Lançamentos!$C:$C,'Controle de gastos '!E$4)=0,"",(SUMIFS(Lançamentos!$M:$M,Lançamentos!$I:$I,'Controle de gastos '!$C5,Lançamentos!$C:$C,'Controle de gastos '!E$4)))</f>
        <v/>
      </c>
      <c r="F5" s="27">
        <f>IF(SUMIFS(Lançamentos!$M:$M,Lançamentos!$I:$I,'Controle de gastos '!$C5,Lançamentos!$C:$C,'Controle de gastos '!F$4)=0,"",(SUMIFS(Lançamentos!$M:$M,Lançamentos!$I:$I,'Controle de gastos '!$C5,Lançamentos!$C:$C,'Controle de gastos '!F$4)))</f>
        <v>700</v>
      </c>
      <c r="G5" s="27" t="str">
        <f>IF(SUMIFS(Lançamentos!$M:$M,Lançamentos!$I:$I,'Controle de gastos '!$C5,Lançamentos!$C:$C,'Controle de gastos '!G$4)=0,"",(SUMIFS(Lançamentos!$M:$M,Lançamentos!$I:$I,'Controle de gastos '!$C5,Lançamentos!$C:$C,'Controle de gastos '!G$4)))</f>
        <v/>
      </c>
      <c r="H5" s="27" t="str">
        <f>IF(SUMIFS(Lançamentos!$M:$M,Lançamentos!$I:$I,'Controle de gastos '!$C5,Lançamentos!$C:$C,'Controle de gastos '!H$4)=0,"",(SUMIFS(Lançamentos!$M:$M,Lançamentos!$I:$I,'Controle de gastos '!$C5,Lançamentos!$C:$C,'Controle de gastos '!H$4)))</f>
        <v/>
      </c>
      <c r="I5" s="27" t="str">
        <f>IF(SUMIFS(Lançamentos!$M:$M,Lançamentos!$I:$I,'Controle de gastos '!$C5,Lançamentos!$C:$C,'Controle de gastos '!I$4)=0,"",(SUMIFS(Lançamentos!$M:$M,Lançamentos!$I:$I,'Controle de gastos '!$C5,Lançamentos!$C:$C,'Controle de gastos '!I$4)))</f>
        <v/>
      </c>
      <c r="J5" s="27" t="str">
        <f>IF(SUMIFS(Lançamentos!$M:$M,Lançamentos!$I:$I,'Controle de gastos '!$C5,Lançamentos!$C:$C,'Controle de gastos '!J$4)=0,"",(SUMIFS(Lançamentos!$M:$M,Lançamentos!$I:$I,'Controle de gastos '!$C5,Lançamentos!$C:$C,'Controle de gastos '!J$4)))</f>
        <v/>
      </c>
      <c r="K5" s="27" t="str">
        <f>IF(SUMIFS(Lançamentos!$M:$M,Lançamentos!$I:$I,'Controle de gastos '!$C5,Lançamentos!$C:$C,'Controle de gastos '!K$4)=0,"",(SUMIFS(Lançamentos!$M:$M,Lançamentos!$I:$I,'Controle de gastos '!$C5,Lançamentos!$C:$C,'Controle de gastos '!K$4)))</f>
        <v/>
      </c>
      <c r="L5" s="27" t="str">
        <f>IF(SUMIFS(Lançamentos!$M:$M,Lançamentos!$I:$I,'Controle de gastos '!$C5,Lançamentos!$C:$C,'Controle de gastos '!L$4)=0,"",(SUMIFS(Lançamentos!$M:$M,Lançamentos!$I:$I,'Controle de gastos '!$C5,Lançamentos!$C:$C,'Controle de gastos '!L$4)))</f>
        <v/>
      </c>
      <c r="M5" s="27" t="str">
        <f>IF(SUMIFS(Lançamentos!$M:$M,Lançamentos!$I:$I,'Controle de gastos '!$C5,Lançamentos!$C:$C,'Controle de gastos '!M$4)=0,"",(SUMIFS(Lançamentos!$M:$M,Lançamentos!$I:$I,'Controle de gastos '!$C5,Lançamentos!$C:$C,'Controle de gastos '!M$4)))</f>
        <v/>
      </c>
      <c r="N5" s="27" t="str">
        <f>IF(SUMIFS(Lançamentos!$M:$M,Lançamentos!$I:$I,'Controle de gastos '!$C5,Lançamentos!$C:$C,'Controle de gastos '!N$4)=0,"",(SUMIFS(Lançamentos!$M:$M,Lançamentos!$I:$I,'Controle de gastos '!$C5,Lançamentos!$C:$C,'Controle de gastos '!N$4)))</f>
        <v/>
      </c>
      <c r="O5" s="27" t="str">
        <f>IF(SUMIFS(Lançamentos!$M:$M,Lançamentos!$I:$I,'Controle de gastos '!$C5,Lançamentos!$C:$C,'Controle de gastos '!O$4)=0,"",(SUMIFS(Lançamentos!$M:$M,Lançamentos!$I:$I,'Controle de gastos '!$C5,Lançamentos!$C:$C,'Controle de gastos '!O$4)))</f>
        <v/>
      </c>
      <c r="P5" s="28">
        <f>SUM(D5:O5)</f>
        <v>700</v>
      </c>
    </row>
    <row r="6" spans="2:16">
      <c r="B6" s="62"/>
      <c r="C6" s="23" t="s">
        <v>100</v>
      </c>
      <c r="D6" s="27" t="str">
        <f>IF(SUMIFS(Lançamentos!$M:$M,Lançamentos!$I:$I,'Controle de gastos '!$C6,Lançamentos!$C:$C,'Controle de gastos '!D$4)=0,"",(SUMIFS(Lançamentos!$M:$M,Lançamentos!$I:$I,'Controle de gastos '!$C6,Lançamentos!$C:$C,'Controle de gastos '!D$4)))</f>
        <v/>
      </c>
      <c r="E6" s="27" t="str">
        <f>IF(SUMIFS(Lançamentos!$M:$M,Lançamentos!$I:$I,'Controle de gastos '!$C6,Lançamentos!$C:$C,'Controle de gastos '!E$4)=0,"",(SUMIFS(Lançamentos!$M:$M,Lançamentos!$I:$I,'Controle de gastos '!$C6,Lançamentos!$C:$C,'Controle de gastos '!E$4)))</f>
        <v/>
      </c>
      <c r="F6" s="27" t="str">
        <f>IF(SUMIFS(Lançamentos!$M:$M,Lançamentos!$I:$I,'Controle de gastos '!$C6,Lançamentos!$C:$C,'Controle de gastos '!F$4)=0,"",(SUMIFS(Lançamentos!$M:$M,Lançamentos!$I:$I,'Controle de gastos '!$C6,Lançamentos!$C:$C,'Controle de gastos '!F$4)))</f>
        <v/>
      </c>
      <c r="G6" s="27" t="str">
        <f>IF(SUMIFS(Lançamentos!$M:$M,Lançamentos!$I:$I,'Controle de gastos '!$C6,Lançamentos!$C:$C,'Controle de gastos '!G$4)=0,"",(SUMIFS(Lançamentos!$M:$M,Lançamentos!$I:$I,'Controle de gastos '!$C6,Lançamentos!$C:$C,'Controle de gastos '!G$4)))</f>
        <v/>
      </c>
      <c r="H6" s="27" t="str">
        <f>IF(SUMIFS(Lançamentos!$M:$M,Lançamentos!$I:$I,'Controle de gastos '!$C6,Lançamentos!$C:$C,'Controle de gastos '!H$4)=0,"",(SUMIFS(Lançamentos!$M:$M,Lançamentos!$I:$I,'Controle de gastos '!$C6,Lançamentos!$C:$C,'Controle de gastos '!H$4)))</f>
        <v/>
      </c>
      <c r="I6" s="27" t="str">
        <f>IF(SUMIFS(Lançamentos!$M:$M,Lançamentos!$I:$I,'Controle de gastos '!$C6,Lançamentos!$C:$C,'Controle de gastos '!I$4)=0,"",(SUMIFS(Lançamentos!$M:$M,Lançamentos!$I:$I,'Controle de gastos '!$C6,Lançamentos!$C:$C,'Controle de gastos '!I$4)))</f>
        <v/>
      </c>
      <c r="J6" s="27" t="str">
        <f>IF(SUMIFS(Lançamentos!$M:$M,Lançamentos!$I:$I,'Controle de gastos '!$C6,Lançamentos!$C:$C,'Controle de gastos '!J$4)=0,"",(SUMIFS(Lançamentos!$M:$M,Lançamentos!$I:$I,'Controle de gastos '!$C6,Lançamentos!$C:$C,'Controle de gastos '!J$4)))</f>
        <v/>
      </c>
      <c r="K6" s="27" t="str">
        <f>IF(SUMIFS(Lançamentos!$M:$M,Lançamentos!$I:$I,'Controle de gastos '!$C6,Lançamentos!$C:$C,'Controle de gastos '!K$4)=0,"",(SUMIFS(Lançamentos!$M:$M,Lançamentos!$I:$I,'Controle de gastos '!$C6,Lançamentos!$C:$C,'Controle de gastos '!K$4)))</f>
        <v/>
      </c>
      <c r="L6" s="27" t="str">
        <f>IF(SUMIFS(Lançamentos!$M:$M,Lançamentos!$I:$I,'Controle de gastos '!$C6,Lançamentos!$C:$C,'Controle de gastos '!L$4)=0,"",(SUMIFS(Lançamentos!$M:$M,Lançamentos!$I:$I,'Controle de gastos '!$C6,Lançamentos!$C:$C,'Controle de gastos '!L$4)))</f>
        <v/>
      </c>
      <c r="M6" s="27" t="str">
        <f>IF(SUMIFS(Lançamentos!$M:$M,Lançamentos!$I:$I,'Controle de gastos '!$C6,Lançamentos!$C:$C,'Controle de gastos '!M$4)=0,"",(SUMIFS(Lançamentos!$M:$M,Lançamentos!$I:$I,'Controle de gastos '!$C6,Lançamentos!$C:$C,'Controle de gastos '!M$4)))</f>
        <v/>
      </c>
      <c r="N6" s="27" t="str">
        <f>IF(SUMIFS(Lançamentos!$M:$M,Lançamentos!$I:$I,'Controle de gastos '!$C6,Lançamentos!$C:$C,'Controle de gastos '!N$4)=0,"",(SUMIFS(Lançamentos!$M:$M,Lançamentos!$I:$I,'Controle de gastos '!$C6,Lançamentos!$C:$C,'Controle de gastos '!N$4)))</f>
        <v/>
      </c>
      <c r="O6" s="27" t="str">
        <f>IF(SUMIFS(Lançamentos!$M:$M,Lançamentos!$I:$I,'Controle de gastos '!$C6,Lançamentos!$C:$C,'Controle de gastos '!O$4)=0,"",(SUMIFS(Lançamentos!$M:$M,Lançamentos!$I:$I,'Controle de gastos '!$C6,Lançamentos!$C:$C,'Controle de gastos '!O$4)))</f>
        <v/>
      </c>
      <c r="P6" s="28">
        <f t="shared" ref="P6:P14" si="0">SUM(D6:O6)</f>
        <v>0</v>
      </c>
    </row>
    <row r="7" spans="2:16">
      <c r="B7" s="62"/>
      <c r="C7" s="23" t="s">
        <v>19</v>
      </c>
      <c r="D7" s="27" t="str">
        <f>IF(SUMIFS(Lançamentos!$M:$M,Lançamentos!$I:$I,'Controle de gastos '!$C7,Lançamentos!$C:$C,'Controle de gastos '!D$4)=0,"",(SUMIFS(Lançamentos!$M:$M,Lançamentos!$I:$I,'Controle de gastos '!$C7,Lançamentos!$C:$C,'Controle de gastos '!D$4)))</f>
        <v/>
      </c>
      <c r="E7" s="27" t="str">
        <f>IF(SUMIFS(Lançamentos!$M:$M,Lançamentos!$I:$I,'Controle de gastos '!$C7,Lançamentos!$C:$C,'Controle de gastos '!E$4)=0,"",(SUMIFS(Lançamentos!$M:$M,Lançamentos!$I:$I,'Controle de gastos '!$C7,Lançamentos!$C:$C,'Controle de gastos '!E$4)))</f>
        <v/>
      </c>
      <c r="F7" s="27">
        <f>IF(SUMIFS(Lançamentos!$M:$M,Lançamentos!$I:$I,'Controle de gastos '!$C7,Lançamentos!$C:$C,'Controle de gastos '!F$4)=0,"",(SUMIFS(Lançamentos!$M:$M,Lançamentos!$I:$I,'Controle de gastos '!$C7,Lançamentos!$C:$C,'Controle de gastos '!F$4)))</f>
        <v>1500</v>
      </c>
      <c r="G7" s="27" t="str">
        <f>IF(SUMIFS(Lançamentos!$M:$M,Lançamentos!$I:$I,'Controle de gastos '!$C7,Lançamentos!$C:$C,'Controle de gastos '!G$4)=0,"",(SUMIFS(Lançamentos!$M:$M,Lançamentos!$I:$I,'Controle de gastos '!$C7,Lançamentos!$C:$C,'Controle de gastos '!G$4)))</f>
        <v/>
      </c>
      <c r="H7" s="27" t="str">
        <f>IF(SUMIFS(Lançamentos!$M:$M,Lançamentos!$I:$I,'Controle de gastos '!$C7,Lançamentos!$C:$C,'Controle de gastos '!H$4)=0,"",(SUMIFS(Lançamentos!$M:$M,Lançamentos!$I:$I,'Controle de gastos '!$C7,Lançamentos!$C:$C,'Controle de gastos '!H$4)))</f>
        <v/>
      </c>
      <c r="I7" s="27" t="str">
        <f>IF(SUMIFS(Lançamentos!$M:$M,Lançamentos!$I:$I,'Controle de gastos '!$C7,Lançamentos!$C:$C,'Controle de gastos '!I$4)=0,"",(SUMIFS(Lançamentos!$M:$M,Lançamentos!$I:$I,'Controle de gastos '!$C7,Lançamentos!$C:$C,'Controle de gastos '!I$4)))</f>
        <v/>
      </c>
      <c r="J7" s="27" t="str">
        <f>IF(SUMIFS(Lançamentos!$M:$M,Lançamentos!$I:$I,'Controle de gastos '!$C7,Lançamentos!$C:$C,'Controle de gastos '!J$4)=0,"",(SUMIFS(Lançamentos!$M:$M,Lançamentos!$I:$I,'Controle de gastos '!$C7,Lançamentos!$C:$C,'Controle de gastos '!J$4)))</f>
        <v/>
      </c>
      <c r="K7" s="27" t="str">
        <f>IF(SUMIFS(Lançamentos!$M:$M,Lançamentos!$I:$I,'Controle de gastos '!$C7,Lançamentos!$C:$C,'Controle de gastos '!K$4)=0,"",(SUMIFS(Lançamentos!$M:$M,Lançamentos!$I:$I,'Controle de gastos '!$C7,Lançamentos!$C:$C,'Controle de gastos '!K$4)))</f>
        <v/>
      </c>
      <c r="L7" s="27" t="str">
        <f>IF(SUMIFS(Lançamentos!$M:$M,Lançamentos!$I:$I,'Controle de gastos '!$C7,Lançamentos!$C:$C,'Controle de gastos '!L$4)=0,"",(SUMIFS(Lançamentos!$M:$M,Lançamentos!$I:$I,'Controle de gastos '!$C7,Lançamentos!$C:$C,'Controle de gastos '!L$4)))</f>
        <v/>
      </c>
      <c r="M7" s="27" t="str">
        <f>IF(SUMIFS(Lançamentos!$M:$M,Lançamentos!$I:$I,'Controle de gastos '!$C7,Lançamentos!$C:$C,'Controle de gastos '!M$4)=0,"",(SUMIFS(Lançamentos!$M:$M,Lançamentos!$I:$I,'Controle de gastos '!$C7,Lançamentos!$C:$C,'Controle de gastos '!M$4)))</f>
        <v/>
      </c>
      <c r="N7" s="27" t="str">
        <f>IF(SUMIFS(Lançamentos!$M:$M,Lançamentos!$I:$I,'Controle de gastos '!$C7,Lançamentos!$C:$C,'Controle de gastos '!N$4)=0,"",(SUMIFS(Lançamentos!$M:$M,Lançamentos!$I:$I,'Controle de gastos '!$C7,Lançamentos!$C:$C,'Controle de gastos '!N$4)))</f>
        <v/>
      </c>
      <c r="O7" s="27" t="str">
        <f>IF(SUMIFS(Lançamentos!$M:$M,Lançamentos!$I:$I,'Controle de gastos '!$C7,Lançamentos!$C:$C,'Controle de gastos '!O$4)=0,"",(SUMIFS(Lançamentos!$M:$M,Lançamentos!$I:$I,'Controle de gastos '!$C7,Lançamentos!$C:$C,'Controle de gastos '!O$4)))</f>
        <v/>
      </c>
      <c r="P7" s="28">
        <f t="shared" si="0"/>
        <v>1500</v>
      </c>
    </row>
    <row r="8" spans="2:16">
      <c r="B8" s="62"/>
      <c r="C8" s="23" t="s">
        <v>31</v>
      </c>
      <c r="D8" s="27" t="str">
        <f>IF(SUMIFS(Lançamentos!$M:$M,Lançamentos!$I:$I,'Controle de gastos '!$C8,Lançamentos!$C:$C,'Controle de gastos '!D$4)=0,"",(SUMIFS(Lançamentos!$M:$M,Lançamentos!$I:$I,'Controle de gastos '!$C8,Lançamentos!$C:$C,'Controle de gastos '!D$4)))</f>
        <v/>
      </c>
      <c r="E8" s="27" t="str">
        <f>IF(SUMIFS(Lançamentos!$M:$M,Lançamentos!$I:$I,'Controle de gastos '!$C8,Lançamentos!$C:$C,'Controle de gastos '!E$4)=0,"",(SUMIFS(Lançamentos!$M:$M,Lançamentos!$I:$I,'Controle de gastos '!$C8,Lançamentos!$C:$C,'Controle de gastos '!E$4)))</f>
        <v/>
      </c>
      <c r="F8" s="27">
        <f>IF(SUMIFS(Lançamentos!$M:$M,Lançamentos!$I:$I,'Controle de gastos '!$C8,Lançamentos!$C:$C,'Controle de gastos '!F$4)=0,"",(SUMIFS(Lançamentos!$M:$M,Lançamentos!$I:$I,'Controle de gastos '!$C8,Lançamentos!$C:$C,'Controle de gastos '!F$4)))</f>
        <v>1800</v>
      </c>
      <c r="G8" s="27" t="str">
        <f>IF(SUMIFS(Lançamentos!$M:$M,Lançamentos!$I:$I,'Controle de gastos '!$C8,Lançamentos!$C:$C,'Controle de gastos '!G$4)=0,"",(SUMIFS(Lançamentos!$M:$M,Lançamentos!$I:$I,'Controle de gastos '!$C8,Lançamentos!$C:$C,'Controle de gastos '!G$4)))</f>
        <v/>
      </c>
      <c r="H8" s="27" t="str">
        <f>IF(SUMIFS(Lançamentos!$M:$M,Lançamentos!$I:$I,'Controle de gastos '!$C8,Lançamentos!$C:$C,'Controle de gastos '!H$4)=0,"",(SUMIFS(Lançamentos!$M:$M,Lançamentos!$I:$I,'Controle de gastos '!$C8,Lançamentos!$C:$C,'Controle de gastos '!H$4)))</f>
        <v/>
      </c>
      <c r="I8" s="27" t="str">
        <f>IF(SUMIFS(Lançamentos!$M:$M,Lançamentos!$I:$I,'Controle de gastos '!$C8,Lançamentos!$C:$C,'Controle de gastos '!I$4)=0,"",(SUMIFS(Lançamentos!$M:$M,Lançamentos!$I:$I,'Controle de gastos '!$C8,Lançamentos!$C:$C,'Controle de gastos '!I$4)))</f>
        <v/>
      </c>
      <c r="J8" s="27" t="str">
        <f>IF(SUMIFS(Lançamentos!$M:$M,Lançamentos!$I:$I,'Controle de gastos '!$C8,Lançamentos!$C:$C,'Controle de gastos '!J$4)=0,"",(SUMIFS(Lançamentos!$M:$M,Lançamentos!$I:$I,'Controle de gastos '!$C8,Lançamentos!$C:$C,'Controle de gastos '!J$4)))</f>
        <v/>
      </c>
      <c r="K8" s="27" t="str">
        <f>IF(SUMIFS(Lançamentos!$M:$M,Lançamentos!$I:$I,'Controle de gastos '!$C8,Lançamentos!$C:$C,'Controle de gastos '!K$4)=0,"",(SUMIFS(Lançamentos!$M:$M,Lançamentos!$I:$I,'Controle de gastos '!$C8,Lançamentos!$C:$C,'Controle de gastos '!K$4)))</f>
        <v/>
      </c>
      <c r="L8" s="27" t="str">
        <f>IF(SUMIFS(Lançamentos!$M:$M,Lançamentos!$I:$I,'Controle de gastos '!$C8,Lançamentos!$C:$C,'Controle de gastos '!L$4)=0,"",(SUMIFS(Lançamentos!$M:$M,Lançamentos!$I:$I,'Controle de gastos '!$C8,Lançamentos!$C:$C,'Controle de gastos '!L$4)))</f>
        <v/>
      </c>
      <c r="M8" s="27" t="str">
        <f>IF(SUMIFS(Lançamentos!$M:$M,Lançamentos!$I:$I,'Controle de gastos '!$C8,Lançamentos!$C:$C,'Controle de gastos '!M$4)=0,"",(SUMIFS(Lançamentos!$M:$M,Lançamentos!$I:$I,'Controle de gastos '!$C8,Lançamentos!$C:$C,'Controle de gastos '!M$4)))</f>
        <v/>
      </c>
      <c r="N8" s="27" t="str">
        <f>IF(SUMIFS(Lançamentos!$M:$M,Lançamentos!$I:$I,'Controle de gastos '!$C8,Lançamentos!$C:$C,'Controle de gastos '!N$4)=0,"",(SUMIFS(Lançamentos!$M:$M,Lançamentos!$I:$I,'Controle de gastos '!$C8,Lançamentos!$C:$C,'Controle de gastos '!N$4)))</f>
        <v/>
      </c>
      <c r="O8" s="27" t="str">
        <f>IF(SUMIFS(Lançamentos!$M:$M,Lançamentos!$I:$I,'Controle de gastos '!$C8,Lançamentos!$C:$C,'Controle de gastos '!O$4)=0,"",(SUMIFS(Lançamentos!$M:$M,Lançamentos!$I:$I,'Controle de gastos '!$C8,Lançamentos!$C:$C,'Controle de gastos '!O$4)))</f>
        <v/>
      </c>
      <c r="P8" s="28">
        <f t="shared" si="0"/>
        <v>1800</v>
      </c>
    </row>
    <row r="9" spans="2:16">
      <c r="B9" s="62"/>
      <c r="C9" s="23" t="s">
        <v>32</v>
      </c>
      <c r="D9" s="27" t="str">
        <f>IF(SUMIFS(Lançamentos!$M:$M,Lançamentos!$I:$I,'Controle de gastos '!$C9,Lançamentos!$C:$C,'Controle de gastos '!D$4)=0,"",(SUMIFS(Lançamentos!$M:$M,Lançamentos!$I:$I,'Controle de gastos '!$C9,Lançamentos!$C:$C,'Controle de gastos '!D$4)))</f>
        <v/>
      </c>
      <c r="E9" s="27" t="str">
        <f>IF(SUMIFS(Lançamentos!$M:$M,Lançamentos!$I:$I,'Controle de gastos '!$C9,Lançamentos!$C:$C,'Controle de gastos '!E$4)=0,"",(SUMIFS(Lançamentos!$M:$M,Lançamentos!$I:$I,'Controle de gastos '!$C9,Lançamentos!$C:$C,'Controle de gastos '!E$4)))</f>
        <v/>
      </c>
      <c r="F9" s="27">
        <f>IF(SUMIFS(Lançamentos!$M:$M,Lançamentos!$I:$I,'Controle de gastos '!$C9,Lançamentos!$C:$C,'Controle de gastos '!F$4)=0,"",(SUMIFS(Lançamentos!$M:$M,Lançamentos!$I:$I,'Controle de gastos '!$C9,Lançamentos!$C:$C,'Controle de gastos '!F$4)))</f>
        <v>2100.9499999999998</v>
      </c>
      <c r="G9" s="27" t="str">
        <f>IF(SUMIFS(Lançamentos!$M:$M,Lançamentos!$I:$I,'Controle de gastos '!$C9,Lançamentos!$C:$C,'Controle de gastos '!G$4)=0,"",(SUMIFS(Lançamentos!$M:$M,Lançamentos!$I:$I,'Controle de gastos '!$C9,Lançamentos!$C:$C,'Controle de gastos '!G$4)))</f>
        <v/>
      </c>
      <c r="H9" s="27" t="str">
        <f>IF(SUMIFS(Lançamentos!$M:$M,Lançamentos!$I:$I,'Controle de gastos '!$C9,Lançamentos!$C:$C,'Controle de gastos '!H$4)=0,"",(SUMIFS(Lançamentos!$M:$M,Lançamentos!$I:$I,'Controle de gastos '!$C9,Lançamentos!$C:$C,'Controle de gastos '!H$4)))</f>
        <v/>
      </c>
      <c r="I9" s="27" t="str">
        <f>IF(SUMIFS(Lançamentos!$M:$M,Lançamentos!$I:$I,'Controle de gastos '!$C9,Lançamentos!$C:$C,'Controle de gastos '!I$4)=0,"",(SUMIFS(Lançamentos!$M:$M,Lançamentos!$I:$I,'Controle de gastos '!$C9,Lançamentos!$C:$C,'Controle de gastos '!I$4)))</f>
        <v/>
      </c>
      <c r="J9" s="27" t="str">
        <f>IF(SUMIFS(Lançamentos!$M:$M,Lançamentos!$I:$I,'Controle de gastos '!$C9,Lançamentos!$C:$C,'Controle de gastos '!J$4)=0,"",(SUMIFS(Lançamentos!$M:$M,Lançamentos!$I:$I,'Controle de gastos '!$C9,Lançamentos!$C:$C,'Controle de gastos '!J$4)))</f>
        <v/>
      </c>
      <c r="K9" s="27" t="str">
        <f>IF(SUMIFS(Lançamentos!$M:$M,Lançamentos!$I:$I,'Controle de gastos '!$C9,Lançamentos!$C:$C,'Controle de gastos '!K$4)=0,"",(SUMIFS(Lançamentos!$M:$M,Lançamentos!$I:$I,'Controle de gastos '!$C9,Lançamentos!$C:$C,'Controle de gastos '!K$4)))</f>
        <v/>
      </c>
      <c r="L9" s="27" t="str">
        <f>IF(SUMIFS(Lançamentos!$M:$M,Lançamentos!$I:$I,'Controle de gastos '!$C9,Lançamentos!$C:$C,'Controle de gastos '!L$4)=0,"",(SUMIFS(Lançamentos!$M:$M,Lançamentos!$I:$I,'Controle de gastos '!$C9,Lançamentos!$C:$C,'Controle de gastos '!L$4)))</f>
        <v/>
      </c>
      <c r="M9" s="27" t="str">
        <f>IF(SUMIFS(Lançamentos!$M:$M,Lançamentos!$I:$I,'Controle de gastos '!$C9,Lançamentos!$C:$C,'Controle de gastos '!M$4)=0,"",(SUMIFS(Lançamentos!$M:$M,Lançamentos!$I:$I,'Controle de gastos '!$C9,Lançamentos!$C:$C,'Controle de gastos '!M$4)))</f>
        <v/>
      </c>
      <c r="N9" s="27" t="str">
        <f>IF(SUMIFS(Lançamentos!$M:$M,Lançamentos!$I:$I,'Controle de gastos '!$C9,Lançamentos!$C:$C,'Controle de gastos '!N$4)=0,"",(SUMIFS(Lançamentos!$M:$M,Lançamentos!$I:$I,'Controle de gastos '!$C9,Lançamentos!$C:$C,'Controle de gastos '!N$4)))</f>
        <v/>
      </c>
      <c r="O9" s="27" t="str">
        <f>IF(SUMIFS(Lançamentos!$M:$M,Lançamentos!$I:$I,'Controle de gastos '!$C9,Lançamentos!$C:$C,'Controle de gastos '!O$4)=0,"",(SUMIFS(Lançamentos!$M:$M,Lançamentos!$I:$I,'Controle de gastos '!$C9,Lançamentos!$C:$C,'Controle de gastos '!O$4)))</f>
        <v/>
      </c>
      <c r="P9" s="28">
        <f t="shared" si="0"/>
        <v>2100.9499999999998</v>
      </c>
    </row>
    <row r="10" spans="2:16">
      <c r="B10" s="62"/>
      <c r="C10" s="23" t="s">
        <v>33</v>
      </c>
      <c r="D10" s="27" t="str">
        <f>IF(SUMIFS(Lançamentos!$M:$M,Lançamentos!$I:$I,'Controle de gastos '!$C10,Lançamentos!$C:$C,'Controle de gastos '!D$4)=0,"",(SUMIFS(Lançamentos!$M:$M,Lançamentos!$I:$I,'Controle de gastos '!$C10,Lançamentos!$C:$C,'Controle de gastos '!D$4)))</f>
        <v/>
      </c>
      <c r="E10" s="27" t="str">
        <f>IF(SUMIFS(Lançamentos!$M:$M,Lançamentos!$I:$I,'Controle de gastos '!$C10,Lançamentos!$C:$C,'Controle de gastos '!E$4)=0,"",(SUMIFS(Lançamentos!$M:$M,Lançamentos!$I:$I,'Controle de gastos '!$C10,Lançamentos!$C:$C,'Controle de gastos '!E$4)))</f>
        <v/>
      </c>
      <c r="F10" s="27" t="str">
        <f>IF(SUMIFS(Lançamentos!$M:$M,Lançamentos!$I:$I,'Controle de gastos '!$C10,Lançamentos!$C:$C,'Controle de gastos '!F$4)=0,"",(SUMIFS(Lançamentos!$M:$M,Lançamentos!$I:$I,'Controle de gastos '!$C10,Lançamentos!$C:$C,'Controle de gastos '!F$4)))</f>
        <v/>
      </c>
      <c r="G10" s="27" t="str">
        <f>IF(SUMIFS(Lançamentos!$M:$M,Lançamentos!$I:$I,'Controle de gastos '!$C10,Lançamentos!$C:$C,'Controle de gastos '!G$4)=0,"",(SUMIFS(Lançamentos!$M:$M,Lançamentos!$I:$I,'Controle de gastos '!$C10,Lançamentos!$C:$C,'Controle de gastos '!G$4)))</f>
        <v/>
      </c>
      <c r="H10" s="27" t="str">
        <f>IF(SUMIFS(Lançamentos!$M:$M,Lançamentos!$I:$I,'Controle de gastos '!$C10,Lançamentos!$C:$C,'Controle de gastos '!H$4)=0,"",(SUMIFS(Lançamentos!$M:$M,Lançamentos!$I:$I,'Controle de gastos '!$C10,Lançamentos!$C:$C,'Controle de gastos '!H$4)))</f>
        <v/>
      </c>
      <c r="I10" s="27" t="str">
        <f>IF(SUMIFS(Lançamentos!$M:$M,Lançamentos!$I:$I,'Controle de gastos '!$C10,Lançamentos!$C:$C,'Controle de gastos '!I$4)=0,"",(SUMIFS(Lançamentos!$M:$M,Lançamentos!$I:$I,'Controle de gastos '!$C10,Lançamentos!$C:$C,'Controle de gastos '!I$4)))</f>
        <v/>
      </c>
      <c r="J10" s="27" t="str">
        <f>IF(SUMIFS(Lançamentos!$M:$M,Lançamentos!$I:$I,'Controle de gastos '!$C10,Lançamentos!$C:$C,'Controle de gastos '!J$4)=0,"",(SUMIFS(Lançamentos!$M:$M,Lançamentos!$I:$I,'Controle de gastos '!$C10,Lançamentos!$C:$C,'Controle de gastos '!J$4)))</f>
        <v/>
      </c>
      <c r="K10" s="27" t="str">
        <f>IF(SUMIFS(Lançamentos!$M:$M,Lançamentos!$I:$I,'Controle de gastos '!$C10,Lançamentos!$C:$C,'Controle de gastos '!K$4)=0,"",(SUMIFS(Lançamentos!$M:$M,Lançamentos!$I:$I,'Controle de gastos '!$C10,Lançamentos!$C:$C,'Controle de gastos '!K$4)))</f>
        <v/>
      </c>
      <c r="L10" s="27" t="str">
        <f>IF(SUMIFS(Lançamentos!$M:$M,Lançamentos!$I:$I,'Controle de gastos '!$C10,Lançamentos!$C:$C,'Controle de gastos '!L$4)=0,"",(SUMIFS(Lançamentos!$M:$M,Lançamentos!$I:$I,'Controle de gastos '!$C10,Lançamentos!$C:$C,'Controle de gastos '!L$4)))</f>
        <v/>
      </c>
      <c r="M10" s="27" t="str">
        <f>IF(SUMIFS(Lançamentos!$M:$M,Lançamentos!$I:$I,'Controle de gastos '!$C10,Lançamentos!$C:$C,'Controle de gastos '!M$4)=0,"",(SUMIFS(Lançamentos!$M:$M,Lançamentos!$I:$I,'Controle de gastos '!$C10,Lançamentos!$C:$C,'Controle de gastos '!M$4)))</f>
        <v/>
      </c>
      <c r="N10" s="27" t="str">
        <f>IF(SUMIFS(Lançamentos!$M:$M,Lançamentos!$I:$I,'Controle de gastos '!$C10,Lançamentos!$C:$C,'Controle de gastos '!N$4)=0,"",(SUMIFS(Lançamentos!$M:$M,Lançamentos!$I:$I,'Controle de gastos '!$C10,Lançamentos!$C:$C,'Controle de gastos '!N$4)))</f>
        <v/>
      </c>
      <c r="O10" s="27" t="str">
        <f>IF(SUMIFS(Lançamentos!$M:$M,Lançamentos!$I:$I,'Controle de gastos '!$C10,Lançamentos!$C:$C,'Controle de gastos '!O$4)=0,"",(SUMIFS(Lançamentos!$M:$M,Lançamentos!$I:$I,'Controle de gastos '!$C10,Lançamentos!$C:$C,'Controle de gastos '!O$4)))</f>
        <v/>
      </c>
      <c r="P10" s="28">
        <f t="shared" si="0"/>
        <v>0</v>
      </c>
    </row>
    <row r="11" spans="2:16">
      <c r="B11" s="62"/>
      <c r="C11" s="23" t="s">
        <v>25</v>
      </c>
      <c r="D11" s="27" t="str">
        <f>IF(SUMIFS(Lançamentos!$M:$M,Lançamentos!$I:$I,'Controle de gastos '!$C11,Lançamentos!$C:$C,'Controle de gastos '!D$4)=0,"",(SUMIFS(Lançamentos!$M:$M,Lançamentos!$I:$I,'Controle de gastos '!$C11,Lançamentos!$C:$C,'Controle de gastos '!D$4)))</f>
        <v/>
      </c>
      <c r="E11" s="27" t="str">
        <f>IF(SUMIFS(Lançamentos!$M:$M,Lançamentos!$I:$I,'Controle de gastos '!$C11,Lançamentos!$C:$C,'Controle de gastos '!E$4)=0,"",(SUMIFS(Lançamentos!$M:$M,Lançamentos!$I:$I,'Controle de gastos '!$C11,Lançamentos!$C:$C,'Controle de gastos '!E$4)))</f>
        <v/>
      </c>
      <c r="F11" s="27">
        <f>IF(SUMIFS(Lançamentos!$M:$M,Lançamentos!$I:$I,'Controle de gastos '!$C11,Lançamentos!$C:$C,'Controle de gastos '!F$4)=0,"",(SUMIFS(Lançamentos!$M:$M,Lançamentos!$I:$I,'Controle de gastos '!$C11,Lançamentos!$C:$C,'Controle de gastos '!F$4)))</f>
        <v>150</v>
      </c>
      <c r="G11" s="27" t="str">
        <f>IF(SUMIFS(Lançamentos!$M:$M,Lançamentos!$I:$I,'Controle de gastos '!$C11,Lançamentos!$C:$C,'Controle de gastos '!G$4)=0,"",(SUMIFS(Lançamentos!$M:$M,Lançamentos!$I:$I,'Controle de gastos '!$C11,Lançamentos!$C:$C,'Controle de gastos '!G$4)))</f>
        <v/>
      </c>
      <c r="H11" s="27" t="str">
        <f>IF(SUMIFS(Lançamentos!$M:$M,Lançamentos!$I:$I,'Controle de gastos '!$C11,Lançamentos!$C:$C,'Controle de gastos '!H$4)=0,"",(SUMIFS(Lançamentos!$M:$M,Lançamentos!$I:$I,'Controle de gastos '!$C11,Lançamentos!$C:$C,'Controle de gastos '!H$4)))</f>
        <v/>
      </c>
      <c r="I11" s="27" t="str">
        <f>IF(SUMIFS(Lançamentos!$M:$M,Lançamentos!$I:$I,'Controle de gastos '!$C11,Lançamentos!$C:$C,'Controle de gastos '!I$4)=0,"",(SUMIFS(Lançamentos!$M:$M,Lançamentos!$I:$I,'Controle de gastos '!$C11,Lançamentos!$C:$C,'Controle de gastos '!I$4)))</f>
        <v/>
      </c>
      <c r="J11" s="27">
        <f>IF(SUMIFS(Lançamentos!$M:$M,Lançamentos!$I:$I,'Controle de gastos '!$C11,Lançamentos!$C:$C,'Controle de gastos '!J$4)=0,"",(SUMIFS(Lançamentos!$M:$M,Lançamentos!$I:$I,'Controle de gastos '!$C11,Lançamentos!$C:$C,'Controle de gastos '!J$4)))</f>
        <v>2500</v>
      </c>
      <c r="K11" s="27" t="str">
        <f>IF(SUMIFS(Lançamentos!$M:$M,Lançamentos!$I:$I,'Controle de gastos '!$C11,Lançamentos!$C:$C,'Controle de gastos '!K$4)=0,"",(SUMIFS(Lançamentos!$M:$M,Lançamentos!$I:$I,'Controle de gastos '!$C11,Lançamentos!$C:$C,'Controle de gastos '!K$4)))</f>
        <v/>
      </c>
      <c r="L11" s="27" t="str">
        <f>IF(SUMIFS(Lançamentos!$M:$M,Lançamentos!$I:$I,'Controle de gastos '!$C11,Lançamentos!$C:$C,'Controle de gastos '!L$4)=0,"",(SUMIFS(Lançamentos!$M:$M,Lançamentos!$I:$I,'Controle de gastos '!$C11,Lançamentos!$C:$C,'Controle de gastos '!L$4)))</f>
        <v/>
      </c>
      <c r="M11" s="27" t="str">
        <f>IF(SUMIFS(Lançamentos!$M:$M,Lançamentos!$I:$I,'Controle de gastos '!$C11,Lançamentos!$C:$C,'Controle de gastos '!M$4)=0,"",(SUMIFS(Lançamentos!$M:$M,Lançamentos!$I:$I,'Controle de gastos '!$C11,Lançamentos!$C:$C,'Controle de gastos '!M$4)))</f>
        <v/>
      </c>
      <c r="N11" s="27" t="str">
        <f>IF(SUMIFS(Lançamentos!$M:$M,Lançamentos!$I:$I,'Controle de gastos '!$C11,Lançamentos!$C:$C,'Controle de gastos '!N$4)=0,"",(SUMIFS(Lançamentos!$M:$M,Lançamentos!$I:$I,'Controle de gastos '!$C11,Lançamentos!$C:$C,'Controle de gastos '!N$4)))</f>
        <v/>
      </c>
      <c r="O11" s="27" t="str">
        <f>IF(SUMIFS(Lançamentos!$M:$M,Lançamentos!$I:$I,'Controle de gastos '!$C11,Lançamentos!$C:$C,'Controle de gastos '!O$4)=0,"",(SUMIFS(Lançamentos!$M:$M,Lançamentos!$I:$I,'Controle de gastos '!$C11,Lançamentos!$C:$C,'Controle de gastos '!O$4)))</f>
        <v/>
      </c>
      <c r="P11" s="28">
        <f t="shared" si="0"/>
        <v>2650</v>
      </c>
    </row>
    <row r="12" spans="2:16">
      <c r="B12" s="62"/>
      <c r="C12" s="23" t="s">
        <v>23</v>
      </c>
      <c r="D12" s="27" t="str">
        <f>IF(SUMIFS(Lançamentos!$M:$M,Lançamentos!$I:$I,'Controle de gastos '!$C12,Lançamentos!$C:$C,'Controle de gastos '!D$4)=0,"",(SUMIFS(Lançamentos!$M:$M,Lançamentos!$I:$I,'Controle de gastos '!$C12,Lançamentos!$C:$C,'Controle de gastos '!D$4)))</f>
        <v/>
      </c>
      <c r="E12" s="27" t="str">
        <f>IF(SUMIFS(Lançamentos!$M:$M,Lançamentos!$I:$I,'Controle de gastos '!$C12,Lançamentos!$C:$C,'Controle de gastos '!E$4)=0,"",(SUMIFS(Lançamentos!$M:$M,Lançamentos!$I:$I,'Controle de gastos '!$C12,Lançamentos!$C:$C,'Controle de gastos '!E$4)))</f>
        <v/>
      </c>
      <c r="F12" s="27" t="str">
        <f>IF(SUMIFS(Lançamentos!$M:$M,Lançamentos!$I:$I,'Controle de gastos '!$C12,Lançamentos!$C:$C,'Controle de gastos '!F$4)=0,"",(SUMIFS(Lançamentos!$M:$M,Lançamentos!$I:$I,'Controle de gastos '!$C12,Lançamentos!$C:$C,'Controle de gastos '!F$4)))</f>
        <v/>
      </c>
      <c r="G12" s="27" t="str">
        <f>IF(SUMIFS(Lançamentos!$M:$M,Lançamentos!$I:$I,'Controle de gastos '!$C12,Lançamentos!$C:$C,'Controle de gastos '!G$4)=0,"",(SUMIFS(Lançamentos!$M:$M,Lançamentos!$I:$I,'Controle de gastos '!$C12,Lançamentos!$C:$C,'Controle de gastos '!G$4)))</f>
        <v/>
      </c>
      <c r="H12" s="27" t="str">
        <f>IF(SUMIFS(Lançamentos!$M:$M,Lançamentos!$I:$I,'Controle de gastos '!$C12,Lançamentos!$C:$C,'Controle de gastos '!H$4)=0,"",(SUMIFS(Lançamentos!$M:$M,Lançamentos!$I:$I,'Controle de gastos '!$C12,Lançamentos!$C:$C,'Controle de gastos '!H$4)))</f>
        <v/>
      </c>
      <c r="I12" s="27" t="str">
        <f>IF(SUMIFS(Lançamentos!$M:$M,Lançamentos!$I:$I,'Controle de gastos '!$C12,Lançamentos!$C:$C,'Controle de gastos '!I$4)=0,"",(SUMIFS(Lançamentos!$M:$M,Lançamentos!$I:$I,'Controle de gastos '!$C12,Lançamentos!$C:$C,'Controle de gastos '!I$4)))</f>
        <v/>
      </c>
      <c r="J12" s="27">
        <f>IF(SUMIFS(Lançamentos!$M:$M,Lançamentos!$I:$I,'Controle de gastos '!$C12,Lançamentos!$C:$C,'Controle de gastos '!J$4)=0,"",(SUMIFS(Lançamentos!$M:$M,Lançamentos!$I:$I,'Controle de gastos '!$C12,Lançamentos!$C:$C,'Controle de gastos '!J$4)))</f>
        <v>1500</v>
      </c>
      <c r="K12" s="27" t="str">
        <f>IF(SUMIFS(Lançamentos!$M:$M,Lançamentos!$I:$I,'Controle de gastos '!$C12,Lançamentos!$C:$C,'Controle de gastos '!K$4)=0,"",(SUMIFS(Lançamentos!$M:$M,Lançamentos!$I:$I,'Controle de gastos '!$C12,Lançamentos!$C:$C,'Controle de gastos '!K$4)))</f>
        <v/>
      </c>
      <c r="L12" s="27" t="str">
        <f>IF(SUMIFS(Lançamentos!$M:$M,Lançamentos!$I:$I,'Controle de gastos '!$C12,Lançamentos!$C:$C,'Controle de gastos '!L$4)=0,"",(SUMIFS(Lançamentos!$M:$M,Lançamentos!$I:$I,'Controle de gastos '!$C12,Lançamentos!$C:$C,'Controle de gastos '!L$4)))</f>
        <v/>
      </c>
      <c r="M12" s="27" t="str">
        <f>IF(SUMIFS(Lançamentos!$M:$M,Lançamentos!$I:$I,'Controle de gastos '!$C12,Lançamentos!$C:$C,'Controle de gastos '!M$4)=0,"",(SUMIFS(Lançamentos!$M:$M,Lançamentos!$I:$I,'Controle de gastos '!$C12,Lançamentos!$C:$C,'Controle de gastos '!M$4)))</f>
        <v/>
      </c>
      <c r="N12" s="27" t="str">
        <f>IF(SUMIFS(Lançamentos!$M:$M,Lançamentos!$I:$I,'Controle de gastos '!$C12,Lançamentos!$C:$C,'Controle de gastos '!N$4)=0,"",(SUMIFS(Lançamentos!$M:$M,Lançamentos!$I:$I,'Controle de gastos '!$C12,Lançamentos!$C:$C,'Controle de gastos '!N$4)))</f>
        <v/>
      </c>
      <c r="O12" s="27" t="str">
        <f>IF(SUMIFS(Lançamentos!$M:$M,Lançamentos!$I:$I,'Controle de gastos '!$C12,Lançamentos!$C:$C,'Controle de gastos '!O$4)=0,"",(SUMIFS(Lançamentos!$M:$M,Lançamentos!$I:$I,'Controle de gastos '!$C12,Lançamentos!$C:$C,'Controle de gastos '!O$4)))</f>
        <v/>
      </c>
      <c r="P12" s="28">
        <f t="shared" si="0"/>
        <v>1500</v>
      </c>
    </row>
    <row r="13" spans="2:16">
      <c r="B13" s="62"/>
      <c r="C13" s="23" t="s">
        <v>24</v>
      </c>
      <c r="D13" s="27" t="str">
        <f>IF(SUMIFS(Lançamentos!$M:$M,Lançamentos!$I:$I,'Controle de gastos '!$C13,Lançamentos!$C:$C,'Controle de gastos '!D$4)=0,"",(SUMIFS(Lançamentos!$M:$M,Lançamentos!$I:$I,'Controle de gastos '!$C13,Lançamentos!$C:$C,'Controle de gastos '!D$4)))</f>
        <v/>
      </c>
      <c r="E13" s="27" t="str">
        <f>IF(SUMIFS(Lançamentos!$M:$M,Lançamentos!$I:$I,'Controle de gastos '!$C13,Lançamentos!$C:$C,'Controle de gastos '!E$4)=0,"",(SUMIFS(Lançamentos!$M:$M,Lançamentos!$I:$I,'Controle de gastos '!$C13,Lançamentos!$C:$C,'Controle de gastos '!E$4)))</f>
        <v/>
      </c>
      <c r="F13" s="27" t="str">
        <f>IF(SUMIFS(Lançamentos!$M:$M,Lançamentos!$I:$I,'Controle de gastos '!$C13,Lançamentos!$C:$C,'Controle de gastos '!F$4)=0,"",(SUMIFS(Lançamentos!$M:$M,Lançamentos!$I:$I,'Controle de gastos '!$C13,Lançamentos!$C:$C,'Controle de gastos '!F$4)))</f>
        <v/>
      </c>
      <c r="G13" s="27" t="str">
        <f>IF(SUMIFS(Lançamentos!$M:$M,Lançamentos!$I:$I,'Controle de gastos '!$C13,Lançamentos!$C:$C,'Controle de gastos '!G$4)=0,"",(SUMIFS(Lançamentos!$M:$M,Lançamentos!$I:$I,'Controle de gastos '!$C13,Lançamentos!$C:$C,'Controle de gastos '!G$4)))</f>
        <v/>
      </c>
      <c r="H13" s="27" t="str">
        <f>IF(SUMIFS(Lançamentos!$M:$M,Lançamentos!$I:$I,'Controle de gastos '!$C13,Lançamentos!$C:$C,'Controle de gastos '!H$4)=0,"",(SUMIFS(Lançamentos!$M:$M,Lançamentos!$I:$I,'Controle de gastos '!$C13,Lançamentos!$C:$C,'Controle de gastos '!H$4)))</f>
        <v/>
      </c>
      <c r="I13" s="27" t="str">
        <f>IF(SUMIFS(Lançamentos!$M:$M,Lançamentos!$I:$I,'Controle de gastos '!$C13,Lançamentos!$C:$C,'Controle de gastos '!I$4)=0,"",(SUMIFS(Lançamentos!$M:$M,Lançamentos!$I:$I,'Controle de gastos '!$C13,Lançamentos!$C:$C,'Controle de gastos '!I$4)))</f>
        <v/>
      </c>
      <c r="J13" s="27" t="str">
        <f>IF(SUMIFS(Lançamentos!$M:$M,Lançamentos!$I:$I,'Controle de gastos '!$C13,Lançamentos!$C:$C,'Controle de gastos '!J$4)=0,"",(SUMIFS(Lançamentos!$M:$M,Lançamentos!$I:$I,'Controle de gastos '!$C13,Lançamentos!$C:$C,'Controle de gastos '!J$4)))</f>
        <v/>
      </c>
      <c r="K13" s="27" t="str">
        <f>IF(SUMIFS(Lançamentos!$M:$M,Lançamentos!$I:$I,'Controle de gastos '!$C13,Lançamentos!$C:$C,'Controle de gastos '!K$4)=0,"",(SUMIFS(Lançamentos!$M:$M,Lançamentos!$I:$I,'Controle de gastos '!$C13,Lançamentos!$C:$C,'Controle de gastos '!K$4)))</f>
        <v/>
      </c>
      <c r="L13" s="27" t="str">
        <f>IF(SUMIFS(Lançamentos!$M:$M,Lançamentos!$I:$I,'Controle de gastos '!$C13,Lançamentos!$C:$C,'Controle de gastos '!L$4)=0,"",(SUMIFS(Lançamentos!$M:$M,Lançamentos!$I:$I,'Controle de gastos '!$C13,Lançamentos!$C:$C,'Controle de gastos '!L$4)))</f>
        <v/>
      </c>
      <c r="M13" s="27" t="str">
        <f>IF(SUMIFS(Lançamentos!$M:$M,Lançamentos!$I:$I,'Controle de gastos '!$C13,Lançamentos!$C:$C,'Controle de gastos '!M$4)=0,"",(SUMIFS(Lançamentos!$M:$M,Lançamentos!$I:$I,'Controle de gastos '!$C13,Lançamentos!$C:$C,'Controle de gastos '!M$4)))</f>
        <v/>
      </c>
      <c r="N13" s="27" t="str">
        <f>IF(SUMIFS(Lançamentos!$M:$M,Lançamentos!$I:$I,'Controle de gastos '!$C13,Lançamentos!$C:$C,'Controle de gastos '!N$4)=0,"",(SUMIFS(Lançamentos!$M:$M,Lançamentos!$I:$I,'Controle de gastos '!$C13,Lançamentos!$C:$C,'Controle de gastos '!N$4)))</f>
        <v/>
      </c>
      <c r="O13" s="27" t="str">
        <f>IF(SUMIFS(Lançamentos!$M:$M,Lançamentos!$I:$I,'Controle de gastos '!$C13,Lançamentos!$C:$C,'Controle de gastos '!O$4)=0,"",(SUMIFS(Lançamentos!$M:$M,Lançamentos!$I:$I,'Controle de gastos '!$C13,Lançamentos!$C:$C,'Controle de gastos '!O$4)))</f>
        <v/>
      </c>
      <c r="P13" s="28">
        <f t="shared" si="0"/>
        <v>0</v>
      </c>
    </row>
    <row r="14" spans="2:16">
      <c r="B14" s="62"/>
      <c r="C14" s="23" t="s">
        <v>34</v>
      </c>
      <c r="D14" s="27" t="str">
        <f>IF(SUMIFS(Lançamentos!$M:$M,Lançamentos!$I:$I,'Controle de gastos '!$C14,Lançamentos!$C:$C,'Controle de gastos '!D$4)=0,"",(SUMIFS(Lançamentos!$M:$M,Lançamentos!$I:$I,'Controle de gastos '!$C14,Lançamentos!$C:$C,'Controle de gastos '!D$4)))</f>
        <v/>
      </c>
      <c r="E14" s="27" t="str">
        <f>IF(SUMIFS(Lançamentos!$M:$M,Lançamentos!$I:$I,'Controle de gastos '!$C14,Lançamentos!$C:$C,'Controle de gastos '!E$4)=0,"",(SUMIFS(Lançamentos!$M:$M,Lançamentos!$I:$I,'Controle de gastos '!$C14,Lançamentos!$C:$C,'Controle de gastos '!E$4)))</f>
        <v/>
      </c>
      <c r="F14" s="27" t="str">
        <f>IF(SUMIFS(Lançamentos!$M:$M,Lançamentos!$I:$I,'Controle de gastos '!$C14,Lançamentos!$C:$C,'Controle de gastos '!F$4)=0,"",(SUMIFS(Lançamentos!$M:$M,Lançamentos!$I:$I,'Controle de gastos '!$C14,Lançamentos!$C:$C,'Controle de gastos '!F$4)))</f>
        <v/>
      </c>
      <c r="G14" s="27" t="str">
        <f>IF(SUMIFS(Lançamentos!$M:$M,Lançamentos!$I:$I,'Controle de gastos '!$C14,Lançamentos!$C:$C,'Controle de gastos '!G$4)=0,"",(SUMIFS(Lançamentos!$M:$M,Lançamentos!$I:$I,'Controle de gastos '!$C14,Lançamentos!$C:$C,'Controle de gastos '!G$4)))</f>
        <v/>
      </c>
      <c r="H14" s="27" t="str">
        <f>IF(SUMIFS(Lançamentos!$M:$M,Lançamentos!$I:$I,'Controle de gastos '!$C14,Lançamentos!$C:$C,'Controle de gastos '!H$4)=0,"",(SUMIFS(Lançamentos!$M:$M,Lançamentos!$I:$I,'Controle de gastos '!$C14,Lançamentos!$C:$C,'Controle de gastos '!H$4)))</f>
        <v/>
      </c>
      <c r="I14" s="27" t="str">
        <f>IF(SUMIFS(Lançamentos!$M:$M,Lançamentos!$I:$I,'Controle de gastos '!$C14,Lançamentos!$C:$C,'Controle de gastos '!I$4)=0,"",(SUMIFS(Lançamentos!$M:$M,Lançamentos!$I:$I,'Controle de gastos '!$C14,Lançamentos!$C:$C,'Controle de gastos '!I$4)))</f>
        <v/>
      </c>
      <c r="J14" s="27" t="str">
        <f>IF(SUMIFS(Lançamentos!$M:$M,Lançamentos!$I:$I,'Controle de gastos '!$C14,Lançamentos!$C:$C,'Controle de gastos '!J$4)=0,"",(SUMIFS(Lançamentos!$M:$M,Lançamentos!$I:$I,'Controle de gastos '!$C14,Lançamentos!$C:$C,'Controle de gastos '!J$4)))</f>
        <v/>
      </c>
      <c r="K14" s="27" t="str">
        <f>IF(SUMIFS(Lançamentos!$M:$M,Lançamentos!$I:$I,'Controle de gastos '!$C14,Lançamentos!$C:$C,'Controle de gastos '!K$4)=0,"",(SUMIFS(Lançamentos!$M:$M,Lançamentos!$I:$I,'Controle de gastos '!$C14,Lançamentos!$C:$C,'Controle de gastos '!K$4)))</f>
        <v/>
      </c>
      <c r="L14" s="27" t="str">
        <f>IF(SUMIFS(Lançamentos!$M:$M,Lançamentos!$I:$I,'Controle de gastos '!$C14,Lançamentos!$C:$C,'Controle de gastos '!L$4)=0,"",(SUMIFS(Lançamentos!$M:$M,Lançamentos!$I:$I,'Controle de gastos '!$C14,Lançamentos!$C:$C,'Controle de gastos '!L$4)))</f>
        <v/>
      </c>
      <c r="M14" s="27" t="str">
        <f>IF(SUMIFS(Lançamentos!$M:$M,Lançamentos!$I:$I,'Controle de gastos '!$C14,Lançamentos!$C:$C,'Controle de gastos '!M$4)=0,"",(SUMIFS(Lançamentos!$M:$M,Lançamentos!$I:$I,'Controle de gastos '!$C14,Lançamentos!$C:$C,'Controle de gastos '!M$4)))</f>
        <v/>
      </c>
      <c r="N14" s="27" t="str">
        <f>IF(SUMIFS(Lançamentos!$M:$M,Lançamentos!$I:$I,'Controle de gastos '!$C14,Lançamentos!$C:$C,'Controle de gastos '!N$4)=0,"",(SUMIFS(Lançamentos!$M:$M,Lançamentos!$I:$I,'Controle de gastos '!$C14,Lançamentos!$C:$C,'Controle de gastos '!N$4)))</f>
        <v/>
      </c>
      <c r="O14" s="27" t="str">
        <f>IF(SUMIFS(Lançamentos!$M:$M,Lançamentos!$I:$I,'Controle de gastos '!$C14,Lançamentos!$C:$C,'Controle de gastos '!O$4)=0,"",(SUMIFS(Lançamentos!$M:$M,Lançamentos!$I:$I,'Controle de gastos '!$C14,Lançamentos!$C:$C,'Controle de gastos '!O$4)))</f>
        <v/>
      </c>
      <c r="P14" s="28">
        <f t="shared" si="0"/>
        <v>0</v>
      </c>
    </row>
    <row r="15" spans="2:16">
      <c r="B15" s="62"/>
      <c r="C15" s="21" t="s">
        <v>130</v>
      </c>
      <c r="D15" s="30">
        <f>SUM(D5:D14)</f>
        <v>0</v>
      </c>
      <c r="E15" s="30">
        <f t="shared" ref="E15:O15" si="1">SUM(E5:E14)</f>
        <v>0</v>
      </c>
      <c r="F15" s="30">
        <f t="shared" si="1"/>
        <v>6250.95</v>
      </c>
      <c r="G15" s="30">
        <f t="shared" si="1"/>
        <v>0</v>
      </c>
      <c r="H15" s="30">
        <f t="shared" si="1"/>
        <v>0</v>
      </c>
      <c r="I15" s="30">
        <f t="shared" si="1"/>
        <v>0</v>
      </c>
      <c r="J15" s="30">
        <f t="shared" si="1"/>
        <v>4000</v>
      </c>
      <c r="K15" s="30">
        <f t="shared" si="1"/>
        <v>0</v>
      </c>
      <c r="L15" s="30">
        <f t="shared" si="1"/>
        <v>0</v>
      </c>
      <c r="M15" s="30">
        <f t="shared" si="1"/>
        <v>0</v>
      </c>
      <c r="N15" s="30">
        <f t="shared" si="1"/>
        <v>0</v>
      </c>
      <c r="O15" s="30">
        <f t="shared" si="1"/>
        <v>0</v>
      </c>
      <c r="P15" s="30">
        <f>SUM(D15:O15)</f>
        <v>10250.950000000001</v>
      </c>
    </row>
    <row r="16" spans="2:16" ht="15" customHeight="1">
      <c r="B16" s="63" t="s">
        <v>122</v>
      </c>
      <c r="C16" s="23" t="s">
        <v>13</v>
      </c>
      <c r="D16" s="27" t="str">
        <f>IF(SUMIFS(Lançamentos!$M:$M,Lançamentos!$I:$I,'Controle de gastos '!$C16,Lançamentos!$C:$C,'Controle de gastos '!D$4)=0,"",(SUMIFS(Lançamentos!$M:$M,Lançamentos!$I:$I,'Controle de gastos '!$C16,Lançamentos!$C:$C,'Controle de gastos '!D$4)))</f>
        <v/>
      </c>
      <c r="E16" s="27" t="str">
        <f>IF(SUMIFS(Lançamentos!$M:$M,Lançamentos!$I:$I,'Controle de gastos '!$C16,Lançamentos!$C:$C,'Controle de gastos '!E$4)=0,"",(SUMIFS(Lançamentos!$M:$M,Lançamentos!$I:$I,'Controle de gastos '!$C16,Lançamentos!$C:$C,'Controle de gastos '!E$4)))</f>
        <v/>
      </c>
      <c r="F16" s="27">
        <f>IF(SUMIFS(Lançamentos!$M:$M,Lançamentos!$I:$I,'Controle de gastos '!$C16,Lançamentos!$C:$C,'Controle de gastos '!F$4)=0,"",(SUMIFS(Lançamentos!$M:$M,Lançamentos!$I:$I,'Controle de gastos '!$C16,Lançamentos!$C:$C,'Controle de gastos '!F$4)))</f>
        <v>100</v>
      </c>
      <c r="G16" s="27" t="str">
        <f>IF(SUMIFS(Lançamentos!$M:$M,Lançamentos!$I:$I,'Controle de gastos '!$C16,Lançamentos!$C:$C,'Controle de gastos '!G$4)=0,"",(SUMIFS(Lançamentos!$M:$M,Lançamentos!$I:$I,'Controle de gastos '!$C16,Lançamentos!$C:$C,'Controle de gastos '!G$4)))</f>
        <v/>
      </c>
      <c r="H16" s="27" t="str">
        <f>IF(SUMIFS(Lançamentos!$M:$M,Lançamentos!$I:$I,'Controle de gastos '!$C16,Lançamentos!$C:$C,'Controle de gastos '!H$4)=0,"",(SUMIFS(Lançamentos!$M:$M,Lançamentos!$I:$I,'Controle de gastos '!$C16,Lançamentos!$C:$C,'Controle de gastos '!H$4)))</f>
        <v/>
      </c>
      <c r="I16" s="27" t="str">
        <f>IF(SUMIFS(Lançamentos!$M:$M,Lançamentos!$I:$I,'Controle de gastos '!$C16,Lançamentos!$C:$C,'Controle de gastos '!I$4)=0,"",(SUMIFS(Lançamentos!$M:$M,Lançamentos!$I:$I,'Controle de gastos '!$C16,Lançamentos!$C:$C,'Controle de gastos '!I$4)))</f>
        <v/>
      </c>
      <c r="J16" s="27" t="str">
        <f>IF(SUMIFS(Lançamentos!$M:$M,Lançamentos!$I:$I,'Controle de gastos '!$C16,Lançamentos!$C:$C,'Controle de gastos '!J$4)=0,"",(SUMIFS(Lançamentos!$M:$M,Lançamentos!$I:$I,'Controle de gastos '!$C16,Lançamentos!$C:$C,'Controle de gastos '!J$4)))</f>
        <v/>
      </c>
      <c r="K16" s="27" t="str">
        <f>IF(SUMIFS(Lançamentos!$M:$M,Lançamentos!$I:$I,'Controle de gastos '!$C16,Lançamentos!$C:$C,'Controle de gastos '!K$4)=0,"",(SUMIFS(Lançamentos!$M:$M,Lançamentos!$I:$I,'Controle de gastos '!$C16,Lançamentos!$C:$C,'Controle de gastos '!K$4)))</f>
        <v/>
      </c>
      <c r="L16" s="27" t="str">
        <f>IF(SUMIFS(Lançamentos!$M:$M,Lançamentos!$I:$I,'Controle de gastos '!$C16,Lançamentos!$C:$C,'Controle de gastos '!L$4)=0,"",(SUMIFS(Lançamentos!$M:$M,Lançamentos!$I:$I,'Controle de gastos '!$C16,Lançamentos!$C:$C,'Controle de gastos '!L$4)))</f>
        <v/>
      </c>
      <c r="M16" s="27" t="str">
        <f>IF(SUMIFS(Lançamentos!$M:$M,Lançamentos!$I:$I,'Controle de gastos '!$C16,Lançamentos!$C:$C,'Controle de gastos '!M$4)=0,"",(SUMIFS(Lançamentos!$M:$M,Lançamentos!$I:$I,'Controle de gastos '!$C16,Lançamentos!$C:$C,'Controle de gastos '!M$4)))</f>
        <v/>
      </c>
      <c r="N16" s="27" t="str">
        <f>IF(SUMIFS(Lançamentos!$M:$M,Lançamentos!$I:$I,'Controle de gastos '!$C16,Lançamentos!$C:$C,'Controle de gastos '!N$4)=0,"",(SUMIFS(Lançamentos!$M:$M,Lançamentos!$I:$I,'Controle de gastos '!$C16,Lançamentos!$C:$C,'Controle de gastos '!N$4)))</f>
        <v/>
      </c>
      <c r="O16" s="27" t="str">
        <f>IF(SUMIFS(Lançamentos!$M:$M,Lançamentos!$I:$I,'Controle de gastos '!$C16,Lançamentos!$C:$C,'Controle de gastos '!O$4)=0,"",(SUMIFS(Lançamentos!$M:$M,Lançamentos!$I:$I,'Controle de gastos '!$C16,Lançamentos!$C:$C,'Controle de gastos '!O$4)))</f>
        <v/>
      </c>
      <c r="P16" s="28">
        <f t="shared" ref="P16:P74" si="2">SUM(D16:O16)</f>
        <v>100</v>
      </c>
    </row>
    <row r="17" spans="2:16">
      <c r="B17" s="64"/>
      <c r="C17" s="23" t="s">
        <v>74</v>
      </c>
      <c r="D17" s="27" t="str">
        <f>IF(SUMIFS(Lançamentos!$M:$M,Lançamentos!$I:$I,'Controle de gastos '!$C17,Lançamentos!$C:$C,'Controle de gastos '!D$4)=0,"",(SUMIFS(Lançamentos!$M:$M,Lançamentos!$I:$I,'Controle de gastos '!$C17,Lançamentos!$C:$C,'Controle de gastos '!D$4)))</f>
        <v/>
      </c>
      <c r="E17" s="27" t="str">
        <f>IF(SUMIFS(Lançamentos!$M:$M,Lançamentos!$I:$I,'Controle de gastos '!$C17,Lançamentos!$C:$C,'Controle de gastos '!E$4)=0,"",(SUMIFS(Lançamentos!$M:$M,Lançamentos!$I:$I,'Controle de gastos '!$C17,Lançamentos!$C:$C,'Controle de gastos '!E$4)))</f>
        <v/>
      </c>
      <c r="F17" s="27">
        <f>IF(SUMIFS(Lançamentos!$M:$M,Lançamentos!$I:$I,'Controle de gastos '!$C17,Lançamentos!$C:$C,'Controle de gastos '!F$4)=0,"",(SUMIFS(Lançamentos!$M:$M,Lançamentos!$I:$I,'Controle de gastos '!$C17,Lançamentos!$C:$C,'Controle de gastos '!F$4)))</f>
        <v>10</v>
      </c>
      <c r="G17" s="27" t="str">
        <f>IF(SUMIFS(Lançamentos!$M:$M,Lançamentos!$I:$I,'Controle de gastos '!$C17,Lançamentos!$C:$C,'Controle de gastos '!G$4)=0,"",(SUMIFS(Lançamentos!$M:$M,Lançamentos!$I:$I,'Controle de gastos '!$C17,Lançamentos!$C:$C,'Controle de gastos '!G$4)))</f>
        <v/>
      </c>
      <c r="H17" s="27" t="str">
        <f>IF(SUMIFS(Lançamentos!$M:$M,Lançamentos!$I:$I,'Controle de gastos '!$C17,Lançamentos!$C:$C,'Controle de gastos '!H$4)=0,"",(SUMIFS(Lançamentos!$M:$M,Lançamentos!$I:$I,'Controle de gastos '!$C17,Lançamentos!$C:$C,'Controle de gastos '!H$4)))</f>
        <v/>
      </c>
      <c r="I17" s="27" t="str">
        <f>IF(SUMIFS(Lançamentos!$M:$M,Lançamentos!$I:$I,'Controle de gastos '!$C17,Lançamentos!$C:$C,'Controle de gastos '!I$4)=0,"",(SUMIFS(Lançamentos!$M:$M,Lançamentos!$I:$I,'Controle de gastos '!$C17,Lançamentos!$C:$C,'Controle de gastos '!I$4)))</f>
        <v/>
      </c>
      <c r="J17" s="27" t="str">
        <f>IF(SUMIFS(Lançamentos!$M:$M,Lançamentos!$I:$I,'Controle de gastos '!$C17,Lançamentos!$C:$C,'Controle de gastos '!J$4)=0,"",(SUMIFS(Lançamentos!$M:$M,Lançamentos!$I:$I,'Controle de gastos '!$C17,Lançamentos!$C:$C,'Controle de gastos '!J$4)))</f>
        <v/>
      </c>
      <c r="K17" s="27" t="str">
        <f>IF(SUMIFS(Lançamentos!$M:$M,Lançamentos!$I:$I,'Controle de gastos '!$C17,Lançamentos!$C:$C,'Controle de gastos '!K$4)=0,"",(SUMIFS(Lançamentos!$M:$M,Lançamentos!$I:$I,'Controle de gastos '!$C17,Lançamentos!$C:$C,'Controle de gastos '!K$4)))</f>
        <v/>
      </c>
      <c r="L17" s="27" t="str">
        <f>IF(SUMIFS(Lançamentos!$M:$M,Lançamentos!$I:$I,'Controle de gastos '!$C17,Lançamentos!$C:$C,'Controle de gastos '!L$4)=0,"",(SUMIFS(Lançamentos!$M:$M,Lançamentos!$I:$I,'Controle de gastos '!$C17,Lançamentos!$C:$C,'Controle de gastos '!L$4)))</f>
        <v/>
      </c>
      <c r="M17" s="27" t="str">
        <f>IF(SUMIFS(Lançamentos!$M:$M,Lançamentos!$I:$I,'Controle de gastos '!$C17,Lançamentos!$C:$C,'Controle de gastos '!M$4)=0,"",(SUMIFS(Lançamentos!$M:$M,Lançamentos!$I:$I,'Controle de gastos '!$C17,Lançamentos!$C:$C,'Controle de gastos '!M$4)))</f>
        <v/>
      </c>
      <c r="N17" s="27" t="str">
        <f>IF(SUMIFS(Lançamentos!$M:$M,Lançamentos!$I:$I,'Controle de gastos '!$C17,Lançamentos!$C:$C,'Controle de gastos '!N$4)=0,"",(SUMIFS(Lançamentos!$M:$M,Lançamentos!$I:$I,'Controle de gastos '!$C17,Lançamentos!$C:$C,'Controle de gastos '!N$4)))</f>
        <v/>
      </c>
      <c r="O17" s="27" t="str">
        <f>IF(SUMIFS(Lançamentos!$M:$M,Lançamentos!$I:$I,'Controle de gastos '!$C17,Lançamentos!$C:$C,'Controle de gastos '!O$4)=0,"",(SUMIFS(Lançamentos!$M:$M,Lançamentos!$I:$I,'Controle de gastos '!$C17,Lançamentos!$C:$C,'Controle de gastos '!O$4)))</f>
        <v/>
      </c>
      <c r="P17" s="28">
        <f t="shared" si="2"/>
        <v>10</v>
      </c>
    </row>
    <row r="18" spans="2:16">
      <c r="B18" s="64"/>
      <c r="C18" s="23" t="s">
        <v>3</v>
      </c>
      <c r="D18" s="27" t="str">
        <f>IF(SUMIFS(Lançamentos!$M:$M,Lançamentos!$I:$I,'Controle de gastos '!$C18,Lançamentos!$C:$C,'Controle de gastos '!D$4)=0,"",(SUMIFS(Lançamentos!$M:$M,Lançamentos!$I:$I,'Controle de gastos '!$C18,Lançamentos!$C:$C,'Controle de gastos '!D$4)))</f>
        <v/>
      </c>
      <c r="E18" s="27" t="str">
        <f>IF(SUMIFS(Lançamentos!$M:$M,Lançamentos!$I:$I,'Controle de gastos '!$C18,Lançamentos!$C:$C,'Controle de gastos '!E$4)=0,"",(SUMIFS(Lançamentos!$M:$M,Lançamentos!$I:$I,'Controle de gastos '!$C18,Lançamentos!$C:$C,'Controle de gastos '!E$4)))</f>
        <v/>
      </c>
      <c r="F18" s="27">
        <f>IF(SUMIFS(Lançamentos!$M:$M,Lançamentos!$I:$I,'Controle de gastos '!$C18,Lançamentos!$C:$C,'Controle de gastos '!F$4)=0,"",(SUMIFS(Lançamentos!$M:$M,Lançamentos!$I:$I,'Controle de gastos '!$C18,Lançamentos!$C:$C,'Controle de gastos '!F$4)))</f>
        <v>380.25</v>
      </c>
      <c r="G18" s="27" t="str">
        <f>IF(SUMIFS(Lançamentos!$M:$M,Lançamentos!$I:$I,'Controle de gastos '!$C18,Lançamentos!$C:$C,'Controle de gastos '!G$4)=0,"",(SUMIFS(Lançamentos!$M:$M,Lançamentos!$I:$I,'Controle de gastos '!$C18,Lançamentos!$C:$C,'Controle de gastos '!G$4)))</f>
        <v/>
      </c>
      <c r="H18" s="27" t="str">
        <f>IF(SUMIFS(Lançamentos!$M:$M,Lançamentos!$I:$I,'Controle de gastos '!$C18,Lançamentos!$C:$C,'Controle de gastos '!H$4)=0,"",(SUMIFS(Lançamentos!$M:$M,Lançamentos!$I:$I,'Controle de gastos '!$C18,Lançamentos!$C:$C,'Controle de gastos '!H$4)))</f>
        <v/>
      </c>
      <c r="I18" s="27" t="str">
        <f>IF(SUMIFS(Lançamentos!$M:$M,Lançamentos!$I:$I,'Controle de gastos '!$C18,Lançamentos!$C:$C,'Controle de gastos '!I$4)=0,"",(SUMIFS(Lançamentos!$M:$M,Lançamentos!$I:$I,'Controle de gastos '!$C18,Lançamentos!$C:$C,'Controle de gastos '!I$4)))</f>
        <v/>
      </c>
      <c r="J18" s="27" t="str">
        <f>IF(SUMIFS(Lançamentos!$M:$M,Lançamentos!$I:$I,'Controle de gastos '!$C18,Lançamentos!$C:$C,'Controle de gastos '!J$4)=0,"",(SUMIFS(Lançamentos!$M:$M,Lançamentos!$I:$I,'Controle de gastos '!$C18,Lançamentos!$C:$C,'Controle de gastos '!J$4)))</f>
        <v/>
      </c>
      <c r="K18" s="27" t="str">
        <f>IF(SUMIFS(Lançamentos!$M:$M,Lançamentos!$I:$I,'Controle de gastos '!$C18,Lançamentos!$C:$C,'Controle de gastos '!K$4)=0,"",(SUMIFS(Lançamentos!$M:$M,Lançamentos!$I:$I,'Controle de gastos '!$C18,Lançamentos!$C:$C,'Controle de gastos '!K$4)))</f>
        <v/>
      </c>
      <c r="L18" s="27" t="str">
        <f>IF(SUMIFS(Lançamentos!$M:$M,Lançamentos!$I:$I,'Controle de gastos '!$C18,Lançamentos!$C:$C,'Controle de gastos '!L$4)=0,"",(SUMIFS(Lançamentos!$M:$M,Lançamentos!$I:$I,'Controle de gastos '!$C18,Lançamentos!$C:$C,'Controle de gastos '!L$4)))</f>
        <v/>
      </c>
      <c r="M18" s="27" t="str">
        <f>IF(SUMIFS(Lançamentos!$M:$M,Lançamentos!$I:$I,'Controle de gastos '!$C18,Lançamentos!$C:$C,'Controle de gastos '!M$4)=0,"",(SUMIFS(Lançamentos!$M:$M,Lançamentos!$I:$I,'Controle de gastos '!$C18,Lançamentos!$C:$C,'Controle de gastos '!M$4)))</f>
        <v/>
      </c>
      <c r="N18" s="27" t="str">
        <f>IF(SUMIFS(Lançamentos!$M:$M,Lançamentos!$I:$I,'Controle de gastos '!$C18,Lançamentos!$C:$C,'Controle de gastos '!N$4)=0,"",(SUMIFS(Lançamentos!$M:$M,Lançamentos!$I:$I,'Controle de gastos '!$C18,Lançamentos!$C:$C,'Controle de gastos '!N$4)))</f>
        <v/>
      </c>
      <c r="O18" s="27" t="str">
        <f>IF(SUMIFS(Lançamentos!$M:$M,Lançamentos!$I:$I,'Controle de gastos '!$C18,Lançamentos!$C:$C,'Controle de gastos '!O$4)=0,"",(SUMIFS(Lançamentos!$M:$M,Lançamentos!$I:$I,'Controle de gastos '!$C18,Lançamentos!$C:$C,'Controle de gastos '!O$4)))</f>
        <v/>
      </c>
      <c r="P18" s="28">
        <f t="shared" si="2"/>
        <v>380.25</v>
      </c>
    </row>
    <row r="19" spans="2:16" ht="21" customHeight="1">
      <c r="B19" s="64"/>
      <c r="C19" s="23" t="s">
        <v>34</v>
      </c>
      <c r="D19" s="27" t="str">
        <f>IF(SUMIFS(Lançamentos!$M:$M,Lançamentos!$I:$I,'Controle de gastos '!$C19,Lançamentos!$C:$C,'Controle de gastos '!D$4)=0,"",(SUMIFS(Lançamentos!$M:$M,Lançamentos!$I:$I,'Controle de gastos '!$C19,Lançamentos!$C:$C,'Controle de gastos '!D$4)))</f>
        <v/>
      </c>
      <c r="E19" s="27" t="str">
        <f>IF(SUMIFS(Lançamentos!$M:$M,Lançamentos!$I:$I,'Controle de gastos '!$C19,Lançamentos!$C:$C,'Controle de gastos '!E$4)=0,"",(SUMIFS(Lançamentos!$M:$M,Lançamentos!$I:$I,'Controle de gastos '!$C19,Lançamentos!$C:$C,'Controle de gastos '!E$4)))</f>
        <v/>
      </c>
      <c r="F19" s="27" t="str">
        <f>IF(SUMIFS(Lançamentos!$M:$M,Lançamentos!$I:$I,'Controle de gastos '!$C19,Lançamentos!$C:$C,'Controle de gastos '!F$4)=0,"",(SUMIFS(Lançamentos!$M:$M,Lançamentos!$I:$I,'Controle de gastos '!$C19,Lançamentos!$C:$C,'Controle de gastos '!F$4)))</f>
        <v/>
      </c>
      <c r="G19" s="27" t="str">
        <f>IF(SUMIFS(Lançamentos!$M:$M,Lançamentos!$I:$I,'Controle de gastos '!$C19,Lançamentos!$C:$C,'Controle de gastos '!G$4)=0,"",(SUMIFS(Lançamentos!$M:$M,Lançamentos!$I:$I,'Controle de gastos '!$C19,Lançamentos!$C:$C,'Controle de gastos '!G$4)))</f>
        <v/>
      </c>
      <c r="H19" s="27" t="str">
        <f>IF(SUMIFS(Lançamentos!$M:$M,Lançamentos!$I:$I,'Controle de gastos '!$C19,Lançamentos!$C:$C,'Controle de gastos '!H$4)=0,"",(SUMIFS(Lançamentos!$M:$M,Lançamentos!$I:$I,'Controle de gastos '!$C19,Lançamentos!$C:$C,'Controle de gastos '!H$4)))</f>
        <v/>
      </c>
      <c r="I19" s="27" t="str">
        <f>IF(SUMIFS(Lançamentos!$M:$M,Lançamentos!$I:$I,'Controle de gastos '!$C19,Lançamentos!$C:$C,'Controle de gastos '!I$4)=0,"",(SUMIFS(Lançamentos!$M:$M,Lançamentos!$I:$I,'Controle de gastos '!$C19,Lançamentos!$C:$C,'Controle de gastos '!I$4)))</f>
        <v/>
      </c>
      <c r="J19" s="27" t="str">
        <f>IF(SUMIFS(Lançamentos!$M:$M,Lançamentos!$I:$I,'Controle de gastos '!$C19,Lançamentos!$C:$C,'Controle de gastos '!J$4)=0,"",(SUMIFS(Lançamentos!$M:$M,Lançamentos!$I:$I,'Controle de gastos '!$C19,Lançamentos!$C:$C,'Controle de gastos '!J$4)))</f>
        <v/>
      </c>
      <c r="K19" s="27" t="str">
        <f>IF(SUMIFS(Lançamentos!$M:$M,Lançamentos!$I:$I,'Controle de gastos '!$C19,Lançamentos!$C:$C,'Controle de gastos '!K$4)=0,"",(SUMIFS(Lançamentos!$M:$M,Lançamentos!$I:$I,'Controle de gastos '!$C19,Lançamentos!$C:$C,'Controle de gastos '!K$4)))</f>
        <v/>
      </c>
      <c r="L19" s="27" t="str">
        <f>IF(SUMIFS(Lançamentos!$M:$M,Lançamentos!$I:$I,'Controle de gastos '!$C19,Lançamentos!$C:$C,'Controle de gastos '!L$4)=0,"",(SUMIFS(Lançamentos!$M:$M,Lançamentos!$I:$I,'Controle de gastos '!$C19,Lançamentos!$C:$C,'Controle de gastos '!L$4)))</f>
        <v/>
      </c>
      <c r="M19" s="27" t="str">
        <f>IF(SUMIFS(Lançamentos!$M:$M,Lançamentos!$I:$I,'Controle de gastos '!$C19,Lançamentos!$C:$C,'Controle de gastos '!M$4)=0,"",(SUMIFS(Lançamentos!$M:$M,Lançamentos!$I:$I,'Controle de gastos '!$C19,Lançamentos!$C:$C,'Controle de gastos '!M$4)))</f>
        <v/>
      </c>
      <c r="N19" s="27" t="str">
        <f>IF(SUMIFS(Lançamentos!$M:$M,Lançamentos!$I:$I,'Controle de gastos '!$C19,Lançamentos!$C:$C,'Controle de gastos '!N$4)=0,"",(SUMIFS(Lançamentos!$M:$M,Lançamentos!$I:$I,'Controle de gastos '!$C19,Lançamentos!$C:$C,'Controle de gastos '!N$4)))</f>
        <v/>
      </c>
      <c r="O19" s="27" t="str">
        <f>IF(SUMIFS(Lançamentos!$M:$M,Lançamentos!$I:$I,'Controle de gastos '!$C19,Lançamentos!$C:$C,'Controle de gastos '!O$4)=0,"",(SUMIFS(Lançamentos!$M:$M,Lançamentos!$I:$I,'Controle de gastos '!$C19,Lançamentos!$C:$C,'Controle de gastos '!O$4)))</f>
        <v/>
      </c>
      <c r="P19" s="28">
        <f t="shared" si="2"/>
        <v>0</v>
      </c>
    </row>
    <row r="20" spans="2:16">
      <c r="B20" s="65"/>
      <c r="C20" s="21" t="s">
        <v>130</v>
      </c>
      <c r="D20" s="31">
        <f>SUM(D16:D19)</f>
        <v>0</v>
      </c>
      <c r="E20" s="31">
        <f t="shared" ref="E20:O20" si="3">SUM(E16:E19)</f>
        <v>0</v>
      </c>
      <c r="F20" s="31">
        <f t="shared" si="3"/>
        <v>490.25</v>
      </c>
      <c r="G20" s="31">
        <f t="shared" si="3"/>
        <v>0</v>
      </c>
      <c r="H20" s="31">
        <f t="shared" si="3"/>
        <v>0</v>
      </c>
      <c r="I20" s="31">
        <f t="shared" si="3"/>
        <v>0</v>
      </c>
      <c r="J20" s="31">
        <f t="shared" si="3"/>
        <v>0</v>
      </c>
      <c r="K20" s="31">
        <f t="shared" si="3"/>
        <v>0</v>
      </c>
      <c r="L20" s="31">
        <f t="shared" si="3"/>
        <v>0</v>
      </c>
      <c r="M20" s="31">
        <f t="shared" si="3"/>
        <v>0</v>
      </c>
      <c r="N20" s="31">
        <f t="shared" si="3"/>
        <v>0</v>
      </c>
      <c r="O20" s="31">
        <f t="shared" si="3"/>
        <v>0</v>
      </c>
      <c r="P20" s="30">
        <f t="shared" si="2"/>
        <v>490.25</v>
      </c>
    </row>
    <row r="21" spans="2:16" ht="15" customHeight="1">
      <c r="B21" s="62" t="s">
        <v>35</v>
      </c>
      <c r="C21" s="23" t="s">
        <v>95</v>
      </c>
      <c r="D21" s="27">
        <f>IF(SUMIFS(Lançamentos!$M:$M,Lançamentos!$I:$I,'Controle de gastos '!$C21,Lançamentos!$C:$C,'Controle de gastos '!D$4)=0,"",(SUMIFS(Lançamentos!$M:$M,Lançamentos!$I:$I,'Controle de gastos '!$C21,Lançamentos!$C:$C,'Controle de gastos '!D$4)))</f>
        <v>70.56</v>
      </c>
      <c r="E21" s="27" t="str">
        <f>IF(SUMIFS(Lançamentos!$M:$M,Lançamentos!$I:$I,'Controle de gastos '!$C21,Lançamentos!$C:$C,'Controle de gastos '!E$4)=0,"",(SUMIFS(Lançamentos!$M:$M,Lançamentos!$I:$I,'Controle de gastos '!$C21,Lançamentos!$C:$C,'Controle de gastos '!E$4)))</f>
        <v/>
      </c>
      <c r="F21" s="27" t="str">
        <f>IF(SUMIFS(Lançamentos!$M:$M,Lançamentos!$I:$I,'Controle de gastos '!$C21,Lançamentos!$C:$C,'Controle de gastos '!F$4)=0,"",(SUMIFS(Lançamentos!$M:$M,Lançamentos!$I:$I,'Controle de gastos '!$C21,Lançamentos!$C:$C,'Controle de gastos '!F$4)))</f>
        <v/>
      </c>
      <c r="G21" s="27" t="str">
        <f>IF(SUMIFS(Lançamentos!$M:$M,Lançamentos!$I:$I,'Controle de gastos '!$C21,Lançamentos!$C:$C,'Controle de gastos '!G$4)=0,"",(SUMIFS(Lançamentos!$M:$M,Lançamentos!$I:$I,'Controle de gastos '!$C21,Lançamentos!$C:$C,'Controle de gastos '!G$4)))</f>
        <v/>
      </c>
      <c r="H21" s="27" t="str">
        <f>IF(SUMIFS(Lançamentos!$M:$M,Lançamentos!$I:$I,'Controle de gastos '!$C21,Lançamentos!$C:$C,'Controle de gastos '!H$4)=0,"",(SUMIFS(Lançamentos!$M:$M,Lançamentos!$I:$I,'Controle de gastos '!$C21,Lançamentos!$C:$C,'Controle de gastos '!H$4)))</f>
        <v/>
      </c>
      <c r="I21" s="27" t="str">
        <f>IF(SUMIFS(Lançamentos!$M:$M,Lançamentos!$I:$I,'Controle de gastos '!$C21,Lançamentos!$C:$C,'Controle de gastos '!I$4)=0,"",(SUMIFS(Lançamentos!$M:$M,Lançamentos!$I:$I,'Controle de gastos '!$C21,Lançamentos!$C:$C,'Controle de gastos '!I$4)))</f>
        <v/>
      </c>
      <c r="J21" s="27" t="str">
        <f>IF(SUMIFS(Lançamentos!$M:$M,Lançamentos!$I:$I,'Controle de gastos '!$C21,Lançamentos!$C:$C,'Controle de gastos '!J$4)=0,"",(SUMIFS(Lançamentos!$M:$M,Lançamentos!$I:$I,'Controle de gastos '!$C21,Lançamentos!$C:$C,'Controle de gastos '!J$4)))</f>
        <v/>
      </c>
      <c r="K21" s="27" t="str">
        <f>IF(SUMIFS(Lançamentos!$M:$M,Lançamentos!$I:$I,'Controle de gastos '!$C21,Lançamentos!$C:$C,'Controle de gastos '!K$4)=0,"",(SUMIFS(Lançamentos!$M:$M,Lançamentos!$I:$I,'Controle de gastos '!$C21,Lançamentos!$C:$C,'Controle de gastos '!K$4)))</f>
        <v/>
      </c>
      <c r="L21" s="27" t="str">
        <f>IF(SUMIFS(Lançamentos!$M:$M,Lançamentos!$I:$I,'Controle de gastos '!$C21,Lançamentos!$C:$C,'Controle de gastos '!L$4)=0,"",(SUMIFS(Lançamentos!$M:$M,Lançamentos!$I:$I,'Controle de gastos '!$C21,Lançamentos!$C:$C,'Controle de gastos '!L$4)))</f>
        <v/>
      </c>
      <c r="M21" s="27" t="str">
        <f>IF(SUMIFS(Lançamentos!$M:$M,Lançamentos!$I:$I,'Controle de gastos '!$C21,Lançamentos!$C:$C,'Controle de gastos '!M$4)=0,"",(SUMIFS(Lançamentos!$M:$M,Lançamentos!$I:$I,'Controle de gastos '!$C21,Lançamentos!$C:$C,'Controle de gastos '!M$4)))</f>
        <v/>
      </c>
      <c r="N21" s="27" t="str">
        <f>IF(SUMIFS(Lançamentos!$M:$M,Lançamentos!$I:$I,'Controle de gastos '!$C21,Lançamentos!$C:$C,'Controle de gastos '!N$4)=0,"",(SUMIFS(Lançamentos!$M:$M,Lançamentos!$I:$I,'Controle de gastos '!$C21,Lançamentos!$C:$C,'Controle de gastos '!N$4)))</f>
        <v/>
      </c>
      <c r="O21" s="27" t="str">
        <f>IF(SUMIFS(Lançamentos!$M:$M,Lançamentos!$I:$I,'Controle de gastos '!$C21,Lançamentos!$C:$C,'Controle de gastos '!O$4)=0,"",(SUMIFS(Lançamentos!$M:$M,Lançamentos!$I:$I,'Controle de gastos '!$C21,Lançamentos!$C:$C,'Controle de gastos '!O$4)))</f>
        <v/>
      </c>
      <c r="P21" s="28">
        <f t="shared" si="2"/>
        <v>70.56</v>
      </c>
    </row>
    <row r="22" spans="2:16">
      <c r="B22" s="62"/>
      <c r="C22" s="23" t="s">
        <v>0</v>
      </c>
      <c r="D22" s="27">
        <f>IF(SUMIFS(Lançamentos!$M:$M,Lançamentos!$I:$I,'Controle de gastos '!$C22,Lançamentos!$C:$C,'Controle de gastos '!D$4)=0,"",(SUMIFS(Lançamentos!$M:$M,Lançamentos!$I:$I,'Controle de gastos '!$C22,Lançamentos!$C:$C,'Controle de gastos '!D$4)))</f>
        <v>65.8</v>
      </c>
      <c r="E22" s="27" t="str">
        <f>IF(SUMIFS(Lançamentos!$M:$M,Lançamentos!$I:$I,'Controle de gastos '!$C22,Lançamentos!$C:$C,'Controle de gastos '!E$4)=0,"",(SUMIFS(Lançamentos!$M:$M,Lançamentos!$I:$I,'Controle de gastos '!$C22,Lançamentos!$C:$C,'Controle de gastos '!E$4)))</f>
        <v/>
      </c>
      <c r="F22" s="27" t="str">
        <f>IF(SUMIFS(Lançamentos!$M:$M,Lançamentos!$I:$I,'Controle de gastos '!$C22,Lançamentos!$C:$C,'Controle de gastos '!F$4)=0,"",(SUMIFS(Lançamentos!$M:$M,Lançamentos!$I:$I,'Controle de gastos '!$C22,Lançamentos!$C:$C,'Controle de gastos '!F$4)))</f>
        <v/>
      </c>
      <c r="G22" s="27" t="str">
        <f>IF(SUMIFS(Lançamentos!$M:$M,Lançamentos!$I:$I,'Controle de gastos '!$C22,Lançamentos!$C:$C,'Controle de gastos '!G$4)=0,"",(SUMIFS(Lançamentos!$M:$M,Lançamentos!$I:$I,'Controle de gastos '!$C22,Lançamentos!$C:$C,'Controle de gastos '!G$4)))</f>
        <v/>
      </c>
      <c r="H22" s="27" t="str">
        <f>IF(SUMIFS(Lançamentos!$M:$M,Lançamentos!$I:$I,'Controle de gastos '!$C22,Lançamentos!$C:$C,'Controle de gastos '!H$4)=0,"",(SUMIFS(Lançamentos!$M:$M,Lançamentos!$I:$I,'Controle de gastos '!$C22,Lançamentos!$C:$C,'Controle de gastos '!H$4)))</f>
        <v/>
      </c>
      <c r="I22" s="27" t="str">
        <f>IF(SUMIFS(Lançamentos!$M:$M,Lançamentos!$I:$I,'Controle de gastos '!$C22,Lançamentos!$C:$C,'Controle de gastos '!I$4)=0,"",(SUMIFS(Lançamentos!$M:$M,Lançamentos!$I:$I,'Controle de gastos '!$C22,Lançamentos!$C:$C,'Controle de gastos '!I$4)))</f>
        <v/>
      </c>
      <c r="J22" s="27" t="str">
        <f>IF(SUMIFS(Lançamentos!$M:$M,Lançamentos!$I:$I,'Controle de gastos '!$C22,Lançamentos!$C:$C,'Controle de gastos '!J$4)=0,"",(SUMIFS(Lançamentos!$M:$M,Lançamentos!$I:$I,'Controle de gastos '!$C22,Lançamentos!$C:$C,'Controle de gastos '!J$4)))</f>
        <v/>
      </c>
      <c r="K22" s="27" t="str">
        <f>IF(SUMIFS(Lançamentos!$M:$M,Lançamentos!$I:$I,'Controle de gastos '!$C22,Lançamentos!$C:$C,'Controle de gastos '!K$4)=0,"",(SUMIFS(Lançamentos!$M:$M,Lançamentos!$I:$I,'Controle de gastos '!$C22,Lançamentos!$C:$C,'Controle de gastos '!K$4)))</f>
        <v/>
      </c>
      <c r="L22" s="27" t="str">
        <f>IF(SUMIFS(Lançamentos!$M:$M,Lançamentos!$I:$I,'Controle de gastos '!$C22,Lançamentos!$C:$C,'Controle de gastos '!L$4)=0,"",(SUMIFS(Lançamentos!$M:$M,Lançamentos!$I:$I,'Controle de gastos '!$C22,Lançamentos!$C:$C,'Controle de gastos '!L$4)))</f>
        <v/>
      </c>
      <c r="M22" s="27" t="str">
        <f>IF(SUMIFS(Lançamentos!$M:$M,Lançamentos!$I:$I,'Controle de gastos '!$C22,Lançamentos!$C:$C,'Controle de gastos '!M$4)=0,"",(SUMIFS(Lançamentos!$M:$M,Lançamentos!$I:$I,'Controle de gastos '!$C22,Lançamentos!$C:$C,'Controle de gastos '!M$4)))</f>
        <v/>
      </c>
      <c r="N22" s="27" t="str">
        <f>IF(SUMIFS(Lançamentos!$M:$M,Lançamentos!$I:$I,'Controle de gastos '!$C22,Lançamentos!$C:$C,'Controle de gastos '!N$4)=0,"",(SUMIFS(Lançamentos!$M:$M,Lançamentos!$I:$I,'Controle de gastos '!$C22,Lançamentos!$C:$C,'Controle de gastos '!N$4)))</f>
        <v/>
      </c>
      <c r="O22" s="27" t="str">
        <f>IF(SUMIFS(Lançamentos!$M:$M,Lançamentos!$I:$I,'Controle de gastos '!$C22,Lançamentos!$C:$C,'Controle de gastos '!O$4)=0,"",(SUMIFS(Lançamentos!$M:$M,Lançamentos!$I:$I,'Controle de gastos '!$C22,Lançamentos!$C:$C,'Controle de gastos '!O$4)))</f>
        <v/>
      </c>
      <c r="P22" s="28">
        <f t="shared" si="2"/>
        <v>65.8</v>
      </c>
    </row>
    <row r="23" spans="2:16">
      <c r="B23" s="62"/>
      <c r="C23" s="23" t="s">
        <v>36</v>
      </c>
      <c r="D23" s="27">
        <f>IF(SUMIFS(Lançamentos!$M:$M,Lançamentos!$I:$I,'Controle de gastos '!$C23,Lançamentos!$C:$C,'Controle de gastos '!D$4)=0,"",(SUMIFS(Lançamentos!$M:$M,Lançamentos!$I:$I,'Controle de gastos '!$C23,Lançamentos!$C:$C,'Controle de gastos '!D$4)))</f>
        <v>400.9</v>
      </c>
      <c r="E23" s="27" t="str">
        <f>IF(SUMIFS(Lançamentos!$M:$M,Lançamentos!$I:$I,'Controle de gastos '!$C23,Lançamentos!$C:$C,'Controle de gastos '!E$4)=0,"",(SUMIFS(Lançamentos!$M:$M,Lançamentos!$I:$I,'Controle de gastos '!$C23,Lançamentos!$C:$C,'Controle de gastos '!E$4)))</f>
        <v/>
      </c>
      <c r="F23" s="27">
        <f>IF(SUMIFS(Lançamentos!$M:$M,Lançamentos!$I:$I,'Controle de gastos '!$C23,Lançamentos!$C:$C,'Controle de gastos '!F$4)=0,"",(SUMIFS(Lançamentos!$M:$M,Lançamentos!$I:$I,'Controle de gastos '!$C23,Lançamentos!$C:$C,'Controle de gastos '!F$4)))</f>
        <v>60</v>
      </c>
      <c r="G23" s="27" t="str">
        <f>IF(SUMIFS(Lançamentos!$M:$M,Lançamentos!$I:$I,'Controle de gastos '!$C23,Lançamentos!$C:$C,'Controle de gastos '!G$4)=0,"",(SUMIFS(Lançamentos!$M:$M,Lançamentos!$I:$I,'Controle de gastos '!$C23,Lançamentos!$C:$C,'Controle de gastos '!G$4)))</f>
        <v/>
      </c>
      <c r="H23" s="27" t="str">
        <f>IF(SUMIFS(Lançamentos!$M:$M,Lançamentos!$I:$I,'Controle de gastos '!$C23,Lançamentos!$C:$C,'Controle de gastos '!H$4)=0,"",(SUMIFS(Lançamentos!$M:$M,Lançamentos!$I:$I,'Controle de gastos '!$C23,Lançamentos!$C:$C,'Controle de gastos '!H$4)))</f>
        <v/>
      </c>
      <c r="I23" s="27" t="str">
        <f>IF(SUMIFS(Lançamentos!$M:$M,Lançamentos!$I:$I,'Controle de gastos '!$C23,Lançamentos!$C:$C,'Controle de gastos '!I$4)=0,"",(SUMIFS(Lançamentos!$M:$M,Lançamentos!$I:$I,'Controle de gastos '!$C23,Lançamentos!$C:$C,'Controle de gastos '!I$4)))</f>
        <v/>
      </c>
      <c r="J23" s="27" t="str">
        <f>IF(SUMIFS(Lançamentos!$M:$M,Lançamentos!$I:$I,'Controle de gastos '!$C23,Lançamentos!$C:$C,'Controle de gastos '!J$4)=0,"",(SUMIFS(Lançamentos!$M:$M,Lançamentos!$I:$I,'Controle de gastos '!$C23,Lançamentos!$C:$C,'Controle de gastos '!J$4)))</f>
        <v/>
      </c>
      <c r="K23" s="27" t="str">
        <f>IF(SUMIFS(Lançamentos!$M:$M,Lançamentos!$I:$I,'Controle de gastos '!$C23,Lançamentos!$C:$C,'Controle de gastos '!K$4)=0,"",(SUMIFS(Lançamentos!$M:$M,Lançamentos!$I:$I,'Controle de gastos '!$C23,Lançamentos!$C:$C,'Controle de gastos '!K$4)))</f>
        <v/>
      </c>
      <c r="L23" s="27" t="str">
        <f>IF(SUMIFS(Lançamentos!$M:$M,Lançamentos!$I:$I,'Controle de gastos '!$C23,Lançamentos!$C:$C,'Controle de gastos '!L$4)=0,"",(SUMIFS(Lançamentos!$M:$M,Lançamentos!$I:$I,'Controle de gastos '!$C23,Lançamentos!$C:$C,'Controle de gastos '!L$4)))</f>
        <v/>
      </c>
      <c r="M23" s="27" t="str">
        <f>IF(SUMIFS(Lançamentos!$M:$M,Lançamentos!$I:$I,'Controle de gastos '!$C23,Lançamentos!$C:$C,'Controle de gastos '!M$4)=0,"",(SUMIFS(Lançamentos!$M:$M,Lançamentos!$I:$I,'Controle de gastos '!$C23,Lançamentos!$C:$C,'Controle de gastos '!M$4)))</f>
        <v/>
      </c>
      <c r="N23" s="27" t="str">
        <f>IF(SUMIFS(Lançamentos!$M:$M,Lançamentos!$I:$I,'Controle de gastos '!$C23,Lançamentos!$C:$C,'Controle de gastos '!N$4)=0,"",(SUMIFS(Lançamentos!$M:$M,Lançamentos!$I:$I,'Controle de gastos '!$C23,Lançamentos!$C:$C,'Controle de gastos '!N$4)))</f>
        <v/>
      </c>
      <c r="O23" s="27" t="str">
        <f>IF(SUMIFS(Lançamentos!$M:$M,Lançamentos!$I:$I,'Controle de gastos '!$C23,Lançamentos!$C:$C,'Controle de gastos '!O$4)=0,"",(SUMIFS(Lançamentos!$M:$M,Lançamentos!$I:$I,'Controle de gastos '!$C23,Lançamentos!$C:$C,'Controle de gastos '!O$4)))</f>
        <v/>
      </c>
      <c r="P23" s="28">
        <f t="shared" si="2"/>
        <v>460.9</v>
      </c>
    </row>
    <row r="24" spans="2:16">
      <c r="B24" s="62"/>
      <c r="C24" s="23" t="s">
        <v>38</v>
      </c>
      <c r="D24" s="27" t="str">
        <f>IF(SUMIFS(Lançamentos!$M:$M,Lançamentos!$I:$I,'Controle de gastos '!$C24,Lançamentos!$C:$C,'Controle de gastos '!D$4)=0,"",(SUMIFS(Lançamentos!$M:$M,Lançamentos!$I:$I,'Controle de gastos '!$C24,Lançamentos!$C:$C,'Controle de gastos '!D$4)))</f>
        <v/>
      </c>
      <c r="E24" s="27" t="str">
        <f>IF(SUMIFS(Lançamentos!$M:$M,Lançamentos!$I:$I,'Controle de gastos '!$C24,Lançamentos!$C:$C,'Controle de gastos '!E$4)=0,"",(SUMIFS(Lançamentos!$M:$M,Lançamentos!$I:$I,'Controle de gastos '!$C24,Lançamentos!$C:$C,'Controle de gastos '!E$4)))</f>
        <v/>
      </c>
      <c r="F24" s="27">
        <f>IF(SUMIFS(Lançamentos!$M:$M,Lançamentos!$I:$I,'Controle de gastos '!$C24,Lançamentos!$C:$C,'Controle de gastos '!F$4)=0,"",(SUMIFS(Lançamentos!$M:$M,Lançamentos!$I:$I,'Controle de gastos '!$C24,Lançamentos!$C:$C,'Controle de gastos '!F$4)))</f>
        <v>45.35</v>
      </c>
      <c r="G24" s="27" t="str">
        <f>IF(SUMIFS(Lançamentos!$M:$M,Lançamentos!$I:$I,'Controle de gastos '!$C24,Lançamentos!$C:$C,'Controle de gastos '!G$4)=0,"",(SUMIFS(Lançamentos!$M:$M,Lançamentos!$I:$I,'Controle de gastos '!$C24,Lançamentos!$C:$C,'Controle de gastos '!G$4)))</f>
        <v/>
      </c>
      <c r="H24" s="27" t="str">
        <f>IF(SUMIFS(Lançamentos!$M:$M,Lançamentos!$I:$I,'Controle de gastos '!$C24,Lançamentos!$C:$C,'Controle de gastos '!H$4)=0,"",(SUMIFS(Lançamentos!$M:$M,Lançamentos!$I:$I,'Controle de gastos '!$C24,Lançamentos!$C:$C,'Controle de gastos '!H$4)))</f>
        <v/>
      </c>
      <c r="I24" s="27" t="str">
        <f>IF(SUMIFS(Lançamentos!$M:$M,Lançamentos!$I:$I,'Controle de gastos '!$C24,Lançamentos!$C:$C,'Controle de gastos '!I$4)=0,"",(SUMIFS(Lançamentos!$M:$M,Lançamentos!$I:$I,'Controle de gastos '!$C24,Lançamentos!$C:$C,'Controle de gastos '!I$4)))</f>
        <v/>
      </c>
      <c r="J24" s="27">
        <f>IF(SUMIFS(Lançamentos!$M:$M,Lançamentos!$I:$I,'Controle de gastos '!$C24,Lançamentos!$C:$C,'Controle de gastos '!J$4)=0,"",(SUMIFS(Lançamentos!$M:$M,Lançamentos!$I:$I,'Controle de gastos '!$C24,Lançamentos!$C:$C,'Controle de gastos '!J$4)))</f>
        <v>250</v>
      </c>
      <c r="K24" s="27" t="str">
        <f>IF(SUMIFS(Lançamentos!$M:$M,Lançamentos!$I:$I,'Controle de gastos '!$C24,Lançamentos!$C:$C,'Controle de gastos '!K$4)=0,"",(SUMIFS(Lançamentos!$M:$M,Lançamentos!$I:$I,'Controle de gastos '!$C24,Lançamentos!$C:$C,'Controle de gastos '!K$4)))</f>
        <v/>
      </c>
      <c r="L24" s="27" t="str">
        <f>IF(SUMIFS(Lançamentos!$M:$M,Lançamentos!$I:$I,'Controle de gastos '!$C24,Lançamentos!$C:$C,'Controle de gastos '!L$4)=0,"",(SUMIFS(Lançamentos!$M:$M,Lançamentos!$I:$I,'Controle de gastos '!$C24,Lançamentos!$C:$C,'Controle de gastos '!L$4)))</f>
        <v/>
      </c>
      <c r="M24" s="27" t="str">
        <f>IF(SUMIFS(Lançamentos!$M:$M,Lançamentos!$I:$I,'Controle de gastos '!$C24,Lançamentos!$C:$C,'Controle de gastos '!M$4)=0,"",(SUMIFS(Lançamentos!$M:$M,Lançamentos!$I:$I,'Controle de gastos '!$C24,Lançamentos!$C:$C,'Controle de gastos '!M$4)))</f>
        <v/>
      </c>
      <c r="N24" s="27" t="str">
        <f>IF(SUMIFS(Lançamentos!$M:$M,Lançamentos!$I:$I,'Controle de gastos '!$C24,Lançamentos!$C:$C,'Controle de gastos '!N$4)=0,"",(SUMIFS(Lançamentos!$M:$M,Lançamentos!$I:$I,'Controle de gastos '!$C24,Lançamentos!$C:$C,'Controle de gastos '!N$4)))</f>
        <v/>
      </c>
      <c r="O24" s="27" t="str">
        <f>IF(SUMIFS(Lançamentos!$M:$M,Lançamentos!$I:$I,'Controle de gastos '!$C24,Lançamentos!$C:$C,'Controle de gastos '!O$4)=0,"",(SUMIFS(Lançamentos!$M:$M,Lançamentos!$I:$I,'Controle de gastos '!$C24,Lançamentos!$C:$C,'Controle de gastos '!O$4)))</f>
        <v/>
      </c>
      <c r="P24" s="28">
        <f t="shared" si="2"/>
        <v>295.35000000000002</v>
      </c>
    </row>
    <row r="25" spans="2:16">
      <c r="B25" s="62"/>
      <c r="C25" s="23" t="s">
        <v>5</v>
      </c>
      <c r="D25" s="27" t="str">
        <f>IF(SUMIFS(Lançamentos!$M:$M,Lançamentos!$I:$I,'Controle de gastos '!$C25,Lançamentos!$C:$C,'Controle de gastos '!D$4)=0,"",(SUMIFS(Lançamentos!$M:$M,Lançamentos!$I:$I,'Controle de gastos '!$C25,Lançamentos!$C:$C,'Controle de gastos '!D$4)))</f>
        <v/>
      </c>
      <c r="E25" s="27" t="str">
        <f>IF(SUMIFS(Lançamentos!$M:$M,Lançamentos!$I:$I,'Controle de gastos '!$C25,Lançamentos!$C:$C,'Controle de gastos '!E$4)=0,"",(SUMIFS(Lançamentos!$M:$M,Lançamentos!$I:$I,'Controle de gastos '!$C25,Lançamentos!$C:$C,'Controle de gastos '!E$4)))</f>
        <v/>
      </c>
      <c r="F25" s="27">
        <f>IF(SUMIFS(Lançamentos!$M:$M,Lançamentos!$I:$I,'Controle de gastos '!$C25,Lançamentos!$C:$C,'Controle de gastos '!F$4)=0,"",(SUMIFS(Lançamentos!$M:$M,Lançamentos!$I:$I,'Controle de gastos '!$C25,Lançamentos!$C:$C,'Controle de gastos '!F$4)))</f>
        <v>45</v>
      </c>
      <c r="G25" s="27" t="str">
        <f>IF(SUMIFS(Lançamentos!$M:$M,Lançamentos!$I:$I,'Controle de gastos '!$C25,Lançamentos!$C:$C,'Controle de gastos '!G$4)=0,"",(SUMIFS(Lançamentos!$M:$M,Lançamentos!$I:$I,'Controle de gastos '!$C25,Lançamentos!$C:$C,'Controle de gastos '!G$4)))</f>
        <v/>
      </c>
      <c r="H25" s="27" t="str">
        <f>IF(SUMIFS(Lançamentos!$M:$M,Lançamentos!$I:$I,'Controle de gastos '!$C25,Lançamentos!$C:$C,'Controle de gastos '!H$4)=0,"",(SUMIFS(Lançamentos!$M:$M,Lançamentos!$I:$I,'Controle de gastos '!$C25,Lançamentos!$C:$C,'Controle de gastos '!H$4)))</f>
        <v/>
      </c>
      <c r="I25" s="27" t="str">
        <f>IF(SUMIFS(Lançamentos!$M:$M,Lançamentos!$I:$I,'Controle de gastos '!$C25,Lançamentos!$C:$C,'Controle de gastos '!I$4)=0,"",(SUMIFS(Lançamentos!$M:$M,Lançamentos!$I:$I,'Controle de gastos '!$C25,Lançamentos!$C:$C,'Controle de gastos '!I$4)))</f>
        <v/>
      </c>
      <c r="J25" s="27" t="str">
        <f>IF(SUMIFS(Lançamentos!$M:$M,Lançamentos!$I:$I,'Controle de gastos '!$C25,Lançamentos!$C:$C,'Controle de gastos '!J$4)=0,"",(SUMIFS(Lançamentos!$M:$M,Lançamentos!$I:$I,'Controle de gastos '!$C25,Lançamentos!$C:$C,'Controle de gastos '!J$4)))</f>
        <v/>
      </c>
      <c r="K25" s="27" t="str">
        <f>IF(SUMIFS(Lançamentos!$M:$M,Lançamentos!$I:$I,'Controle de gastos '!$C25,Lançamentos!$C:$C,'Controle de gastos '!K$4)=0,"",(SUMIFS(Lançamentos!$M:$M,Lançamentos!$I:$I,'Controle de gastos '!$C25,Lançamentos!$C:$C,'Controle de gastos '!K$4)))</f>
        <v/>
      </c>
      <c r="L25" s="27" t="str">
        <f>IF(SUMIFS(Lançamentos!$M:$M,Lançamentos!$I:$I,'Controle de gastos '!$C25,Lançamentos!$C:$C,'Controle de gastos '!L$4)=0,"",(SUMIFS(Lançamentos!$M:$M,Lançamentos!$I:$I,'Controle de gastos '!$C25,Lançamentos!$C:$C,'Controle de gastos '!L$4)))</f>
        <v/>
      </c>
      <c r="M25" s="27" t="str">
        <f>IF(SUMIFS(Lançamentos!$M:$M,Lançamentos!$I:$I,'Controle de gastos '!$C25,Lançamentos!$C:$C,'Controle de gastos '!M$4)=0,"",(SUMIFS(Lançamentos!$M:$M,Lançamentos!$I:$I,'Controle de gastos '!$C25,Lançamentos!$C:$C,'Controle de gastos '!M$4)))</f>
        <v/>
      </c>
      <c r="N25" s="27" t="str">
        <f>IF(SUMIFS(Lançamentos!$M:$M,Lançamentos!$I:$I,'Controle de gastos '!$C25,Lançamentos!$C:$C,'Controle de gastos '!N$4)=0,"",(SUMIFS(Lançamentos!$M:$M,Lançamentos!$I:$I,'Controle de gastos '!$C25,Lançamentos!$C:$C,'Controle de gastos '!N$4)))</f>
        <v/>
      </c>
      <c r="O25" s="27" t="str">
        <f>IF(SUMIFS(Lançamentos!$M:$M,Lançamentos!$I:$I,'Controle de gastos '!$C25,Lançamentos!$C:$C,'Controle de gastos '!O$4)=0,"",(SUMIFS(Lançamentos!$M:$M,Lançamentos!$I:$I,'Controle de gastos '!$C25,Lançamentos!$C:$C,'Controle de gastos '!O$4)))</f>
        <v/>
      </c>
      <c r="P25" s="28">
        <f t="shared" si="2"/>
        <v>45</v>
      </c>
    </row>
    <row r="26" spans="2:16">
      <c r="B26" s="62"/>
      <c r="C26" s="23" t="s">
        <v>4</v>
      </c>
      <c r="D26" s="27">
        <f>IF(SUMIFS(Lançamentos!$M:$M,Lançamentos!$I:$I,'Controle de gastos '!$C26,Lançamentos!$C:$C,'Controle de gastos '!D$4)=0,"",(SUMIFS(Lançamentos!$M:$M,Lançamentos!$I:$I,'Controle de gastos '!$C26,Lançamentos!$C:$C,'Controle de gastos '!D$4)))</f>
        <v>50.67</v>
      </c>
      <c r="E26" s="27" t="str">
        <f>IF(SUMIFS(Lançamentos!$M:$M,Lançamentos!$I:$I,'Controle de gastos '!$C26,Lançamentos!$C:$C,'Controle de gastos '!E$4)=0,"",(SUMIFS(Lançamentos!$M:$M,Lançamentos!$I:$I,'Controle de gastos '!$C26,Lançamentos!$C:$C,'Controle de gastos '!E$4)))</f>
        <v/>
      </c>
      <c r="F26" s="27" t="str">
        <f>IF(SUMIFS(Lançamentos!$M:$M,Lançamentos!$I:$I,'Controle de gastos '!$C26,Lançamentos!$C:$C,'Controle de gastos '!F$4)=0,"",(SUMIFS(Lançamentos!$M:$M,Lançamentos!$I:$I,'Controle de gastos '!$C26,Lançamentos!$C:$C,'Controle de gastos '!F$4)))</f>
        <v/>
      </c>
      <c r="G26" s="27" t="str">
        <f>IF(SUMIFS(Lançamentos!$M:$M,Lançamentos!$I:$I,'Controle de gastos '!$C26,Lançamentos!$C:$C,'Controle de gastos '!G$4)=0,"",(SUMIFS(Lançamentos!$M:$M,Lançamentos!$I:$I,'Controle de gastos '!$C26,Lançamentos!$C:$C,'Controle de gastos '!G$4)))</f>
        <v/>
      </c>
      <c r="H26" s="27" t="str">
        <f>IF(SUMIFS(Lançamentos!$M:$M,Lançamentos!$I:$I,'Controle de gastos '!$C26,Lançamentos!$C:$C,'Controle de gastos '!H$4)=0,"",(SUMIFS(Lançamentos!$M:$M,Lançamentos!$I:$I,'Controle de gastos '!$C26,Lançamentos!$C:$C,'Controle de gastos '!H$4)))</f>
        <v/>
      </c>
      <c r="I26" s="27" t="str">
        <f>IF(SUMIFS(Lançamentos!$M:$M,Lançamentos!$I:$I,'Controle de gastos '!$C26,Lançamentos!$C:$C,'Controle de gastos '!I$4)=0,"",(SUMIFS(Lançamentos!$M:$M,Lançamentos!$I:$I,'Controle de gastos '!$C26,Lançamentos!$C:$C,'Controle de gastos '!I$4)))</f>
        <v/>
      </c>
      <c r="J26" s="27" t="str">
        <f>IF(SUMIFS(Lançamentos!$M:$M,Lançamentos!$I:$I,'Controle de gastos '!$C26,Lançamentos!$C:$C,'Controle de gastos '!J$4)=0,"",(SUMIFS(Lançamentos!$M:$M,Lançamentos!$I:$I,'Controle de gastos '!$C26,Lançamentos!$C:$C,'Controle de gastos '!J$4)))</f>
        <v/>
      </c>
      <c r="K26" s="27" t="str">
        <f>IF(SUMIFS(Lançamentos!$M:$M,Lançamentos!$I:$I,'Controle de gastos '!$C26,Lançamentos!$C:$C,'Controle de gastos '!K$4)=0,"",(SUMIFS(Lançamentos!$M:$M,Lançamentos!$I:$I,'Controle de gastos '!$C26,Lançamentos!$C:$C,'Controle de gastos '!K$4)))</f>
        <v/>
      </c>
      <c r="L26" s="27" t="str">
        <f>IF(SUMIFS(Lançamentos!$M:$M,Lançamentos!$I:$I,'Controle de gastos '!$C26,Lançamentos!$C:$C,'Controle de gastos '!L$4)=0,"",(SUMIFS(Lançamentos!$M:$M,Lançamentos!$I:$I,'Controle de gastos '!$C26,Lançamentos!$C:$C,'Controle de gastos '!L$4)))</f>
        <v/>
      </c>
      <c r="M26" s="27" t="str">
        <f>IF(SUMIFS(Lançamentos!$M:$M,Lançamentos!$I:$I,'Controle de gastos '!$C26,Lançamentos!$C:$C,'Controle de gastos '!M$4)=0,"",(SUMIFS(Lançamentos!$M:$M,Lançamentos!$I:$I,'Controle de gastos '!$C26,Lançamentos!$C:$C,'Controle de gastos '!M$4)))</f>
        <v/>
      </c>
      <c r="N26" s="27" t="str">
        <f>IF(SUMIFS(Lançamentos!$M:$M,Lançamentos!$I:$I,'Controle de gastos '!$C26,Lançamentos!$C:$C,'Controle de gastos '!N$4)=0,"",(SUMIFS(Lançamentos!$M:$M,Lançamentos!$I:$I,'Controle de gastos '!$C26,Lançamentos!$C:$C,'Controle de gastos '!N$4)))</f>
        <v/>
      </c>
      <c r="O26" s="27" t="str">
        <f>IF(SUMIFS(Lançamentos!$M:$M,Lançamentos!$I:$I,'Controle de gastos '!$C26,Lançamentos!$C:$C,'Controle de gastos '!O$4)=0,"",(SUMIFS(Lançamentos!$M:$M,Lançamentos!$I:$I,'Controle de gastos '!$C26,Lançamentos!$C:$C,'Controle de gastos '!O$4)))</f>
        <v/>
      </c>
      <c r="P26" s="28">
        <f t="shared" si="2"/>
        <v>50.67</v>
      </c>
    </row>
    <row r="27" spans="2:16">
      <c r="B27" s="62"/>
      <c r="C27" s="23" t="s">
        <v>7</v>
      </c>
      <c r="D27" s="27" t="str">
        <f>IF(SUMIFS(Lançamentos!$M:$M,Lançamentos!$I:$I,'Controle de gastos '!$C27,Lançamentos!$C:$C,'Controle de gastos '!D$4)=0,"",(SUMIFS(Lançamentos!$M:$M,Lançamentos!$I:$I,'Controle de gastos '!$C27,Lançamentos!$C:$C,'Controle de gastos '!D$4)))</f>
        <v/>
      </c>
      <c r="E27" s="27" t="str">
        <f>IF(SUMIFS(Lançamentos!$M:$M,Lançamentos!$I:$I,'Controle de gastos '!$C27,Lançamentos!$C:$C,'Controle de gastos '!E$4)=0,"",(SUMIFS(Lançamentos!$M:$M,Lançamentos!$I:$I,'Controle de gastos '!$C27,Lançamentos!$C:$C,'Controle de gastos '!E$4)))</f>
        <v/>
      </c>
      <c r="F27" s="27" t="str">
        <f>IF(SUMIFS(Lançamentos!$M:$M,Lançamentos!$I:$I,'Controle de gastos '!$C27,Lançamentos!$C:$C,'Controle de gastos '!F$4)=0,"",(SUMIFS(Lançamentos!$M:$M,Lançamentos!$I:$I,'Controle de gastos '!$C27,Lançamentos!$C:$C,'Controle de gastos '!F$4)))</f>
        <v/>
      </c>
      <c r="G27" s="27" t="str">
        <f>IF(SUMIFS(Lançamentos!$M:$M,Lançamentos!$I:$I,'Controle de gastos '!$C27,Lançamentos!$C:$C,'Controle de gastos '!G$4)=0,"",(SUMIFS(Lançamentos!$M:$M,Lançamentos!$I:$I,'Controle de gastos '!$C27,Lançamentos!$C:$C,'Controle de gastos '!G$4)))</f>
        <v/>
      </c>
      <c r="H27" s="27" t="str">
        <f>IF(SUMIFS(Lançamentos!$M:$M,Lançamentos!$I:$I,'Controle de gastos '!$C27,Lançamentos!$C:$C,'Controle de gastos '!H$4)=0,"",(SUMIFS(Lançamentos!$M:$M,Lançamentos!$I:$I,'Controle de gastos '!$C27,Lançamentos!$C:$C,'Controle de gastos '!H$4)))</f>
        <v/>
      </c>
      <c r="I27" s="27" t="str">
        <f>IF(SUMIFS(Lançamentos!$M:$M,Lançamentos!$I:$I,'Controle de gastos '!$C27,Lançamentos!$C:$C,'Controle de gastos '!I$4)=0,"",(SUMIFS(Lançamentos!$M:$M,Lançamentos!$I:$I,'Controle de gastos '!$C27,Lançamentos!$C:$C,'Controle de gastos '!I$4)))</f>
        <v/>
      </c>
      <c r="J27" s="27" t="str">
        <f>IF(SUMIFS(Lançamentos!$M:$M,Lançamentos!$I:$I,'Controle de gastos '!$C27,Lançamentos!$C:$C,'Controle de gastos '!J$4)=0,"",(SUMIFS(Lançamentos!$M:$M,Lançamentos!$I:$I,'Controle de gastos '!$C27,Lançamentos!$C:$C,'Controle de gastos '!J$4)))</f>
        <v/>
      </c>
      <c r="K27" s="27" t="str">
        <f>IF(SUMIFS(Lançamentos!$M:$M,Lançamentos!$I:$I,'Controle de gastos '!$C27,Lançamentos!$C:$C,'Controle de gastos '!K$4)=0,"",(SUMIFS(Lançamentos!$M:$M,Lançamentos!$I:$I,'Controle de gastos '!$C27,Lançamentos!$C:$C,'Controle de gastos '!K$4)))</f>
        <v/>
      </c>
      <c r="L27" s="27" t="str">
        <f>IF(SUMIFS(Lançamentos!$M:$M,Lançamentos!$I:$I,'Controle de gastos '!$C27,Lançamentos!$C:$C,'Controle de gastos '!L$4)=0,"",(SUMIFS(Lançamentos!$M:$M,Lançamentos!$I:$I,'Controle de gastos '!$C27,Lançamentos!$C:$C,'Controle de gastos '!L$4)))</f>
        <v/>
      </c>
      <c r="M27" s="27" t="str">
        <f>IF(SUMIFS(Lançamentos!$M:$M,Lançamentos!$I:$I,'Controle de gastos '!$C27,Lançamentos!$C:$C,'Controle de gastos '!M$4)=0,"",(SUMIFS(Lançamentos!$M:$M,Lançamentos!$I:$I,'Controle de gastos '!$C27,Lançamentos!$C:$C,'Controle de gastos '!M$4)))</f>
        <v/>
      </c>
      <c r="N27" s="27" t="str">
        <f>IF(SUMIFS(Lançamentos!$M:$M,Lançamentos!$I:$I,'Controle de gastos '!$C27,Lançamentos!$C:$C,'Controle de gastos '!N$4)=0,"",(SUMIFS(Lançamentos!$M:$M,Lançamentos!$I:$I,'Controle de gastos '!$C27,Lançamentos!$C:$C,'Controle de gastos '!N$4)))</f>
        <v/>
      </c>
      <c r="O27" s="27" t="str">
        <f>IF(SUMIFS(Lançamentos!$M:$M,Lançamentos!$I:$I,'Controle de gastos '!$C27,Lançamentos!$C:$C,'Controle de gastos '!O$4)=0,"",(SUMIFS(Lançamentos!$M:$M,Lançamentos!$I:$I,'Controle de gastos '!$C27,Lançamentos!$C:$C,'Controle de gastos '!O$4)))</f>
        <v/>
      </c>
      <c r="P27" s="28">
        <f t="shared" si="2"/>
        <v>0</v>
      </c>
    </row>
    <row r="28" spans="2:16">
      <c r="B28" s="62"/>
      <c r="C28" s="23" t="s">
        <v>1</v>
      </c>
      <c r="D28" s="27">
        <f>IF(SUMIFS(Lançamentos!$M:$M,Lançamentos!$I:$I,'Controle de gastos '!$C28,Lançamentos!$C:$C,'Controle de gastos '!D$4)=0,"",(SUMIFS(Lançamentos!$M:$M,Lançamentos!$I:$I,'Controle de gastos '!$C28,Lançamentos!$C:$C,'Controle de gastos '!D$4)))</f>
        <v>64.25</v>
      </c>
      <c r="E28" s="27" t="str">
        <f>IF(SUMIFS(Lançamentos!$M:$M,Lançamentos!$I:$I,'Controle de gastos '!$C28,Lançamentos!$C:$C,'Controle de gastos '!E$4)=0,"",(SUMIFS(Lançamentos!$M:$M,Lançamentos!$I:$I,'Controle de gastos '!$C28,Lançamentos!$C:$C,'Controle de gastos '!E$4)))</f>
        <v/>
      </c>
      <c r="F28" s="27" t="str">
        <f>IF(SUMIFS(Lançamentos!$M:$M,Lançamentos!$I:$I,'Controle de gastos '!$C28,Lançamentos!$C:$C,'Controle de gastos '!F$4)=0,"",(SUMIFS(Lançamentos!$M:$M,Lançamentos!$I:$I,'Controle de gastos '!$C28,Lançamentos!$C:$C,'Controle de gastos '!F$4)))</f>
        <v/>
      </c>
      <c r="G28" s="27" t="str">
        <f>IF(SUMIFS(Lançamentos!$M:$M,Lançamentos!$I:$I,'Controle de gastos '!$C28,Lançamentos!$C:$C,'Controle de gastos '!G$4)=0,"",(SUMIFS(Lançamentos!$M:$M,Lançamentos!$I:$I,'Controle de gastos '!$C28,Lançamentos!$C:$C,'Controle de gastos '!G$4)))</f>
        <v/>
      </c>
      <c r="H28" s="27" t="str">
        <f>IF(SUMIFS(Lançamentos!$M:$M,Lançamentos!$I:$I,'Controle de gastos '!$C28,Lançamentos!$C:$C,'Controle de gastos '!H$4)=0,"",(SUMIFS(Lançamentos!$M:$M,Lançamentos!$I:$I,'Controle de gastos '!$C28,Lançamentos!$C:$C,'Controle de gastos '!H$4)))</f>
        <v/>
      </c>
      <c r="I28" s="27" t="str">
        <f>IF(SUMIFS(Lançamentos!$M:$M,Lançamentos!$I:$I,'Controle de gastos '!$C28,Lançamentos!$C:$C,'Controle de gastos '!I$4)=0,"",(SUMIFS(Lançamentos!$M:$M,Lançamentos!$I:$I,'Controle de gastos '!$C28,Lançamentos!$C:$C,'Controle de gastos '!I$4)))</f>
        <v/>
      </c>
      <c r="J28" s="27" t="str">
        <f>IF(SUMIFS(Lançamentos!$M:$M,Lançamentos!$I:$I,'Controle de gastos '!$C28,Lançamentos!$C:$C,'Controle de gastos '!J$4)=0,"",(SUMIFS(Lançamentos!$M:$M,Lançamentos!$I:$I,'Controle de gastos '!$C28,Lançamentos!$C:$C,'Controle de gastos '!J$4)))</f>
        <v/>
      </c>
      <c r="K28" s="27" t="str">
        <f>IF(SUMIFS(Lançamentos!$M:$M,Lançamentos!$I:$I,'Controle de gastos '!$C28,Lançamentos!$C:$C,'Controle de gastos '!K$4)=0,"",(SUMIFS(Lançamentos!$M:$M,Lançamentos!$I:$I,'Controle de gastos '!$C28,Lançamentos!$C:$C,'Controle de gastos '!K$4)))</f>
        <v/>
      </c>
      <c r="L28" s="27" t="str">
        <f>IF(SUMIFS(Lançamentos!$M:$M,Lançamentos!$I:$I,'Controle de gastos '!$C28,Lançamentos!$C:$C,'Controle de gastos '!L$4)=0,"",(SUMIFS(Lançamentos!$M:$M,Lançamentos!$I:$I,'Controle de gastos '!$C28,Lançamentos!$C:$C,'Controle de gastos '!L$4)))</f>
        <v/>
      </c>
      <c r="M28" s="27" t="str">
        <f>IF(SUMIFS(Lançamentos!$M:$M,Lançamentos!$I:$I,'Controle de gastos '!$C28,Lançamentos!$C:$C,'Controle de gastos '!M$4)=0,"",(SUMIFS(Lançamentos!$M:$M,Lançamentos!$I:$I,'Controle de gastos '!$C28,Lançamentos!$C:$C,'Controle de gastos '!M$4)))</f>
        <v/>
      </c>
      <c r="N28" s="27" t="str">
        <f>IF(SUMIFS(Lançamentos!$M:$M,Lançamentos!$I:$I,'Controle de gastos '!$C28,Lançamentos!$C:$C,'Controle de gastos '!N$4)=0,"",(SUMIFS(Lançamentos!$M:$M,Lançamentos!$I:$I,'Controle de gastos '!$C28,Lançamentos!$C:$C,'Controle de gastos '!N$4)))</f>
        <v/>
      </c>
      <c r="O28" s="27" t="str">
        <f>IF(SUMIFS(Lançamentos!$M:$M,Lançamentos!$I:$I,'Controle de gastos '!$C28,Lançamentos!$C:$C,'Controle de gastos '!O$4)=0,"",(SUMIFS(Lançamentos!$M:$M,Lançamentos!$I:$I,'Controle de gastos '!$C28,Lançamentos!$C:$C,'Controle de gastos '!O$4)))</f>
        <v/>
      </c>
      <c r="P28" s="28">
        <f t="shared" si="2"/>
        <v>64.25</v>
      </c>
    </row>
    <row r="29" spans="2:16">
      <c r="B29" s="62"/>
      <c r="C29" s="23" t="s">
        <v>85</v>
      </c>
      <c r="D29" s="27" t="str">
        <f>IF(SUMIFS(Lançamentos!$M:$M,Lançamentos!$I:$I,'Controle de gastos '!$C29,Lançamentos!$C:$C,'Controle de gastos '!D$4)=0,"",(SUMIFS(Lançamentos!$M:$M,Lançamentos!$I:$I,'Controle de gastos '!$C29,Lançamentos!$C:$C,'Controle de gastos '!D$4)))</f>
        <v/>
      </c>
      <c r="E29" s="27" t="str">
        <f>IF(SUMIFS(Lançamentos!$M:$M,Lançamentos!$I:$I,'Controle de gastos '!$C29,Lançamentos!$C:$C,'Controle de gastos '!E$4)=0,"",(SUMIFS(Lançamentos!$M:$M,Lançamentos!$I:$I,'Controle de gastos '!$C29,Lançamentos!$C:$C,'Controle de gastos '!E$4)))</f>
        <v/>
      </c>
      <c r="F29" s="27">
        <f>IF(SUMIFS(Lançamentos!$M:$M,Lançamentos!$I:$I,'Controle de gastos '!$C29,Lançamentos!$C:$C,'Controle de gastos '!F$4)=0,"",(SUMIFS(Lançamentos!$M:$M,Lançamentos!$I:$I,'Controle de gastos '!$C29,Lançamentos!$C:$C,'Controle de gastos '!F$4)))</f>
        <v>55.42</v>
      </c>
      <c r="G29" s="27" t="str">
        <f>IF(SUMIFS(Lançamentos!$M:$M,Lançamentos!$I:$I,'Controle de gastos '!$C29,Lançamentos!$C:$C,'Controle de gastos '!G$4)=0,"",(SUMIFS(Lançamentos!$M:$M,Lançamentos!$I:$I,'Controle de gastos '!$C29,Lançamentos!$C:$C,'Controle de gastos '!G$4)))</f>
        <v/>
      </c>
      <c r="H29" s="27" t="str">
        <f>IF(SUMIFS(Lançamentos!$M:$M,Lançamentos!$I:$I,'Controle de gastos '!$C29,Lançamentos!$C:$C,'Controle de gastos '!H$4)=0,"",(SUMIFS(Lançamentos!$M:$M,Lançamentos!$I:$I,'Controle de gastos '!$C29,Lançamentos!$C:$C,'Controle de gastos '!H$4)))</f>
        <v/>
      </c>
      <c r="I29" s="27" t="str">
        <f>IF(SUMIFS(Lançamentos!$M:$M,Lançamentos!$I:$I,'Controle de gastos '!$C29,Lançamentos!$C:$C,'Controle de gastos '!I$4)=0,"",(SUMIFS(Lançamentos!$M:$M,Lançamentos!$I:$I,'Controle de gastos '!$C29,Lançamentos!$C:$C,'Controle de gastos '!I$4)))</f>
        <v/>
      </c>
      <c r="J29" s="27" t="str">
        <f>IF(SUMIFS(Lançamentos!$M:$M,Lançamentos!$I:$I,'Controle de gastos '!$C29,Lançamentos!$C:$C,'Controle de gastos '!J$4)=0,"",(SUMIFS(Lançamentos!$M:$M,Lançamentos!$I:$I,'Controle de gastos '!$C29,Lançamentos!$C:$C,'Controle de gastos '!J$4)))</f>
        <v/>
      </c>
      <c r="K29" s="27" t="str">
        <f>IF(SUMIFS(Lançamentos!$M:$M,Lançamentos!$I:$I,'Controle de gastos '!$C29,Lançamentos!$C:$C,'Controle de gastos '!K$4)=0,"",(SUMIFS(Lançamentos!$M:$M,Lançamentos!$I:$I,'Controle de gastos '!$C29,Lançamentos!$C:$C,'Controle de gastos '!K$4)))</f>
        <v/>
      </c>
      <c r="L29" s="27" t="str">
        <f>IF(SUMIFS(Lançamentos!$M:$M,Lançamentos!$I:$I,'Controle de gastos '!$C29,Lançamentos!$C:$C,'Controle de gastos '!L$4)=0,"",(SUMIFS(Lançamentos!$M:$M,Lançamentos!$I:$I,'Controle de gastos '!$C29,Lançamentos!$C:$C,'Controle de gastos '!L$4)))</f>
        <v/>
      </c>
      <c r="M29" s="27" t="str">
        <f>IF(SUMIFS(Lançamentos!$M:$M,Lançamentos!$I:$I,'Controle de gastos '!$C29,Lançamentos!$C:$C,'Controle de gastos '!M$4)=0,"",(SUMIFS(Lançamentos!$M:$M,Lançamentos!$I:$I,'Controle de gastos '!$C29,Lançamentos!$C:$C,'Controle de gastos '!M$4)))</f>
        <v/>
      </c>
      <c r="N29" s="27" t="str">
        <f>IF(SUMIFS(Lançamentos!$M:$M,Lançamentos!$I:$I,'Controle de gastos '!$C29,Lançamentos!$C:$C,'Controle de gastos '!N$4)=0,"",(SUMIFS(Lançamentos!$M:$M,Lançamentos!$I:$I,'Controle de gastos '!$C29,Lançamentos!$C:$C,'Controle de gastos '!N$4)))</f>
        <v/>
      </c>
      <c r="O29" s="27" t="str">
        <f>IF(SUMIFS(Lançamentos!$M:$M,Lançamentos!$I:$I,'Controle de gastos '!$C29,Lançamentos!$C:$C,'Controle de gastos '!O$4)=0,"",(SUMIFS(Lançamentos!$M:$M,Lançamentos!$I:$I,'Controle de gastos '!$C29,Lançamentos!$C:$C,'Controle de gastos '!O$4)))</f>
        <v/>
      </c>
      <c r="P29" s="28">
        <f t="shared" si="2"/>
        <v>55.42</v>
      </c>
    </row>
    <row r="30" spans="2:16">
      <c r="B30" s="62"/>
      <c r="C30" s="23" t="s">
        <v>37</v>
      </c>
      <c r="D30" s="27" t="str">
        <f>IF(SUMIFS(Lançamentos!$M:$M,Lançamentos!$I:$I,'Controle de gastos '!$C30,Lançamentos!$C:$C,'Controle de gastos '!D$4)=0,"",(SUMIFS(Lançamentos!$M:$M,Lançamentos!$I:$I,'Controle de gastos '!$C30,Lançamentos!$C:$C,'Controle de gastos '!D$4)))</f>
        <v/>
      </c>
      <c r="E30" s="27" t="str">
        <f>IF(SUMIFS(Lançamentos!$M:$M,Lançamentos!$I:$I,'Controle de gastos '!$C30,Lançamentos!$C:$C,'Controle de gastos '!E$4)=0,"",(SUMIFS(Lançamentos!$M:$M,Lançamentos!$I:$I,'Controle de gastos '!$C30,Lançamentos!$C:$C,'Controle de gastos '!E$4)))</f>
        <v/>
      </c>
      <c r="F30" s="27" t="str">
        <f>IF(SUMIFS(Lançamentos!$M:$M,Lançamentos!$I:$I,'Controle de gastos '!$C30,Lançamentos!$C:$C,'Controle de gastos '!F$4)=0,"",(SUMIFS(Lançamentos!$M:$M,Lançamentos!$I:$I,'Controle de gastos '!$C30,Lançamentos!$C:$C,'Controle de gastos '!F$4)))</f>
        <v/>
      </c>
      <c r="G30" s="27" t="str">
        <f>IF(SUMIFS(Lançamentos!$M:$M,Lançamentos!$I:$I,'Controle de gastos '!$C30,Lançamentos!$C:$C,'Controle de gastos '!G$4)=0,"",(SUMIFS(Lançamentos!$M:$M,Lançamentos!$I:$I,'Controle de gastos '!$C30,Lançamentos!$C:$C,'Controle de gastos '!G$4)))</f>
        <v/>
      </c>
      <c r="H30" s="27" t="str">
        <f>IF(SUMIFS(Lançamentos!$M:$M,Lançamentos!$I:$I,'Controle de gastos '!$C30,Lançamentos!$C:$C,'Controle de gastos '!H$4)=0,"",(SUMIFS(Lançamentos!$M:$M,Lançamentos!$I:$I,'Controle de gastos '!$C30,Lançamentos!$C:$C,'Controle de gastos '!H$4)))</f>
        <v/>
      </c>
      <c r="I30" s="27" t="str">
        <f>IF(SUMIFS(Lançamentos!$M:$M,Lançamentos!$I:$I,'Controle de gastos '!$C30,Lançamentos!$C:$C,'Controle de gastos '!I$4)=0,"",(SUMIFS(Lançamentos!$M:$M,Lançamentos!$I:$I,'Controle de gastos '!$C30,Lançamentos!$C:$C,'Controle de gastos '!I$4)))</f>
        <v/>
      </c>
      <c r="J30" s="27" t="str">
        <f>IF(SUMIFS(Lançamentos!$M:$M,Lançamentos!$I:$I,'Controle de gastos '!$C30,Lançamentos!$C:$C,'Controle de gastos '!J$4)=0,"",(SUMIFS(Lançamentos!$M:$M,Lançamentos!$I:$I,'Controle de gastos '!$C30,Lançamentos!$C:$C,'Controle de gastos '!J$4)))</f>
        <v/>
      </c>
      <c r="K30" s="27" t="str">
        <f>IF(SUMIFS(Lançamentos!$M:$M,Lançamentos!$I:$I,'Controle de gastos '!$C30,Lançamentos!$C:$C,'Controle de gastos '!K$4)=0,"",(SUMIFS(Lançamentos!$M:$M,Lançamentos!$I:$I,'Controle de gastos '!$C30,Lançamentos!$C:$C,'Controle de gastos '!K$4)))</f>
        <v/>
      </c>
      <c r="L30" s="27" t="str">
        <f>IF(SUMIFS(Lançamentos!$M:$M,Lançamentos!$I:$I,'Controle de gastos '!$C30,Lançamentos!$C:$C,'Controle de gastos '!L$4)=0,"",(SUMIFS(Lançamentos!$M:$M,Lançamentos!$I:$I,'Controle de gastos '!$C30,Lançamentos!$C:$C,'Controle de gastos '!L$4)))</f>
        <v/>
      </c>
      <c r="M30" s="27" t="str">
        <f>IF(SUMIFS(Lançamentos!$M:$M,Lançamentos!$I:$I,'Controle de gastos '!$C30,Lançamentos!$C:$C,'Controle de gastos '!M$4)=0,"",(SUMIFS(Lançamentos!$M:$M,Lançamentos!$I:$I,'Controle de gastos '!$C30,Lançamentos!$C:$C,'Controle de gastos '!M$4)))</f>
        <v/>
      </c>
      <c r="N30" s="27" t="str">
        <f>IF(SUMIFS(Lançamentos!$M:$M,Lançamentos!$I:$I,'Controle de gastos '!$C30,Lançamentos!$C:$C,'Controle de gastos '!N$4)=0,"",(SUMIFS(Lançamentos!$M:$M,Lançamentos!$I:$I,'Controle de gastos '!$C30,Lançamentos!$C:$C,'Controle de gastos '!N$4)))</f>
        <v/>
      </c>
      <c r="O30" s="27" t="str">
        <f>IF(SUMIFS(Lançamentos!$M:$M,Lançamentos!$I:$I,'Controle de gastos '!$C30,Lançamentos!$C:$C,'Controle de gastos '!O$4)=0,"",(SUMIFS(Lançamentos!$M:$M,Lançamentos!$I:$I,'Controle de gastos '!$C30,Lançamentos!$C:$C,'Controle de gastos '!O$4)))</f>
        <v/>
      </c>
      <c r="P30" s="28">
        <f t="shared" si="2"/>
        <v>0</v>
      </c>
    </row>
    <row r="31" spans="2:16">
      <c r="B31" s="62"/>
      <c r="C31" s="23" t="s">
        <v>39</v>
      </c>
      <c r="D31" s="27" t="str">
        <f>IF(SUMIFS(Lançamentos!$M:$M,Lançamentos!$I:$I,'Controle de gastos '!$C31,Lançamentos!$C:$C,'Controle de gastos '!D$4)=0,"",(SUMIFS(Lançamentos!$M:$M,Lançamentos!$I:$I,'Controle de gastos '!$C31,Lançamentos!$C:$C,'Controle de gastos '!D$4)))</f>
        <v/>
      </c>
      <c r="E31" s="27" t="str">
        <f>IF(SUMIFS(Lançamentos!$M:$M,Lançamentos!$I:$I,'Controle de gastos '!$C31,Lançamentos!$C:$C,'Controle de gastos '!E$4)=0,"",(SUMIFS(Lançamentos!$M:$M,Lançamentos!$I:$I,'Controle de gastos '!$C31,Lançamentos!$C:$C,'Controle de gastos '!E$4)))</f>
        <v/>
      </c>
      <c r="F31" s="27" t="str">
        <f>IF(SUMIFS(Lançamentos!$M:$M,Lançamentos!$I:$I,'Controle de gastos '!$C31,Lançamentos!$C:$C,'Controle de gastos '!F$4)=0,"",(SUMIFS(Lançamentos!$M:$M,Lançamentos!$I:$I,'Controle de gastos '!$C31,Lançamentos!$C:$C,'Controle de gastos '!F$4)))</f>
        <v/>
      </c>
      <c r="G31" s="27" t="str">
        <f>IF(SUMIFS(Lançamentos!$M:$M,Lançamentos!$I:$I,'Controle de gastos '!$C31,Lançamentos!$C:$C,'Controle de gastos '!G$4)=0,"",(SUMIFS(Lançamentos!$M:$M,Lançamentos!$I:$I,'Controle de gastos '!$C31,Lançamentos!$C:$C,'Controle de gastos '!G$4)))</f>
        <v/>
      </c>
      <c r="H31" s="27" t="str">
        <f>IF(SUMIFS(Lançamentos!$M:$M,Lançamentos!$I:$I,'Controle de gastos '!$C31,Lançamentos!$C:$C,'Controle de gastos '!H$4)=0,"",(SUMIFS(Lançamentos!$M:$M,Lançamentos!$I:$I,'Controle de gastos '!$C31,Lançamentos!$C:$C,'Controle de gastos '!H$4)))</f>
        <v/>
      </c>
      <c r="I31" s="27" t="str">
        <f>IF(SUMIFS(Lançamentos!$M:$M,Lançamentos!$I:$I,'Controle de gastos '!$C31,Lançamentos!$C:$C,'Controle de gastos '!I$4)=0,"",(SUMIFS(Lançamentos!$M:$M,Lançamentos!$I:$I,'Controle de gastos '!$C31,Lançamentos!$C:$C,'Controle de gastos '!I$4)))</f>
        <v/>
      </c>
      <c r="J31" s="27" t="str">
        <f>IF(SUMIFS(Lançamentos!$M:$M,Lançamentos!$I:$I,'Controle de gastos '!$C31,Lançamentos!$C:$C,'Controle de gastos '!J$4)=0,"",(SUMIFS(Lançamentos!$M:$M,Lançamentos!$I:$I,'Controle de gastos '!$C31,Lançamentos!$C:$C,'Controle de gastos '!J$4)))</f>
        <v/>
      </c>
      <c r="K31" s="27" t="str">
        <f>IF(SUMIFS(Lançamentos!$M:$M,Lançamentos!$I:$I,'Controle de gastos '!$C31,Lançamentos!$C:$C,'Controle de gastos '!K$4)=0,"",(SUMIFS(Lançamentos!$M:$M,Lançamentos!$I:$I,'Controle de gastos '!$C31,Lançamentos!$C:$C,'Controle de gastos '!K$4)))</f>
        <v/>
      </c>
      <c r="L31" s="27" t="str">
        <f>IF(SUMIFS(Lançamentos!$M:$M,Lançamentos!$I:$I,'Controle de gastos '!$C31,Lançamentos!$C:$C,'Controle de gastos '!L$4)=0,"",(SUMIFS(Lançamentos!$M:$M,Lançamentos!$I:$I,'Controle de gastos '!$C31,Lançamentos!$C:$C,'Controle de gastos '!L$4)))</f>
        <v/>
      </c>
      <c r="M31" s="27" t="str">
        <f>IF(SUMIFS(Lançamentos!$M:$M,Lançamentos!$I:$I,'Controle de gastos '!$C31,Lançamentos!$C:$C,'Controle de gastos '!M$4)=0,"",(SUMIFS(Lançamentos!$M:$M,Lançamentos!$I:$I,'Controle de gastos '!$C31,Lançamentos!$C:$C,'Controle de gastos '!M$4)))</f>
        <v/>
      </c>
      <c r="N31" s="27" t="str">
        <f>IF(SUMIFS(Lançamentos!$M:$M,Lançamentos!$I:$I,'Controle de gastos '!$C31,Lançamentos!$C:$C,'Controle de gastos '!N$4)=0,"",(SUMIFS(Lançamentos!$M:$M,Lançamentos!$I:$I,'Controle de gastos '!$C31,Lançamentos!$C:$C,'Controle de gastos '!N$4)))</f>
        <v/>
      </c>
      <c r="O31" s="27" t="str">
        <f>IF(SUMIFS(Lançamentos!$M:$M,Lançamentos!$I:$I,'Controle de gastos '!$C31,Lançamentos!$C:$C,'Controle de gastos '!O$4)=0,"",(SUMIFS(Lançamentos!$M:$M,Lançamentos!$I:$I,'Controle de gastos '!$C31,Lançamentos!$C:$C,'Controle de gastos '!O$4)))</f>
        <v/>
      </c>
      <c r="P31" s="28">
        <f t="shared" si="2"/>
        <v>0</v>
      </c>
    </row>
    <row r="32" spans="2:16">
      <c r="B32" s="62"/>
      <c r="C32" s="21" t="s">
        <v>130</v>
      </c>
      <c r="D32" s="31">
        <f ca="1">SUM(D21:D32)</f>
        <v>0</v>
      </c>
      <c r="E32" s="31">
        <f t="shared" ref="E32:O32" ca="1" si="4">SUM(E21:E32)</f>
        <v>0</v>
      </c>
      <c r="F32" s="31">
        <f t="shared" ca="1" si="4"/>
        <v>0</v>
      </c>
      <c r="G32" s="31">
        <f t="shared" ca="1" si="4"/>
        <v>0</v>
      </c>
      <c r="H32" s="31">
        <f t="shared" ca="1" si="4"/>
        <v>0</v>
      </c>
      <c r="I32" s="31">
        <f t="shared" ca="1" si="4"/>
        <v>0</v>
      </c>
      <c r="J32" s="31">
        <f t="shared" ca="1" si="4"/>
        <v>0</v>
      </c>
      <c r="K32" s="31">
        <f t="shared" ca="1" si="4"/>
        <v>0</v>
      </c>
      <c r="L32" s="31">
        <f t="shared" ca="1" si="4"/>
        <v>0</v>
      </c>
      <c r="M32" s="31">
        <f t="shared" ca="1" si="4"/>
        <v>0</v>
      </c>
      <c r="N32" s="31">
        <f t="shared" ca="1" si="4"/>
        <v>0</v>
      </c>
      <c r="O32" s="31">
        <f t="shared" ca="1" si="4"/>
        <v>0</v>
      </c>
      <c r="P32" s="30">
        <f t="shared" ca="1" si="2"/>
        <v>6250.95</v>
      </c>
    </row>
    <row r="33" spans="2:16" ht="15" customHeight="1">
      <c r="B33" s="63" t="s">
        <v>40</v>
      </c>
      <c r="C33" s="22"/>
      <c r="D33" s="27" t="str">
        <f>IF(SUMIFS(Lançamentos!$M:$M,Lançamentos!$I:$I,'Controle de gastos '!$C33,Lançamentos!$C:$C,'Controle de gastos '!D$4)=0,"",(SUMIFS(Lançamentos!$M:$M,Lançamentos!$I:$I,'Controle de gastos '!$C33,Lançamentos!$C:$C,'Controle de gastos '!D$4)))</f>
        <v/>
      </c>
      <c r="E33" s="27" t="str">
        <f>IF(SUMIFS(Lançamentos!$M:$M,Lançamentos!$I:$I,'Controle de gastos '!$C33,Lançamentos!$C:$C,'Controle de gastos '!E$4)=0,"",(SUMIFS(Lançamentos!$M:$M,Lançamentos!$I:$I,'Controle de gastos '!$C33,Lançamentos!$C:$C,'Controle de gastos '!E$4)))</f>
        <v/>
      </c>
      <c r="F33" s="27" t="str">
        <f>IF(SUMIFS(Lançamentos!$M:$M,Lançamentos!$I:$I,'Controle de gastos '!$C33,Lançamentos!$C:$C,'Controle de gastos '!F$4)=0,"",(SUMIFS(Lançamentos!$M:$M,Lançamentos!$I:$I,'Controle de gastos '!$C33,Lançamentos!$C:$C,'Controle de gastos '!F$4)))</f>
        <v/>
      </c>
      <c r="G33" s="27" t="str">
        <f>IF(SUMIFS(Lançamentos!$M:$M,Lançamentos!$I:$I,'Controle de gastos '!$C33,Lançamentos!$C:$C,'Controle de gastos '!G$4)=0,"",(SUMIFS(Lançamentos!$M:$M,Lançamentos!$I:$I,'Controle de gastos '!$C33,Lançamentos!$C:$C,'Controle de gastos '!G$4)))</f>
        <v/>
      </c>
      <c r="H33" s="27" t="str">
        <f>IF(SUMIFS(Lançamentos!$M:$M,Lançamentos!$I:$I,'Controle de gastos '!$C33,Lançamentos!$C:$C,'Controle de gastos '!H$4)=0,"",(SUMIFS(Lançamentos!$M:$M,Lançamentos!$I:$I,'Controle de gastos '!$C33,Lançamentos!$C:$C,'Controle de gastos '!H$4)))</f>
        <v/>
      </c>
      <c r="I33" s="27" t="str">
        <f>IF(SUMIFS(Lançamentos!$M:$M,Lançamentos!$I:$I,'Controle de gastos '!$C33,Lançamentos!$C:$C,'Controle de gastos '!I$4)=0,"",(SUMIFS(Lançamentos!$M:$M,Lançamentos!$I:$I,'Controle de gastos '!$C33,Lançamentos!$C:$C,'Controle de gastos '!I$4)))</f>
        <v/>
      </c>
      <c r="J33" s="27" t="str">
        <f>IF(SUMIFS(Lançamentos!$M:$M,Lançamentos!$I:$I,'Controle de gastos '!$C33,Lançamentos!$C:$C,'Controle de gastos '!J$4)=0,"",(SUMIFS(Lançamentos!$M:$M,Lançamentos!$I:$I,'Controle de gastos '!$C33,Lançamentos!$C:$C,'Controle de gastos '!J$4)))</f>
        <v/>
      </c>
      <c r="K33" s="27" t="str">
        <f>IF(SUMIFS(Lançamentos!$M:$M,Lançamentos!$I:$I,'Controle de gastos '!$C33,Lançamentos!$C:$C,'Controle de gastos '!K$4)=0,"",(SUMIFS(Lançamentos!$M:$M,Lançamentos!$I:$I,'Controle de gastos '!$C33,Lançamentos!$C:$C,'Controle de gastos '!K$4)))</f>
        <v/>
      </c>
      <c r="L33" s="27" t="str">
        <f>IF(SUMIFS(Lançamentos!$M:$M,Lançamentos!$I:$I,'Controle de gastos '!$C33,Lançamentos!$C:$C,'Controle de gastos '!L$4)=0,"",(SUMIFS(Lançamentos!$M:$M,Lançamentos!$I:$I,'Controle de gastos '!$C33,Lançamentos!$C:$C,'Controle de gastos '!L$4)))</f>
        <v/>
      </c>
      <c r="M33" s="27" t="str">
        <f>IF(SUMIFS(Lançamentos!$M:$M,Lançamentos!$I:$I,'Controle de gastos '!$C33,Lançamentos!$C:$C,'Controle de gastos '!M$4)=0,"",(SUMIFS(Lançamentos!$M:$M,Lançamentos!$I:$I,'Controle de gastos '!$C33,Lançamentos!$C:$C,'Controle de gastos '!M$4)))</f>
        <v/>
      </c>
      <c r="N33" s="27" t="str">
        <f>IF(SUMIFS(Lançamentos!$M:$M,Lançamentos!$I:$I,'Controle de gastos '!$C33,Lançamentos!$C:$C,'Controle de gastos '!N$4)=0,"",(SUMIFS(Lançamentos!$M:$M,Lançamentos!$I:$I,'Controle de gastos '!$C33,Lançamentos!$C:$C,'Controle de gastos '!N$4)))</f>
        <v/>
      </c>
      <c r="O33" s="27" t="str">
        <f>IF(SUMIFS(Lançamentos!$M:$M,Lançamentos!$I:$I,'Controle de gastos '!$C33,Lançamentos!$C:$C,'Controle de gastos '!O$4)=0,"",(SUMIFS(Lançamentos!$M:$M,Lançamentos!$I:$I,'Controle de gastos '!$C33,Lançamentos!$C:$C,'Controle de gastos '!O$4)))</f>
        <v/>
      </c>
      <c r="P33" s="28">
        <f t="shared" si="2"/>
        <v>0</v>
      </c>
    </row>
    <row r="34" spans="2:16">
      <c r="B34" s="64"/>
      <c r="C34" s="23" t="s">
        <v>6</v>
      </c>
      <c r="D34" s="27" t="str">
        <f>IF(SUMIFS(Lançamentos!$M:$M,Lançamentos!$I:$I,'Controle de gastos '!$C34,Lançamentos!$C:$C,'Controle de gastos '!D$4)=0,"",(SUMIFS(Lançamentos!$M:$M,Lançamentos!$I:$I,'Controle de gastos '!$C34,Lançamentos!$C:$C,'Controle de gastos '!D$4)))</f>
        <v/>
      </c>
      <c r="E34" s="27" t="str">
        <f>IF(SUMIFS(Lançamentos!$M:$M,Lançamentos!$I:$I,'Controle de gastos '!$C34,Lançamentos!$C:$C,'Controle de gastos '!E$4)=0,"",(SUMIFS(Lançamentos!$M:$M,Lançamentos!$I:$I,'Controle de gastos '!$C34,Lançamentos!$C:$C,'Controle de gastos '!E$4)))</f>
        <v/>
      </c>
      <c r="F34" s="27">
        <f>IF(SUMIFS(Lançamentos!$M:$M,Lançamentos!$I:$I,'Controle de gastos '!$C34,Lançamentos!$C:$C,'Controle de gastos '!F$4)=0,"",(SUMIFS(Lançamentos!$M:$M,Lançamentos!$I:$I,'Controle de gastos '!$C34,Lançamentos!$C:$C,'Controle de gastos '!F$4)))</f>
        <v>85</v>
      </c>
      <c r="G34" s="27" t="str">
        <f>IF(SUMIFS(Lançamentos!$M:$M,Lançamentos!$I:$I,'Controle de gastos '!$C34,Lançamentos!$C:$C,'Controle de gastos '!G$4)=0,"",(SUMIFS(Lançamentos!$M:$M,Lançamentos!$I:$I,'Controle de gastos '!$C34,Lançamentos!$C:$C,'Controle de gastos '!G$4)))</f>
        <v/>
      </c>
      <c r="H34" s="27" t="str">
        <f>IF(SUMIFS(Lançamentos!$M:$M,Lançamentos!$I:$I,'Controle de gastos '!$C34,Lançamentos!$C:$C,'Controle de gastos '!H$4)=0,"",(SUMIFS(Lançamentos!$M:$M,Lançamentos!$I:$I,'Controle de gastos '!$C34,Lançamentos!$C:$C,'Controle de gastos '!H$4)))</f>
        <v/>
      </c>
      <c r="I34" s="27" t="str">
        <f>IF(SUMIFS(Lançamentos!$M:$M,Lançamentos!$I:$I,'Controle de gastos '!$C34,Lançamentos!$C:$C,'Controle de gastos '!I$4)=0,"",(SUMIFS(Lançamentos!$M:$M,Lançamentos!$I:$I,'Controle de gastos '!$C34,Lançamentos!$C:$C,'Controle de gastos '!I$4)))</f>
        <v/>
      </c>
      <c r="J34" s="27" t="str">
        <f>IF(SUMIFS(Lançamentos!$M:$M,Lançamentos!$I:$I,'Controle de gastos '!$C34,Lançamentos!$C:$C,'Controle de gastos '!J$4)=0,"",(SUMIFS(Lançamentos!$M:$M,Lançamentos!$I:$I,'Controle de gastos '!$C34,Lançamentos!$C:$C,'Controle de gastos '!J$4)))</f>
        <v/>
      </c>
      <c r="K34" s="27" t="str">
        <f>IF(SUMIFS(Lançamentos!$M:$M,Lançamentos!$I:$I,'Controle de gastos '!$C34,Lançamentos!$C:$C,'Controle de gastos '!K$4)=0,"",(SUMIFS(Lançamentos!$M:$M,Lançamentos!$I:$I,'Controle de gastos '!$C34,Lançamentos!$C:$C,'Controle de gastos '!K$4)))</f>
        <v/>
      </c>
      <c r="L34" s="27" t="str">
        <f>IF(SUMIFS(Lançamentos!$M:$M,Lançamentos!$I:$I,'Controle de gastos '!$C34,Lançamentos!$C:$C,'Controle de gastos '!L$4)=0,"",(SUMIFS(Lançamentos!$M:$M,Lançamentos!$I:$I,'Controle de gastos '!$C34,Lançamentos!$C:$C,'Controle de gastos '!L$4)))</f>
        <v/>
      </c>
      <c r="M34" s="27" t="str">
        <f>IF(SUMIFS(Lançamentos!$M:$M,Lançamentos!$I:$I,'Controle de gastos '!$C34,Lançamentos!$C:$C,'Controle de gastos '!M$4)=0,"",(SUMIFS(Lançamentos!$M:$M,Lançamentos!$I:$I,'Controle de gastos '!$C34,Lançamentos!$C:$C,'Controle de gastos '!M$4)))</f>
        <v/>
      </c>
      <c r="N34" s="27" t="str">
        <f>IF(SUMIFS(Lançamentos!$M:$M,Lançamentos!$I:$I,'Controle de gastos '!$C34,Lançamentos!$C:$C,'Controle de gastos '!N$4)=0,"",(SUMIFS(Lançamentos!$M:$M,Lançamentos!$I:$I,'Controle de gastos '!$C34,Lançamentos!$C:$C,'Controle de gastos '!N$4)))</f>
        <v/>
      </c>
      <c r="O34" s="27" t="str">
        <f>IF(SUMIFS(Lançamentos!$M:$M,Lançamentos!$I:$I,'Controle de gastos '!$C34,Lançamentos!$C:$C,'Controle de gastos '!O$4)=0,"",(SUMIFS(Lançamentos!$M:$M,Lançamentos!$I:$I,'Controle de gastos '!$C34,Lançamentos!$C:$C,'Controle de gastos '!O$4)))</f>
        <v/>
      </c>
      <c r="P34" s="28">
        <f t="shared" si="2"/>
        <v>85</v>
      </c>
    </row>
    <row r="35" spans="2:16">
      <c r="B35" s="64"/>
      <c r="C35" s="23" t="s">
        <v>2</v>
      </c>
      <c r="D35" s="27" t="str">
        <f>IF(SUMIFS(Lançamentos!$M:$M,Lançamentos!$I:$I,'Controle de gastos '!$C35,Lançamentos!$C:$C,'Controle de gastos '!D$4)=0,"",(SUMIFS(Lançamentos!$M:$M,Lançamentos!$I:$I,'Controle de gastos '!$C35,Lançamentos!$C:$C,'Controle de gastos '!D$4)))</f>
        <v/>
      </c>
      <c r="E35" s="27" t="str">
        <f>IF(SUMIFS(Lançamentos!$M:$M,Lançamentos!$I:$I,'Controle de gastos '!$C35,Lançamentos!$C:$C,'Controle de gastos '!E$4)=0,"",(SUMIFS(Lançamentos!$M:$M,Lançamentos!$I:$I,'Controle de gastos '!$C35,Lançamentos!$C:$C,'Controle de gastos '!E$4)))</f>
        <v/>
      </c>
      <c r="F35" s="27">
        <f>IF(SUMIFS(Lançamentos!$M:$M,Lançamentos!$I:$I,'Controle de gastos '!$C35,Lançamentos!$C:$C,'Controle de gastos '!F$4)=0,"",(SUMIFS(Lançamentos!$M:$M,Lançamentos!$I:$I,'Controle de gastos '!$C35,Lançamentos!$C:$C,'Controle de gastos '!F$4)))</f>
        <v>120</v>
      </c>
      <c r="G35" s="27" t="str">
        <f>IF(SUMIFS(Lançamentos!$M:$M,Lançamentos!$I:$I,'Controle de gastos '!$C35,Lançamentos!$C:$C,'Controle de gastos '!G$4)=0,"",(SUMIFS(Lançamentos!$M:$M,Lançamentos!$I:$I,'Controle de gastos '!$C35,Lançamentos!$C:$C,'Controle de gastos '!G$4)))</f>
        <v/>
      </c>
      <c r="H35" s="27" t="str">
        <f>IF(SUMIFS(Lançamentos!$M:$M,Lançamentos!$I:$I,'Controle de gastos '!$C35,Lançamentos!$C:$C,'Controle de gastos '!H$4)=0,"",(SUMIFS(Lançamentos!$M:$M,Lançamentos!$I:$I,'Controle de gastos '!$C35,Lançamentos!$C:$C,'Controle de gastos '!H$4)))</f>
        <v/>
      </c>
      <c r="I35" s="27" t="str">
        <f>IF(SUMIFS(Lançamentos!$M:$M,Lançamentos!$I:$I,'Controle de gastos '!$C35,Lançamentos!$C:$C,'Controle de gastos '!I$4)=0,"",(SUMIFS(Lançamentos!$M:$M,Lançamentos!$I:$I,'Controle de gastos '!$C35,Lançamentos!$C:$C,'Controle de gastos '!I$4)))</f>
        <v/>
      </c>
      <c r="J35" s="27" t="str">
        <f>IF(SUMIFS(Lançamentos!$M:$M,Lançamentos!$I:$I,'Controle de gastos '!$C35,Lançamentos!$C:$C,'Controle de gastos '!J$4)=0,"",(SUMIFS(Lançamentos!$M:$M,Lançamentos!$I:$I,'Controle de gastos '!$C35,Lançamentos!$C:$C,'Controle de gastos '!J$4)))</f>
        <v/>
      </c>
      <c r="K35" s="27" t="str">
        <f>IF(SUMIFS(Lançamentos!$M:$M,Lançamentos!$I:$I,'Controle de gastos '!$C35,Lançamentos!$C:$C,'Controle de gastos '!K$4)=0,"",(SUMIFS(Lançamentos!$M:$M,Lançamentos!$I:$I,'Controle de gastos '!$C35,Lançamentos!$C:$C,'Controle de gastos '!K$4)))</f>
        <v/>
      </c>
      <c r="L35" s="27" t="str">
        <f>IF(SUMIFS(Lançamentos!$M:$M,Lançamentos!$I:$I,'Controle de gastos '!$C35,Lançamentos!$C:$C,'Controle de gastos '!L$4)=0,"",(SUMIFS(Lançamentos!$M:$M,Lançamentos!$I:$I,'Controle de gastos '!$C35,Lançamentos!$C:$C,'Controle de gastos '!L$4)))</f>
        <v/>
      </c>
      <c r="M35" s="27" t="str">
        <f>IF(SUMIFS(Lançamentos!$M:$M,Lançamentos!$I:$I,'Controle de gastos '!$C35,Lançamentos!$C:$C,'Controle de gastos '!M$4)=0,"",(SUMIFS(Lançamentos!$M:$M,Lançamentos!$I:$I,'Controle de gastos '!$C35,Lançamentos!$C:$C,'Controle de gastos '!M$4)))</f>
        <v/>
      </c>
      <c r="N35" s="27" t="str">
        <f>IF(SUMIFS(Lançamentos!$M:$M,Lançamentos!$I:$I,'Controle de gastos '!$C35,Lançamentos!$C:$C,'Controle de gastos '!N$4)=0,"",(SUMIFS(Lançamentos!$M:$M,Lançamentos!$I:$I,'Controle de gastos '!$C35,Lançamentos!$C:$C,'Controle de gastos '!N$4)))</f>
        <v/>
      </c>
      <c r="O35" s="27" t="str">
        <f>IF(SUMIFS(Lançamentos!$M:$M,Lançamentos!$I:$I,'Controle de gastos '!$C35,Lançamentos!$C:$C,'Controle de gastos '!O$4)=0,"",(SUMIFS(Lançamentos!$M:$M,Lançamentos!$I:$I,'Controle de gastos '!$C35,Lançamentos!$C:$C,'Controle de gastos '!O$4)))</f>
        <v/>
      </c>
      <c r="P35" s="28">
        <f t="shared" si="2"/>
        <v>120</v>
      </c>
    </row>
    <row r="36" spans="2:16">
      <c r="B36" s="64"/>
      <c r="C36" s="23" t="s">
        <v>41</v>
      </c>
      <c r="D36" s="27" t="str">
        <f>IF(SUMIFS(Lançamentos!$M:$M,Lançamentos!$I:$I,'Controle de gastos '!$C36,Lançamentos!$C:$C,'Controle de gastos '!D$4)=0,"",(SUMIFS(Lançamentos!$M:$M,Lançamentos!$I:$I,'Controle de gastos '!$C36,Lançamentos!$C:$C,'Controle de gastos '!D$4)))</f>
        <v/>
      </c>
      <c r="E36" s="27" t="str">
        <f>IF(SUMIFS(Lançamentos!$M:$M,Lançamentos!$I:$I,'Controle de gastos '!$C36,Lançamentos!$C:$C,'Controle de gastos '!E$4)=0,"",(SUMIFS(Lançamentos!$M:$M,Lançamentos!$I:$I,'Controle de gastos '!$C36,Lançamentos!$C:$C,'Controle de gastos '!E$4)))</f>
        <v/>
      </c>
      <c r="F36" s="27">
        <f>IF(SUMIFS(Lançamentos!$M:$M,Lançamentos!$I:$I,'Controle de gastos '!$C36,Lançamentos!$C:$C,'Controle de gastos '!F$4)=0,"",(SUMIFS(Lançamentos!$M:$M,Lançamentos!$I:$I,'Controle de gastos '!$C36,Lançamentos!$C:$C,'Controle de gastos '!F$4)))</f>
        <v>50.6</v>
      </c>
      <c r="G36" s="27" t="str">
        <f>IF(SUMIFS(Lançamentos!$M:$M,Lançamentos!$I:$I,'Controle de gastos '!$C36,Lançamentos!$C:$C,'Controle de gastos '!G$4)=0,"",(SUMIFS(Lançamentos!$M:$M,Lançamentos!$I:$I,'Controle de gastos '!$C36,Lançamentos!$C:$C,'Controle de gastos '!G$4)))</f>
        <v/>
      </c>
      <c r="H36" s="27" t="str">
        <f>IF(SUMIFS(Lançamentos!$M:$M,Lançamentos!$I:$I,'Controle de gastos '!$C36,Lançamentos!$C:$C,'Controle de gastos '!H$4)=0,"",(SUMIFS(Lançamentos!$M:$M,Lançamentos!$I:$I,'Controle de gastos '!$C36,Lançamentos!$C:$C,'Controle de gastos '!H$4)))</f>
        <v/>
      </c>
      <c r="I36" s="27" t="str">
        <f>IF(SUMIFS(Lançamentos!$M:$M,Lançamentos!$I:$I,'Controle de gastos '!$C36,Lançamentos!$C:$C,'Controle de gastos '!I$4)=0,"",(SUMIFS(Lançamentos!$M:$M,Lançamentos!$I:$I,'Controle de gastos '!$C36,Lançamentos!$C:$C,'Controle de gastos '!I$4)))</f>
        <v/>
      </c>
      <c r="J36" s="27" t="str">
        <f>IF(SUMIFS(Lançamentos!$M:$M,Lançamentos!$I:$I,'Controle de gastos '!$C36,Lançamentos!$C:$C,'Controle de gastos '!J$4)=0,"",(SUMIFS(Lançamentos!$M:$M,Lançamentos!$I:$I,'Controle de gastos '!$C36,Lançamentos!$C:$C,'Controle de gastos '!J$4)))</f>
        <v/>
      </c>
      <c r="K36" s="27" t="str">
        <f>IF(SUMIFS(Lançamentos!$M:$M,Lançamentos!$I:$I,'Controle de gastos '!$C36,Lançamentos!$C:$C,'Controle de gastos '!K$4)=0,"",(SUMIFS(Lançamentos!$M:$M,Lançamentos!$I:$I,'Controle de gastos '!$C36,Lançamentos!$C:$C,'Controle de gastos '!K$4)))</f>
        <v/>
      </c>
      <c r="L36" s="27" t="str">
        <f>IF(SUMIFS(Lançamentos!$M:$M,Lançamentos!$I:$I,'Controle de gastos '!$C36,Lançamentos!$C:$C,'Controle de gastos '!L$4)=0,"",(SUMIFS(Lançamentos!$M:$M,Lançamentos!$I:$I,'Controle de gastos '!$C36,Lançamentos!$C:$C,'Controle de gastos '!L$4)))</f>
        <v/>
      </c>
      <c r="M36" s="27" t="str">
        <f>IF(SUMIFS(Lançamentos!$M:$M,Lançamentos!$I:$I,'Controle de gastos '!$C36,Lançamentos!$C:$C,'Controle de gastos '!M$4)=0,"",(SUMIFS(Lançamentos!$M:$M,Lançamentos!$I:$I,'Controle de gastos '!$C36,Lançamentos!$C:$C,'Controle de gastos '!M$4)))</f>
        <v/>
      </c>
      <c r="N36" s="27" t="str">
        <f>IF(SUMIFS(Lançamentos!$M:$M,Lançamentos!$I:$I,'Controle de gastos '!$C36,Lançamentos!$C:$C,'Controle de gastos '!N$4)=0,"",(SUMIFS(Lançamentos!$M:$M,Lançamentos!$I:$I,'Controle de gastos '!$C36,Lançamentos!$C:$C,'Controle de gastos '!N$4)))</f>
        <v/>
      </c>
      <c r="O36" s="27" t="str">
        <f>IF(SUMIFS(Lançamentos!$M:$M,Lançamentos!$I:$I,'Controle de gastos '!$C36,Lançamentos!$C:$C,'Controle de gastos '!O$4)=0,"",(SUMIFS(Lançamentos!$M:$M,Lançamentos!$I:$I,'Controle de gastos '!$C36,Lançamentos!$C:$C,'Controle de gastos '!O$4)))</f>
        <v/>
      </c>
      <c r="P36" s="28">
        <f t="shared" si="2"/>
        <v>50.6</v>
      </c>
    </row>
    <row r="37" spans="2:16">
      <c r="B37" s="64"/>
      <c r="C37" s="23" t="s">
        <v>76</v>
      </c>
      <c r="D37" s="27" t="str">
        <f>IF(SUMIFS(Lançamentos!$M:$M,Lançamentos!$I:$I,'Controle de gastos '!$C37,Lançamentos!$C:$C,'Controle de gastos '!D$4)=0,"",(SUMIFS(Lançamentos!$M:$M,Lançamentos!$I:$I,'Controle de gastos '!$C37,Lançamentos!$C:$C,'Controle de gastos '!D$4)))</f>
        <v/>
      </c>
      <c r="E37" s="27" t="str">
        <f>IF(SUMIFS(Lançamentos!$M:$M,Lançamentos!$I:$I,'Controle de gastos '!$C37,Lançamentos!$C:$C,'Controle de gastos '!E$4)=0,"",(SUMIFS(Lançamentos!$M:$M,Lançamentos!$I:$I,'Controle de gastos '!$C37,Lançamentos!$C:$C,'Controle de gastos '!E$4)))</f>
        <v/>
      </c>
      <c r="F37" s="27" t="str">
        <f>IF(SUMIFS(Lançamentos!$M:$M,Lançamentos!$I:$I,'Controle de gastos '!$C37,Lançamentos!$C:$C,'Controle de gastos '!F$4)=0,"",(SUMIFS(Lançamentos!$M:$M,Lançamentos!$I:$I,'Controle de gastos '!$C37,Lançamentos!$C:$C,'Controle de gastos '!F$4)))</f>
        <v/>
      </c>
      <c r="G37" s="27" t="str">
        <f>IF(SUMIFS(Lançamentos!$M:$M,Lançamentos!$I:$I,'Controle de gastos '!$C37,Lançamentos!$C:$C,'Controle de gastos '!G$4)=0,"",(SUMIFS(Lançamentos!$M:$M,Lançamentos!$I:$I,'Controle de gastos '!$C37,Lançamentos!$C:$C,'Controle de gastos '!G$4)))</f>
        <v/>
      </c>
      <c r="H37" s="27" t="str">
        <f>IF(SUMIFS(Lançamentos!$M:$M,Lançamentos!$I:$I,'Controle de gastos '!$C37,Lançamentos!$C:$C,'Controle de gastos '!H$4)=0,"",(SUMIFS(Lançamentos!$M:$M,Lançamentos!$I:$I,'Controle de gastos '!$C37,Lançamentos!$C:$C,'Controle de gastos '!H$4)))</f>
        <v/>
      </c>
      <c r="I37" s="27" t="str">
        <f>IF(SUMIFS(Lançamentos!$M:$M,Lançamentos!$I:$I,'Controle de gastos '!$C37,Lançamentos!$C:$C,'Controle de gastos '!I$4)=0,"",(SUMIFS(Lançamentos!$M:$M,Lançamentos!$I:$I,'Controle de gastos '!$C37,Lançamentos!$C:$C,'Controle de gastos '!I$4)))</f>
        <v/>
      </c>
      <c r="J37" s="27" t="str">
        <f>IF(SUMIFS(Lançamentos!$M:$M,Lançamentos!$I:$I,'Controle de gastos '!$C37,Lançamentos!$C:$C,'Controle de gastos '!J$4)=0,"",(SUMIFS(Lançamentos!$M:$M,Lançamentos!$I:$I,'Controle de gastos '!$C37,Lançamentos!$C:$C,'Controle de gastos '!J$4)))</f>
        <v/>
      </c>
      <c r="K37" s="27" t="str">
        <f>IF(SUMIFS(Lançamentos!$M:$M,Lançamentos!$I:$I,'Controle de gastos '!$C37,Lançamentos!$C:$C,'Controle de gastos '!K$4)=0,"",(SUMIFS(Lançamentos!$M:$M,Lançamentos!$I:$I,'Controle de gastos '!$C37,Lançamentos!$C:$C,'Controle de gastos '!K$4)))</f>
        <v/>
      </c>
      <c r="L37" s="27" t="str">
        <f>IF(SUMIFS(Lançamentos!$M:$M,Lançamentos!$I:$I,'Controle de gastos '!$C37,Lançamentos!$C:$C,'Controle de gastos '!L$4)=0,"",(SUMIFS(Lançamentos!$M:$M,Lançamentos!$I:$I,'Controle de gastos '!$C37,Lançamentos!$C:$C,'Controle de gastos '!L$4)))</f>
        <v/>
      </c>
      <c r="M37" s="27" t="str">
        <f>IF(SUMIFS(Lançamentos!$M:$M,Lançamentos!$I:$I,'Controle de gastos '!$C37,Lançamentos!$C:$C,'Controle de gastos '!M$4)=0,"",(SUMIFS(Lançamentos!$M:$M,Lançamentos!$I:$I,'Controle de gastos '!$C37,Lançamentos!$C:$C,'Controle de gastos '!M$4)))</f>
        <v/>
      </c>
      <c r="N37" s="27" t="str">
        <f>IF(SUMIFS(Lançamentos!$M:$M,Lançamentos!$I:$I,'Controle de gastos '!$C37,Lançamentos!$C:$C,'Controle de gastos '!N$4)=0,"",(SUMIFS(Lançamentos!$M:$M,Lançamentos!$I:$I,'Controle de gastos '!$C37,Lançamentos!$C:$C,'Controle de gastos '!N$4)))</f>
        <v/>
      </c>
      <c r="O37" s="27" t="str">
        <f>IF(SUMIFS(Lançamentos!$M:$M,Lançamentos!$I:$I,'Controle de gastos '!$C37,Lançamentos!$C:$C,'Controle de gastos '!O$4)=0,"",(SUMIFS(Lançamentos!$M:$M,Lançamentos!$I:$I,'Controle de gastos '!$C37,Lançamentos!$C:$C,'Controle de gastos '!O$4)))</f>
        <v/>
      </c>
      <c r="P37" s="28">
        <f t="shared" si="2"/>
        <v>0</v>
      </c>
    </row>
    <row r="38" spans="2:16">
      <c r="B38" s="64"/>
      <c r="C38" s="23" t="s">
        <v>34</v>
      </c>
      <c r="D38" s="27" t="str">
        <f>IF(SUMIFS(Lançamentos!$M:$M,Lançamentos!$I:$I,'Controle de gastos '!$C38,Lançamentos!$C:$C,'Controle de gastos '!D$4)=0,"",(SUMIFS(Lançamentos!$M:$M,Lançamentos!$I:$I,'Controle de gastos '!$C38,Lançamentos!$C:$C,'Controle de gastos '!D$4)))</f>
        <v/>
      </c>
      <c r="E38" s="27" t="str">
        <f>IF(SUMIFS(Lançamentos!$M:$M,Lançamentos!$I:$I,'Controle de gastos '!$C38,Lançamentos!$C:$C,'Controle de gastos '!E$4)=0,"",(SUMIFS(Lançamentos!$M:$M,Lançamentos!$I:$I,'Controle de gastos '!$C38,Lançamentos!$C:$C,'Controle de gastos '!E$4)))</f>
        <v/>
      </c>
      <c r="F38" s="27" t="str">
        <f>IF(SUMIFS(Lançamentos!$M:$M,Lançamentos!$I:$I,'Controle de gastos '!$C38,Lançamentos!$C:$C,'Controle de gastos '!F$4)=0,"",(SUMIFS(Lançamentos!$M:$M,Lançamentos!$I:$I,'Controle de gastos '!$C38,Lançamentos!$C:$C,'Controle de gastos '!F$4)))</f>
        <v/>
      </c>
      <c r="G38" s="27" t="str">
        <f>IF(SUMIFS(Lançamentos!$M:$M,Lançamentos!$I:$I,'Controle de gastos '!$C38,Lançamentos!$C:$C,'Controle de gastos '!G$4)=0,"",(SUMIFS(Lançamentos!$M:$M,Lançamentos!$I:$I,'Controle de gastos '!$C38,Lançamentos!$C:$C,'Controle de gastos '!G$4)))</f>
        <v/>
      </c>
      <c r="H38" s="27" t="str">
        <f>IF(SUMIFS(Lançamentos!$M:$M,Lançamentos!$I:$I,'Controle de gastos '!$C38,Lançamentos!$C:$C,'Controle de gastos '!H$4)=0,"",(SUMIFS(Lançamentos!$M:$M,Lançamentos!$I:$I,'Controle de gastos '!$C38,Lançamentos!$C:$C,'Controle de gastos '!H$4)))</f>
        <v/>
      </c>
      <c r="I38" s="27" t="str">
        <f>IF(SUMIFS(Lançamentos!$M:$M,Lançamentos!$I:$I,'Controle de gastos '!$C38,Lançamentos!$C:$C,'Controle de gastos '!I$4)=0,"",(SUMIFS(Lançamentos!$M:$M,Lançamentos!$I:$I,'Controle de gastos '!$C38,Lançamentos!$C:$C,'Controle de gastos '!I$4)))</f>
        <v/>
      </c>
      <c r="J38" s="27" t="str">
        <f>IF(SUMIFS(Lançamentos!$M:$M,Lançamentos!$I:$I,'Controle de gastos '!$C38,Lançamentos!$C:$C,'Controle de gastos '!J$4)=0,"",(SUMIFS(Lançamentos!$M:$M,Lançamentos!$I:$I,'Controle de gastos '!$C38,Lançamentos!$C:$C,'Controle de gastos '!J$4)))</f>
        <v/>
      </c>
      <c r="K38" s="27" t="str">
        <f>IF(SUMIFS(Lançamentos!$M:$M,Lançamentos!$I:$I,'Controle de gastos '!$C38,Lançamentos!$C:$C,'Controle de gastos '!K$4)=0,"",(SUMIFS(Lançamentos!$M:$M,Lançamentos!$I:$I,'Controle de gastos '!$C38,Lançamentos!$C:$C,'Controle de gastos '!K$4)))</f>
        <v/>
      </c>
      <c r="L38" s="27" t="str">
        <f>IF(SUMIFS(Lançamentos!$M:$M,Lançamentos!$I:$I,'Controle de gastos '!$C38,Lançamentos!$C:$C,'Controle de gastos '!L$4)=0,"",(SUMIFS(Lançamentos!$M:$M,Lançamentos!$I:$I,'Controle de gastos '!$C38,Lançamentos!$C:$C,'Controle de gastos '!L$4)))</f>
        <v/>
      </c>
      <c r="M38" s="27" t="str">
        <f>IF(SUMIFS(Lançamentos!$M:$M,Lançamentos!$I:$I,'Controle de gastos '!$C38,Lançamentos!$C:$C,'Controle de gastos '!M$4)=0,"",(SUMIFS(Lançamentos!$M:$M,Lançamentos!$I:$I,'Controle de gastos '!$C38,Lançamentos!$C:$C,'Controle de gastos '!M$4)))</f>
        <v/>
      </c>
      <c r="N38" s="27" t="str">
        <f>IF(SUMIFS(Lançamentos!$M:$M,Lançamentos!$I:$I,'Controle de gastos '!$C38,Lançamentos!$C:$C,'Controle de gastos '!N$4)=0,"",(SUMIFS(Lançamentos!$M:$M,Lançamentos!$I:$I,'Controle de gastos '!$C38,Lançamentos!$C:$C,'Controle de gastos '!N$4)))</f>
        <v/>
      </c>
      <c r="O38" s="27" t="str">
        <f>IF(SUMIFS(Lançamentos!$M:$M,Lançamentos!$I:$I,'Controle de gastos '!$C38,Lançamentos!$C:$C,'Controle de gastos '!O$4)=0,"",(SUMIFS(Lançamentos!$M:$M,Lançamentos!$I:$I,'Controle de gastos '!$C38,Lançamentos!$C:$C,'Controle de gastos '!O$4)))</f>
        <v/>
      </c>
      <c r="P38" s="28">
        <f t="shared" si="2"/>
        <v>0</v>
      </c>
    </row>
    <row r="39" spans="2:16">
      <c r="B39" s="65"/>
      <c r="C39" s="21" t="s">
        <v>130</v>
      </c>
      <c r="D39" s="32">
        <f>SUM(D33:D38)</f>
        <v>0</v>
      </c>
      <c r="E39" s="32">
        <f t="shared" ref="E39:O39" si="5">SUM(E33:E38)</f>
        <v>0</v>
      </c>
      <c r="F39" s="32">
        <f t="shared" si="5"/>
        <v>255.6</v>
      </c>
      <c r="G39" s="32">
        <f t="shared" si="5"/>
        <v>0</v>
      </c>
      <c r="H39" s="32">
        <f t="shared" si="5"/>
        <v>0</v>
      </c>
      <c r="I39" s="32">
        <f t="shared" si="5"/>
        <v>0</v>
      </c>
      <c r="J39" s="32">
        <f t="shared" si="5"/>
        <v>0</v>
      </c>
      <c r="K39" s="32">
        <f t="shared" si="5"/>
        <v>0</v>
      </c>
      <c r="L39" s="32">
        <f t="shared" si="5"/>
        <v>0</v>
      </c>
      <c r="M39" s="32">
        <f t="shared" si="5"/>
        <v>0</v>
      </c>
      <c r="N39" s="32">
        <f t="shared" si="5"/>
        <v>0</v>
      </c>
      <c r="O39" s="32">
        <f t="shared" si="5"/>
        <v>0</v>
      </c>
      <c r="P39" s="30">
        <f t="shared" si="2"/>
        <v>255.6</v>
      </c>
    </row>
    <row r="40" spans="2:16" ht="15" customHeight="1">
      <c r="B40" s="63" t="s">
        <v>46</v>
      </c>
      <c r="C40" s="22"/>
      <c r="D40" s="27" t="str">
        <f>IF(SUMIFS(Lançamentos!$M:$M,Lançamentos!$I:$I,'Controle de gastos '!$C40,Lançamentos!$C:$C,'Controle de gastos '!D$4)=0,"",(SUMIFS(Lançamentos!$M:$M,Lançamentos!$I:$I,'Controle de gastos '!$C40,Lançamentos!$C:$C,'Controle de gastos '!D$4)))</f>
        <v/>
      </c>
      <c r="E40" s="27" t="str">
        <f>IF(SUMIFS(Lançamentos!$M:$M,Lançamentos!$I:$I,'Controle de gastos '!$C40,Lançamentos!$C:$C,'Controle de gastos '!E$4)=0,"",(SUMIFS(Lançamentos!$M:$M,Lançamentos!$I:$I,'Controle de gastos '!$C40,Lançamentos!$C:$C,'Controle de gastos '!E$4)))</f>
        <v/>
      </c>
      <c r="F40" s="27" t="str">
        <f>IF(SUMIFS(Lançamentos!$M:$M,Lançamentos!$I:$I,'Controle de gastos '!$C40,Lançamentos!$C:$C,'Controle de gastos '!F$4)=0,"",(SUMIFS(Lançamentos!$M:$M,Lançamentos!$I:$I,'Controle de gastos '!$C40,Lançamentos!$C:$C,'Controle de gastos '!F$4)))</f>
        <v/>
      </c>
      <c r="G40" s="27" t="str">
        <f>IF(SUMIFS(Lançamentos!$M:$M,Lançamentos!$I:$I,'Controle de gastos '!$C40,Lançamentos!$C:$C,'Controle de gastos '!G$4)=0,"",(SUMIFS(Lançamentos!$M:$M,Lançamentos!$I:$I,'Controle de gastos '!$C40,Lançamentos!$C:$C,'Controle de gastos '!G$4)))</f>
        <v/>
      </c>
      <c r="H40" s="27" t="str">
        <f>IF(SUMIFS(Lançamentos!$M:$M,Lançamentos!$I:$I,'Controle de gastos '!$C40,Lançamentos!$C:$C,'Controle de gastos '!H$4)=0,"",(SUMIFS(Lançamentos!$M:$M,Lançamentos!$I:$I,'Controle de gastos '!$C40,Lançamentos!$C:$C,'Controle de gastos '!H$4)))</f>
        <v/>
      </c>
      <c r="I40" s="27" t="str">
        <f>IF(SUMIFS(Lançamentos!$M:$M,Lançamentos!$I:$I,'Controle de gastos '!$C40,Lançamentos!$C:$C,'Controle de gastos '!I$4)=0,"",(SUMIFS(Lançamentos!$M:$M,Lançamentos!$I:$I,'Controle de gastos '!$C40,Lançamentos!$C:$C,'Controle de gastos '!I$4)))</f>
        <v/>
      </c>
      <c r="J40" s="27" t="str">
        <f>IF(SUMIFS(Lançamentos!$M:$M,Lançamentos!$I:$I,'Controle de gastos '!$C40,Lançamentos!$C:$C,'Controle de gastos '!J$4)=0,"",(SUMIFS(Lançamentos!$M:$M,Lançamentos!$I:$I,'Controle de gastos '!$C40,Lançamentos!$C:$C,'Controle de gastos '!J$4)))</f>
        <v/>
      </c>
      <c r="K40" s="27" t="str">
        <f>IF(SUMIFS(Lançamentos!$M:$M,Lançamentos!$I:$I,'Controle de gastos '!$C40,Lançamentos!$C:$C,'Controle de gastos '!K$4)=0,"",(SUMIFS(Lançamentos!$M:$M,Lançamentos!$I:$I,'Controle de gastos '!$C40,Lançamentos!$C:$C,'Controle de gastos '!K$4)))</f>
        <v/>
      </c>
      <c r="L40" s="27" t="str">
        <f>IF(SUMIFS(Lançamentos!$M:$M,Lançamentos!$I:$I,'Controle de gastos '!$C40,Lançamentos!$C:$C,'Controle de gastos '!L$4)=0,"",(SUMIFS(Lançamentos!$M:$M,Lançamentos!$I:$I,'Controle de gastos '!$C40,Lançamentos!$C:$C,'Controle de gastos '!L$4)))</f>
        <v/>
      </c>
      <c r="M40" s="27" t="str">
        <f>IF(SUMIFS(Lançamentos!$M:$M,Lançamentos!$I:$I,'Controle de gastos '!$C40,Lançamentos!$C:$C,'Controle de gastos '!M$4)=0,"",(SUMIFS(Lançamentos!$M:$M,Lançamentos!$I:$I,'Controle de gastos '!$C40,Lançamentos!$C:$C,'Controle de gastos '!M$4)))</f>
        <v/>
      </c>
      <c r="N40" s="27" t="str">
        <f>IF(SUMIFS(Lançamentos!$M:$M,Lançamentos!$I:$I,'Controle de gastos '!$C40,Lançamentos!$C:$C,'Controle de gastos '!N$4)=0,"",(SUMIFS(Lançamentos!$M:$M,Lançamentos!$I:$I,'Controle de gastos '!$C40,Lançamentos!$C:$C,'Controle de gastos '!N$4)))</f>
        <v/>
      </c>
      <c r="O40" s="27" t="str">
        <f>IF(SUMIFS(Lançamentos!$M:$M,Lançamentos!$I:$I,'Controle de gastos '!$C40,Lançamentos!$C:$C,'Controle de gastos '!O$4)=0,"",(SUMIFS(Lançamentos!$M:$M,Lançamentos!$I:$I,'Controle de gastos '!$C40,Lançamentos!$C:$C,'Controle de gastos '!O$4)))</f>
        <v/>
      </c>
      <c r="P40" s="28">
        <f t="shared" si="2"/>
        <v>0</v>
      </c>
    </row>
    <row r="41" spans="2:16">
      <c r="B41" s="64"/>
      <c r="C41" s="23" t="s">
        <v>42</v>
      </c>
      <c r="D41" s="27" t="str">
        <f>IF(SUMIFS(Lançamentos!$M:$M,Lançamentos!$I:$I,'Controle de gastos '!$C41,Lançamentos!$C:$C,'Controle de gastos '!D$4)=0,"",(SUMIFS(Lançamentos!$M:$M,Lançamentos!$I:$I,'Controle de gastos '!$C41,Lançamentos!$C:$C,'Controle de gastos '!D$4)))</f>
        <v/>
      </c>
      <c r="E41" s="27" t="str">
        <f>IF(SUMIFS(Lançamentos!$M:$M,Lançamentos!$I:$I,'Controle de gastos '!$C41,Lançamentos!$C:$C,'Controle de gastos '!E$4)=0,"",(SUMIFS(Lançamentos!$M:$M,Lançamentos!$I:$I,'Controle de gastos '!$C41,Lançamentos!$C:$C,'Controle de gastos '!E$4)))</f>
        <v/>
      </c>
      <c r="F41" s="27" t="str">
        <f>IF(SUMIFS(Lançamentos!$M:$M,Lançamentos!$I:$I,'Controle de gastos '!$C41,Lançamentos!$C:$C,'Controle de gastos '!F$4)=0,"",(SUMIFS(Lançamentos!$M:$M,Lançamentos!$I:$I,'Controle de gastos '!$C41,Lançamentos!$C:$C,'Controle de gastos '!F$4)))</f>
        <v/>
      </c>
      <c r="G41" s="27" t="str">
        <f>IF(SUMIFS(Lançamentos!$M:$M,Lançamentos!$I:$I,'Controle de gastos '!$C41,Lançamentos!$C:$C,'Controle de gastos '!G$4)=0,"",(SUMIFS(Lançamentos!$M:$M,Lançamentos!$I:$I,'Controle de gastos '!$C41,Lançamentos!$C:$C,'Controle de gastos '!G$4)))</f>
        <v/>
      </c>
      <c r="H41" s="27" t="str">
        <f>IF(SUMIFS(Lançamentos!$M:$M,Lançamentos!$I:$I,'Controle de gastos '!$C41,Lançamentos!$C:$C,'Controle de gastos '!H$4)=0,"",(SUMIFS(Lançamentos!$M:$M,Lançamentos!$I:$I,'Controle de gastos '!$C41,Lançamentos!$C:$C,'Controle de gastos '!H$4)))</f>
        <v/>
      </c>
      <c r="I41" s="27" t="str">
        <f>IF(SUMIFS(Lançamentos!$M:$M,Lançamentos!$I:$I,'Controle de gastos '!$C41,Lançamentos!$C:$C,'Controle de gastos '!I$4)=0,"",(SUMIFS(Lançamentos!$M:$M,Lançamentos!$I:$I,'Controle de gastos '!$C41,Lançamentos!$C:$C,'Controle de gastos '!I$4)))</f>
        <v/>
      </c>
      <c r="J41" s="27" t="str">
        <f>IF(SUMIFS(Lançamentos!$M:$M,Lançamentos!$I:$I,'Controle de gastos '!$C41,Lançamentos!$C:$C,'Controle de gastos '!J$4)=0,"",(SUMIFS(Lançamentos!$M:$M,Lançamentos!$I:$I,'Controle de gastos '!$C41,Lançamentos!$C:$C,'Controle de gastos '!J$4)))</f>
        <v/>
      </c>
      <c r="K41" s="27" t="str">
        <f>IF(SUMIFS(Lançamentos!$M:$M,Lançamentos!$I:$I,'Controle de gastos '!$C41,Lançamentos!$C:$C,'Controle de gastos '!K$4)=0,"",(SUMIFS(Lançamentos!$M:$M,Lançamentos!$I:$I,'Controle de gastos '!$C41,Lançamentos!$C:$C,'Controle de gastos '!K$4)))</f>
        <v/>
      </c>
      <c r="L41" s="27" t="str">
        <f>IF(SUMIFS(Lançamentos!$M:$M,Lançamentos!$I:$I,'Controle de gastos '!$C41,Lançamentos!$C:$C,'Controle de gastos '!L$4)=0,"",(SUMIFS(Lançamentos!$M:$M,Lançamentos!$I:$I,'Controle de gastos '!$C41,Lançamentos!$C:$C,'Controle de gastos '!L$4)))</f>
        <v/>
      </c>
      <c r="M41" s="27" t="str">
        <f>IF(SUMIFS(Lançamentos!$M:$M,Lançamentos!$I:$I,'Controle de gastos '!$C41,Lançamentos!$C:$C,'Controle de gastos '!M$4)=0,"",(SUMIFS(Lançamentos!$M:$M,Lançamentos!$I:$I,'Controle de gastos '!$C41,Lançamentos!$C:$C,'Controle de gastos '!M$4)))</f>
        <v/>
      </c>
      <c r="N41" s="27" t="str">
        <f>IF(SUMIFS(Lançamentos!$M:$M,Lançamentos!$I:$I,'Controle de gastos '!$C41,Lançamentos!$C:$C,'Controle de gastos '!N$4)=0,"",(SUMIFS(Lançamentos!$M:$M,Lançamentos!$I:$I,'Controle de gastos '!$C41,Lançamentos!$C:$C,'Controle de gastos '!N$4)))</f>
        <v/>
      </c>
      <c r="O41" s="27" t="str">
        <f>IF(SUMIFS(Lançamentos!$M:$M,Lançamentos!$I:$I,'Controle de gastos '!$C41,Lançamentos!$C:$C,'Controle de gastos '!O$4)=0,"",(SUMIFS(Lançamentos!$M:$M,Lançamentos!$I:$I,'Controle de gastos '!$C41,Lançamentos!$C:$C,'Controle de gastos '!O$4)))</f>
        <v/>
      </c>
      <c r="P41" s="28">
        <f t="shared" si="2"/>
        <v>0</v>
      </c>
    </row>
    <row r="42" spans="2:16">
      <c r="B42" s="64"/>
      <c r="C42" s="23" t="s">
        <v>43</v>
      </c>
      <c r="D42" s="27" t="str">
        <f>IF(SUMIFS(Lançamentos!$M:$M,Lançamentos!$I:$I,'Controle de gastos '!$C42,Lançamentos!$C:$C,'Controle de gastos '!D$4)=0,"",(SUMIFS(Lançamentos!$M:$M,Lançamentos!$I:$I,'Controle de gastos '!$C42,Lançamentos!$C:$C,'Controle de gastos '!D$4)))</f>
        <v/>
      </c>
      <c r="E42" s="27" t="str">
        <f>IF(SUMIFS(Lançamentos!$M:$M,Lançamentos!$I:$I,'Controle de gastos '!$C42,Lançamentos!$C:$C,'Controle de gastos '!E$4)=0,"",(SUMIFS(Lançamentos!$M:$M,Lançamentos!$I:$I,'Controle de gastos '!$C42,Lançamentos!$C:$C,'Controle de gastos '!E$4)))</f>
        <v/>
      </c>
      <c r="F42" s="27" t="str">
        <f>IF(SUMIFS(Lançamentos!$M:$M,Lançamentos!$I:$I,'Controle de gastos '!$C42,Lançamentos!$C:$C,'Controle de gastos '!F$4)=0,"",(SUMIFS(Lançamentos!$M:$M,Lançamentos!$I:$I,'Controle de gastos '!$C42,Lançamentos!$C:$C,'Controle de gastos '!F$4)))</f>
        <v/>
      </c>
      <c r="G42" s="27" t="str">
        <f>IF(SUMIFS(Lançamentos!$M:$M,Lançamentos!$I:$I,'Controle de gastos '!$C42,Lançamentos!$C:$C,'Controle de gastos '!G$4)=0,"",(SUMIFS(Lançamentos!$M:$M,Lançamentos!$I:$I,'Controle de gastos '!$C42,Lançamentos!$C:$C,'Controle de gastos '!G$4)))</f>
        <v/>
      </c>
      <c r="H42" s="27" t="str">
        <f>IF(SUMIFS(Lançamentos!$M:$M,Lançamentos!$I:$I,'Controle de gastos '!$C42,Lançamentos!$C:$C,'Controle de gastos '!H$4)=0,"",(SUMIFS(Lançamentos!$M:$M,Lançamentos!$I:$I,'Controle de gastos '!$C42,Lançamentos!$C:$C,'Controle de gastos '!H$4)))</f>
        <v/>
      </c>
      <c r="I42" s="27" t="str">
        <f>IF(SUMIFS(Lançamentos!$M:$M,Lançamentos!$I:$I,'Controle de gastos '!$C42,Lançamentos!$C:$C,'Controle de gastos '!I$4)=0,"",(SUMIFS(Lançamentos!$M:$M,Lançamentos!$I:$I,'Controle de gastos '!$C42,Lançamentos!$C:$C,'Controle de gastos '!I$4)))</f>
        <v/>
      </c>
      <c r="J42" s="27" t="str">
        <f>IF(SUMIFS(Lançamentos!$M:$M,Lançamentos!$I:$I,'Controle de gastos '!$C42,Lançamentos!$C:$C,'Controle de gastos '!J$4)=0,"",(SUMIFS(Lançamentos!$M:$M,Lançamentos!$I:$I,'Controle de gastos '!$C42,Lançamentos!$C:$C,'Controle de gastos '!J$4)))</f>
        <v/>
      </c>
      <c r="K42" s="27" t="str">
        <f>IF(SUMIFS(Lançamentos!$M:$M,Lançamentos!$I:$I,'Controle de gastos '!$C42,Lançamentos!$C:$C,'Controle de gastos '!K$4)=0,"",(SUMIFS(Lançamentos!$M:$M,Lançamentos!$I:$I,'Controle de gastos '!$C42,Lançamentos!$C:$C,'Controle de gastos '!K$4)))</f>
        <v/>
      </c>
      <c r="L42" s="27" t="str">
        <f>IF(SUMIFS(Lançamentos!$M:$M,Lançamentos!$I:$I,'Controle de gastos '!$C42,Lançamentos!$C:$C,'Controle de gastos '!L$4)=0,"",(SUMIFS(Lançamentos!$M:$M,Lançamentos!$I:$I,'Controle de gastos '!$C42,Lançamentos!$C:$C,'Controle de gastos '!L$4)))</f>
        <v/>
      </c>
      <c r="M42" s="27" t="str">
        <f>IF(SUMIFS(Lançamentos!$M:$M,Lançamentos!$I:$I,'Controle de gastos '!$C42,Lançamentos!$C:$C,'Controle de gastos '!M$4)=0,"",(SUMIFS(Lançamentos!$M:$M,Lançamentos!$I:$I,'Controle de gastos '!$C42,Lançamentos!$C:$C,'Controle de gastos '!M$4)))</f>
        <v/>
      </c>
      <c r="N42" s="27" t="str">
        <f>IF(SUMIFS(Lançamentos!$M:$M,Lançamentos!$I:$I,'Controle de gastos '!$C42,Lançamentos!$C:$C,'Controle de gastos '!N$4)=0,"",(SUMIFS(Lançamentos!$M:$M,Lançamentos!$I:$I,'Controle de gastos '!$C42,Lançamentos!$C:$C,'Controle de gastos '!N$4)))</f>
        <v/>
      </c>
      <c r="O42" s="27" t="str">
        <f>IF(SUMIFS(Lançamentos!$M:$M,Lançamentos!$I:$I,'Controle de gastos '!$C42,Lançamentos!$C:$C,'Controle de gastos '!O$4)=0,"",(SUMIFS(Lançamentos!$M:$M,Lançamentos!$I:$I,'Controle de gastos '!$C42,Lançamentos!$C:$C,'Controle de gastos '!O$4)))</f>
        <v/>
      </c>
      <c r="P42" s="28">
        <f t="shared" si="2"/>
        <v>0</v>
      </c>
    </row>
    <row r="43" spans="2:16">
      <c r="B43" s="64"/>
      <c r="C43" s="23" t="s">
        <v>44</v>
      </c>
      <c r="D43" s="27" t="str">
        <f>IF(SUMIFS(Lançamentos!$M:$M,Lançamentos!$I:$I,'Controle de gastos '!$C43,Lançamentos!$C:$C,'Controle de gastos '!D$4)=0,"",(SUMIFS(Lançamentos!$M:$M,Lançamentos!$I:$I,'Controle de gastos '!$C43,Lançamentos!$C:$C,'Controle de gastos '!D$4)))</f>
        <v/>
      </c>
      <c r="E43" s="27" t="str">
        <f>IF(SUMIFS(Lançamentos!$M:$M,Lançamentos!$I:$I,'Controle de gastos '!$C43,Lançamentos!$C:$C,'Controle de gastos '!E$4)=0,"",(SUMIFS(Lançamentos!$M:$M,Lançamentos!$I:$I,'Controle de gastos '!$C43,Lançamentos!$C:$C,'Controle de gastos '!E$4)))</f>
        <v/>
      </c>
      <c r="F43" s="27" t="str">
        <f>IF(SUMIFS(Lançamentos!$M:$M,Lançamentos!$I:$I,'Controle de gastos '!$C43,Lançamentos!$C:$C,'Controle de gastos '!F$4)=0,"",(SUMIFS(Lançamentos!$M:$M,Lançamentos!$I:$I,'Controle de gastos '!$C43,Lançamentos!$C:$C,'Controle de gastos '!F$4)))</f>
        <v/>
      </c>
      <c r="G43" s="27" t="str">
        <f>IF(SUMIFS(Lançamentos!$M:$M,Lançamentos!$I:$I,'Controle de gastos '!$C43,Lançamentos!$C:$C,'Controle de gastos '!G$4)=0,"",(SUMIFS(Lançamentos!$M:$M,Lançamentos!$I:$I,'Controle de gastos '!$C43,Lançamentos!$C:$C,'Controle de gastos '!G$4)))</f>
        <v/>
      </c>
      <c r="H43" s="27" t="str">
        <f>IF(SUMIFS(Lançamentos!$M:$M,Lançamentos!$I:$I,'Controle de gastos '!$C43,Lançamentos!$C:$C,'Controle de gastos '!H$4)=0,"",(SUMIFS(Lançamentos!$M:$M,Lançamentos!$I:$I,'Controle de gastos '!$C43,Lançamentos!$C:$C,'Controle de gastos '!H$4)))</f>
        <v/>
      </c>
      <c r="I43" s="27" t="str">
        <f>IF(SUMIFS(Lançamentos!$M:$M,Lançamentos!$I:$I,'Controle de gastos '!$C43,Lançamentos!$C:$C,'Controle de gastos '!I$4)=0,"",(SUMIFS(Lançamentos!$M:$M,Lançamentos!$I:$I,'Controle de gastos '!$C43,Lançamentos!$C:$C,'Controle de gastos '!I$4)))</f>
        <v/>
      </c>
      <c r="J43" s="27" t="str">
        <f>IF(SUMIFS(Lançamentos!$M:$M,Lançamentos!$I:$I,'Controle de gastos '!$C43,Lançamentos!$C:$C,'Controle de gastos '!J$4)=0,"",(SUMIFS(Lançamentos!$M:$M,Lançamentos!$I:$I,'Controle de gastos '!$C43,Lançamentos!$C:$C,'Controle de gastos '!J$4)))</f>
        <v/>
      </c>
      <c r="K43" s="27" t="str">
        <f>IF(SUMIFS(Lançamentos!$M:$M,Lançamentos!$I:$I,'Controle de gastos '!$C43,Lançamentos!$C:$C,'Controle de gastos '!K$4)=0,"",(SUMIFS(Lançamentos!$M:$M,Lançamentos!$I:$I,'Controle de gastos '!$C43,Lançamentos!$C:$C,'Controle de gastos '!K$4)))</f>
        <v/>
      </c>
      <c r="L43" s="27" t="str">
        <f>IF(SUMIFS(Lançamentos!$M:$M,Lançamentos!$I:$I,'Controle de gastos '!$C43,Lançamentos!$C:$C,'Controle de gastos '!L$4)=0,"",(SUMIFS(Lançamentos!$M:$M,Lançamentos!$I:$I,'Controle de gastos '!$C43,Lançamentos!$C:$C,'Controle de gastos '!L$4)))</f>
        <v/>
      </c>
      <c r="M43" s="27" t="str">
        <f>IF(SUMIFS(Lançamentos!$M:$M,Lançamentos!$I:$I,'Controle de gastos '!$C43,Lançamentos!$C:$C,'Controle de gastos '!M$4)=0,"",(SUMIFS(Lançamentos!$M:$M,Lançamentos!$I:$I,'Controle de gastos '!$C43,Lançamentos!$C:$C,'Controle de gastos '!M$4)))</f>
        <v/>
      </c>
      <c r="N43" s="27" t="str">
        <f>IF(SUMIFS(Lançamentos!$M:$M,Lançamentos!$I:$I,'Controle de gastos '!$C43,Lançamentos!$C:$C,'Controle de gastos '!N$4)=0,"",(SUMIFS(Lançamentos!$M:$M,Lançamentos!$I:$I,'Controle de gastos '!$C43,Lançamentos!$C:$C,'Controle de gastos '!N$4)))</f>
        <v/>
      </c>
      <c r="O43" s="27" t="str">
        <f>IF(SUMIFS(Lançamentos!$M:$M,Lançamentos!$I:$I,'Controle de gastos '!$C43,Lançamentos!$C:$C,'Controle de gastos '!O$4)=0,"",(SUMIFS(Lançamentos!$M:$M,Lançamentos!$I:$I,'Controle de gastos '!$C43,Lançamentos!$C:$C,'Controle de gastos '!O$4)))</f>
        <v/>
      </c>
      <c r="P43" s="28">
        <f t="shared" si="2"/>
        <v>0</v>
      </c>
    </row>
    <row r="44" spans="2:16">
      <c r="B44" s="64"/>
      <c r="C44" s="23" t="s">
        <v>45</v>
      </c>
      <c r="D44" s="27" t="str">
        <f>IF(SUMIFS(Lançamentos!$M:$M,Lançamentos!$I:$I,'Controle de gastos '!$C44,Lançamentos!$C:$C,'Controle de gastos '!D$4)=0,"",(SUMIFS(Lançamentos!$M:$M,Lançamentos!$I:$I,'Controle de gastos '!$C44,Lançamentos!$C:$C,'Controle de gastos '!D$4)))</f>
        <v/>
      </c>
      <c r="E44" s="27" t="str">
        <f>IF(SUMIFS(Lançamentos!$M:$M,Lançamentos!$I:$I,'Controle de gastos '!$C44,Lançamentos!$C:$C,'Controle de gastos '!E$4)=0,"",(SUMIFS(Lançamentos!$M:$M,Lançamentos!$I:$I,'Controle de gastos '!$C44,Lançamentos!$C:$C,'Controle de gastos '!E$4)))</f>
        <v/>
      </c>
      <c r="F44" s="27" t="str">
        <f>IF(SUMIFS(Lançamentos!$M:$M,Lançamentos!$I:$I,'Controle de gastos '!$C44,Lançamentos!$C:$C,'Controle de gastos '!F$4)=0,"",(SUMIFS(Lançamentos!$M:$M,Lançamentos!$I:$I,'Controle de gastos '!$C44,Lançamentos!$C:$C,'Controle de gastos '!F$4)))</f>
        <v/>
      </c>
      <c r="G44" s="27" t="str">
        <f>IF(SUMIFS(Lançamentos!$M:$M,Lançamentos!$I:$I,'Controle de gastos '!$C44,Lançamentos!$C:$C,'Controle de gastos '!G$4)=0,"",(SUMIFS(Lançamentos!$M:$M,Lançamentos!$I:$I,'Controle de gastos '!$C44,Lançamentos!$C:$C,'Controle de gastos '!G$4)))</f>
        <v/>
      </c>
      <c r="H44" s="27" t="str">
        <f>IF(SUMIFS(Lançamentos!$M:$M,Lançamentos!$I:$I,'Controle de gastos '!$C44,Lançamentos!$C:$C,'Controle de gastos '!H$4)=0,"",(SUMIFS(Lançamentos!$M:$M,Lançamentos!$I:$I,'Controle de gastos '!$C44,Lançamentos!$C:$C,'Controle de gastos '!H$4)))</f>
        <v/>
      </c>
      <c r="I44" s="27" t="str">
        <f>IF(SUMIFS(Lançamentos!$M:$M,Lançamentos!$I:$I,'Controle de gastos '!$C44,Lançamentos!$C:$C,'Controle de gastos '!I$4)=0,"",(SUMIFS(Lançamentos!$M:$M,Lançamentos!$I:$I,'Controle de gastos '!$C44,Lançamentos!$C:$C,'Controle de gastos '!I$4)))</f>
        <v/>
      </c>
      <c r="J44" s="27" t="str">
        <f>IF(SUMIFS(Lançamentos!$M:$M,Lançamentos!$I:$I,'Controle de gastos '!$C44,Lançamentos!$C:$C,'Controle de gastos '!J$4)=0,"",(SUMIFS(Lançamentos!$M:$M,Lançamentos!$I:$I,'Controle de gastos '!$C44,Lançamentos!$C:$C,'Controle de gastos '!J$4)))</f>
        <v/>
      </c>
      <c r="K44" s="27" t="str">
        <f>IF(SUMIFS(Lançamentos!$M:$M,Lançamentos!$I:$I,'Controle de gastos '!$C44,Lançamentos!$C:$C,'Controle de gastos '!K$4)=0,"",(SUMIFS(Lançamentos!$M:$M,Lançamentos!$I:$I,'Controle de gastos '!$C44,Lançamentos!$C:$C,'Controle de gastos '!K$4)))</f>
        <v/>
      </c>
      <c r="L44" s="27" t="str">
        <f>IF(SUMIFS(Lançamentos!$M:$M,Lançamentos!$I:$I,'Controle de gastos '!$C44,Lançamentos!$C:$C,'Controle de gastos '!L$4)=0,"",(SUMIFS(Lançamentos!$M:$M,Lançamentos!$I:$I,'Controle de gastos '!$C44,Lançamentos!$C:$C,'Controle de gastos '!L$4)))</f>
        <v/>
      </c>
      <c r="M44" s="27" t="str">
        <f>IF(SUMIFS(Lançamentos!$M:$M,Lançamentos!$I:$I,'Controle de gastos '!$C44,Lançamentos!$C:$C,'Controle de gastos '!M$4)=0,"",(SUMIFS(Lançamentos!$M:$M,Lançamentos!$I:$I,'Controle de gastos '!$C44,Lançamentos!$C:$C,'Controle de gastos '!M$4)))</f>
        <v/>
      </c>
      <c r="N44" s="27" t="str">
        <f>IF(SUMIFS(Lançamentos!$M:$M,Lançamentos!$I:$I,'Controle de gastos '!$C44,Lançamentos!$C:$C,'Controle de gastos '!N$4)=0,"",(SUMIFS(Lançamentos!$M:$M,Lançamentos!$I:$I,'Controle de gastos '!$C44,Lançamentos!$C:$C,'Controle de gastos '!N$4)))</f>
        <v/>
      </c>
      <c r="O44" s="27" t="str">
        <f>IF(SUMIFS(Lançamentos!$M:$M,Lançamentos!$I:$I,'Controle de gastos '!$C44,Lançamentos!$C:$C,'Controle de gastos '!O$4)=0,"",(SUMIFS(Lançamentos!$M:$M,Lançamentos!$I:$I,'Controle de gastos '!$C44,Lançamentos!$C:$C,'Controle de gastos '!O$4)))</f>
        <v/>
      </c>
      <c r="P44" s="28">
        <f t="shared" si="2"/>
        <v>0</v>
      </c>
    </row>
    <row r="45" spans="2:16">
      <c r="B45" s="64"/>
      <c r="C45" s="23" t="s">
        <v>34</v>
      </c>
      <c r="D45" s="27" t="str">
        <f>IF(SUMIFS(Lançamentos!$M:$M,Lançamentos!$I:$I,'Controle de gastos '!$C45,Lançamentos!$C:$C,'Controle de gastos '!D$4)=0,"",(SUMIFS(Lançamentos!$M:$M,Lançamentos!$I:$I,'Controle de gastos '!$C45,Lançamentos!$C:$C,'Controle de gastos '!D$4)))</f>
        <v/>
      </c>
      <c r="E45" s="27" t="str">
        <f>IF(SUMIFS(Lançamentos!$M:$M,Lançamentos!$I:$I,'Controle de gastos '!$C45,Lançamentos!$C:$C,'Controle de gastos '!E$4)=0,"",(SUMIFS(Lançamentos!$M:$M,Lançamentos!$I:$I,'Controle de gastos '!$C45,Lançamentos!$C:$C,'Controle de gastos '!E$4)))</f>
        <v/>
      </c>
      <c r="F45" s="27" t="str">
        <f>IF(SUMIFS(Lançamentos!$M:$M,Lançamentos!$I:$I,'Controle de gastos '!$C45,Lançamentos!$C:$C,'Controle de gastos '!F$4)=0,"",(SUMIFS(Lançamentos!$M:$M,Lançamentos!$I:$I,'Controle de gastos '!$C45,Lançamentos!$C:$C,'Controle de gastos '!F$4)))</f>
        <v/>
      </c>
      <c r="G45" s="27" t="str">
        <f>IF(SUMIFS(Lançamentos!$M:$M,Lançamentos!$I:$I,'Controle de gastos '!$C45,Lançamentos!$C:$C,'Controle de gastos '!G$4)=0,"",(SUMIFS(Lançamentos!$M:$M,Lançamentos!$I:$I,'Controle de gastos '!$C45,Lançamentos!$C:$C,'Controle de gastos '!G$4)))</f>
        <v/>
      </c>
      <c r="H45" s="27" t="str">
        <f>IF(SUMIFS(Lançamentos!$M:$M,Lançamentos!$I:$I,'Controle de gastos '!$C45,Lançamentos!$C:$C,'Controle de gastos '!H$4)=0,"",(SUMIFS(Lançamentos!$M:$M,Lançamentos!$I:$I,'Controle de gastos '!$C45,Lançamentos!$C:$C,'Controle de gastos '!H$4)))</f>
        <v/>
      </c>
      <c r="I45" s="27" t="str">
        <f>IF(SUMIFS(Lançamentos!$M:$M,Lançamentos!$I:$I,'Controle de gastos '!$C45,Lançamentos!$C:$C,'Controle de gastos '!I$4)=0,"",(SUMIFS(Lançamentos!$M:$M,Lançamentos!$I:$I,'Controle de gastos '!$C45,Lançamentos!$C:$C,'Controle de gastos '!I$4)))</f>
        <v/>
      </c>
      <c r="J45" s="27" t="str">
        <f>IF(SUMIFS(Lançamentos!$M:$M,Lançamentos!$I:$I,'Controle de gastos '!$C45,Lançamentos!$C:$C,'Controle de gastos '!J$4)=0,"",(SUMIFS(Lançamentos!$M:$M,Lançamentos!$I:$I,'Controle de gastos '!$C45,Lançamentos!$C:$C,'Controle de gastos '!J$4)))</f>
        <v/>
      </c>
      <c r="K45" s="27" t="str">
        <f>IF(SUMIFS(Lançamentos!$M:$M,Lançamentos!$I:$I,'Controle de gastos '!$C45,Lançamentos!$C:$C,'Controle de gastos '!K$4)=0,"",(SUMIFS(Lançamentos!$M:$M,Lançamentos!$I:$I,'Controle de gastos '!$C45,Lançamentos!$C:$C,'Controle de gastos '!K$4)))</f>
        <v/>
      </c>
      <c r="L45" s="27" t="str">
        <f>IF(SUMIFS(Lançamentos!$M:$M,Lançamentos!$I:$I,'Controle de gastos '!$C45,Lançamentos!$C:$C,'Controle de gastos '!L$4)=0,"",(SUMIFS(Lançamentos!$M:$M,Lançamentos!$I:$I,'Controle de gastos '!$C45,Lançamentos!$C:$C,'Controle de gastos '!L$4)))</f>
        <v/>
      </c>
      <c r="M45" s="27" t="str">
        <f>IF(SUMIFS(Lançamentos!$M:$M,Lançamentos!$I:$I,'Controle de gastos '!$C45,Lançamentos!$C:$C,'Controle de gastos '!M$4)=0,"",(SUMIFS(Lançamentos!$M:$M,Lançamentos!$I:$I,'Controle de gastos '!$C45,Lançamentos!$C:$C,'Controle de gastos '!M$4)))</f>
        <v/>
      </c>
      <c r="N45" s="27" t="str">
        <f>IF(SUMIFS(Lançamentos!$M:$M,Lançamentos!$I:$I,'Controle de gastos '!$C45,Lançamentos!$C:$C,'Controle de gastos '!N$4)=0,"",(SUMIFS(Lançamentos!$M:$M,Lançamentos!$I:$I,'Controle de gastos '!$C45,Lançamentos!$C:$C,'Controle de gastos '!N$4)))</f>
        <v/>
      </c>
      <c r="O45" s="27" t="str">
        <f>IF(SUMIFS(Lançamentos!$M:$M,Lançamentos!$I:$I,'Controle de gastos '!$C45,Lançamentos!$C:$C,'Controle de gastos '!O$4)=0,"",(SUMIFS(Lançamentos!$M:$M,Lançamentos!$I:$I,'Controle de gastos '!$C45,Lançamentos!$C:$C,'Controle de gastos '!O$4)))</f>
        <v/>
      </c>
      <c r="P45" s="28">
        <f t="shared" si="2"/>
        <v>0</v>
      </c>
    </row>
    <row r="46" spans="2:16">
      <c r="B46" s="65"/>
      <c r="C46" s="21" t="s">
        <v>130</v>
      </c>
      <c r="D46" s="29">
        <f>SUM(D40:D45)</f>
        <v>0</v>
      </c>
      <c r="E46" s="29">
        <f t="shared" ref="E46:O46" si="6">SUM(E40:E45)</f>
        <v>0</v>
      </c>
      <c r="F46" s="29">
        <f t="shared" si="6"/>
        <v>0</v>
      </c>
      <c r="G46" s="29">
        <f t="shared" si="6"/>
        <v>0</v>
      </c>
      <c r="H46" s="29">
        <f t="shared" si="6"/>
        <v>0</v>
      </c>
      <c r="I46" s="29">
        <f t="shared" si="6"/>
        <v>0</v>
      </c>
      <c r="J46" s="29">
        <f t="shared" si="6"/>
        <v>0</v>
      </c>
      <c r="K46" s="29">
        <f t="shared" si="6"/>
        <v>0</v>
      </c>
      <c r="L46" s="29">
        <f t="shared" si="6"/>
        <v>0</v>
      </c>
      <c r="M46" s="29">
        <f t="shared" si="6"/>
        <v>0</v>
      </c>
      <c r="N46" s="29">
        <f t="shared" si="6"/>
        <v>0</v>
      </c>
      <c r="O46" s="29">
        <f t="shared" si="6"/>
        <v>0</v>
      </c>
      <c r="P46" s="30">
        <f t="shared" si="2"/>
        <v>0</v>
      </c>
    </row>
    <row r="47" spans="2:16" ht="15" customHeight="1">
      <c r="B47" s="62" t="s">
        <v>47</v>
      </c>
      <c r="C47" s="23" t="s">
        <v>79</v>
      </c>
      <c r="D47" s="27" t="str">
        <f>IF(SUMIFS(Lançamentos!$M:$M,Lançamentos!$I:$I,'Controle de gastos '!$C47,Lançamentos!$C:$C,'Controle de gastos '!D$4)=0,"",(SUMIFS(Lançamentos!$M:$M,Lançamentos!$I:$I,'Controle de gastos '!$C47,Lançamentos!$C:$C,'Controle de gastos '!D$4)))</f>
        <v/>
      </c>
      <c r="E47" s="27" t="str">
        <f>IF(SUMIFS(Lançamentos!$M:$M,Lançamentos!$I:$I,'Controle de gastos '!$C47,Lançamentos!$C:$C,'Controle de gastos '!E$4)=0,"",(SUMIFS(Lançamentos!$M:$M,Lançamentos!$I:$I,'Controle de gastos '!$C47,Lançamentos!$C:$C,'Controle de gastos '!E$4)))</f>
        <v/>
      </c>
      <c r="F47" s="27" t="str">
        <f>IF(SUMIFS(Lançamentos!$M:$M,Lançamentos!$I:$I,'Controle de gastos '!$C47,Lançamentos!$C:$C,'Controle de gastos '!F$4)=0,"",(SUMIFS(Lançamentos!$M:$M,Lançamentos!$I:$I,'Controle de gastos '!$C47,Lançamentos!$C:$C,'Controle de gastos '!F$4)))</f>
        <v/>
      </c>
      <c r="G47" s="27" t="str">
        <f>IF(SUMIFS(Lançamentos!$M:$M,Lançamentos!$I:$I,'Controle de gastos '!$C47,Lançamentos!$C:$C,'Controle de gastos '!G$4)=0,"",(SUMIFS(Lançamentos!$M:$M,Lançamentos!$I:$I,'Controle de gastos '!$C47,Lançamentos!$C:$C,'Controle de gastos '!G$4)))</f>
        <v/>
      </c>
      <c r="H47" s="27" t="str">
        <f>IF(SUMIFS(Lançamentos!$M:$M,Lançamentos!$I:$I,'Controle de gastos '!$C47,Lançamentos!$C:$C,'Controle de gastos '!H$4)=0,"",(SUMIFS(Lançamentos!$M:$M,Lançamentos!$I:$I,'Controle de gastos '!$C47,Lançamentos!$C:$C,'Controle de gastos '!H$4)))</f>
        <v/>
      </c>
      <c r="I47" s="27" t="str">
        <f>IF(SUMIFS(Lançamentos!$M:$M,Lançamentos!$I:$I,'Controle de gastos '!$C47,Lançamentos!$C:$C,'Controle de gastos '!I$4)=0,"",(SUMIFS(Lançamentos!$M:$M,Lançamentos!$I:$I,'Controle de gastos '!$C47,Lançamentos!$C:$C,'Controle de gastos '!I$4)))</f>
        <v/>
      </c>
      <c r="J47" s="27" t="str">
        <f>IF(SUMIFS(Lançamentos!$M:$M,Lançamentos!$I:$I,'Controle de gastos '!$C47,Lançamentos!$C:$C,'Controle de gastos '!J$4)=0,"",(SUMIFS(Lançamentos!$M:$M,Lançamentos!$I:$I,'Controle de gastos '!$C47,Lançamentos!$C:$C,'Controle de gastos '!J$4)))</f>
        <v/>
      </c>
      <c r="K47" s="27" t="str">
        <f>IF(SUMIFS(Lançamentos!$M:$M,Lançamentos!$I:$I,'Controle de gastos '!$C47,Lançamentos!$C:$C,'Controle de gastos '!K$4)=0,"",(SUMIFS(Lançamentos!$M:$M,Lançamentos!$I:$I,'Controle de gastos '!$C47,Lançamentos!$C:$C,'Controle de gastos '!K$4)))</f>
        <v/>
      </c>
      <c r="L47" s="27" t="str">
        <f>IF(SUMIFS(Lançamentos!$M:$M,Lançamentos!$I:$I,'Controle de gastos '!$C47,Lançamentos!$C:$C,'Controle de gastos '!L$4)=0,"",(SUMIFS(Lançamentos!$M:$M,Lançamentos!$I:$I,'Controle de gastos '!$C47,Lançamentos!$C:$C,'Controle de gastos '!L$4)))</f>
        <v/>
      </c>
      <c r="M47" s="27" t="str">
        <f>IF(SUMIFS(Lançamentos!$M:$M,Lançamentos!$I:$I,'Controle de gastos '!$C47,Lançamentos!$C:$C,'Controle de gastos '!M$4)=0,"",(SUMIFS(Lançamentos!$M:$M,Lançamentos!$I:$I,'Controle de gastos '!$C47,Lançamentos!$C:$C,'Controle de gastos '!M$4)))</f>
        <v/>
      </c>
      <c r="N47" s="27" t="str">
        <f>IF(SUMIFS(Lançamentos!$M:$M,Lançamentos!$I:$I,'Controle de gastos '!$C47,Lançamentos!$C:$C,'Controle de gastos '!N$4)=0,"",(SUMIFS(Lançamentos!$M:$M,Lançamentos!$I:$I,'Controle de gastos '!$C47,Lançamentos!$C:$C,'Controle de gastos '!N$4)))</f>
        <v/>
      </c>
      <c r="O47" s="27" t="str">
        <f>IF(SUMIFS(Lançamentos!$M:$M,Lançamentos!$I:$I,'Controle de gastos '!$C47,Lançamentos!$C:$C,'Controle de gastos '!O$4)=0,"",(SUMIFS(Lançamentos!$M:$M,Lançamentos!$I:$I,'Controle de gastos '!$C47,Lançamentos!$C:$C,'Controle de gastos '!O$4)))</f>
        <v/>
      </c>
      <c r="P47" s="28">
        <f t="shared" si="2"/>
        <v>0</v>
      </c>
    </row>
    <row r="48" spans="2:16">
      <c r="B48" s="62"/>
      <c r="C48" s="23" t="s">
        <v>80</v>
      </c>
      <c r="D48" s="27" t="str">
        <f>IF(SUMIFS(Lançamentos!$M:$M,Lançamentos!$I:$I,'Controle de gastos '!$C48,Lançamentos!$C:$C,'Controle de gastos '!D$4)=0,"",(SUMIFS(Lançamentos!$M:$M,Lançamentos!$I:$I,'Controle de gastos '!$C48,Lançamentos!$C:$C,'Controle de gastos '!D$4)))</f>
        <v/>
      </c>
      <c r="E48" s="27" t="str">
        <f>IF(SUMIFS(Lançamentos!$M:$M,Lançamentos!$I:$I,'Controle de gastos '!$C48,Lançamentos!$C:$C,'Controle de gastos '!E$4)=0,"",(SUMIFS(Lançamentos!$M:$M,Lançamentos!$I:$I,'Controle de gastos '!$C48,Lançamentos!$C:$C,'Controle de gastos '!E$4)))</f>
        <v/>
      </c>
      <c r="F48" s="27" t="str">
        <f>IF(SUMIFS(Lançamentos!$M:$M,Lançamentos!$I:$I,'Controle de gastos '!$C48,Lançamentos!$C:$C,'Controle de gastos '!F$4)=0,"",(SUMIFS(Lançamentos!$M:$M,Lançamentos!$I:$I,'Controle de gastos '!$C48,Lançamentos!$C:$C,'Controle de gastos '!F$4)))</f>
        <v/>
      </c>
      <c r="G48" s="27" t="str">
        <f>IF(SUMIFS(Lançamentos!$M:$M,Lançamentos!$I:$I,'Controle de gastos '!$C48,Lançamentos!$C:$C,'Controle de gastos '!G$4)=0,"",(SUMIFS(Lançamentos!$M:$M,Lançamentos!$I:$I,'Controle de gastos '!$C48,Lançamentos!$C:$C,'Controle de gastos '!G$4)))</f>
        <v/>
      </c>
      <c r="H48" s="27" t="str">
        <f>IF(SUMIFS(Lançamentos!$M:$M,Lançamentos!$I:$I,'Controle de gastos '!$C48,Lançamentos!$C:$C,'Controle de gastos '!H$4)=0,"",(SUMIFS(Lançamentos!$M:$M,Lançamentos!$I:$I,'Controle de gastos '!$C48,Lançamentos!$C:$C,'Controle de gastos '!H$4)))</f>
        <v/>
      </c>
      <c r="I48" s="27" t="str">
        <f>IF(SUMIFS(Lançamentos!$M:$M,Lançamentos!$I:$I,'Controle de gastos '!$C48,Lançamentos!$C:$C,'Controle de gastos '!I$4)=0,"",(SUMIFS(Lançamentos!$M:$M,Lançamentos!$I:$I,'Controle de gastos '!$C48,Lançamentos!$C:$C,'Controle de gastos '!I$4)))</f>
        <v/>
      </c>
      <c r="J48" s="27" t="str">
        <f>IF(SUMIFS(Lançamentos!$M:$M,Lançamentos!$I:$I,'Controle de gastos '!$C48,Lançamentos!$C:$C,'Controle de gastos '!J$4)=0,"",(SUMIFS(Lançamentos!$M:$M,Lançamentos!$I:$I,'Controle de gastos '!$C48,Lançamentos!$C:$C,'Controle de gastos '!J$4)))</f>
        <v/>
      </c>
      <c r="K48" s="27" t="str">
        <f>IF(SUMIFS(Lançamentos!$M:$M,Lançamentos!$I:$I,'Controle de gastos '!$C48,Lançamentos!$C:$C,'Controle de gastos '!K$4)=0,"",(SUMIFS(Lançamentos!$M:$M,Lançamentos!$I:$I,'Controle de gastos '!$C48,Lançamentos!$C:$C,'Controle de gastos '!K$4)))</f>
        <v/>
      </c>
      <c r="L48" s="27" t="str">
        <f>IF(SUMIFS(Lançamentos!$M:$M,Lançamentos!$I:$I,'Controle de gastos '!$C48,Lançamentos!$C:$C,'Controle de gastos '!L$4)=0,"",(SUMIFS(Lançamentos!$M:$M,Lançamentos!$I:$I,'Controle de gastos '!$C48,Lançamentos!$C:$C,'Controle de gastos '!L$4)))</f>
        <v/>
      </c>
      <c r="M48" s="27" t="str">
        <f>IF(SUMIFS(Lançamentos!$M:$M,Lançamentos!$I:$I,'Controle de gastos '!$C48,Lançamentos!$C:$C,'Controle de gastos '!M$4)=0,"",(SUMIFS(Lançamentos!$M:$M,Lançamentos!$I:$I,'Controle de gastos '!$C48,Lançamentos!$C:$C,'Controle de gastos '!M$4)))</f>
        <v/>
      </c>
      <c r="N48" s="27" t="str">
        <f>IF(SUMIFS(Lançamentos!$M:$M,Lançamentos!$I:$I,'Controle de gastos '!$C48,Lançamentos!$C:$C,'Controle de gastos '!N$4)=0,"",(SUMIFS(Lançamentos!$M:$M,Lançamentos!$I:$I,'Controle de gastos '!$C48,Lançamentos!$C:$C,'Controle de gastos '!N$4)))</f>
        <v/>
      </c>
      <c r="O48" s="27" t="str">
        <f>IF(SUMIFS(Lançamentos!$M:$M,Lançamentos!$I:$I,'Controle de gastos '!$C48,Lançamentos!$C:$C,'Controle de gastos '!O$4)=0,"",(SUMIFS(Lançamentos!$M:$M,Lançamentos!$I:$I,'Controle de gastos '!$C48,Lançamentos!$C:$C,'Controle de gastos '!O$4)))</f>
        <v/>
      </c>
      <c r="P48" s="28">
        <f t="shared" si="2"/>
        <v>0</v>
      </c>
    </row>
    <row r="49" spans="2:16">
      <c r="B49" s="62"/>
      <c r="C49" s="23" t="s">
        <v>49</v>
      </c>
      <c r="D49" s="27" t="str">
        <f>IF(SUMIFS(Lançamentos!$M:$M,Lançamentos!$I:$I,'Controle de gastos '!$C49,Lançamentos!$C:$C,'Controle de gastos '!D$4)=0,"",(SUMIFS(Lançamentos!$M:$M,Lançamentos!$I:$I,'Controle de gastos '!$C49,Lançamentos!$C:$C,'Controle de gastos '!D$4)))</f>
        <v/>
      </c>
      <c r="E49" s="27" t="str">
        <f>IF(SUMIFS(Lançamentos!$M:$M,Lançamentos!$I:$I,'Controle de gastos '!$C49,Lançamentos!$C:$C,'Controle de gastos '!E$4)=0,"",(SUMIFS(Lançamentos!$M:$M,Lançamentos!$I:$I,'Controle de gastos '!$C49,Lançamentos!$C:$C,'Controle de gastos '!E$4)))</f>
        <v/>
      </c>
      <c r="F49" s="27" t="str">
        <f>IF(SUMIFS(Lançamentos!$M:$M,Lançamentos!$I:$I,'Controle de gastos '!$C49,Lançamentos!$C:$C,'Controle de gastos '!F$4)=0,"",(SUMIFS(Lançamentos!$M:$M,Lançamentos!$I:$I,'Controle de gastos '!$C49,Lançamentos!$C:$C,'Controle de gastos '!F$4)))</f>
        <v/>
      </c>
      <c r="G49" s="27" t="str">
        <f>IF(SUMIFS(Lançamentos!$M:$M,Lançamentos!$I:$I,'Controle de gastos '!$C49,Lançamentos!$C:$C,'Controle de gastos '!G$4)=0,"",(SUMIFS(Lançamentos!$M:$M,Lançamentos!$I:$I,'Controle de gastos '!$C49,Lançamentos!$C:$C,'Controle de gastos '!G$4)))</f>
        <v/>
      </c>
      <c r="H49" s="27" t="str">
        <f>IF(SUMIFS(Lançamentos!$M:$M,Lançamentos!$I:$I,'Controle de gastos '!$C49,Lançamentos!$C:$C,'Controle de gastos '!H$4)=0,"",(SUMIFS(Lançamentos!$M:$M,Lançamentos!$I:$I,'Controle de gastos '!$C49,Lançamentos!$C:$C,'Controle de gastos '!H$4)))</f>
        <v/>
      </c>
      <c r="I49" s="27" t="str">
        <f>IF(SUMIFS(Lançamentos!$M:$M,Lançamentos!$I:$I,'Controle de gastos '!$C49,Lançamentos!$C:$C,'Controle de gastos '!I$4)=0,"",(SUMIFS(Lançamentos!$M:$M,Lançamentos!$I:$I,'Controle de gastos '!$C49,Lançamentos!$C:$C,'Controle de gastos '!I$4)))</f>
        <v/>
      </c>
      <c r="J49" s="27" t="str">
        <f>IF(SUMIFS(Lançamentos!$M:$M,Lançamentos!$I:$I,'Controle de gastos '!$C49,Lançamentos!$C:$C,'Controle de gastos '!J$4)=0,"",(SUMIFS(Lançamentos!$M:$M,Lançamentos!$I:$I,'Controle de gastos '!$C49,Lançamentos!$C:$C,'Controle de gastos '!J$4)))</f>
        <v/>
      </c>
      <c r="K49" s="27" t="str">
        <f>IF(SUMIFS(Lançamentos!$M:$M,Lançamentos!$I:$I,'Controle de gastos '!$C49,Lançamentos!$C:$C,'Controle de gastos '!K$4)=0,"",(SUMIFS(Lançamentos!$M:$M,Lançamentos!$I:$I,'Controle de gastos '!$C49,Lançamentos!$C:$C,'Controle de gastos '!K$4)))</f>
        <v/>
      </c>
      <c r="L49" s="27" t="str">
        <f>IF(SUMIFS(Lançamentos!$M:$M,Lançamentos!$I:$I,'Controle de gastos '!$C49,Lançamentos!$C:$C,'Controle de gastos '!L$4)=0,"",(SUMIFS(Lançamentos!$M:$M,Lançamentos!$I:$I,'Controle de gastos '!$C49,Lançamentos!$C:$C,'Controle de gastos '!L$4)))</f>
        <v/>
      </c>
      <c r="M49" s="27" t="str">
        <f>IF(SUMIFS(Lançamentos!$M:$M,Lançamentos!$I:$I,'Controle de gastos '!$C49,Lançamentos!$C:$C,'Controle de gastos '!M$4)=0,"",(SUMIFS(Lançamentos!$M:$M,Lançamentos!$I:$I,'Controle de gastos '!$C49,Lançamentos!$C:$C,'Controle de gastos '!M$4)))</f>
        <v/>
      </c>
      <c r="N49" s="27" t="str">
        <f>IF(SUMIFS(Lançamentos!$M:$M,Lançamentos!$I:$I,'Controle de gastos '!$C49,Lançamentos!$C:$C,'Controle de gastos '!N$4)=0,"",(SUMIFS(Lançamentos!$M:$M,Lançamentos!$I:$I,'Controle de gastos '!$C49,Lançamentos!$C:$C,'Controle de gastos '!N$4)))</f>
        <v/>
      </c>
      <c r="O49" s="27" t="str">
        <f>IF(SUMIFS(Lançamentos!$M:$M,Lançamentos!$I:$I,'Controle de gastos '!$C49,Lançamentos!$C:$C,'Controle de gastos '!O$4)=0,"",(SUMIFS(Lançamentos!$M:$M,Lançamentos!$I:$I,'Controle de gastos '!$C49,Lançamentos!$C:$C,'Controle de gastos '!O$4)))</f>
        <v/>
      </c>
      <c r="P49" s="28">
        <f t="shared" si="2"/>
        <v>0</v>
      </c>
    </row>
    <row r="50" spans="2:16">
      <c r="B50" s="62"/>
      <c r="C50" s="23" t="s">
        <v>14</v>
      </c>
      <c r="D50" s="27" t="str">
        <f>IF(SUMIFS(Lançamentos!$M:$M,Lançamentos!$I:$I,'Controle de gastos '!$C50,Lançamentos!$C:$C,'Controle de gastos '!D$4)=0,"",(SUMIFS(Lançamentos!$M:$M,Lançamentos!$I:$I,'Controle de gastos '!$C50,Lançamentos!$C:$C,'Controle de gastos '!D$4)))</f>
        <v/>
      </c>
      <c r="E50" s="27" t="str">
        <f>IF(SUMIFS(Lançamentos!$M:$M,Lançamentos!$I:$I,'Controle de gastos '!$C50,Lançamentos!$C:$C,'Controle de gastos '!E$4)=0,"",(SUMIFS(Lançamentos!$M:$M,Lançamentos!$I:$I,'Controle de gastos '!$C50,Lançamentos!$C:$C,'Controle de gastos '!E$4)))</f>
        <v/>
      </c>
      <c r="F50" s="27">
        <f>IF(SUMIFS(Lançamentos!$M:$M,Lançamentos!$I:$I,'Controle de gastos '!$C50,Lançamentos!$C:$C,'Controle de gastos '!F$4)=0,"",(SUMIFS(Lançamentos!$M:$M,Lançamentos!$I:$I,'Controle de gastos '!$C50,Lançamentos!$C:$C,'Controle de gastos '!F$4)))</f>
        <v>60.68</v>
      </c>
      <c r="G50" s="27" t="str">
        <f>IF(SUMIFS(Lançamentos!$M:$M,Lançamentos!$I:$I,'Controle de gastos '!$C50,Lançamentos!$C:$C,'Controle de gastos '!G$4)=0,"",(SUMIFS(Lançamentos!$M:$M,Lançamentos!$I:$I,'Controle de gastos '!$C50,Lançamentos!$C:$C,'Controle de gastos '!G$4)))</f>
        <v/>
      </c>
      <c r="H50" s="27" t="str">
        <f>IF(SUMIFS(Lançamentos!$M:$M,Lançamentos!$I:$I,'Controle de gastos '!$C50,Lançamentos!$C:$C,'Controle de gastos '!H$4)=0,"",(SUMIFS(Lançamentos!$M:$M,Lançamentos!$I:$I,'Controle de gastos '!$C50,Lançamentos!$C:$C,'Controle de gastos '!H$4)))</f>
        <v/>
      </c>
      <c r="I50" s="27" t="str">
        <f>IF(SUMIFS(Lançamentos!$M:$M,Lançamentos!$I:$I,'Controle de gastos '!$C50,Lançamentos!$C:$C,'Controle de gastos '!I$4)=0,"",(SUMIFS(Lançamentos!$M:$M,Lançamentos!$I:$I,'Controle de gastos '!$C50,Lançamentos!$C:$C,'Controle de gastos '!I$4)))</f>
        <v/>
      </c>
      <c r="J50" s="27" t="str">
        <f>IF(SUMIFS(Lançamentos!$M:$M,Lançamentos!$I:$I,'Controle de gastos '!$C50,Lançamentos!$C:$C,'Controle de gastos '!J$4)=0,"",(SUMIFS(Lançamentos!$M:$M,Lançamentos!$I:$I,'Controle de gastos '!$C50,Lançamentos!$C:$C,'Controle de gastos '!J$4)))</f>
        <v/>
      </c>
      <c r="K50" s="27" t="str">
        <f>IF(SUMIFS(Lançamentos!$M:$M,Lançamentos!$I:$I,'Controle de gastos '!$C50,Lançamentos!$C:$C,'Controle de gastos '!K$4)=0,"",(SUMIFS(Lançamentos!$M:$M,Lançamentos!$I:$I,'Controle de gastos '!$C50,Lançamentos!$C:$C,'Controle de gastos '!K$4)))</f>
        <v/>
      </c>
      <c r="L50" s="27" t="str">
        <f>IF(SUMIFS(Lançamentos!$M:$M,Lançamentos!$I:$I,'Controle de gastos '!$C50,Lançamentos!$C:$C,'Controle de gastos '!L$4)=0,"",(SUMIFS(Lançamentos!$M:$M,Lançamentos!$I:$I,'Controle de gastos '!$C50,Lançamentos!$C:$C,'Controle de gastos '!L$4)))</f>
        <v/>
      </c>
      <c r="M50" s="27" t="str">
        <f>IF(SUMIFS(Lançamentos!$M:$M,Lançamentos!$I:$I,'Controle de gastos '!$C50,Lançamentos!$C:$C,'Controle de gastos '!M$4)=0,"",(SUMIFS(Lançamentos!$M:$M,Lançamentos!$I:$I,'Controle de gastos '!$C50,Lançamentos!$C:$C,'Controle de gastos '!M$4)))</f>
        <v/>
      </c>
      <c r="N50" s="27" t="str">
        <f>IF(SUMIFS(Lançamentos!$M:$M,Lançamentos!$I:$I,'Controle de gastos '!$C50,Lançamentos!$C:$C,'Controle de gastos '!N$4)=0,"",(SUMIFS(Lançamentos!$M:$M,Lançamentos!$I:$I,'Controle de gastos '!$C50,Lançamentos!$C:$C,'Controle de gastos '!N$4)))</f>
        <v/>
      </c>
      <c r="O50" s="27" t="str">
        <f>IF(SUMIFS(Lançamentos!$M:$M,Lançamentos!$I:$I,'Controle de gastos '!$C50,Lançamentos!$C:$C,'Controle de gastos '!O$4)=0,"",(SUMIFS(Lançamentos!$M:$M,Lançamentos!$I:$I,'Controle de gastos '!$C50,Lançamentos!$C:$C,'Controle de gastos '!O$4)))</f>
        <v/>
      </c>
      <c r="P50" s="28">
        <f t="shared" si="2"/>
        <v>60.68</v>
      </c>
    </row>
    <row r="51" spans="2:16">
      <c r="B51" s="62"/>
      <c r="C51" s="23" t="s">
        <v>50</v>
      </c>
      <c r="D51" s="27" t="str">
        <f>IF(SUMIFS(Lançamentos!$M:$M,Lançamentos!$I:$I,'Controle de gastos '!$C51,Lançamentos!$C:$C,'Controle de gastos '!D$4)=0,"",(SUMIFS(Lançamentos!$M:$M,Lançamentos!$I:$I,'Controle de gastos '!$C51,Lançamentos!$C:$C,'Controle de gastos '!D$4)))</f>
        <v/>
      </c>
      <c r="E51" s="27" t="str">
        <f>IF(SUMIFS(Lançamentos!$M:$M,Lançamentos!$I:$I,'Controle de gastos '!$C51,Lançamentos!$C:$C,'Controle de gastos '!E$4)=0,"",(SUMIFS(Lançamentos!$M:$M,Lançamentos!$I:$I,'Controle de gastos '!$C51,Lançamentos!$C:$C,'Controle de gastos '!E$4)))</f>
        <v/>
      </c>
      <c r="F51" s="27" t="str">
        <f>IF(SUMIFS(Lançamentos!$M:$M,Lançamentos!$I:$I,'Controle de gastos '!$C51,Lançamentos!$C:$C,'Controle de gastos '!F$4)=0,"",(SUMIFS(Lançamentos!$M:$M,Lançamentos!$I:$I,'Controle de gastos '!$C51,Lançamentos!$C:$C,'Controle de gastos '!F$4)))</f>
        <v/>
      </c>
      <c r="G51" s="27" t="str">
        <f>IF(SUMIFS(Lançamentos!$M:$M,Lançamentos!$I:$I,'Controle de gastos '!$C51,Lançamentos!$C:$C,'Controle de gastos '!G$4)=0,"",(SUMIFS(Lançamentos!$M:$M,Lançamentos!$I:$I,'Controle de gastos '!$C51,Lançamentos!$C:$C,'Controle de gastos '!G$4)))</f>
        <v/>
      </c>
      <c r="H51" s="27" t="str">
        <f>IF(SUMIFS(Lançamentos!$M:$M,Lançamentos!$I:$I,'Controle de gastos '!$C51,Lançamentos!$C:$C,'Controle de gastos '!H$4)=0,"",(SUMIFS(Lançamentos!$M:$M,Lançamentos!$I:$I,'Controle de gastos '!$C51,Lançamentos!$C:$C,'Controle de gastos '!H$4)))</f>
        <v/>
      </c>
      <c r="I51" s="27" t="str">
        <f>IF(SUMIFS(Lançamentos!$M:$M,Lançamentos!$I:$I,'Controle de gastos '!$C51,Lançamentos!$C:$C,'Controle de gastos '!I$4)=0,"",(SUMIFS(Lançamentos!$M:$M,Lançamentos!$I:$I,'Controle de gastos '!$C51,Lançamentos!$C:$C,'Controle de gastos '!I$4)))</f>
        <v/>
      </c>
      <c r="J51" s="27" t="str">
        <f>IF(SUMIFS(Lançamentos!$M:$M,Lançamentos!$I:$I,'Controle de gastos '!$C51,Lançamentos!$C:$C,'Controle de gastos '!J$4)=0,"",(SUMIFS(Lançamentos!$M:$M,Lançamentos!$I:$I,'Controle de gastos '!$C51,Lançamentos!$C:$C,'Controle de gastos '!J$4)))</f>
        <v/>
      </c>
      <c r="K51" s="27" t="str">
        <f>IF(SUMIFS(Lançamentos!$M:$M,Lançamentos!$I:$I,'Controle de gastos '!$C51,Lançamentos!$C:$C,'Controle de gastos '!K$4)=0,"",(SUMIFS(Lançamentos!$M:$M,Lançamentos!$I:$I,'Controle de gastos '!$C51,Lançamentos!$C:$C,'Controle de gastos '!K$4)))</f>
        <v/>
      </c>
      <c r="L51" s="27" t="str">
        <f>IF(SUMIFS(Lançamentos!$M:$M,Lançamentos!$I:$I,'Controle de gastos '!$C51,Lançamentos!$C:$C,'Controle de gastos '!L$4)=0,"",(SUMIFS(Lançamentos!$M:$M,Lançamentos!$I:$I,'Controle de gastos '!$C51,Lançamentos!$C:$C,'Controle de gastos '!L$4)))</f>
        <v/>
      </c>
      <c r="M51" s="27" t="str">
        <f>IF(SUMIFS(Lançamentos!$M:$M,Lançamentos!$I:$I,'Controle de gastos '!$C51,Lançamentos!$C:$C,'Controle de gastos '!M$4)=0,"",(SUMIFS(Lançamentos!$M:$M,Lançamentos!$I:$I,'Controle de gastos '!$C51,Lançamentos!$C:$C,'Controle de gastos '!M$4)))</f>
        <v/>
      </c>
      <c r="N51" s="27" t="str">
        <f>IF(SUMIFS(Lançamentos!$M:$M,Lançamentos!$I:$I,'Controle de gastos '!$C51,Lançamentos!$C:$C,'Controle de gastos '!N$4)=0,"",(SUMIFS(Lançamentos!$M:$M,Lançamentos!$I:$I,'Controle de gastos '!$C51,Lançamentos!$C:$C,'Controle de gastos '!N$4)))</f>
        <v/>
      </c>
      <c r="O51" s="27" t="str">
        <f>IF(SUMIFS(Lançamentos!$M:$M,Lançamentos!$I:$I,'Controle de gastos '!$C51,Lançamentos!$C:$C,'Controle de gastos '!O$4)=0,"",(SUMIFS(Lançamentos!$M:$M,Lançamentos!$I:$I,'Controle de gastos '!$C51,Lançamentos!$C:$C,'Controle de gastos '!O$4)))</f>
        <v/>
      </c>
      <c r="P51" s="28">
        <f t="shared" si="2"/>
        <v>0</v>
      </c>
    </row>
    <row r="52" spans="2:16">
      <c r="B52" s="62"/>
      <c r="C52" s="23" t="s">
        <v>51</v>
      </c>
      <c r="D52" s="27" t="str">
        <f>IF(SUMIFS(Lançamentos!$M:$M,Lançamentos!$I:$I,'Controle de gastos '!$C52,Lançamentos!$C:$C,'Controle de gastos '!D$4)=0,"",(SUMIFS(Lançamentos!$M:$M,Lançamentos!$I:$I,'Controle de gastos '!$C52,Lançamentos!$C:$C,'Controle de gastos '!D$4)))</f>
        <v/>
      </c>
      <c r="E52" s="27" t="str">
        <f>IF(SUMIFS(Lançamentos!$M:$M,Lançamentos!$I:$I,'Controle de gastos '!$C52,Lançamentos!$C:$C,'Controle de gastos '!E$4)=0,"",(SUMIFS(Lançamentos!$M:$M,Lançamentos!$I:$I,'Controle de gastos '!$C52,Lançamentos!$C:$C,'Controle de gastos '!E$4)))</f>
        <v/>
      </c>
      <c r="F52" s="27" t="str">
        <f>IF(SUMIFS(Lançamentos!$M:$M,Lançamentos!$I:$I,'Controle de gastos '!$C52,Lançamentos!$C:$C,'Controle de gastos '!F$4)=0,"",(SUMIFS(Lançamentos!$M:$M,Lançamentos!$I:$I,'Controle de gastos '!$C52,Lançamentos!$C:$C,'Controle de gastos '!F$4)))</f>
        <v/>
      </c>
      <c r="G52" s="27" t="str">
        <f>IF(SUMIFS(Lançamentos!$M:$M,Lançamentos!$I:$I,'Controle de gastos '!$C52,Lançamentos!$C:$C,'Controle de gastos '!G$4)=0,"",(SUMIFS(Lançamentos!$M:$M,Lançamentos!$I:$I,'Controle de gastos '!$C52,Lançamentos!$C:$C,'Controle de gastos '!G$4)))</f>
        <v/>
      </c>
      <c r="H52" s="27" t="str">
        <f>IF(SUMIFS(Lançamentos!$M:$M,Lançamentos!$I:$I,'Controle de gastos '!$C52,Lançamentos!$C:$C,'Controle de gastos '!H$4)=0,"",(SUMIFS(Lançamentos!$M:$M,Lançamentos!$I:$I,'Controle de gastos '!$C52,Lançamentos!$C:$C,'Controle de gastos '!H$4)))</f>
        <v/>
      </c>
      <c r="I52" s="27" t="str">
        <f>IF(SUMIFS(Lançamentos!$M:$M,Lançamentos!$I:$I,'Controle de gastos '!$C52,Lançamentos!$C:$C,'Controle de gastos '!I$4)=0,"",(SUMIFS(Lançamentos!$M:$M,Lançamentos!$I:$I,'Controle de gastos '!$C52,Lançamentos!$C:$C,'Controle de gastos '!I$4)))</f>
        <v/>
      </c>
      <c r="J52" s="27" t="str">
        <f>IF(SUMIFS(Lançamentos!$M:$M,Lançamentos!$I:$I,'Controle de gastos '!$C52,Lançamentos!$C:$C,'Controle de gastos '!J$4)=0,"",(SUMIFS(Lançamentos!$M:$M,Lançamentos!$I:$I,'Controle de gastos '!$C52,Lançamentos!$C:$C,'Controle de gastos '!J$4)))</f>
        <v/>
      </c>
      <c r="K52" s="27" t="str">
        <f>IF(SUMIFS(Lançamentos!$M:$M,Lançamentos!$I:$I,'Controle de gastos '!$C52,Lançamentos!$C:$C,'Controle de gastos '!K$4)=0,"",(SUMIFS(Lançamentos!$M:$M,Lançamentos!$I:$I,'Controle de gastos '!$C52,Lançamentos!$C:$C,'Controle de gastos '!K$4)))</f>
        <v/>
      </c>
      <c r="L52" s="27" t="str">
        <f>IF(SUMIFS(Lançamentos!$M:$M,Lançamentos!$I:$I,'Controle de gastos '!$C52,Lançamentos!$C:$C,'Controle de gastos '!L$4)=0,"",(SUMIFS(Lançamentos!$M:$M,Lançamentos!$I:$I,'Controle de gastos '!$C52,Lançamentos!$C:$C,'Controle de gastos '!L$4)))</f>
        <v/>
      </c>
      <c r="M52" s="27" t="str">
        <f>IF(SUMIFS(Lançamentos!$M:$M,Lançamentos!$I:$I,'Controle de gastos '!$C52,Lançamentos!$C:$C,'Controle de gastos '!M$4)=0,"",(SUMIFS(Lançamentos!$M:$M,Lançamentos!$I:$I,'Controle de gastos '!$C52,Lançamentos!$C:$C,'Controle de gastos '!M$4)))</f>
        <v/>
      </c>
      <c r="N52" s="27" t="str">
        <f>IF(SUMIFS(Lançamentos!$M:$M,Lançamentos!$I:$I,'Controle de gastos '!$C52,Lançamentos!$C:$C,'Controle de gastos '!N$4)=0,"",(SUMIFS(Lançamentos!$M:$M,Lançamentos!$I:$I,'Controle de gastos '!$C52,Lançamentos!$C:$C,'Controle de gastos '!N$4)))</f>
        <v/>
      </c>
      <c r="O52" s="27" t="str">
        <f>IF(SUMIFS(Lançamentos!$M:$M,Lançamentos!$I:$I,'Controle de gastos '!$C52,Lançamentos!$C:$C,'Controle de gastos '!O$4)=0,"",(SUMIFS(Lançamentos!$M:$M,Lançamentos!$I:$I,'Controle de gastos '!$C52,Lançamentos!$C:$C,'Controle de gastos '!O$4)))</f>
        <v/>
      </c>
      <c r="P52" s="28">
        <f t="shared" si="2"/>
        <v>0</v>
      </c>
    </row>
    <row r="53" spans="2:16">
      <c r="B53" s="62"/>
      <c r="C53" s="23" t="s">
        <v>52</v>
      </c>
      <c r="D53" s="27" t="str">
        <f>IF(SUMIFS(Lançamentos!$M:$M,Lançamentos!$I:$I,'Controle de gastos '!$C53,Lançamentos!$C:$C,'Controle de gastos '!D$4)=0,"",(SUMIFS(Lançamentos!$M:$M,Lançamentos!$I:$I,'Controle de gastos '!$C53,Lançamentos!$C:$C,'Controle de gastos '!D$4)))</f>
        <v/>
      </c>
      <c r="E53" s="27" t="str">
        <f>IF(SUMIFS(Lançamentos!$M:$M,Lançamentos!$I:$I,'Controle de gastos '!$C53,Lançamentos!$C:$C,'Controle de gastos '!E$4)=0,"",(SUMIFS(Lançamentos!$M:$M,Lançamentos!$I:$I,'Controle de gastos '!$C53,Lançamentos!$C:$C,'Controle de gastos '!E$4)))</f>
        <v/>
      </c>
      <c r="F53" s="27" t="str">
        <f>IF(SUMIFS(Lançamentos!$M:$M,Lançamentos!$I:$I,'Controle de gastos '!$C53,Lançamentos!$C:$C,'Controle de gastos '!F$4)=0,"",(SUMIFS(Lançamentos!$M:$M,Lançamentos!$I:$I,'Controle de gastos '!$C53,Lançamentos!$C:$C,'Controle de gastos '!F$4)))</f>
        <v/>
      </c>
      <c r="G53" s="27" t="str">
        <f>IF(SUMIFS(Lançamentos!$M:$M,Lançamentos!$I:$I,'Controle de gastos '!$C53,Lançamentos!$C:$C,'Controle de gastos '!G$4)=0,"",(SUMIFS(Lançamentos!$M:$M,Lançamentos!$I:$I,'Controle de gastos '!$C53,Lançamentos!$C:$C,'Controle de gastos '!G$4)))</f>
        <v/>
      </c>
      <c r="H53" s="27" t="str">
        <f>IF(SUMIFS(Lançamentos!$M:$M,Lançamentos!$I:$I,'Controle de gastos '!$C53,Lançamentos!$C:$C,'Controle de gastos '!H$4)=0,"",(SUMIFS(Lançamentos!$M:$M,Lançamentos!$I:$I,'Controle de gastos '!$C53,Lançamentos!$C:$C,'Controle de gastos '!H$4)))</f>
        <v/>
      </c>
      <c r="I53" s="27" t="str">
        <f>IF(SUMIFS(Lançamentos!$M:$M,Lançamentos!$I:$I,'Controle de gastos '!$C53,Lançamentos!$C:$C,'Controle de gastos '!I$4)=0,"",(SUMIFS(Lançamentos!$M:$M,Lançamentos!$I:$I,'Controle de gastos '!$C53,Lançamentos!$C:$C,'Controle de gastos '!I$4)))</f>
        <v/>
      </c>
      <c r="J53" s="27" t="str">
        <f>IF(SUMIFS(Lançamentos!$M:$M,Lançamentos!$I:$I,'Controle de gastos '!$C53,Lançamentos!$C:$C,'Controle de gastos '!J$4)=0,"",(SUMIFS(Lançamentos!$M:$M,Lançamentos!$I:$I,'Controle de gastos '!$C53,Lançamentos!$C:$C,'Controle de gastos '!J$4)))</f>
        <v/>
      </c>
      <c r="K53" s="27" t="str">
        <f>IF(SUMIFS(Lançamentos!$M:$M,Lançamentos!$I:$I,'Controle de gastos '!$C53,Lançamentos!$C:$C,'Controle de gastos '!K$4)=0,"",(SUMIFS(Lançamentos!$M:$M,Lançamentos!$I:$I,'Controle de gastos '!$C53,Lançamentos!$C:$C,'Controle de gastos '!K$4)))</f>
        <v/>
      </c>
      <c r="L53" s="27" t="str">
        <f>IF(SUMIFS(Lançamentos!$M:$M,Lançamentos!$I:$I,'Controle de gastos '!$C53,Lançamentos!$C:$C,'Controle de gastos '!L$4)=0,"",(SUMIFS(Lançamentos!$M:$M,Lançamentos!$I:$I,'Controle de gastos '!$C53,Lançamentos!$C:$C,'Controle de gastos '!L$4)))</f>
        <v/>
      </c>
      <c r="M53" s="27" t="str">
        <f>IF(SUMIFS(Lançamentos!$M:$M,Lançamentos!$I:$I,'Controle de gastos '!$C53,Lançamentos!$C:$C,'Controle de gastos '!M$4)=0,"",(SUMIFS(Lançamentos!$M:$M,Lançamentos!$I:$I,'Controle de gastos '!$C53,Lançamentos!$C:$C,'Controle de gastos '!M$4)))</f>
        <v/>
      </c>
      <c r="N53" s="27" t="str">
        <f>IF(SUMIFS(Lançamentos!$M:$M,Lançamentos!$I:$I,'Controle de gastos '!$C53,Lançamentos!$C:$C,'Controle de gastos '!N$4)=0,"",(SUMIFS(Lançamentos!$M:$M,Lançamentos!$I:$I,'Controle de gastos '!$C53,Lançamentos!$C:$C,'Controle de gastos '!N$4)))</f>
        <v/>
      </c>
      <c r="O53" s="27" t="str">
        <f>IF(SUMIFS(Lançamentos!$M:$M,Lançamentos!$I:$I,'Controle de gastos '!$C53,Lançamentos!$C:$C,'Controle de gastos '!O$4)=0,"",(SUMIFS(Lançamentos!$M:$M,Lançamentos!$I:$I,'Controle de gastos '!$C53,Lançamentos!$C:$C,'Controle de gastos '!O$4)))</f>
        <v/>
      </c>
      <c r="P53" s="28">
        <f t="shared" si="2"/>
        <v>0</v>
      </c>
    </row>
    <row r="54" spans="2:16">
      <c r="B54" s="62"/>
      <c r="C54" s="23" t="s">
        <v>96</v>
      </c>
      <c r="D54" s="27" t="str">
        <f>IF(SUMIFS(Lançamentos!$M:$M,Lançamentos!$I:$I,'Controle de gastos '!$C54,Lançamentos!$C:$C,'Controle de gastos '!D$4)=0,"",(SUMIFS(Lançamentos!$M:$M,Lançamentos!$I:$I,'Controle de gastos '!$C54,Lançamentos!$C:$C,'Controle de gastos '!D$4)))</f>
        <v/>
      </c>
      <c r="E54" s="27" t="str">
        <f>IF(SUMIFS(Lançamentos!$M:$M,Lançamentos!$I:$I,'Controle de gastos '!$C54,Lançamentos!$C:$C,'Controle de gastos '!E$4)=0,"",(SUMIFS(Lançamentos!$M:$M,Lançamentos!$I:$I,'Controle de gastos '!$C54,Lançamentos!$C:$C,'Controle de gastos '!E$4)))</f>
        <v/>
      </c>
      <c r="F54" s="27" t="str">
        <f>IF(SUMIFS(Lançamentos!$M:$M,Lançamentos!$I:$I,'Controle de gastos '!$C54,Lançamentos!$C:$C,'Controle de gastos '!F$4)=0,"",(SUMIFS(Lançamentos!$M:$M,Lançamentos!$I:$I,'Controle de gastos '!$C54,Lançamentos!$C:$C,'Controle de gastos '!F$4)))</f>
        <v/>
      </c>
      <c r="G54" s="27" t="str">
        <f>IF(SUMIFS(Lançamentos!$M:$M,Lançamentos!$I:$I,'Controle de gastos '!$C54,Lançamentos!$C:$C,'Controle de gastos '!G$4)=0,"",(SUMIFS(Lançamentos!$M:$M,Lançamentos!$I:$I,'Controle de gastos '!$C54,Lançamentos!$C:$C,'Controle de gastos '!G$4)))</f>
        <v/>
      </c>
      <c r="H54" s="27" t="str">
        <f>IF(SUMIFS(Lançamentos!$M:$M,Lançamentos!$I:$I,'Controle de gastos '!$C54,Lançamentos!$C:$C,'Controle de gastos '!H$4)=0,"",(SUMIFS(Lançamentos!$M:$M,Lançamentos!$I:$I,'Controle de gastos '!$C54,Lançamentos!$C:$C,'Controle de gastos '!H$4)))</f>
        <v/>
      </c>
      <c r="I54" s="27" t="str">
        <f>IF(SUMIFS(Lançamentos!$M:$M,Lançamentos!$I:$I,'Controle de gastos '!$C54,Lançamentos!$C:$C,'Controle de gastos '!I$4)=0,"",(SUMIFS(Lançamentos!$M:$M,Lançamentos!$I:$I,'Controle de gastos '!$C54,Lançamentos!$C:$C,'Controle de gastos '!I$4)))</f>
        <v/>
      </c>
      <c r="J54" s="27" t="str">
        <f>IF(SUMIFS(Lançamentos!$M:$M,Lançamentos!$I:$I,'Controle de gastos '!$C54,Lançamentos!$C:$C,'Controle de gastos '!J$4)=0,"",(SUMIFS(Lançamentos!$M:$M,Lançamentos!$I:$I,'Controle de gastos '!$C54,Lançamentos!$C:$C,'Controle de gastos '!J$4)))</f>
        <v/>
      </c>
      <c r="K54" s="27" t="str">
        <f>IF(SUMIFS(Lançamentos!$M:$M,Lançamentos!$I:$I,'Controle de gastos '!$C54,Lançamentos!$C:$C,'Controle de gastos '!K$4)=0,"",(SUMIFS(Lançamentos!$M:$M,Lançamentos!$I:$I,'Controle de gastos '!$C54,Lançamentos!$C:$C,'Controle de gastos '!K$4)))</f>
        <v/>
      </c>
      <c r="L54" s="27" t="str">
        <f>IF(SUMIFS(Lançamentos!$M:$M,Lançamentos!$I:$I,'Controle de gastos '!$C54,Lançamentos!$C:$C,'Controle de gastos '!L$4)=0,"",(SUMIFS(Lançamentos!$M:$M,Lançamentos!$I:$I,'Controle de gastos '!$C54,Lançamentos!$C:$C,'Controle de gastos '!L$4)))</f>
        <v/>
      </c>
      <c r="M54" s="27" t="str">
        <f>IF(SUMIFS(Lançamentos!$M:$M,Lançamentos!$I:$I,'Controle de gastos '!$C54,Lançamentos!$C:$C,'Controle de gastos '!M$4)=0,"",(SUMIFS(Lançamentos!$M:$M,Lançamentos!$I:$I,'Controle de gastos '!$C54,Lançamentos!$C:$C,'Controle de gastos '!M$4)))</f>
        <v/>
      </c>
      <c r="N54" s="27" t="str">
        <f>IF(SUMIFS(Lançamentos!$M:$M,Lançamentos!$I:$I,'Controle de gastos '!$C54,Lançamentos!$C:$C,'Controle de gastos '!N$4)=0,"",(SUMIFS(Lançamentos!$M:$M,Lançamentos!$I:$I,'Controle de gastos '!$C54,Lançamentos!$C:$C,'Controle de gastos '!N$4)))</f>
        <v/>
      </c>
      <c r="O54" s="27" t="str">
        <f>IF(SUMIFS(Lançamentos!$M:$M,Lançamentos!$I:$I,'Controle de gastos '!$C54,Lançamentos!$C:$C,'Controle de gastos '!O$4)=0,"",(SUMIFS(Lançamentos!$M:$M,Lançamentos!$I:$I,'Controle de gastos '!$C54,Lançamentos!$C:$C,'Controle de gastos '!O$4)))</f>
        <v/>
      </c>
      <c r="P54" s="28">
        <f t="shared" si="2"/>
        <v>0</v>
      </c>
    </row>
    <row r="55" spans="2:16">
      <c r="B55" s="62"/>
      <c r="C55" s="23" t="s">
        <v>34</v>
      </c>
      <c r="D55" s="27" t="str">
        <f>IF(SUMIFS(Lançamentos!$M:$M,Lançamentos!$I:$I,'Controle de gastos '!$C55,Lançamentos!$C:$C,'Controle de gastos '!D$4)=0,"",(SUMIFS(Lançamentos!$M:$M,Lançamentos!$I:$I,'Controle de gastos '!$C55,Lançamentos!$C:$C,'Controle de gastos '!D$4)))</f>
        <v/>
      </c>
      <c r="E55" s="27" t="str">
        <f>IF(SUMIFS(Lançamentos!$M:$M,Lançamentos!$I:$I,'Controle de gastos '!$C55,Lançamentos!$C:$C,'Controle de gastos '!E$4)=0,"",(SUMIFS(Lançamentos!$M:$M,Lançamentos!$I:$I,'Controle de gastos '!$C55,Lançamentos!$C:$C,'Controle de gastos '!E$4)))</f>
        <v/>
      </c>
      <c r="F55" s="27" t="str">
        <f>IF(SUMIFS(Lançamentos!$M:$M,Lançamentos!$I:$I,'Controle de gastos '!$C55,Lançamentos!$C:$C,'Controle de gastos '!F$4)=0,"",(SUMIFS(Lançamentos!$M:$M,Lançamentos!$I:$I,'Controle de gastos '!$C55,Lançamentos!$C:$C,'Controle de gastos '!F$4)))</f>
        <v/>
      </c>
      <c r="G55" s="27" t="str">
        <f>IF(SUMIFS(Lançamentos!$M:$M,Lançamentos!$I:$I,'Controle de gastos '!$C55,Lançamentos!$C:$C,'Controle de gastos '!G$4)=0,"",(SUMIFS(Lançamentos!$M:$M,Lançamentos!$I:$I,'Controle de gastos '!$C55,Lançamentos!$C:$C,'Controle de gastos '!G$4)))</f>
        <v/>
      </c>
      <c r="H55" s="27" t="str">
        <f>IF(SUMIFS(Lançamentos!$M:$M,Lançamentos!$I:$I,'Controle de gastos '!$C55,Lançamentos!$C:$C,'Controle de gastos '!H$4)=0,"",(SUMIFS(Lançamentos!$M:$M,Lançamentos!$I:$I,'Controle de gastos '!$C55,Lançamentos!$C:$C,'Controle de gastos '!H$4)))</f>
        <v/>
      </c>
      <c r="I55" s="27" t="str">
        <f>IF(SUMIFS(Lançamentos!$M:$M,Lançamentos!$I:$I,'Controle de gastos '!$C55,Lançamentos!$C:$C,'Controle de gastos '!I$4)=0,"",(SUMIFS(Lançamentos!$M:$M,Lançamentos!$I:$I,'Controle de gastos '!$C55,Lançamentos!$C:$C,'Controle de gastos '!I$4)))</f>
        <v/>
      </c>
      <c r="J55" s="27" t="str">
        <f>IF(SUMIFS(Lançamentos!$M:$M,Lançamentos!$I:$I,'Controle de gastos '!$C55,Lançamentos!$C:$C,'Controle de gastos '!J$4)=0,"",(SUMIFS(Lançamentos!$M:$M,Lançamentos!$I:$I,'Controle de gastos '!$C55,Lançamentos!$C:$C,'Controle de gastos '!J$4)))</f>
        <v/>
      </c>
      <c r="K55" s="27" t="str">
        <f>IF(SUMIFS(Lançamentos!$M:$M,Lançamentos!$I:$I,'Controle de gastos '!$C55,Lançamentos!$C:$C,'Controle de gastos '!K$4)=0,"",(SUMIFS(Lançamentos!$M:$M,Lançamentos!$I:$I,'Controle de gastos '!$C55,Lançamentos!$C:$C,'Controle de gastos '!K$4)))</f>
        <v/>
      </c>
      <c r="L55" s="27" t="str">
        <f>IF(SUMIFS(Lançamentos!$M:$M,Lançamentos!$I:$I,'Controle de gastos '!$C55,Lançamentos!$C:$C,'Controle de gastos '!L$4)=0,"",(SUMIFS(Lançamentos!$M:$M,Lançamentos!$I:$I,'Controle de gastos '!$C55,Lançamentos!$C:$C,'Controle de gastos '!L$4)))</f>
        <v/>
      </c>
      <c r="M55" s="27" t="str">
        <f>IF(SUMIFS(Lançamentos!$M:$M,Lançamentos!$I:$I,'Controle de gastos '!$C55,Lançamentos!$C:$C,'Controle de gastos '!M$4)=0,"",(SUMIFS(Lançamentos!$M:$M,Lançamentos!$I:$I,'Controle de gastos '!$C55,Lançamentos!$C:$C,'Controle de gastos '!M$4)))</f>
        <v/>
      </c>
      <c r="N55" s="27" t="str">
        <f>IF(SUMIFS(Lançamentos!$M:$M,Lançamentos!$I:$I,'Controle de gastos '!$C55,Lançamentos!$C:$C,'Controle de gastos '!N$4)=0,"",(SUMIFS(Lançamentos!$M:$M,Lançamentos!$I:$I,'Controle de gastos '!$C55,Lançamentos!$C:$C,'Controle de gastos '!N$4)))</f>
        <v/>
      </c>
      <c r="O55" s="27" t="str">
        <f>IF(SUMIFS(Lançamentos!$M:$M,Lançamentos!$I:$I,'Controle de gastos '!$C55,Lançamentos!$C:$C,'Controle de gastos '!O$4)=0,"",(SUMIFS(Lançamentos!$M:$M,Lançamentos!$I:$I,'Controle de gastos '!$C55,Lançamentos!$C:$C,'Controle de gastos '!O$4)))</f>
        <v/>
      </c>
      <c r="P55" s="28">
        <f t="shared" si="2"/>
        <v>0</v>
      </c>
    </row>
    <row r="56" spans="2:16">
      <c r="B56" s="62"/>
      <c r="C56" s="21" t="s">
        <v>130</v>
      </c>
      <c r="D56" s="31">
        <f>SUM(D47:D55)</f>
        <v>0</v>
      </c>
      <c r="E56" s="31">
        <f t="shared" ref="E56:O56" si="7">SUM(E47:E55)</f>
        <v>0</v>
      </c>
      <c r="F56" s="31">
        <f t="shared" si="7"/>
        <v>60.68</v>
      </c>
      <c r="G56" s="31">
        <f t="shared" si="7"/>
        <v>0</v>
      </c>
      <c r="H56" s="31">
        <f t="shared" si="7"/>
        <v>0</v>
      </c>
      <c r="I56" s="31">
        <f t="shared" si="7"/>
        <v>0</v>
      </c>
      <c r="J56" s="31">
        <f t="shared" si="7"/>
        <v>0</v>
      </c>
      <c r="K56" s="31">
        <f t="shared" si="7"/>
        <v>0</v>
      </c>
      <c r="L56" s="31">
        <f t="shared" si="7"/>
        <v>0</v>
      </c>
      <c r="M56" s="31">
        <f t="shared" si="7"/>
        <v>0</v>
      </c>
      <c r="N56" s="31">
        <f t="shared" si="7"/>
        <v>0</v>
      </c>
      <c r="O56" s="31">
        <f t="shared" si="7"/>
        <v>0</v>
      </c>
      <c r="P56" s="30">
        <f t="shared" si="2"/>
        <v>60.68</v>
      </c>
    </row>
    <row r="57" spans="2:16">
      <c r="B57" s="63" t="s">
        <v>53</v>
      </c>
      <c r="C57" s="23" t="s">
        <v>8</v>
      </c>
      <c r="D57" s="27" t="str">
        <f>IF(SUMIFS(Lançamentos!$M:$M,Lançamentos!$I:$I,'Controle de gastos '!$C57,Lançamentos!$C:$C,'Controle de gastos '!D$4)=0,"",(SUMIFS(Lançamentos!$M:$M,Lançamentos!$I:$I,'Controle de gastos '!$C57,Lançamentos!$C:$C,'Controle de gastos '!D$4)))</f>
        <v/>
      </c>
      <c r="E57" s="27">
        <f>IF(SUMIFS(Lançamentos!$M:$M,Lançamentos!$I:$I,'Controle de gastos '!$C57,Lançamentos!$C:$C,'Controle de gastos '!E$4)=0,"",(SUMIFS(Lançamentos!$M:$M,Lançamentos!$I:$I,'Controle de gastos '!$C57,Lançamentos!$C:$C,'Controle de gastos '!E$4)))</f>
        <v>90</v>
      </c>
      <c r="F57" s="27">
        <f>IF(SUMIFS(Lançamentos!$M:$M,Lançamentos!$I:$I,'Controle de gastos '!$C57,Lançamentos!$C:$C,'Controle de gastos '!F$4)=0,"",(SUMIFS(Lançamentos!$M:$M,Lançamentos!$I:$I,'Controle de gastos '!$C57,Lançamentos!$C:$C,'Controle de gastos '!F$4)))</f>
        <v>80</v>
      </c>
      <c r="G57" s="27">
        <f>IF(SUMIFS(Lançamentos!$M:$M,Lançamentos!$I:$I,'Controle de gastos '!$C57,Lançamentos!$C:$C,'Controle de gastos '!G$4)=0,"",(SUMIFS(Lançamentos!$M:$M,Lançamentos!$I:$I,'Controle de gastos '!$C57,Lançamentos!$C:$C,'Controle de gastos '!G$4)))</f>
        <v>100</v>
      </c>
      <c r="H57" s="27">
        <f>IF(SUMIFS(Lançamentos!$M:$M,Lançamentos!$I:$I,'Controle de gastos '!$C57,Lançamentos!$C:$C,'Controle de gastos '!H$4)=0,"",(SUMIFS(Lançamentos!$M:$M,Lançamentos!$I:$I,'Controle de gastos '!$C57,Lançamentos!$C:$C,'Controle de gastos '!H$4)))</f>
        <v>15</v>
      </c>
      <c r="I57" s="27">
        <f>IF(SUMIFS(Lançamentos!$M:$M,Lançamentos!$I:$I,'Controle de gastos '!$C57,Lançamentos!$C:$C,'Controle de gastos '!I$4)=0,"",(SUMIFS(Lançamentos!$M:$M,Lançamentos!$I:$I,'Controle de gastos '!$C57,Lançamentos!$C:$C,'Controle de gastos '!I$4)))</f>
        <v>10</v>
      </c>
      <c r="J57" s="27" t="str">
        <f>IF(SUMIFS(Lançamentos!$M:$M,Lançamentos!$I:$I,'Controle de gastos '!$C57,Lançamentos!$C:$C,'Controle de gastos '!J$4)=0,"",(SUMIFS(Lançamentos!$M:$M,Lançamentos!$I:$I,'Controle de gastos '!$C57,Lançamentos!$C:$C,'Controle de gastos '!J$4)))</f>
        <v/>
      </c>
      <c r="K57" s="27" t="str">
        <f>IF(SUMIFS(Lançamentos!$M:$M,Lançamentos!$I:$I,'Controle de gastos '!$C57,Lançamentos!$C:$C,'Controle de gastos '!K$4)=0,"",(SUMIFS(Lançamentos!$M:$M,Lançamentos!$I:$I,'Controle de gastos '!$C57,Lançamentos!$C:$C,'Controle de gastos '!K$4)))</f>
        <v/>
      </c>
      <c r="L57" s="27" t="str">
        <f>IF(SUMIFS(Lançamentos!$M:$M,Lançamentos!$I:$I,'Controle de gastos '!$C57,Lançamentos!$C:$C,'Controle de gastos '!L$4)=0,"",(SUMIFS(Lançamentos!$M:$M,Lançamentos!$I:$I,'Controle de gastos '!$C57,Lançamentos!$C:$C,'Controle de gastos '!L$4)))</f>
        <v/>
      </c>
      <c r="M57" s="27" t="str">
        <f>IF(SUMIFS(Lançamentos!$M:$M,Lançamentos!$I:$I,'Controle de gastos '!$C57,Lançamentos!$C:$C,'Controle de gastos '!M$4)=0,"",(SUMIFS(Lançamentos!$M:$M,Lançamentos!$I:$I,'Controle de gastos '!$C57,Lançamentos!$C:$C,'Controle de gastos '!M$4)))</f>
        <v/>
      </c>
      <c r="N57" s="27" t="str">
        <f>IF(SUMIFS(Lançamentos!$M:$M,Lançamentos!$I:$I,'Controle de gastos '!$C57,Lançamentos!$C:$C,'Controle de gastos '!N$4)=0,"",(SUMIFS(Lançamentos!$M:$M,Lançamentos!$I:$I,'Controle de gastos '!$C57,Lançamentos!$C:$C,'Controle de gastos '!N$4)))</f>
        <v/>
      </c>
      <c r="O57" s="27" t="str">
        <f>IF(SUMIFS(Lançamentos!$M:$M,Lançamentos!$I:$I,'Controle de gastos '!$C57,Lançamentos!$C:$C,'Controle de gastos '!O$4)=0,"",(SUMIFS(Lançamentos!$M:$M,Lançamentos!$I:$I,'Controle de gastos '!$C57,Lançamentos!$C:$C,'Controle de gastos '!O$4)))</f>
        <v/>
      </c>
      <c r="P57" s="28">
        <f t="shared" si="2"/>
        <v>295</v>
      </c>
    </row>
    <row r="58" spans="2:16">
      <c r="B58" s="64"/>
      <c r="C58" s="23" t="s">
        <v>54</v>
      </c>
      <c r="D58" s="27" t="str">
        <f>IF(SUMIFS(Lançamentos!$M:$M,Lançamentos!$I:$I,'Controle de gastos '!$C58,Lançamentos!$C:$C,'Controle de gastos '!D$4)=0,"",(SUMIFS(Lançamentos!$M:$M,Lançamentos!$I:$I,'Controle de gastos '!$C58,Lançamentos!$C:$C,'Controle de gastos '!D$4)))</f>
        <v/>
      </c>
      <c r="E58" s="27" t="str">
        <f>IF(SUMIFS(Lançamentos!$M:$M,Lançamentos!$I:$I,'Controle de gastos '!$C58,Lançamentos!$C:$C,'Controle de gastos '!E$4)=0,"",(SUMIFS(Lançamentos!$M:$M,Lançamentos!$I:$I,'Controle de gastos '!$C58,Lançamentos!$C:$C,'Controle de gastos '!E$4)))</f>
        <v/>
      </c>
      <c r="F58" s="27" t="str">
        <f>IF(SUMIFS(Lançamentos!$M:$M,Lançamentos!$I:$I,'Controle de gastos '!$C58,Lançamentos!$C:$C,'Controle de gastos '!F$4)=0,"",(SUMIFS(Lançamentos!$M:$M,Lançamentos!$I:$I,'Controle de gastos '!$C58,Lançamentos!$C:$C,'Controle de gastos '!F$4)))</f>
        <v/>
      </c>
      <c r="G58" s="27" t="str">
        <f>IF(SUMIFS(Lançamentos!$M:$M,Lançamentos!$I:$I,'Controle de gastos '!$C58,Lançamentos!$C:$C,'Controle de gastos '!G$4)=0,"",(SUMIFS(Lançamentos!$M:$M,Lançamentos!$I:$I,'Controle de gastos '!$C58,Lançamentos!$C:$C,'Controle de gastos '!G$4)))</f>
        <v/>
      </c>
      <c r="H58" s="27" t="str">
        <f>IF(SUMIFS(Lançamentos!$M:$M,Lançamentos!$I:$I,'Controle de gastos '!$C58,Lançamentos!$C:$C,'Controle de gastos '!H$4)=0,"",(SUMIFS(Lançamentos!$M:$M,Lançamentos!$I:$I,'Controle de gastos '!$C58,Lançamentos!$C:$C,'Controle de gastos '!H$4)))</f>
        <v/>
      </c>
      <c r="I58" s="27" t="str">
        <f>IF(SUMIFS(Lançamentos!$M:$M,Lançamentos!$I:$I,'Controle de gastos '!$C58,Lançamentos!$C:$C,'Controle de gastos '!I$4)=0,"",(SUMIFS(Lançamentos!$M:$M,Lançamentos!$I:$I,'Controle de gastos '!$C58,Lançamentos!$C:$C,'Controle de gastos '!I$4)))</f>
        <v/>
      </c>
      <c r="J58" s="27" t="str">
        <f>IF(SUMIFS(Lançamentos!$M:$M,Lançamentos!$I:$I,'Controle de gastos '!$C58,Lançamentos!$C:$C,'Controle de gastos '!J$4)=0,"",(SUMIFS(Lançamentos!$M:$M,Lançamentos!$I:$I,'Controle de gastos '!$C58,Lançamentos!$C:$C,'Controle de gastos '!J$4)))</f>
        <v/>
      </c>
      <c r="K58" s="27" t="str">
        <f>IF(SUMIFS(Lançamentos!$M:$M,Lançamentos!$I:$I,'Controle de gastos '!$C58,Lançamentos!$C:$C,'Controle de gastos '!K$4)=0,"",(SUMIFS(Lançamentos!$M:$M,Lançamentos!$I:$I,'Controle de gastos '!$C58,Lançamentos!$C:$C,'Controle de gastos '!K$4)))</f>
        <v/>
      </c>
      <c r="L58" s="27" t="str">
        <f>IF(SUMIFS(Lançamentos!$M:$M,Lançamentos!$I:$I,'Controle de gastos '!$C58,Lançamentos!$C:$C,'Controle de gastos '!L$4)=0,"",(SUMIFS(Lançamentos!$M:$M,Lançamentos!$I:$I,'Controle de gastos '!$C58,Lançamentos!$C:$C,'Controle de gastos '!L$4)))</f>
        <v/>
      </c>
      <c r="M58" s="27" t="str">
        <f>IF(SUMIFS(Lançamentos!$M:$M,Lançamentos!$I:$I,'Controle de gastos '!$C58,Lançamentos!$C:$C,'Controle de gastos '!M$4)=0,"",(SUMIFS(Lançamentos!$M:$M,Lançamentos!$I:$I,'Controle de gastos '!$C58,Lançamentos!$C:$C,'Controle de gastos '!M$4)))</f>
        <v/>
      </c>
      <c r="N58" s="27" t="str">
        <f>IF(SUMIFS(Lançamentos!$M:$M,Lançamentos!$I:$I,'Controle de gastos '!$C58,Lançamentos!$C:$C,'Controle de gastos '!N$4)=0,"",(SUMIFS(Lançamentos!$M:$M,Lançamentos!$I:$I,'Controle de gastos '!$C58,Lançamentos!$C:$C,'Controle de gastos '!N$4)))</f>
        <v/>
      </c>
      <c r="O58" s="27" t="str">
        <f>IF(SUMIFS(Lançamentos!$M:$M,Lançamentos!$I:$I,'Controle de gastos '!$C58,Lançamentos!$C:$C,'Controle de gastos '!O$4)=0,"",(SUMIFS(Lançamentos!$M:$M,Lançamentos!$I:$I,'Controle de gastos '!$C58,Lançamentos!$C:$C,'Controle de gastos '!O$4)))</f>
        <v/>
      </c>
      <c r="P58" s="28">
        <f t="shared" si="2"/>
        <v>0</v>
      </c>
    </row>
    <row r="59" spans="2:16">
      <c r="B59" s="64"/>
      <c r="C59" s="23" t="s">
        <v>55</v>
      </c>
      <c r="D59" s="27" t="str">
        <f>IF(SUMIFS(Lançamentos!$M:$M,Lançamentos!$I:$I,'Controle de gastos '!$C59,Lançamentos!$C:$C,'Controle de gastos '!D$4)=0,"",(SUMIFS(Lançamentos!$M:$M,Lançamentos!$I:$I,'Controle de gastos '!$C59,Lançamentos!$C:$C,'Controle de gastos '!D$4)))</f>
        <v/>
      </c>
      <c r="E59" s="27" t="str">
        <f>IF(SUMIFS(Lançamentos!$M:$M,Lançamentos!$I:$I,'Controle de gastos '!$C59,Lançamentos!$C:$C,'Controle de gastos '!E$4)=0,"",(SUMIFS(Lançamentos!$M:$M,Lançamentos!$I:$I,'Controle de gastos '!$C59,Lançamentos!$C:$C,'Controle de gastos '!E$4)))</f>
        <v/>
      </c>
      <c r="F59" s="27" t="str">
        <f>IF(SUMIFS(Lançamentos!$M:$M,Lançamentos!$I:$I,'Controle de gastos '!$C59,Lançamentos!$C:$C,'Controle de gastos '!F$4)=0,"",(SUMIFS(Lançamentos!$M:$M,Lançamentos!$I:$I,'Controle de gastos '!$C59,Lançamentos!$C:$C,'Controle de gastos '!F$4)))</f>
        <v/>
      </c>
      <c r="G59" s="27" t="str">
        <f>IF(SUMIFS(Lançamentos!$M:$M,Lançamentos!$I:$I,'Controle de gastos '!$C59,Lançamentos!$C:$C,'Controle de gastos '!G$4)=0,"",(SUMIFS(Lançamentos!$M:$M,Lançamentos!$I:$I,'Controle de gastos '!$C59,Lançamentos!$C:$C,'Controle de gastos '!G$4)))</f>
        <v/>
      </c>
      <c r="H59" s="27" t="str">
        <f>IF(SUMIFS(Lançamentos!$M:$M,Lançamentos!$I:$I,'Controle de gastos '!$C59,Lançamentos!$C:$C,'Controle de gastos '!H$4)=0,"",(SUMIFS(Lançamentos!$M:$M,Lançamentos!$I:$I,'Controle de gastos '!$C59,Lançamentos!$C:$C,'Controle de gastos '!H$4)))</f>
        <v/>
      </c>
      <c r="I59" s="27" t="str">
        <f>IF(SUMIFS(Lançamentos!$M:$M,Lançamentos!$I:$I,'Controle de gastos '!$C59,Lançamentos!$C:$C,'Controle de gastos '!I$4)=0,"",(SUMIFS(Lançamentos!$M:$M,Lançamentos!$I:$I,'Controle de gastos '!$C59,Lançamentos!$C:$C,'Controle de gastos '!I$4)))</f>
        <v/>
      </c>
      <c r="J59" s="27" t="str">
        <f>IF(SUMIFS(Lançamentos!$M:$M,Lançamentos!$I:$I,'Controle de gastos '!$C59,Lançamentos!$C:$C,'Controle de gastos '!J$4)=0,"",(SUMIFS(Lançamentos!$M:$M,Lançamentos!$I:$I,'Controle de gastos '!$C59,Lançamentos!$C:$C,'Controle de gastos '!J$4)))</f>
        <v/>
      </c>
      <c r="K59" s="27" t="str">
        <f>IF(SUMIFS(Lançamentos!$M:$M,Lançamentos!$I:$I,'Controle de gastos '!$C59,Lançamentos!$C:$C,'Controle de gastos '!K$4)=0,"",(SUMIFS(Lançamentos!$M:$M,Lançamentos!$I:$I,'Controle de gastos '!$C59,Lançamentos!$C:$C,'Controle de gastos '!K$4)))</f>
        <v/>
      </c>
      <c r="L59" s="27" t="str">
        <f>IF(SUMIFS(Lançamentos!$M:$M,Lançamentos!$I:$I,'Controle de gastos '!$C59,Lançamentos!$C:$C,'Controle de gastos '!L$4)=0,"",(SUMIFS(Lançamentos!$M:$M,Lançamentos!$I:$I,'Controle de gastos '!$C59,Lançamentos!$C:$C,'Controle de gastos '!L$4)))</f>
        <v/>
      </c>
      <c r="M59" s="27" t="str">
        <f>IF(SUMIFS(Lançamentos!$M:$M,Lançamentos!$I:$I,'Controle de gastos '!$C59,Lançamentos!$C:$C,'Controle de gastos '!M$4)=0,"",(SUMIFS(Lançamentos!$M:$M,Lançamentos!$I:$I,'Controle de gastos '!$C59,Lançamentos!$C:$C,'Controle de gastos '!M$4)))</f>
        <v/>
      </c>
      <c r="N59" s="27" t="str">
        <f>IF(SUMIFS(Lançamentos!$M:$M,Lançamentos!$I:$I,'Controle de gastos '!$C59,Lançamentos!$C:$C,'Controle de gastos '!N$4)=0,"",(SUMIFS(Lançamentos!$M:$M,Lançamentos!$I:$I,'Controle de gastos '!$C59,Lançamentos!$C:$C,'Controle de gastos '!N$4)))</f>
        <v/>
      </c>
      <c r="O59" s="27" t="str">
        <f>IF(SUMIFS(Lançamentos!$M:$M,Lançamentos!$I:$I,'Controle de gastos '!$C59,Lançamentos!$C:$C,'Controle de gastos '!O$4)=0,"",(SUMIFS(Lançamentos!$M:$M,Lançamentos!$I:$I,'Controle de gastos '!$C59,Lançamentos!$C:$C,'Controle de gastos '!O$4)))</f>
        <v/>
      </c>
      <c r="P59" s="28">
        <f t="shared" si="2"/>
        <v>0</v>
      </c>
    </row>
    <row r="60" spans="2:16">
      <c r="B60" s="64"/>
      <c r="C60" s="23" t="s">
        <v>99</v>
      </c>
      <c r="D60" s="27" t="str">
        <f>IF(SUMIFS(Lançamentos!$M:$M,Lançamentos!$I:$I,'Controle de gastos '!$C60,Lançamentos!$C:$C,'Controle de gastos '!D$4)=0,"",(SUMIFS(Lançamentos!$M:$M,Lançamentos!$I:$I,'Controle de gastos '!$C60,Lançamentos!$C:$C,'Controle de gastos '!D$4)))</f>
        <v/>
      </c>
      <c r="E60" s="27" t="str">
        <f>IF(SUMIFS(Lançamentos!$M:$M,Lançamentos!$I:$I,'Controle de gastos '!$C60,Lançamentos!$C:$C,'Controle de gastos '!E$4)=0,"",(SUMIFS(Lançamentos!$M:$M,Lançamentos!$I:$I,'Controle de gastos '!$C60,Lançamentos!$C:$C,'Controle de gastos '!E$4)))</f>
        <v/>
      </c>
      <c r="F60" s="27" t="str">
        <f>IF(SUMIFS(Lançamentos!$M:$M,Lançamentos!$I:$I,'Controle de gastos '!$C60,Lançamentos!$C:$C,'Controle de gastos '!F$4)=0,"",(SUMIFS(Lançamentos!$M:$M,Lançamentos!$I:$I,'Controle de gastos '!$C60,Lançamentos!$C:$C,'Controle de gastos '!F$4)))</f>
        <v/>
      </c>
      <c r="G60" s="27" t="str">
        <f>IF(SUMIFS(Lançamentos!$M:$M,Lançamentos!$I:$I,'Controle de gastos '!$C60,Lançamentos!$C:$C,'Controle de gastos '!G$4)=0,"",(SUMIFS(Lançamentos!$M:$M,Lançamentos!$I:$I,'Controle de gastos '!$C60,Lançamentos!$C:$C,'Controle de gastos '!G$4)))</f>
        <v/>
      </c>
      <c r="H60" s="27" t="str">
        <f>IF(SUMIFS(Lançamentos!$M:$M,Lançamentos!$I:$I,'Controle de gastos '!$C60,Lançamentos!$C:$C,'Controle de gastos '!H$4)=0,"",(SUMIFS(Lançamentos!$M:$M,Lançamentos!$I:$I,'Controle de gastos '!$C60,Lançamentos!$C:$C,'Controle de gastos '!H$4)))</f>
        <v/>
      </c>
      <c r="I60" s="27" t="str">
        <f>IF(SUMIFS(Lançamentos!$M:$M,Lançamentos!$I:$I,'Controle de gastos '!$C60,Lançamentos!$C:$C,'Controle de gastos '!I$4)=0,"",(SUMIFS(Lançamentos!$M:$M,Lançamentos!$I:$I,'Controle de gastos '!$C60,Lançamentos!$C:$C,'Controle de gastos '!I$4)))</f>
        <v/>
      </c>
      <c r="J60" s="27" t="str">
        <f>IF(SUMIFS(Lançamentos!$M:$M,Lançamentos!$I:$I,'Controle de gastos '!$C60,Lançamentos!$C:$C,'Controle de gastos '!J$4)=0,"",(SUMIFS(Lançamentos!$M:$M,Lançamentos!$I:$I,'Controle de gastos '!$C60,Lançamentos!$C:$C,'Controle de gastos '!J$4)))</f>
        <v/>
      </c>
      <c r="K60" s="27" t="str">
        <f>IF(SUMIFS(Lançamentos!$M:$M,Lançamentos!$I:$I,'Controle de gastos '!$C60,Lançamentos!$C:$C,'Controle de gastos '!K$4)=0,"",(SUMIFS(Lançamentos!$M:$M,Lançamentos!$I:$I,'Controle de gastos '!$C60,Lançamentos!$C:$C,'Controle de gastos '!K$4)))</f>
        <v/>
      </c>
      <c r="L60" s="27" t="str">
        <f>IF(SUMIFS(Lançamentos!$M:$M,Lançamentos!$I:$I,'Controle de gastos '!$C60,Lançamentos!$C:$C,'Controle de gastos '!L$4)=0,"",(SUMIFS(Lançamentos!$M:$M,Lançamentos!$I:$I,'Controle de gastos '!$C60,Lançamentos!$C:$C,'Controle de gastos '!L$4)))</f>
        <v/>
      </c>
      <c r="M60" s="27" t="str">
        <f>IF(SUMIFS(Lançamentos!$M:$M,Lançamentos!$I:$I,'Controle de gastos '!$C60,Lançamentos!$C:$C,'Controle de gastos '!M$4)=0,"",(SUMIFS(Lançamentos!$M:$M,Lançamentos!$I:$I,'Controle de gastos '!$C60,Lançamentos!$C:$C,'Controle de gastos '!M$4)))</f>
        <v/>
      </c>
      <c r="N60" s="27" t="str">
        <f>IF(SUMIFS(Lançamentos!$M:$M,Lançamentos!$I:$I,'Controle de gastos '!$C60,Lançamentos!$C:$C,'Controle de gastos '!N$4)=0,"",(SUMIFS(Lançamentos!$M:$M,Lançamentos!$I:$I,'Controle de gastos '!$C60,Lançamentos!$C:$C,'Controle de gastos '!N$4)))</f>
        <v/>
      </c>
      <c r="O60" s="27" t="str">
        <f>IF(SUMIFS(Lançamentos!$M:$M,Lançamentos!$I:$I,'Controle de gastos '!$C60,Lançamentos!$C:$C,'Controle de gastos '!O$4)=0,"",(SUMIFS(Lançamentos!$M:$M,Lançamentos!$I:$I,'Controle de gastos '!$C60,Lançamentos!$C:$C,'Controle de gastos '!O$4)))</f>
        <v/>
      </c>
      <c r="P60" s="28">
        <f t="shared" si="2"/>
        <v>0</v>
      </c>
    </row>
    <row r="61" spans="2:16">
      <c r="B61" s="64"/>
      <c r="C61" s="23" t="s">
        <v>56</v>
      </c>
      <c r="D61" s="27" t="str">
        <f>IF(SUMIFS(Lançamentos!$M:$M,Lançamentos!$I:$I,'Controle de gastos '!$C61,Lançamentos!$C:$C,'Controle de gastos '!D$4)=0,"",(SUMIFS(Lançamentos!$M:$M,Lançamentos!$I:$I,'Controle de gastos '!$C61,Lançamentos!$C:$C,'Controle de gastos '!D$4)))</f>
        <v/>
      </c>
      <c r="E61" s="27" t="str">
        <f>IF(SUMIFS(Lançamentos!$M:$M,Lançamentos!$I:$I,'Controle de gastos '!$C61,Lançamentos!$C:$C,'Controle de gastos '!E$4)=0,"",(SUMIFS(Lançamentos!$M:$M,Lançamentos!$I:$I,'Controle de gastos '!$C61,Lançamentos!$C:$C,'Controle de gastos '!E$4)))</f>
        <v/>
      </c>
      <c r="F61" s="27" t="str">
        <f>IF(SUMIFS(Lançamentos!$M:$M,Lançamentos!$I:$I,'Controle de gastos '!$C61,Lançamentos!$C:$C,'Controle de gastos '!F$4)=0,"",(SUMIFS(Lançamentos!$M:$M,Lançamentos!$I:$I,'Controle de gastos '!$C61,Lançamentos!$C:$C,'Controle de gastos '!F$4)))</f>
        <v/>
      </c>
      <c r="G61" s="27" t="str">
        <f>IF(SUMIFS(Lançamentos!$M:$M,Lançamentos!$I:$I,'Controle de gastos '!$C61,Lançamentos!$C:$C,'Controle de gastos '!G$4)=0,"",(SUMIFS(Lançamentos!$M:$M,Lançamentos!$I:$I,'Controle de gastos '!$C61,Lançamentos!$C:$C,'Controle de gastos '!G$4)))</f>
        <v/>
      </c>
      <c r="H61" s="27" t="str">
        <f>IF(SUMIFS(Lançamentos!$M:$M,Lançamentos!$I:$I,'Controle de gastos '!$C61,Lançamentos!$C:$C,'Controle de gastos '!H$4)=0,"",(SUMIFS(Lançamentos!$M:$M,Lançamentos!$I:$I,'Controle de gastos '!$C61,Lançamentos!$C:$C,'Controle de gastos '!H$4)))</f>
        <v/>
      </c>
      <c r="I61" s="27" t="str">
        <f>IF(SUMIFS(Lançamentos!$M:$M,Lançamentos!$I:$I,'Controle de gastos '!$C61,Lançamentos!$C:$C,'Controle de gastos '!I$4)=0,"",(SUMIFS(Lançamentos!$M:$M,Lançamentos!$I:$I,'Controle de gastos '!$C61,Lançamentos!$C:$C,'Controle de gastos '!I$4)))</f>
        <v/>
      </c>
      <c r="J61" s="27" t="str">
        <f>IF(SUMIFS(Lançamentos!$M:$M,Lançamentos!$I:$I,'Controle de gastos '!$C61,Lançamentos!$C:$C,'Controle de gastos '!J$4)=0,"",(SUMIFS(Lançamentos!$M:$M,Lançamentos!$I:$I,'Controle de gastos '!$C61,Lançamentos!$C:$C,'Controle de gastos '!J$4)))</f>
        <v/>
      </c>
      <c r="K61" s="27" t="str">
        <f>IF(SUMIFS(Lançamentos!$M:$M,Lançamentos!$I:$I,'Controle de gastos '!$C61,Lançamentos!$C:$C,'Controle de gastos '!K$4)=0,"",(SUMIFS(Lançamentos!$M:$M,Lançamentos!$I:$I,'Controle de gastos '!$C61,Lançamentos!$C:$C,'Controle de gastos '!K$4)))</f>
        <v/>
      </c>
      <c r="L61" s="27" t="str">
        <f>IF(SUMIFS(Lançamentos!$M:$M,Lançamentos!$I:$I,'Controle de gastos '!$C61,Lançamentos!$C:$C,'Controle de gastos '!L$4)=0,"",(SUMIFS(Lançamentos!$M:$M,Lançamentos!$I:$I,'Controle de gastos '!$C61,Lançamentos!$C:$C,'Controle de gastos '!L$4)))</f>
        <v/>
      </c>
      <c r="M61" s="27" t="str">
        <f>IF(SUMIFS(Lançamentos!$M:$M,Lançamentos!$I:$I,'Controle de gastos '!$C61,Lançamentos!$C:$C,'Controle de gastos '!M$4)=0,"",(SUMIFS(Lançamentos!$M:$M,Lançamentos!$I:$I,'Controle de gastos '!$C61,Lançamentos!$C:$C,'Controle de gastos '!M$4)))</f>
        <v/>
      </c>
      <c r="N61" s="27" t="str">
        <f>IF(SUMIFS(Lançamentos!$M:$M,Lançamentos!$I:$I,'Controle de gastos '!$C61,Lançamentos!$C:$C,'Controle de gastos '!N$4)=0,"",(SUMIFS(Lançamentos!$M:$M,Lançamentos!$I:$I,'Controle de gastos '!$C61,Lançamentos!$C:$C,'Controle de gastos '!N$4)))</f>
        <v/>
      </c>
      <c r="O61" s="27" t="str">
        <f>IF(SUMIFS(Lançamentos!$M:$M,Lançamentos!$I:$I,'Controle de gastos '!$C61,Lançamentos!$C:$C,'Controle de gastos '!O$4)=0,"",(SUMIFS(Lançamentos!$M:$M,Lançamentos!$I:$I,'Controle de gastos '!$C61,Lançamentos!$C:$C,'Controle de gastos '!O$4)))</f>
        <v/>
      </c>
      <c r="P61" s="28">
        <f t="shared" si="2"/>
        <v>0</v>
      </c>
    </row>
    <row r="62" spans="2:16">
      <c r="B62" s="64"/>
      <c r="C62" s="23" t="s">
        <v>33</v>
      </c>
      <c r="D62" s="27" t="str">
        <f>IF(SUMIFS(Lançamentos!$M:$M,Lançamentos!$I:$I,'Controle de gastos '!$C62,Lançamentos!$C:$C,'Controle de gastos '!D$4)=0,"",(SUMIFS(Lançamentos!$M:$M,Lançamentos!$I:$I,'Controle de gastos '!$C62,Lançamentos!$C:$C,'Controle de gastos '!D$4)))</f>
        <v/>
      </c>
      <c r="E62" s="27" t="str">
        <f>IF(SUMIFS(Lançamentos!$M:$M,Lançamentos!$I:$I,'Controle de gastos '!$C62,Lançamentos!$C:$C,'Controle de gastos '!E$4)=0,"",(SUMIFS(Lançamentos!$M:$M,Lançamentos!$I:$I,'Controle de gastos '!$C62,Lançamentos!$C:$C,'Controle de gastos '!E$4)))</f>
        <v/>
      </c>
      <c r="F62" s="27" t="str">
        <f>IF(SUMIFS(Lançamentos!$M:$M,Lançamentos!$I:$I,'Controle de gastos '!$C62,Lançamentos!$C:$C,'Controle de gastos '!F$4)=0,"",(SUMIFS(Lançamentos!$M:$M,Lançamentos!$I:$I,'Controle de gastos '!$C62,Lançamentos!$C:$C,'Controle de gastos '!F$4)))</f>
        <v/>
      </c>
      <c r="G62" s="27" t="str">
        <f>IF(SUMIFS(Lançamentos!$M:$M,Lançamentos!$I:$I,'Controle de gastos '!$C62,Lançamentos!$C:$C,'Controle de gastos '!G$4)=0,"",(SUMIFS(Lançamentos!$M:$M,Lançamentos!$I:$I,'Controle de gastos '!$C62,Lançamentos!$C:$C,'Controle de gastos '!G$4)))</f>
        <v/>
      </c>
      <c r="H62" s="27" t="str">
        <f>IF(SUMIFS(Lançamentos!$M:$M,Lançamentos!$I:$I,'Controle de gastos '!$C62,Lançamentos!$C:$C,'Controle de gastos '!H$4)=0,"",(SUMIFS(Lançamentos!$M:$M,Lançamentos!$I:$I,'Controle de gastos '!$C62,Lançamentos!$C:$C,'Controle de gastos '!H$4)))</f>
        <v/>
      </c>
      <c r="I62" s="27" t="str">
        <f>IF(SUMIFS(Lançamentos!$M:$M,Lançamentos!$I:$I,'Controle de gastos '!$C62,Lançamentos!$C:$C,'Controle de gastos '!I$4)=0,"",(SUMIFS(Lançamentos!$M:$M,Lançamentos!$I:$I,'Controle de gastos '!$C62,Lançamentos!$C:$C,'Controle de gastos '!I$4)))</f>
        <v/>
      </c>
      <c r="J62" s="27" t="str">
        <f>IF(SUMIFS(Lançamentos!$M:$M,Lançamentos!$I:$I,'Controle de gastos '!$C62,Lançamentos!$C:$C,'Controle de gastos '!J$4)=0,"",(SUMIFS(Lançamentos!$M:$M,Lançamentos!$I:$I,'Controle de gastos '!$C62,Lançamentos!$C:$C,'Controle de gastos '!J$4)))</f>
        <v/>
      </c>
      <c r="K62" s="27" t="str">
        <f>IF(SUMIFS(Lançamentos!$M:$M,Lançamentos!$I:$I,'Controle de gastos '!$C62,Lançamentos!$C:$C,'Controle de gastos '!K$4)=0,"",(SUMIFS(Lançamentos!$M:$M,Lançamentos!$I:$I,'Controle de gastos '!$C62,Lançamentos!$C:$C,'Controle de gastos '!K$4)))</f>
        <v/>
      </c>
      <c r="L62" s="27" t="str">
        <f>IF(SUMIFS(Lançamentos!$M:$M,Lançamentos!$I:$I,'Controle de gastos '!$C62,Lançamentos!$C:$C,'Controle de gastos '!L$4)=0,"",(SUMIFS(Lançamentos!$M:$M,Lançamentos!$I:$I,'Controle de gastos '!$C62,Lançamentos!$C:$C,'Controle de gastos '!L$4)))</f>
        <v/>
      </c>
      <c r="M62" s="27" t="str">
        <f>IF(SUMIFS(Lançamentos!$M:$M,Lançamentos!$I:$I,'Controle de gastos '!$C62,Lançamentos!$C:$C,'Controle de gastos '!M$4)=0,"",(SUMIFS(Lançamentos!$M:$M,Lançamentos!$I:$I,'Controle de gastos '!$C62,Lançamentos!$C:$C,'Controle de gastos '!M$4)))</f>
        <v/>
      </c>
      <c r="N62" s="27" t="str">
        <f>IF(SUMIFS(Lançamentos!$M:$M,Lançamentos!$I:$I,'Controle de gastos '!$C62,Lançamentos!$C:$C,'Controle de gastos '!N$4)=0,"",(SUMIFS(Lançamentos!$M:$M,Lançamentos!$I:$I,'Controle de gastos '!$C62,Lançamentos!$C:$C,'Controle de gastos '!N$4)))</f>
        <v/>
      </c>
      <c r="O62" s="27" t="str">
        <f>IF(SUMIFS(Lançamentos!$M:$M,Lançamentos!$I:$I,'Controle de gastos '!$C62,Lançamentos!$C:$C,'Controle de gastos '!O$4)=0,"",(SUMIFS(Lançamentos!$M:$M,Lançamentos!$I:$I,'Controle de gastos '!$C62,Lançamentos!$C:$C,'Controle de gastos '!O$4)))</f>
        <v/>
      </c>
      <c r="P62" s="28">
        <f t="shared" si="2"/>
        <v>0</v>
      </c>
    </row>
    <row r="63" spans="2:16">
      <c r="B63" s="64"/>
      <c r="C63" s="23" t="s">
        <v>34</v>
      </c>
      <c r="D63" s="27" t="str">
        <f>IF(SUMIFS(Lançamentos!$M:$M,Lançamentos!$I:$I,'Controle de gastos '!$C63,Lançamentos!$C:$C,'Controle de gastos '!D$4)=0,"",(SUMIFS(Lançamentos!$M:$M,Lançamentos!$I:$I,'Controle de gastos '!$C63,Lançamentos!$C:$C,'Controle de gastos '!D$4)))</f>
        <v/>
      </c>
      <c r="E63" s="27" t="str">
        <f>IF(SUMIFS(Lançamentos!$M:$M,Lançamentos!$I:$I,'Controle de gastos '!$C63,Lançamentos!$C:$C,'Controle de gastos '!E$4)=0,"",(SUMIFS(Lançamentos!$M:$M,Lançamentos!$I:$I,'Controle de gastos '!$C63,Lançamentos!$C:$C,'Controle de gastos '!E$4)))</f>
        <v/>
      </c>
      <c r="F63" s="27" t="str">
        <f>IF(SUMIFS(Lançamentos!$M:$M,Lançamentos!$I:$I,'Controle de gastos '!$C63,Lançamentos!$C:$C,'Controle de gastos '!F$4)=0,"",(SUMIFS(Lançamentos!$M:$M,Lançamentos!$I:$I,'Controle de gastos '!$C63,Lançamentos!$C:$C,'Controle de gastos '!F$4)))</f>
        <v/>
      </c>
      <c r="G63" s="27" t="str">
        <f>IF(SUMIFS(Lançamentos!$M:$M,Lançamentos!$I:$I,'Controle de gastos '!$C63,Lançamentos!$C:$C,'Controle de gastos '!G$4)=0,"",(SUMIFS(Lançamentos!$M:$M,Lançamentos!$I:$I,'Controle de gastos '!$C63,Lançamentos!$C:$C,'Controle de gastos '!G$4)))</f>
        <v/>
      </c>
      <c r="H63" s="27" t="str">
        <f>IF(SUMIFS(Lançamentos!$M:$M,Lançamentos!$I:$I,'Controle de gastos '!$C63,Lançamentos!$C:$C,'Controle de gastos '!H$4)=0,"",(SUMIFS(Lançamentos!$M:$M,Lançamentos!$I:$I,'Controle de gastos '!$C63,Lançamentos!$C:$C,'Controle de gastos '!H$4)))</f>
        <v/>
      </c>
      <c r="I63" s="27" t="str">
        <f>IF(SUMIFS(Lançamentos!$M:$M,Lançamentos!$I:$I,'Controle de gastos '!$C63,Lançamentos!$C:$C,'Controle de gastos '!I$4)=0,"",(SUMIFS(Lançamentos!$M:$M,Lançamentos!$I:$I,'Controle de gastos '!$C63,Lançamentos!$C:$C,'Controle de gastos '!I$4)))</f>
        <v/>
      </c>
      <c r="J63" s="27" t="str">
        <f>IF(SUMIFS(Lançamentos!$M:$M,Lançamentos!$I:$I,'Controle de gastos '!$C63,Lançamentos!$C:$C,'Controle de gastos '!J$4)=0,"",(SUMIFS(Lançamentos!$M:$M,Lançamentos!$I:$I,'Controle de gastos '!$C63,Lançamentos!$C:$C,'Controle de gastos '!J$4)))</f>
        <v/>
      </c>
      <c r="K63" s="27" t="str">
        <f>IF(SUMIFS(Lançamentos!$M:$M,Lançamentos!$I:$I,'Controle de gastos '!$C63,Lançamentos!$C:$C,'Controle de gastos '!K$4)=0,"",(SUMIFS(Lançamentos!$M:$M,Lançamentos!$I:$I,'Controle de gastos '!$C63,Lançamentos!$C:$C,'Controle de gastos '!K$4)))</f>
        <v/>
      </c>
      <c r="L63" s="27" t="str">
        <f>IF(SUMIFS(Lançamentos!$M:$M,Lançamentos!$I:$I,'Controle de gastos '!$C63,Lançamentos!$C:$C,'Controle de gastos '!L$4)=0,"",(SUMIFS(Lançamentos!$M:$M,Lançamentos!$I:$I,'Controle de gastos '!$C63,Lançamentos!$C:$C,'Controle de gastos '!L$4)))</f>
        <v/>
      </c>
      <c r="M63" s="27" t="str">
        <f>IF(SUMIFS(Lançamentos!$M:$M,Lançamentos!$I:$I,'Controle de gastos '!$C63,Lançamentos!$C:$C,'Controle de gastos '!M$4)=0,"",(SUMIFS(Lançamentos!$M:$M,Lançamentos!$I:$I,'Controle de gastos '!$C63,Lançamentos!$C:$C,'Controle de gastos '!M$4)))</f>
        <v/>
      </c>
      <c r="N63" s="27" t="str">
        <f>IF(SUMIFS(Lançamentos!$M:$M,Lançamentos!$I:$I,'Controle de gastos '!$C63,Lançamentos!$C:$C,'Controle de gastos '!N$4)=0,"",(SUMIFS(Lançamentos!$M:$M,Lançamentos!$I:$I,'Controle de gastos '!$C63,Lançamentos!$C:$C,'Controle de gastos '!N$4)))</f>
        <v/>
      </c>
      <c r="O63" s="27" t="str">
        <f>IF(SUMIFS(Lançamentos!$M:$M,Lançamentos!$I:$I,'Controle de gastos '!$C63,Lançamentos!$C:$C,'Controle de gastos '!O$4)=0,"",(SUMIFS(Lançamentos!$M:$M,Lançamentos!$I:$I,'Controle de gastos '!$C63,Lançamentos!$C:$C,'Controle de gastos '!O$4)))</f>
        <v/>
      </c>
      <c r="P63" s="28">
        <f t="shared" si="2"/>
        <v>0</v>
      </c>
    </row>
    <row r="64" spans="2:16">
      <c r="B64" s="65"/>
      <c r="C64" s="21" t="s">
        <v>130</v>
      </c>
      <c r="D64" s="30">
        <f>SUM(D57:D63)</f>
        <v>0</v>
      </c>
      <c r="E64" s="30">
        <f t="shared" ref="E64:O64" si="8">SUM(E57:E63)</f>
        <v>90</v>
      </c>
      <c r="F64" s="30">
        <f t="shared" si="8"/>
        <v>80</v>
      </c>
      <c r="G64" s="30">
        <f t="shared" si="8"/>
        <v>100</v>
      </c>
      <c r="H64" s="30">
        <f t="shared" si="8"/>
        <v>15</v>
      </c>
      <c r="I64" s="30">
        <f t="shared" si="8"/>
        <v>10</v>
      </c>
      <c r="J64" s="30">
        <f t="shared" si="8"/>
        <v>0</v>
      </c>
      <c r="K64" s="30">
        <f t="shared" si="8"/>
        <v>0</v>
      </c>
      <c r="L64" s="30">
        <f t="shared" si="8"/>
        <v>0</v>
      </c>
      <c r="M64" s="30">
        <f t="shared" si="8"/>
        <v>0</v>
      </c>
      <c r="N64" s="30">
        <f t="shared" si="8"/>
        <v>0</v>
      </c>
      <c r="O64" s="30">
        <f t="shared" si="8"/>
        <v>0</v>
      </c>
      <c r="P64" s="30">
        <f t="shared" si="2"/>
        <v>295</v>
      </c>
    </row>
    <row r="65" spans="2:16" ht="15" customHeight="1">
      <c r="B65" s="63" t="s">
        <v>58</v>
      </c>
      <c r="C65" s="23" t="s">
        <v>97</v>
      </c>
      <c r="D65" s="27" t="str">
        <f>IF(SUMIFS(Lançamentos!$M:$M,Lançamentos!$I:$I,'Controle de gastos '!$C65,Lançamentos!$C:$C,'Controle de gastos '!D$4)=0,"",(SUMIFS(Lançamentos!$M:$M,Lançamentos!$I:$I,'Controle de gastos '!$C65,Lançamentos!$C:$C,'Controle de gastos '!D$4)))</f>
        <v/>
      </c>
      <c r="E65" s="27" t="str">
        <f>IF(SUMIFS(Lançamentos!$M:$M,Lançamentos!$I:$I,'Controle de gastos '!$C65,Lançamentos!$C:$C,'Controle de gastos '!E$4)=0,"",(SUMIFS(Lançamentos!$M:$M,Lançamentos!$I:$I,'Controle de gastos '!$C65,Lançamentos!$C:$C,'Controle de gastos '!E$4)))</f>
        <v/>
      </c>
      <c r="F65" s="27" t="str">
        <f>IF(SUMIFS(Lançamentos!$M:$M,Lançamentos!$I:$I,'Controle de gastos '!$C65,Lançamentos!$C:$C,'Controle de gastos '!F$4)=0,"",(SUMIFS(Lançamentos!$M:$M,Lançamentos!$I:$I,'Controle de gastos '!$C65,Lançamentos!$C:$C,'Controle de gastos '!F$4)))</f>
        <v/>
      </c>
      <c r="G65" s="27" t="str">
        <f>IF(SUMIFS(Lançamentos!$M:$M,Lançamentos!$I:$I,'Controle de gastos '!$C65,Lançamentos!$C:$C,'Controle de gastos '!G$4)=0,"",(SUMIFS(Lançamentos!$M:$M,Lançamentos!$I:$I,'Controle de gastos '!$C65,Lançamentos!$C:$C,'Controle de gastos '!G$4)))</f>
        <v/>
      </c>
      <c r="H65" s="27" t="str">
        <f>IF(SUMIFS(Lançamentos!$M:$M,Lançamentos!$I:$I,'Controle de gastos '!$C65,Lançamentos!$C:$C,'Controle de gastos '!H$4)=0,"",(SUMIFS(Lançamentos!$M:$M,Lançamentos!$I:$I,'Controle de gastos '!$C65,Lançamentos!$C:$C,'Controle de gastos '!H$4)))</f>
        <v/>
      </c>
      <c r="I65" s="27" t="str">
        <f>IF(SUMIFS(Lançamentos!$M:$M,Lançamentos!$I:$I,'Controle de gastos '!$C65,Lançamentos!$C:$C,'Controle de gastos '!I$4)=0,"",(SUMIFS(Lançamentos!$M:$M,Lançamentos!$I:$I,'Controle de gastos '!$C65,Lançamentos!$C:$C,'Controle de gastos '!I$4)))</f>
        <v/>
      </c>
      <c r="J65" s="27" t="str">
        <f>IF(SUMIFS(Lançamentos!$M:$M,Lançamentos!$I:$I,'Controle de gastos '!$C65,Lançamentos!$C:$C,'Controle de gastos '!J$4)=0,"",(SUMIFS(Lançamentos!$M:$M,Lançamentos!$I:$I,'Controle de gastos '!$C65,Lançamentos!$C:$C,'Controle de gastos '!J$4)))</f>
        <v/>
      </c>
      <c r="K65" s="27" t="str">
        <f>IF(SUMIFS(Lançamentos!$M:$M,Lançamentos!$I:$I,'Controle de gastos '!$C65,Lançamentos!$C:$C,'Controle de gastos '!K$4)=0,"",(SUMIFS(Lançamentos!$M:$M,Lançamentos!$I:$I,'Controle de gastos '!$C65,Lançamentos!$C:$C,'Controle de gastos '!K$4)))</f>
        <v/>
      </c>
      <c r="L65" s="27" t="str">
        <f>IF(SUMIFS(Lançamentos!$M:$M,Lançamentos!$I:$I,'Controle de gastos '!$C65,Lançamentos!$C:$C,'Controle de gastos '!L$4)=0,"",(SUMIFS(Lançamentos!$M:$M,Lançamentos!$I:$I,'Controle de gastos '!$C65,Lançamentos!$C:$C,'Controle de gastos '!L$4)))</f>
        <v/>
      </c>
      <c r="M65" s="27" t="str">
        <f>IF(SUMIFS(Lançamentos!$M:$M,Lançamentos!$I:$I,'Controle de gastos '!$C65,Lançamentos!$C:$C,'Controle de gastos '!M$4)=0,"",(SUMIFS(Lançamentos!$M:$M,Lançamentos!$I:$I,'Controle de gastos '!$C65,Lançamentos!$C:$C,'Controle de gastos '!M$4)))</f>
        <v/>
      </c>
      <c r="N65" s="27" t="str">
        <f>IF(SUMIFS(Lançamentos!$M:$M,Lançamentos!$I:$I,'Controle de gastos '!$C65,Lançamentos!$C:$C,'Controle de gastos '!N$4)=0,"",(SUMIFS(Lançamentos!$M:$M,Lançamentos!$I:$I,'Controle de gastos '!$C65,Lançamentos!$C:$C,'Controle de gastos '!N$4)))</f>
        <v/>
      </c>
      <c r="O65" s="27" t="str">
        <f>IF(SUMIFS(Lançamentos!$M:$M,Lançamentos!$I:$I,'Controle de gastos '!$C65,Lançamentos!$C:$C,'Controle de gastos '!O$4)=0,"",(SUMIFS(Lançamentos!$M:$M,Lançamentos!$I:$I,'Controle de gastos '!$C65,Lançamentos!$C:$C,'Controle de gastos '!O$4)))</f>
        <v/>
      </c>
      <c r="P65" s="28">
        <f t="shared" si="2"/>
        <v>0</v>
      </c>
    </row>
    <row r="66" spans="2:16">
      <c r="B66" s="64"/>
      <c r="C66" s="23" t="s">
        <v>18</v>
      </c>
      <c r="D66" s="27" t="str">
        <f>IF(SUMIFS(Lançamentos!$M:$M,Lançamentos!$I:$I,'Controle de gastos '!$C66,Lançamentos!$C:$C,'Controle de gastos '!D$4)=0,"",(SUMIFS(Lançamentos!$M:$M,Lançamentos!$I:$I,'Controle de gastos '!$C66,Lançamentos!$C:$C,'Controle de gastos '!D$4)))</f>
        <v/>
      </c>
      <c r="E66" s="27" t="str">
        <f>IF(SUMIFS(Lançamentos!$M:$M,Lançamentos!$I:$I,'Controle de gastos '!$C66,Lançamentos!$C:$C,'Controle de gastos '!E$4)=0,"",(SUMIFS(Lançamentos!$M:$M,Lançamentos!$I:$I,'Controle de gastos '!$C66,Lançamentos!$C:$C,'Controle de gastos '!E$4)))</f>
        <v/>
      </c>
      <c r="F66" s="27">
        <f>IF(SUMIFS(Lançamentos!$M:$M,Lançamentos!$I:$I,'Controle de gastos '!$C66,Lançamentos!$C:$C,'Controle de gastos '!F$4)=0,"",(SUMIFS(Lançamentos!$M:$M,Lançamentos!$I:$I,'Controle de gastos '!$C66,Lançamentos!$C:$C,'Controle de gastos '!F$4)))</f>
        <v>350.62</v>
      </c>
      <c r="G66" s="27" t="str">
        <f>IF(SUMIFS(Lançamentos!$M:$M,Lançamentos!$I:$I,'Controle de gastos '!$C66,Lançamentos!$C:$C,'Controle de gastos '!G$4)=0,"",(SUMIFS(Lançamentos!$M:$M,Lançamentos!$I:$I,'Controle de gastos '!$C66,Lançamentos!$C:$C,'Controle de gastos '!G$4)))</f>
        <v/>
      </c>
      <c r="H66" s="27" t="str">
        <f>IF(SUMIFS(Lançamentos!$M:$M,Lançamentos!$I:$I,'Controle de gastos '!$C66,Lançamentos!$C:$C,'Controle de gastos '!H$4)=0,"",(SUMIFS(Lançamentos!$M:$M,Lançamentos!$I:$I,'Controle de gastos '!$C66,Lançamentos!$C:$C,'Controle de gastos '!H$4)))</f>
        <v/>
      </c>
      <c r="I66" s="27" t="str">
        <f>IF(SUMIFS(Lançamentos!$M:$M,Lançamentos!$I:$I,'Controle de gastos '!$C66,Lançamentos!$C:$C,'Controle de gastos '!I$4)=0,"",(SUMIFS(Lançamentos!$M:$M,Lançamentos!$I:$I,'Controle de gastos '!$C66,Lançamentos!$C:$C,'Controle de gastos '!I$4)))</f>
        <v/>
      </c>
      <c r="J66" s="27" t="str">
        <f>IF(SUMIFS(Lançamentos!$M:$M,Lançamentos!$I:$I,'Controle de gastos '!$C66,Lançamentos!$C:$C,'Controle de gastos '!J$4)=0,"",(SUMIFS(Lançamentos!$M:$M,Lançamentos!$I:$I,'Controle de gastos '!$C66,Lançamentos!$C:$C,'Controle de gastos '!J$4)))</f>
        <v/>
      </c>
      <c r="K66" s="27" t="str">
        <f>IF(SUMIFS(Lançamentos!$M:$M,Lançamentos!$I:$I,'Controle de gastos '!$C66,Lançamentos!$C:$C,'Controle de gastos '!K$4)=0,"",(SUMIFS(Lançamentos!$M:$M,Lançamentos!$I:$I,'Controle de gastos '!$C66,Lançamentos!$C:$C,'Controle de gastos '!K$4)))</f>
        <v/>
      </c>
      <c r="L66" s="27" t="str">
        <f>IF(SUMIFS(Lançamentos!$M:$M,Lançamentos!$I:$I,'Controle de gastos '!$C66,Lançamentos!$C:$C,'Controle de gastos '!L$4)=0,"",(SUMIFS(Lançamentos!$M:$M,Lançamentos!$I:$I,'Controle de gastos '!$C66,Lançamentos!$C:$C,'Controle de gastos '!L$4)))</f>
        <v/>
      </c>
      <c r="M66" s="27" t="str">
        <f>IF(SUMIFS(Lançamentos!$M:$M,Lançamentos!$I:$I,'Controle de gastos '!$C66,Lançamentos!$C:$C,'Controle de gastos '!M$4)=0,"",(SUMIFS(Lançamentos!$M:$M,Lançamentos!$I:$I,'Controle de gastos '!$C66,Lançamentos!$C:$C,'Controle de gastos '!M$4)))</f>
        <v/>
      </c>
      <c r="N66" s="27" t="str">
        <f>IF(SUMIFS(Lançamentos!$M:$M,Lançamentos!$I:$I,'Controle de gastos '!$C66,Lançamentos!$C:$C,'Controle de gastos '!N$4)=0,"",(SUMIFS(Lançamentos!$M:$M,Lançamentos!$I:$I,'Controle de gastos '!$C66,Lançamentos!$C:$C,'Controle de gastos '!N$4)))</f>
        <v/>
      </c>
      <c r="O66" s="27" t="str">
        <f>IF(SUMIFS(Lançamentos!$M:$M,Lançamentos!$I:$I,'Controle de gastos '!$C66,Lançamentos!$C:$C,'Controle de gastos '!O$4)=0,"",(SUMIFS(Lançamentos!$M:$M,Lançamentos!$I:$I,'Controle de gastos '!$C66,Lançamentos!$C:$C,'Controle de gastos '!O$4)))</f>
        <v/>
      </c>
      <c r="P66" s="28">
        <f t="shared" si="2"/>
        <v>350.62</v>
      </c>
    </row>
    <row r="67" spans="2:16">
      <c r="B67" s="64"/>
      <c r="C67" s="23" t="s">
        <v>98</v>
      </c>
      <c r="D67" s="27" t="str">
        <f>IF(SUMIFS(Lançamentos!$M:$M,Lançamentos!$I:$I,'Controle de gastos '!$C67,Lançamentos!$C:$C,'Controle de gastos '!D$4)=0,"",(SUMIFS(Lançamentos!$M:$M,Lançamentos!$I:$I,'Controle de gastos '!$C67,Lançamentos!$C:$C,'Controle de gastos '!D$4)))</f>
        <v/>
      </c>
      <c r="E67" s="27" t="str">
        <f>IF(SUMIFS(Lançamentos!$M:$M,Lançamentos!$I:$I,'Controle de gastos '!$C67,Lançamentos!$C:$C,'Controle de gastos '!E$4)=0,"",(SUMIFS(Lançamentos!$M:$M,Lançamentos!$I:$I,'Controle de gastos '!$C67,Lançamentos!$C:$C,'Controle de gastos '!E$4)))</f>
        <v/>
      </c>
      <c r="F67" s="27">
        <f>IF(SUMIFS(Lançamentos!$M:$M,Lançamentos!$I:$I,'Controle de gastos '!$C67,Lançamentos!$C:$C,'Controle de gastos '!F$4)=0,"",(SUMIFS(Lançamentos!$M:$M,Lançamentos!$I:$I,'Controle de gastos '!$C67,Lançamentos!$C:$C,'Controle de gastos '!F$4)))</f>
        <v>80.5</v>
      </c>
      <c r="G67" s="27" t="str">
        <f>IF(SUMIFS(Lançamentos!$M:$M,Lançamentos!$I:$I,'Controle de gastos '!$C67,Lançamentos!$C:$C,'Controle de gastos '!G$4)=0,"",(SUMIFS(Lançamentos!$M:$M,Lançamentos!$I:$I,'Controle de gastos '!$C67,Lançamentos!$C:$C,'Controle de gastos '!G$4)))</f>
        <v/>
      </c>
      <c r="H67" s="27" t="str">
        <f>IF(SUMIFS(Lançamentos!$M:$M,Lançamentos!$I:$I,'Controle de gastos '!$C67,Lançamentos!$C:$C,'Controle de gastos '!H$4)=0,"",(SUMIFS(Lançamentos!$M:$M,Lançamentos!$I:$I,'Controle de gastos '!$C67,Lançamentos!$C:$C,'Controle de gastos '!H$4)))</f>
        <v/>
      </c>
      <c r="I67" s="27" t="str">
        <f>IF(SUMIFS(Lançamentos!$M:$M,Lançamentos!$I:$I,'Controle de gastos '!$C67,Lançamentos!$C:$C,'Controle de gastos '!I$4)=0,"",(SUMIFS(Lançamentos!$M:$M,Lançamentos!$I:$I,'Controle de gastos '!$C67,Lançamentos!$C:$C,'Controle de gastos '!I$4)))</f>
        <v/>
      </c>
      <c r="J67" s="27" t="str">
        <f>IF(SUMIFS(Lançamentos!$M:$M,Lançamentos!$I:$I,'Controle de gastos '!$C67,Lançamentos!$C:$C,'Controle de gastos '!J$4)=0,"",(SUMIFS(Lançamentos!$M:$M,Lançamentos!$I:$I,'Controle de gastos '!$C67,Lançamentos!$C:$C,'Controle de gastos '!J$4)))</f>
        <v/>
      </c>
      <c r="K67" s="27" t="str">
        <f>IF(SUMIFS(Lançamentos!$M:$M,Lançamentos!$I:$I,'Controle de gastos '!$C67,Lançamentos!$C:$C,'Controle de gastos '!K$4)=0,"",(SUMIFS(Lançamentos!$M:$M,Lançamentos!$I:$I,'Controle de gastos '!$C67,Lançamentos!$C:$C,'Controle de gastos '!K$4)))</f>
        <v/>
      </c>
      <c r="L67" s="27" t="str">
        <f>IF(SUMIFS(Lançamentos!$M:$M,Lançamentos!$I:$I,'Controle de gastos '!$C67,Lançamentos!$C:$C,'Controle de gastos '!L$4)=0,"",(SUMIFS(Lançamentos!$M:$M,Lançamentos!$I:$I,'Controle de gastos '!$C67,Lançamentos!$C:$C,'Controle de gastos '!L$4)))</f>
        <v/>
      </c>
      <c r="M67" s="27" t="str">
        <f>IF(SUMIFS(Lançamentos!$M:$M,Lançamentos!$I:$I,'Controle de gastos '!$C67,Lançamentos!$C:$C,'Controle de gastos '!M$4)=0,"",(SUMIFS(Lançamentos!$M:$M,Lançamentos!$I:$I,'Controle de gastos '!$C67,Lançamentos!$C:$C,'Controle de gastos '!M$4)))</f>
        <v/>
      </c>
      <c r="N67" s="27" t="str">
        <f>IF(SUMIFS(Lançamentos!$M:$M,Lançamentos!$I:$I,'Controle de gastos '!$C67,Lançamentos!$C:$C,'Controle de gastos '!N$4)=0,"",(SUMIFS(Lançamentos!$M:$M,Lançamentos!$I:$I,'Controle de gastos '!$C67,Lançamentos!$C:$C,'Controle de gastos '!N$4)))</f>
        <v/>
      </c>
      <c r="O67" s="27" t="str">
        <f>IF(SUMIFS(Lançamentos!$M:$M,Lançamentos!$I:$I,'Controle de gastos '!$C67,Lançamentos!$C:$C,'Controle de gastos '!O$4)=0,"",(SUMIFS(Lançamentos!$M:$M,Lançamentos!$I:$I,'Controle de gastos '!$C67,Lançamentos!$C:$C,'Controle de gastos '!O$4)))</f>
        <v/>
      </c>
      <c r="P67" s="28">
        <f t="shared" si="2"/>
        <v>80.5</v>
      </c>
    </row>
    <row r="68" spans="2:16">
      <c r="B68" s="64"/>
      <c r="C68" s="23" t="s">
        <v>94</v>
      </c>
      <c r="D68" s="27" t="str">
        <f>IF(SUMIFS(Lançamentos!$M:$M,Lançamentos!$I:$I,'Controle de gastos '!$C68,Lançamentos!$C:$C,'Controle de gastos '!D$4)=0,"",(SUMIFS(Lançamentos!$M:$M,Lançamentos!$I:$I,'Controle de gastos '!$C68,Lançamentos!$C:$C,'Controle de gastos '!D$4)))</f>
        <v/>
      </c>
      <c r="E68" s="27" t="str">
        <f>IF(SUMIFS(Lançamentos!$M:$M,Lançamentos!$I:$I,'Controle de gastos '!$C68,Lançamentos!$C:$C,'Controle de gastos '!E$4)=0,"",(SUMIFS(Lançamentos!$M:$M,Lançamentos!$I:$I,'Controle de gastos '!$C68,Lançamentos!$C:$C,'Controle de gastos '!E$4)))</f>
        <v/>
      </c>
      <c r="F68" s="27" t="str">
        <f>IF(SUMIFS(Lançamentos!$M:$M,Lançamentos!$I:$I,'Controle de gastos '!$C68,Lançamentos!$C:$C,'Controle de gastos '!F$4)=0,"",(SUMIFS(Lançamentos!$M:$M,Lançamentos!$I:$I,'Controle de gastos '!$C68,Lançamentos!$C:$C,'Controle de gastos '!F$4)))</f>
        <v/>
      </c>
      <c r="G68" s="27" t="str">
        <f>IF(SUMIFS(Lançamentos!$M:$M,Lançamentos!$I:$I,'Controle de gastos '!$C68,Lançamentos!$C:$C,'Controle de gastos '!G$4)=0,"",(SUMIFS(Lançamentos!$M:$M,Lançamentos!$I:$I,'Controle de gastos '!$C68,Lançamentos!$C:$C,'Controle de gastos '!G$4)))</f>
        <v/>
      </c>
      <c r="H68" s="27" t="str">
        <f>IF(SUMIFS(Lançamentos!$M:$M,Lançamentos!$I:$I,'Controle de gastos '!$C68,Lançamentos!$C:$C,'Controle de gastos '!H$4)=0,"",(SUMIFS(Lançamentos!$M:$M,Lançamentos!$I:$I,'Controle de gastos '!$C68,Lançamentos!$C:$C,'Controle de gastos '!H$4)))</f>
        <v/>
      </c>
      <c r="I68" s="27" t="str">
        <f>IF(SUMIFS(Lançamentos!$M:$M,Lançamentos!$I:$I,'Controle de gastos '!$C68,Lançamentos!$C:$C,'Controle de gastos '!I$4)=0,"",(SUMIFS(Lançamentos!$M:$M,Lançamentos!$I:$I,'Controle de gastos '!$C68,Lançamentos!$C:$C,'Controle de gastos '!I$4)))</f>
        <v/>
      </c>
      <c r="J68" s="27" t="str">
        <f>IF(SUMIFS(Lançamentos!$M:$M,Lançamentos!$I:$I,'Controle de gastos '!$C68,Lançamentos!$C:$C,'Controle de gastos '!J$4)=0,"",(SUMIFS(Lançamentos!$M:$M,Lançamentos!$I:$I,'Controle de gastos '!$C68,Lançamentos!$C:$C,'Controle de gastos '!J$4)))</f>
        <v/>
      </c>
      <c r="K68" s="27" t="str">
        <f>IF(SUMIFS(Lançamentos!$M:$M,Lançamentos!$I:$I,'Controle de gastos '!$C68,Lançamentos!$C:$C,'Controle de gastos '!K$4)=0,"",(SUMIFS(Lançamentos!$M:$M,Lançamentos!$I:$I,'Controle de gastos '!$C68,Lançamentos!$C:$C,'Controle de gastos '!K$4)))</f>
        <v/>
      </c>
      <c r="L68" s="27" t="str">
        <f>IF(SUMIFS(Lançamentos!$M:$M,Lançamentos!$I:$I,'Controle de gastos '!$C68,Lançamentos!$C:$C,'Controle de gastos '!L$4)=0,"",(SUMIFS(Lançamentos!$M:$M,Lançamentos!$I:$I,'Controle de gastos '!$C68,Lançamentos!$C:$C,'Controle de gastos '!L$4)))</f>
        <v/>
      </c>
      <c r="M68" s="27" t="str">
        <f>IF(SUMIFS(Lançamentos!$M:$M,Lançamentos!$I:$I,'Controle de gastos '!$C68,Lançamentos!$C:$C,'Controle de gastos '!M$4)=0,"",(SUMIFS(Lançamentos!$M:$M,Lançamentos!$I:$I,'Controle de gastos '!$C68,Lançamentos!$C:$C,'Controle de gastos '!M$4)))</f>
        <v/>
      </c>
      <c r="N68" s="27" t="str">
        <f>IF(SUMIFS(Lançamentos!$M:$M,Lançamentos!$I:$I,'Controle de gastos '!$C68,Lançamentos!$C:$C,'Controle de gastos '!N$4)=0,"",(SUMIFS(Lançamentos!$M:$M,Lançamentos!$I:$I,'Controle de gastos '!$C68,Lançamentos!$C:$C,'Controle de gastos '!N$4)))</f>
        <v/>
      </c>
      <c r="O68" s="27" t="str">
        <f>IF(SUMIFS(Lançamentos!$M:$M,Lançamentos!$I:$I,'Controle de gastos '!$C68,Lançamentos!$C:$C,'Controle de gastos '!O$4)=0,"",(SUMIFS(Lançamentos!$M:$M,Lançamentos!$I:$I,'Controle de gastos '!$C68,Lançamentos!$C:$C,'Controle de gastos '!O$4)))</f>
        <v/>
      </c>
      <c r="P68" s="28">
        <f t="shared" si="2"/>
        <v>0</v>
      </c>
    </row>
    <row r="69" spans="2:16">
      <c r="B69" s="64"/>
      <c r="C69" s="23" t="s">
        <v>34</v>
      </c>
      <c r="D69" s="27" t="str">
        <f>IF(SUMIFS(Lançamentos!$M:$M,Lançamentos!$I:$I,'Controle de gastos '!$C69,Lançamentos!$C:$C,'Controle de gastos '!D$4)=0,"",(SUMIFS(Lançamentos!$M:$M,Lançamentos!$I:$I,'Controle de gastos '!$C69,Lançamentos!$C:$C,'Controle de gastos '!D$4)))</f>
        <v/>
      </c>
      <c r="E69" s="27" t="str">
        <f>IF(SUMIFS(Lançamentos!$M:$M,Lançamentos!$I:$I,'Controle de gastos '!$C69,Lançamentos!$C:$C,'Controle de gastos '!E$4)=0,"",(SUMIFS(Lançamentos!$M:$M,Lançamentos!$I:$I,'Controle de gastos '!$C69,Lançamentos!$C:$C,'Controle de gastos '!E$4)))</f>
        <v/>
      </c>
      <c r="F69" s="27" t="str">
        <f>IF(SUMIFS(Lançamentos!$M:$M,Lançamentos!$I:$I,'Controle de gastos '!$C69,Lançamentos!$C:$C,'Controle de gastos '!F$4)=0,"",(SUMIFS(Lançamentos!$M:$M,Lançamentos!$I:$I,'Controle de gastos '!$C69,Lançamentos!$C:$C,'Controle de gastos '!F$4)))</f>
        <v/>
      </c>
      <c r="G69" s="27" t="str">
        <f>IF(SUMIFS(Lançamentos!$M:$M,Lançamentos!$I:$I,'Controle de gastos '!$C69,Lançamentos!$C:$C,'Controle de gastos '!G$4)=0,"",(SUMIFS(Lançamentos!$M:$M,Lançamentos!$I:$I,'Controle de gastos '!$C69,Lançamentos!$C:$C,'Controle de gastos '!G$4)))</f>
        <v/>
      </c>
      <c r="H69" s="27" t="str">
        <f>IF(SUMIFS(Lançamentos!$M:$M,Lançamentos!$I:$I,'Controle de gastos '!$C69,Lançamentos!$C:$C,'Controle de gastos '!H$4)=0,"",(SUMIFS(Lançamentos!$M:$M,Lançamentos!$I:$I,'Controle de gastos '!$C69,Lançamentos!$C:$C,'Controle de gastos '!H$4)))</f>
        <v/>
      </c>
      <c r="I69" s="27" t="str">
        <f>IF(SUMIFS(Lançamentos!$M:$M,Lançamentos!$I:$I,'Controle de gastos '!$C69,Lançamentos!$C:$C,'Controle de gastos '!I$4)=0,"",(SUMIFS(Lançamentos!$M:$M,Lançamentos!$I:$I,'Controle de gastos '!$C69,Lançamentos!$C:$C,'Controle de gastos '!I$4)))</f>
        <v/>
      </c>
      <c r="J69" s="27" t="str">
        <f>IF(SUMIFS(Lançamentos!$M:$M,Lançamentos!$I:$I,'Controle de gastos '!$C69,Lançamentos!$C:$C,'Controle de gastos '!J$4)=0,"",(SUMIFS(Lançamentos!$M:$M,Lançamentos!$I:$I,'Controle de gastos '!$C69,Lançamentos!$C:$C,'Controle de gastos '!J$4)))</f>
        <v/>
      </c>
      <c r="K69" s="27" t="str">
        <f>IF(SUMIFS(Lançamentos!$M:$M,Lançamentos!$I:$I,'Controle de gastos '!$C69,Lançamentos!$C:$C,'Controle de gastos '!K$4)=0,"",(SUMIFS(Lançamentos!$M:$M,Lançamentos!$I:$I,'Controle de gastos '!$C69,Lançamentos!$C:$C,'Controle de gastos '!K$4)))</f>
        <v/>
      </c>
      <c r="L69" s="27" t="str">
        <f>IF(SUMIFS(Lançamentos!$M:$M,Lançamentos!$I:$I,'Controle de gastos '!$C69,Lançamentos!$C:$C,'Controle de gastos '!L$4)=0,"",(SUMIFS(Lançamentos!$M:$M,Lançamentos!$I:$I,'Controle de gastos '!$C69,Lançamentos!$C:$C,'Controle de gastos '!L$4)))</f>
        <v/>
      </c>
      <c r="M69" s="27" t="str">
        <f>IF(SUMIFS(Lançamentos!$M:$M,Lançamentos!$I:$I,'Controle de gastos '!$C69,Lançamentos!$C:$C,'Controle de gastos '!M$4)=0,"",(SUMIFS(Lançamentos!$M:$M,Lançamentos!$I:$I,'Controle de gastos '!$C69,Lançamentos!$C:$C,'Controle de gastos '!M$4)))</f>
        <v/>
      </c>
      <c r="N69" s="27" t="str">
        <f>IF(SUMIFS(Lançamentos!$M:$M,Lançamentos!$I:$I,'Controle de gastos '!$C69,Lançamentos!$C:$C,'Controle de gastos '!N$4)=0,"",(SUMIFS(Lançamentos!$M:$M,Lançamentos!$I:$I,'Controle de gastos '!$C69,Lançamentos!$C:$C,'Controle de gastos '!N$4)))</f>
        <v/>
      </c>
      <c r="O69" s="27" t="str">
        <f>IF(SUMIFS(Lançamentos!$M:$M,Lançamentos!$I:$I,'Controle de gastos '!$C69,Lançamentos!$C:$C,'Controle de gastos '!O$4)=0,"",(SUMIFS(Lançamentos!$M:$M,Lançamentos!$I:$I,'Controle de gastos '!$C69,Lançamentos!$C:$C,'Controle de gastos '!O$4)))</f>
        <v/>
      </c>
      <c r="P69" s="28">
        <f t="shared" si="2"/>
        <v>0</v>
      </c>
    </row>
    <row r="70" spans="2:16">
      <c r="B70" s="65"/>
      <c r="C70" s="21" t="s">
        <v>130</v>
      </c>
      <c r="D70" s="31">
        <f>SUM(D65:D69)</f>
        <v>0</v>
      </c>
      <c r="E70" s="31">
        <f t="shared" ref="E70:O70" si="9">SUM(E65:E69)</f>
        <v>0</v>
      </c>
      <c r="F70" s="31">
        <f t="shared" si="9"/>
        <v>431.12</v>
      </c>
      <c r="G70" s="31">
        <f t="shared" si="9"/>
        <v>0</v>
      </c>
      <c r="H70" s="31">
        <f t="shared" si="9"/>
        <v>0</v>
      </c>
      <c r="I70" s="31">
        <f t="shared" si="9"/>
        <v>0</v>
      </c>
      <c r="J70" s="31">
        <f t="shared" si="9"/>
        <v>0</v>
      </c>
      <c r="K70" s="31">
        <f t="shared" si="9"/>
        <v>0</v>
      </c>
      <c r="L70" s="31">
        <f t="shared" si="9"/>
        <v>0</v>
      </c>
      <c r="M70" s="31">
        <f t="shared" si="9"/>
        <v>0</v>
      </c>
      <c r="N70" s="31">
        <f t="shared" si="9"/>
        <v>0</v>
      </c>
      <c r="O70" s="31">
        <f t="shared" si="9"/>
        <v>0</v>
      </c>
      <c r="P70" s="30">
        <f t="shared" si="2"/>
        <v>431.12</v>
      </c>
    </row>
    <row r="71" spans="2:16">
      <c r="B71" s="62" t="s">
        <v>81</v>
      </c>
      <c r="C71" s="23" t="s">
        <v>82</v>
      </c>
      <c r="D71" s="27">
        <f>IF(SUMIFS(Lançamentos!$M:$M,Lançamentos!$I:$I,'Controle de gastos '!$C71,Lançamentos!$C:$C,'Controle de gastos '!D$4)=0,"",(SUMIFS(Lançamentos!$M:$M,Lançamentos!$I:$I,'Controle de gastos '!$C71,Lançamentos!$C:$C,'Controle de gastos '!D$4)))</f>
        <v>290</v>
      </c>
      <c r="E71" s="27" t="str">
        <f>IF(SUMIFS(Lançamentos!$M:$M,Lançamentos!$I:$I,'Controle de gastos '!$C71,Lançamentos!$C:$C,'Controle de gastos '!E$4)=0,"",(SUMIFS(Lançamentos!$M:$M,Lançamentos!$I:$I,'Controle de gastos '!$C71,Lançamentos!$C:$C,'Controle de gastos '!E$4)))</f>
        <v/>
      </c>
      <c r="F71" s="27">
        <f>IF(SUMIFS(Lançamentos!$M:$M,Lançamentos!$I:$I,'Controle de gastos '!$C71,Lançamentos!$C:$C,'Controle de gastos '!F$4)=0,"",(SUMIFS(Lançamentos!$M:$M,Lançamentos!$I:$I,'Controle de gastos '!$C71,Lançamentos!$C:$C,'Controle de gastos '!F$4)))</f>
        <v>590</v>
      </c>
      <c r="G71" s="27" t="str">
        <f>IF(SUMIFS(Lançamentos!$M:$M,Lançamentos!$I:$I,'Controle de gastos '!$C71,Lançamentos!$C:$C,'Controle de gastos '!G$4)=0,"",(SUMIFS(Lançamentos!$M:$M,Lançamentos!$I:$I,'Controle de gastos '!$C71,Lançamentos!$C:$C,'Controle de gastos '!G$4)))</f>
        <v/>
      </c>
      <c r="H71" s="27" t="str">
        <f>IF(SUMIFS(Lançamentos!$M:$M,Lançamentos!$I:$I,'Controle de gastos '!$C71,Lançamentos!$C:$C,'Controle de gastos '!H$4)=0,"",(SUMIFS(Lançamentos!$M:$M,Lançamentos!$I:$I,'Controle de gastos '!$C71,Lançamentos!$C:$C,'Controle de gastos '!H$4)))</f>
        <v/>
      </c>
      <c r="I71" s="27" t="str">
        <f>IF(SUMIFS(Lançamentos!$M:$M,Lançamentos!$I:$I,'Controle de gastos '!$C71,Lançamentos!$C:$C,'Controle de gastos '!I$4)=0,"",(SUMIFS(Lançamentos!$M:$M,Lançamentos!$I:$I,'Controle de gastos '!$C71,Lançamentos!$C:$C,'Controle de gastos '!I$4)))</f>
        <v/>
      </c>
      <c r="J71" s="27" t="str">
        <f>IF(SUMIFS(Lançamentos!$M:$M,Lançamentos!$I:$I,'Controle de gastos '!$C71,Lançamentos!$C:$C,'Controle de gastos '!J$4)=0,"",(SUMIFS(Lançamentos!$M:$M,Lançamentos!$I:$I,'Controle de gastos '!$C71,Lançamentos!$C:$C,'Controle de gastos '!J$4)))</f>
        <v/>
      </c>
      <c r="K71" s="27" t="str">
        <f>IF(SUMIFS(Lançamentos!$M:$M,Lançamentos!$I:$I,'Controle de gastos '!$C71,Lançamentos!$C:$C,'Controle de gastos '!K$4)=0,"",(SUMIFS(Lançamentos!$M:$M,Lançamentos!$I:$I,'Controle de gastos '!$C71,Lançamentos!$C:$C,'Controle de gastos '!K$4)))</f>
        <v/>
      </c>
      <c r="L71" s="27" t="str">
        <f>IF(SUMIFS(Lançamentos!$M:$M,Lançamentos!$I:$I,'Controle de gastos '!$C71,Lançamentos!$C:$C,'Controle de gastos '!L$4)=0,"",(SUMIFS(Lançamentos!$M:$M,Lançamentos!$I:$I,'Controle de gastos '!$C71,Lançamentos!$C:$C,'Controle de gastos '!L$4)))</f>
        <v/>
      </c>
      <c r="M71" s="27" t="str">
        <f>IF(SUMIFS(Lançamentos!$M:$M,Lançamentos!$I:$I,'Controle de gastos '!$C71,Lançamentos!$C:$C,'Controle de gastos '!M$4)=0,"",(SUMIFS(Lançamentos!$M:$M,Lançamentos!$I:$I,'Controle de gastos '!$C71,Lançamentos!$C:$C,'Controle de gastos '!M$4)))</f>
        <v/>
      </c>
      <c r="N71" s="27" t="str">
        <f>IF(SUMIFS(Lançamentos!$M:$M,Lançamentos!$I:$I,'Controle de gastos '!$C71,Lançamentos!$C:$C,'Controle de gastos '!N$4)=0,"",(SUMIFS(Lançamentos!$M:$M,Lançamentos!$I:$I,'Controle de gastos '!$C71,Lançamentos!$C:$C,'Controle de gastos '!N$4)))</f>
        <v/>
      </c>
      <c r="O71" s="27" t="str">
        <f>IF(SUMIFS(Lançamentos!$M:$M,Lançamentos!$I:$I,'Controle de gastos '!$C71,Lançamentos!$C:$C,'Controle de gastos '!O$4)=0,"",(SUMIFS(Lançamentos!$M:$M,Lançamentos!$I:$I,'Controle de gastos '!$C71,Lançamentos!$C:$C,'Controle de gastos '!O$4)))</f>
        <v/>
      </c>
      <c r="P71" s="28">
        <f t="shared" si="2"/>
        <v>880</v>
      </c>
    </row>
    <row r="72" spans="2:16">
      <c r="B72" s="62"/>
      <c r="C72" s="23" t="s">
        <v>57</v>
      </c>
      <c r="D72" s="27" t="str">
        <f>IF(SUMIFS(Lançamentos!$M:$M,Lançamentos!$I:$I,'Controle de gastos '!$C72,Lançamentos!$C:$C,'Controle de gastos '!D$4)=0,"",(SUMIFS(Lançamentos!$M:$M,Lançamentos!$I:$I,'Controle de gastos '!$C72,Lançamentos!$C:$C,'Controle de gastos '!D$4)))</f>
        <v/>
      </c>
      <c r="E72" s="27" t="str">
        <f>IF(SUMIFS(Lançamentos!$M:$M,Lançamentos!$I:$I,'Controle de gastos '!$C72,Lançamentos!$C:$C,'Controle de gastos '!E$4)=0,"",(SUMIFS(Lançamentos!$M:$M,Lançamentos!$I:$I,'Controle de gastos '!$C72,Lançamentos!$C:$C,'Controle de gastos '!E$4)))</f>
        <v/>
      </c>
      <c r="F72" s="27" t="str">
        <f>IF(SUMIFS(Lançamentos!$M:$M,Lançamentos!$I:$I,'Controle de gastos '!$C72,Lançamentos!$C:$C,'Controle de gastos '!F$4)=0,"",(SUMIFS(Lançamentos!$M:$M,Lançamentos!$I:$I,'Controle de gastos '!$C72,Lançamentos!$C:$C,'Controle de gastos '!F$4)))</f>
        <v/>
      </c>
      <c r="G72" s="27" t="str">
        <f>IF(SUMIFS(Lançamentos!$M:$M,Lançamentos!$I:$I,'Controle de gastos '!$C72,Lançamentos!$C:$C,'Controle de gastos '!G$4)=0,"",(SUMIFS(Lançamentos!$M:$M,Lançamentos!$I:$I,'Controle de gastos '!$C72,Lançamentos!$C:$C,'Controle de gastos '!G$4)))</f>
        <v/>
      </c>
      <c r="H72" s="27" t="str">
        <f>IF(SUMIFS(Lançamentos!$M:$M,Lançamentos!$I:$I,'Controle de gastos '!$C72,Lançamentos!$C:$C,'Controle de gastos '!H$4)=0,"",(SUMIFS(Lançamentos!$M:$M,Lançamentos!$I:$I,'Controle de gastos '!$C72,Lançamentos!$C:$C,'Controle de gastos '!H$4)))</f>
        <v/>
      </c>
      <c r="I72" s="27" t="str">
        <f>IF(SUMIFS(Lançamentos!$M:$M,Lançamentos!$I:$I,'Controle de gastos '!$C72,Lançamentos!$C:$C,'Controle de gastos '!I$4)=0,"",(SUMIFS(Lançamentos!$M:$M,Lançamentos!$I:$I,'Controle de gastos '!$C72,Lançamentos!$C:$C,'Controle de gastos '!I$4)))</f>
        <v/>
      </c>
      <c r="J72" s="27" t="str">
        <f>IF(SUMIFS(Lançamentos!$M:$M,Lançamentos!$I:$I,'Controle de gastos '!$C72,Lançamentos!$C:$C,'Controle de gastos '!J$4)=0,"",(SUMIFS(Lançamentos!$M:$M,Lançamentos!$I:$I,'Controle de gastos '!$C72,Lançamentos!$C:$C,'Controle de gastos '!J$4)))</f>
        <v/>
      </c>
      <c r="K72" s="27" t="str">
        <f>IF(SUMIFS(Lançamentos!$M:$M,Lançamentos!$I:$I,'Controle de gastos '!$C72,Lançamentos!$C:$C,'Controle de gastos '!K$4)=0,"",(SUMIFS(Lançamentos!$M:$M,Lançamentos!$I:$I,'Controle de gastos '!$C72,Lançamentos!$C:$C,'Controle de gastos '!K$4)))</f>
        <v/>
      </c>
      <c r="L72" s="27" t="str">
        <f>IF(SUMIFS(Lançamentos!$M:$M,Lançamentos!$I:$I,'Controle de gastos '!$C72,Lançamentos!$C:$C,'Controle de gastos '!L$4)=0,"",(SUMIFS(Lançamentos!$M:$M,Lançamentos!$I:$I,'Controle de gastos '!$C72,Lançamentos!$C:$C,'Controle de gastos '!L$4)))</f>
        <v/>
      </c>
      <c r="M72" s="27" t="str">
        <f>IF(SUMIFS(Lançamentos!$M:$M,Lançamentos!$I:$I,'Controle de gastos '!$C72,Lançamentos!$C:$C,'Controle de gastos '!M$4)=0,"",(SUMIFS(Lançamentos!$M:$M,Lançamentos!$I:$I,'Controle de gastos '!$C72,Lançamentos!$C:$C,'Controle de gastos '!M$4)))</f>
        <v/>
      </c>
      <c r="N72" s="27" t="str">
        <f>IF(SUMIFS(Lançamentos!$M:$M,Lançamentos!$I:$I,'Controle de gastos '!$C72,Lançamentos!$C:$C,'Controle de gastos '!N$4)=0,"",(SUMIFS(Lançamentos!$M:$M,Lançamentos!$I:$I,'Controle de gastos '!$C72,Lançamentos!$C:$C,'Controle de gastos '!N$4)))</f>
        <v/>
      </c>
      <c r="O72" s="27" t="str">
        <f>IF(SUMIFS(Lançamentos!$M:$M,Lançamentos!$I:$I,'Controle de gastos '!$C72,Lançamentos!$C:$C,'Controle de gastos '!O$4)=0,"",(SUMIFS(Lançamentos!$M:$M,Lançamentos!$I:$I,'Controle de gastos '!$C72,Lançamentos!$C:$C,'Controle de gastos '!O$4)))</f>
        <v/>
      </c>
      <c r="P72" s="28">
        <f t="shared" si="2"/>
        <v>0</v>
      </c>
    </row>
    <row r="73" spans="2:16">
      <c r="B73" s="62"/>
      <c r="C73" s="23" t="s">
        <v>59</v>
      </c>
      <c r="D73" s="27" t="str">
        <f>IF(SUMIFS(Lançamentos!$M:$M,Lançamentos!$I:$I,'Controle de gastos '!$C73,Lançamentos!$C:$C,'Controle de gastos '!D$4)=0,"",(SUMIFS(Lançamentos!$M:$M,Lançamentos!$I:$I,'Controle de gastos '!$C73,Lançamentos!$C:$C,'Controle de gastos '!D$4)))</f>
        <v/>
      </c>
      <c r="E73" s="27" t="str">
        <f>IF(SUMIFS(Lançamentos!$M:$M,Lançamentos!$I:$I,'Controle de gastos '!$C73,Lançamentos!$C:$C,'Controle de gastos '!E$4)=0,"",(SUMIFS(Lançamentos!$M:$M,Lançamentos!$I:$I,'Controle de gastos '!$C73,Lançamentos!$C:$C,'Controle de gastos '!E$4)))</f>
        <v/>
      </c>
      <c r="F73" s="27" t="str">
        <f>IF(SUMIFS(Lançamentos!$M:$M,Lançamentos!$I:$I,'Controle de gastos '!$C73,Lançamentos!$C:$C,'Controle de gastos '!F$4)=0,"",(SUMIFS(Lançamentos!$M:$M,Lançamentos!$I:$I,'Controle de gastos '!$C73,Lançamentos!$C:$C,'Controle de gastos '!F$4)))</f>
        <v/>
      </c>
      <c r="G73" s="27" t="str">
        <f>IF(SUMIFS(Lançamentos!$M:$M,Lançamentos!$I:$I,'Controle de gastos '!$C73,Lançamentos!$C:$C,'Controle de gastos '!G$4)=0,"",(SUMIFS(Lançamentos!$M:$M,Lançamentos!$I:$I,'Controle de gastos '!$C73,Lançamentos!$C:$C,'Controle de gastos '!G$4)))</f>
        <v/>
      </c>
      <c r="H73" s="27" t="str">
        <f>IF(SUMIFS(Lançamentos!$M:$M,Lançamentos!$I:$I,'Controle de gastos '!$C73,Lançamentos!$C:$C,'Controle de gastos '!H$4)=0,"",(SUMIFS(Lançamentos!$M:$M,Lançamentos!$I:$I,'Controle de gastos '!$C73,Lançamentos!$C:$C,'Controle de gastos '!H$4)))</f>
        <v/>
      </c>
      <c r="I73" s="27" t="str">
        <f>IF(SUMIFS(Lançamentos!$M:$M,Lançamentos!$I:$I,'Controle de gastos '!$C73,Lançamentos!$C:$C,'Controle de gastos '!I$4)=0,"",(SUMIFS(Lançamentos!$M:$M,Lançamentos!$I:$I,'Controle de gastos '!$C73,Lançamentos!$C:$C,'Controle de gastos '!I$4)))</f>
        <v/>
      </c>
      <c r="J73" s="27" t="str">
        <f>IF(SUMIFS(Lançamentos!$M:$M,Lançamentos!$I:$I,'Controle de gastos '!$C73,Lançamentos!$C:$C,'Controle de gastos '!J$4)=0,"",(SUMIFS(Lançamentos!$M:$M,Lançamentos!$I:$I,'Controle de gastos '!$C73,Lançamentos!$C:$C,'Controle de gastos '!J$4)))</f>
        <v/>
      </c>
      <c r="K73" s="27" t="str">
        <f>IF(SUMIFS(Lançamentos!$M:$M,Lançamentos!$I:$I,'Controle de gastos '!$C73,Lançamentos!$C:$C,'Controle de gastos '!K$4)=0,"",(SUMIFS(Lançamentos!$M:$M,Lançamentos!$I:$I,'Controle de gastos '!$C73,Lançamentos!$C:$C,'Controle de gastos '!K$4)))</f>
        <v/>
      </c>
      <c r="L73" s="27" t="str">
        <f>IF(SUMIFS(Lançamentos!$M:$M,Lançamentos!$I:$I,'Controle de gastos '!$C73,Lançamentos!$C:$C,'Controle de gastos '!L$4)=0,"",(SUMIFS(Lançamentos!$M:$M,Lançamentos!$I:$I,'Controle de gastos '!$C73,Lançamentos!$C:$C,'Controle de gastos '!L$4)))</f>
        <v/>
      </c>
      <c r="M73" s="27" t="str">
        <f>IF(SUMIFS(Lançamentos!$M:$M,Lançamentos!$I:$I,'Controle de gastos '!$C73,Lançamentos!$C:$C,'Controle de gastos '!M$4)=0,"",(SUMIFS(Lançamentos!$M:$M,Lançamentos!$I:$I,'Controle de gastos '!$C73,Lançamentos!$C:$C,'Controle de gastos '!M$4)))</f>
        <v/>
      </c>
      <c r="N73" s="27" t="str">
        <f>IF(SUMIFS(Lançamentos!$M:$M,Lançamentos!$I:$I,'Controle de gastos '!$C73,Lançamentos!$C:$C,'Controle de gastos '!N$4)=0,"",(SUMIFS(Lançamentos!$M:$M,Lançamentos!$I:$I,'Controle de gastos '!$C73,Lançamentos!$C:$C,'Controle de gastos '!N$4)))</f>
        <v/>
      </c>
      <c r="O73" s="27" t="str">
        <f>IF(SUMIFS(Lançamentos!$M:$M,Lançamentos!$I:$I,'Controle de gastos '!$C73,Lançamentos!$C:$C,'Controle de gastos '!O$4)=0,"",(SUMIFS(Lançamentos!$M:$M,Lançamentos!$I:$I,'Controle de gastos '!$C73,Lançamentos!$C:$C,'Controle de gastos '!O$4)))</f>
        <v/>
      </c>
      <c r="P73" s="28">
        <f t="shared" si="2"/>
        <v>0</v>
      </c>
    </row>
    <row r="74" spans="2:16">
      <c r="B74" s="62"/>
      <c r="C74" s="21" t="s">
        <v>130</v>
      </c>
      <c r="D74" s="30">
        <f>SUM(D71:D73)</f>
        <v>290</v>
      </c>
      <c r="E74" s="30">
        <f t="shared" ref="E74:O74" si="10">SUM(E71:E73)</f>
        <v>0</v>
      </c>
      <c r="F74" s="30">
        <f t="shared" si="10"/>
        <v>590</v>
      </c>
      <c r="G74" s="30">
        <f t="shared" si="10"/>
        <v>0</v>
      </c>
      <c r="H74" s="30">
        <f t="shared" si="10"/>
        <v>0</v>
      </c>
      <c r="I74" s="30">
        <f t="shared" si="10"/>
        <v>0</v>
      </c>
      <c r="J74" s="30">
        <f t="shared" si="10"/>
        <v>0</v>
      </c>
      <c r="K74" s="30">
        <f t="shared" si="10"/>
        <v>0</v>
      </c>
      <c r="L74" s="30">
        <f t="shared" si="10"/>
        <v>0</v>
      </c>
      <c r="M74" s="30">
        <f t="shared" si="10"/>
        <v>0</v>
      </c>
      <c r="N74" s="30">
        <f t="shared" si="10"/>
        <v>0</v>
      </c>
      <c r="O74" s="30">
        <f t="shared" si="10"/>
        <v>0</v>
      </c>
      <c r="P74" s="30">
        <f t="shared" si="2"/>
        <v>880</v>
      </c>
    </row>
  </sheetData>
  <mergeCells count="10">
    <mergeCell ref="B33:B39"/>
    <mergeCell ref="B5:B15"/>
    <mergeCell ref="B21:B32"/>
    <mergeCell ref="B3:P3"/>
    <mergeCell ref="B16:B20"/>
    <mergeCell ref="B47:B56"/>
    <mergeCell ref="B71:B74"/>
    <mergeCell ref="B40:B46"/>
    <mergeCell ref="B57:B64"/>
    <mergeCell ref="B65:B7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2060"/>
  </sheetPr>
  <dimension ref="B1:AF17"/>
  <sheetViews>
    <sheetView showGridLines="0" workbookViewId="0">
      <selection activeCell="B2" sqref="B2:N2"/>
    </sheetView>
  </sheetViews>
  <sheetFormatPr defaultRowHeight="15"/>
  <cols>
    <col min="1" max="1" width="2.5703125" customWidth="1"/>
    <col min="2" max="2" width="18.85546875" bestFit="1" customWidth="1"/>
    <col min="3" max="14" width="13.28515625" customWidth="1"/>
    <col min="15" max="15" width="5.140625" customWidth="1"/>
    <col min="16" max="16" width="10.28515625" hidden="1" customWidth="1"/>
    <col min="17" max="17" width="18.85546875" bestFit="1" customWidth="1"/>
    <col min="18" max="32" width="11.7109375" customWidth="1"/>
  </cols>
  <sheetData>
    <row r="1" spans="2:32" ht="15.75" thickBot="1"/>
    <row r="2" spans="2:32" ht="17.25" thickBot="1">
      <c r="B2" s="102" t="s">
        <v>170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2"/>
      <c r="Q2" s="81" t="s">
        <v>170</v>
      </c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3"/>
    </row>
    <row r="3" spans="2:32" ht="27" thickBot="1">
      <c r="B3" s="109" t="s">
        <v>158</v>
      </c>
      <c r="C3" s="110" t="s">
        <v>123</v>
      </c>
      <c r="D3" s="110" t="s">
        <v>122</v>
      </c>
      <c r="E3" s="110" t="s">
        <v>35</v>
      </c>
      <c r="F3" s="110" t="s">
        <v>40</v>
      </c>
      <c r="G3" s="110" t="s">
        <v>46</v>
      </c>
      <c r="H3" s="110" t="s">
        <v>47</v>
      </c>
      <c r="I3" s="110" t="s">
        <v>53</v>
      </c>
      <c r="J3" s="110" t="s">
        <v>58</v>
      </c>
      <c r="K3" s="111" t="s">
        <v>81</v>
      </c>
      <c r="L3" s="112" t="s">
        <v>130</v>
      </c>
      <c r="M3" s="112" t="s">
        <v>138</v>
      </c>
      <c r="N3" s="113" t="s">
        <v>137</v>
      </c>
      <c r="Q3" s="73" t="s">
        <v>128</v>
      </c>
      <c r="R3" s="70" t="s">
        <v>146</v>
      </c>
      <c r="S3" s="70" t="s">
        <v>147</v>
      </c>
      <c r="T3" s="70" t="s">
        <v>148</v>
      </c>
      <c r="U3" s="70" t="s">
        <v>149</v>
      </c>
      <c r="V3" s="70" t="s">
        <v>150</v>
      </c>
      <c r="W3" s="70" t="s">
        <v>151</v>
      </c>
      <c r="X3" s="70" t="s">
        <v>152</v>
      </c>
      <c r="Y3" s="70" t="s">
        <v>153</v>
      </c>
      <c r="Z3" s="70" t="s">
        <v>154</v>
      </c>
      <c r="AA3" s="70" t="s">
        <v>155</v>
      </c>
      <c r="AB3" s="70" t="s">
        <v>156</v>
      </c>
      <c r="AC3" s="70" t="s">
        <v>157</v>
      </c>
      <c r="AD3" s="71" t="s">
        <v>130</v>
      </c>
      <c r="AE3" s="71" t="s">
        <v>138</v>
      </c>
      <c r="AF3" s="74" t="s">
        <v>137</v>
      </c>
    </row>
    <row r="4" spans="2:32">
      <c r="B4" s="103" t="s">
        <v>60</v>
      </c>
      <c r="C4" s="104" t="str">
        <f>IF(SUMIFS(Lançamentos!$M:$M,Lançamentos!$K:$K,Mensal!C$3,Lançamentos!$C:$C,Mensal!$B4)=0,"",(SUMIFS(Lançamentos!$M:$M,Lançamentos!$K:$K,Mensal!C$3,Lançamentos!$C:$C,Mensal!$B4)))</f>
        <v/>
      </c>
      <c r="D4" s="104" t="str">
        <f>IF(SUMIFS(Lançamentos!$M:$M,Lançamentos!$K:$K,Mensal!D$3,Lançamentos!$C:$C,Mensal!$B4)=0,"",(SUMIFS(Lançamentos!$M:$M,Lançamentos!$K:$K,Mensal!D$3,Lançamentos!$C:$C,Mensal!$B4)))</f>
        <v/>
      </c>
      <c r="E4" s="104">
        <f>IF(SUMIFS(Lançamentos!$M:$M,Lançamentos!$K:$K,Mensal!E$3,Lançamentos!$C:$C,Mensal!$B4)=0,"",(SUMIFS(Lançamentos!$M:$M,Lançamentos!$K:$K,Mensal!E$3,Lançamentos!$C:$C,Mensal!$B4)))</f>
        <v>652.18000000000006</v>
      </c>
      <c r="F4" s="104" t="str">
        <f>IF(SUMIFS(Lançamentos!$M:$M,Lançamentos!$K:$K,Mensal!F$3,Lançamentos!$C:$C,Mensal!$B4)=0,"",(SUMIFS(Lançamentos!$M:$M,Lançamentos!$K:$K,Mensal!F$3,Lançamentos!$C:$C,Mensal!$B4)))</f>
        <v/>
      </c>
      <c r="G4" s="104" t="str">
        <f>IF(SUMIFS(Lançamentos!$M:$M,Lançamentos!$K:$K,Mensal!G$3,Lançamentos!$C:$C,Mensal!$B4)=0,"",(SUMIFS(Lançamentos!$M:$M,Lançamentos!$K:$K,Mensal!G$3,Lançamentos!$C:$C,Mensal!$B4)))</f>
        <v/>
      </c>
      <c r="H4" s="104" t="str">
        <f>IF(SUMIFS(Lançamentos!$M:$M,Lançamentos!$K:$K,Mensal!H$3,Lançamentos!$C:$C,Mensal!$B4)=0,"",(SUMIFS(Lançamentos!$M:$M,Lançamentos!$K:$K,Mensal!H$3,Lançamentos!$C:$C,Mensal!$B4)))</f>
        <v/>
      </c>
      <c r="I4" s="104" t="str">
        <f>IF(SUMIFS(Lançamentos!$M:$M,Lançamentos!$K:$K,Mensal!I$3,Lançamentos!$C:$C,Mensal!$B4)=0,"",(SUMIFS(Lançamentos!$M:$M,Lançamentos!$K:$K,Mensal!I$3,Lançamentos!$C:$C,Mensal!$B4)))</f>
        <v/>
      </c>
      <c r="J4" s="104" t="str">
        <f>IF(SUMIFS(Lançamentos!$M:$M,Lançamentos!$K:$K,Mensal!J$3,Lançamentos!$C:$C,Mensal!$B4)=0,"",(SUMIFS(Lançamentos!$M:$M,Lançamentos!$K:$K,Mensal!J$3,Lançamentos!$C:$C,Mensal!$B4)))</f>
        <v/>
      </c>
      <c r="K4" s="105">
        <f>IF(SUMIFS(Lançamentos!$M:$M,Lançamentos!$K:$K,Mensal!K$3,Lançamentos!$C:$C,Mensal!$B4)=0,"",(SUMIFS(Lançamentos!$M:$M,Lançamentos!$K:$K,Mensal!K$3,Lançamentos!$C:$C,Mensal!$B4)))</f>
        <v>290</v>
      </c>
      <c r="L4" s="106">
        <f>SUM(C4:K4)</f>
        <v>942.18000000000006</v>
      </c>
      <c r="M4" s="107">
        <f>IFERROR(L4/$L$16,"-")</f>
        <v>0.25707503410641203</v>
      </c>
      <c r="N4" s="108">
        <f>IFERROR(AVERAGE(C4:K4),"-")</f>
        <v>471.09000000000003</v>
      </c>
      <c r="P4" s="72" t="s">
        <v>123</v>
      </c>
      <c r="Q4" s="75" t="str">
        <f>PROPER(P4)</f>
        <v xml:space="preserve">Renda </v>
      </c>
      <c r="R4" s="33" t="str">
        <f>IF(SUMIFS(Lançamentos!$M:$M,Lançamentos!$K:$K,Mensal!$Q4,Lançamentos!$C:$C,Mensal!R$3)=0,"",(SUMIFS(Lançamentos!$M:$M,Lançamentos!$K:$K,Mensal!$Q4,Lançamentos!$C:$C,Mensal!R$3)))</f>
        <v/>
      </c>
      <c r="S4" s="33" t="str">
        <f>IF(SUMIFS(Lançamentos!$M:$M,Lançamentos!$K:$K,Mensal!$Q4,Lançamentos!$C:$C,Mensal!S$3)=0,"",(SUMIFS(Lançamentos!$M:$M,Lançamentos!$K:$K,Mensal!$Q4,Lançamentos!$C:$C,Mensal!S$3)))</f>
        <v/>
      </c>
      <c r="T4" s="33" t="str">
        <f>IF(SUMIFS(Lançamentos!$M:$M,Lançamentos!$K:$K,Mensal!$Q4,Lançamentos!$C:$C,Mensal!T$3)=0,"",(SUMIFS(Lançamentos!$M:$M,Lançamentos!$K:$K,Mensal!$Q4,Lançamentos!$C:$C,Mensal!T$3)))</f>
        <v/>
      </c>
      <c r="U4" s="33" t="str">
        <f>IF(SUMIFS(Lançamentos!$M:$M,Lançamentos!$K:$K,Mensal!$Q4,Lançamentos!$C:$C,Mensal!U$3)=0,"",(SUMIFS(Lançamentos!$M:$M,Lançamentos!$K:$K,Mensal!$Q4,Lançamentos!$C:$C,Mensal!U$3)))</f>
        <v/>
      </c>
      <c r="V4" s="33" t="str">
        <f>IF(SUMIFS(Lançamentos!$M:$M,Lançamentos!$K:$K,Mensal!$Q4,Lançamentos!$C:$C,Mensal!V$3)=0,"",(SUMIFS(Lançamentos!$M:$M,Lançamentos!$K:$K,Mensal!$Q4,Lançamentos!$C:$C,Mensal!V$3)))</f>
        <v/>
      </c>
      <c r="W4" s="33" t="str">
        <f>IF(SUMIFS(Lançamentos!$M:$M,Lançamentos!$K:$K,Mensal!$Q4,Lançamentos!$C:$C,Mensal!W$3)=0,"",(SUMIFS(Lançamentos!$M:$M,Lançamentos!$K:$K,Mensal!$Q4,Lançamentos!$C:$C,Mensal!W$3)))</f>
        <v/>
      </c>
      <c r="X4" s="33" t="str">
        <f>IF(SUMIFS(Lançamentos!$M:$M,Lançamentos!$K:$K,Mensal!$Q4,Lançamentos!$C:$C,Mensal!X$3)=0,"",(SUMIFS(Lançamentos!$M:$M,Lançamentos!$K:$K,Mensal!$Q4,Lançamentos!$C:$C,Mensal!X$3)))</f>
        <v/>
      </c>
      <c r="Y4" s="33" t="str">
        <f>IF(SUMIFS(Lançamentos!$M:$M,Lançamentos!$K:$K,Mensal!$Q4,Lançamentos!$C:$C,Mensal!Y$3)=0,"",(SUMIFS(Lançamentos!$M:$M,Lançamentos!$K:$K,Mensal!$Q4,Lançamentos!$C:$C,Mensal!Y$3)))</f>
        <v/>
      </c>
      <c r="Z4" s="33" t="str">
        <f>IF(SUMIFS(Lançamentos!$M:$M,Lançamentos!$K:$K,Mensal!$Q4,Lançamentos!$C:$C,Mensal!Z$3)=0,"",(SUMIFS(Lançamentos!$M:$M,Lançamentos!$K:$K,Mensal!$Q4,Lançamentos!$C:$C,Mensal!Z$3)))</f>
        <v/>
      </c>
      <c r="AA4" s="33" t="str">
        <f>IF(SUMIFS(Lançamentos!$M:$M,Lançamentos!$K:$K,Mensal!$Q4,Lançamentos!$C:$C,Mensal!AA$3)=0,"",(SUMIFS(Lançamentos!$M:$M,Lançamentos!$K:$K,Mensal!$Q4,Lançamentos!$C:$C,Mensal!AA$3)))</f>
        <v/>
      </c>
      <c r="AB4" s="33" t="str">
        <f>IF(SUMIFS(Lançamentos!$M:$M,Lançamentos!$K:$K,Mensal!$Q4,Lançamentos!$C:$C,Mensal!AB$3)=0,"",(SUMIFS(Lançamentos!$M:$M,Lançamentos!$K:$K,Mensal!$Q4,Lançamentos!$C:$C,Mensal!AB$3)))</f>
        <v/>
      </c>
      <c r="AC4" s="33" t="str">
        <f>IF(SUMIFS(Lançamentos!$M:$M,Lançamentos!$K:$K,Mensal!$Q4,Lançamentos!$C:$C,Mensal!AC$3)=0,"",(SUMIFS(Lançamentos!$M:$M,Lançamentos!$K:$K,Mensal!$Q4,Lançamentos!$C:$C,Mensal!AC$3)))</f>
        <v/>
      </c>
      <c r="AD4" s="33">
        <f>SUM(R4:AC4)</f>
        <v>0</v>
      </c>
      <c r="AE4" s="35">
        <f>AD4/$AD$13</f>
        <v>0</v>
      </c>
      <c r="AF4" s="76" t="str">
        <f>IFERROR(AVERAGE(R4:AC4),"")</f>
        <v/>
      </c>
    </row>
    <row r="5" spans="2:32">
      <c r="B5" s="75" t="s">
        <v>61</v>
      </c>
      <c r="C5" s="33" t="str">
        <f>IF(SUMIFS(Lançamentos!$M:$M,Lançamentos!$K:$K,Mensal!C$3,Lançamentos!$C:$C,Mensal!$B5)=0,"",(SUMIFS(Lançamentos!$M:$M,Lançamentos!$K:$K,Mensal!C$3,Lançamentos!$C:$C,Mensal!$B5)))</f>
        <v/>
      </c>
      <c r="D5" s="33" t="str">
        <f>IF(SUMIFS(Lançamentos!$M:$M,Lançamentos!$K:$K,Mensal!D$3,Lançamentos!$C:$C,Mensal!$B5)=0,"",(SUMIFS(Lançamentos!$M:$M,Lançamentos!$K:$K,Mensal!D$3,Lançamentos!$C:$C,Mensal!$B5)))</f>
        <v/>
      </c>
      <c r="E5" s="33" t="str">
        <f>IF(SUMIFS(Lançamentos!$M:$M,Lançamentos!$K:$K,Mensal!E$3,Lançamentos!$C:$C,Mensal!$B5)=0,"",(SUMIFS(Lançamentos!$M:$M,Lançamentos!$K:$K,Mensal!E$3,Lançamentos!$C:$C,Mensal!$B5)))</f>
        <v/>
      </c>
      <c r="F5" s="33" t="str">
        <f>IF(SUMIFS(Lançamentos!$M:$M,Lançamentos!$K:$K,Mensal!F$3,Lançamentos!$C:$C,Mensal!$B5)=0,"",(SUMIFS(Lançamentos!$M:$M,Lançamentos!$K:$K,Mensal!F$3,Lançamentos!$C:$C,Mensal!$B5)))</f>
        <v/>
      </c>
      <c r="G5" s="33" t="str">
        <f>IF(SUMIFS(Lançamentos!$M:$M,Lançamentos!$K:$K,Mensal!G$3,Lançamentos!$C:$C,Mensal!$B5)=0,"",(SUMIFS(Lançamentos!$M:$M,Lançamentos!$K:$K,Mensal!G$3,Lançamentos!$C:$C,Mensal!$B5)))</f>
        <v/>
      </c>
      <c r="H5" s="33" t="str">
        <f>IF(SUMIFS(Lançamentos!$M:$M,Lançamentos!$K:$K,Mensal!H$3,Lançamentos!$C:$C,Mensal!$B5)=0,"",(SUMIFS(Lançamentos!$M:$M,Lançamentos!$K:$K,Mensal!H$3,Lançamentos!$C:$C,Mensal!$B5)))</f>
        <v/>
      </c>
      <c r="I5" s="33">
        <f>IF(SUMIFS(Lançamentos!$M:$M,Lançamentos!$K:$K,Mensal!I$3,Lançamentos!$C:$C,Mensal!$B5)=0,"",(SUMIFS(Lançamentos!$M:$M,Lançamentos!$K:$K,Mensal!I$3,Lançamentos!$C:$C,Mensal!$B5)))</f>
        <v>90</v>
      </c>
      <c r="J5" s="33" t="str">
        <f>IF(SUMIFS(Lançamentos!$M:$M,Lançamentos!$K:$K,Mensal!J$3,Lançamentos!$C:$C,Mensal!$B5)=0,"",(SUMIFS(Lançamentos!$M:$M,Lançamentos!$K:$K,Mensal!J$3,Lançamentos!$C:$C,Mensal!$B5)))</f>
        <v/>
      </c>
      <c r="K5" s="88" t="str">
        <f>IF(SUMIFS(Lançamentos!$M:$M,Lançamentos!$K:$K,Mensal!K$3,Lançamentos!$C:$C,Mensal!$B5)=0,"",(SUMIFS(Lançamentos!$M:$M,Lançamentos!$K:$K,Mensal!K$3,Lançamentos!$C:$C,Mensal!$B5)))</f>
        <v/>
      </c>
      <c r="L5" s="16">
        <f t="shared" ref="L5:L15" si="0">SUM(C5:K5)</f>
        <v>90</v>
      </c>
      <c r="M5" s="15">
        <f t="shared" ref="M5:M15" si="1">IFERROR(L5/$L$16,"-")</f>
        <v>2.4556616643929059E-2</v>
      </c>
      <c r="N5" s="84">
        <f t="shared" ref="N5:N15" si="2">IFERROR(AVERAGE(C5:K5),"-")</f>
        <v>90</v>
      </c>
      <c r="P5" s="72" t="s">
        <v>122</v>
      </c>
      <c r="Q5" s="75" t="str">
        <f t="shared" ref="Q5:Q12" si="3">PROPER(P5)</f>
        <v>Alimentação</v>
      </c>
      <c r="R5" s="33" t="str">
        <f>IF(SUMIFS(Lançamentos!$M:$M,Lançamentos!$K:$K,Mensal!$Q5,Lançamentos!$C:$C,Mensal!R$3)=0,"",(SUMIFS(Lançamentos!$M:$M,Lançamentos!$K:$K,Mensal!$Q5,Lançamentos!$C:$C,Mensal!R$3)))</f>
        <v/>
      </c>
      <c r="S5" s="33" t="str">
        <f>IF(SUMIFS(Lançamentos!$M:$M,Lançamentos!$K:$K,Mensal!$Q5,Lançamentos!$C:$C,Mensal!S$3)=0,"",(SUMIFS(Lançamentos!$M:$M,Lançamentos!$K:$K,Mensal!$Q5,Lançamentos!$C:$C,Mensal!S$3)))</f>
        <v/>
      </c>
      <c r="T5" s="33">
        <f>IF(SUMIFS(Lançamentos!$M:$M,Lançamentos!$K:$K,Mensal!$Q5,Lançamentos!$C:$C,Mensal!T$3)=0,"",(SUMIFS(Lançamentos!$M:$M,Lançamentos!$K:$K,Mensal!$Q5,Lançamentos!$C:$C,Mensal!T$3)))</f>
        <v>490.25</v>
      </c>
      <c r="U5" s="33" t="str">
        <f>IF(SUMIFS(Lançamentos!$M:$M,Lançamentos!$K:$K,Mensal!$Q5,Lançamentos!$C:$C,Mensal!U$3)=0,"",(SUMIFS(Lançamentos!$M:$M,Lançamentos!$K:$K,Mensal!$Q5,Lançamentos!$C:$C,Mensal!U$3)))</f>
        <v/>
      </c>
      <c r="V5" s="33" t="str">
        <f>IF(SUMIFS(Lançamentos!$M:$M,Lançamentos!$K:$K,Mensal!$Q5,Lançamentos!$C:$C,Mensal!V$3)=0,"",(SUMIFS(Lançamentos!$M:$M,Lançamentos!$K:$K,Mensal!$Q5,Lançamentos!$C:$C,Mensal!V$3)))</f>
        <v/>
      </c>
      <c r="W5" s="33" t="str">
        <f>IF(SUMIFS(Lançamentos!$M:$M,Lançamentos!$K:$K,Mensal!$Q5,Lançamentos!$C:$C,Mensal!W$3)=0,"",(SUMIFS(Lançamentos!$M:$M,Lançamentos!$K:$K,Mensal!$Q5,Lançamentos!$C:$C,Mensal!W$3)))</f>
        <v/>
      </c>
      <c r="X5" s="33" t="str">
        <f>IF(SUMIFS(Lançamentos!$M:$M,Lançamentos!$K:$K,Mensal!$Q5,Lançamentos!$C:$C,Mensal!X$3)=0,"",(SUMIFS(Lançamentos!$M:$M,Lançamentos!$K:$K,Mensal!$Q5,Lançamentos!$C:$C,Mensal!X$3)))</f>
        <v/>
      </c>
      <c r="Y5" s="33" t="str">
        <f>IF(SUMIFS(Lançamentos!$M:$M,Lançamentos!$K:$K,Mensal!$Q5,Lançamentos!$C:$C,Mensal!Y$3)=0,"",(SUMIFS(Lançamentos!$M:$M,Lançamentos!$K:$K,Mensal!$Q5,Lançamentos!$C:$C,Mensal!Y$3)))</f>
        <v/>
      </c>
      <c r="Z5" s="33" t="str">
        <f>IF(SUMIFS(Lançamentos!$M:$M,Lançamentos!$K:$K,Mensal!$Q5,Lançamentos!$C:$C,Mensal!Z$3)=0,"",(SUMIFS(Lançamentos!$M:$M,Lançamentos!$K:$K,Mensal!$Q5,Lançamentos!$C:$C,Mensal!Z$3)))</f>
        <v/>
      </c>
      <c r="AA5" s="33" t="str">
        <f>IF(SUMIFS(Lançamentos!$M:$M,Lançamentos!$K:$K,Mensal!$Q5,Lançamentos!$C:$C,Mensal!AA$3)=0,"",(SUMIFS(Lançamentos!$M:$M,Lançamentos!$K:$K,Mensal!$Q5,Lançamentos!$C:$C,Mensal!AA$3)))</f>
        <v/>
      </c>
      <c r="AB5" s="33" t="str">
        <f>IF(SUMIFS(Lançamentos!$M:$M,Lançamentos!$K:$K,Mensal!$Q5,Lançamentos!$C:$C,Mensal!AB$3)=0,"",(SUMIFS(Lançamentos!$M:$M,Lançamentos!$K:$K,Mensal!$Q5,Lançamentos!$C:$C,Mensal!AB$3)))</f>
        <v/>
      </c>
      <c r="AC5" s="33" t="str">
        <f>IF(SUMIFS(Lançamentos!$M:$M,Lançamentos!$K:$K,Mensal!$Q5,Lançamentos!$C:$C,Mensal!AC$3)=0,"",(SUMIFS(Lançamentos!$M:$M,Lançamentos!$K:$K,Mensal!$Q5,Lançamentos!$C:$C,Mensal!AC$3)))</f>
        <v/>
      </c>
      <c r="AD5" s="33">
        <f t="shared" ref="AD5:AD12" si="4">SUM(R5:AC5)</f>
        <v>490.25</v>
      </c>
      <c r="AE5" s="35">
        <f>AD5/$AD$13</f>
        <v>0.13376534788540245</v>
      </c>
      <c r="AF5" s="76">
        <f t="shared" ref="AF5:AF12" si="5">IFERROR(AVERAGE(R5:AC5),"")</f>
        <v>490.25</v>
      </c>
    </row>
    <row r="6" spans="2:32">
      <c r="B6" s="75" t="s">
        <v>62</v>
      </c>
      <c r="C6" s="33" t="str">
        <f>IF(SUMIFS(Lançamentos!$M:$M,Lançamentos!$K:$K,Mensal!C$3,Lançamentos!$C:$C,Mensal!$B6)=0,"",(SUMIFS(Lançamentos!$M:$M,Lançamentos!$K:$K,Mensal!C$3,Lançamentos!$C:$C,Mensal!$B6)))</f>
        <v/>
      </c>
      <c r="D6" s="33">
        <f>IF(SUMIFS(Lançamentos!$M:$M,Lançamentos!$K:$K,Mensal!D$3,Lançamentos!$C:$C,Mensal!$B6)=0,"",(SUMIFS(Lançamentos!$M:$M,Lançamentos!$K:$K,Mensal!D$3,Lançamentos!$C:$C,Mensal!$B6)))</f>
        <v>490.25</v>
      </c>
      <c r="E6" s="33">
        <f>IF(SUMIFS(Lançamentos!$M:$M,Lançamentos!$K:$K,Mensal!E$3,Lançamentos!$C:$C,Mensal!$B6)=0,"",(SUMIFS(Lançamentos!$M:$M,Lançamentos!$K:$K,Mensal!E$3,Lançamentos!$C:$C,Mensal!$B6)))</f>
        <v>205.76999999999998</v>
      </c>
      <c r="F6" s="33" t="str">
        <f>IF(SUMIFS(Lançamentos!$M:$M,Lançamentos!$K:$K,Mensal!F$3,Lançamentos!$C:$C,Mensal!$B6)=0,"",(SUMIFS(Lançamentos!$M:$M,Lançamentos!$K:$K,Mensal!F$3,Lançamentos!$C:$C,Mensal!$B6)))</f>
        <v/>
      </c>
      <c r="G6" s="33" t="str">
        <f>IF(SUMIFS(Lançamentos!$M:$M,Lançamentos!$K:$K,Mensal!G$3,Lançamentos!$C:$C,Mensal!$B6)=0,"",(SUMIFS(Lançamentos!$M:$M,Lançamentos!$K:$K,Mensal!G$3,Lançamentos!$C:$C,Mensal!$B6)))</f>
        <v/>
      </c>
      <c r="H6" s="33">
        <f>IF(SUMIFS(Lançamentos!$M:$M,Lançamentos!$K:$K,Mensal!H$3,Lançamentos!$C:$C,Mensal!$B6)=0,"",(SUMIFS(Lançamentos!$M:$M,Lançamentos!$K:$K,Mensal!H$3,Lançamentos!$C:$C,Mensal!$B6)))</f>
        <v>460.68</v>
      </c>
      <c r="I6" s="33">
        <f>IF(SUMIFS(Lançamentos!$M:$M,Lançamentos!$K:$K,Mensal!I$3,Lançamentos!$C:$C,Mensal!$B6)=0,"",(SUMIFS(Lançamentos!$M:$M,Lançamentos!$K:$K,Mensal!I$3,Lançamentos!$C:$C,Mensal!$B6)))</f>
        <v>80</v>
      </c>
      <c r="J6" s="33">
        <f>IF(SUMIFS(Lançamentos!$M:$M,Lançamentos!$K:$K,Mensal!J$3,Lançamentos!$C:$C,Mensal!$B6)=0,"",(SUMIFS(Lançamentos!$M:$M,Lançamentos!$K:$K,Mensal!J$3,Lançamentos!$C:$C,Mensal!$B6)))</f>
        <v>431.12</v>
      </c>
      <c r="K6" s="88">
        <f>IF(SUMIFS(Lançamentos!$M:$M,Lançamentos!$K:$K,Mensal!K$3,Lançamentos!$C:$C,Mensal!$B6)=0,"",(SUMIFS(Lançamentos!$M:$M,Lançamentos!$K:$K,Mensal!K$3,Lançamentos!$C:$C,Mensal!$B6)))</f>
        <v>590</v>
      </c>
      <c r="L6" s="16">
        <f t="shared" si="0"/>
        <v>2257.8200000000002</v>
      </c>
      <c r="M6" s="15">
        <f t="shared" si="1"/>
        <v>0.61604911323328793</v>
      </c>
      <c r="N6" s="84">
        <f t="shared" si="2"/>
        <v>376.30333333333334</v>
      </c>
      <c r="P6" s="72" t="s">
        <v>35</v>
      </c>
      <c r="Q6" s="75" t="str">
        <f t="shared" si="3"/>
        <v>Habitação</v>
      </c>
      <c r="R6" s="33">
        <f>IF(SUMIFS(Lançamentos!$M:$M,Lançamentos!$K:$K,Mensal!$Q6,Lançamentos!$C:$C,Mensal!R$3)=0,"",(SUMIFS(Lançamentos!$M:$M,Lançamentos!$K:$K,Mensal!$Q6,Lançamentos!$C:$C,Mensal!R$3)))</f>
        <v>652.18000000000006</v>
      </c>
      <c r="S6" s="33" t="str">
        <f>IF(SUMIFS(Lançamentos!$M:$M,Lançamentos!$K:$K,Mensal!$Q6,Lançamentos!$C:$C,Mensal!S$3)=0,"",(SUMIFS(Lançamentos!$M:$M,Lançamentos!$K:$K,Mensal!$Q6,Lançamentos!$C:$C,Mensal!S$3)))</f>
        <v/>
      </c>
      <c r="T6" s="33">
        <f>IF(SUMIFS(Lançamentos!$M:$M,Lançamentos!$K:$K,Mensal!$Q6,Lançamentos!$C:$C,Mensal!T$3)=0,"",(SUMIFS(Lançamentos!$M:$M,Lançamentos!$K:$K,Mensal!$Q6,Lançamentos!$C:$C,Mensal!T$3)))</f>
        <v>205.76999999999998</v>
      </c>
      <c r="U6" s="33" t="str">
        <f>IF(SUMIFS(Lançamentos!$M:$M,Lançamentos!$K:$K,Mensal!$Q6,Lançamentos!$C:$C,Mensal!U$3)=0,"",(SUMIFS(Lançamentos!$M:$M,Lançamentos!$K:$K,Mensal!$Q6,Lançamentos!$C:$C,Mensal!U$3)))</f>
        <v/>
      </c>
      <c r="V6" s="33" t="str">
        <f>IF(SUMIFS(Lançamentos!$M:$M,Lançamentos!$K:$K,Mensal!$Q6,Lançamentos!$C:$C,Mensal!V$3)=0,"",(SUMIFS(Lançamentos!$M:$M,Lançamentos!$K:$K,Mensal!$Q6,Lançamentos!$C:$C,Mensal!V$3)))</f>
        <v/>
      </c>
      <c r="W6" s="33" t="str">
        <f>IF(SUMIFS(Lançamentos!$M:$M,Lançamentos!$K:$K,Mensal!$Q6,Lançamentos!$C:$C,Mensal!W$3)=0,"",(SUMIFS(Lançamentos!$M:$M,Lançamentos!$K:$K,Mensal!$Q6,Lançamentos!$C:$C,Mensal!W$3)))</f>
        <v/>
      </c>
      <c r="X6" s="33">
        <f>IF(SUMIFS(Lançamentos!$M:$M,Lançamentos!$K:$K,Mensal!$Q6,Lançamentos!$C:$C,Mensal!X$3)=0,"",(SUMIFS(Lançamentos!$M:$M,Lançamentos!$K:$K,Mensal!$Q6,Lançamentos!$C:$C,Mensal!X$3)))</f>
        <v>250</v>
      </c>
      <c r="Y6" s="33" t="str">
        <f>IF(SUMIFS(Lançamentos!$M:$M,Lançamentos!$K:$K,Mensal!$Q6,Lançamentos!$C:$C,Mensal!Y$3)=0,"",(SUMIFS(Lançamentos!$M:$M,Lançamentos!$K:$K,Mensal!$Q6,Lançamentos!$C:$C,Mensal!Y$3)))</f>
        <v/>
      </c>
      <c r="Z6" s="33" t="str">
        <f>IF(SUMIFS(Lançamentos!$M:$M,Lançamentos!$K:$K,Mensal!$Q6,Lançamentos!$C:$C,Mensal!Z$3)=0,"",(SUMIFS(Lançamentos!$M:$M,Lançamentos!$K:$K,Mensal!$Q6,Lançamentos!$C:$C,Mensal!Z$3)))</f>
        <v/>
      </c>
      <c r="AA6" s="33" t="str">
        <f>IF(SUMIFS(Lançamentos!$M:$M,Lançamentos!$K:$K,Mensal!$Q6,Lançamentos!$C:$C,Mensal!AA$3)=0,"",(SUMIFS(Lançamentos!$M:$M,Lançamentos!$K:$K,Mensal!$Q6,Lançamentos!$C:$C,Mensal!AA$3)))</f>
        <v/>
      </c>
      <c r="AB6" s="33" t="str">
        <f>IF(SUMIFS(Lançamentos!$M:$M,Lançamentos!$K:$K,Mensal!$Q6,Lançamentos!$C:$C,Mensal!AB$3)=0,"",(SUMIFS(Lançamentos!$M:$M,Lançamentos!$K:$K,Mensal!$Q6,Lançamentos!$C:$C,Mensal!AB$3)))</f>
        <v/>
      </c>
      <c r="AC6" s="33" t="str">
        <f>IF(SUMIFS(Lançamentos!$M:$M,Lançamentos!$K:$K,Mensal!$Q6,Lançamentos!$C:$C,Mensal!AC$3)=0,"",(SUMIFS(Lançamentos!$M:$M,Lançamentos!$K:$K,Mensal!$Q6,Lançamentos!$C:$C,Mensal!AC$3)))</f>
        <v/>
      </c>
      <c r="AD6" s="33">
        <f t="shared" si="4"/>
        <v>1107.95</v>
      </c>
      <c r="AE6" s="35">
        <f>AD6/$AD$13</f>
        <v>0.30230559345156893</v>
      </c>
      <c r="AF6" s="76">
        <f t="shared" si="5"/>
        <v>369.31666666666666</v>
      </c>
    </row>
    <row r="7" spans="2:32">
      <c r="B7" s="75" t="s">
        <v>63</v>
      </c>
      <c r="C7" s="33" t="str">
        <f>IF(SUMIFS(Lançamentos!$M:$M,Lançamentos!$K:$K,Mensal!C$3,Lançamentos!$C:$C,Mensal!$B7)=0,"",(SUMIFS(Lançamentos!$M:$M,Lançamentos!$K:$K,Mensal!C$3,Lançamentos!$C:$C,Mensal!$B7)))</f>
        <v/>
      </c>
      <c r="D7" s="33" t="str">
        <f>IF(SUMIFS(Lançamentos!$M:$M,Lançamentos!$K:$K,Mensal!D$3,Lançamentos!$C:$C,Mensal!$B7)=0,"",(SUMIFS(Lançamentos!$M:$M,Lançamentos!$K:$K,Mensal!D$3,Lançamentos!$C:$C,Mensal!$B7)))</f>
        <v/>
      </c>
      <c r="E7" s="33" t="str">
        <f>IF(SUMIFS(Lançamentos!$M:$M,Lançamentos!$K:$K,Mensal!E$3,Lançamentos!$C:$C,Mensal!$B7)=0,"",(SUMIFS(Lançamentos!$M:$M,Lançamentos!$K:$K,Mensal!E$3,Lançamentos!$C:$C,Mensal!$B7)))</f>
        <v/>
      </c>
      <c r="F7" s="33" t="str">
        <f>IF(SUMIFS(Lançamentos!$M:$M,Lançamentos!$K:$K,Mensal!F$3,Lançamentos!$C:$C,Mensal!$B7)=0,"",(SUMIFS(Lançamentos!$M:$M,Lançamentos!$K:$K,Mensal!F$3,Lançamentos!$C:$C,Mensal!$B7)))</f>
        <v/>
      </c>
      <c r="G7" s="33" t="str">
        <f>IF(SUMIFS(Lançamentos!$M:$M,Lançamentos!$K:$K,Mensal!G$3,Lançamentos!$C:$C,Mensal!$B7)=0,"",(SUMIFS(Lançamentos!$M:$M,Lançamentos!$K:$K,Mensal!G$3,Lançamentos!$C:$C,Mensal!$B7)))</f>
        <v/>
      </c>
      <c r="H7" s="33" t="str">
        <f>IF(SUMIFS(Lançamentos!$M:$M,Lançamentos!$K:$K,Mensal!H$3,Lançamentos!$C:$C,Mensal!$B7)=0,"",(SUMIFS(Lançamentos!$M:$M,Lançamentos!$K:$K,Mensal!H$3,Lançamentos!$C:$C,Mensal!$B7)))</f>
        <v/>
      </c>
      <c r="I7" s="33">
        <f>IF(SUMIFS(Lançamentos!$M:$M,Lançamentos!$K:$K,Mensal!I$3,Lançamentos!$C:$C,Mensal!$B7)=0,"",(SUMIFS(Lançamentos!$M:$M,Lançamentos!$K:$K,Mensal!I$3,Lançamentos!$C:$C,Mensal!$B7)))</f>
        <v>100</v>
      </c>
      <c r="J7" s="33" t="str">
        <f>IF(SUMIFS(Lançamentos!$M:$M,Lançamentos!$K:$K,Mensal!J$3,Lançamentos!$C:$C,Mensal!$B7)=0,"",(SUMIFS(Lançamentos!$M:$M,Lançamentos!$K:$K,Mensal!J$3,Lançamentos!$C:$C,Mensal!$B7)))</f>
        <v/>
      </c>
      <c r="K7" s="88" t="str">
        <f>IF(SUMIFS(Lançamentos!$M:$M,Lançamentos!$K:$K,Mensal!K$3,Lançamentos!$C:$C,Mensal!$B7)=0,"",(SUMIFS(Lançamentos!$M:$M,Lançamentos!$K:$K,Mensal!K$3,Lançamentos!$C:$C,Mensal!$B7)))</f>
        <v/>
      </c>
      <c r="L7" s="16">
        <f t="shared" si="0"/>
        <v>100</v>
      </c>
      <c r="M7" s="15">
        <f t="shared" si="1"/>
        <v>2.7285129604365622E-2</v>
      </c>
      <c r="N7" s="84">
        <f t="shared" si="2"/>
        <v>100</v>
      </c>
      <c r="P7" s="72" t="s">
        <v>40</v>
      </c>
      <c r="Q7" s="75" t="str">
        <f t="shared" si="3"/>
        <v>Saúde</v>
      </c>
      <c r="R7" s="33" t="str">
        <f>IF(SUMIFS(Lançamentos!$M:$M,Lançamentos!$K:$K,Mensal!$Q7,Lançamentos!$C:$C,Mensal!R$3)=0,"",(SUMIFS(Lançamentos!$M:$M,Lançamentos!$K:$K,Mensal!$Q7,Lançamentos!$C:$C,Mensal!R$3)))</f>
        <v/>
      </c>
      <c r="S7" s="33" t="str">
        <f>IF(SUMIFS(Lançamentos!$M:$M,Lançamentos!$K:$K,Mensal!$Q7,Lançamentos!$C:$C,Mensal!S$3)=0,"",(SUMIFS(Lançamentos!$M:$M,Lançamentos!$K:$K,Mensal!$Q7,Lançamentos!$C:$C,Mensal!S$3)))</f>
        <v/>
      </c>
      <c r="T7" s="33" t="str">
        <f>IF(SUMIFS(Lançamentos!$M:$M,Lançamentos!$K:$K,Mensal!$Q7,Lançamentos!$C:$C,Mensal!T$3)=0,"",(SUMIFS(Lançamentos!$M:$M,Lançamentos!$K:$K,Mensal!$Q7,Lançamentos!$C:$C,Mensal!T$3)))</f>
        <v/>
      </c>
      <c r="U7" s="33" t="str">
        <f>IF(SUMIFS(Lançamentos!$M:$M,Lançamentos!$K:$K,Mensal!$Q7,Lançamentos!$C:$C,Mensal!U$3)=0,"",(SUMIFS(Lançamentos!$M:$M,Lançamentos!$K:$K,Mensal!$Q7,Lançamentos!$C:$C,Mensal!U$3)))</f>
        <v/>
      </c>
      <c r="V7" s="33" t="str">
        <f>IF(SUMIFS(Lançamentos!$M:$M,Lançamentos!$K:$K,Mensal!$Q7,Lançamentos!$C:$C,Mensal!V$3)=0,"",(SUMIFS(Lançamentos!$M:$M,Lançamentos!$K:$K,Mensal!$Q7,Lançamentos!$C:$C,Mensal!V$3)))</f>
        <v/>
      </c>
      <c r="W7" s="33" t="str">
        <f>IF(SUMIFS(Lançamentos!$M:$M,Lançamentos!$K:$K,Mensal!$Q7,Lançamentos!$C:$C,Mensal!W$3)=0,"",(SUMIFS(Lançamentos!$M:$M,Lançamentos!$K:$K,Mensal!$Q7,Lançamentos!$C:$C,Mensal!W$3)))</f>
        <v/>
      </c>
      <c r="X7" s="33" t="str">
        <f>IF(SUMIFS(Lançamentos!$M:$M,Lançamentos!$K:$K,Mensal!$Q7,Lançamentos!$C:$C,Mensal!X$3)=0,"",(SUMIFS(Lançamentos!$M:$M,Lançamentos!$K:$K,Mensal!$Q7,Lançamentos!$C:$C,Mensal!X$3)))</f>
        <v/>
      </c>
      <c r="Y7" s="33" t="str">
        <f>IF(SUMIFS(Lançamentos!$M:$M,Lançamentos!$K:$K,Mensal!$Q7,Lançamentos!$C:$C,Mensal!Y$3)=0,"",(SUMIFS(Lançamentos!$M:$M,Lançamentos!$K:$K,Mensal!$Q7,Lançamentos!$C:$C,Mensal!Y$3)))</f>
        <v/>
      </c>
      <c r="Z7" s="33" t="str">
        <f>IF(SUMIFS(Lançamentos!$M:$M,Lançamentos!$K:$K,Mensal!$Q7,Lançamentos!$C:$C,Mensal!Z$3)=0,"",(SUMIFS(Lançamentos!$M:$M,Lançamentos!$K:$K,Mensal!$Q7,Lançamentos!$C:$C,Mensal!Z$3)))</f>
        <v/>
      </c>
      <c r="AA7" s="33" t="str">
        <f>IF(SUMIFS(Lançamentos!$M:$M,Lançamentos!$K:$K,Mensal!$Q7,Lançamentos!$C:$C,Mensal!AA$3)=0,"",(SUMIFS(Lançamentos!$M:$M,Lançamentos!$K:$K,Mensal!$Q7,Lançamentos!$C:$C,Mensal!AA$3)))</f>
        <v/>
      </c>
      <c r="AB7" s="33" t="str">
        <f>IF(SUMIFS(Lançamentos!$M:$M,Lançamentos!$K:$K,Mensal!$Q7,Lançamentos!$C:$C,Mensal!AB$3)=0,"",(SUMIFS(Lançamentos!$M:$M,Lançamentos!$K:$K,Mensal!$Q7,Lançamentos!$C:$C,Mensal!AB$3)))</f>
        <v/>
      </c>
      <c r="AC7" s="33" t="str">
        <f>IF(SUMIFS(Lançamentos!$M:$M,Lançamentos!$K:$K,Mensal!$Q7,Lançamentos!$C:$C,Mensal!AC$3)=0,"",(SUMIFS(Lançamentos!$M:$M,Lançamentos!$K:$K,Mensal!$Q7,Lançamentos!$C:$C,Mensal!AC$3)))</f>
        <v/>
      </c>
      <c r="AD7" s="33">
        <f t="shared" si="4"/>
        <v>0</v>
      </c>
      <c r="AE7" s="35">
        <f>AD7/$AD$13</f>
        <v>0</v>
      </c>
      <c r="AF7" s="76" t="str">
        <f t="shared" si="5"/>
        <v/>
      </c>
    </row>
    <row r="8" spans="2:32">
      <c r="B8" s="75" t="s">
        <v>64</v>
      </c>
      <c r="C8" s="33" t="str">
        <f>IF(SUMIFS(Lançamentos!$M:$M,Lançamentos!$K:$K,Mensal!C$3,Lançamentos!$C:$C,Mensal!$B8)=0,"",(SUMIFS(Lançamentos!$M:$M,Lançamentos!$K:$K,Mensal!C$3,Lançamentos!$C:$C,Mensal!$B8)))</f>
        <v/>
      </c>
      <c r="D8" s="33" t="str">
        <f>IF(SUMIFS(Lançamentos!$M:$M,Lançamentos!$K:$K,Mensal!D$3,Lançamentos!$C:$C,Mensal!$B8)=0,"",(SUMIFS(Lançamentos!$M:$M,Lançamentos!$K:$K,Mensal!D$3,Lançamentos!$C:$C,Mensal!$B8)))</f>
        <v/>
      </c>
      <c r="E8" s="33" t="str">
        <f>IF(SUMIFS(Lançamentos!$M:$M,Lançamentos!$K:$K,Mensal!E$3,Lançamentos!$C:$C,Mensal!$B8)=0,"",(SUMIFS(Lançamentos!$M:$M,Lançamentos!$K:$K,Mensal!E$3,Lançamentos!$C:$C,Mensal!$B8)))</f>
        <v/>
      </c>
      <c r="F8" s="33" t="str">
        <f>IF(SUMIFS(Lançamentos!$M:$M,Lançamentos!$K:$K,Mensal!F$3,Lançamentos!$C:$C,Mensal!$B8)=0,"",(SUMIFS(Lançamentos!$M:$M,Lançamentos!$K:$K,Mensal!F$3,Lançamentos!$C:$C,Mensal!$B8)))</f>
        <v/>
      </c>
      <c r="G8" s="33" t="str">
        <f>IF(SUMIFS(Lançamentos!$M:$M,Lançamentos!$K:$K,Mensal!G$3,Lançamentos!$C:$C,Mensal!$B8)=0,"",(SUMIFS(Lançamentos!$M:$M,Lançamentos!$K:$K,Mensal!G$3,Lançamentos!$C:$C,Mensal!$B8)))</f>
        <v/>
      </c>
      <c r="H8" s="33" t="str">
        <f>IF(SUMIFS(Lançamentos!$M:$M,Lançamentos!$K:$K,Mensal!H$3,Lançamentos!$C:$C,Mensal!$B8)=0,"",(SUMIFS(Lançamentos!$M:$M,Lançamentos!$K:$K,Mensal!H$3,Lançamentos!$C:$C,Mensal!$B8)))</f>
        <v/>
      </c>
      <c r="I8" s="33">
        <f>IF(SUMIFS(Lançamentos!$M:$M,Lançamentos!$K:$K,Mensal!I$3,Lançamentos!$C:$C,Mensal!$B8)=0,"",(SUMIFS(Lançamentos!$M:$M,Lançamentos!$K:$K,Mensal!I$3,Lançamentos!$C:$C,Mensal!$B8)))</f>
        <v>15</v>
      </c>
      <c r="J8" s="33" t="str">
        <f>IF(SUMIFS(Lançamentos!$M:$M,Lançamentos!$K:$K,Mensal!J$3,Lançamentos!$C:$C,Mensal!$B8)=0,"",(SUMIFS(Lançamentos!$M:$M,Lançamentos!$K:$K,Mensal!J$3,Lançamentos!$C:$C,Mensal!$B8)))</f>
        <v/>
      </c>
      <c r="K8" s="88" t="str">
        <f>IF(SUMIFS(Lançamentos!$M:$M,Lançamentos!$K:$K,Mensal!K$3,Lançamentos!$C:$C,Mensal!$B8)=0,"",(SUMIFS(Lançamentos!$M:$M,Lançamentos!$K:$K,Mensal!K$3,Lançamentos!$C:$C,Mensal!$B8)))</f>
        <v/>
      </c>
      <c r="L8" s="16">
        <f t="shared" si="0"/>
        <v>15</v>
      </c>
      <c r="M8" s="15">
        <f t="shared" si="1"/>
        <v>4.0927694406548429E-3</v>
      </c>
      <c r="N8" s="84">
        <f t="shared" si="2"/>
        <v>15</v>
      </c>
      <c r="P8" s="72" t="s">
        <v>46</v>
      </c>
      <c r="Q8" s="75" t="str">
        <f t="shared" si="3"/>
        <v>Transporte</v>
      </c>
      <c r="R8" s="33" t="str">
        <f>IF(SUMIFS(Lançamentos!$M:$M,Lançamentos!$K:$K,Mensal!$Q8,Lançamentos!$C:$C,Mensal!R$3)=0,"",(SUMIFS(Lançamentos!$M:$M,Lançamentos!$K:$K,Mensal!$Q8,Lançamentos!$C:$C,Mensal!R$3)))</f>
        <v/>
      </c>
      <c r="S8" s="33" t="str">
        <f>IF(SUMIFS(Lançamentos!$M:$M,Lançamentos!$K:$K,Mensal!$Q8,Lançamentos!$C:$C,Mensal!S$3)=0,"",(SUMIFS(Lançamentos!$M:$M,Lançamentos!$K:$K,Mensal!$Q8,Lançamentos!$C:$C,Mensal!S$3)))</f>
        <v/>
      </c>
      <c r="T8" s="33" t="str">
        <f>IF(SUMIFS(Lançamentos!$M:$M,Lançamentos!$K:$K,Mensal!$Q8,Lançamentos!$C:$C,Mensal!T$3)=0,"",(SUMIFS(Lançamentos!$M:$M,Lançamentos!$K:$K,Mensal!$Q8,Lançamentos!$C:$C,Mensal!T$3)))</f>
        <v/>
      </c>
      <c r="U8" s="33" t="str">
        <f>IF(SUMIFS(Lançamentos!$M:$M,Lançamentos!$K:$K,Mensal!$Q8,Lançamentos!$C:$C,Mensal!U$3)=0,"",(SUMIFS(Lançamentos!$M:$M,Lançamentos!$K:$K,Mensal!$Q8,Lançamentos!$C:$C,Mensal!U$3)))</f>
        <v/>
      </c>
      <c r="V8" s="33" t="str">
        <f>IF(SUMIFS(Lançamentos!$M:$M,Lançamentos!$K:$K,Mensal!$Q8,Lançamentos!$C:$C,Mensal!V$3)=0,"",(SUMIFS(Lançamentos!$M:$M,Lançamentos!$K:$K,Mensal!$Q8,Lançamentos!$C:$C,Mensal!V$3)))</f>
        <v/>
      </c>
      <c r="W8" s="33" t="str">
        <f>IF(SUMIFS(Lançamentos!$M:$M,Lançamentos!$K:$K,Mensal!$Q8,Lançamentos!$C:$C,Mensal!W$3)=0,"",(SUMIFS(Lançamentos!$M:$M,Lançamentos!$K:$K,Mensal!$Q8,Lançamentos!$C:$C,Mensal!W$3)))</f>
        <v/>
      </c>
      <c r="X8" s="33" t="str">
        <f>IF(SUMIFS(Lançamentos!$M:$M,Lançamentos!$K:$K,Mensal!$Q8,Lançamentos!$C:$C,Mensal!X$3)=0,"",(SUMIFS(Lançamentos!$M:$M,Lançamentos!$K:$K,Mensal!$Q8,Lançamentos!$C:$C,Mensal!X$3)))</f>
        <v/>
      </c>
      <c r="Y8" s="33" t="str">
        <f>IF(SUMIFS(Lançamentos!$M:$M,Lançamentos!$K:$K,Mensal!$Q8,Lançamentos!$C:$C,Mensal!Y$3)=0,"",(SUMIFS(Lançamentos!$M:$M,Lançamentos!$K:$K,Mensal!$Q8,Lançamentos!$C:$C,Mensal!Y$3)))</f>
        <v/>
      </c>
      <c r="Z8" s="33" t="str">
        <f>IF(SUMIFS(Lançamentos!$M:$M,Lançamentos!$K:$K,Mensal!$Q8,Lançamentos!$C:$C,Mensal!Z$3)=0,"",(SUMIFS(Lançamentos!$M:$M,Lançamentos!$K:$K,Mensal!$Q8,Lançamentos!$C:$C,Mensal!Z$3)))</f>
        <v/>
      </c>
      <c r="AA8" s="33" t="str">
        <f>IF(SUMIFS(Lançamentos!$M:$M,Lançamentos!$K:$K,Mensal!$Q8,Lançamentos!$C:$C,Mensal!AA$3)=0,"",(SUMIFS(Lançamentos!$M:$M,Lançamentos!$K:$K,Mensal!$Q8,Lançamentos!$C:$C,Mensal!AA$3)))</f>
        <v/>
      </c>
      <c r="AB8" s="33" t="str">
        <f>IF(SUMIFS(Lançamentos!$M:$M,Lançamentos!$K:$K,Mensal!$Q8,Lançamentos!$C:$C,Mensal!AB$3)=0,"",(SUMIFS(Lançamentos!$M:$M,Lançamentos!$K:$K,Mensal!$Q8,Lançamentos!$C:$C,Mensal!AB$3)))</f>
        <v/>
      </c>
      <c r="AC8" s="33" t="str">
        <f>IF(SUMIFS(Lançamentos!$M:$M,Lançamentos!$K:$K,Mensal!$Q8,Lançamentos!$C:$C,Mensal!AC$3)=0,"",(SUMIFS(Lançamentos!$M:$M,Lançamentos!$K:$K,Mensal!$Q8,Lançamentos!$C:$C,Mensal!AC$3)))</f>
        <v/>
      </c>
      <c r="AD8" s="33">
        <f t="shared" si="4"/>
        <v>0</v>
      </c>
      <c r="AE8" s="35">
        <f>AD8/$AD$13</f>
        <v>0</v>
      </c>
      <c r="AF8" s="76" t="str">
        <f t="shared" si="5"/>
        <v/>
      </c>
    </row>
    <row r="9" spans="2:32">
      <c r="B9" s="75" t="s">
        <v>65</v>
      </c>
      <c r="C9" s="33" t="str">
        <f>IF(SUMIFS(Lançamentos!$M:$M,Lançamentos!$K:$K,Mensal!C$3,Lançamentos!$C:$C,Mensal!$B9)=0,"",(SUMIFS(Lançamentos!$M:$M,Lançamentos!$K:$K,Mensal!C$3,Lançamentos!$C:$C,Mensal!$B9)))</f>
        <v/>
      </c>
      <c r="D9" s="33" t="str">
        <f>IF(SUMIFS(Lançamentos!$M:$M,Lançamentos!$K:$K,Mensal!D$3,Lançamentos!$C:$C,Mensal!$B9)=0,"",(SUMIFS(Lançamentos!$M:$M,Lançamentos!$K:$K,Mensal!D$3,Lançamentos!$C:$C,Mensal!$B9)))</f>
        <v/>
      </c>
      <c r="E9" s="33" t="str">
        <f>IF(SUMIFS(Lançamentos!$M:$M,Lançamentos!$K:$K,Mensal!E$3,Lançamentos!$C:$C,Mensal!$B9)=0,"",(SUMIFS(Lançamentos!$M:$M,Lançamentos!$K:$K,Mensal!E$3,Lançamentos!$C:$C,Mensal!$B9)))</f>
        <v/>
      </c>
      <c r="F9" s="33" t="str">
        <f>IF(SUMIFS(Lançamentos!$M:$M,Lançamentos!$K:$K,Mensal!F$3,Lançamentos!$C:$C,Mensal!$B9)=0,"",(SUMIFS(Lançamentos!$M:$M,Lançamentos!$K:$K,Mensal!F$3,Lançamentos!$C:$C,Mensal!$B9)))</f>
        <v/>
      </c>
      <c r="G9" s="33" t="str">
        <f>IF(SUMIFS(Lançamentos!$M:$M,Lançamentos!$K:$K,Mensal!G$3,Lançamentos!$C:$C,Mensal!$B9)=0,"",(SUMIFS(Lançamentos!$M:$M,Lançamentos!$K:$K,Mensal!G$3,Lançamentos!$C:$C,Mensal!$B9)))</f>
        <v/>
      </c>
      <c r="H9" s="33" t="str">
        <f>IF(SUMIFS(Lançamentos!$M:$M,Lançamentos!$K:$K,Mensal!H$3,Lançamentos!$C:$C,Mensal!$B9)=0,"",(SUMIFS(Lançamentos!$M:$M,Lançamentos!$K:$K,Mensal!H$3,Lançamentos!$C:$C,Mensal!$B9)))</f>
        <v/>
      </c>
      <c r="I9" s="33">
        <f>IF(SUMIFS(Lançamentos!$M:$M,Lançamentos!$K:$K,Mensal!I$3,Lançamentos!$C:$C,Mensal!$B9)=0,"",(SUMIFS(Lançamentos!$M:$M,Lançamentos!$K:$K,Mensal!I$3,Lançamentos!$C:$C,Mensal!$B9)))</f>
        <v>10</v>
      </c>
      <c r="J9" s="33" t="str">
        <f>IF(SUMIFS(Lançamentos!$M:$M,Lançamentos!$K:$K,Mensal!J$3,Lançamentos!$C:$C,Mensal!$B9)=0,"",(SUMIFS(Lançamentos!$M:$M,Lançamentos!$K:$K,Mensal!J$3,Lançamentos!$C:$C,Mensal!$B9)))</f>
        <v/>
      </c>
      <c r="K9" s="88" t="str">
        <f>IF(SUMIFS(Lançamentos!$M:$M,Lançamentos!$K:$K,Mensal!K$3,Lançamentos!$C:$C,Mensal!$B9)=0,"",(SUMIFS(Lançamentos!$M:$M,Lançamentos!$K:$K,Mensal!K$3,Lançamentos!$C:$C,Mensal!$B9)))</f>
        <v/>
      </c>
      <c r="L9" s="16">
        <f t="shared" si="0"/>
        <v>10</v>
      </c>
      <c r="M9" s="15">
        <f t="shared" si="1"/>
        <v>2.7285129604365621E-3</v>
      </c>
      <c r="N9" s="84">
        <f t="shared" si="2"/>
        <v>10</v>
      </c>
      <c r="P9" s="72" t="s">
        <v>47</v>
      </c>
      <c r="Q9" s="75" t="str">
        <f t="shared" si="3"/>
        <v>Automóvel</v>
      </c>
      <c r="R9" s="33" t="str">
        <f>IF(SUMIFS(Lançamentos!$M:$M,Lançamentos!$K:$K,Mensal!$Q9,Lançamentos!$C:$C,Mensal!R$3)=0,"",(SUMIFS(Lançamentos!$M:$M,Lançamentos!$K:$K,Mensal!$Q9,Lançamentos!$C:$C,Mensal!R$3)))</f>
        <v/>
      </c>
      <c r="S9" s="33" t="str">
        <f>IF(SUMIFS(Lançamentos!$M:$M,Lançamentos!$K:$K,Mensal!$Q9,Lançamentos!$C:$C,Mensal!S$3)=0,"",(SUMIFS(Lançamentos!$M:$M,Lançamentos!$K:$K,Mensal!$Q9,Lançamentos!$C:$C,Mensal!S$3)))</f>
        <v/>
      </c>
      <c r="T9" s="33">
        <f>IF(SUMIFS(Lançamentos!$M:$M,Lançamentos!$K:$K,Mensal!$Q9,Lançamentos!$C:$C,Mensal!T$3)=0,"",(SUMIFS(Lançamentos!$M:$M,Lançamentos!$K:$K,Mensal!$Q9,Lançamentos!$C:$C,Mensal!T$3)))</f>
        <v>460.68</v>
      </c>
      <c r="U9" s="33" t="str">
        <f>IF(SUMIFS(Lançamentos!$M:$M,Lançamentos!$K:$K,Mensal!$Q9,Lançamentos!$C:$C,Mensal!U$3)=0,"",(SUMIFS(Lançamentos!$M:$M,Lançamentos!$K:$K,Mensal!$Q9,Lançamentos!$C:$C,Mensal!U$3)))</f>
        <v/>
      </c>
      <c r="V9" s="33" t="str">
        <f>IF(SUMIFS(Lançamentos!$M:$M,Lançamentos!$K:$K,Mensal!$Q9,Lançamentos!$C:$C,Mensal!V$3)=0,"",(SUMIFS(Lançamentos!$M:$M,Lançamentos!$K:$K,Mensal!$Q9,Lançamentos!$C:$C,Mensal!V$3)))</f>
        <v/>
      </c>
      <c r="W9" s="33" t="str">
        <f>IF(SUMIFS(Lançamentos!$M:$M,Lançamentos!$K:$K,Mensal!$Q9,Lançamentos!$C:$C,Mensal!W$3)=0,"",(SUMIFS(Lançamentos!$M:$M,Lançamentos!$K:$K,Mensal!$Q9,Lançamentos!$C:$C,Mensal!W$3)))</f>
        <v/>
      </c>
      <c r="X9" s="33" t="str">
        <f>IF(SUMIFS(Lançamentos!$M:$M,Lançamentos!$K:$K,Mensal!$Q9,Lançamentos!$C:$C,Mensal!X$3)=0,"",(SUMIFS(Lançamentos!$M:$M,Lançamentos!$K:$K,Mensal!$Q9,Lançamentos!$C:$C,Mensal!X$3)))</f>
        <v/>
      </c>
      <c r="Y9" s="33" t="str">
        <f>IF(SUMIFS(Lançamentos!$M:$M,Lançamentos!$K:$K,Mensal!$Q9,Lançamentos!$C:$C,Mensal!Y$3)=0,"",(SUMIFS(Lançamentos!$M:$M,Lançamentos!$K:$K,Mensal!$Q9,Lançamentos!$C:$C,Mensal!Y$3)))</f>
        <v/>
      </c>
      <c r="Z9" s="33" t="str">
        <f>IF(SUMIFS(Lançamentos!$M:$M,Lançamentos!$K:$K,Mensal!$Q9,Lançamentos!$C:$C,Mensal!Z$3)=0,"",(SUMIFS(Lançamentos!$M:$M,Lançamentos!$K:$K,Mensal!$Q9,Lançamentos!$C:$C,Mensal!Z$3)))</f>
        <v/>
      </c>
      <c r="AA9" s="33" t="str">
        <f>IF(SUMIFS(Lançamentos!$M:$M,Lançamentos!$K:$K,Mensal!$Q9,Lançamentos!$C:$C,Mensal!AA$3)=0,"",(SUMIFS(Lançamentos!$M:$M,Lançamentos!$K:$K,Mensal!$Q9,Lançamentos!$C:$C,Mensal!AA$3)))</f>
        <v/>
      </c>
      <c r="AB9" s="33" t="str">
        <f>IF(SUMIFS(Lançamentos!$M:$M,Lançamentos!$K:$K,Mensal!$Q9,Lançamentos!$C:$C,Mensal!AB$3)=0,"",(SUMIFS(Lançamentos!$M:$M,Lançamentos!$K:$K,Mensal!$Q9,Lançamentos!$C:$C,Mensal!AB$3)))</f>
        <v/>
      </c>
      <c r="AC9" s="33" t="str">
        <f>IF(SUMIFS(Lançamentos!$M:$M,Lançamentos!$K:$K,Mensal!$Q9,Lançamentos!$C:$C,Mensal!AC$3)=0,"",(SUMIFS(Lançamentos!$M:$M,Lançamentos!$K:$K,Mensal!$Q9,Lançamentos!$C:$C,Mensal!AC$3)))</f>
        <v/>
      </c>
      <c r="AD9" s="33">
        <f t="shared" si="4"/>
        <v>460.68</v>
      </c>
      <c r="AE9" s="35">
        <f>AD9/$AD$13</f>
        <v>0.12569713506139155</v>
      </c>
      <c r="AF9" s="76">
        <f t="shared" si="5"/>
        <v>460.68</v>
      </c>
    </row>
    <row r="10" spans="2:32">
      <c r="B10" s="75" t="s">
        <v>66</v>
      </c>
      <c r="C10" s="33" t="str">
        <f>IF(SUMIFS(Lançamentos!$M:$M,Lançamentos!$K:$K,Mensal!C$3,Lançamentos!$C:$C,Mensal!$B10)=0,"",(SUMIFS(Lançamentos!$M:$M,Lançamentos!$K:$K,Mensal!C$3,Lançamentos!$C:$C,Mensal!$B10)))</f>
        <v/>
      </c>
      <c r="D10" s="33" t="str">
        <f>IF(SUMIFS(Lançamentos!$M:$M,Lançamentos!$K:$K,Mensal!D$3,Lançamentos!$C:$C,Mensal!$B10)=0,"",(SUMIFS(Lançamentos!$M:$M,Lançamentos!$K:$K,Mensal!D$3,Lançamentos!$C:$C,Mensal!$B10)))</f>
        <v/>
      </c>
      <c r="E10" s="33">
        <f>IF(SUMIFS(Lançamentos!$M:$M,Lançamentos!$K:$K,Mensal!E$3,Lançamentos!$C:$C,Mensal!$B10)=0,"",(SUMIFS(Lançamentos!$M:$M,Lançamentos!$K:$K,Mensal!E$3,Lançamentos!$C:$C,Mensal!$B10)))</f>
        <v>250</v>
      </c>
      <c r="F10" s="33" t="str">
        <f>IF(SUMIFS(Lançamentos!$M:$M,Lançamentos!$K:$K,Mensal!F$3,Lançamentos!$C:$C,Mensal!$B10)=0,"",(SUMIFS(Lançamentos!$M:$M,Lançamentos!$K:$K,Mensal!F$3,Lançamentos!$C:$C,Mensal!$B10)))</f>
        <v/>
      </c>
      <c r="G10" s="33" t="str">
        <f>IF(SUMIFS(Lançamentos!$M:$M,Lançamentos!$K:$K,Mensal!G$3,Lançamentos!$C:$C,Mensal!$B10)=0,"",(SUMIFS(Lançamentos!$M:$M,Lançamentos!$K:$K,Mensal!G$3,Lançamentos!$C:$C,Mensal!$B10)))</f>
        <v/>
      </c>
      <c r="H10" s="33" t="str">
        <f>IF(SUMIFS(Lançamentos!$M:$M,Lançamentos!$K:$K,Mensal!H$3,Lançamentos!$C:$C,Mensal!$B10)=0,"",(SUMIFS(Lançamentos!$M:$M,Lançamentos!$K:$K,Mensal!H$3,Lançamentos!$C:$C,Mensal!$B10)))</f>
        <v/>
      </c>
      <c r="I10" s="33" t="str">
        <f>IF(SUMIFS(Lançamentos!$M:$M,Lançamentos!$K:$K,Mensal!I$3,Lançamentos!$C:$C,Mensal!$B10)=0,"",(SUMIFS(Lançamentos!$M:$M,Lançamentos!$K:$K,Mensal!I$3,Lançamentos!$C:$C,Mensal!$B10)))</f>
        <v/>
      </c>
      <c r="J10" s="33" t="str">
        <f>IF(SUMIFS(Lançamentos!$M:$M,Lançamentos!$K:$K,Mensal!J$3,Lançamentos!$C:$C,Mensal!$B10)=0,"",(SUMIFS(Lançamentos!$M:$M,Lançamentos!$K:$K,Mensal!J$3,Lançamentos!$C:$C,Mensal!$B10)))</f>
        <v/>
      </c>
      <c r="K10" s="88" t="str">
        <f>IF(SUMIFS(Lançamentos!$M:$M,Lançamentos!$K:$K,Mensal!K$3,Lançamentos!$C:$C,Mensal!$B10)=0,"",(SUMIFS(Lançamentos!$M:$M,Lançamentos!$K:$K,Mensal!K$3,Lançamentos!$C:$C,Mensal!$B10)))</f>
        <v/>
      </c>
      <c r="L10" s="16">
        <f t="shared" si="0"/>
        <v>250</v>
      </c>
      <c r="M10" s="15">
        <f t="shared" si="1"/>
        <v>6.8212824010914053E-2</v>
      </c>
      <c r="N10" s="84">
        <f t="shared" si="2"/>
        <v>250</v>
      </c>
      <c r="P10" s="72" t="s">
        <v>53</v>
      </c>
      <c r="Q10" s="75" t="str">
        <f t="shared" si="3"/>
        <v>Despesas Pessoais</v>
      </c>
      <c r="R10" s="33" t="str">
        <f>IF(SUMIFS(Lançamentos!$M:$M,Lançamentos!$K:$K,Mensal!$Q10,Lançamentos!$C:$C,Mensal!R$3)=0,"",(SUMIFS(Lançamentos!$M:$M,Lançamentos!$K:$K,Mensal!$Q10,Lançamentos!$C:$C,Mensal!R$3)))</f>
        <v/>
      </c>
      <c r="S10" s="33">
        <f>IF(SUMIFS(Lançamentos!$M:$M,Lançamentos!$K:$K,Mensal!$Q10,Lançamentos!$C:$C,Mensal!S$3)=0,"",(SUMIFS(Lançamentos!$M:$M,Lançamentos!$K:$K,Mensal!$Q10,Lançamentos!$C:$C,Mensal!S$3)))</f>
        <v>90</v>
      </c>
      <c r="T10" s="33">
        <f>IF(SUMIFS(Lançamentos!$M:$M,Lançamentos!$K:$K,Mensal!$Q10,Lançamentos!$C:$C,Mensal!T$3)=0,"",(SUMIFS(Lançamentos!$M:$M,Lançamentos!$K:$K,Mensal!$Q10,Lançamentos!$C:$C,Mensal!T$3)))</f>
        <v>80</v>
      </c>
      <c r="U10" s="33">
        <f>IF(SUMIFS(Lançamentos!$M:$M,Lançamentos!$K:$K,Mensal!$Q10,Lançamentos!$C:$C,Mensal!U$3)=0,"",(SUMIFS(Lançamentos!$M:$M,Lançamentos!$K:$K,Mensal!$Q10,Lançamentos!$C:$C,Mensal!U$3)))</f>
        <v>100</v>
      </c>
      <c r="V10" s="33">
        <f>IF(SUMIFS(Lançamentos!$M:$M,Lançamentos!$K:$K,Mensal!$Q10,Lançamentos!$C:$C,Mensal!V$3)=0,"",(SUMIFS(Lançamentos!$M:$M,Lançamentos!$K:$K,Mensal!$Q10,Lançamentos!$C:$C,Mensal!V$3)))</f>
        <v>15</v>
      </c>
      <c r="W10" s="33">
        <f>IF(SUMIFS(Lançamentos!$M:$M,Lançamentos!$K:$K,Mensal!$Q10,Lançamentos!$C:$C,Mensal!W$3)=0,"",(SUMIFS(Lançamentos!$M:$M,Lançamentos!$K:$K,Mensal!$Q10,Lançamentos!$C:$C,Mensal!W$3)))</f>
        <v>10</v>
      </c>
      <c r="X10" s="33" t="str">
        <f>IF(SUMIFS(Lançamentos!$M:$M,Lançamentos!$K:$K,Mensal!$Q10,Lançamentos!$C:$C,Mensal!X$3)=0,"",(SUMIFS(Lançamentos!$M:$M,Lançamentos!$K:$K,Mensal!$Q10,Lançamentos!$C:$C,Mensal!X$3)))</f>
        <v/>
      </c>
      <c r="Y10" s="33" t="str">
        <f>IF(SUMIFS(Lançamentos!$M:$M,Lançamentos!$K:$K,Mensal!$Q10,Lançamentos!$C:$C,Mensal!Y$3)=0,"",(SUMIFS(Lançamentos!$M:$M,Lançamentos!$K:$K,Mensal!$Q10,Lançamentos!$C:$C,Mensal!Y$3)))</f>
        <v/>
      </c>
      <c r="Z10" s="33" t="str">
        <f>IF(SUMIFS(Lançamentos!$M:$M,Lançamentos!$K:$K,Mensal!$Q10,Lançamentos!$C:$C,Mensal!Z$3)=0,"",(SUMIFS(Lançamentos!$M:$M,Lançamentos!$K:$K,Mensal!$Q10,Lançamentos!$C:$C,Mensal!Z$3)))</f>
        <v/>
      </c>
      <c r="AA10" s="33" t="str">
        <f>IF(SUMIFS(Lançamentos!$M:$M,Lançamentos!$K:$K,Mensal!$Q10,Lançamentos!$C:$C,Mensal!AA$3)=0,"",(SUMIFS(Lançamentos!$M:$M,Lançamentos!$K:$K,Mensal!$Q10,Lançamentos!$C:$C,Mensal!AA$3)))</f>
        <v/>
      </c>
      <c r="AB10" s="33" t="str">
        <f>IF(SUMIFS(Lançamentos!$M:$M,Lançamentos!$K:$K,Mensal!$Q10,Lançamentos!$C:$C,Mensal!AB$3)=0,"",(SUMIFS(Lançamentos!$M:$M,Lançamentos!$K:$K,Mensal!$Q10,Lançamentos!$C:$C,Mensal!AB$3)))</f>
        <v/>
      </c>
      <c r="AC10" s="33" t="str">
        <f>IF(SUMIFS(Lançamentos!$M:$M,Lançamentos!$K:$K,Mensal!$Q10,Lançamentos!$C:$C,Mensal!AC$3)=0,"",(SUMIFS(Lançamentos!$M:$M,Lançamentos!$K:$K,Mensal!$Q10,Lançamentos!$C:$C,Mensal!AC$3)))</f>
        <v/>
      </c>
      <c r="AD10" s="33">
        <f t="shared" si="4"/>
        <v>295</v>
      </c>
      <c r="AE10" s="35">
        <f>AD10/$AD$13</f>
        <v>8.0491132332878579E-2</v>
      </c>
      <c r="AF10" s="76">
        <f t="shared" si="5"/>
        <v>59</v>
      </c>
    </row>
    <row r="11" spans="2:32">
      <c r="B11" s="75" t="s">
        <v>67</v>
      </c>
      <c r="C11" s="33" t="str">
        <f>IF(SUMIFS(Lançamentos!$M:$M,Lançamentos!$K:$K,Mensal!C$3,Lançamentos!$C:$C,Mensal!$B11)=0,"",(SUMIFS(Lançamentos!$M:$M,Lançamentos!$K:$K,Mensal!C$3,Lançamentos!$C:$C,Mensal!$B11)))</f>
        <v/>
      </c>
      <c r="D11" s="33" t="str">
        <f>IF(SUMIFS(Lançamentos!$M:$M,Lançamentos!$K:$K,Mensal!D$3,Lançamentos!$C:$C,Mensal!$B11)=0,"",(SUMIFS(Lançamentos!$M:$M,Lançamentos!$K:$K,Mensal!D$3,Lançamentos!$C:$C,Mensal!$B11)))</f>
        <v/>
      </c>
      <c r="E11" s="33" t="str">
        <f>IF(SUMIFS(Lançamentos!$M:$M,Lançamentos!$K:$K,Mensal!E$3,Lançamentos!$C:$C,Mensal!$B11)=0,"",(SUMIFS(Lançamentos!$M:$M,Lançamentos!$K:$K,Mensal!E$3,Lançamentos!$C:$C,Mensal!$B11)))</f>
        <v/>
      </c>
      <c r="F11" s="33" t="str">
        <f>IF(SUMIFS(Lançamentos!$M:$M,Lançamentos!$K:$K,Mensal!F$3,Lançamentos!$C:$C,Mensal!$B11)=0,"",(SUMIFS(Lançamentos!$M:$M,Lançamentos!$K:$K,Mensal!F$3,Lançamentos!$C:$C,Mensal!$B11)))</f>
        <v/>
      </c>
      <c r="G11" s="33" t="str">
        <f>IF(SUMIFS(Lançamentos!$M:$M,Lançamentos!$K:$K,Mensal!G$3,Lançamentos!$C:$C,Mensal!$B11)=0,"",(SUMIFS(Lançamentos!$M:$M,Lançamentos!$K:$K,Mensal!G$3,Lançamentos!$C:$C,Mensal!$B11)))</f>
        <v/>
      </c>
      <c r="H11" s="33" t="str">
        <f>IF(SUMIFS(Lançamentos!$M:$M,Lançamentos!$K:$K,Mensal!H$3,Lançamentos!$C:$C,Mensal!$B11)=0,"",(SUMIFS(Lançamentos!$M:$M,Lançamentos!$K:$K,Mensal!H$3,Lançamentos!$C:$C,Mensal!$B11)))</f>
        <v/>
      </c>
      <c r="I11" s="33" t="str">
        <f>IF(SUMIFS(Lançamentos!$M:$M,Lançamentos!$K:$K,Mensal!I$3,Lançamentos!$C:$C,Mensal!$B11)=0,"",(SUMIFS(Lançamentos!$M:$M,Lançamentos!$K:$K,Mensal!I$3,Lançamentos!$C:$C,Mensal!$B11)))</f>
        <v/>
      </c>
      <c r="J11" s="33" t="str">
        <f>IF(SUMIFS(Lançamentos!$M:$M,Lançamentos!$K:$K,Mensal!J$3,Lançamentos!$C:$C,Mensal!$B11)=0,"",(SUMIFS(Lançamentos!$M:$M,Lançamentos!$K:$K,Mensal!J$3,Lançamentos!$C:$C,Mensal!$B11)))</f>
        <v/>
      </c>
      <c r="K11" s="88" t="str">
        <f>IF(SUMIFS(Lançamentos!$M:$M,Lançamentos!$K:$K,Mensal!K$3,Lançamentos!$C:$C,Mensal!$B11)=0,"",(SUMIFS(Lançamentos!$M:$M,Lançamentos!$K:$K,Mensal!K$3,Lançamentos!$C:$C,Mensal!$B11)))</f>
        <v/>
      </c>
      <c r="L11" s="16">
        <f t="shared" si="0"/>
        <v>0</v>
      </c>
      <c r="M11" s="15">
        <f t="shared" si="1"/>
        <v>0</v>
      </c>
      <c r="N11" s="84" t="str">
        <f t="shared" si="2"/>
        <v>-</v>
      </c>
      <c r="P11" s="72" t="s">
        <v>58</v>
      </c>
      <c r="Q11" s="75" t="str">
        <f t="shared" si="3"/>
        <v>Lazer</v>
      </c>
      <c r="R11" s="33" t="str">
        <f>IF(SUMIFS(Lançamentos!$M:$M,Lançamentos!$K:$K,Mensal!$Q11,Lançamentos!$C:$C,Mensal!R$3)=0,"",(SUMIFS(Lançamentos!$M:$M,Lançamentos!$K:$K,Mensal!$Q11,Lançamentos!$C:$C,Mensal!R$3)))</f>
        <v/>
      </c>
      <c r="S11" s="33" t="str">
        <f>IF(SUMIFS(Lançamentos!$M:$M,Lançamentos!$K:$K,Mensal!$Q11,Lançamentos!$C:$C,Mensal!S$3)=0,"",(SUMIFS(Lançamentos!$M:$M,Lançamentos!$K:$K,Mensal!$Q11,Lançamentos!$C:$C,Mensal!S$3)))</f>
        <v/>
      </c>
      <c r="T11" s="33">
        <f>IF(SUMIFS(Lançamentos!$M:$M,Lançamentos!$K:$K,Mensal!$Q11,Lançamentos!$C:$C,Mensal!T$3)=0,"",(SUMIFS(Lançamentos!$M:$M,Lançamentos!$K:$K,Mensal!$Q11,Lançamentos!$C:$C,Mensal!T$3)))</f>
        <v>431.12</v>
      </c>
      <c r="U11" s="33" t="str">
        <f>IF(SUMIFS(Lançamentos!$M:$M,Lançamentos!$K:$K,Mensal!$Q11,Lançamentos!$C:$C,Mensal!U$3)=0,"",(SUMIFS(Lançamentos!$M:$M,Lançamentos!$K:$K,Mensal!$Q11,Lançamentos!$C:$C,Mensal!U$3)))</f>
        <v/>
      </c>
      <c r="V11" s="33" t="str">
        <f>IF(SUMIFS(Lançamentos!$M:$M,Lançamentos!$K:$K,Mensal!$Q11,Lançamentos!$C:$C,Mensal!V$3)=0,"",(SUMIFS(Lançamentos!$M:$M,Lançamentos!$K:$K,Mensal!$Q11,Lançamentos!$C:$C,Mensal!V$3)))</f>
        <v/>
      </c>
      <c r="W11" s="33" t="str">
        <f>IF(SUMIFS(Lançamentos!$M:$M,Lançamentos!$K:$K,Mensal!$Q11,Lançamentos!$C:$C,Mensal!W$3)=0,"",(SUMIFS(Lançamentos!$M:$M,Lançamentos!$K:$K,Mensal!$Q11,Lançamentos!$C:$C,Mensal!W$3)))</f>
        <v/>
      </c>
      <c r="X11" s="33" t="str">
        <f>IF(SUMIFS(Lançamentos!$M:$M,Lançamentos!$K:$K,Mensal!$Q11,Lançamentos!$C:$C,Mensal!X$3)=0,"",(SUMIFS(Lançamentos!$M:$M,Lançamentos!$K:$K,Mensal!$Q11,Lançamentos!$C:$C,Mensal!X$3)))</f>
        <v/>
      </c>
      <c r="Y11" s="33" t="str">
        <f>IF(SUMIFS(Lançamentos!$M:$M,Lançamentos!$K:$K,Mensal!$Q11,Lançamentos!$C:$C,Mensal!Y$3)=0,"",(SUMIFS(Lançamentos!$M:$M,Lançamentos!$K:$K,Mensal!$Q11,Lançamentos!$C:$C,Mensal!Y$3)))</f>
        <v/>
      </c>
      <c r="Z11" s="33" t="str">
        <f>IF(SUMIFS(Lançamentos!$M:$M,Lançamentos!$K:$K,Mensal!$Q11,Lançamentos!$C:$C,Mensal!Z$3)=0,"",(SUMIFS(Lançamentos!$M:$M,Lançamentos!$K:$K,Mensal!$Q11,Lançamentos!$C:$C,Mensal!Z$3)))</f>
        <v/>
      </c>
      <c r="AA11" s="33" t="str">
        <f>IF(SUMIFS(Lançamentos!$M:$M,Lançamentos!$K:$K,Mensal!$Q11,Lançamentos!$C:$C,Mensal!AA$3)=0,"",(SUMIFS(Lançamentos!$M:$M,Lançamentos!$K:$K,Mensal!$Q11,Lançamentos!$C:$C,Mensal!AA$3)))</f>
        <v/>
      </c>
      <c r="AB11" s="33" t="str">
        <f>IF(SUMIFS(Lançamentos!$M:$M,Lançamentos!$K:$K,Mensal!$Q11,Lançamentos!$C:$C,Mensal!AB$3)=0,"",(SUMIFS(Lançamentos!$M:$M,Lançamentos!$K:$K,Mensal!$Q11,Lançamentos!$C:$C,Mensal!AB$3)))</f>
        <v/>
      </c>
      <c r="AC11" s="33" t="str">
        <f>IF(SUMIFS(Lançamentos!$M:$M,Lançamentos!$K:$K,Mensal!$Q11,Lançamentos!$C:$C,Mensal!AC$3)=0,"",(SUMIFS(Lançamentos!$M:$M,Lançamentos!$K:$K,Mensal!$Q11,Lançamentos!$C:$C,Mensal!AC$3)))</f>
        <v/>
      </c>
      <c r="AD11" s="33">
        <f t="shared" si="4"/>
        <v>431.12</v>
      </c>
      <c r="AE11" s="35">
        <f>AD11/$AD$13</f>
        <v>0.11763165075034107</v>
      </c>
      <c r="AF11" s="76">
        <f t="shared" si="5"/>
        <v>431.12</v>
      </c>
    </row>
    <row r="12" spans="2:32">
      <c r="B12" s="75" t="s">
        <v>68</v>
      </c>
      <c r="C12" s="33" t="str">
        <f>IF(SUMIFS(Lançamentos!$M:$M,Lançamentos!$K:$K,Mensal!C$3,Lançamentos!$C:$C,Mensal!$B12)=0,"",(SUMIFS(Lançamentos!$M:$M,Lançamentos!$K:$K,Mensal!C$3,Lançamentos!$C:$C,Mensal!$B12)))</f>
        <v/>
      </c>
      <c r="D12" s="33" t="str">
        <f>IF(SUMIFS(Lançamentos!$M:$M,Lançamentos!$K:$K,Mensal!D$3,Lançamentos!$C:$C,Mensal!$B12)=0,"",(SUMIFS(Lançamentos!$M:$M,Lançamentos!$K:$K,Mensal!D$3,Lançamentos!$C:$C,Mensal!$B12)))</f>
        <v/>
      </c>
      <c r="E12" s="33" t="str">
        <f>IF(SUMIFS(Lançamentos!$M:$M,Lançamentos!$K:$K,Mensal!E$3,Lançamentos!$C:$C,Mensal!$B12)=0,"",(SUMIFS(Lançamentos!$M:$M,Lançamentos!$K:$K,Mensal!E$3,Lançamentos!$C:$C,Mensal!$B12)))</f>
        <v/>
      </c>
      <c r="F12" s="33" t="str">
        <f>IF(SUMIFS(Lançamentos!$M:$M,Lançamentos!$K:$K,Mensal!F$3,Lançamentos!$C:$C,Mensal!$B12)=0,"",(SUMIFS(Lançamentos!$M:$M,Lançamentos!$K:$K,Mensal!F$3,Lançamentos!$C:$C,Mensal!$B12)))</f>
        <v/>
      </c>
      <c r="G12" s="33" t="str">
        <f>IF(SUMIFS(Lançamentos!$M:$M,Lançamentos!$K:$K,Mensal!G$3,Lançamentos!$C:$C,Mensal!$B12)=0,"",(SUMIFS(Lançamentos!$M:$M,Lançamentos!$K:$K,Mensal!G$3,Lançamentos!$C:$C,Mensal!$B12)))</f>
        <v/>
      </c>
      <c r="H12" s="33" t="str">
        <f>IF(SUMIFS(Lançamentos!$M:$M,Lançamentos!$K:$K,Mensal!H$3,Lançamentos!$C:$C,Mensal!$B12)=0,"",(SUMIFS(Lançamentos!$M:$M,Lançamentos!$K:$K,Mensal!H$3,Lançamentos!$C:$C,Mensal!$B12)))</f>
        <v/>
      </c>
      <c r="I12" s="33" t="str">
        <f>IF(SUMIFS(Lançamentos!$M:$M,Lançamentos!$K:$K,Mensal!I$3,Lançamentos!$C:$C,Mensal!$B12)=0,"",(SUMIFS(Lançamentos!$M:$M,Lançamentos!$K:$K,Mensal!I$3,Lançamentos!$C:$C,Mensal!$B12)))</f>
        <v/>
      </c>
      <c r="J12" s="33" t="str">
        <f>IF(SUMIFS(Lançamentos!$M:$M,Lançamentos!$K:$K,Mensal!J$3,Lançamentos!$C:$C,Mensal!$B12)=0,"",(SUMIFS(Lançamentos!$M:$M,Lançamentos!$K:$K,Mensal!J$3,Lançamentos!$C:$C,Mensal!$B12)))</f>
        <v/>
      </c>
      <c r="K12" s="88" t="str">
        <f>IF(SUMIFS(Lançamentos!$M:$M,Lançamentos!$K:$K,Mensal!K$3,Lançamentos!$C:$C,Mensal!$B12)=0,"",(SUMIFS(Lançamentos!$M:$M,Lançamentos!$K:$K,Mensal!K$3,Lançamentos!$C:$C,Mensal!$B12)))</f>
        <v/>
      </c>
      <c r="L12" s="16">
        <f t="shared" si="0"/>
        <v>0</v>
      </c>
      <c r="M12" s="15">
        <f t="shared" si="1"/>
        <v>0</v>
      </c>
      <c r="N12" s="84" t="str">
        <f t="shared" si="2"/>
        <v>-</v>
      </c>
      <c r="P12" s="72" t="s">
        <v>81</v>
      </c>
      <c r="Q12" s="75" t="str">
        <f t="shared" si="3"/>
        <v>Educação</v>
      </c>
      <c r="R12" s="33">
        <f>IF(SUMIFS(Lançamentos!$M:$M,Lançamentos!$K:$K,Mensal!$Q12,Lançamentos!$C:$C,Mensal!R$3)=0,"",(SUMIFS(Lançamentos!$M:$M,Lançamentos!$K:$K,Mensal!$Q12,Lançamentos!$C:$C,Mensal!R$3)))</f>
        <v>290</v>
      </c>
      <c r="S12" s="33" t="str">
        <f>IF(SUMIFS(Lançamentos!$M:$M,Lançamentos!$K:$K,Mensal!$Q12,Lançamentos!$C:$C,Mensal!S$3)=0,"",(SUMIFS(Lançamentos!$M:$M,Lançamentos!$K:$K,Mensal!$Q12,Lançamentos!$C:$C,Mensal!S$3)))</f>
        <v/>
      </c>
      <c r="T12" s="33">
        <f>IF(SUMIFS(Lançamentos!$M:$M,Lançamentos!$K:$K,Mensal!$Q12,Lançamentos!$C:$C,Mensal!T$3)=0,"",(SUMIFS(Lançamentos!$M:$M,Lançamentos!$K:$K,Mensal!$Q12,Lançamentos!$C:$C,Mensal!T$3)))</f>
        <v>590</v>
      </c>
      <c r="U12" s="33" t="str">
        <f>IF(SUMIFS(Lançamentos!$M:$M,Lançamentos!$K:$K,Mensal!$Q12,Lançamentos!$C:$C,Mensal!U$3)=0,"",(SUMIFS(Lançamentos!$M:$M,Lançamentos!$K:$K,Mensal!$Q12,Lançamentos!$C:$C,Mensal!U$3)))</f>
        <v/>
      </c>
      <c r="V12" s="33" t="str">
        <f>IF(SUMIFS(Lançamentos!$M:$M,Lançamentos!$K:$K,Mensal!$Q12,Lançamentos!$C:$C,Mensal!V$3)=0,"",(SUMIFS(Lançamentos!$M:$M,Lançamentos!$K:$K,Mensal!$Q12,Lançamentos!$C:$C,Mensal!V$3)))</f>
        <v/>
      </c>
      <c r="W12" s="33" t="str">
        <f>IF(SUMIFS(Lançamentos!$M:$M,Lançamentos!$K:$K,Mensal!$Q12,Lançamentos!$C:$C,Mensal!W$3)=0,"",(SUMIFS(Lançamentos!$M:$M,Lançamentos!$K:$K,Mensal!$Q12,Lançamentos!$C:$C,Mensal!W$3)))</f>
        <v/>
      </c>
      <c r="X12" s="33" t="str">
        <f>IF(SUMIFS(Lançamentos!$M:$M,Lançamentos!$K:$K,Mensal!$Q12,Lançamentos!$C:$C,Mensal!X$3)=0,"",(SUMIFS(Lançamentos!$M:$M,Lançamentos!$K:$K,Mensal!$Q12,Lançamentos!$C:$C,Mensal!X$3)))</f>
        <v/>
      </c>
      <c r="Y12" s="33" t="str">
        <f>IF(SUMIFS(Lançamentos!$M:$M,Lançamentos!$K:$K,Mensal!$Q12,Lançamentos!$C:$C,Mensal!Y$3)=0,"",(SUMIFS(Lançamentos!$M:$M,Lançamentos!$K:$K,Mensal!$Q12,Lançamentos!$C:$C,Mensal!Y$3)))</f>
        <v/>
      </c>
      <c r="Z12" s="33" t="str">
        <f>IF(SUMIFS(Lançamentos!$M:$M,Lançamentos!$K:$K,Mensal!$Q12,Lançamentos!$C:$C,Mensal!Z$3)=0,"",(SUMIFS(Lançamentos!$M:$M,Lançamentos!$K:$K,Mensal!$Q12,Lançamentos!$C:$C,Mensal!Z$3)))</f>
        <v/>
      </c>
      <c r="AA12" s="33" t="str">
        <f>IF(SUMIFS(Lançamentos!$M:$M,Lançamentos!$K:$K,Mensal!$Q12,Lançamentos!$C:$C,Mensal!AA$3)=0,"",(SUMIFS(Lançamentos!$M:$M,Lançamentos!$K:$K,Mensal!$Q12,Lançamentos!$C:$C,Mensal!AA$3)))</f>
        <v/>
      </c>
      <c r="AB12" s="33" t="str">
        <f>IF(SUMIFS(Lançamentos!$M:$M,Lançamentos!$K:$K,Mensal!$Q12,Lançamentos!$C:$C,Mensal!AB$3)=0,"",(SUMIFS(Lançamentos!$M:$M,Lançamentos!$K:$K,Mensal!$Q12,Lançamentos!$C:$C,Mensal!AB$3)))</f>
        <v/>
      </c>
      <c r="AC12" s="33" t="str">
        <f>IF(SUMIFS(Lançamentos!$M:$M,Lançamentos!$K:$K,Mensal!$Q12,Lançamentos!$C:$C,Mensal!AC$3)=0,"",(SUMIFS(Lançamentos!$M:$M,Lançamentos!$K:$K,Mensal!$Q12,Lançamentos!$C:$C,Mensal!AC$3)))</f>
        <v/>
      </c>
      <c r="AD12" s="33">
        <f t="shared" si="4"/>
        <v>880</v>
      </c>
      <c r="AE12" s="35">
        <f>AD12/$AD$13</f>
        <v>0.24010914051841747</v>
      </c>
      <c r="AF12" s="76">
        <f t="shared" si="5"/>
        <v>440</v>
      </c>
    </row>
    <row r="13" spans="2:32" ht="15.75" thickBot="1">
      <c r="B13" s="75" t="s">
        <v>69</v>
      </c>
      <c r="C13" s="33" t="str">
        <f>IF(SUMIFS(Lançamentos!$M:$M,Lançamentos!$K:$K,Mensal!C$3,Lançamentos!$C:$C,Mensal!$B13)=0,"",(SUMIFS(Lançamentos!$M:$M,Lançamentos!$K:$K,Mensal!C$3,Lançamentos!$C:$C,Mensal!$B13)))</f>
        <v/>
      </c>
      <c r="D13" s="33" t="str">
        <f>IF(SUMIFS(Lançamentos!$M:$M,Lançamentos!$K:$K,Mensal!D$3,Lançamentos!$C:$C,Mensal!$B13)=0,"",(SUMIFS(Lançamentos!$M:$M,Lançamentos!$K:$K,Mensal!D$3,Lançamentos!$C:$C,Mensal!$B13)))</f>
        <v/>
      </c>
      <c r="E13" s="33" t="str">
        <f>IF(SUMIFS(Lançamentos!$M:$M,Lançamentos!$K:$K,Mensal!E$3,Lançamentos!$C:$C,Mensal!$B13)=0,"",(SUMIFS(Lançamentos!$M:$M,Lançamentos!$K:$K,Mensal!E$3,Lançamentos!$C:$C,Mensal!$B13)))</f>
        <v/>
      </c>
      <c r="F13" s="33" t="str">
        <f>IF(SUMIFS(Lançamentos!$M:$M,Lançamentos!$K:$K,Mensal!F$3,Lançamentos!$C:$C,Mensal!$B13)=0,"",(SUMIFS(Lançamentos!$M:$M,Lançamentos!$K:$K,Mensal!F$3,Lançamentos!$C:$C,Mensal!$B13)))</f>
        <v/>
      </c>
      <c r="G13" s="33" t="str">
        <f>IF(SUMIFS(Lançamentos!$M:$M,Lançamentos!$K:$K,Mensal!G$3,Lançamentos!$C:$C,Mensal!$B13)=0,"",(SUMIFS(Lançamentos!$M:$M,Lançamentos!$K:$K,Mensal!G$3,Lançamentos!$C:$C,Mensal!$B13)))</f>
        <v/>
      </c>
      <c r="H13" s="33" t="str">
        <f>IF(SUMIFS(Lançamentos!$M:$M,Lançamentos!$K:$K,Mensal!H$3,Lançamentos!$C:$C,Mensal!$B13)=0,"",(SUMIFS(Lançamentos!$M:$M,Lançamentos!$K:$K,Mensal!H$3,Lançamentos!$C:$C,Mensal!$B13)))</f>
        <v/>
      </c>
      <c r="I13" s="33" t="str">
        <f>IF(SUMIFS(Lançamentos!$M:$M,Lançamentos!$K:$K,Mensal!I$3,Lançamentos!$C:$C,Mensal!$B13)=0,"",(SUMIFS(Lançamentos!$M:$M,Lançamentos!$K:$K,Mensal!I$3,Lançamentos!$C:$C,Mensal!$B13)))</f>
        <v/>
      </c>
      <c r="J13" s="33" t="str">
        <f>IF(SUMIFS(Lançamentos!$M:$M,Lançamentos!$K:$K,Mensal!J$3,Lançamentos!$C:$C,Mensal!$B13)=0,"",(SUMIFS(Lançamentos!$M:$M,Lançamentos!$K:$K,Mensal!J$3,Lançamentos!$C:$C,Mensal!$B13)))</f>
        <v/>
      </c>
      <c r="K13" s="88" t="str">
        <f>IF(SUMIFS(Lançamentos!$M:$M,Lançamentos!$K:$K,Mensal!K$3,Lançamentos!$C:$C,Mensal!$B13)=0,"",(SUMIFS(Lançamentos!$M:$M,Lançamentos!$K:$K,Mensal!K$3,Lançamentos!$C:$C,Mensal!$B13)))</f>
        <v/>
      </c>
      <c r="L13" s="16">
        <f t="shared" si="0"/>
        <v>0</v>
      </c>
      <c r="M13" s="15">
        <f t="shared" si="1"/>
        <v>0</v>
      </c>
      <c r="N13" s="84" t="str">
        <f t="shared" si="2"/>
        <v>-</v>
      </c>
      <c r="Q13" s="77" t="s">
        <v>130</v>
      </c>
      <c r="R13" s="78">
        <f>SUM(R4:R12)</f>
        <v>942.18000000000006</v>
      </c>
      <c r="S13" s="78">
        <f t="shared" ref="S13:AC13" si="6">SUM(S4:S12)</f>
        <v>90</v>
      </c>
      <c r="T13" s="78">
        <f t="shared" si="6"/>
        <v>2257.8200000000002</v>
      </c>
      <c r="U13" s="78">
        <f t="shared" si="6"/>
        <v>100</v>
      </c>
      <c r="V13" s="78">
        <f t="shared" si="6"/>
        <v>15</v>
      </c>
      <c r="W13" s="78">
        <f t="shared" si="6"/>
        <v>10</v>
      </c>
      <c r="X13" s="78">
        <f t="shared" si="6"/>
        <v>250</v>
      </c>
      <c r="Y13" s="78">
        <f t="shared" si="6"/>
        <v>0</v>
      </c>
      <c r="Z13" s="78">
        <f t="shared" si="6"/>
        <v>0</v>
      </c>
      <c r="AA13" s="78">
        <f t="shared" si="6"/>
        <v>0</v>
      </c>
      <c r="AB13" s="78">
        <f t="shared" si="6"/>
        <v>0</v>
      </c>
      <c r="AC13" s="78">
        <f t="shared" si="6"/>
        <v>0</v>
      </c>
      <c r="AD13" s="78">
        <f t="shared" ref="AD13" si="7">SUM(AD4:AD12)</f>
        <v>3665</v>
      </c>
      <c r="AE13" s="79">
        <f t="shared" ref="AE13" si="8">SUM(AE4:AE12)</f>
        <v>1</v>
      </c>
      <c r="AF13" s="80">
        <f t="shared" ref="AF13" si="9">SUM(AF4:AF12)</f>
        <v>2250.3666666666668</v>
      </c>
    </row>
    <row r="14" spans="2:32">
      <c r="B14" s="75" t="s">
        <v>70</v>
      </c>
      <c r="C14" s="33" t="str">
        <f>IF(SUMIFS(Lançamentos!$M:$M,Lançamentos!$K:$K,Mensal!C$3,Lançamentos!$C:$C,Mensal!$B14)=0,"",(SUMIFS(Lançamentos!$M:$M,Lançamentos!$K:$K,Mensal!C$3,Lançamentos!$C:$C,Mensal!$B14)))</f>
        <v/>
      </c>
      <c r="D14" s="33" t="str">
        <f>IF(SUMIFS(Lançamentos!$M:$M,Lançamentos!$K:$K,Mensal!D$3,Lançamentos!$C:$C,Mensal!$B14)=0,"",(SUMIFS(Lançamentos!$M:$M,Lançamentos!$K:$K,Mensal!D$3,Lançamentos!$C:$C,Mensal!$B14)))</f>
        <v/>
      </c>
      <c r="E14" s="33" t="str">
        <f>IF(SUMIFS(Lançamentos!$M:$M,Lançamentos!$K:$K,Mensal!E$3,Lançamentos!$C:$C,Mensal!$B14)=0,"",(SUMIFS(Lançamentos!$M:$M,Lançamentos!$K:$K,Mensal!E$3,Lançamentos!$C:$C,Mensal!$B14)))</f>
        <v/>
      </c>
      <c r="F14" s="33" t="str">
        <f>IF(SUMIFS(Lançamentos!$M:$M,Lançamentos!$K:$K,Mensal!F$3,Lançamentos!$C:$C,Mensal!$B14)=0,"",(SUMIFS(Lançamentos!$M:$M,Lançamentos!$K:$K,Mensal!F$3,Lançamentos!$C:$C,Mensal!$B14)))</f>
        <v/>
      </c>
      <c r="G14" s="33" t="str">
        <f>IF(SUMIFS(Lançamentos!$M:$M,Lançamentos!$K:$K,Mensal!G$3,Lançamentos!$C:$C,Mensal!$B14)=0,"",(SUMIFS(Lançamentos!$M:$M,Lançamentos!$K:$K,Mensal!G$3,Lançamentos!$C:$C,Mensal!$B14)))</f>
        <v/>
      </c>
      <c r="H14" s="33" t="str">
        <f>IF(SUMIFS(Lançamentos!$M:$M,Lançamentos!$K:$K,Mensal!H$3,Lançamentos!$C:$C,Mensal!$B14)=0,"",(SUMIFS(Lançamentos!$M:$M,Lançamentos!$K:$K,Mensal!H$3,Lançamentos!$C:$C,Mensal!$B14)))</f>
        <v/>
      </c>
      <c r="I14" s="33" t="str">
        <f>IF(SUMIFS(Lançamentos!$M:$M,Lançamentos!$K:$K,Mensal!I$3,Lançamentos!$C:$C,Mensal!$B14)=0,"",(SUMIFS(Lançamentos!$M:$M,Lançamentos!$K:$K,Mensal!I$3,Lançamentos!$C:$C,Mensal!$B14)))</f>
        <v/>
      </c>
      <c r="J14" s="33" t="str">
        <f>IF(SUMIFS(Lançamentos!$M:$M,Lançamentos!$K:$K,Mensal!J$3,Lançamentos!$C:$C,Mensal!$B14)=0,"",(SUMIFS(Lançamentos!$M:$M,Lançamentos!$K:$K,Mensal!J$3,Lançamentos!$C:$C,Mensal!$B14)))</f>
        <v/>
      </c>
      <c r="K14" s="88" t="str">
        <f>IF(SUMIFS(Lançamentos!$M:$M,Lançamentos!$K:$K,Mensal!K$3,Lançamentos!$C:$C,Mensal!$B14)=0,"",(SUMIFS(Lançamentos!$M:$M,Lançamentos!$K:$K,Mensal!K$3,Lançamentos!$C:$C,Mensal!$B14)))</f>
        <v/>
      </c>
      <c r="L14" s="16">
        <f t="shared" si="0"/>
        <v>0</v>
      </c>
      <c r="M14" s="15">
        <f t="shared" si="1"/>
        <v>0</v>
      </c>
      <c r="N14" s="84" t="str">
        <f t="shared" si="2"/>
        <v>-</v>
      </c>
    </row>
    <row r="15" spans="2:32" ht="15.75" thickBot="1">
      <c r="B15" s="75" t="s">
        <v>71</v>
      </c>
      <c r="C15" s="33" t="str">
        <f>IF(SUMIFS(Lançamentos!$M:$M,Lançamentos!$K:$K,Mensal!C$3,Lançamentos!$C:$C,Mensal!$B15)=0,"",(SUMIFS(Lançamentos!$M:$M,Lançamentos!$K:$K,Mensal!C$3,Lançamentos!$C:$C,Mensal!$B15)))</f>
        <v/>
      </c>
      <c r="D15" s="33" t="str">
        <f>IF(SUMIFS(Lançamentos!$M:$M,Lançamentos!$K:$K,Mensal!D$3,Lançamentos!$C:$C,Mensal!$B15)=0,"",(SUMIFS(Lançamentos!$M:$M,Lançamentos!$K:$K,Mensal!D$3,Lançamentos!$C:$C,Mensal!$B15)))</f>
        <v/>
      </c>
      <c r="E15" s="33" t="str">
        <f>IF(SUMIFS(Lançamentos!$M:$M,Lançamentos!$K:$K,Mensal!E$3,Lançamentos!$C:$C,Mensal!$B15)=0,"",(SUMIFS(Lançamentos!$M:$M,Lançamentos!$K:$K,Mensal!E$3,Lançamentos!$C:$C,Mensal!$B15)))</f>
        <v/>
      </c>
      <c r="F15" s="33" t="str">
        <f>IF(SUMIFS(Lançamentos!$M:$M,Lançamentos!$K:$K,Mensal!F$3,Lançamentos!$C:$C,Mensal!$B15)=0,"",(SUMIFS(Lançamentos!$M:$M,Lançamentos!$K:$K,Mensal!F$3,Lançamentos!$C:$C,Mensal!$B15)))</f>
        <v/>
      </c>
      <c r="G15" s="33" t="str">
        <f>IF(SUMIFS(Lançamentos!$M:$M,Lançamentos!$K:$K,Mensal!G$3,Lançamentos!$C:$C,Mensal!$B15)=0,"",(SUMIFS(Lançamentos!$M:$M,Lançamentos!$K:$K,Mensal!G$3,Lançamentos!$C:$C,Mensal!$B15)))</f>
        <v/>
      </c>
      <c r="H15" s="33" t="str">
        <f>IF(SUMIFS(Lançamentos!$M:$M,Lançamentos!$K:$K,Mensal!H$3,Lançamentos!$C:$C,Mensal!$B15)=0,"",(SUMIFS(Lançamentos!$M:$M,Lançamentos!$K:$K,Mensal!H$3,Lançamentos!$C:$C,Mensal!$B15)))</f>
        <v/>
      </c>
      <c r="I15" s="33" t="str">
        <f>IF(SUMIFS(Lançamentos!$M:$M,Lançamentos!$K:$K,Mensal!I$3,Lançamentos!$C:$C,Mensal!$B15)=0,"",(SUMIFS(Lançamentos!$M:$M,Lançamentos!$K:$K,Mensal!I$3,Lançamentos!$C:$C,Mensal!$B15)))</f>
        <v/>
      </c>
      <c r="J15" s="33" t="str">
        <f>IF(SUMIFS(Lançamentos!$M:$M,Lançamentos!$K:$K,Mensal!J$3,Lançamentos!$C:$C,Mensal!$B15)=0,"",(SUMIFS(Lançamentos!$M:$M,Lançamentos!$K:$K,Mensal!J$3,Lançamentos!$C:$C,Mensal!$B15)))</f>
        <v/>
      </c>
      <c r="K15" s="88" t="str">
        <f>IF(SUMIFS(Lançamentos!$M:$M,Lançamentos!$K:$K,Mensal!K$3,Lançamentos!$C:$C,Mensal!$B15)=0,"",(SUMIFS(Lançamentos!$M:$M,Lançamentos!$K:$K,Mensal!K$3,Lançamentos!$C:$C,Mensal!$B15)))</f>
        <v/>
      </c>
      <c r="L15" s="96">
        <f t="shared" si="0"/>
        <v>0</v>
      </c>
      <c r="M15" s="97">
        <f t="shared" si="1"/>
        <v>0</v>
      </c>
      <c r="N15" s="98" t="str">
        <f t="shared" si="2"/>
        <v>-</v>
      </c>
    </row>
    <row r="16" spans="2:32" ht="15" customHeight="1">
      <c r="B16" s="85" t="s">
        <v>130</v>
      </c>
      <c r="C16" s="34">
        <f>SUM(C4:C15)</f>
        <v>0</v>
      </c>
      <c r="D16" s="34">
        <f t="shared" ref="D16:J16" si="10">SUM(D4:D15)</f>
        <v>490.25</v>
      </c>
      <c r="E16" s="34">
        <f t="shared" si="10"/>
        <v>1107.95</v>
      </c>
      <c r="F16" s="34">
        <f t="shared" si="10"/>
        <v>0</v>
      </c>
      <c r="G16" s="34">
        <f t="shared" si="10"/>
        <v>0</v>
      </c>
      <c r="H16" s="34">
        <f t="shared" si="10"/>
        <v>460.68</v>
      </c>
      <c r="I16" s="34">
        <f t="shared" si="10"/>
        <v>295</v>
      </c>
      <c r="J16" s="34">
        <f t="shared" si="10"/>
        <v>431.12</v>
      </c>
      <c r="K16" s="89">
        <f>SUM(K4:K15)</f>
        <v>880</v>
      </c>
      <c r="L16" s="99">
        <f>SUM(L4:L15)</f>
        <v>3665</v>
      </c>
      <c r="M16" s="100">
        <f>SUM(M4:M15)</f>
        <v>1</v>
      </c>
      <c r="N16" s="101">
        <f>SUM(N4:N15)</f>
        <v>1312.3933333333334</v>
      </c>
    </row>
    <row r="17" spans="2:14" ht="15" customHeight="1" thickBot="1">
      <c r="B17" s="86" t="s">
        <v>137</v>
      </c>
      <c r="C17" s="87" t="str">
        <f>IFERROR(AVERAGE(C4:C15),"-")</f>
        <v>-</v>
      </c>
      <c r="D17" s="87">
        <f t="shared" ref="D17:J17" si="11">IFERROR(AVERAGE(D4:D15),"-")</f>
        <v>490.25</v>
      </c>
      <c r="E17" s="87">
        <f t="shared" si="11"/>
        <v>369.31666666666666</v>
      </c>
      <c r="F17" s="87" t="str">
        <f t="shared" si="11"/>
        <v>-</v>
      </c>
      <c r="G17" s="87" t="str">
        <f t="shared" si="11"/>
        <v>-</v>
      </c>
      <c r="H17" s="87">
        <f t="shared" si="11"/>
        <v>460.68</v>
      </c>
      <c r="I17" s="87">
        <f t="shared" si="11"/>
        <v>59</v>
      </c>
      <c r="J17" s="87">
        <f t="shared" si="11"/>
        <v>431.12</v>
      </c>
      <c r="K17" s="90">
        <f>IFERROR(AVERAGE(K4:K15),"-")</f>
        <v>440</v>
      </c>
      <c r="L17" s="93"/>
      <c r="M17" s="94"/>
      <c r="N17" s="95"/>
    </row>
  </sheetData>
  <mergeCells count="5">
    <mergeCell ref="B2:N2"/>
    <mergeCell ref="Q2:AF2"/>
    <mergeCell ref="L16:L17"/>
    <mergeCell ref="M16:M17"/>
    <mergeCell ref="N16:N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2060"/>
  </sheetPr>
  <dimension ref="B1:T18"/>
  <sheetViews>
    <sheetView showGridLines="0" workbookViewId="0">
      <selection activeCell="H21" sqref="H21"/>
    </sheetView>
  </sheetViews>
  <sheetFormatPr defaultRowHeight="15"/>
  <cols>
    <col min="1" max="1" width="2.5703125" customWidth="1"/>
    <col min="2" max="2" width="21.42578125" hidden="1" customWidth="1"/>
    <col min="3" max="3" width="18.85546875" customWidth="1"/>
    <col min="4" max="9" width="13.42578125" customWidth="1"/>
    <col min="10" max="20" width="15.42578125" customWidth="1"/>
  </cols>
  <sheetData>
    <row r="1" spans="2:20" ht="18.75">
      <c r="G1" s="67"/>
      <c r="H1" s="67"/>
    </row>
    <row r="3" spans="2:20" ht="16.5">
      <c r="C3" s="123" t="s">
        <v>159</v>
      </c>
      <c r="D3" s="123"/>
      <c r="E3" s="123"/>
      <c r="F3" s="123"/>
      <c r="G3" s="123"/>
      <c r="H3" s="123"/>
      <c r="J3" s="123" t="s">
        <v>159</v>
      </c>
      <c r="K3" s="123"/>
      <c r="L3" s="123"/>
      <c r="M3" s="123"/>
      <c r="N3" s="123"/>
      <c r="O3" s="123"/>
      <c r="P3" s="123"/>
      <c r="Q3" s="123"/>
      <c r="R3" s="123"/>
      <c r="S3" s="123"/>
      <c r="T3" s="123"/>
    </row>
    <row r="4" spans="2:20" ht="26.25">
      <c r="C4" s="124" t="s">
        <v>128</v>
      </c>
      <c r="D4" s="124" t="s">
        <v>161</v>
      </c>
      <c r="E4" s="124" t="s">
        <v>162</v>
      </c>
      <c r="F4" s="124" t="s">
        <v>163</v>
      </c>
      <c r="G4" s="124" t="s">
        <v>164</v>
      </c>
      <c r="H4" s="124" t="s">
        <v>130</v>
      </c>
      <c r="J4" s="124" t="s">
        <v>128</v>
      </c>
      <c r="K4" s="124" t="s">
        <v>123</v>
      </c>
      <c r="L4" s="124" t="s">
        <v>122</v>
      </c>
      <c r="M4" s="124" t="s">
        <v>35</v>
      </c>
      <c r="N4" s="124" t="s">
        <v>40</v>
      </c>
      <c r="O4" s="124" t="s">
        <v>46</v>
      </c>
      <c r="P4" s="124" t="s">
        <v>47</v>
      </c>
      <c r="Q4" s="124" t="s">
        <v>53</v>
      </c>
      <c r="R4" s="124" t="s">
        <v>58</v>
      </c>
      <c r="S4" s="124" t="s">
        <v>81</v>
      </c>
      <c r="T4" s="124" t="s">
        <v>130</v>
      </c>
    </row>
    <row r="5" spans="2:20">
      <c r="B5" s="122" t="s">
        <v>123</v>
      </c>
      <c r="C5" s="114" t="str">
        <f>PROPER(B5:B13)</f>
        <v xml:space="preserve">Renda </v>
      </c>
      <c r="D5" s="33">
        <f>SUMIFS(Lançamentos!$M:$M,Lançamentos!$K:$K,Trismestre!$C5,Lançamentos!$E:$E,Trismestre!D$4)</f>
        <v>0</v>
      </c>
      <c r="E5" s="33">
        <f>SUMIFS(Lançamentos!$M:$M,Lançamentos!$K:$K,Trismestre!$C5,Lançamentos!$E:$E,Trismestre!E$4)</f>
        <v>0</v>
      </c>
      <c r="F5" s="33">
        <f>SUMIFS(Lançamentos!$M:$M,Lançamentos!$K:$K,Trismestre!$C5,Lançamentos!$E:$E,Trismestre!F$4)</f>
        <v>0</v>
      </c>
      <c r="G5" s="33">
        <f>SUMIFS(Lançamentos!$M:$M,Lançamentos!$K:$K,Trismestre!$C5,Lançamentos!$E:$E,Trismestre!G$4)</f>
        <v>0</v>
      </c>
      <c r="H5" s="115">
        <f>SUM(D5:G5)</f>
        <v>0</v>
      </c>
      <c r="J5" s="114" t="s">
        <v>125</v>
      </c>
      <c r="K5" s="33">
        <f>SUMIFS(Lançamentos!$M:$M,Lançamentos!$K:$K,Trismestre!K$4,Lançamentos!$E:$E,Trismestre!$J5)</f>
        <v>0</v>
      </c>
      <c r="L5" s="33">
        <f>SUMIFS(Lançamentos!$M:$M,Lançamentos!$K:$K,Trismestre!L$4,Lançamentos!$E:$E,Trismestre!$J5)</f>
        <v>490.25</v>
      </c>
      <c r="M5" s="33">
        <f>SUMIFS(Lançamentos!$M:$M,Lançamentos!$K:$K,Trismestre!M$4,Lançamentos!$E:$E,Trismestre!$J5)</f>
        <v>857.95</v>
      </c>
      <c r="N5" s="33">
        <f>SUMIFS(Lançamentos!$M:$M,Lançamentos!$K:$K,Trismestre!N$4,Lançamentos!$E:$E,Trismestre!$J5)</f>
        <v>0</v>
      </c>
      <c r="O5" s="33">
        <f>SUMIFS(Lançamentos!$M:$M,Lançamentos!$K:$K,Trismestre!O$4,Lançamentos!$E:$E,Trismestre!$J5)</f>
        <v>0</v>
      </c>
      <c r="P5" s="33">
        <f>SUMIFS(Lançamentos!$M:$M,Lançamentos!$K:$K,Trismestre!P$4,Lançamentos!$E:$E,Trismestre!$J5)</f>
        <v>460.68</v>
      </c>
      <c r="Q5" s="33">
        <f>SUMIFS(Lançamentos!$M:$M,Lançamentos!$K:$K,Trismestre!Q$4,Lançamentos!$E:$E,Trismestre!$J5)</f>
        <v>170</v>
      </c>
      <c r="R5" s="33">
        <f>SUMIFS(Lançamentos!$M:$M,Lançamentos!$K:$K,Trismestre!R$4,Lançamentos!$E:$E,Trismestre!$J5)</f>
        <v>431.12</v>
      </c>
      <c r="S5" s="33">
        <f>SUMIFS(Lançamentos!$M:$M,Lançamentos!$K:$K,Trismestre!S$4,Lançamentos!$E:$E,Trismestre!$J5)</f>
        <v>880</v>
      </c>
      <c r="T5" s="39">
        <f>SUM(K5:S5)</f>
        <v>3290</v>
      </c>
    </row>
    <row r="6" spans="2:20">
      <c r="B6" s="122" t="s">
        <v>122</v>
      </c>
      <c r="C6" s="114" t="str">
        <f t="shared" ref="C6:C9" si="0">PROPER(B6:B14)</f>
        <v>Alimentação</v>
      </c>
      <c r="D6" s="33">
        <f>SUMIFS(Lançamentos!$M:$M,Lançamentos!$K:$K,Trismestre!$C6,Lançamentos!$E:$E,Trismestre!D$4)</f>
        <v>490.25</v>
      </c>
      <c r="E6" s="33">
        <f>SUMIFS(Lançamentos!$M:$M,Lançamentos!$K:$K,Trismestre!$C6,Lançamentos!$E:$E,Trismestre!E$4)</f>
        <v>0</v>
      </c>
      <c r="F6" s="33">
        <f>SUMIFS(Lançamentos!$M:$M,Lançamentos!$K:$K,Trismestre!$C6,Lançamentos!$E:$E,Trismestre!F$4)</f>
        <v>0</v>
      </c>
      <c r="G6" s="33">
        <f>SUMIFS(Lançamentos!$M:$M,Lançamentos!$K:$K,Trismestre!$C6,Lançamentos!$E:$E,Trismestre!G$4)</f>
        <v>0</v>
      </c>
      <c r="H6" s="115">
        <f t="shared" ref="H6:H13" si="1">SUM(D6:G6)</f>
        <v>490.25</v>
      </c>
      <c r="J6" s="114" t="s">
        <v>126</v>
      </c>
      <c r="K6" s="33">
        <f>SUMIFS(Lançamentos!$M:$M,Lançamentos!$K:$K,Trismestre!K$4,Lançamentos!$E:$E,Trismestre!$J6)</f>
        <v>0</v>
      </c>
      <c r="L6" s="33">
        <f>SUMIFS(Lançamentos!$M:$M,Lançamentos!$K:$K,Trismestre!L$4,Lançamentos!$E:$E,Trismestre!$J6)</f>
        <v>0</v>
      </c>
      <c r="M6" s="33">
        <f>SUMIFS(Lançamentos!$M:$M,Lançamentos!$K:$K,Trismestre!M$4,Lançamentos!$E:$E,Trismestre!$J6)</f>
        <v>0</v>
      </c>
      <c r="N6" s="33">
        <f>SUMIFS(Lançamentos!$M:$M,Lançamentos!$K:$K,Trismestre!N$4,Lançamentos!$E:$E,Trismestre!$J6)</f>
        <v>0</v>
      </c>
      <c r="O6" s="33">
        <f>SUMIFS(Lançamentos!$M:$M,Lançamentos!$K:$K,Trismestre!O$4,Lançamentos!$E:$E,Trismestre!$J6)</f>
        <v>0</v>
      </c>
      <c r="P6" s="33">
        <f>SUMIFS(Lançamentos!$M:$M,Lançamentos!$K:$K,Trismestre!P$4,Lançamentos!$E:$E,Trismestre!$J6)</f>
        <v>0</v>
      </c>
      <c r="Q6" s="33">
        <f>SUMIFS(Lançamentos!$M:$M,Lançamentos!$K:$K,Trismestre!Q$4,Lançamentos!$E:$E,Trismestre!$J6)</f>
        <v>125</v>
      </c>
      <c r="R6" s="33">
        <f>SUMIFS(Lançamentos!$M:$M,Lançamentos!$K:$K,Trismestre!R$4,Lançamentos!$E:$E,Trismestre!$J6)</f>
        <v>0</v>
      </c>
      <c r="S6" s="33">
        <f>SUMIFS(Lançamentos!$M:$M,Lançamentos!$K:$K,Trismestre!S$4,Lançamentos!$E:$E,Trismestre!$J6)</f>
        <v>0</v>
      </c>
      <c r="T6" s="39">
        <f t="shared" ref="T6:T8" si="2">SUM(K6:S6)</f>
        <v>125</v>
      </c>
    </row>
    <row r="7" spans="2:20">
      <c r="B7" s="122" t="s">
        <v>35</v>
      </c>
      <c r="C7" s="114" t="str">
        <f t="shared" si="0"/>
        <v>Habitação</v>
      </c>
      <c r="D7" s="33">
        <f>SUMIFS(Lançamentos!$M:$M,Lançamentos!$K:$K,Trismestre!$C7,Lançamentos!$E:$E,Trismestre!D$4)</f>
        <v>857.95</v>
      </c>
      <c r="E7" s="33">
        <f>SUMIFS(Lançamentos!$M:$M,Lançamentos!$K:$K,Trismestre!$C7,Lançamentos!$E:$E,Trismestre!E$4)</f>
        <v>0</v>
      </c>
      <c r="F7" s="33">
        <f>SUMIFS(Lançamentos!$M:$M,Lançamentos!$K:$K,Trismestre!$C7,Lançamentos!$E:$E,Trismestre!F$4)</f>
        <v>250</v>
      </c>
      <c r="G7" s="33">
        <f>SUMIFS(Lançamentos!$M:$M,Lançamentos!$K:$K,Trismestre!$C7,Lançamentos!$E:$E,Trismestre!G$4)</f>
        <v>0</v>
      </c>
      <c r="H7" s="115">
        <f t="shared" si="1"/>
        <v>1107.95</v>
      </c>
      <c r="J7" s="114" t="s">
        <v>127</v>
      </c>
      <c r="K7" s="33">
        <f>SUMIFS(Lançamentos!$M:$M,Lançamentos!$K:$K,Trismestre!K$4,Lançamentos!$E:$E,Trismestre!$J7)</f>
        <v>0</v>
      </c>
      <c r="L7" s="33">
        <f>SUMIFS(Lançamentos!$M:$M,Lançamentos!$K:$K,Trismestre!L$4,Lançamentos!$E:$E,Trismestre!$J7)</f>
        <v>0</v>
      </c>
      <c r="M7" s="33">
        <f>SUMIFS(Lançamentos!$M:$M,Lançamentos!$K:$K,Trismestre!M$4,Lançamentos!$E:$E,Trismestre!$J7)</f>
        <v>250</v>
      </c>
      <c r="N7" s="33">
        <f>SUMIFS(Lançamentos!$M:$M,Lançamentos!$K:$K,Trismestre!N$4,Lançamentos!$E:$E,Trismestre!$J7)</f>
        <v>0</v>
      </c>
      <c r="O7" s="33">
        <f>SUMIFS(Lançamentos!$M:$M,Lançamentos!$K:$K,Trismestre!O$4,Lançamentos!$E:$E,Trismestre!$J7)</f>
        <v>0</v>
      </c>
      <c r="P7" s="33">
        <f>SUMIFS(Lançamentos!$M:$M,Lançamentos!$K:$K,Trismestre!P$4,Lançamentos!$E:$E,Trismestre!$J7)</f>
        <v>0</v>
      </c>
      <c r="Q7" s="33">
        <f>SUMIFS(Lançamentos!$M:$M,Lançamentos!$K:$K,Trismestre!Q$4,Lançamentos!$E:$E,Trismestre!$J7)</f>
        <v>0</v>
      </c>
      <c r="R7" s="33">
        <f>SUMIFS(Lançamentos!$M:$M,Lançamentos!$K:$K,Trismestre!R$4,Lançamentos!$E:$E,Trismestre!$J7)</f>
        <v>0</v>
      </c>
      <c r="S7" s="33">
        <f>SUMIFS(Lançamentos!$M:$M,Lançamentos!$K:$K,Trismestre!S$4,Lançamentos!$E:$E,Trismestre!$J7)</f>
        <v>0</v>
      </c>
      <c r="T7" s="39">
        <f t="shared" si="2"/>
        <v>250</v>
      </c>
    </row>
    <row r="8" spans="2:20">
      <c r="B8" s="122" t="s">
        <v>40</v>
      </c>
      <c r="C8" s="114" t="str">
        <f t="shared" si="0"/>
        <v>Saúde</v>
      </c>
      <c r="D8" s="33">
        <f>SUMIFS(Lançamentos!$M:$M,Lançamentos!$K:$K,Trismestre!$C8,Lançamentos!$E:$E,Trismestre!D$4)</f>
        <v>0</v>
      </c>
      <c r="E8" s="33">
        <f>SUMIFS(Lançamentos!$M:$M,Lançamentos!$K:$K,Trismestre!$C8,Lançamentos!$E:$E,Trismestre!E$4)</f>
        <v>0</v>
      </c>
      <c r="F8" s="33">
        <f>SUMIFS(Lançamentos!$M:$M,Lançamentos!$K:$K,Trismestre!$C8,Lançamentos!$E:$E,Trismestre!F$4)</f>
        <v>0</v>
      </c>
      <c r="G8" s="33">
        <f>SUMIFS(Lançamentos!$M:$M,Lançamentos!$K:$K,Trismestre!$C8,Lançamentos!$E:$E,Trismestre!G$4)</f>
        <v>0</v>
      </c>
      <c r="H8" s="115">
        <f t="shared" si="1"/>
        <v>0</v>
      </c>
      <c r="J8" s="114" t="s">
        <v>129</v>
      </c>
      <c r="K8" s="33">
        <f>SUMIFS(Lançamentos!$M:$M,Lançamentos!$K:$K,Trismestre!K$4,Lançamentos!$E:$E,Trismestre!$J8)</f>
        <v>0</v>
      </c>
      <c r="L8" s="33">
        <f>SUMIFS(Lançamentos!$M:$M,Lançamentos!$K:$K,Trismestre!L$4,Lançamentos!$E:$E,Trismestre!$J8)</f>
        <v>0</v>
      </c>
      <c r="M8" s="33">
        <f>SUMIFS(Lançamentos!$M:$M,Lançamentos!$K:$K,Trismestre!M$4,Lançamentos!$E:$E,Trismestre!$J8)</f>
        <v>0</v>
      </c>
      <c r="N8" s="33">
        <f>SUMIFS(Lançamentos!$M:$M,Lançamentos!$K:$K,Trismestre!N$4,Lançamentos!$E:$E,Trismestre!$J8)</f>
        <v>0</v>
      </c>
      <c r="O8" s="33">
        <f>SUMIFS(Lançamentos!$M:$M,Lançamentos!$K:$K,Trismestre!O$4,Lançamentos!$E:$E,Trismestre!$J8)</f>
        <v>0</v>
      </c>
      <c r="P8" s="33">
        <f>SUMIFS(Lançamentos!$M:$M,Lançamentos!$K:$K,Trismestre!P$4,Lançamentos!$E:$E,Trismestre!$J8)</f>
        <v>0</v>
      </c>
      <c r="Q8" s="33">
        <f>SUMIFS(Lançamentos!$M:$M,Lançamentos!$K:$K,Trismestre!Q$4,Lançamentos!$E:$E,Trismestre!$J8)</f>
        <v>0</v>
      </c>
      <c r="R8" s="33">
        <f>SUMIFS(Lançamentos!$M:$M,Lançamentos!$K:$K,Trismestre!R$4,Lançamentos!$E:$E,Trismestre!$J8)</f>
        <v>0</v>
      </c>
      <c r="S8" s="33">
        <f>SUMIFS(Lançamentos!$M:$M,Lançamentos!$K:$K,Trismestre!S$4,Lançamentos!$E:$E,Trismestre!$J8)</f>
        <v>0</v>
      </c>
      <c r="T8" s="39">
        <f t="shared" si="2"/>
        <v>0</v>
      </c>
    </row>
    <row r="9" spans="2:20">
      <c r="B9" s="122" t="s">
        <v>46</v>
      </c>
      <c r="C9" s="114" t="str">
        <f t="shared" si="0"/>
        <v>Transporte</v>
      </c>
      <c r="D9" s="33">
        <f>SUMIFS(Lançamentos!$M:$M,Lançamentos!$K:$K,Trismestre!$C9,Lançamentos!$E:$E,Trismestre!D$4)</f>
        <v>0</v>
      </c>
      <c r="E9" s="33">
        <f>SUMIFS(Lançamentos!$M:$M,Lançamentos!$K:$K,Trismestre!$C9,Lançamentos!$E:$E,Trismestre!E$4)</f>
        <v>0</v>
      </c>
      <c r="F9" s="33">
        <f>SUMIFS(Lançamentos!$M:$M,Lançamentos!$K:$K,Trismestre!$C9,Lançamentos!$E:$E,Trismestre!F$4)</f>
        <v>0</v>
      </c>
      <c r="G9" s="33">
        <f>SUMIFS(Lançamentos!$M:$M,Lançamentos!$K:$K,Trismestre!$C9,Lançamentos!$E:$E,Trismestre!G$4)</f>
        <v>0</v>
      </c>
      <c r="H9" s="115">
        <f t="shared" si="1"/>
        <v>0</v>
      </c>
      <c r="J9" s="124" t="s">
        <v>130</v>
      </c>
      <c r="K9" s="39">
        <f>SUM(K5:K8)</f>
        <v>0</v>
      </c>
      <c r="L9" s="39">
        <f t="shared" ref="L9:S9" si="3">SUM(L5:L8)</f>
        <v>490.25</v>
      </c>
      <c r="M9" s="39">
        <f t="shared" si="3"/>
        <v>1107.95</v>
      </c>
      <c r="N9" s="39">
        <f t="shared" si="3"/>
        <v>0</v>
      </c>
      <c r="O9" s="39">
        <f t="shared" si="3"/>
        <v>0</v>
      </c>
      <c r="P9" s="39">
        <f t="shared" si="3"/>
        <v>460.68</v>
      </c>
      <c r="Q9" s="39">
        <f t="shared" si="3"/>
        <v>295</v>
      </c>
      <c r="R9" s="39">
        <f t="shared" si="3"/>
        <v>431.12</v>
      </c>
      <c r="S9" s="39">
        <f t="shared" si="3"/>
        <v>880</v>
      </c>
      <c r="T9" s="120">
        <f>SUM(T5:T8)</f>
        <v>3665</v>
      </c>
    </row>
    <row r="10" spans="2:20">
      <c r="B10" s="122" t="s">
        <v>47</v>
      </c>
      <c r="C10" s="114" t="str">
        <f>PROPER(B10:B19)</f>
        <v>Automóvel</v>
      </c>
      <c r="D10" s="33">
        <f>SUMIFS(Lançamentos!$M:$M,Lançamentos!$K:$K,Trismestre!$C10,Lançamentos!$E:$E,Trismestre!D$4)</f>
        <v>460.68</v>
      </c>
      <c r="E10" s="33">
        <f>SUMIFS(Lançamentos!$M:$M,Lançamentos!$K:$K,Trismestre!$C10,Lançamentos!$E:$E,Trismestre!E$4)</f>
        <v>0</v>
      </c>
      <c r="F10" s="33">
        <f>SUMIFS(Lançamentos!$M:$M,Lançamentos!$K:$K,Trismestre!$C10,Lançamentos!$E:$E,Trismestre!F$4)</f>
        <v>0</v>
      </c>
      <c r="G10" s="33">
        <f>SUMIFS(Lançamentos!$M:$M,Lançamentos!$K:$K,Trismestre!$C10,Lançamentos!$E:$E,Trismestre!G$4)</f>
        <v>0</v>
      </c>
      <c r="H10" s="115">
        <f t="shared" si="1"/>
        <v>460.68</v>
      </c>
    </row>
    <row r="11" spans="2:20">
      <c r="B11" s="122" t="s">
        <v>53</v>
      </c>
      <c r="C11" s="114" t="str">
        <f>PROPER(B11:B20)</f>
        <v>Despesas Pessoais</v>
      </c>
      <c r="D11" s="33">
        <f>SUMIFS(Lançamentos!$M:$M,Lançamentos!$K:$K,Trismestre!$C11,Lançamentos!$E:$E,Trismestre!D$4)</f>
        <v>170</v>
      </c>
      <c r="E11" s="33">
        <f>SUMIFS(Lançamentos!$M:$M,Lançamentos!$K:$K,Trismestre!$C11,Lançamentos!$E:$E,Trismestre!E$4)</f>
        <v>125</v>
      </c>
      <c r="F11" s="33">
        <f>SUMIFS(Lançamentos!$M:$M,Lançamentos!$K:$K,Trismestre!$C11,Lançamentos!$E:$E,Trismestre!F$4)</f>
        <v>0</v>
      </c>
      <c r="G11" s="33">
        <f>SUMIFS(Lançamentos!$M:$M,Lançamentos!$K:$K,Trismestre!$C11,Lançamentos!$E:$E,Trismestre!G$4)</f>
        <v>0</v>
      </c>
      <c r="H11" s="115">
        <f t="shared" si="1"/>
        <v>295</v>
      </c>
    </row>
    <row r="12" spans="2:20">
      <c r="B12" s="122" t="s">
        <v>58</v>
      </c>
      <c r="C12" s="114" t="str">
        <f>PROPER(B12:B21)</f>
        <v>Lazer</v>
      </c>
      <c r="D12" s="33">
        <f>SUMIFS(Lançamentos!$M:$M,Lançamentos!$K:$K,Trismestre!$C12,Lançamentos!$E:$E,Trismestre!D$4)</f>
        <v>431.12</v>
      </c>
      <c r="E12" s="33">
        <f>SUMIFS(Lançamentos!$M:$M,Lançamentos!$K:$K,Trismestre!$C12,Lançamentos!$E:$E,Trismestre!E$4)</f>
        <v>0</v>
      </c>
      <c r="F12" s="33">
        <f>SUMIFS(Lançamentos!$M:$M,Lançamentos!$K:$K,Trismestre!$C12,Lançamentos!$E:$E,Trismestre!F$4)</f>
        <v>0</v>
      </c>
      <c r="G12" s="33">
        <f>SUMIFS(Lançamentos!$M:$M,Lançamentos!$K:$K,Trismestre!$C12,Lançamentos!$E:$E,Trismestre!G$4)</f>
        <v>0</v>
      </c>
      <c r="H12" s="115">
        <f t="shared" si="1"/>
        <v>431.12</v>
      </c>
    </row>
    <row r="13" spans="2:20">
      <c r="B13" s="122" t="s">
        <v>81</v>
      </c>
      <c r="C13" s="114" t="str">
        <f>PROPER(B13:B22)</f>
        <v>Educação</v>
      </c>
      <c r="D13" s="33">
        <f>SUMIFS(Lançamentos!$M:$M,Lançamentos!$K:$K,Trismestre!$C13,Lançamentos!$E:$E,Trismestre!D$4)</f>
        <v>880</v>
      </c>
      <c r="E13" s="33">
        <f>SUMIFS(Lançamentos!$M:$M,Lançamentos!$K:$K,Trismestre!$C13,Lançamentos!$E:$E,Trismestre!E$4)</f>
        <v>0</v>
      </c>
      <c r="F13" s="33">
        <f>SUMIFS(Lançamentos!$M:$M,Lançamentos!$K:$K,Trismestre!$C13,Lançamentos!$E:$E,Trismestre!F$4)</f>
        <v>0</v>
      </c>
      <c r="G13" s="33">
        <f>SUMIFS(Lançamentos!$M:$M,Lançamentos!$K:$K,Trismestre!$C13,Lançamentos!$E:$E,Trismestre!G$4)</f>
        <v>0</v>
      </c>
      <c r="H13" s="115">
        <f t="shared" si="1"/>
        <v>880</v>
      </c>
    </row>
    <row r="14" spans="2:20">
      <c r="C14" s="124" t="s">
        <v>130</v>
      </c>
      <c r="D14" s="39">
        <f>SUM(D5:D13)</f>
        <v>3290</v>
      </c>
      <c r="E14" s="39">
        <f t="shared" ref="E14:G14" si="4">SUM(E5:E13)</f>
        <v>125</v>
      </c>
      <c r="F14" s="39">
        <f t="shared" si="4"/>
        <v>250</v>
      </c>
      <c r="G14" s="39">
        <f t="shared" si="4"/>
        <v>0</v>
      </c>
      <c r="H14" s="119">
        <f>SUM(D14:G14)</f>
        <v>3665</v>
      </c>
    </row>
    <row r="15" spans="2:20">
      <c r="C15" s="124" t="s">
        <v>138</v>
      </c>
      <c r="D15" s="116">
        <f>IFERROR(D14/$H$14,"")</f>
        <v>0.89768076398362895</v>
      </c>
      <c r="E15" s="116">
        <f t="shared" ref="E15:H15" si="5">IFERROR(E14/$H$14,"")</f>
        <v>3.4106412005457026E-2</v>
      </c>
      <c r="F15" s="116">
        <f t="shared" si="5"/>
        <v>6.8212824010914053E-2</v>
      </c>
      <c r="G15" s="116">
        <f t="shared" si="5"/>
        <v>0</v>
      </c>
      <c r="H15" s="121">
        <f t="shared" si="5"/>
        <v>1</v>
      </c>
    </row>
    <row r="16" spans="2:20">
      <c r="C16" s="124" t="s">
        <v>137</v>
      </c>
      <c r="D16" s="117">
        <f>AVERAGE(D5:D13)</f>
        <v>365.55555555555554</v>
      </c>
      <c r="E16" s="117">
        <f t="shared" ref="E16:H16" si="6">AVERAGE(E5:E13)</f>
        <v>13.888888888888889</v>
      </c>
      <c r="F16" s="117">
        <f t="shared" si="6"/>
        <v>27.777777777777779</v>
      </c>
      <c r="G16" s="117">
        <f t="shared" si="6"/>
        <v>0</v>
      </c>
      <c r="H16" s="120">
        <f t="shared" si="6"/>
        <v>407.22222222222223</v>
      </c>
    </row>
    <row r="17" spans="3:8">
      <c r="C17" s="36"/>
      <c r="D17" s="37"/>
      <c r="E17" s="37"/>
      <c r="F17" s="37"/>
      <c r="G17" s="37"/>
      <c r="H17" s="38"/>
    </row>
    <row r="18" spans="3:8">
      <c r="C18" s="36"/>
      <c r="D18" s="37"/>
      <c r="E18" s="37"/>
      <c r="F18" s="37"/>
      <c r="G18" s="37"/>
      <c r="H18" s="38"/>
    </row>
  </sheetData>
  <mergeCells count="3">
    <mergeCell ref="G1:H1"/>
    <mergeCell ref="C3:H3"/>
    <mergeCell ref="J3:T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/>
  </sheetPr>
  <dimension ref="B2:L20"/>
  <sheetViews>
    <sheetView showGridLines="0" workbookViewId="0">
      <selection activeCell="B3" sqref="B3:D3"/>
    </sheetView>
  </sheetViews>
  <sheetFormatPr defaultRowHeight="15"/>
  <cols>
    <col min="1" max="1" width="2.7109375" customWidth="1"/>
    <col min="2" max="2" width="21.5703125" bestFit="1" customWidth="1"/>
    <col min="3" max="11" width="14.42578125" customWidth="1"/>
    <col min="12" max="12" width="9.5703125" bestFit="1" customWidth="1"/>
  </cols>
  <sheetData>
    <row r="2" spans="2:12" ht="15.75" thickBot="1"/>
    <row r="3" spans="2:12" ht="16.5">
      <c r="B3" s="125" t="s">
        <v>160</v>
      </c>
      <c r="C3" s="126"/>
      <c r="D3" s="126"/>
    </row>
    <row r="4" spans="2:12" ht="17.25" customHeight="1">
      <c r="B4" s="127" t="s">
        <v>128</v>
      </c>
      <c r="C4" s="127" t="s">
        <v>134</v>
      </c>
      <c r="D4" s="127" t="s">
        <v>135</v>
      </c>
    </row>
    <row r="5" spans="2:12" ht="17.25" customHeight="1">
      <c r="B5" s="130" t="s">
        <v>123</v>
      </c>
      <c r="C5" s="33">
        <f>SUMIFS(Lançamentos!$M:$M,Lançamentos!$K:$K,Semestre!$B5,Lançamentos!$F:$F,Semestre!C$4)</f>
        <v>0</v>
      </c>
      <c r="D5" s="33">
        <f>SUMIFS(Lançamentos!$M:$M,Lançamentos!$K:$K,Semestre!$B5,Lançamentos!$F:$F,Semestre!D$4)</f>
        <v>0</v>
      </c>
      <c r="H5" t="str">
        <f>UPPER(E5)</f>
        <v/>
      </c>
    </row>
    <row r="6" spans="2:12" ht="17.25" customHeight="1">
      <c r="B6" s="130" t="s">
        <v>122</v>
      </c>
      <c r="C6" s="33">
        <f>SUMIFS(Lançamentos!$M:$M,Lançamentos!$K:$K,Semestre!$B6,Lançamentos!$F:$F,Semestre!C$4)</f>
        <v>490.25</v>
      </c>
      <c r="D6" s="33">
        <f>SUMIFS(Lançamentos!$M:$M,Lançamentos!$K:$K,Semestre!$B6,Lançamentos!$F:$F,Semestre!D$4)</f>
        <v>0</v>
      </c>
    </row>
    <row r="7" spans="2:12" ht="17.25" customHeight="1">
      <c r="B7" s="130" t="s">
        <v>35</v>
      </c>
      <c r="C7" s="33">
        <f>SUMIFS(Lançamentos!$M:$M,Lançamentos!$K:$K,Semestre!$B7,Lançamentos!$F:$F,Semestre!C$4)</f>
        <v>857.95</v>
      </c>
      <c r="D7" s="33">
        <f>SUMIFS(Lançamentos!$M:$M,Lançamentos!$K:$K,Semestre!$B7,Lançamentos!$F:$F,Semestre!D$4)</f>
        <v>250</v>
      </c>
    </row>
    <row r="8" spans="2:12" ht="17.25" customHeight="1">
      <c r="B8" s="130" t="s">
        <v>40</v>
      </c>
      <c r="C8" s="33">
        <f>SUMIFS(Lançamentos!$M:$M,Lançamentos!$K:$K,Semestre!$B8,Lançamentos!$F:$F,Semestre!C$4)</f>
        <v>0</v>
      </c>
      <c r="D8" s="33">
        <f>SUMIFS(Lançamentos!$M:$M,Lançamentos!$K:$K,Semestre!$B8,Lançamentos!$F:$F,Semestre!D$4)</f>
        <v>0</v>
      </c>
    </row>
    <row r="9" spans="2:12" ht="17.25" customHeight="1">
      <c r="B9" s="130" t="s">
        <v>46</v>
      </c>
      <c r="C9" s="33">
        <f>SUMIFS(Lançamentos!$M:$M,Lançamentos!$K:$K,Semestre!$B9,Lançamentos!$F:$F,Semestre!C$4)</f>
        <v>0</v>
      </c>
      <c r="D9" s="33">
        <f>SUMIFS(Lançamentos!$M:$M,Lançamentos!$K:$K,Semestre!$B9,Lançamentos!$F:$F,Semestre!D$4)</f>
        <v>0</v>
      </c>
    </row>
    <row r="10" spans="2:12" ht="17.25" customHeight="1">
      <c r="B10" s="130" t="s">
        <v>47</v>
      </c>
      <c r="C10" s="33">
        <f>SUMIFS(Lançamentos!$M:$M,Lançamentos!$K:$K,Semestre!$B10,Lançamentos!$F:$F,Semestre!C$4)</f>
        <v>460.68</v>
      </c>
      <c r="D10" s="33">
        <f>SUMIFS(Lançamentos!$M:$M,Lançamentos!$K:$K,Semestre!$B10,Lançamentos!$F:$F,Semestre!D$4)</f>
        <v>0</v>
      </c>
    </row>
    <row r="11" spans="2:12" ht="17.25" customHeight="1">
      <c r="B11" s="130" t="s">
        <v>53</v>
      </c>
      <c r="C11" s="33">
        <f>SUMIFS(Lançamentos!$M:$M,Lançamentos!$K:$K,Semestre!$B11,Lançamentos!$F:$F,Semestre!C$4)</f>
        <v>295</v>
      </c>
      <c r="D11" s="33">
        <f>SUMIFS(Lançamentos!$M:$M,Lançamentos!$K:$K,Semestre!$B11,Lançamentos!$F:$F,Semestre!D$4)</f>
        <v>0</v>
      </c>
    </row>
    <row r="12" spans="2:12" ht="17.25" customHeight="1">
      <c r="B12" s="130" t="s">
        <v>58</v>
      </c>
      <c r="C12" s="33">
        <f>SUMIFS(Lançamentos!$M:$M,Lançamentos!$K:$K,Semestre!$B12,Lançamentos!$F:$F,Semestre!C$4)</f>
        <v>431.12</v>
      </c>
      <c r="D12" s="33">
        <f>SUMIFS(Lançamentos!$M:$M,Lançamentos!$K:$K,Semestre!$B12,Lançamentos!$F:$F,Semestre!D$4)</f>
        <v>0</v>
      </c>
    </row>
    <row r="13" spans="2:12" ht="17.25" customHeight="1">
      <c r="B13" s="130" t="s">
        <v>81</v>
      </c>
      <c r="C13" s="33">
        <f>SUMIFS(Lançamentos!$M:$M,Lançamentos!$K:$K,Semestre!$B13,Lançamentos!$F:$F,Semestre!C$4)</f>
        <v>880</v>
      </c>
      <c r="D13" s="33">
        <f>SUMIFS(Lançamentos!$M:$M,Lançamentos!$K:$K,Semestre!$B13,Lançamentos!$F:$F,Semestre!D$4)</f>
        <v>0</v>
      </c>
    </row>
    <row r="14" spans="2:12" ht="17.25" customHeight="1">
      <c r="B14" s="131" t="s">
        <v>130</v>
      </c>
      <c r="C14" s="118">
        <f>SUM(C5:C13)</f>
        <v>3415</v>
      </c>
      <c r="D14" s="118">
        <f>SUM(D5:D13)</f>
        <v>250</v>
      </c>
    </row>
    <row r="15" spans="2:12" ht="15.75" thickBot="1"/>
    <row r="16" spans="2:12" ht="16.5">
      <c r="B16" s="125" t="s">
        <v>160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</row>
    <row r="17" spans="2:12">
      <c r="B17" s="127" t="s">
        <v>136</v>
      </c>
      <c r="C17" s="127" t="s">
        <v>123</v>
      </c>
      <c r="D17" s="127" t="s">
        <v>122</v>
      </c>
      <c r="E17" s="127" t="s">
        <v>46</v>
      </c>
      <c r="F17" s="127" t="s">
        <v>47</v>
      </c>
      <c r="G17" s="129" t="s">
        <v>171</v>
      </c>
      <c r="H17" s="127" t="s">
        <v>58</v>
      </c>
      <c r="I17" s="127" t="s">
        <v>81</v>
      </c>
      <c r="J17" s="127" t="s">
        <v>35</v>
      </c>
      <c r="K17" s="127" t="s">
        <v>40</v>
      </c>
      <c r="L17" s="131" t="s">
        <v>130</v>
      </c>
    </row>
    <row r="18" spans="2:12">
      <c r="B18" s="127" t="s">
        <v>134</v>
      </c>
      <c r="C18" s="33">
        <f>SUMIFS(Lançamentos!$M:$M,Lançamentos!$K:$K,Semestre!C$17,Lançamentos!$F:$F,Semestre!$B18)</f>
        <v>0</v>
      </c>
      <c r="D18" s="33">
        <f>SUMIFS(Lançamentos!$M:$M,Lançamentos!$K:$K,Semestre!D$17,Lançamentos!$F:$F,Semestre!$B18)</f>
        <v>490.25</v>
      </c>
      <c r="E18" s="33">
        <f>SUMIFS(Lançamentos!$M:$M,Lançamentos!$K:$K,Semestre!E$17,Lançamentos!$F:$F,Semestre!$B18)</f>
        <v>0</v>
      </c>
      <c r="F18" s="33">
        <f>SUMIFS(Lançamentos!$M:$M,Lançamentos!$K:$K,Semestre!F$17,Lançamentos!$F:$F,Semestre!$B18)</f>
        <v>460.68</v>
      </c>
      <c r="G18" s="33">
        <f>SUMIFS(Lançamentos!$M:$M,Lançamentos!$K:$K,Semestre!G$17,Lançamentos!$F:$F,Semestre!$B18)</f>
        <v>0</v>
      </c>
      <c r="H18" s="33">
        <f>SUMIFS(Lançamentos!$M:$M,Lançamentos!$K:$K,Semestre!H$17,Lançamentos!$F:$F,Semestre!$B18)</f>
        <v>431.12</v>
      </c>
      <c r="I18" s="33">
        <f>SUMIFS(Lançamentos!$M:$M,Lançamentos!$K:$K,Semestre!I$17,Lançamentos!$F:$F,Semestre!$B18)</f>
        <v>880</v>
      </c>
      <c r="J18" s="33">
        <f>SUMIFS(Lançamentos!$M:$M,Lançamentos!$K:$K,Semestre!J$17,Lançamentos!$F:$F,Semestre!$B18)</f>
        <v>857.95</v>
      </c>
      <c r="K18" s="33">
        <f>SUMIFS(Lançamentos!$M:$M,Lançamentos!$K:$K,Semestre!K$17,Lançamentos!$F:$F,Semestre!$B18)</f>
        <v>0</v>
      </c>
      <c r="L18" s="128">
        <f>SUM(C18:K18)</f>
        <v>3120</v>
      </c>
    </row>
    <row r="19" spans="2:12">
      <c r="B19" s="127" t="s">
        <v>135</v>
      </c>
      <c r="C19" s="33">
        <f>SUMIFS(Lançamentos!$M:$M,Lançamentos!$K:$K,Semestre!C$17,Lançamentos!$F:$F,Semestre!$B19)</f>
        <v>0</v>
      </c>
      <c r="D19" s="33">
        <f>SUMIFS(Lançamentos!$M:$M,Lançamentos!$K:$K,Semestre!D$17,Lançamentos!$F:$F,Semestre!$B19)</f>
        <v>0</v>
      </c>
      <c r="E19" s="33">
        <f>SUMIFS(Lançamentos!$M:$M,Lançamentos!$K:$K,Semestre!E$17,Lançamentos!$F:$F,Semestre!$B19)</f>
        <v>0</v>
      </c>
      <c r="F19" s="33">
        <f>SUMIFS(Lançamentos!$M:$M,Lançamentos!$K:$K,Semestre!F$17,Lançamentos!$F:$F,Semestre!$B19)</f>
        <v>0</v>
      </c>
      <c r="G19" s="33">
        <f>SUMIFS(Lançamentos!$M:$M,Lançamentos!$K:$K,Semestre!G$17,Lançamentos!$F:$F,Semestre!$B19)</f>
        <v>0</v>
      </c>
      <c r="H19" s="33">
        <f>SUMIFS(Lançamentos!$M:$M,Lançamentos!$K:$K,Semestre!H$17,Lançamentos!$F:$F,Semestre!$B19)</f>
        <v>0</v>
      </c>
      <c r="I19" s="33">
        <f>SUMIFS(Lançamentos!$M:$M,Lançamentos!$K:$K,Semestre!I$17,Lançamentos!$F:$F,Semestre!$B19)</f>
        <v>0</v>
      </c>
      <c r="J19" s="33">
        <f>SUMIFS(Lançamentos!$M:$M,Lançamentos!$K:$K,Semestre!J$17,Lançamentos!$F:$F,Semestre!$B19)</f>
        <v>250</v>
      </c>
      <c r="K19" s="33">
        <f>SUMIFS(Lançamentos!$M:$M,Lançamentos!$K:$K,Semestre!K$17,Lançamentos!$F:$F,Semestre!$B19)</f>
        <v>0</v>
      </c>
      <c r="L19" s="128">
        <f>SUM(C19:K19)</f>
        <v>250</v>
      </c>
    </row>
    <row r="20" spans="2:12">
      <c r="B20" s="131" t="s">
        <v>130</v>
      </c>
      <c r="C20" s="128">
        <f>SUM(C18:C19)</f>
        <v>0</v>
      </c>
      <c r="D20" s="128">
        <f t="shared" ref="D20:L20" si="0">SUM(D18:D19)</f>
        <v>490.25</v>
      </c>
      <c r="E20" s="128">
        <f t="shared" si="0"/>
        <v>0</v>
      </c>
      <c r="F20" s="128">
        <f t="shared" si="0"/>
        <v>460.68</v>
      </c>
      <c r="G20" s="128">
        <f t="shared" si="0"/>
        <v>0</v>
      </c>
      <c r="H20" s="128">
        <f t="shared" si="0"/>
        <v>431.12</v>
      </c>
      <c r="I20" s="128">
        <f t="shared" si="0"/>
        <v>880</v>
      </c>
      <c r="J20" s="128"/>
      <c r="K20" s="128"/>
      <c r="L20" s="128">
        <f t="shared" si="0"/>
        <v>3370</v>
      </c>
    </row>
  </sheetData>
  <mergeCells count="2">
    <mergeCell ref="B16:L16"/>
    <mergeCell ref="B3:D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2060"/>
  </sheetPr>
  <dimension ref="A2:J8"/>
  <sheetViews>
    <sheetView showGridLines="0" topLeftCell="C1" workbookViewId="0">
      <selection activeCell="K22" sqref="K22"/>
    </sheetView>
  </sheetViews>
  <sheetFormatPr defaultRowHeight="15"/>
  <cols>
    <col min="1" max="1" width="9.140625" hidden="1" customWidth="1"/>
    <col min="2" max="2" width="11" hidden="1" customWidth="1"/>
    <col min="3" max="3" width="11" customWidth="1"/>
    <col min="4" max="5" width="11" hidden="1" customWidth="1"/>
    <col min="6" max="7" width="17.140625" customWidth="1"/>
    <col min="10" max="10" width="18.5703125" customWidth="1"/>
    <col min="11" max="11" width="20.28515625" customWidth="1"/>
  </cols>
  <sheetData>
    <row r="2" spans="1:10" ht="16.5">
      <c r="F2" s="69" t="s">
        <v>180</v>
      </c>
      <c r="G2" s="69"/>
      <c r="I2" t="s">
        <v>186</v>
      </c>
    </row>
    <row r="3" spans="1:10">
      <c r="A3" s="139">
        <v>0</v>
      </c>
      <c r="B3" t="s">
        <v>184</v>
      </c>
      <c r="C3" s="141"/>
      <c r="D3" s="141"/>
      <c r="E3" s="141"/>
      <c r="F3" s="147" t="s">
        <v>86</v>
      </c>
      <c r="G3" s="147" t="s">
        <v>130</v>
      </c>
    </row>
    <row r="4" spans="1:10" ht="15.75">
      <c r="A4" s="140">
        <v>1E-4</v>
      </c>
      <c r="B4" t="s">
        <v>183</v>
      </c>
      <c r="F4" s="142" t="s">
        <v>90</v>
      </c>
      <c r="G4" s="143">
        <f>SUMIFS(Lançamentos!$M:$M,Lançamentos!$L:$L,Anual!F4)</f>
        <v>10250.950000000001</v>
      </c>
    </row>
    <row r="5" spans="1:10" ht="15.75">
      <c r="A5" s="139">
        <v>1</v>
      </c>
      <c r="B5" t="s">
        <v>185</v>
      </c>
      <c r="F5" s="142" t="s">
        <v>89</v>
      </c>
      <c r="G5" s="143">
        <f>SUMIFS(Lançamentos!$M:$M,Lançamentos!$L:$L,Anual!F5)</f>
        <v>3920.6</v>
      </c>
    </row>
    <row r="6" spans="1:10" ht="15.75">
      <c r="F6" s="147" t="s">
        <v>130</v>
      </c>
      <c r="G6" s="144">
        <f>G4-G5</f>
        <v>6330.35</v>
      </c>
    </row>
    <row r="7" spans="1:10" ht="15.75">
      <c r="F7" s="147" t="s">
        <v>181</v>
      </c>
      <c r="G7" s="145">
        <f>$G$6/(SUM(G4:G5))</f>
        <v>0.44669425715606265</v>
      </c>
      <c r="J7" s="1"/>
    </row>
    <row r="8" spans="1:10" ht="24.75" customHeight="1">
      <c r="F8" s="147" t="s">
        <v>182</v>
      </c>
      <c r="G8" s="146" t="str">
        <f>IF($G$7=A3,$B$3,IF($G$7&gt;=$A$4,$B$5,IF($G$7&lt;$A$3,$B$4)))</f>
        <v>LUCRO</v>
      </c>
    </row>
  </sheetData>
  <mergeCells count="1">
    <mergeCell ref="F2:G2"/>
  </mergeCells>
  <conditionalFormatting sqref="G8">
    <cfRule type="cellIs" dxfId="3" priority="3" operator="equal">
      <formula>"LUCRO"</formula>
    </cfRule>
    <cfRule type="cellIs" dxfId="4" priority="2" operator="equal">
      <formula>"PREJUÍZO"</formula>
    </cfRule>
    <cfRule type="cellIs" dxfId="5" priority="1" operator="equal">
      <formula>"EQUILÍBRIO"</formula>
    </cfRule>
  </conditionalFormatting>
  <hyperlinks>
    <hyperlink ref="B3" r:id="rId1" display="https://www.google.com.br/search?q=EQUILIBRIO&amp;espv=2&amp;biw=1242&amp;bih=585&amp;tbm=isch&amp;tbo=u&amp;source=univ&amp;sa=X&amp;ei=1cqIVde9M831gwTy04J4&amp;ved=0CBwQsAQ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C2:H175"/>
  <sheetViews>
    <sheetView showGridLines="0" tabSelected="1" workbookViewId="0">
      <selection activeCell="J10" sqref="J10"/>
    </sheetView>
  </sheetViews>
  <sheetFormatPr defaultRowHeight="15"/>
  <cols>
    <col min="3" max="3" width="31" style="40" bestFit="1" customWidth="1"/>
    <col min="4" max="4" width="14.42578125" style="40" customWidth="1"/>
    <col min="5" max="5" width="15.28515625" style="40" customWidth="1"/>
    <col min="6" max="6" width="15" style="40" customWidth="1"/>
    <col min="7" max="7" width="14.42578125" style="40" customWidth="1"/>
    <col min="8" max="8" width="10.5703125" style="40" bestFit="1" customWidth="1"/>
  </cols>
  <sheetData>
    <row r="2" spans="3:8" ht="16.5">
      <c r="C2" s="66" t="s">
        <v>187</v>
      </c>
      <c r="D2" s="66"/>
      <c r="E2" s="66"/>
      <c r="F2" s="66"/>
      <c r="G2" s="66"/>
      <c r="H2" s="66"/>
    </row>
    <row r="3" spans="3:8" ht="25.5" customHeight="1">
      <c r="C3" s="53" t="s">
        <v>90</v>
      </c>
      <c r="D3" s="53" t="s">
        <v>161</v>
      </c>
      <c r="E3" s="54" t="s">
        <v>162</v>
      </c>
      <c r="F3" s="53" t="s">
        <v>163</v>
      </c>
      <c r="G3" s="55" t="s">
        <v>164</v>
      </c>
      <c r="H3" s="53" t="s">
        <v>130</v>
      </c>
    </row>
    <row r="4" spans="3:8">
      <c r="C4" s="46" t="str">
        <f>PROPER('BD '!C48)</f>
        <v>Poupança</v>
      </c>
      <c r="D4" s="44">
        <f>SUMIFS(Lançamentos!$M:$M,Lançamentos!$I:$I,'LUCRO-PREJUIZO'!$C4,Lançamentos!$E:$E,'LUCRO-PREJUIZO'!D$3)</f>
        <v>700</v>
      </c>
      <c r="E4" s="44">
        <f>SUMIFS(Lançamentos!$M:$M,Lançamentos!$I:$I,'LUCRO-PREJUIZO'!$C4,Lançamentos!$E:$E,'LUCRO-PREJUIZO'!E$3)</f>
        <v>0</v>
      </c>
      <c r="F4" s="44">
        <f>SUMIFS(Lançamentos!$M:$M,Lançamentos!$I:$I,'LUCRO-PREJUIZO'!$C4,Lançamentos!$E:$E,'LUCRO-PREJUIZO'!F$3)</f>
        <v>0</v>
      </c>
      <c r="G4" s="44">
        <f>SUMIFS(Lançamentos!$M:$M,Lançamentos!$I:$I,'LUCRO-PREJUIZO'!$C4,Lançamentos!$E:$E,'LUCRO-PREJUIZO'!G$3)</f>
        <v>0</v>
      </c>
      <c r="H4" s="45">
        <f>SUM(D4:G4)</f>
        <v>700</v>
      </c>
    </row>
    <row r="5" spans="3:8">
      <c r="C5" s="46" t="str">
        <f>PROPER('BD '!C49)</f>
        <v>Aplicações</v>
      </c>
      <c r="D5" s="44">
        <f>SUMIFS(Lançamentos!M:M,Lançamentos!I:I,'LUCRO-PREJUIZO'!$C5,Lançamentos!E:E,'LUCRO-PREJUIZO'!D$3)</f>
        <v>0</v>
      </c>
      <c r="E5" s="44">
        <f>SUMIFS(Lançamentos!$M:$M,Lançamentos!$I:$I,'LUCRO-PREJUIZO'!$C5,Lançamentos!$E:$E,'LUCRO-PREJUIZO'!E$3)</f>
        <v>0</v>
      </c>
      <c r="F5" s="44">
        <f>SUMIFS(Lançamentos!$M:$M,Lançamentos!$I:$I,'LUCRO-PREJUIZO'!$C5,Lançamentos!$E:$E,'LUCRO-PREJUIZO'!F$3)</f>
        <v>0</v>
      </c>
      <c r="G5" s="44">
        <f>SUMIFS(Lançamentos!$M:$M,Lançamentos!$I:$I,'LUCRO-PREJUIZO'!$C5,Lançamentos!$E:$E,'LUCRO-PREJUIZO'!G$3)</f>
        <v>0</v>
      </c>
      <c r="H5" s="45">
        <f>SUM(D5:G5)</f>
        <v>0</v>
      </c>
    </row>
    <row r="6" spans="3:8">
      <c r="C6" s="46" t="str">
        <f>PROPER('BD '!C50)</f>
        <v>Salário</v>
      </c>
      <c r="D6" s="44">
        <f>SUMIFS(Lançamentos!M:M,Lançamentos!I:I,'LUCRO-PREJUIZO'!$C6,Lançamentos!E:E,'LUCRO-PREJUIZO'!D$3)</f>
        <v>1500</v>
      </c>
      <c r="E6" s="44">
        <f>SUMIFS(Lançamentos!$M:$M,Lançamentos!$I:$I,'LUCRO-PREJUIZO'!$C6,Lançamentos!$E:$E,'LUCRO-PREJUIZO'!E$3)</f>
        <v>0</v>
      </c>
      <c r="F6" s="44">
        <f>SUMIFS(Lançamentos!$M:$M,Lançamentos!$I:$I,'LUCRO-PREJUIZO'!$C6,Lançamentos!$E:$E,'LUCRO-PREJUIZO'!F$3)</f>
        <v>0</v>
      </c>
      <c r="G6" s="44">
        <f>SUMIFS(Lançamentos!$M:$M,Lançamentos!$I:$I,'LUCRO-PREJUIZO'!$C6,Lançamentos!$E:$E,'LUCRO-PREJUIZO'!G$3)</f>
        <v>0</v>
      </c>
      <c r="H6" s="45">
        <f t="shared" ref="H6:H13" si="0">SUM(D6:G6)</f>
        <v>1500</v>
      </c>
    </row>
    <row r="7" spans="3:8">
      <c r="C7" s="46" t="str">
        <f>PROPER('BD '!C51)</f>
        <v>13º Salário</v>
      </c>
      <c r="D7" s="44">
        <f>SUMIFS(Lançamentos!M:M,Lançamentos!I:I,'LUCRO-PREJUIZO'!$C7,Lançamentos!E:E,'LUCRO-PREJUIZO'!D$3)</f>
        <v>1800</v>
      </c>
      <c r="E7" s="44">
        <f>SUMIFS(Lançamentos!$M:$M,Lançamentos!$I:$I,'LUCRO-PREJUIZO'!$C7,Lançamentos!$E:$E,'LUCRO-PREJUIZO'!E$3)</f>
        <v>0</v>
      </c>
      <c r="F7" s="44">
        <f>SUMIFS(Lançamentos!$M:$M,Lançamentos!$I:$I,'LUCRO-PREJUIZO'!$C7,Lançamentos!$E:$E,'LUCRO-PREJUIZO'!F$3)</f>
        <v>0</v>
      </c>
      <c r="G7" s="44">
        <f>SUMIFS(Lançamentos!$M:$M,Lançamentos!$I:$I,'LUCRO-PREJUIZO'!$C7,Lançamentos!$E:$E,'LUCRO-PREJUIZO'!G$3)</f>
        <v>0</v>
      </c>
      <c r="H7" s="45">
        <f t="shared" si="0"/>
        <v>1800</v>
      </c>
    </row>
    <row r="8" spans="3:8">
      <c r="C8" s="46" t="str">
        <f>PROPER('BD '!C52)</f>
        <v>Férias</v>
      </c>
      <c r="D8" s="44">
        <f>SUMIFS(Lançamentos!M:M,Lançamentos!I:I,'LUCRO-PREJUIZO'!$C8,Lançamentos!E:E,'LUCRO-PREJUIZO'!D$3)</f>
        <v>2100.9499999999998</v>
      </c>
      <c r="E8" s="44">
        <f>SUMIFS(Lançamentos!$M:$M,Lançamentos!$I:$I,'LUCRO-PREJUIZO'!$C8,Lançamentos!$E:$E,'LUCRO-PREJUIZO'!E$3)</f>
        <v>0</v>
      </c>
      <c r="F8" s="44">
        <f>SUMIFS(Lançamentos!$M:$M,Lançamentos!$I:$I,'LUCRO-PREJUIZO'!$C8,Lançamentos!$E:$E,'LUCRO-PREJUIZO'!F$3)</f>
        <v>0</v>
      </c>
      <c r="G8" s="44">
        <f>SUMIFS(Lançamentos!$M:$M,Lançamentos!$I:$I,'LUCRO-PREJUIZO'!$C8,Lançamentos!$E:$E,'LUCRO-PREJUIZO'!G$3)</f>
        <v>0</v>
      </c>
      <c r="H8" s="45">
        <f t="shared" si="0"/>
        <v>2100.9499999999998</v>
      </c>
    </row>
    <row r="9" spans="3:8">
      <c r="C9" s="46" t="str">
        <f>PROPER('BD '!C53)</f>
        <v>Empréstimos</v>
      </c>
      <c r="D9" s="44">
        <f>SUMIFS(Lançamentos!M:M,Lançamentos!I:I,'LUCRO-PREJUIZO'!$C9,Lançamentos!E:E,'LUCRO-PREJUIZO'!D$3)</f>
        <v>0</v>
      </c>
      <c r="E9" s="44">
        <f>SUMIFS(Lançamentos!$M:$M,Lançamentos!$I:$I,'LUCRO-PREJUIZO'!$C9,Lançamentos!$E:$E,'LUCRO-PREJUIZO'!E$3)</f>
        <v>0</v>
      </c>
      <c r="F9" s="44">
        <f>SUMIFS(Lançamentos!$M:$M,Lançamentos!$I:$I,'LUCRO-PREJUIZO'!$C9,Lançamentos!$E:$E,'LUCRO-PREJUIZO'!F$3)</f>
        <v>0</v>
      </c>
      <c r="G9" s="44">
        <f>SUMIFS(Lançamentos!$M:$M,Lançamentos!$I:$I,'LUCRO-PREJUIZO'!$C9,Lançamentos!$E:$E,'LUCRO-PREJUIZO'!G$3)</f>
        <v>0</v>
      </c>
      <c r="H9" s="45">
        <f t="shared" si="0"/>
        <v>0</v>
      </c>
    </row>
    <row r="10" spans="3:8">
      <c r="C10" s="46" t="str">
        <f>PROPER('BD '!C54)</f>
        <v>Participação Nos Lucros</v>
      </c>
      <c r="D10" s="44">
        <f>SUMIFS(Lançamentos!M:M,Lançamentos!I:I,'LUCRO-PREJUIZO'!$C10,Lançamentos!E:E,'LUCRO-PREJUIZO'!D$3)</f>
        <v>150</v>
      </c>
      <c r="E10" s="44">
        <f>SUMIFS(Lançamentos!$M:$M,Lançamentos!$I:$I,'LUCRO-PREJUIZO'!$C10,Lançamentos!$E:$E,'LUCRO-PREJUIZO'!E$3)</f>
        <v>0</v>
      </c>
      <c r="F10" s="44">
        <f>SUMIFS(Lançamentos!$M:$M,Lançamentos!$I:$I,'LUCRO-PREJUIZO'!$C10,Lançamentos!$E:$E,'LUCRO-PREJUIZO'!F$3)</f>
        <v>2500</v>
      </c>
      <c r="G10" s="44">
        <f>SUMIFS(Lançamentos!$M:$M,Lançamentos!$I:$I,'LUCRO-PREJUIZO'!$C10,Lançamentos!$E:$E,'LUCRO-PREJUIZO'!G$3)</f>
        <v>0</v>
      </c>
      <c r="H10" s="45">
        <f t="shared" si="0"/>
        <v>2650</v>
      </c>
    </row>
    <row r="11" spans="3:8">
      <c r="C11" s="46" t="str">
        <f>PROPER('BD '!C55)</f>
        <v>Restituição De Imposto De Renda</v>
      </c>
      <c r="D11" s="44">
        <f>SUMIFS(Lançamentos!M:M,Lançamentos!I:I,'LUCRO-PREJUIZO'!$C11,Lançamentos!E:E,'LUCRO-PREJUIZO'!D$3)</f>
        <v>0</v>
      </c>
      <c r="E11" s="44">
        <f>SUMIFS(Lançamentos!$M:$M,Lançamentos!$I:$I,'LUCRO-PREJUIZO'!$C11,Lançamentos!$E:$E,'LUCRO-PREJUIZO'!E$3)</f>
        <v>0</v>
      </c>
      <c r="F11" s="44">
        <f>SUMIFS(Lançamentos!$M:$M,Lançamentos!$I:$I,'LUCRO-PREJUIZO'!$C11,Lançamentos!$E:$E,'LUCRO-PREJUIZO'!F$3)</f>
        <v>1500</v>
      </c>
      <c r="G11" s="44">
        <f>SUMIFS(Lançamentos!$M:$M,Lançamentos!$I:$I,'LUCRO-PREJUIZO'!$C11,Lançamentos!$E:$E,'LUCRO-PREJUIZO'!G$3)</f>
        <v>0</v>
      </c>
      <c r="H11" s="45">
        <f t="shared" si="0"/>
        <v>1500</v>
      </c>
    </row>
    <row r="12" spans="3:8">
      <c r="C12" s="46" t="str">
        <f>PROPER('BD '!C56)</f>
        <v>Receita De Aluguel</v>
      </c>
      <c r="D12" s="44">
        <f>SUMIFS(Lançamentos!M:M,Lançamentos!I:I,'LUCRO-PREJUIZO'!$C12,Lançamentos!E:E,'LUCRO-PREJUIZO'!D$3)</f>
        <v>0</v>
      </c>
      <c r="E12" s="44">
        <f>SUMIFS(Lançamentos!$M:$M,Lançamentos!$I:$I,'LUCRO-PREJUIZO'!$C12,Lançamentos!$E:$E,'LUCRO-PREJUIZO'!E$3)</f>
        <v>0</v>
      </c>
      <c r="F12" s="44">
        <f>SUMIFS(Lançamentos!$M:$M,Lançamentos!$I:$I,'LUCRO-PREJUIZO'!$C12,Lançamentos!$E:$E,'LUCRO-PREJUIZO'!F$3)</f>
        <v>0</v>
      </c>
      <c r="G12" s="44">
        <f>SUMIFS(Lançamentos!$M:$M,Lançamentos!$I:$I,'LUCRO-PREJUIZO'!$C12,Lançamentos!$E:$E,'LUCRO-PREJUIZO'!G$3)</f>
        <v>0</v>
      </c>
      <c r="H12" s="45">
        <f t="shared" si="0"/>
        <v>0</v>
      </c>
    </row>
    <row r="13" spans="3:8">
      <c r="C13" s="47" t="str">
        <f>PROPER('BD '!C57)</f>
        <v>Outros</v>
      </c>
      <c r="D13" s="44">
        <f>SUMIFS(Lançamentos!M:M,Lançamentos!I:I,'LUCRO-PREJUIZO'!$C13,Lançamentos!E:E,'LUCRO-PREJUIZO'!D$3)</f>
        <v>0</v>
      </c>
      <c r="E13" s="44">
        <f>SUMIFS(Lançamentos!$M:$M,Lançamentos!$I:$I,'LUCRO-PREJUIZO'!$C13,Lançamentos!$E:$E,'LUCRO-PREJUIZO'!E$3)</f>
        <v>0</v>
      </c>
      <c r="F13" s="44">
        <f>SUMIFS(Lançamentos!$M:$M,Lançamentos!$I:$I,'LUCRO-PREJUIZO'!$C13,Lançamentos!$E:$E,'LUCRO-PREJUIZO'!F$3)</f>
        <v>0</v>
      </c>
      <c r="G13" s="44">
        <f>SUMIFS(Lançamentos!$M:$M,Lançamentos!$I:$I,'LUCRO-PREJUIZO'!$C13,Lançamentos!$E:$E,'LUCRO-PREJUIZO'!G$3)</f>
        <v>0</v>
      </c>
      <c r="H13" s="45">
        <f t="shared" si="0"/>
        <v>0</v>
      </c>
    </row>
    <row r="14" spans="3:8">
      <c r="C14" s="43" t="s">
        <v>165</v>
      </c>
      <c r="D14" s="51">
        <f>SUM(D4:D13)</f>
        <v>6250.95</v>
      </c>
      <c r="E14" s="51">
        <f>SUM(E4:E13)</f>
        <v>0</v>
      </c>
      <c r="F14" s="51">
        <f>SUM(F4:F13)</f>
        <v>4000</v>
      </c>
      <c r="G14" s="51">
        <f>SUM(G4:G13)</f>
        <v>0</v>
      </c>
      <c r="H14" s="51">
        <f>SUM(H4:H13)</f>
        <v>10250.950000000001</v>
      </c>
    </row>
    <row r="15" spans="3:8" ht="27.75" customHeight="1">
      <c r="C15" s="56" t="s">
        <v>166</v>
      </c>
      <c r="D15" s="57" t="str">
        <f>D3</f>
        <v>1º TRIMESTRE</v>
      </c>
      <c r="E15" s="57" t="str">
        <f t="shared" ref="E15:H15" si="1">E3</f>
        <v>2º TRIMESTRE</v>
      </c>
      <c r="F15" s="57" t="str">
        <f t="shared" si="1"/>
        <v>3º TRIMESTRE</v>
      </c>
      <c r="G15" s="57" t="str">
        <f t="shared" si="1"/>
        <v>4º TRIMESTRE</v>
      </c>
      <c r="H15" s="57" t="str">
        <f t="shared" si="1"/>
        <v>TOTAL</v>
      </c>
    </row>
    <row r="16" spans="3:8">
      <c r="C16" s="48" t="str">
        <f>PROPER('BD '!C3)</f>
        <v>Feira</v>
      </c>
      <c r="D16" s="44">
        <f>SUMIFS(Lançamentos!$M:$M,Lançamentos!$I:$I,'LUCRO-PREJUIZO'!$C16,Lançamentos!$E:$E,'LUCRO-PREJUIZO'!D$15)</f>
        <v>100</v>
      </c>
      <c r="E16" s="44">
        <f>SUMIFS(Lançamentos!$M:$M,Lançamentos!$I:$I,'LUCRO-PREJUIZO'!$C16,Lançamentos!$E:$E,'LUCRO-PREJUIZO'!E$15)</f>
        <v>0</v>
      </c>
      <c r="F16" s="44">
        <f>SUMIFS(Lançamentos!$M:$M,Lançamentos!$I:$I,'LUCRO-PREJUIZO'!$C16,Lançamentos!$E:$E,'LUCRO-PREJUIZO'!F$15)</f>
        <v>0</v>
      </c>
      <c r="G16" s="44">
        <f>SUMIFS(Lançamentos!$M:$M,Lançamentos!$I:$I,'LUCRO-PREJUIZO'!$C16,Lançamentos!$E:$E,'LUCRO-PREJUIZO'!G$15)</f>
        <v>0</v>
      </c>
      <c r="H16" s="45">
        <f>SUM(D16:G16)</f>
        <v>100</v>
      </c>
    </row>
    <row r="17" spans="3:8">
      <c r="C17" s="49" t="str">
        <f>PROPER('BD '!C4)</f>
        <v>Padaria</v>
      </c>
      <c r="D17" s="44">
        <f>SUMIFS(Lançamentos!M:M,Lançamentos!I:I,'LUCRO-PREJUIZO'!$C17,Lançamentos!E:E,'LUCRO-PREJUIZO'!$D$15)</f>
        <v>10</v>
      </c>
      <c r="E17" s="44">
        <f>SUMIFS(Lançamentos!$M:$M,Lançamentos!$I:$I,'LUCRO-PREJUIZO'!$C17,Lançamentos!$E:$E,'LUCRO-PREJUIZO'!E$15)</f>
        <v>0</v>
      </c>
      <c r="F17" s="44">
        <f>SUMIFS(Lançamentos!$M:$M,Lançamentos!$I:$I,'LUCRO-PREJUIZO'!$C17,Lançamentos!$E:$E,'LUCRO-PREJUIZO'!F$15)</f>
        <v>0</v>
      </c>
      <c r="G17" s="44">
        <f>SUMIFS(Lançamentos!$M:$M,Lançamentos!$I:$I,'LUCRO-PREJUIZO'!$C17,Lançamentos!$E:$E,'LUCRO-PREJUIZO'!G$15)</f>
        <v>0</v>
      </c>
      <c r="H17" s="45">
        <f t="shared" ref="H17:H60" si="2">SUM(D17:G17)</f>
        <v>10</v>
      </c>
    </row>
    <row r="18" spans="3:8">
      <c r="C18" s="49" t="str">
        <f>PROPER('BD '!C5)</f>
        <v>Supermercado</v>
      </c>
      <c r="D18" s="44">
        <f>SUMIFS(Lançamentos!M:M,Lançamentos!I:I,'LUCRO-PREJUIZO'!$C18,Lançamentos!E:E,'LUCRO-PREJUIZO'!$D$15)</f>
        <v>380.25</v>
      </c>
      <c r="E18" s="44">
        <f>SUMIFS(Lançamentos!$M:$M,Lançamentos!$I:$I,'LUCRO-PREJUIZO'!$C18,Lançamentos!$E:$E,'LUCRO-PREJUIZO'!E$15)</f>
        <v>0</v>
      </c>
      <c r="F18" s="44">
        <f>SUMIFS(Lançamentos!$M:$M,Lançamentos!$I:$I,'LUCRO-PREJUIZO'!$C18,Lançamentos!$E:$E,'LUCRO-PREJUIZO'!F$15)</f>
        <v>0</v>
      </c>
      <c r="G18" s="44">
        <f>SUMIFS(Lançamentos!$M:$M,Lançamentos!$I:$I,'LUCRO-PREJUIZO'!$C18,Lançamentos!$E:$E,'LUCRO-PREJUIZO'!G$15)</f>
        <v>0</v>
      </c>
      <c r="H18" s="45">
        <f t="shared" si="2"/>
        <v>380.25</v>
      </c>
    </row>
    <row r="19" spans="3:8">
      <c r="C19" s="49" t="str">
        <f>PROPER('BD '!C6)</f>
        <v>Prestação Do Carro</v>
      </c>
      <c r="D19" s="44">
        <f>SUMIFS(Lançamentos!M:M,Lançamentos!I:I,'LUCRO-PREJUIZO'!$C19,Lançamentos!E:E,'LUCRO-PREJUIZO'!$D$15)</f>
        <v>300</v>
      </c>
      <c r="E19" s="44">
        <f>SUMIFS(Lançamentos!$M:$M,Lançamentos!$I:$I,'LUCRO-PREJUIZO'!$C19,Lançamentos!$E:$E,'LUCRO-PREJUIZO'!E$15)</f>
        <v>0</v>
      </c>
      <c r="F19" s="44">
        <f>SUMIFS(Lançamentos!$M:$M,Lançamentos!$I:$I,'LUCRO-PREJUIZO'!$C19,Lançamentos!$E:$E,'LUCRO-PREJUIZO'!F$15)</f>
        <v>0</v>
      </c>
      <c r="G19" s="44">
        <f>SUMIFS(Lançamentos!$M:$M,Lançamentos!$I:$I,'LUCRO-PREJUIZO'!$C19,Lançamentos!$E:$E,'LUCRO-PREJUIZO'!G$15)</f>
        <v>0</v>
      </c>
      <c r="H19" s="45">
        <f t="shared" si="2"/>
        <v>300</v>
      </c>
    </row>
    <row r="20" spans="3:8">
      <c r="C20" s="49" t="str">
        <f>PROPER('BD '!C7)</f>
        <v>Seguro Carro</v>
      </c>
      <c r="D20" s="44">
        <f>SUMIFS(Lançamentos!M:M,Lançamentos!I:I,'LUCRO-PREJUIZO'!$C20,Lançamentos!E:E,'LUCRO-PREJUIZO'!$D$15)</f>
        <v>100</v>
      </c>
      <c r="E20" s="44">
        <f>SUMIFS(Lançamentos!$M:$M,Lançamentos!$I:$I,'LUCRO-PREJUIZO'!$C20,Lançamentos!$E:$E,'LUCRO-PREJUIZO'!E$15)</f>
        <v>0</v>
      </c>
      <c r="F20" s="44">
        <f>SUMIFS(Lançamentos!$M:$M,Lançamentos!$I:$I,'LUCRO-PREJUIZO'!$C20,Lançamentos!$E:$E,'LUCRO-PREJUIZO'!F$15)</f>
        <v>0</v>
      </c>
      <c r="G20" s="44">
        <f>SUMIFS(Lançamentos!$M:$M,Lançamentos!$I:$I,'LUCRO-PREJUIZO'!$C20,Lançamentos!$E:$E,'LUCRO-PREJUIZO'!G$15)</f>
        <v>0</v>
      </c>
      <c r="H20" s="45">
        <f t="shared" si="2"/>
        <v>100</v>
      </c>
    </row>
    <row r="21" spans="3:8">
      <c r="C21" s="49" t="str">
        <f>PROPER('BD '!C8)</f>
        <v>Lavagens</v>
      </c>
      <c r="D21" s="44">
        <f>SUMIFS(Lançamentos!M:M,Lançamentos!I:I,'LUCRO-PREJUIZO'!$C21,Lançamentos!E:E,'LUCRO-PREJUIZO'!$D$15)</f>
        <v>0</v>
      </c>
      <c r="E21" s="44">
        <f>SUMIFS(Lançamentos!$M:$M,Lançamentos!$I:$I,'LUCRO-PREJUIZO'!$C21,Lançamentos!$E:$E,'LUCRO-PREJUIZO'!E$15)</f>
        <v>0</v>
      </c>
      <c r="F21" s="44">
        <f>SUMIFS(Lançamentos!$M:$M,Lançamentos!$I:$I,'LUCRO-PREJUIZO'!$C21,Lançamentos!$E:$E,'LUCRO-PREJUIZO'!F$15)</f>
        <v>0</v>
      </c>
      <c r="G21" s="44">
        <f>SUMIFS(Lançamentos!$M:$M,Lançamentos!$I:$I,'LUCRO-PREJUIZO'!$C21,Lançamentos!$E:$E,'LUCRO-PREJUIZO'!G$15)</f>
        <v>0</v>
      </c>
      <c r="H21" s="45">
        <f t="shared" si="2"/>
        <v>0</v>
      </c>
    </row>
    <row r="22" spans="3:8">
      <c r="C22" s="49" t="str">
        <f>PROPER('BD '!C9)</f>
        <v xml:space="preserve">Combustível </v>
      </c>
      <c r="D22" s="44">
        <f>SUMIFS(Lançamentos!M:M,Lançamentos!I:I,'LUCRO-PREJUIZO'!$C22,Lançamentos!E:E,'LUCRO-PREJUIZO'!$D$15)</f>
        <v>60.68</v>
      </c>
      <c r="E22" s="44">
        <f>SUMIFS(Lançamentos!$M:$M,Lançamentos!$I:$I,'LUCRO-PREJUIZO'!$C22,Lançamentos!$E:$E,'LUCRO-PREJUIZO'!E$15)</f>
        <v>0</v>
      </c>
      <c r="F22" s="44">
        <f>SUMIFS(Lançamentos!$M:$M,Lançamentos!$I:$I,'LUCRO-PREJUIZO'!$C22,Lançamentos!$E:$E,'LUCRO-PREJUIZO'!F$15)</f>
        <v>0</v>
      </c>
      <c r="G22" s="44">
        <f>SUMIFS(Lançamentos!$M:$M,Lançamentos!$I:$I,'LUCRO-PREJUIZO'!$C22,Lançamentos!$E:$E,'LUCRO-PREJUIZO'!G$15)</f>
        <v>0</v>
      </c>
      <c r="H22" s="45">
        <f t="shared" si="2"/>
        <v>60.68</v>
      </c>
    </row>
    <row r="23" spans="3:8">
      <c r="C23" s="49" t="str">
        <f>PROPER('BD '!C10)</f>
        <v>Ipva</v>
      </c>
      <c r="D23" s="44">
        <f>SUMIFS(Lançamentos!M:M,Lançamentos!I:I,'LUCRO-PREJUIZO'!$C23,Lançamentos!E:E,'LUCRO-PREJUIZO'!$D$15)</f>
        <v>0</v>
      </c>
      <c r="E23" s="44">
        <f>SUMIFS(Lançamentos!$M:$M,Lançamentos!$I:$I,'LUCRO-PREJUIZO'!$C23,Lançamentos!$E:$E,'LUCRO-PREJUIZO'!E$15)</f>
        <v>0</v>
      </c>
      <c r="F23" s="44">
        <f>SUMIFS(Lançamentos!$M:$M,Lançamentos!$I:$I,'LUCRO-PREJUIZO'!$C23,Lançamentos!$E:$E,'LUCRO-PREJUIZO'!F$15)</f>
        <v>0</v>
      </c>
      <c r="G23" s="44">
        <f>SUMIFS(Lançamentos!$M:$M,Lançamentos!$I:$I,'LUCRO-PREJUIZO'!$C23,Lançamentos!$E:$E,'LUCRO-PREJUIZO'!G$15)</f>
        <v>0</v>
      </c>
      <c r="H23" s="45">
        <f t="shared" si="2"/>
        <v>0</v>
      </c>
    </row>
    <row r="24" spans="3:8">
      <c r="C24" s="49" t="str">
        <f>PROPER('BD '!C11)</f>
        <v>Mecânico</v>
      </c>
      <c r="D24" s="44">
        <f>SUMIFS(Lançamentos!M:M,Lançamentos!I:I,'LUCRO-PREJUIZO'!$C24,Lançamentos!E:E,'LUCRO-PREJUIZO'!$D$15)</f>
        <v>0</v>
      </c>
      <c r="E24" s="44">
        <f>SUMIFS(Lançamentos!$M:$M,Lançamentos!$I:$I,'LUCRO-PREJUIZO'!$C24,Lançamentos!$E:$E,'LUCRO-PREJUIZO'!E$15)</f>
        <v>0</v>
      </c>
      <c r="F24" s="44">
        <f>SUMIFS(Lançamentos!$M:$M,Lançamentos!$I:$I,'LUCRO-PREJUIZO'!$C24,Lançamentos!$E:$E,'LUCRO-PREJUIZO'!F$15)</f>
        <v>0</v>
      </c>
      <c r="G24" s="44">
        <f>SUMIFS(Lançamentos!$M:$M,Lançamentos!$I:$I,'LUCRO-PREJUIZO'!$C24,Lançamentos!$E:$E,'LUCRO-PREJUIZO'!G$15)</f>
        <v>0</v>
      </c>
      <c r="H24" s="45">
        <f t="shared" si="2"/>
        <v>0</v>
      </c>
    </row>
    <row r="25" spans="3:8">
      <c r="C25" s="49" t="str">
        <f>PROPER('BD '!C12)</f>
        <v>Multas</v>
      </c>
      <c r="D25" s="44">
        <f>SUMIFS(Lançamentos!M:M,Lançamentos!I:I,'LUCRO-PREJUIZO'!$C25,Lançamentos!E:E,'LUCRO-PREJUIZO'!$D$15)</f>
        <v>0</v>
      </c>
      <c r="E25" s="44">
        <f>SUMIFS(Lançamentos!$M:$M,Lançamentos!$I:$I,'LUCRO-PREJUIZO'!$C25,Lançamentos!$E:$E,'LUCRO-PREJUIZO'!E$15)</f>
        <v>0</v>
      </c>
      <c r="F25" s="44">
        <f>SUMIFS(Lançamentos!$M:$M,Lançamentos!$I:$I,'LUCRO-PREJUIZO'!$C25,Lançamentos!$E:$E,'LUCRO-PREJUIZO'!F$15)</f>
        <v>0</v>
      </c>
      <c r="G25" s="44">
        <f>SUMIFS(Lançamentos!$M:$M,Lançamentos!$I:$I,'LUCRO-PREJUIZO'!$C25,Lançamentos!$E:$E,'LUCRO-PREJUIZO'!G$15)</f>
        <v>0</v>
      </c>
      <c r="H25" s="45">
        <f t="shared" si="2"/>
        <v>0</v>
      </c>
    </row>
    <row r="26" spans="3:8">
      <c r="C26" s="49" t="str">
        <f>PROPER('BD '!C13)</f>
        <v>Estacionamento</v>
      </c>
      <c r="D26" s="44">
        <f>SUMIFS(Lançamentos!M:M,Lançamentos!I:I,'LUCRO-PREJUIZO'!$C26,Lançamentos!E:E,'LUCRO-PREJUIZO'!$D$15)</f>
        <v>0</v>
      </c>
      <c r="E26" s="44">
        <f>SUMIFS(Lançamentos!$M:$M,Lançamentos!$I:$I,'LUCRO-PREJUIZO'!$C26,Lançamentos!$E:$E,'LUCRO-PREJUIZO'!E$15)</f>
        <v>0</v>
      </c>
      <c r="F26" s="44">
        <f>SUMIFS(Lançamentos!$M:$M,Lançamentos!$I:$I,'LUCRO-PREJUIZO'!$C26,Lançamentos!$E:$E,'LUCRO-PREJUIZO'!F$15)</f>
        <v>0</v>
      </c>
      <c r="G26" s="44">
        <f>SUMIFS(Lançamentos!$M:$M,Lançamentos!$I:$I,'LUCRO-PREJUIZO'!$C26,Lançamentos!$E:$E,'LUCRO-PREJUIZO'!G$15)</f>
        <v>0</v>
      </c>
      <c r="H26" s="45">
        <f t="shared" si="2"/>
        <v>0</v>
      </c>
    </row>
    <row r="27" spans="3:8">
      <c r="C27" s="49" t="str">
        <f>PROPER('BD '!C14)</f>
        <v>Outros</v>
      </c>
      <c r="D27" s="44">
        <f>SUMIFS(Lançamentos!M:M,Lançamentos!I:I,'LUCRO-PREJUIZO'!$C27,Lançamentos!E:E,'LUCRO-PREJUIZO'!$D$15)</f>
        <v>0</v>
      </c>
      <c r="E27" s="44">
        <f>SUMIFS(Lançamentos!$M:$M,Lançamentos!$I:$I,'LUCRO-PREJUIZO'!$C27,Lançamentos!$E:$E,'LUCRO-PREJUIZO'!E$15)</f>
        <v>0</v>
      </c>
      <c r="F27" s="44">
        <f>SUMIFS(Lançamentos!$M:$M,Lançamentos!$I:$I,'LUCRO-PREJUIZO'!$C27,Lançamentos!$E:$E,'LUCRO-PREJUIZO'!F$15)</f>
        <v>0</v>
      </c>
      <c r="G27" s="44">
        <f>SUMIFS(Lançamentos!$M:$M,Lançamentos!$I:$I,'LUCRO-PREJUIZO'!$C27,Lançamentos!$E:$E,'LUCRO-PREJUIZO'!G$15)</f>
        <v>0</v>
      </c>
      <c r="H27" s="45">
        <f t="shared" si="2"/>
        <v>0</v>
      </c>
    </row>
    <row r="28" spans="3:8">
      <c r="C28" s="49" t="str">
        <f>PROPER('BD '!C15)</f>
        <v>Acadêmia</v>
      </c>
      <c r="D28" s="44">
        <f>SUMIFS(Lançamentos!M:M,Lançamentos!I:I,'LUCRO-PREJUIZO'!$C28,Lançamentos!E:E,'LUCRO-PREJUIZO'!$D$15)</f>
        <v>170</v>
      </c>
      <c r="E28" s="44">
        <f>SUMIFS(Lançamentos!$M:$M,Lançamentos!$I:$I,'LUCRO-PREJUIZO'!$C28,Lançamentos!$E:$E,'LUCRO-PREJUIZO'!E$15)</f>
        <v>125</v>
      </c>
      <c r="F28" s="44">
        <f>SUMIFS(Lançamentos!$M:$M,Lançamentos!$I:$I,'LUCRO-PREJUIZO'!$C28,Lançamentos!$E:$E,'LUCRO-PREJUIZO'!F$15)</f>
        <v>0</v>
      </c>
      <c r="G28" s="44">
        <f>SUMIFS(Lançamentos!$M:$M,Lançamentos!$I:$I,'LUCRO-PREJUIZO'!$C28,Lançamentos!$E:$E,'LUCRO-PREJUIZO'!G$15)</f>
        <v>0</v>
      </c>
      <c r="H28" s="45">
        <f t="shared" si="2"/>
        <v>295</v>
      </c>
    </row>
    <row r="29" spans="3:8">
      <c r="C29" s="49" t="str">
        <f>PROPER('BD '!C16)</f>
        <v>Cosméticos</v>
      </c>
      <c r="D29" s="44">
        <f>SUMIFS(Lançamentos!M:M,Lançamentos!I:I,'LUCRO-PREJUIZO'!$C29,Lançamentos!E:E,'LUCRO-PREJUIZO'!$D$15)</f>
        <v>0</v>
      </c>
      <c r="E29" s="44">
        <f>SUMIFS(Lançamentos!$M:$M,Lançamentos!$I:$I,'LUCRO-PREJUIZO'!$C29,Lançamentos!$E:$E,'LUCRO-PREJUIZO'!E$15)</f>
        <v>0</v>
      </c>
      <c r="F29" s="44">
        <f>SUMIFS(Lançamentos!$M:$M,Lançamentos!$I:$I,'LUCRO-PREJUIZO'!$C29,Lançamentos!$E:$E,'LUCRO-PREJUIZO'!F$15)</f>
        <v>0</v>
      </c>
      <c r="G29" s="44">
        <f>SUMIFS(Lançamentos!$M:$M,Lançamentos!$I:$I,'LUCRO-PREJUIZO'!$C29,Lançamentos!$E:$E,'LUCRO-PREJUIZO'!G$15)</f>
        <v>0</v>
      </c>
      <c r="H29" s="45">
        <f t="shared" si="2"/>
        <v>0</v>
      </c>
    </row>
    <row r="30" spans="3:8">
      <c r="C30" s="49" t="str">
        <f>PROPER('BD '!C17)</f>
        <v>Cabeleireiro</v>
      </c>
      <c r="D30" s="44">
        <f>SUMIFS(Lançamentos!M:M,Lançamentos!I:I,'LUCRO-PREJUIZO'!$C30,Lançamentos!E:E,'LUCRO-PREJUIZO'!$D$15)</f>
        <v>0</v>
      </c>
      <c r="E30" s="44">
        <f>SUMIFS(Lançamentos!$M:$M,Lançamentos!$I:$I,'LUCRO-PREJUIZO'!$C30,Lançamentos!$E:$E,'LUCRO-PREJUIZO'!E$15)</f>
        <v>0</v>
      </c>
      <c r="F30" s="44">
        <f>SUMIFS(Lançamentos!$M:$M,Lançamentos!$I:$I,'LUCRO-PREJUIZO'!$C30,Lançamentos!$E:$E,'LUCRO-PREJUIZO'!F$15)</f>
        <v>0</v>
      </c>
      <c r="G30" s="44">
        <f>SUMIFS(Lançamentos!$M:$M,Lançamentos!$I:$I,'LUCRO-PREJUIZO'!$C30,Lançamentos!$E:$E,'LUCRO-PREJUIZO'!G$15)</f>
        <v>0</v>
      </c>
      <c r="H30" s="45">
        <f t="shared" si="2"/>
        <v>0</v>
      </c>
    </row>
    <row r="31" spans="3:8">
      <c r="C31" s="49" t="str">
        <f>PROPER('BD '!C18)</f>
        <v>Manicure/Pedicure/Estética</v>
      </c>
      <c r="D31" s="44">
        <f>SUMIFS(Lançamentos!M:M,Lançamentos!I:I,'LUCRO-PREJUIZO'!$C31,Lançamentos!E:E,'LUCRO-PREJUIZO'!$D$15)</f>
        <v>0</v>
      </c>
      <c r="E31" s="44">
        <f>SUMIFS(Lançamentos!$M:$M,Lançamentos!$I:$I,'LUCRO-PREJUIZO'!$C31,Lançamentos!$E:$E,'LUCRO-PREJUIZO'!E$15)</f>
        <v>0</v>
      </c>
      <c r="F31" s="44">
        <f>SUMIFS(Lançamentos!$M:$M,Lançamentos!$I:$I,'LUCRO-PREJUIZO'!$C31,Lançamentos!$E:$E,'LUCRO-PREJUIZO'!F$15)</f>
        <v>0</v>
      </c>
      <c r="G31" s="44">
        <f>SUMIFS(Lançamentos!$M:$M,Lançamentos!$I:$I,'LUCRO-PREJUIZO'!$C31,Lançamentos!$E:$E,'LUCRO-PREJUIZO'!G$15)</f>
        <v>0</v>
      </c>
      <c r="H31" s="45">
        <f t="shared" si="2"/>
        <v>0</v>
      </c>
    </row>
    <row r="32" spans="3:8">
      <c r="C32" s="49" t="str">
        <f>PROPER('BD '!C19)</f>
        <v>Vestuário</v>
      </c>
      <c r="D32" s="44">
        <f>SUMIFS(Lançamentos!M:M,Lançamentos!I:I,'LUCRO-PREJUIZO'!$C32,Lançamentos!E:E,'LUCRO-PREJUIZO'!$D$15)</f>
        <v>0</v>
      </c>
      <c r="E32" s="44">
        <f>SUMIFS(Lançamentos!$M:$M,Lançamentos!$I:$I,'LUCRO-PREJUIZO'!$C32,Lançamentos!$E:$E,'LUCRO-PREJUIZO'!E$15)</f>
        <v>0</v>
      </c>
      <c r="F32" s="44">
        <f>SUMIFS(Lançamentos!$M:$M,Lançamentos!$I:$I,'LUCRO-PREJUIZO'!$C32,Lançamentos!$E:$E,'LUCRO-PREJUIZO'!F$15)</f>
        <v>0</v>
      </c>
      <c r="G32" s="44">
        <f>SUMIFS(Lançamentos!$M:$M,Lançamentos!$I:$I,'LUCRO-PREJUIZO'!$C32,Lançamentos!$E:$E,'LUCRO-PREJUIZO'!G$15)</f>
        <v>0</v>
      </c>
      <c r="H32" s="45">
        <f t="shared" si="2"/>
        <v>0</v>
      </c>
    </row>
    <row r="33" spans="3:8">
      <c r="C33" s="49" t="str">
        <f>PROPER('BD '!C20)</f>
        <v>Empréstimos</v>
      </c>
      <c r="D33" s="44">
        <f>SUMIFS(Lançamentos!M:M,Lançamentos!I:I,'LUCRO-PREJUIZO'!$C33,Lançamentos!E:E,'LUCRO-PREJUIZO'!$D$15)</f>
        <v>0</v>
      </c>
      <c r="E33" s="44">
        <f>SUMIFS(Lançamentos!$M:$M,Lançamentos!$I:$I,'LUCRO-PREJUIZO'!$C33,Lançamentos!$E:$E,'LUCRO-PREJUIZO'!E$15)</f>
        <v>0</v>
      </c>
      <c r="F33" s="44">
        <f>SUMIFS(Lançamentos!$M:$M,Lançamentos!$I:$I,'LUCRO-PREJUIZO'!$C33,Lançamentos!$E:$E,'LUCRO-PREJUIZO'!F$15)</f>
        <v>0</v>
      </c>
      <c r="G33" s="44">
        <f>SUMIFS(Lançamentos!$M:$M,Lançamentos!$I:$I,'LUCRO-PREJUIZO'!$C33,Lançamentos!$E:$E,'LUCRO-PREJUIZO'!G$15)</f>
        <v>0</v>
      </c>
      <c r="H33" s="45">
        <f t="shared" si="2"/>
        <v>0</v>
      </c>
    </row>
    <row r="34" spans="3:8">
      <c r="C34" s="49" t="str">
        <f>PROPER('BD '!C21)</f>
        <v>Faculdade</v>
      </c>
      <c r="D34" s="44">
        <f>SUMIFS(Lançamentos!M:M,Lançamentos!I:I,'LUCRO-PREJUIZO'!$C34,Lançamentos!E:E,'LUCRO-PREJUIZO'!$D$15)</f>
        <v>880</v>
      </c>
      <c r="E34" s="44">
        <f>SUMIFS(Lançamentos!$M:$M,Lançamentos!$I:$I,'LUCRO-PREJUIZO'!$C34,Lançamentos!$E:$E,'LUCRO-PREJUIZO'!E$15)</f>
        <v>0</v>
      </c>
      <c r="F34" s="44">
        <f>SUMIFS(Lançamentos!$M:$M,Lançamentos!$I:$I,'LUCRO-PREJUIZO'!$C34,Lançamentos!$E:$E,'LUCRO-PREJUIZO'!F$15)</f>
        <v>0</v>
      </c>
      <c r="G34" s="44">
        <f>SUMIFS(Lançamentos!$M:$M,Lançamentos!$I:$I,'LUCRO-PREJUIZO'!$C34,Lançamentos!$E:$E,'LUCRO-PREJUIZO'!G$15)</f>
        <v>0</v>
      </c>
      <c r="H34" s="45">
        <f t="shared" si="2"/>
        <v>880</v>
      </c>
    </row>
    <row r="35" spans="3:8">
      <c r="C35" s="49" t="str">
        <f>PROPER('BD '!C22)</f>
        <v>Cursos</v>
      </c>
      <c r="D35" s="44">
        <f>SUMIFS(Lançamentos!M:M,Lançamentos!I:I,'LUCRO-PREJUIZO'!$C35,Lançamentos!E:E,'LUCRO-PREJUIZO'!$D$15)</f>
        <v>0</v>
      </c>
      <c r="E35" s="44">
        <f>SUMIFS(Lançamentos!$M:$M,Lançamentos!$I:$I,'LUCRO-PREJUIZO'!$C35,Lançamentos!$E:$E,'LUCRO-PREJUIZO'!E$15)</f>
        <v>0</v>
      </c>
      <c r="F35" s="44">
        <f>SUMIFS(Lançamentos!$M:$M,Lançamentos!$I:$I,'LUCRO-PREJUIZO'!$C35,Lançamentos!$E:$E,'LUCRO-PREJUIZO'!F$15)</f>
        <v>0</v>
      </c>
      <c r="G35" s="44">
        <f>SUMIFS(Lançamentos!$M:$M,Lançamentos!$I:$I,'LUCRO-PREJUIZO'!$C35,Lançamentos!$E:$E,'LUCRO-PREJUIZO'!G$15)</f>
        <v>0</v>
      </c>
      <c r="H35" s="45">
        <f t="shared" si="2"/>
        <v>0</v>
      </c>
    </row>
    <row r="36" spans="3:8">
      <c r="C36" s="49" t="str">
        <f>PROPER('BD '!C23)</f>
        <v>Material Escolar</v>
      </c>
      <c r="D36" s="44">
        <f>SUMIFS(Lançamentos!M:M,Lançamentos!I:I,'LUCRO-PREJUIZO'!$C36,Lançamentos!E:E,'LUCRO-PREJUIZO'!$D$15)</f>
        <v>0</v>
      </c>
      <c r="E36" s="44">
        <f>SUMIFS(Lançamentos!$M:$M,Lançamentos!$I:$I,'LUCRO-PREJUIZO'!$C36,Lançamentos!$E:$E,'LUCRO-PREJUIZO'!E$15)</f>
        <v>0</v>
      </c>
      <c r="F36" s="44">
        <f>SUMIFS(Lançamentos!$M:$M,Lançamentos!$I:$I,'LUCRO-PREJUIZO'!$C36,Lançamentos!$E:$E,'LUCRO-PREJUIZO'!F$15)</f>
        <v>0</v>
      </c>
      <c r="G36" s="44">
        <f>SUMIFS(Lançamentos!$M:$M,Lançamentos!$I:$I,'LUCRO-PREJUIZO'!$C36,Lançamentos!$E:$E,'LUCRO-PREJUIZO'!G$15)</f>
        <v>0</v>
      </c>
      <c r="H36" s="45">
        <f t="shared" si="2"/>
        <v>0</v>
      </c>
    </row>
    <row r="37" spans="3:8">
      <c r="C37" s="49" t="str">
        <f>PROPER('BD '!C24)</f>
        <v xml:space="preserve">Telefone Celular </v>
      </c>
      <c r="D37" s="44">
        <f>SUMIFS(Lançamentos!M:M,Lançamentos!I:I,'LUCRO-PREJUIZO'!$C37,Lançamentos!E:E,'LUCRO-PREJUIZO'!$D$15)</f>
        <v>70.56</v>
      </c>
      <c r="E37" s="44">
        <f>SUMIFS(Lançamentos!$M:$M,Lançamentos!$I:$I,'LUCRO-PREJUIZO'!$C37,Lançamentos!$E:$E,'LUCRO-PREJUIZO'!E$15)</f>
        <v>0</v>
      </c>
      <c r="F37" s="44">
        <f>SUMIFS(Lançamentos!$M:$M,Lançamentos!$I:$I,'LUCRO-PREJUIZO'!$C37,Lançamentos!$E:$E,'LUCRO-PREJUIZO'!F$15)</f>
        <v>0</v>
      </c>
      <c r="G37" s="44">
        <f>SUMIFS(Lançamentos!$M:$M,Lançamentos!$I:$I,'LUCRO-PREJUIZO'!$C37,Lançamentos!$E:$E,'LUCRO-PREJUIZO'!G$15)</f>
        <v>0</v>
      </c>
      <c r="H37" s="45">
        <f t="shared" si="2"/>
        <v>70.56</v>
      </c>
    </row>
    <row r="38" spans="3:8">
      <c r="C38" s="49" t="str">
        <f>PROPER('BD '!C25)</f>
        <v>Água</v>
      </c>
      <c r="D38" s="44">
        <f>SUMIFS(Lançamentos!M:M,Lançamentos!I:I,'LUCRO-PREJUIZO'!$C38,Lançamentos!E:E,'LUCRO-PREJUIZO'!$D$15)</f>
        <v>65.8</v>
      </c>
      <c r="E38" s="44">
        <f>SUMIFS(Lançamentos!$M:$M,Lançamentos!$I:$I,'LUCRO-PREJUIZO'!$C38,Lançamentos!$E:$E,'LUCRO-PREJUIZO'!E$15)</f>
        <v>0</v>
      </c>
      <c r="F38" s="44">
        <f>SUMIFS(Lançamentos!$M:$M,Lançamentos!$I:$I,'LUCRO-PREJUIZO'!$C38,Lançamentos!$E:$E,'LUCRO-PREJUIZO'!F$15)</f>
        <v>0</v>
      </c>
      <c r="G38" s="44">
        <f>SUMIFS(Lançamentos!$M:$M,Lançamentos!$I:$I,'LUCRO-PREJUIZO'!$C38,Lançamentos!$E:$E,'LUCRO-PREJUIZO'!G$15)</f>
        <v>0</v>
      </c>
      <c r="H38" s="45">
        <f t="shared" si="2"/>
        <v>65.8</v>
      </c>
    </row>
    <row r="39" spans="3:8">
      <c r="C39" s="49" t="str">
        <f>PROPER('BD '!C26)</f>
        <v>Aluguel/Prestação</v>
      </c>
      <c r="D39" s="44">
        <f>SUMIFS(Lançamentos!M:M,Lançamentos!I:I,'LUCRO-PREJUIZO'!$C39,Lançamentos!E:E,'LUCRO-PREJUIZO'!$D$15)</f>
        <v>460.9</v>
      </c>
      <c r="E39" s="44">
        <f>SUMIFS(Lançamentos!$M:$M,Lançamentos!$I:$I,'LUCRO-PREJUIZO'!$C39,Lançamentos!$E:$E,'LUCRO-PREJUIZO'!E$15)</f>
        <v>0</v>
      </c>
      <c r="F39" s="44">
        <f>SUMIFS(Lançamentos!$M:$M,Lançamentos!$I:$I,'LUCRO-PREJUIZO'!$C39,Lançamentos!$E:$E,'LUCRO-PREJUIZO'!F$15)</f>
        <v>0</v>
      </c>
      <c r="G39" s="44">
        <f>SUMIFS(Lançamentos!$M:$M,Lançamentos!$I:$I,'LUCRO-PREJUIZO'!$C39,Lançamentos!$E:$E,'LUCRO-PREJUIZO'!G$15)</f>
        <v>0</v>
      </c>
      <c r="H39" s="45">
        <f t="shared" si="2"/>
        <v>460.9</v>
      </c>
    </row>
    <row r="40" spans="3:8">
      <c r="C40" s="49" t="str">
        <f>PROPER('BD '!C27)</f>
        <v>Luz</v>
      </c>
      <c r="D40" s="44">
        <f>SUMIFS(Lançamentos!M:M,Lançamentos!I:I,'LUCRO-PREJUIZO'!$C40,Lançamentos!E:E,'LUCRO-PREJUIZO'!$D$15)</f>
        <v>45.35</v>
      </c>
      <c r="E40" s="44">
        <f>SUMIFS(Lançamentos!$M:$M,Lançamentos!$I:$I,'LUCRO-PREJUIZO'!$C40,Lançamentos!$E:$E,'LUCRO-PREJUIZO'!E$15)</f>
        <v>0</v>
      </c>
      <c r="F40" s="44">
        <f>SUMIFS(Lançamentos!$M:$M,Lançamentos!$I:$I,'LUCRO-PREJUIZO'!$C40,Lançamentos!$E:$E,'LUCRO-PREJUIZO'!F$15)</f>
        <v>250</v>
      </c>
      <c r="G40" s="44">
        <f>SUMIFS(Lançamentos!$M:$M,Lançamentos!$I:$I,'LUCRO-PREJUIZO'!$C40,Lançamentos!$E:$E,'LUCRO-PREJUIZO'!G$15)</f>
        <v>0</v>
      </c>
      <c r="H40" s="45">
        <f t="shared" si="2"/>
        <v>295.35000000000002</v>
      </c>
    </row>
    <row r="41" spans="3:8">
      <c r="C41" s="49" t="str">
        <f>PROPER('BD '!C28)</f>
        <v>Gás</v>
      </c>
      <c r="D41" s="44">
        <f>SUMIFS(Lançamentos!M:M,Lançamentos!I:I,'LUCRO-PREJUIZO'!$C41,Lançamentos!E:E,'LUCRO-PREJUIZO'!$D$15)</f>
        <v>45</v>
      </c>
      <c r="E41" s="44">
        <f>SUMIFS(Lançamentos!$M:$M,Lançamentos!$I:$I,'LUCRO-PREJUIZO'!$C41,Lançamentos!$E:$E,'LUCRO-PREJUIZO'!E$15)</f>
        <v>0</v>
      </c>
      <c r="F41" s="44">
        <f>SUMIFS(Lançamentos!$M:$M,Lançamentos!$I:$I,'LUCRO-PREJUIZO'!$C41,Lançamentos!$E:$E,'LUCRO-PREJUIZO'!F$15)</f>
        <v>0</v>
      </c>
      <c r="G41" s="44">
        <f>SUMIFS(Lançamentos!$M:$M,Lançamentos!$I:$I,'LUCRO-PREJUIZO'!$C41,Lançamentos!$E:$E,'LUCRO-PREJUIZO'!G$15)</f>
        <v>0</v>
      </c>
      <c r="H41" s="45">
        <f t="shared" si="2"/>
        <v>45</v>
      </c>
    </row>
    <row r="42" spans="3:8">
      <c r="C42" s="49" t="str">
        <f>PROPER('BD '!C29)</f>
        <v>Internet</v>
      </c>
      <c r="D42" s="44">
        <f>SUMIFS(Lançamentos!M:M,Lançamentos!I:I,'LUCRO-PREJUIZO'!$C42,Lançamentos!E:E,'LUCRO-PREJUIZO'!$D$15)</f>
        <v>50.67</v>
      </c>
      <c r="E42" s="44">
        <f>SUMIFS(Lançamentos!$M:$M,Lançamentos!$I:$I,'LUCRO-PREJUIZO'!$C42,Lançamentos!$E:$E,'LUCRO-PREJUIZO'!E$15)</f>
        <v>0</v>
      </c>
      <c r="F42" s="44">
        <f>SUMIFS(Lançamentos!$M:$M,Lançamentos!$I:$I,'LUCRO-PREJUIZO'!$C42,Lançamentos!$E:$E,'LUCRO-PREJUIZO'!F$15)</f>
        <v>0</v>
      </c>
      <c r="G42" s="44">
        <f>SUMIFS(Lançamentos!$M:$M,Lançamentos!$I:$I,'LUCRO-PREJUIZO'!$C42,Lançamentos!$E:$E,'LUCRO-PREJUIZO'!G$15)</f>
        <v>0</v>
      </c>
      <c r="H42" s="45">
        <f t="shared" si="2"/>
        <v>50.67</v>
      </c>
    </row>
    <row r="43" spans="3:8">
      <c r="C43" s="49" t="str">
        <f>PROPER('BD '!C30)</f>
        <v>Reformas E Manutenção</v>
      </c>
      <c r="D43" s="44">
        <f>SUMIFS(Lançamentos!M:M,Lançamentos!I:I,'LUCRO-PREJUIZO'!$C43,Lançamentos!E:E,'LUCRO-PREJUIZO'!$D$15)</f>
        <v>0</v>
      </c>
      <c r="E43" s="44">
        <f>SUMIFS(Lançamentos!$M:$M,Lançamentos!$I:$I,'LUCRO-PREJUIZO'!$C43,Lançamentos!$E:$E,'LUCRO-PREJUIZO'!E$15)</f>
        <v>0</v>
      </c>
      <c r="F43" s="44">
        <f>SUMIFS(Lançamentos!$M:$M,Lançamentos!$I:$I,'LUCRO-PREJUIZO'!$C43,Lançamentos!$E:$E,'LUCRO-PREJUIZO'!F$15)</f>
        <v>0</v>
      </c>
      <c r="G43" s="44">
        <f>SUMIFS(Lançamentos!$M:$M,Lançamentos!$I:$I,'LUCRO-PREJUIZO'!$C43,Lançamentos!$E:$E,'LUCRO-PREJUIZO'!G$15)</f>
        <v>0</v>
      </c>
      <c r="H43" s="45">
        <f t="shared" si="2"/>
        <v>0</v>
      </c>
    </row>
    <row r="44" spans="3:8">
      <c r="C44" s="49" t="str">
        <f>PROPER('BD '!C31)</f>
        <v>Telefone</v>
      </c>
      <c r="D44" s="44">
        <f>SUMIFS(Lançamentos!M:M,Lançamentos!I:I,'LUCRO-PREJUIZO'!$C44,Lançamentos!E:E,'LUCRO-PREJUIZO'!$D$15)</f>
        <v>64.25</v>
      </c>
      <c r="E44" s="44">
        <f>SUMIFS(Lançamentos!$M:$M,Lançamentos!$I:$I,'LUCRO-PREJUIZO'!$C44,Lançamentos!$E:$E,'LUCRO-PREJUIZO'!E$15)</f>
        <v>0</v>
      </c>
      <c r="F44" s="44">
        <f>SUMIFS(Lançamentos!$M:$M,Lançamentos!$I:$I,'LUCRO-PREJUIZO'!$C44,Lançamentos!$E:$E,'LUCRO-PREJUIZO'!F$15)</f>
        <v>0</v>
      </c>
      <c r="G44" s="44">
        <f>SUMIFS(Lançamentos!$M:$M,Lançamentos!$I:$I,'LUCRO-PREJUIZO'!$C44,Lançamentos!$E:$E,'LUCRO-PREJUIZO'!G$15)</f>
        <v>0</v>
      </c>
      <c r="H44" s="45">
        <f t="shared" si="2"/>
        <v>64.25</v>
      </c>
    </row>
    <row r="45" spans="3:8">
      <c r="C45" s="49" t="str">
        <f>PROPER('BD '!C32)</f>
        <v>Tv A Cabo</v>
      </c>
      <c r="D45" s="44">
        <f>SUMIFS(Lançamentos!M:M,Lançamentos!I:I,'LUCRO-PREJUIZO'!$C45,Lançamentos!E:E,'LUCRO-PREJUIZO'!$D$15)</f>
        <v>55.42</v>
      </c>
      <c r="E45" s="44">
        <f>SUMIFS(Lançamentos!$M:$M,Lançamentos!$I:$I,'LUCRO-PREJUIZO'!$C45,Lançamentos!$E:$E,'LUCRO-PREJUIZO'!E$15)</f>
        <v>0</v>
      </c>
      <c r="F45" s="44">
        <f>SUMIFS(Lançamentos!$M:$M,Lançamentos!$I:$I,'LUCRO-PREJUIZO'!$C45,Lançamentos!$E:$E,'LUCRO-PREJUIZO'!F$15)</f>
        <v>0</v>
      </c>
      <c r="G45" s="44">
        <f>SUMIFS(Lançamentos!$M:$M,Lançamentos!$I:$I,'LUCRO-PREJUIZO'!$C45,Lançamentos!$E:$E,'LUCRO-PREJUIZO'!G$15)</f>
        <v>0</v>
      </c>
      <c r="H45" s="45">
        <f t="shared" si="2"/>
        <v>55.42</v>
      </c>
    </row>
    <row r="46" spans="3:8">
      <c r="C46" s="49" t="str">
        <f>PROPER('BD '!C33)</f>
        <v>Condomínio</v>
      </c>
      <c r="D46" s="44">
        <f>SUMIFS(Lançamentos!M:M,Lançamentos!I:I,'LUCRO-PREJUIZO'!$C46,Lançamentos!E:E,'LUCRO-PREJUIZO'!$D$15)</f>
        <v>0</v>
      </c>
      <c r="E46" s="44">
        <f>SUMIFS(Lançamentos!$M:$M,Lançamentos!$I:$I,'LUCRO-PREJUIZO'!$C46,Lançamentos!$E:$E,'LUCRO-PREJUIZO'!E$15)</f>
        <v>0</v>
      </c>
      <c r="F46" s="44">
        <f>SUMIFS(Lançamentos!$M:$M,Lançamentos!$I:$I,'LUCRO-PREJUIZO'!$C46,Lançamentos!$E:$E,'LUCRO-PREJUIZO'!F$15)</f>
        <v>0</v>
      </c>
      <c r="G46" s="44">
        <f>SUMIFS(Lançamentos!$M:$M,Lançamentos!$I:$I,'LUCRO-PREJUIZO'!$C46,Lançamentos!$E:$E,'LUCRO-PREJUIZO'!G$15)</f>
        <v>0</v>
      </c>
      <c r="H46" s="45">
        <f t="shared" si="2"/>
        <v>0</v>
      </c>
    </row>
    <row r="47" spans="3:8">
      <c r="C47" s="49" t="str">
        <f>PROPER('BD '!C34)</f>
        <v>Empregada</v>
      </c>
      <c r="D47" s="44">
        <f>SUMIFS(Lançamentos!M:M,Lançamentos!I:I,'LUCRO-PREJUIZO'!$C47,Lançamentos!E:E,'LUCRO-PREJUIZO'!$D$15)</f>
        <v>0</v>
      </c>
      <c r="E47" s="44">
        <f>SUMIFS(Lançamentos!$M:$M,Lançamentos!$I:$I,'LUCRO-PREJUIZO'!$C47,Lançamentos!$E:$E,'LUCRO-PREJUIZO'!E$15)</f>
        <v>0</v>
      </c>
      <c r="F47" s="44">
        <f>SUMIFS(Lançamentos!$M:$M,Lançamentos!$I:$I,'LUCRO-PREJUIZO'!$C47,Lançamentos!$E:$E,'LUCRO-PREJUIZO'!F$15)</f>
        <v>0</v>
      </c>
      <c r="G47" s="44">
        <f>SUMIFS(Lançamentos!$M:$M,Lançamentos!$I:$I,'LUCRO-PREJUIZO'!$C47,Lançamentos!$E:$E,'LUCRO-PREJUIZO'!G$15)</f>
        <v>0</v>
      </c>
      <c r="H47" s="45">
        <f t="shared" si="2"/>
        <v>0</v>
      </c>
    </row>
    <row r="48" spans="3:8">
      <c r="C48" s="49" t="str">
        <f>PROPER('BD '!C35)</f>
        <v>Passeios/Parques</v>
      </c>
      <c r="D48" s="44">
        <f>SUMIFS(Lançamentos!M:M,Lançamentos!I:I,'LUCRO-PREJUIZO'!$C48,Lançamentos!E:E,'LUCRO-PREJUIZO'!$D$15)</f>
        <v>0</v>
      </c>
      <c r="E48" s="44">
        <f>SUMIFS(Lançamentos!$M:$M,Lançamentos!$I:$I,'LUCRO-PREJUIZO'!$C48,Lançamentos!$E:$E,'LUCRO-PREJUIZO'!E$15)</f>
        <v>0</v>
      </c>
      <c r="F48" s="44">
        <f>SUMIFS(Lançamentos!$M:$M,Lançamentos!$I:$I,'LUCRO-PREJUIZO'!$C48,Lançamentos!$E:$E,'LUCRO-PREJUIZO'!F$15)</f>
        <v>0</v>
      </c>
      <c r="G48" s="44">
        <f>SUMIFS(Lançamentos!$M:$M,Lançamentos!$I:$I,'LUCRO-PREJUIZO'!$C48,Lançamentos!$E:$E,'LUCRO-PREJUIZO'!G$15)</f>
        <v>0</v>
      </c>
      <c r="H48" s="45">
        <f t="shared" si="2"/>
        <v>0</v>
      </c>
    </row>
    <row r="49" spans="3:8">
      <c r="C49" s="49" t="str">
        <f>PROPER('BD '!C36)</f>
        <v>Viagem</v>
      </c>
      <c r="D49" s="44">
        <f>SUMIFS(Lançamentos!M:M,Lançamentos!I:I,'LUCRO-PREJUIZO'!$C49,Lançamentos!E:E,'LUCRO-PREJUIZO'!$D$15)</f>
        <v>350.62</v>
      </c>
      <c r="E49" s="44">
        <f>SUMIFS(Lançamentos!$M:$M,Lançamentos!$I:$I,'LUCRO-PREJUIZO'!$C49,Lançamentos!$E:$E,'LUCRO-PREJUIZO'!E$15)</f>
        <v>0</v>
      </c>
      <c r="F49" s="44">
        <f>SUMIFS(Lançamentos!$M:$M,Lançamentos!$I:$I,'LUCRO-PREJUIZO'!$C49,Lançamentos!$E:$E,'LUCRO-PREJUIZO'!F$15)</f>
        <v>0</v>
      </c>
      <c r="G49" s="44">
        <f>SUMIFS(Lançamentos!$M:$M,Lançamentos!$I:$I,'LUCRO-PREJUIZO'!$C49,Lançamentos!$E:$E,'LUCRO-PREJUIZO'!G$15)</f>
        <v>0</v>
      </c>
      <c r="H49" s="45">
        <f t="shared" si="2"/>
        <v>350.62</v>
      </c>
    </row>
    <row r="50" spans="3:8">
      <c r="C50" s="49" t="str">
        <f>PROPER('BD '!C37)</f>
        <v>Cinema/Teatro</v>
      </c>
      <c r="D50" s="44">
        <f>SUMIFS(Lançamentos!M:M,Lançamentos!I:I,'LUCRO-PREJUIZO'!$C50,Lançamentos!E:E,'LUCRO-PREJUIZO'!$D$15)</f>
        <v>80.5</v>
      </c>
      <c r="E50" s="44">
        <f>SUMIFS(Lançamentos!$M:$M,Lançamentos!$I:$I,'LUCRO-PREJUIZO'!$C50,Lançamentos!$E:$E,'LUCRO-PREJUIZO'!E$15)</f>
        <v>0</v>
      </c>
      <c r="F50" s="44">
        <f>SUMIFS(Lançamentos!$M:$M,Lançamentos!$I:$I,'LUCRO-PREJUIZO'!$C50,Lançamentos!$E:$E,'LUCRO-PREJUIZO'!F$15)</f>
        <v>0</v>
      </c>
      <c r="G50" s="44">
        <f>SUMIFS(Lançamentos!$M:$M,Lançamentos!$I:$I,'LUCRO-PREJUIZO'!$C50,Lançamentos!$E:$E,'LUCRO-PREJUIZO'!G$15)</f>
        <v>0</v>
      </c>
      <c r="H50" s="45">
        <f t="shared" si="2"/>
        <v>80.5</v>
      </c>
    </row>
    <row r="51" spans="3:8">
      <c r="C51" s="49" t="str">
        <f>PROPER('BD '!C38)</f>
        <v>Restaurantes/Bares/Pizzaria</v>
      </c>
      <c r="D51" s="44">
        <f>SUMIFS(Lançamentos!M:M,Lançamentos!I:I,'LUCRO-PREJUIZO'!$C51,Lançamentos!E:E,'LUCRO-PREJUIZO'!$D$15)</f>
        <v>0</v>
      </c>
      <c r="E51" s="44">
        <f>SUMIFS(Lançamentos!$M:$M,Lançamentos!$I:$I,'LUCRO-PREJUIZO'!$C51,Lançamentos!$E:$E,'LUCRO-PREJUIZO'!E$15)</f>
        <v>0</v>
      </c>
      <c r="F51" s="44">
        <f>SUMIFS(Lançamentos!$M:$M,Lançamentos!$I:$I,'LUCRO-PREJUIZO'!$C51,Lançamentos!$E:$E,'LUCRO-PREJUIZO'!F$15)</f>
        <v>0</v>
      </c>
      <c r="G51" s="44">
        <f>SUMIFS(Lançamentos!$M:$M,Lançamentos!$I:$I,'LUCRO-PREJUIZO'!$C51,Lançamentos!$E:$E,'LUCRO-PREJUIZO'!G$15)</f>
        <v>0</v>
      </c>
      <c r="H51" s="45">
        <f t="shared" si="2"/>
        <v>0</v>
      </c>
    </row>
    <row r="52" spans="3:8">
      <c r="C52" s="49" t="str">
        <f>PROPER('BD '!C39)</f>
        <v>Outros</v>
      </c>
      <c r="D52" s="44">
        <f>SUMIFS(Lançamentos!M:M,Lançamentos!I:I,'LUCRO-PREJUIZO'!$C52,Lançamentos!E:E,'LUCRO-PREJUIZO'!$D$15)</f>
        <v>0</v>
      </c>
      <c r="E52" s="44">
        <f>SUMIFS(Lançamentos!$M:$M,Lançamentos!$I:$I,'LUCRO-PREJUIZO'!$C52,Lançamentos!$E:$E,'LUCRO-PREJUIZO'!E$15)</f>
        <v>0</v>
      </c>
      <c r="F52" s="44">
        <f>SUMIFS(Lançamentos!$M:$M,Lançamentos!$I:$I,'LUCRO-PREJUIZO'!$C52,Lançamentos!$E:$E,'LUCRO-PREJUIZO'!F$15)</f>
        <v>0</v>
      </c>
      <c r="G52" s="44">
        <f>SUMIFS(Lançamentos!$M:$M,Lançamentos!$I:$I,'LUCRO-PREJUIZO'!$C52,Lançamentos!$E:$E,'LUCRO-PREJUIZO'!G$15)</f>
        <v>0</v>
      </c>
      <c r="H52" s="45">
        <f t="shared" si="2"/>
        <v>0</v>
      </c>
    </row>
    <row r="53" spans="3:8">
      <c r="C53" s="49" t="str">
        <f>PROPER('BD '!C40)</f>
        <v>Dentista</v>
      </c>
      <c r="D53" s="44">
        <f>SUMIFS(Lançamentos!M:M,Lançamentos!I:I,'LUCRO-PREJUIZO'!$C53,Lançamentos!E:E,'LUCRO-PREJUIZO'!$D$15)</f>
        <v>85</v>
      </c>
      <c r="E53" s="44">
        <f>SUMIFS(Lançamentos!$M:$M,Lançamentos!$I:$I,'LUCRO-PREJUIZO'!$C53,Lançamentos!$E:$E,'LUCRO-PREJUIZO'!E$15)</f>
        <v>0</v>
      </c>
      <c r="F53" s="44">
        <f>SUMIFS(Lançamentos!$M:$M,Lançamentos!$I:$I,'LUCRO-PREJUIZO'!$C53,Lançamentos!$E:$E,'LUCRO-PREJUIZO'!F$15)</f>
        <v>0</v>
      </c>
      <c r="G53" s="44">
        <f>SUMIFS(Lançamentos!$M:$M,Lançamentos!$I:$I,'LUCRO-PREJUIZO'!$C53,Lançamentos!$E:$E,'LUCRO-PREJUIZO'!G$15)</f>
        <v>0</v>
      </c>
      <c r="H53" s="45">
        <f t="shared" si="2"/>
        <v>85</v>
      </c>
    </row>
    <row r="54" spans="3:8">
      <c r="C54" s="49" t="str">
        <f>PROPER('BD '!C41)</f>
        <v>Plano De Saúde</v>
      </c>
      <c r="D54" s="44">
        <f>SUMIFS(Lançamentos!M:M,Lançamentos!I:I,'LUCRO-PREJUIZO'!$C54,Lançamentos!E:E,'LUCRO-PREJUIZO'!$D$15)</f>
        <v>120</v>
      </c>
      <c r="E54" s="44">
        <f>SUMIFS(Lançamentos!$M:$M,Lançamentos!$I:$I,'LUCRO-PREJUIZO'!$C54,Lançamentos!$E:$E,'LUCRO-PREJUIZO'!E$15)</f>
        <v>0</v>
      </c>
      <c r="F54" s="44">
        <f>SUMIFS(Lançamentos!$M:$M,Lançamentos!$I:$I,'LUCRO-PREJUIZO'!$C54,Lançamentos!$E:$E,'LUCRO-PREJUIZO'!F$15)</f>
        <v>0</v>
      </c>
      <c r="G54" s="44">
        <f>SUMIFS(Lançamentos!$M:$M,Lançamentos!$I:$I,'LUCRO-PREJUIZO'!$C54,Lançamentos!$E:$E,'LUCRO-PREJUIZO'!G$15)</f>
        <v>0</v>
      </c>
      <c r="H54" s="45">
        <f t="shared" si="2"/>
        <v>120</v>
      </c>
    </row>
    <row r="55" spans="3:8">
      <c r="C55" s="49" t="str">
        <f>PROPER('BD '!C42)</f>
        <v>Medicamentos</v>
      </c>
      <c r="D55" s="44">
        <f>SUMIFS(Lançamentos!M:M,Lançamentos!I:I,'LUCRO-PREJUIZO'!$C55,Lançamentos!E:E,'LUCRO-PREJUIZO'!$D$15)</f>
        <v>50.6</v>
      </c>
      <c r="E55" s="44">
        <f>SUMIFS(Lançamentos!$M:$M,Lançamentos!$I:$I,'LUCRO-PREJUIZO'!$C55,Lançamentos!$E:$E,'LUCRO-PREJUIZO'!E$15)</f>
        <v>0</v>
      </c>
      <c r="F55" s="44">
        <f>SUMIFS(Lançamentos!$M:$M,Lançamentos!$I:$I,'LUCRO-PREJUIZO'!$C55,Lançamentos!$E:$E,'LUCRO-PREJUIZO'!F$15)</f>
        <v>0</v>
      </c>
      <c r="G55" s="44">
        <f>SUMIFS(Lançamentos!$M:$M,Lançamentos!$I:$I,'LUCRO-PREJUIZO'!$C55,Lançamentos!$E:$E,'LUCRO-PREJUIZO'!G$15)</f>
        <v>0</v>
      </c>
      <c r="H55" s="45">
        <f t="shared" si="2"/>
        <v>50.6</v>
      </c>
    </row>
    <row r="56" spans="3:8">
      <c r="C56" s="49" t="str">
        <f>PROPER('BD '!C43)</f>
        <v>Médico Particular</v>
      </c>
      <c r="D56" s="44">
        <f>SUMIFS(Lançamentos!M:M,Lançamentos!I:I,'LUCRO-PREJUIZO'!$C56,Lançamentos!E:E,'LUCRO-PREJUIZO'!$D$15)</f>
        <v>0</v>
      </c>
      <c r="E56" s="44">
        <f>SUMIFS(Lançamentos!$M:$M,Lançamentos!$I:$I,'LUCRO-PREJUIZO'!$C56,Lançamentos!$E:$E,'LUCRO-PREJUIZO'!E$15)</f>
        <v>0</v>
      </c>
      <c r="F56" s="44">
        <f>SUMIFS(Lançamentos!$M:$M,Lançamentos!$I:$I,'LUCRO-PREJUIZO'!$C56,Lançamentos!$E:$E,'LUCRO-PREJUIZO'!F$15)</f>
        <v>0</v>
      </c>
      <c r="G56" s="44">
        <f>SUMIFS(Lançamentos!$M:$M,Lançamentos!$I:$I,'LUCRO-PREJUIZO'!$C56,Lançamentos!$E:$E,'LUCRO-PREJUIZO'!G$15)</f>
        <v>0</v>
      </c>
      <c r="H56" s="45">
        <f t="shared" si="2"/>
        <v>0</v>
      </c>
    </row>
    <row r="57" spans="3:8">
      <c r="C57" s="49" t="str">
        <f>PROPER('BD '!C44)</f>
        <v>Ônibus</v>
      </c>
      <c r="D57" s="44">
        <f>SUMIFS(Lançamentos!M:M,Lançamentos!I:I,'LUCRO-PREJUIZO'!$C57,Lançamentos!E:E,'LUCRO-PREJUIZO'!$D$15)</f>
        <v>0</v>
      </c>
      <c r="E57" s="44">
        <f>SUMIFS(Lançamentos!$M:$M,Lançamentos!$I:$I,'LUCRO-PREJUIZO'!$C57,Lançamentos!$E:$E,'LUCRO-PREJUIZO'!E$15)</f>
        <v>0</v>
      </c>
      <c r="F57" s="44">
        <f>SUMIFS(Lançamentos!$M:$M,Lançamentos!$I:$I,'LUCRO-PREJUIZO'!$C57,Lançamentos!$E:$E,'LUCRO-PREJUIZO'!F$15)</f>
        <v>0</v>
      </c>
      <c r="G57" s="44">
        <f>SUMIFS(Lançamentos!$M:$M,Lançamentos!$I:$I,'LUCRO-PREJUIZO'!$C57,Lançamentos!$E:$E,'LUCRO-PREJUIZO'!G$15)</f>
        <v>0</v>
      </c>
      <c r="H57" s="45">
        <f t="shared" si="2"/>
        <v>0</v>
      </c>
    </row>
    <row r="58" spans="3:8">
      <c r="C58" s="49" t="str">
        <f>PROPER('BD '!C45)</f>
        <v>Metrô</v>
      </c>
      <c r="D58" s="44">
        <f>SUMIFS(Lançamentos!M:M,Lançamentos!I:I,'LUCRO-PREJUIZO'!$C58,Lançamentos!E:E,'LUCRO-PREJUIZO'!$D$15)</f>
        <v>0</v>
      </c>
      <c r="E58" s="44">
        <f>SUMIFS(Lançamentos!$M:$M,Lançamentos!$I:$I,'LUCRO-PREJUIZO'!$C58,Lançamentos!$E:$E,'LUCRO-PREJUIZO'!E$15)</f>
        <v>0</v>
      </c>
      <c r="F58" s="44">
        <f>SUMIFS(Lançamentos!$M:$M,Lançamentos!$I:$I,'LUCRO-PREJUIZO'!$C58,Lançamentos!$E:$E,'LUCRO-PREJUIZO'!F$15)</f>
        <v>0</v>
      </c>
      <c r="G58" s="44">
        <f>SUMIFS(Lançamentos!$M:$M,Lançamentos!$I:$I,'LUCRO-PREJUIZO'!$C58,Lançamentos!$E:$E,'LUCRO-PREJUIZO'!G$15)</f>
        <v>0</v>
      </c>
      <c r="H58" s="45">
        <f t="shared" si="2"/>
        <v>0</v>
      </c>
    </row>
    <row r="59" spans="3:8">
      <c r="C59" s="49" t="str">
        <f>PROPER('BD '!C46)</f>
        <v>Trem</v>
      </c>
      <c r="D59" s="44">
        <f>SUMIFS(Lançamentos!M:M,Lançamentos!I:I,'LUCRO-PREJUIZO'!$C59,Lançamentos!E:E,'LUCRO-PREJUIZO'!$D$15)</f>
        <v>0</v>
      </c>
      <c r="E59" s="44">
        <f>SUMIFS(Lançamentos!$M:$M,Lançamentos!$I:$I,'LUCRO-PREJUIZO'!$C59,Lançamentos!$E:$E,'LUCRO-PREJUIZO'!E$15)</f>
        <v>0</v>
      </c>
      <c r="F59" s="44">
        <f>SUMIFS(Lançamentos!$M:$M,Lançamentos!$I:$I,'LUCRO-PREJUIZO'!$C59,Lançamentos!$E:$E,'LUCRO-PREJUIZO'!F$15)</f>
        <v>0</v>
      </c>
      <c r="G59" s="44">
        <f>SUMIFS(Lançamentos!$M:$M,Lançamentos!$I:$I,'LUCRO-PREJUIZO'!$C59,Lançamentos!$E:$E,'LUCRO-PREJUIZO'!G$15)</f>
        <v>0</v>
      </c>
      <c r="H59" s="45">
        <f t="shared" si="2"/>
        <v>0</v>
      </c>
    </row>
    <row r="60" spans="3:8">
      <c r="C60" s="49" t="str">
        <f>PROPER('BD '!C47)</f>
        <v>Táxi</v>
      </c>
      <c r="D60" s="44">
        <f>SUMIFS(Lançamentos!M:M,Lançamentos!I:I,'LUCRO-PREJUIZO'!$C60,Lançamentos!E:E,'LUCRO-PREJUIZO'!$D$15)</f>
        <v>0</v>
      </c>
      <c r="E60" s="44">
        <f>SUMIFS(Lançamentos!$M:$M,Lançamentos!$I:$I,'LUCRO-PREJUIZO'!$C60,Lançamentos!$E:$E,'LUCRO-PREJUIZO'!E$15)</f>
        <v>0</v>
      </c>
      <c r="F60" s="44">
        <f>SUMIFS(Lançamentos!$M:$M,Lançamentos!$I:$I,'LUCRO-PREJUIZO'!$C60,Lançamentos!$E:$E,'LUCRO-PREJUIZO'!F$15)</f>
        <v>0</v>
      </c>
      <c r="G60" s="44">
        <f>SUMIFS(Lançamentos!$M:$M,Lançamentos!$I:$I,'LUCRO-PREJUIZO'!$C60,Lançamentos!$E:$E,'LUCRO-PREJUIZO'!G$15)</f>
        <v>0</v>
      </c>
      <c r="H60" s="45">
        <f t="shared" si="2"/>
        <v>0</v>
      </c>
    </row>
    <row r="61" spans="3:8" ht="20.25" customHeight="1">
      <c r="C61" s="42" t="s">
        <v>167</v>
      </c>
      <c r="D61" s="42">
        <f>SUM(D16:D60)</f>
        <v>3545.6</v>
      </c>
      <c r="E61" s="41">
        <f>SUM(E16:E60)</f>
        <v>125</v>
      </c>
      <c r="F61" s="42">
        <f>SUM(F16:F60)</f>
        <v>250</v>
      </c>
      <c r="G61" s="42">
        <f>SUM(G16:G60)</f>
        <v>0</v>
      </c>
      <c r="H61" s="50">
        <f>SUM(H16:H60)</f>
        <v>3920.6</v>
      </c>
    </row>
    <row r="62" spans="3:8" ht="27.75" customHeight="1">
      <c r="C62" s="58" t="str">
        <f>IF(D62&gt;0,"LUCRO","PREJUIZO")</f>
        <v>LUCRO</v>
      </c>
      <c r="D62" s="132">
        <f>D14-D61</f>
        <v>2705.35</v>
      </c>
      <c r="E62" s="60">
        <f>E14-E61</f>
        <v>-125</v>
      </c>
      <c r="F62" s="59">
        <f>F14-F61</f>
        <v>3750</v>
      </c>
      <c r="G62" s="59">
        <f>G14-G61</f>
        <v>0</v>
      </c>
      <c r="H62" s="61">
        <f>H14-H61</f>
        <v>6330.35</v>
      </c>
    </row>
    <row r="63" spans="3:8">
      <c r="C63" s="40" t="str">
        <f>PROPER('BD '!C60)</f>
        <v/>
      </c>
    </row>
    <row r="64" spans="3:8">
      <c r="C64" s="40" t="str">
        <f>PROPER('BD '!C61)</f>
        <v/>
      </c>
    </row>
    <row r="65" spans="3:3">
      <c r="C65" s="40" t="str">
        <f>PROPER('BD '!C62)</f>
        <v/>
      </c>
    </row>
    <row r="66" spans="3:3">
      <c r="C66" s="40" t="str">
        <f>PROPER('BD '!C63)</f>
        <v/>
      </c>
    </row>
    <row r="67" spans="3:3">
      <c r="C67" s="40" t="str">
        <f>PROPER('BD '!C64)</f>
        <v/>
      </c>
    </row>
    <row r="68" spans="3:3">
      <c r="C68" s="40" t="str">
        <f>PROPER('BD '!C65)</f>
        <v/>
      </c>
    </row>
    <row r="69" spans="3:3">
      <c r="C69" s="40" t="str">
        <f>PROPER('BD '!C66)</f>
        <v/>
      </c>
    </row>
    <row r="70" spans="3:3">
      <c r="C70" s="40" t="str">
        <f>PROPER('BD '!C67)</f>
        <v/>
      </c>
    </row>
    <row r="71" spans="3:3">
      <c r="C71" s="40" t="str">
        <f>PROPER('BD '!C68)</f>
        <v/>
      </c>
    </row>
    <row r="72" spans="3:3">
      <c r="C72" s="40" t="str">
        <f>PROPER('BD '!C69)</f>
        <v/>
      </c>
    </row>
    <row r="73" spans="3:3">
      <c r="C73" s="40" t="str">
        <f>PROPER('BD '!C70)</f>
        <v/>
      </c>
    </row>
    <row r="74" spans="3:3">
      <c r="C74" s="40" t="str">
        <f>PROPER('BD '!C71)</f>
        <v/>
      </c>
    </row>
    <row r="75" spans="3:3">
      <c r="C75" s="40" t="str">
        <f>PROPER('BD '!C72)</f>
        <v/>
      </c>
    </row>
    <row r="76" spans="3:3">
      <c r="C76" s="40" t="str">
        <f>PROPER('BD '!C73)</f>
        <v/>
      </c>
    </row>
    <row r="77" spans="3:3">
      <c r="C77" s="40" t="str">
        <f>PROPER('BD '!C74)</f>
        <v/>
      </c>
    </row>
    <row r="78" spans="3:3">
      <c r="C78" s="40" t="str">
        <f>PROPER('BD '!C75)</f>
        <v/>
      </c>
    </row>
    <row r="79" spans="3:3">
      <c r="C79" s="40" t="str">
        <f>PROPER('BD '!C76)</f>
        <v/>
      </c>
    </row>
    <row r="80" spans="3:3">
      <c r="C80" s="40" t="str">
        <f>PROPER('BD '!C77)</f>
        <v/>
      </c>
    </row>
    <row r="81" spans="3:3">
      <c r="C81" s="40" t="str">
        <f>PROPER('BD '!C78)</f>
        <v/>
      </c>
    </row>
    <row r="82" spans="3:3">
      <c r="C82" s="40" t="str">
        <f>PROPER('BD '!C79)</f>
        <v/>
      </c>
    </row>
    <row r="83" spans="3:3">
      <c r="C83" s="40" t="str">
        <f>PROPER('BD '!C80)</f>
        <v/>
      </c>
    </row>
    <row r="84" spans="3:3">
      <c r="C84" s="40" t="str">
        <f>PROPER('BD '!C81)</f>
        <v/>
      </c>
    </row>
    <row r="85" spans="3:3">
      <c r="C85" s="40" t="str">
        <f>PROPER('BD '!C82)</f>
        <v/>
      </c>
    </row>
    <row r="86" spans="3:3">
      <c r="C86" s="40" t="str">
        <f>PROPER('BD '!C83)</f>
        <v/>
      </c>
    </row>
    <row r="87" spans="3:3">
      <c r="C87" s="40" t="str">
        <f>PROPER('BD '!C84)</f>
        <v/>
      </c>
    </row>
    <row r="88" spans="3:3">
      <c r="C88" s="40" t="str">
        <f>PROPER('BD '!C85)</f>
        <v/>
      </c>
    </row>
    <row r="89" spans="3:3">
      <c r="C89" s="40" t="str">
        <f>PROPER('BD '!C86)</f>
        <v/>
      </c>
    </row>
    <row r="90" spans="3:3">
      <c r="C90" s="40" t="str">
        <f>PROPER('BD '!C87)</f>
        <v/>
      </c>
    </row>
    <row r="91" spans="3:3">
      <c r="C91" s="40" t="str">
        <f>PROPER('BD '!C88)</f>
        <v/>
      </c>
    </row>
    <row r="92" spans="3:3">
      <c r="C92" s="40" t="str">
        <f>PROPER('BD '!C89)</f>
        <v/>
      </c>
    </row>
    <row r="93" spans="3:3">
      <c r="C93" s="40" t="str">
        <f>PROPER('BD '!C90)</f>
        <v/>
      </c>
    </row>
    <row r="94" spans="3:3">
      <c r="C94" s="40" t="str">
        <f>PROPER('BD '!C91)</f>
        <v/>
      </c>
    </row>
    <row r="95" spans="3:3">
      <c r="C95" s="40" t="str">
        <f>PROPER('BD '!C92)</f>
        <v/>
      </c>
    </row>
    <row r="96" spans="3:3">
      <c r="C96" s="40" t="str">
        <f>PROPER('BD '!C93)</f>
        <v/>
      </c>
    </row>
    <row r="97" spans="3:3">
      <c r="C97" s="40" t="str">
        <f>PROPER('BD '!C94)</f>
        <v/>
      </c>
    </row>
    <row r="98" spans="3:3">
      <c r="C98" s="40" t="str">
        <f>PROPER('BD '!C95)</f>
        <v/>
      </c>
    </row>
    <row r="99" spans="3:3">
      <c r="C99" s="40" t="str">
        <f>PROPER('BD '!C96)</f>
        <v/>
      </c>
    </row>
    <row r="100" spans="3:3">
      <c r="C100" s="40" t="str">
        <f>PROPER('BD '!C97)</f>
        <v/>
      </c>
    </row>
    <row r="101" spans="3:3">
      <c r="C101" s="40" t="str">
        <f>PROPER('BD '!C98)</f>
        <v/>
      </c>
    </row>
    <row r="102" spans="3:3">
      <c r="C102" s="40" t="str">
        <f>PROPER('BD '!C99)</f>
        <v/>
      </c>
    </row>
    <row r="103" spans="3:3">
      <c r="C103" s="40" t="str">
        <f>PROPER('BD '!C100)</f>
        <v/>
      </c>
    </row>
    <row r="104" spans="3:3">
      <c r="C104" s="40" t="str">
        <f>PROPER('BD '!C101)</f>
        <v/>
      </c>
    </row>
    <row r="105" spans="3:3">
      <c r="C105" s="40" t="str">
        <f>PROPER('BD '!C102)</f>
        <v/>
      </c>
    </row>
    <row r="106" spans="3:3">
      <c r="C106" s="40" t="str">
        <f>PROPER('BD '!C103)</f>
        <v/>
      </c>
    </row>
    <row r="107" spans="3:3">
      <c r="C107" s="40" t="str">
        <f>PROPER('BD '!C104)</f>
        <v/>
      </c>
    </row>
    <row r="108" spans="3:3">
      <c r="C108" s="40" t="str">
        <f>PROPER('BD '!C105)</f>
        <v/>
      </c>
    </row>
    <row r="109" spans="3:3">
      <c r="C109" s="40" t="str">
        <f>PROPER('BD '!C106)</f>
        <v/>
      </c>
    </row>
    <row r="110" spans="3:3">
      <c r="C110" s="40" t="str">
        <f>PROPER('BD '!C107)</f>
        <v/>
      </c>
    </row>
    <row r="111" spans="3:3">
      <c r="C111" s="40" t="str">
        <f>PROPER('BD '!C108)</f>
        <v/>
      </c>
    </row>
    <row r="112" spans="3:3">
      <c r="C112" s="40" t="str">
        <f>PROPER('BD '!C109)</f>
        <v/>
      </c>
    </row>
    <row r="113" spans="3:3">
      <c r="C113" s="40" t="str">
        <f>PROPER('BD '!C110)</f>
        <v/>
      </c>
    </row>
    <row r="114" spans="3:3">
      <c r="C114" s="40" t="str">
        <f>PROPER('BD '!C111)</f>
        <v/>
      </c>
    </row>
    <row r="115" spans="3:3">
      <c r="C115" s="40" t="str">
        <f>PROPER('BD '!C112)</f>
        <v/>
      </c>
    </row>
    <row r="116" spans="3:3">
      <c r="C116" s="40" t="str">
        <f>PROPER('BD '!C113)</f>
        <v/>
      </c>
    </row>
    <row r="117" spans="3:3">
      <c r="C117" s="40" t="str">
        <f>PROPER('BD '!C114)</f>
        <v/>
      </c>
    </row>
    <row r="118" spans="3:3">
      <c r="C118" s="40" t="str">
        <f>PROPER('BD '!C115)</f>
        <v/>
      </c>
    </row>
    <row r="119" spans="3:3">
      <c r="C119" s="40" t="str">
        <f>PROPER('BD '!C116)</f>
        <v/>
      </c>
    </row>
    <row r="120" spans="3:3">
      <c r="C120" s="40" t="str">
        <f>PROPER('BD '!C117)</f>
        <v/>
      </c>
    </row>
    <row r="121" spans="3:3">
      <c r="C121" s="40" t="str">
        <f>PROPER('BD '!C118)</f>
        <v/>
      </c>
    </row>
    <row r="122" spans="3:3">
      <c r="C122" s="40" t="str">
        <f>PROPER('BD '!C119)</f>
        <v/>
      </c>
    </row>
    <row r="123" spans="3:3">
      <c r="C123" s="40" t="str">
        <f>PROPER('BD '!C120)</f>
        <v/>
      </c>
    </row>
    <row r="124" spans="3:3">
      <c r="C124" s="40" t="str">
        <f>PROPER('BD '!C121)</f>
        <v/>
      </c>
    </row>
    <row r="125" spans="3:3">
      <c r="C125" s="40" t="str">
        <f>PROPER('BD '!C122)</f>
        <v/>
      </c>
    </row>
    <row r="126" spans="3:3">
      <c r="C126" s="40" t="str">
        <f>PROPER('BD '!C123)</f>
        <v/>
      </c>
    </row>
    <row r="127" spans="3:3">
      <c r="C127" s="40" t="str">
        <f>PROPER('BD '!C124)</f>
        <v/>
      </c>
    </row>
    <row r="128" spans="3:3">
      <c r="C128" s="40" t="str">
        <f>PROPER('BD '!C125)</f>
        <v/>
      </c>
    </row>
    <row r="129" spans="3:3">
      <c r="C129" s="40" t="str">
        <f>PROPER('BD '!C126)</f>
        <v/>
      </c>
    </row>
    <row r="130" spans="3:3">
      <c r="C130" s="40" t="str">
        <f>PROPER('BD '!C127)</f>
        <v/>
      </c>
    </row>
    <row r="131" spans="3:3">
      <c r="C131" s="40" t="str">
        <f>PROPER('BD '!C128)</f>
        <v/>
      </c>
    </row>
    <row r="132" spans="3:3">
      <c r="C132" s="40" t="str">
        <f>PROPER('BD '!C129)</f>
        <v/>
      </c>
    </row>
    <row r="133" spans="3:3">
      <c r="C133" s="40" t="str">
        <f>PROPER('BD '!C130)</f>
        <v/>
      </c>
    </row>
    <row r="134" spans="3:3">
      <c r="C134" s="40" t="str">
        <f>PROPER('BD '!C131)</f>
        <v/>
      </c>
    </row>
    <row r="135" spans="3:3">
      <c r="C135" s="40" t="str">
        <f>PROPER('BD '!C132)</f>
        <v/>
      </c>
    </row>
    <row r="136" spans="3:3">
      <c r="C136" s="40" t="str">
        <f>PROPER('BD '!C133)</f>
        <v/>
      </c>
    </row>
    <row r="137" spans="3:3">
      <c r="C137" s="40" t="str">
        <f>PROPER('BD '!C134)</f>
        <v/>
      </c>
    </row>
    <row r="138" spans="3:3">
      <c r="C138" s="40" t="str">
        <f>PROPER('BD '!C135)</f>
        <v/>
      </c>
    </row>
    <row r="139" spans="3:3">
      <c r="C139" s="40" t="str">
        <f>PROPER('BD '!C136)</f>
        <v/>
      </c>
    </row>
    <row r="140" spans="3:3">
      <c r="C140" s="40" t="str">
        <f>PROPER('BD '!C137)</f>
        <v/>
      </c>
    </row>
    <row r="141" spans="3:3">
      <c r="C141" s="40" t="str">
        <f>PROPER('BD '!C138)</f>
        <v/>
      </c>
    </row>
    <row r="142" spans="3:3">
      <c r="C142" s="40" t="str">
        <f>PROPER('BD '!C139)</f>
        <v/>
      </c>
    </row>
    <row r="143" spans="3:3">
      <c r="C143" s="40" t="str">
        <f>PROPER('BD '!C140)</f>
        <v/>
      </c>
    </row>
    <row r="144" spans="3:3">
      <c r="C144" s="40" t="str">
        <f>PROPER('BD '!C141)</f>
        <v/>
      </c>
    </row>
    <row r="145" spans="3:3">
      <c r="C145" s="40" t="str">
        <f>PROPER('BD '!C142)</f>
        <v/>
      </c>
    </row>
    <row r="146" spans="3:3">
      <c r="C146" s="40" t="str">
        <f>PROPER('BD '!C143)</f>
        <v/>
      </c>
    </row>
    <row r="147" spans="3:3">
      <c r="C147" s="40" t="str">
        <f>PROPER('BD '!C144)</f>
        <v/>
      </c>
    </row>
    <row r="148" spans="3:3">
      <c r="C148" s="40" t="str">
        <f>PROPER('BD '!C145)</f>
        <v/>
      </c>
    </row>
    <row r="149" spans="3:3">
      <c r="C149" s="40" t="str">
        <f>PROPER('BD '!C146)</f>
        <v/>
      </c>
    </row>
    <row r="150" spans="3:3">
      <c r="C150" s="40" t="str">
        <f>PROPER('BD '!C147)</f>
        <v/>
      </c>
    </row>
    <row r="151" spans="3:3">
      <c r="C151" s="40" t="str">
        <f>PROPER('BD '!C148)</f>
        <v/>
      </c>
    </row>
    <row r="152" spans="3:3">
      <c r="C152" s="40" t="str">
        <f>PROPER('BD '!C149)</f>
        <v/>
      </c>
    </row>
    <row r="153" spans="3:3">
      <c r="C153" s="40" t="str">
        <f>PROPER('BD '!C150)</f>
        <v/>
      </c>
    </row>
    <row r="154" spans="3:3">
      <c r="C154" s="40" t="str">
        <f>PROPER('BD '!C151)</f>
        <v/>
      </c>
    </row>
    <row r="155" spans="3:3">
      <c r="C155" s="40" t="str">
        <f>PROPER('BD '!C152)</f>
        <v/>
      </c>
    </row>
    <row r="156" spans="3:3">
      <c r="C156" s="40" t="str">
        <f>PROPER('BD '!C153)</f>
        <v/>
      </c>
    </row>
    <row r="157" spans="3:3">
      <c r="C157" s="40" t="str">
        <f>PROPER('BD '!C154)</f>
        <v/>
      </c>
    </row>
    <row r="158" spans="3:3">
      <c r="C158" s="40" t="str">
        <f>PROPER('BD '!C155)</f>
        <v/>
      </c>
    </row>
    <row r="159" spans="3:3">
      <c r="C159" s="40" t="str">
        <f>PROPER('BD '!C156)</f>
        <v/>
      </c>
    </row>
    <row r="160" spans="3:3">
      <c r="C160" s="40" t="str">
        <f>PROPER('BD '!C157)</f>
        <v/>
      </c>
    </row>
    <row r="161" spans="3:3">
      <c r="C161" s="40" t="str">
        <f>PROPER('BD '!C158)</f>
        <v/>
      </c>
    </row>
    <row r="162" spans="3:3">
      <c r="C162" s="40" t="str">
        <f>PROPER('BD '!C159)</f>
        <v/>
      </c>
    </row>
    <row r="163" spans="3:3">
      <c r="C163" s="40" t="str">
        <f>PROPER('BD '!C160)</f>
        <v/>
      </c>
    </row>
    <row r="164" spans="3:3">
      <c r="C164" s="40" t="str">
        <f>PROPER('BD '!C161)</f>
        <v/>
      </c>
    </row>
    <row r="165" spans="3:3">
      <c r="C165" s="40" t="str">
        <f>PROPER('BD '!C162)</f>
        <v/>
      </c>
    </row>
    <row r="166" spans="3:3">
      <c r="C166" s="40" t="str">
        <f>PROPER('BD '!C163)</f>
        <v/>
      </c>
    </row>
    <row r="167" spans="3:3">
      <c r="C167" s="40" t="str">
        <f>PROPER('BD '!C164)</f>
        <v/>
      </c>
    </row>
    <row r="168" spans="3:3">
      <c r="C168" s="40" t="str">
        <f>PROPER('BD '!C165)</f>
        <v/>
      </c>
    </row>
    <row r="169" spans="3:3">
      <c r="C169" s="40" t="str">
        <f>PROPER('BD '!C166)</f>
        <v/>
      </c>
    </row>
    <row r="170" spans="3:3">
      <c r="C170" s="40" t="str">
        <f>PROPER('BD '!C167)</f>
        <v/>
      </c>
    </row>
    <row r="171" spans="3:3">
      <c r="C171" s="40" t="str">
        <f>PROPER('BD '!C168)</f>
        <v/>
      </c>
    </row>
    <row r="172" spans="3:3">
      <c r="C172" s="40" t="str">
        <f>PROPER('BD '!C169)</f>
        <v/>
      </c>
    </row>
    <row r="173" spans="3:3">
      <c r="C173" s="40" t="str">
        <f>PROPER('BD '!C170)</f>
        <v/>
      </c>
    </row>
    <row r="174" spans="3:3">
      <c r="C174" s="40" t="str">
        <f>PROPER('BD '!C171)</f>
        <v/>
      </c>
    </row>
    <row r="175" spans="3:3">
      <c r="C175" s="40" t="str">
        <f>PROPER('BD '!C172)</f>
        <v/>
      </c>
    </row>
  </sheetData>
  <mergeCells count="1">
    <mergeCell ref="C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BD </vt:lpstr>
      <vt:lpstr>Lançamentos</vt:lpstr>
      <vt:lpstr>Controle de gastos </vt:lpstr>
      <vt:lpstr>Mensal</vt:lpstr>
      <vt:lpstr>Trismestre</vt:lpstr>
      <vt:lpstr>Semestre</vt:lpstr>
      <vt:lpstr>Anual</vt:lpstr>
      <vt:lpstr>LUCRO-PREJUIZO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PEDRARARA</dc:creator>
  <cp:lastModifiedBy>PEDRARARA</cp:lastModifiedBy>
  <dcterms:created xsi:type="dcterms:W3CDTF">2015-03-03T02:03:40Z</dcterms:created>
  <dcterms:modified xsi:type="dcterms:W3CDTF">2015-06-23T03:13:40Z</dcterms:modified>
</cp:coreProperties>
</file>