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3a2aa2a30d37e6/Desktop/Quinlan Graduate School/Data Driven Decision Making/"/>
    </mc:Choice>
  </mc:AlternateContent>
  <xr:revisionPtr revIDLastSave="268" documentId="13_ncr:1_{5A069E04-445E-4E64-A134-3071971DE8E8}" xr6:coauthVersionLast="47" xr6:coauthVersionMax="47" xr10:uidLastSave="{76C6381F-46A3-472A-ADF0-0DE12F580D2E}"/>
  <bookViews>
    <workbookView xWindow="35880" yWindow="-120" windowWidth="29040" windowHeight="15720" xr2:uid="{00000000-000D-0000-FFFF-FFFF00000000}"/>
  </bookViews>
  <sheets>
    <sheet name="Model " sheetId="2" r:id="rId1"/>
  </sheets>
  <definedNames>
    <definedName name="solver_adj" localSheetId="0" hidden="1">'Model '!$B$19:$I$20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'Model '!$B$21</definedName>
    <definedName name="solver_lhs10" localSheetId="0" hidden="1">'Model '!$H$21</definedName>
    <definedName name="solver_lhs11" localSheetId="0" hidden="1">'Model '!$I$21</definedName>
    <definedName name="solver_lhs2" localSheetId="0" hidden="1">'Model '!$B$26</definedName>
    <definedName name="solver_lhs3" localSheetId="0" hidden="1">'Model '!$B$27</definedName>
    <definedName name="solver_lhs4" localSheetId="0" hidden="1">'Model '!$B$28</definedName>
    <definedName name="solver_lhs5" localSheetId="0" hidden="1">'Model '!$C$21</definedName>
    <definedName name="solver_lhs6" localSheetId="0" hidden="1">'Model '!$D$21</definedName>
    <definedName name="solver_lhs7" localSheetId="0" hidden="1">'Model '!$E$21</definedName>
    <definedName name="solver_lhs8" localSheetId="0" hidden="1">'Model '!$F$21</definedName>
    <definedName name="solver_lhs9" localSheetId="0" hidden="1">'Model '!$G$21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'!$J$33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'Model '!$B$23</definedName>
    <definedName name="solver_rhs10" localSheetId="0" hidden="1">'Model '!$H$23</definedName>
    <definedName name="solver_rhs11" localSheetId="0" hidden="1">'Model '!$I$23</definedName>
    <definedName name="solver_rhs2" localSheetId="0" hidden="1">'Model '!$D$26</definedName>
    <definedName name="solver_rhs3" localSheetId="0" hidden="1">'Model '!$D$27</definedName>
    <definedName name="solver_rhs4" localSheetId="0" hidden="1">'Model '!$D$28</definedName>
    <definedName name="solver_rhs5" localSheetId="0" hidden="1">'Model '!$C$23</definedName>
    <definedName name="solver_rhs6" localSheetId="0" hidden="1">'Model '!$D$23</definedName>
    <definedName name="solver_rhs7" localSheetId="0" hidden="1">'Model '!$E$23</definedName>
    <definedName name="solver_rhs8" localSheetId="0" hidden="1">'Model '!$F$23</definedName>
    <definedName name="solver_rhs9" localSheetId="0" hidden="1">'Model '!$G$23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C32" i="2"/>
  <c r="E32" i="2"/>
  <c r="F32" i="2"/>
  <c r="G32" i="2"/>
  <c r="H32" i="2"/>
  <c r="I32" i="2"/>
  <c r="B32" i="2"/>
  <c r="C31" i="2"/>
  <c r="D31" i="2"/>
  <c r="E31" i="2"/>
  <c r="F31" i="2"/>
  <c r="G31" i="2"/>
  <c r="H31" i="2"/>
  <c r="I31" i="2"/>
  <c r="B31" i="2"/>
  <c r="B28" i="2"/>
  <c r="B27" i="2"/>
  <c r="C21" i="2"/>
  <c r="D21" i="2"/>
  <c r="E21" i="2"/>
  <c r="F21" i="2"/>
  <c r="G21" i="2"/>
  <c r="H21" i="2"/>
  <c r="I21" i="2"/>
  <c r="B21" i="2"/>
  <c r="E15" i="2"/>
  <c r="F15" i="2"/>
  <c r="G15" i="2"/>
  <c r="H15" i="2"/>
  <c r="I15" i="2"/>
  <c r="D15" i="2"/>
  <c r="C15" i="2"/>
  <c r="B15" i="2"/>
  <c r="I14" i="2"/>
  <c r="H14" i="2"/>
  <c r="G14" i="2"/>
  <c r="F14" i="2"/>
  <c r="E14" i="2"/>
  <c r="D14" i="2"/>
  <c r="C14" i="2"/>
  <c r="B14" i="2"/>
  <c r="J31" i="2" l="1"/>
  <c r="J32" i="2"/>
  <c r="J33" i="2" s="1"/>
  <c r="B26" i="2"/>
</calcChain>
</file>

<file path=xl/sharedStrings.xml><?xml version="1.0" encoding="utf-8"?>
<sst xmlns="http://schemas.openxmlformats.org/spreadsheetml/2006/main" count="60" uniqueCount="37">
  <si>
    <t>Assembling and testing computers</t>
  </si>
  <si>
    <t>Inputs for assembling and testing a computer</t>
  </si>
  <si>
    <t>Labor hours for assembly</t>
  </si>
  <si>
    <t>Cost of component parts</t>
  </si>
  <si>
    <t>Selling price</t>
  </si>
  <si>
    <t>Assembling, testing plan (# of computers)</t>
  </si>
  <si>
    <t>Net profit ($ per month)</t>
  </si>
  <si>
    <t>Cost per labor hour assembling</t>
  </si>
  <si>
    <t>Labor availability for assembling</t>
  </si>
  <si>
    <t>Constraints (hours per month)</t>
  </si>
  <si>
    <t>Cost per labor hour testing, line 1</t>
  </si>
  <si>
    <t>Cost per labor hour testing, line 2</t>
  </si>
  <si>
    <t>Labor hours for testing, line 1</t>
  </si>
  <si>
    <t>Labor hours for testing, line 2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</si>
  <si>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</si>
  <si>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</si>
  <si>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</si>
  <si>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</si>
  <si>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</si>
  <si>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</si>
  <si>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</si>
  <si>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</si>
  <si>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Labor availability for testing, line 1</t>
  </si>
  <si>
    <t>Labor availability for testing, line 2</t>
  </si>
  <si>
    <t>Number tested on line 1</t>
  </si>
  <si>
    <t>Number tested on line 2</t>
  </si>
  <si>
    <t>Unit margin, tested on line 1</t>
  </si>
  <si>
    <t>Unit margin, tested on line 2</t>
  </si>
  <si>
    <t>Tested on line 1</t>
  </si>
  <si>
    <t>Tested on line 2</t>
  </si>
  <si>
    <t>Totals</t>
  </si>
  <si>
    <t>Hours used</t>
  </si>
  <si>
    <t>Hours available</t>
  </si>
  <si>
    <t>Maximum sales</t>
  </si>
  <si>
    <t>Total computers produced</t>
  </si>
  <si>
    <t>Total: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</si>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</sst>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quotePrefix="1"/>
    <xf numFmtId="164" fontId="0" fillId="3" borderId="0" xfId="0" applyNumberFormat="1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164" fontId="0" fillId="5" borderId="0" xfId="0" applyNumberFormat="1" applyFill="1"/>
    <xf numFmtId="164" fontId="0" fillId="9" borderId="0" xfId="0" applyNumberFormat="1" applyFill="1"/>
    <xf numFmtId="0" fontId="1" fillId="0" borderId="1" xfId="0" applyFon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1" fillId="9" borderId="2" xfId="0" applyNumberFormat="1" applyFont="1" applyFill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83BCA-27C0-43F8-9E4A-0510FB599B59}">
  <dimension ref="A1:J33"/>
  <sheetViews>
    <sheetView showGridLines="0" tabSelected="1" topLeftCell="A9" zoomScaleNormal="85" workbookViewId="0">
      <selection activeCell="B23" sqref="B23"/>
    </sheetView>
  </sheetViews>
  <sheetFormatPr defaultRowHeight="14.5" x14ac:dyDescent="0.35"/>
  <cols>
    <col min="1" max="1" width="41.7265625" bestFit="1" customWidth="1"/>
    <col min="2" max="2" width="10.81640625" bestFit="1" customWidth="1"/>
    <col min="3" max="3" width="8.1796875" bestFit="1" customWidth="1"/>
    <col min="4" max="4" width="14.7265625" bestFit="1" customWidth="1"/>
    <col min="5" max="9" width="8.1796875" bestFit="1" customWidth="1"/>
    <col min="10" max="10" width="15.1796875" customWidth="1"/>
  </cols>
  <sheetData>
    <row r="1" spans="1:9" ht="21" x14ac:dyDescent="0.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3" spans="1:9" x14ac:dyDescent="0.35">
      <c r="A3" t="s">
        <v>7</v>
      </c>
      <c r="B3" s="4">
        <v>11</v>
      </c>
    </row>
    <row r="4" spans="1:9" x14ac:dyDescent="0.35">
      <c r="A4" t="s">
        <v>10</v>
      </c>
      <c r="B4" s="4">
        <v>19</v>
      </c>
    </row>
    <row r="5" spans="1:9" x14ac:dyDescent="0.35">
      <c r="A5" t="s">
        <v>11</v>
      </c>
      <c r="B5" s="4">
        <v>17</v>
      </c>
    </row>
    <row r="7" spans="1:9" ht="18.5" x14ac:dyDescent="0.45">
      <c r="A7" s="18" t="s">
        <v>1</v>
      </c>
      <c r="B7" s="18"/>
      <c r="C7" s="18"/>
      <c r="D7" s="18"/>
      <c r="E7" s="18"/>
      <c r="F7" s="18"/>
      <c r="G7" s="18"/>
      <c r="H7" s="18"/>
      <c r="I7" s="18"/>
    </row>
    <row r="8" spans="1:9" x14ac:dyDescent="0.35"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</row>
    <row r="9" spans="1:9" x14ac:dyDescent="0.35">
      <c r="A9" t="s">
        <v>2</v>
      </c>
      <c r="B9" s="3">
        <v>4</v>
      </c>
      <c r="C9" s="3">
        <v>5</v>
      </c>
      <c r="D9" s="3">
        <v>5</v>
      </c>
      <c r="E9" s="3">
        <v>5</v>
      </c>
      <c r="F9" s="3">
        <v>5.5</v>
      </c>
      <c r="G9" s="3">
        <v>5.5</v>
      </c>
      <c r="H9" s="3">
        <v>5.5</v>
      </c>
      <c r="I9" s="3">
        <v>6</v>
      </c>
    </row>
    <row r="10" spans="1:9" x14ac:dyDescent="0.35">
      <c r="A10" t="s">
        <v>12</v>
      </c>
      <c r="B10" s="3">
        <v>1.5</v>
      </c>
      <c r="C10" s="3">
        <v>2</v>
      </c>
      <c r="D10" s="3">
        <v>2</v>
      </c>
      <c r="E10" s="3">
        <v>2</v>
      </c>
      <c r="F10" s="3">
        <v>2.5</v>
      </c>
      <c r="G10" s="3">
        <v>2.5</v>
      </c>
      <c r="H10" s="3">
        <v>2.5</v>
      </c>
      <c r="I10" s="3">
        <v>3</v>
      </c>
    </row>
    <row r="11" spans="1:9" x14ac:dyDescent="0.35">
      <c r="A11" t="s">
        <v>13</v>
      </c>
      <c r="B11" s="3">
        <v>2</v>
      </c>
      <c r="C11" s="3">
        <v>2.5</v>
      </c>
      <c r="D11" s="3">
        <v>2.5</v>
      </c>
      <c r="E11" s="3">
        <v>2.5</v>
      </c>
      <c r="F11" s="3">
        <v>3</v>
      </c>
      <c r="G11" s="3">
        <v>3</v>
      </c>
      <c r="H11" s="3">
        <v>3.5</v>
      </c>
      <c r="I11" s="3">
        <v>3.5</v>
      </c>
    </row>
    <row r="12" spans="1:9" x14ac:dyDescent="0.35">
      <c r="A12" t="s">
        <v>3</v>
      </c>
      <c r="B12" s="4">
        <v>150</v>
      </c>
      <c r="C12" s="4">
        <v>225</v>
      </c>
      <c r="D12" s="4">
        <v>225</v>
      </c>
      <c r="E12" s="4">
        <v>225</v>
      </c>
      <c r="F12" s="4">
        <v>250</v>
      </c>
      <c r="G12" s="4">
        <v>250</v>
      </c>
      <c r="H12" s="4">
        <v>250</v>
      </c>
      <c r="I12" s="4">
        <v>300</v>
      </c>
    </row>
    <row r="13" spans="1:9" x14ac:dyDescent="0.35">
      <c r="A13" t="s">
        <v>4</v>
      </c>
      <c r="B13" s="4">
        <v>350</v>
      </c>
      <c r="C13" s="4">
        <v>450</v>
      </c>
      <c r="D13" s="4">
        <v>460</v>
      </c>
      <c r="E13" s="4">
        <v>470</v>
      </c>
      <c r="F13" s="4">
        <v>500</v>
      </c>
      <c r="G13" s="4">
        <v>525</v>
      </c>
      <c r="H13" s="4">
        <v>530</v>
      </c>
      <c r="I13" s="4">
        <v>600</v>
      </c>
    </row>
    <row r="14" spans="1:9" x14ac:dyDescent="0.35">
      <c r="A14" t="s">
        <v>26</v>
      </c>
      <c r="B14" s="9">
        <f>B13-B3*B9-B4*B10-B12</f>
        <v>127.5</v>
      </c>
      <c r="C14" s="9">
        <f>C13-B3*C9-B4*C10-C12</f>
        <v>132</v>
      </c>
      <c r="D14" s="9">
        <f>D13-B3*D9-B4*D10-D12</f>
        <v>142</v>
      </c>
      <c r="E14" s="9">
        <f>E13-B3*E9-B4*E10-E12</f>
        <v>152</v>
      </c>
      <c r="F14" s="9">
        <f>F13-B3*F9-B4*F10-F12</f>
        <v>142</v>
      </c>
      <c r="G14" s="9">
        <f>G13-B3*G9-B4*G10-G12</f>
        <v>167</v>
      </c>
      <c r="H14" s="9">
        <f>H13-B3*H9-B4*H10-H12</f>
        <v>172</v>
      </c>
      <c r="I14" s="9">
        <f>I13-B3*I9-B4*I10-I12</f>
        <v>177</v>
      </c>
    </row>
    <row r="15" spans="1:9" x14ac:dyDescent="0.35">
      <c r="A15" t="s">
        <v>27</v>
      </c>
      <c r="B15" s="9">
        <f>B13-B3*B9-B5*B11-B12</f>
        <v>122</v>
      </c>
      <c r="C15" s="9">
        <f>C13-B3*C9-B5*C11-C12</f>
        <v>127.5</v>
      </c>
      <c r="D15" s="9">
        <f>D13-$B$3*D9-$B$5*D11-D12</f>
        <v>137.5</v>
      </c>
      <c r="E15" s="9">
        <f>E13-$B$3*E9-$B$5*E11-E12</f>
        <v>147.5</v>
      </c>
      <c r="F15" s="9">
        <f t="shared" ref="E15:I15" si="0">F13-$B$3*F9-$B$5*F11-F12</f>
        <v>138.5</v>
      </c>
      <c r="G15" s="9">
        <f t="shared" si="0"/>
        <v>163.5</v>
      </c>
      <c r="H15" s="9">
        <f t="shared" si="0"/>
        <v>160</v>
      </c>
      <c r="I15" s="9">
        <f t="shared" si="0"/>
        <v>174.5</v>
      </c>
    </row>
    <row r="17" spans="1:10" ht="18.5" x14ac:dyDescent="0.45">
      <c r="A17" s="18" t="s">
        <v>5</v>
      </c>
      <c r="B17" s="18"/>
      <c r="C17" s="18"/>
      <c r="D17" s="18"/>
      <c r="E17" s="18"/>
      <c r="F17" s="18"/>
      <c r="G17" s="18"/>
      <c r="H17" s="18"/>
      <c r="I17" s="18"/>
    </row>
    <row r="18" spans="1:10" x14ac:dyDescent="0.35">
      <c r="B18" s="2" t="s">
        <v>14</v>
      </c>
      <c r="C18" s="2" t="s">
        <v>15</v>
      </c>
      <c r="D18" s="2" t="s">
        <v>16</v>
      </c>
      <c r="E18" s="2" t="s">
        <v>17</v>
      </c>
      <c r="F18" s="2" t="s">
        <v>18</v>
      </c>
      <c r="G18" s="2" t="s">
        <v>19</v>
      </c>
      <c r="H18" s="2" t="s">
        <v>20</v>
      </c>
      <c r="I18" s="2" t="s">
        <v>21</v>
      </c>
    </row>
    <row r="19" spans="1:10" x14ac:dyDescent="0.35">
      <c r="A19" t="s">
        <v>24</v>
      </c>
      <c r="B19" s="10">
        <v>1500</v>
      </c>
      <c r="C19" s="10">
        <v>0</v>
      </c>
      <c r="D19" s="10">
        <v>0</v>
      </c>
      <c r="E19" s="10">
        <v>124.99999999999989</v>
      </c>
      <c r="F19" s="10">
        <v>0</v>
      </c>
      <c r="G19" s="10">
        <v>0</v>
      </c>
      <c r="H19" s="10">
        <v>1000</v>
      </c>
      <c r="I19" s="10">
        <v>0</v>
      </c>
    </row>
    <row r="20" spans="1:10" x14ac:dyDescent="0.35">
      <c r="A20" t="s">
        <v>25</v>
      </c>
      <c r="B20" s="10">
        <v>0</v>
      </c>
      <c r="C20" s="10">
        <v>0</v>
      </c>
      <c r="D20" s="10">
        <v>0</v>
      </c>
      <c r="E20" s="10">
        <v>475.00000000000011</v>
      </c>
      <c r="F20" s="10">
        <v>0</v>
      </c>
      <c r="G20" s="10">
        <v>1000</v>
      </c>
      <c r="H20" s="10">
        <v>0</v>
      </c>
      <c r="I20" s="10">
        <v>0</v>
      </c>
    </row>
    <row r="21" spans="1:10" x14ac:dyDescent="0.35">
      <c r="A21" t="s">
        <v>34</v>
      </c>
      <c r="B21" s="11">
        <f>B19+B20</f>
        <v>1500</v>
      </c>
      <c r="C21" s="11">
        <f t="shared" ref="C21:I21" si="1">C19+C20</f>
        <v>0</v>
      </c>
      <c r="D21" s="11">
        <f t="shared" si="1"/>
        <v>0</v>
      </c>
      <c r="E21" s="11">
        <f t="shared" si="1"/>
        <v>600</v>
      </c>
      <c r="F21" s="11">
        <f t="shared" si="1"/>
        <v>0</v>
      </c>
      <c r="G21" s="11">
        <f t="shared" si="1"/>
        <v>1000</v>
      </c>
      <c r="H21" s="11">
        <f t="shared" si="1"/>
        <v>1000</v>
      </c>
      <c r="I21" s="11">
        <f t="shared" si="1"/>
        <v>0</v>
      </c>
      <c r="J21" s="8"/>
    </row>
    <row r="22" spans="1:10" x14ac:dyDescent="0.35">
      <c r="B22" s="12" t="s">
        <v>36</v>
      </c>
      <c r="C22" s="12" t="s">
        <v>36</v>
      </c>
      <c r="D22" s="12" t="s">
        <v>36</v>
      </c>
      <c r="E22" s="12" t="s">
        <v>36</v>
      </c>
      <c r="F22" s="12" t="s">
        <v>36</v>
      </c>
      <c r="G22" s="12" t="s">
        <v>36</v>
      </c>
      <c r="H22" s="12" t="s">
        <v>36</v>
      </c>
      <c r="I22" s="12" t="s">
        <v>36</v>
      </c>
    </row>
    <row r="23" spans="1:10" x14ac:dyDescent="0.35">
      <c r="A23" t="s">
        <v>33</v>
      </c>
      <c r="B23" s="3">
        <v>1500</v>
      </c>
      <c r="C23" s="3">
        <v>1250</v>
      </c>
      <c r="D23" s="3">
        <v>1250</v>
      </c>
      <c r="E23" s="3">
        <v>1250</v>
      </c>
      <c r="F23" s="3">
        <v>1000</v>
      </c>
      <c r="G23" s="3">
        <v>1000</v>
      </c>
      <c r="H23" s="3">
        <v>1000</v>
      </c>
      <c r="I23" s="3">
        <v>800</v>
      </c>
    </row>
    <row r="25" spans="1:10" x14ac:dyDescent="0.35">
      <c r="A25" s="1" t="s">
        <v>9</v>
      </c>
      <c r="B25" s="6" t="s">
        <v>31</v>
      </c>
      <c r="C25" s="6"/>
      <c r="D25" s="6" t="s">
        <v>32</v>
      </c>
    </row>
    <row r="26" spans="1:10" x14ac:dyDescent="0.35">
      <c r="A26" t="s">
        <v>8</v>
      </c>
      <c r="B26" s="13">
        <f>SUMPRODUCT(B9:I9,B21:I21)</f>
        <v>20000</v>
      </c>
      <c r="C26" s="5"/>
      <c r="D26" s="3">
        <v>20000</v>
      </c>
    </row>
    <row r="27" spans="1:10" x14ac:dyDescent="0.35">
      <c r="A27" t="s">
        <v>22</v>
      </c>
      <c r="B27" s="13">
        <f>SUMPRODUCT(B10:I10, B19:I19)</f>
        <v>5000</v>
      </c>
      <c r="C27" s="5"/>
      <c r="D27" s="3">
        <v>5000</v>
      </c>
    </row>
    <row r="28" spans="1:10" x14ac:dyDescent="0.35">
      <c r="A28" t="s">
        <v>23</v>
      </c>
      <c r="B28" s="13">
        <f>SUMPRODUCT(B11:I11, B20:I20)</f>
        <v>4187.5</v>
      </c>
      <c r="C28" s="5"/>
      <c r="D28" s="3">
        <v>6000</v>
      </c>
    </row>
    <row r="30" spans="1:10" x14ac:dyDescent="0.35">
      <c r="A30" s="1" t="s">
        <v>6</v>
      </c>
      <c r="B30" s="7" t="s">
        <v>14</v>
      </c>
      <c r="C30" s="7" t="s">
        <v>15</v>
      </c>
      <c r="D30" s="7" t="s">
        <v>16</v>
      </c>
      <c r="E30" s="7" t="s">
        <v>17</v>
      </c>
      <c r="F30" s="7" t="s">
        <v>18</v>
      </c>
      <c r="G30" s="7" t="s">
        <v>19</v>
      </c>
      <c r="H30" s="7" t="s">
        <v>20</v>
      </c>
      <c r="I30" s="7" t="s">
        <v>21</v>
      </c>
      <c r="J30" s="7" t="s">
        <v>30</v>
      </c>
    </row>
    <row r="31" spans="1:10" x14ac:dyDescent="0.35">
      <c r="A31" t="s">
        <v>28</v>
      </c>
      <c r="B31" s="14">
        <f>B14*B19</f>
        <v>191250</v>
      </c>
      <c r="C31" s="14">
        <f>C14*C19</f>
        <v>0</v>
      </c>
      <c r="D31" s="14">
        <f t="shared" ref="C31:I31" si="2">D14*D19</f>
        <v>0</v>
      </c>
      <c r="E31" s="14">
        <f t="shared" si="2"/>
        <v>18999.999999999982</v>
      </c>
      <c r="F31" s="14">
        <f t="shared" si="2"/>
        <v>0</v>
      </c>
      <c r="G31" s="14">
        <f t="shared" si="2"/>
        <v>0</v>
      </c>
      <c r="H31" s="14">
        <f t="shared" si="2"/>
        <v>172000</v>
      </c>
      <c r="I31" s="14">
        <f t="shared" si="2"/>
        <v>0</v>
      </c>
      <c r="J31" s="15">
        <f>SUM(B31:I31)</f>
        <v>382250</v>
      </c>
    </row>
    <row r="32" spans="1:10" ht="15" thickBot="1" x14ac:dyDescent="0.4">
      <c r="A32" t="s">
        <v>29</v>
      </c>
      <c r="B32" s="14">
        <f>B15*B20</f>
        <v>0</v>
      </c>
      <c r="C32" s="14">
        <f t="shared" ref="C32:I33" si="3">C15*C20</f>
        <v>0</v>
      </c>
      <c r="D32" s="14">
        <f>D15*D20</f>
        <v>0</v>
      </c>
      <c r="E32" s="14">
        <f t="shared" si="3"/>
        <v>70062.500000000015</v>
      </c>
      <c r="F32" s="14">
        <f t="shared" si="3"/>
        <v>0</v>
      </c>
      <c r="G32" s="14">
        <f t="shared" si="3"/>
        <v>163500</v>
      </c>
      <c r="H32" s="14">
        <f t="shared" si="3"/>
        <v>0</v>
      </c>
      <c r="I32" s="14">
        <f t="shared" si="3"/>
        <v>0</v>
      </c>
      <c r="J32" s="15">
        <f>SUM(B32:I32)</f>
        <v>233562.5</v>
      </c>
    </row>
    <row r="33" spans="9:10" ht="15" thickBot="1" x14ac:dyDescent="0.4">
      <c r="I33" s="16" t="s">
        <v>35</v>
      </c>
      <c r="J33" s="19">
        <f>SUM(J31:J32)</f>
        <v>615812.5</v>
      </c>
    </row>
  </sheetData>
  <mergeCells count="3">
    <mergeCell ref="A1:I1"/>
    <mergeCell ref="A7:I7"/>
    <mergeCell ref="A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Rose Dunderdale</cp:lastModifiedBy>
  <dcterms:created xsi:type="dcterms:W3CDTF">2009-09-28T15:17:58Z</dcterms:created>
  <dcterms:modified xsi:type="dcterms:W3CDTF">2025-01-29T01:32:11Z</dcterms:modified>
</cp:coreProperties>
</file>