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CC309D7C-78F0-4675-80AE-731565733AC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D6" i="1" s="1"/>
  <c r="AE6" i="1" s="1"/>
  <c r="AB7" i="1"/>
  <c r="AB8" i="1"/>
  <c r="AB9" i="1"/>
  <c r="AB10" i="1"/>
  <c r="AD10" i="1" s="1"/>
  <c r="AE10" i="1" s="1"/>
  <c r="AB11" i="1"/>
  <c r="AB12" i="1"/>
  <c r="AB13" i="1"/>
  <c r="AB14" i="1"/>
  <c r="AD14" i="1" s="1"/>
  <c r="AE14" i="1" s="1"/>
  <c r="AB15" i="1"/>
  <c r="AB16" i="1"/>
  <c r="AB17" i="1"/>
  <c r="AB18" i="1"/>
  <c r="AD18" i="1" s="1"/>
  <c r="AE18" i="1" s="1"/>
  <c r="AB19" i="1"/>
  <c r="AB20" i="1"/>
  <c r="AB21" i="1"/>
  <c r="AB22" i="1"/>
  <c r="AD22" i="1" s="1"/>
  <c r="AE22" i="1" s="1"/>
  <c r="AB23" i="1"/>
  <c r="AB24" i="1"/>
  <c r="AB25" i="1"/>
  <c r="AB26" i="1"/>
  <c r="AD26" i="1" s="1"/>
  <c r="AE26" i="1" s="1"/>
  <c r="AB27" i="1"/>
  <c r="AB28" i="1"/>
  <c r="AB29" i="1"/>
  <c r="AB30" i="1"/>
  <c r="AD30" i="1" s="1"/>
  <c r="AE30" i="1" s="1"/>
  <c r="AB31" i="1"/>
  <c r="AB32" i="1"/>
  <c r="AB33" i="1"/>
  <c r="AB34" i="1"/>
  <c r="AD34" i="1" s="1"/>
  <c r="AE34" i="1" s="1"/>
  <c r="AB35" i="1"/>
  <c r="AB36" i="1"/>
  <c r="AB37" i="1"/>
  <c r="AB38" i="1"/>
  <c r="AD38" i="1" s="1"/>
  <c r="AE38" i="1" s="1"/>
  <c r="AB39" i="1"/>
  <c r="AB40" i="1"/>
  <c r="AB41" i="1"/>
  <c r="AB42" i="1"/>
  <c r="AD42" i="1" s="1"/>
  <c r="AE42" i="1" s="1"/>
  <c r="AB43" i="1"/>
  <c r="AB44" i="1"/>
  <c r="AB45" i="1"/>
  <c r="AB46" i="1"/>
  <c r="AD46" i="1" s="1"/>
  <c r="AE46" i="1" s="1"/>
  <c r="AB47" i="1"/>
  <c r="AB48" i="1"/>
  <c r="AB49" i="1"/>
  <c r="AB50" i="1"/>
  <c r="AD50" i="1" s="1"/>
  <c r="AE50" i="1" s="1"/>
  <c r="AB51" i="1"/>
  <c r="AB52" i="1"/>
  <c r="AB53" i="1"/>
  <c r="AB54" i="1"/>
  <c r="AD54" i="1" s="1"/>
  <c r="AE54" i="1" s="1"/>
  <c r="AB55" i="1"/>
  <c r="AB56" i="1"/>
  <c r="AB57" i="1"/>
  <c r="AB58" i="1"/>
  <c r="AD58" i="1" s="1"/>
  <c r="AE58" i="1" s="1"/>
  <c r="AB59" i="1"/>
  <c r="AB60" i="1"/>
  <c r="AB61" i="1"/>
  <c r="AB62" i="1"/>
  <c r="AD62" i="1" s="1"/>
  <c r="AE62" i="1" s="1"/>
  <c r="AB63" i="1"/>
  <c r="AB64" i="1"/>
  <c r="AB65" i="1"/>
  <c r="AB66" i="1"/>
  <c r="AD66" i="1" s="1"/>
  <c r="AE66" i="1" s="1"/>
  <c r="AB67" i="1"/>
  <c r="AB68" i="1"/>
  <c r="AB69" i="1"/>
  <c r="AB70" i="1"/>
  <c r="AD70" i="1" s="1"/>
  <c r="AE70" i="1" s="1"/>
  <c r="AB71" i="1"/>
  <c r="AB72" i="1"/>
  <c r="AB73" i="1"/>
  <c r="AB74" i="1"/>
  <c r="AD74" i="1" s="1"/>
  <c r="AE74" i="1" s="1"/>
  <c r="AB75" i="1"/>
  <c r="AB76" i="1"/>
  <c r="AB77" i="1"/>
  <c r="AB78" i="1"/>
  <c r="AD78" i="1" s="1"/>
  <c r="AE78" i="1" s="1"/>
  <c r="AB79" i="1"/>
  <c r="AB80" i="1"/>
  <c r="AB81" i="1"/>
  <c r="AB82" i="1"/>
  <c r="AD82" i="1" s="1"/>
  <c r="AE82" i="1" s="1"/>
  <c r="AB83" i="1"/>
  <c r="AB84" i="1"/>
  <c r="AB85" i="1"/>
  <c r="AB86" i="1"/>
  <c r="AD86" i="1" s="1"/>
  <c r="AE86" i="1" s="1"/>
  <c r="AB87" i="1"/>
  <c r="AB88" i="1"/>
  <c r="AB89" i="1"/>
  <c r="AB90" i="1"/>
  <c r="AD90" i="1" s="1"/>
  <c r="AE90" i="1" s="1"/>
  <c r="AB91" i="1"/>
  <c r="AB92" i="1"/>
  <c r="AB93" i="1"/>
  <c r="AB94" i="1"/>
  <c r="AD94" i="1" s="1"/>
  <c r="AE94" i="1" s="1"/>
  <c r="AB95" i="1"/>
  <c r="AB96" i="1"/>
  <c r="AB97" i="1"/>
  <c r="AB98" i="1"/>
  <c r="AD98" i="1" s="1"/>
  <c r="AE98" i="1" s="1"/>
  <c r="AB99" i="1"/>
  <c r="AB100" i="1"/>
  <c r="AB101" i="1"/>
  <c r="AB102" i="1"/>
  <c r="AD102" i="1" s="1"/>
  <c r="AE102" i="1" s="1"/>
  <c r="AB103" i="1"/>
  <c r="AB104" i="1"/>
  <c r="AB105" i="1"/>
  <c r="AB106" i="1"/>
  <c r="AD106" i="1" s="1"/>
  <c r="AE106" i="1" s="1"/>
  <c r="AB107" i="1"/>
  <c r="AB108" i="1"/>
  <c r="AB109" i="1"/>
  <c r="AB110" i="1"/>
  <c r="AD110" i="1" s="1"/>
  <c r="AE110" i="1" s="1"/>
  <c r="AB111" i="1"/>
  <c r="AB112" i="1"/>
  <c r="AB113" i="1"/>
  <c r="AB114" i="1"/>
  <c r="AD114" i="1" s="1"/>
  <c r="AE114" i="1" s="1"/>
  <c r="AB115" i="1"/>
  <c r="AB116" i="1"/>
  <c r="AB117" i="1"/>
  <c r="AB118" i="1"/>
  <c r="AD118" i="1" s="1"/>
  <c r="AE118" i="1" s="1"/>
  <c r="AB119" i="1"/>
  <c r="AB120" i="1"/>
  <c r="AB121" i="1"/>
  <c r="AB122" i="1"/>
  <c r="AD122" i="1" s="1"/>
  <c r="AE122" i="1" s="1"/>
  <c r="AB123" i="1"/>
  <c r="AB124" i="1"/>
  <c r="AB125" i="1"/>
  <c r="AB126" i="1"/>
  <c r="AD126" i="1" s="1"/>
  <c r="AE126" i="1" s="1"/>
  <c r="AB127" i="1"/>
  <c r="AB128" i="1"/>
  <c r="AB129" i="1"/>
  <c r="AB130" i="1"/>
  <c r="AD130" i="1" s="1"/>
  <c r="AE130" i="1" s="1"/>
  <c r="AB131" i="1"/>
  <c r="AB132" i="1"/>
  <c r="AB133" i="1"/>
  <c r="AB134" i="1"/>
  <c r="AD134" i="1" s="1"/>
  <c r="AE134" i="1" s="1"/>
  <c r="AB135" i="1"/>
  <c r="AB136" i="1"/>
  <c r="AB137" i="1"/>
  <c r="AB138" i="1"/>
  <c r="AD138" i="1" s="1"/>
  <c r="AE138" i="1" s="1"/>
  <c r="AB139" i="1"/>
  <c r="AB140" i="1"/>
  <c r="AB141" i="1"/>
  <c r="AB142" i="1"/>
  <c r="AD142" i="1" s="1"/>
  <c r="AE142" i="1" s="1"/>
  <c r="AB143" i="1"/>
  <c r="AB144" i="1"/>
  <c r="AB145" i="1"/>
  <c r="AB146" i="1"/>
  <c r="AD146" i="1" s="1"/>
  <c r="AE146" i="1" s="1"/>
  <c r="AB147" i="1"/>
  <c r="AB148" i="1"/>
  <c r="AB149" i="1"/>
  <c r="AB150" i="1"/>
  <c r="AD150" i="1" s="1"/>
  <c r="AE150" i="1" s="1"/>
  <c r="AB151" i="1"/>
  <c r="AB152" i="1"/>
  <c r="AB153" i="1"/>
  <c r="AB154" i="1"/>
  <c r="AD154" i="1" s="1"/>
  <c r="AE154" i="1" s="1"/>
  <c r="AB155" i="1"/>
  <c r="AB156" i="1"/>
  <c r="AB157" i="1"/>
  <c r="AB158" i="1"/>
  <c r="AD158" i="1" s="1"/>
  <c r="AE158" i="1" s="1"/>
  <c r="AB159" i="1"/>
  <c r="AB160" i="1"/>
  <c r="AB161" i="1"/>
  <c r="AB162" i="1"/>
  <c r="AD162" i="1" s="1"/>
  <c r="AE162" i="1" s="1"/>
  <c r="AB163" i="1"/>
  <c r="AB164" i="1"/>
  <c r="AB165" i="1"/>
  <c r="AB166" i="1"/>
  <c r="AD166" i="1" s="1"/>
  <c r="AE166" i="1" s="1"/>
  <c r="AB167" i="1"/>
  <c r="AB168" i="1"/>
  <c r="AB169" i="1"/>
  <c r="AB170" i="1"/>
  <c r="AD170" i="1" s="1"/>
  <c r="AE170" i="1" s="1"/>
  <c r="AB171" i="1"/>
  <c r="AB172" i="1"/>
  <c r="AB173" i="1"/>
  <c r="AB174" i="1"/>
  <c r="AD174" i="1" s="1"/>
  <c r="AE174" i="1" s="1"/>
  <c r="AB175" i="1"/>
  <c r="AB176" i="1"/>
  <c r="AB177" i="1"/>
  <c r="AB178" i="1"/>
  <c r="AD178" i="1" s="1"/>
  <c r="AE178" i="1" s="1"/>
  <c r="AB179" i="1"/>
  <c r="AB180" i="1"/>
  <c r="AB181" i="1"/>
  <c r="AB182" i="1"/>
  <c r="AD182" i="1" s="1"/>
  <c r="AE182" i="1" s="1"/>
  <c r="AB183" i="1"/>
  <c r="AB184" i="1"/>
  <c r="AB185" i="1"/>
  <c r="AB186" i="1"/>
  <c r="AD186" i="1" s="1"/>
  <c r="AE186" i="1" s="1"/>
  <c r="AB187" i="1"/>
  <c r="AB188" i="1"/>
  <c r="AB189" i="1"/>
  <c r="AB190" i="1"/>
  <c r="AD190" i="1" s="1"/>
  <c r="AE190" i="1" s="1"/>
  <c r="AB191" i="1"/>
  <c r="AB192" i="1"/>
  <c r="AB193" i="1"/>
  <c r="AB194" i="1"/>
  <c r="AD194" i="1" s="1"/>
  <c r="AE194" i="1" s="1"/>
  <c r="AB195" i="1"/>
  <c r="AB196" i="1"/>
  <c r="AB197" i="1"/>
  <c r="AB198" i="1"/>
  <c r="AD198" i="1" s="1"/>
  <c r="AE198" i="1" s="1"/>
  <c r="AB199" i="1"/>
  <c r="AB200" i="1"/>
  <c r="AB201" i="1"/>
  <c r="AB202" i="1"/>
  <c r="AD202" i="1" s="1"/>
  <c r="AE202" i="1" s="1"/>
  <c r="AB203" i="1"/>
  <c r="AB204" i="1"/>
  <c r="AB205" i="1"/>
  <c r="AB206" i="1"/>
  <c r="AD206" i="1" s="1"/>
  <c r="AE206" i="1" s="1"/>
  <c r="AB207" i="1"/>
  <c r="AB208" i="1"/>
  <c r="AB209" i="1"/>
  <c r="AB210" i="1"/>
  <c r="AD210" i="1" s="1"/>
  <c r="AE210" i="1" s="1"/>
  <c r="AB211" i="1"/>
  <c r="AB212" i="1"/>
  <c r="AB213" i="1"/>
  <c r="AB214" i="1"/>
  <c r="AD214" i="1" s="1"/>
  <c r="AE214" i="1" s="1"/>
  <c r="AB215" i="1"/>
  <c r="AB216" i="1"/>
  <c r="AB217" i="1"/>
  <c r="AB218" i="1"/>
  <c r="AD218" i="1" s="1"/>
  <c r="AE218" i="1" s="1"/>
  <c r="AB219" i="1"/>
  <c r="AB220" i="1"/>
  <c r="AB221" i="1"/>
  <c r="AB222" i="1"/>
  <c r="AD222" i="1" s="1"/>
  <c r="AE222" i="1" s="1"/>
  <c r="AB223" i="1"/>
  <c r="AB224" i="1"/>
  <c r="AB225" i="1"/>
  <c r="AB226" i="1"/>
  <c r="AD226" i="1" s="1"/>
  <c r="AE226" i="1" s="1"/>
  <c r="AB227" i="1"/>
  <c r="AB228" i="1"/>
  <c r="AB229" i="1"/>
  <c r="AB230" i="1"/>
  <c r="AD230" i="1" s="1"/>
  <c r="AE230" i="1" s="1"/>
  <c r="AB231" i="1"/>
  <c r="AB232" i="1"/>
  <c r="AB233" i="1"/>
  <c r="AB234" i="1"/>
  <c r="AD234" i="1" s="1"/>
  <c r="AE234" i="1" s="1"/>
  <c r="AB235" i="1"/>
  <c r="AB236" i="1"/>
  <c r="AB237" i="1"/>
  <c r="AB238" i="1"/>
  <c r="AD238" i="1" s="1"/>
  <c r="AE238" i="1" s="1"/>
  <c r="AB239" i="1"/>
  <c r="AB240" i="1"/>
  <c r="AB241" i="1"/>
  <c r="AB242" i="1"/>
  <c r="AD242" i="1" s="1"/>
  <c r="AE242" i="1" s="1"/>
  <c r="AB243" i="1"/>
  <c r="AB244" i="1"/>
  <c r="AB245" i="1"/>
  <c r="AB246" i="1"/>
  <c r="AD246" i="1" s="1"/>
  <c r="AE246" i="1" s="1"/>
  <c r="AB247" i="1"/>
  <c r="AB248" i="1"/>
  <c r="AB249" i="1"/>
  <c r="AB250" i="1"/>
  <c r="AD250" i="1" s="1"/>
  <c r="AE250" i="1" s="1"/>
  <c r="AB251" i="1"/>
  <c r="AB252" i="1"/>
  <c r="AB253" i="1"/>
  <c r="AB254" i="1"/>
  <c r="AD254" i="1" s="1"/>
  <c r="AE254" i="1" s="1"/>
  <c r="AB255" i="1"/>
  <c r="AB256" i="1"/>
  <c r="AB257" i="1"/>
  <c r="AB258" i="1"/>
  <c r="AD258" i="1" s="1"/>
  <c r="AE258" i="1" s="1"/>
  <c r="AB259" i="1"/>
  <c r="AB260" i="1"/>
  <c r="AB261" i="1"/>
  <c r="AB262" i="1"/>
  <c r="AD262" i="1" s="1"/>
  <c r="AE262" i="1" s="1"/>
  <c r="AB263" i="1"/>
  <c r="AB264" i="1"/>
  <c r="AB265" i="1"/>
  <c r="AB266" i="1"/>
  <c r="AD266" i="1" s="1"/>
  <c r="AE266" i="1" s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E43" i="1"/>
  <c r="AE51" i="1"/>
  <c r="AE59" i="1"/>
  <c r="AE67" i="1"/>
  <c r="AE75" i="1"/>
  <c r="AE83" i="1"/>
  <c r="AE91" i="1"/>
  <c r="AE99" i="1"/>
  <c r="AE107" i="1"/>
  <c r="AE115" i="1"/>
  <c r="AE123" i="1"/>
  <c r="AE131" i="1"/>
  <c r="AE139" i="1"/>
  <c r="AE147" i="1"/>
  <c r="AE155" i="1"/>
  <c r="AE163" i="1"/>
  <c r="AE171" i="1"/>
  <c r="AE203" i="1"/>
  <c r="AE235" i="1"/>
  <c r="AE267" i="1"/>
  <c r="AC3" i="1"/>
  <c r="AD3" i="1"/>
  <c r="AE3" i="1" s="1"/>
  <c r="AD4" i="1"/>
  <c r="AE4" i="1" s="1"/>
  <c r="AC4" i="1"/>
  <c r="AD5" i="1"/>
  <c r="AE5" i="1" s="1"/>
  <c r="AC5" i="1"/>
  <c r="AC6" i="1"/>
  <c r="AC7" i="1"/>
  <c r="AD7" i="1"/>
  <c r="AE7" i="1" s="1"/>
  <c r="AD8" i="1"/>
  <c r="AE8" i="1" s="1"/>
  <c r="AC8" i="1"/>
  <c r="AD9" i="1"/>
  <c r="AE9" i="1" s="1"/>
  <c r="AC9" i="1"/>
  <c r="AC10" i="1"/>
  <c r="AC11" i="1"/>
  <c r="AD11" i="1"/>
  <c r="AE11" i="1" s="1"/>
  <c r="AD12" i="1"/>
  <c r="AE12" i="1" s="1"/>
  <c r="AC12" i="1"/>
  <c r="AD13" i="1"/>
  <c r="AE13" i="1" s="1"/>
  <c r="AC13" i="1"/>
  <c r="AC14" i="1"/>
  <c r="AC15" i="1"/>
  <c r="AD15" i="1"/>
  <c r="AE15" i="1" s="1"/>
  <c r="AD16" i="1"/>
  <c r="AE16" i="1" s="1"/>
  <c r="AC16" i="1"/>
  <c r="AD17" i="1"/>
  <c r="AE17" i="1" s="1"/>
  <c r="AC17" i="1"/>
  <c r="AC18" i="1"/>
  <c r="AC19" i="1"/>
  <c r="AD19" i="1"/>
  <c r="AE19" i="1" s="1"/>
  <c r="AD20" i="1"/>
  <c r="AE20" i="1" s="1"/>
  <c r="AC20" i="1"/>
  <c r="AD21" i="1"/>
  <c r="AE21" i="1" s="1"/>
  <c r="AC21" i="1"/>
  <c r="AC22" i="1"/>
  <c r="AC23" i="1"/>
  <c r="AD23" i="1"/>
  <c r="AE23" i="1" s="1"/>
  <c r="AD24" i="1"/>
  <c r="AE24" i="1" s="1"/>
  <c r="AC24" i="1"/>
  <c r="AD25" i="1"/>
  <c r="AE25" i="1" s="1"/>
  <c r="AC25" i="1"/>
  <c r="AC26" i="1"/>
  <c r="AC27" i="1"/>
  <c r="AD27" i="1"/>
  <c r="AE27" i="1" s="1"/>
  <c r="AD28" i="1"/>
  <c r="AE28" i="1" s="1"/>
  <c r="AC28" i="1"/>
  <c r="AD29" i="1"/>
  <c r="AE29" i="1" s="1"/>
  <c r="AC29" i="1"/>
  <c r="AC30" i="1"/>
  <c r="AC31" i="1"/>
  <c r="AD31" i="1"/>
  <c r="AE31" i="1" s="1"/>
  <c r="AD32" i="1"/>
  <c r="AE32" i="1" s="1"/>
  <c r="AC32" i="1"/>
  <c r="AD33" i="1"/>
  <c r="AE33" i="1" s="1"/>
  <c r="AC33" i="1"/>
  <c r="AC34" i="1"/>
  <c r="AC35" i="1"/>
  <c r="AD35" i="1"/>
  <c r="AE35" i="1" s="1"/>
  <c r="AD36" i="1"/>
  <c r="AE36" i="1" s="1"/>
  <c r="AC36" i="1"/>
  <c r="AD37" i="1"/>
  <c r="AE37" i="1" s="1"/>
  <c r="AC37" i="1"/>
  <c r="AC38" i="1"/>
  <c r="AC39" i="1"/>
  <c r="AD39" i="1"/>
  <c r="AE39" i="1" s="1"/>
  <c r="AD40" i="1"/>
  <c r="AE40" i="1" s="1"/>
  <c r="AC40" i="1"/>
  <c r="AD41" i="1"/>
  <c r="AE41" i="1" s="1"/>
  <c r="AC41" i="1"/>
  <c r="AC42" i="1"/>
  <c r="AC43" i="1"/>
  <c r="AD43" i="1"/>
  <c r="AD44" i="1"/>
  <c r="AE44" i="1" s="1"/>
  <c r="AC44" i="1"/>
  <c r="AD45" i="1"/>
  <c r="AE45" i="1" s="1"/>
  <c r="AC45" i="1"/>
  <c r="AC46" i="1"/>
  <c r="AC47" i="1"/>
  <c r="AD47" i="1"/>
  <c r="AE47" i="1" s="1"/>
  <c r="AD48" i="1"/>
  <c r="AE48" i="1" s="1"/>
  <c r="AC48" i="1"/>
  <c r="AD49" i="1"/>
  <c r="AE49" i="1" s="1"/>
  <c r="AC49" i="1"/>
  <c r="AC50" i="1"/>
  <c r="AC51" i="1"/>
  <c r="AD51" i="1"/>
  <c r="AD52" i="1"/>
  <c r="AE52" i="1" s="1"/>
  <c r="AC52" i="1"/>
  <c r="AD53" i="1"/>
  <c r="AE53" i="1" s="1"/>
  <c r="AC53" i="1"/>
  <c r="AC54" i="1"/>
  <c r="AC55" i="1"/>
  <c r="AD55" i="1"/>
  <c r="AE55" i="1" s="1"/>
  <c r="AD56" i="1"/>
  <c r="AE56" i="1" s="1"/>
  <c r="AC56" i="1"/>
  <c r="AD57" i="1"/>
  <c r="AE57" i="1" s="1"/>
  <c r="AC57" i="1"/>
  <c r="AC58" i="1"/>
  <c r="AC59" i="1"/>
  <c r="AD59" i="1"/>
  <c r="AD60" i="1"/>
  <c r="AE60" i="1" s="1"/>
  <c r="AC60" i="1"/>
  <c r="AD61" i="1"/>
  <c r="AE61" i="1" s="1"/>
  <c r="AC61" i="1"/>
  <c r="AC62" i="1"/>
  <c r="AC63" i="1"/>
  <c r="AD63" i="1"/>
  <c r="AE63" i="1" s="1"/>
  <c r="AD64" i="1"/>
  <c r="AE64" i="1" s="1"/>
  <c r="AC64" i="1"/>
  <c r="AD65" i="1"/>
  <c r="AE65" i="1" s="1"/>
  <c r="AC65" i="1"/>
  <c r="AC66" i="1"/>
  <c r="AC67" i="1"/>
  <c r="AD67" i="1"/>
  <c r="AD68" i="1"/>
  <c r="AE68" i="1" s="1"/>
  <c r="AC68" i="1"/>
  <c r="AD69" i="1"/>
  <c r="AE69" i="1" s="1"/>
  <c r="AC69" i="1"/>
  <c r="AC70" i="1"/>
  <c r="AC71" i="1"/>
  <c r="AD71" i="1"/>
  <c r="AE71" i="1" s="1"/>
  <c r="AD72" i="1"/>
  <c r="AE72" i="1" s="1"/>
  <c r="AC72" i="1"/>
  <c r="AD73" i="1"/>
  <c r="AE73" i="1" s="1"/>
  <c r="AC73" i="1"/>
  <c r="AC74" i="1"/>
  <c r="AC75" i="1"/>
  <c r="AD75" i="1"/>
  <c r="AD76" i="1"/>
  <c r="AE76" i="1" s="1"/>
  <c r="AC76" i="1"/>
  <c r="AD77" i="1"/>
  <c r="AE77" i="1" s="1"/>
  <c r="AC77" i="1"/>
  <c r="AC78" i="1"/>
  <c r="AC79" i="1"/>
  <c r="AD79" i="1"/>
  <c r="AE79" i="1" s="1"/>
  <c r="AD80" i="1"/>
  <c r="AE80" i="1" s="1"/>
  <c r="AC80" i="1"/>
  <c r="AD81" i="1"/>
  <c r="AE81" i="1" s="1"/>
  <c r="AC81" i="1"/>
  <c r="AC82" i="1"/>
  <c r="AC83" i="1"/>
  <c r="AD83" i="1"/>
  <c r="AD84" i="1"/>
  <c r="AE84" i="1" s="1"/>
  <c r="AC84" i="1"/>
  <c r="AD85" i="1"/>
  <c r="AE85" i="1" s="1"/>
  <c r="AC85" i="1"/>
  <c r="AC86" i="1"/>
  <c r="AC87" i="1"/>
  <c r="AD87" i="1"/>
  <c r="AE87" i="1" s="1"/>
  <c r="AD88" i="1"/>
  <c r="AE88" i="1" s="1"/>
  <c r="AC88" i="1"/>
  <c r="AD89" i="1"/>
  <c r="AE89" i="1" s="1"/>
  <c r="AC89" i="1"/>
  <c r="AC90" i="1"/>
  <c r="AC91" i="1"/>
  <c r="AD91" i="1"/>
  <c r="AD92" i="1"/>
  <c r="AE92" i="1" s="1"/>
  <c r="AC92" i="1"/>
  <c r="AD93" i="1"/>
  <c r="AE93" i="1" s="1"/>
  <c r="AC93" i="1"/>
  <c r="AC94" i="1"/>
  <c r="AC95" i="1"/>
  <c r="AD95" i="1"/>
  <c r="AE95" i="1" s="1"/>
  <c r="AD96" i="1"/>
  <c r="AE96" i="1" s="1"/>
  <c r="AC96" i="1"/>
  <c r="AD97" i="1"/>
  <c r="AE97" i="1" s="1"/>
  <c r="AC97" i="1"/>
  <c r="AC98" i="1"/>
  <c r="AC99" i="1"/>
  <c r="AD99" i="1"/>
  <c r="AD100" i="1"/>
  <c r="AE100" i="1" s="1"/>
  <c r="AC100" i="1"/>
  <c r="AD101" i="1"/>
  <c r="AE101" i="1" s="1"/>
  <c r="AC101" i="1"/>
  <c r="AC102" i="1"/>
  <c r="AC103" i="1"/>
  <c r="AD103" i="1"/>
  <c r="AE103" i="1" s="1"/>
  <c r="AD104" i="1"/>
  <c r="AE104" i="1" s="1"/>
  <c r="AC104" i="1"/>
  <c r="AD105" i="1"/>
  <c r="AE105" i="1" s="1"/>
  <c r="AC105" i="1"/>
  <c r="AC106" i="1"/>
  <c r="AC107" i="1"/>
  <c r="AD107" i="1"/>
  <c r="AD108" i="1"/>
  <c r="AE108" i="1" s="1"/>
  <c r="AC108" i="1"/>
  <c r="AD109" i="1"/>
  <c r="AE109" i="1" s="1"/>
  <c r="AC109" i="1"/>
  <c r="AC110" i="1"/>
  <c r="AC111" i="1"/>
  <c r="AD111" i="1"/>
  <c r="AE111" i="1" s="1"/>
  <c r="AD112" i="1"/>
  <c r="AE112" i="1" s="1"/>
  <c r="AC112" i="1"/>
  <c r="AD113" i="1"/>
  <c r="AE113" i="1" s="1"/>
  <c r="AC113" i="1"/>
  <c r="AC114" i="1"/>
  <c r="AC115" i="1"/>
  <c r="AD115" i="1"/>
  <c r="AD116" i="1"/>
  <c r="AE116" i="1" s="1"/>
  <c r="AC116" i="1"/>
  <c r="AD117" i="1"/>
  <c r="AE117" i="1" s="1"/>
  <c r="AC117" i="1"/>
  <c r="AC118" i="1"/>
  <c r="AC119" i="1"/>
  <c r="AD119" i="1"/>
  <c r="AE119" i="1" s="1"/>
  <c r="AD120" i="1"/>
  <c r="AE120" i="1" s="1"/>
  <c r="AC120" i="1"/>
  <c r="AD121" i="1"/>
  <c r="AE121" i="1" s="1"/>
  <c r="AC121" i="1"/>
  <c r="AC122" i="1"/>
  <c r="AC123" i="1"/>
  <c r="AD123" i="1"/>
  <c r="AD124" i="1"/>
  <c r="AE124" i="1" s="1"/>
  <c r="AC124" i="1"/>
  <c r="AD125" i="1"/>
  <c r="AE125" i="1" s="1"/>
  <c r="AC125" i="1"/>
  <c r="AC126" i="1"/>
  <c r="AC127" i="1"/>
  <c r="AD127" i="1"/>
  <c r="AE127" i="1" s="1"/>
  <c r="AD128" i="1"/>
  <c r="AE128" i="1" s="1"/>
  <c r="AC128" i="1"/>
  <c r="AD129" i="1"/>
  <c r="AE129" i="1" s="1"/>
  <c r="AC129" i="1"/>
  <c r="AC130" i="1"/>
  <c r="AC131" i="1"/>
  <c r="AD131" i="1"/>
  <c r="AD132" i="1"/>
  <c r="AE132" i="1" s="1"/>
  <c r="AC132" i="1"/>
  <c r="AD133" i="1"/>
  <c r="AE133" i="1" s="1"/>
  <c r="AC133" i="1"/>
  <c r="AC134" i="1"/>
  <c r="AC135" i="1"/>
  <c r="AD135" i="1"/>
  <c r="AE135" i="1" s="1"/>
  <c r="AD136" i="1"/>
  <c r="AE136" i="1" s="1"/>
  <c r="AC136" i="1"/>
  <c r="AD137" i="1"/>
  <c r="AE137" i="1" s="1"/>
  <c r="AC137" i="1"/>
  <c r="AC138" i="1"/>
  <c r="AC139" i="1"/>
  <c r="AD139" i="1"/>
  <c r="AD140" i="1"/>
  <c r="AE140" i="1" s="1"/>
  <c r="AC140" i="1"/>
  <c r="AD141" i="1"/>
  <c r="AE141" i="1" s="1"/>
  <c r="AC141" i="1"/>
  <c r="AC142" i="1"/>
  <c r="AC143" i="1"/>
  <c r="AD143" i="1"/>
  <c r="AE143" i="1" s="1"/>
  <c r="AD144" i="1"/>
  <c r="AE144" i="1" s="1"/>
  <c r="AC144" i="1"/>
  <c r="AD145" i="1"/>
  <c r="AE145" i="1" s="1"/>
  <c r="AC145" i="1"/>
  <c r="AC146" i="1"/>
  <c r="AC147" i="1"/>
  <c r="AD147" i="1"/>
  <c r="AD148" i="1"/>
  <c r="AE148" i="1" s="1"/>
  <c r="AC148" i="1"/>
  <c r="AD149" i="1"/>
  <c r="AE149" i="1" s="1"/>
  <c r="AC149" i="1"/>
  <c r="AC150" i="1"/>
  <c r="AC151" i="1"/>
  <c r="AD151" i="1"/>
  <c r="AE151" i="1" s="1"/>
  <c r="AD152" i="1"/>
  <c r="AE152" i="1" s="1"/>
  <c r="AC152" i="1"/>
  <c r="AD153" i="1"/>
  <c r="AE153" i="1" s="1"/>
  <c r="AC153" i="1"/>
  <c r="AC154" i="1"/>
  <c r="AC155" i="1"/>
  <c r="AD155" i="1"/>
  <c r="AD156" i="1"/>
  <c r="AE156" i="1" s="1"/>
  <c r="AC156" i="1"/>
  <c r="AD157" i="1"/>
  <c r="AE157" i="1" s="1"/>
  <c r="AC157" i="1"/>
  <c r="AC158" i="1"/>
  <c r="AC159" i="1"/>
  <c r="AD159" i="1"/>
  <c r="AE159" i="1" s="1"/>
  <c r="AD160" i="1"/>
  <c r="AE160" i="1" s="1"/>
  <c r="AC160" i="1"/>
  <c r="AD161" i="1"/>
  <c r="AE161" i="1" s="1"/>
  <c r="AC161" i="1"/>
  <c r="AC162" i="1"/>
  <c r="AC163" i="1"/>
  <c r="AD163" i="1"/>
  <c r="AD164" i="1"/>
  <c r="AE164" i="1" s="1"/>
  <c r="AC164" i="1"/>
  <c r="AD165" i="1"/>
  <c r="AE165" i="1" s="1"/>
  <c r="AC165" i="1"/>
  <c r="AC166" i="1"/>
  <c r="AC167" i="1"/>
  <c r="AD167" i="1"/>
  <c r="AE167" i="1" s="1"/>
  <c r="AD168" i="1"/>
  <c r="AE168" i="1" s="1"/>
  <c r="AC168" i="1"/>
  <c r="AD169" i="1"/>
  <c r="AE169" i="1" s="1"/>
  <c r="AC169" i="1"/>
  <c r="AC170" i="1"/>
  <c r="AC171" i="1"/>
  <c r="AD171" i="1"/>
  <c r="AD172" i="1"/>
  <c r="AE172" i="1" s="1"/>
  <c r="AC172" i="1"/>
  <c r="AD173" i="1"/>
  <c r="AE173" i="1" s="1"/>
  <c r="AC173" i="1"/>
  <c r="AC174" i="1"/>
  <c r="AC175" i="1"/>
  <c r="AD175" i="1"/>
  <c r="AE175" i="1" s="1"/>
  <c r="AD176" i="1"/>
  <c r="AE176" i="1" s="1"/>
  <c r="AC176" i="1"/>
  <c r="AD177" i="1"/>
  <c r="AE177" i="1" s="1"/>
  <c r="AC177" i="1"/>
  <c r="AC178" i="1"/>
  <c r="AC179" i="1"/>
  <c r="AD179" i="1"/>
  <c r="AE179" i="1" s="1"/>
  <c r="AD180" i="1"/>
  <c r="AE180" i="1" s="1"/>
  <c r="AC180" i="1"/>
  <c r="AD181" i="1"/>
  <c r="AE181" i="1" s="1"/>
  <c r="AC181" i="1"/>
  <c r="AC182" i="1"/>
  <c r="AC183" i="1"/>
  <c r="AD183" i="1"/>
  <c r="AE183" i="1" s="1"/>
  <c r="AD184" i="1"/>
  <c r="AE184" i="1" s="1"/>
  <c r="AC184" i="1"/>
  <c r="AD185" i="1"/>
  <c r="AE185" i="1" s="1"/>
  <c r="AC185" i="1"/>
  <c r="AC186" i="1"/>
  <c r="AC187" i="1"/>
  <c r="AD187" i="1"/>
  <c r="AE187" i="1" s="1"/>
  <c r="AD188" i="1"/>
  <c r="AE188" i="1" s="1"/>
  <c r="AC188" i="1"/>
  <c r="AD189" i="1"/>
  <c r="AE189" i="1" s="1"/>
  <c r="AC189" i="1"/>
  <c r="AC190" i="1"/>
  <c r="AC191" i="1"/>
  <c r="AD191" i="1"/>
  <c r="AE191" i="1" s="1"/>
  <c r="AD192" i="1"/>
  <c r="AE192" i="1" s="1"/>
  <c r="AC192" i="1"/>
  <c r="AD193" i="1"/>
  <c r="AE193" i="1" s="1"/>
  <c r="AC193" i="1"/>
  <c r="AC194" i="1"/>
  <c r="AC195" i="1"/>
  <c r="AD195" i="1"/>
  <c r="AE195" i="1" s="1"/>
  <c r="AD196" i="1"/>
  <c r="AE196" i="1" s="1"/>
  <c r="AC196" i="1"/>
  <c r="AD197" i="1"/>
  <c r="AE197" i="1" s="1"/>
  <c r="AC197" i="1"/>
  <c r="AC198" i="1"/>
  <c r="AC199" i="1"/>
  <c r="AD199" i="1"/>
  <c r="AE199" i="1" s="1"/>
  <c r="AD200" i="1"/>
  <c r="AE200" i="1" s="1"/>
  <c r="AC200" i="1"/>
  <c r="AD201" i="1"/>
  <c r="AE201" i="1" s="1"/>
  <c r="AC201" i="1"/>
  <c r="AC202" i="1"/>
  <c r="AC203" i="1"/>
  <c r="AD203" i="1"/>
  <c r="AD204" i="1"/>
  <c r="AE204" i="1" s="1"/>
  <c r="AC204" i="1"/>
  <c r="AD205" i="1"/>
  <c r="AE205" i="1" s="1"/>
  <c r="AC205" i="1"/>
  <c r="AC206" i="1"/>
  <c r="AC207" i="1"/>
  <c r="AD207" i="1"/>
  <c r="AE207" i="1" s="1"/>
  <c r="AD208" i="1"/>
  <c r="AE208" i="1" s="1"/>
  <c r="AC208" i="1"/>
  <c r="AD209" i="1"/>
  <c r="AE209" i="1" s="1"/>
  <c r="AC209" i="1"/>
  <c r="AC210" i="1"/>
  <c r="AC211" i="1"/>
  <c r="AD211" i="1"/>
  <c r="AE211" i="1" s="1"/>
  <c r="AD212" i="1"/>
  <c r="AE212" i="1" s="1"/>
  <c r="AC212" i="1"/>
  <c r="AD213" i="1"/>
  <c r="AE213" i="1" s="1"/>
  <c r="AC213" i="1"/>
  <c r="AC214" i="1"/>
  <c r="AC215" i="1"/>
  <c r="AD215" i="1"/>
  <c r="AE215" i="1" s="1"/>
  <c r="AD216" i="1"/>
  <c r="AE216" i="1" s="1"/>
  <c r="AC216" i="1"/>
  <c r="AD217" i="1"/>
  <c r="AE217" i="1" s="1"/>
  <c r="AC217" i="1"/>
  <c r="AC218" i="1"/>
  <c r="AC219" i="1"/>
  <c r="AD219" i="1"/>
  <c r="AE219" i="1" s="1"/>
  <c r="AD220" i="1"/>
  <c r="AE220" i="1" s="1"/>
  <c r="AC220" i="1"/>
  <c r="AD221" i="1"/>
  <c r="AE221" i="1" s="1"/>
  <c r="AC221" i="1"/>
  <c r="AC222" i="1"/>
  <c r="AC223" i="1"/>
  <c r="AD223" i="1"/>
  <c r="AE223" i="1" s="1"/>
  <c r="AD224" i="1"/>
  <c r="AE224" i="1" s="1"/>
  <c r="AC224" i="1"/>
  <c r="AD225" i="1"/>
  <c r="AE225" i="1" s="1"/>
  <c r="AC225" i="1"/>
  <c r="AC226" i="1"/>
  <c r="AC227" i="1"/>
  <c r="AD227" i="1"/>
  <c r="AE227" i="1" s="1"/>
  <c r="AD228" i="1"/>
  <c r="AE228" i="1" s="1"/>
  <c r="AC228" i="1"/>
  <c r="AD229" i="1"/>
  <c r="AE229" i="1" s="1"/>
  <c r="AC229" i="1"/>
  <c r="AC230" i="1"/>
  <c r="AC231" i="1"/>
  <c r="AD231" i="1"/>
  <c r="AE231" i="1" s="1"/>
  <c r="AD232" i="1"/>
  <c r="AE232" i="1" s="1"/>
  <c r="AC232" i="1"/>
  <c r="AD233" i="1"/>
  <c r="AE233" i="1" s="1"/>
  <c r="AC233" i="1"/>
  <c r="AC234" i="1"/>
  <c r="AC235" i="1"/>
  <c r="AD235" i="1"/>
  <c r="AD236" i="1"/>
  <c r="AE236" i="1" s="1"/>
  <c r="AC236" i="1"/>
  <c r="AD237" i="1"/>
  <c r="AE237" i="1" s="1"/>
  <c r="AC237" i="1"/>
  <c r="AC238" i="1"/>
  <c r="AC239" i="1"/>
  <c r="AD239" i="1"/>
  <c r="AE239" i="1" s="1"/>
  <c r="AD240" i="1"/>
  <c r="AE240" i="1" s="1"/>
  <c r="AC240" i="1"/>
  <c r="AD241" i="1"/>
  <c r="AE241" i="1" s="1"/>
  <c r="AC241" i="1"/>
  <c r="AC242" i="1"/>
  <c r="AC243" i="1"/>
  <c r="AD243" i="1"/>
  <c r="AE243" i="1" s="1"/>
  <c r="AD244" i="1"/>
  <c r="AE244" i="1" s="1"/>
  <c r="AC244" i="1"/>
  <c r="AD245" i="1"/>
  <c r="AE245" i="1" s="1"/>
  <c r="AC245" i="1"/>
  <c r="AC246" i="1"/>
  <c r="AC247" i="1"/>
  <c r="AD247" i="1"/>
  <c r="AE247" i="1" s="1"/>
  <c r="AD248" i="1"/>
  <c r="AE248" i="1" s="1"/>
  <c r="AC248" i="1"/>
  <c r="AD249" i="1"/>
  <c r="AE249" i="1" s="1"/>
  <c r="AC249" i="1"/>
  <c r="AC250" i="1"/>
  <c r="AC251" i="1"/>
  <c r="AD251" i="1"/>
  <c r="AE251" i="1" s="1"/>
  <c r="AD252" i="1"/>
  <c r="AE252" i="1" s="1"/>
  <c r="AC252" i="1"/>
  <c r="AD253" i="1"/>
  <c r="AE253" i="1" s="1"/>
  <c r="AC253" i="1"/>
  <c r="AC254" i="1"/>
  <c r="AC255" i="1"/>
  <c r="AD255" i="1"/>
  <c r="AE255" i="1" s="1"/>
  <c r="AD256" i="1"/>
  <c r="AE256" i="1" s="1"/>
  <c r="AC256" i="1"/>
  <c r="AD257" i="1"/>
  <c r="AE257" i="1" s="1"/>
  <c r="AC257" i="1"/>
  <c r="AC258" i="1"/>
  <c r="AC259" i="1"/>
  <c r="AD259" i="1"/>
  <c r="AE259" i="1" s="1"/>
  <c r="AD260" i="1"/>
  <c r="AE260" i="1" s="1"/>
  <c r="AC260" i="1"/>
  <c r="AD261" i="1"/>
  <c r="AE261" i="1" s="1"/>
  <c r="AC261" i="1"/>
  <c r="AC262" i="1"/>
  <c r="AC263" i="1"/>
  <c r="AD263" i="1"/>
  <c r="AE263" i="1" s="1"/>
  <c r="AD264" i="1"/>
  <c r="AE264" i="1" s="1"/>
  <c r="AC264" i="1"/>
  <c r="AD265" i="1"/>
  <c r="AE265" i="1" s="1"/>
  <c r="AC265" i="1"/>
  <c r="AC266" i="1"/>
  <c r="AC267" i="1"/>
  <c r="AD267" i="1"/>
  <c r="AD268" i="1"/>
  <c r="AE268" i="1" s="1"/>
  <c r="AC268" i="1"/>
  <c r="AD269" i="1"/>
  <c r="AE269" i="1" s="1"/>
  <c r="AC269" i="1"/>
  <c r="AC270" i="1"/>
  <c r="AD270" i="1"/>
  <c r="AE270" i="1" s="1"/>
  <c r="AC271" i="1"/>
  <c r="AD271" i="1"/>
  <c r="AE271" i="1" s="1"/>
  <c r="AD272" i="1"/>
  <c r="AE272" i="1" s="1"/>
  <c r="AC272" i="1"/>
  <c r="AD273" i="1"/>
  <c r="AE273" i="1" s="1"/>
  <c r="AC273" i="1"/>
  <c r="AC274" i="1"/>
  <c r="AD274" i="1"/>
  <c r="AE274" i="1" s="1"/>
  <c r="AC275" i="1"/>
  <c r="AD275" i="1"/>
  <c r="AE275" i="1" s="1"/>
  <c r="AD276" i="1"/>
  <c r="AE276" i="1" s="1"/>
  <c r="AC276" i="1"/>
  <c r="AD277" i="1"/>
  <c r="AE277" i="1" s="1"/>
  <c r="AC277" i="1"/>
  <c r="AC278" i="1"/>
  <c r="AD278" i="1"/>
  <c r="AE278" i="1" s="1"/>
  <c r="AC279" i="1"/>
  <c r="AD279" i="1"/>
  <c r="AE279" i="1" s="1"/>
  <c r="AD280" i="1"/>
  <c r="AE280" i="1" s="1"/>
  <c r="AC280" i="1"/>
  <c r="AD281" i="1"/>
  <c r="AE281" i="1" s="1"/>
  <c r="AC281" i="1"/>
  <c r="AC282" i="1"/>
  <c r="AD282" i="1"/>
  <c r="AE282" i="1" s="1"/>
  <c r="AC283" i="1"/>
  <c r="AD283" i="1"/>
  <c r="AE283" i="1" s="1"/>
  <c r="AD284" i="1"/>
  <c r="AE284" i="1" s="1"/>
  <c r="AC284" i="1"/>
  <c r="AD285" i="1"/>
  <c r="AE285" i="1" s="1"/>
  <c r="AC285" i="1"/>
  <c r="AC286" i="1"/>
  <c r="AD286" i="1"/>
  <c r="AE286" i="1" s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" i="1"/>
  <c r="Y28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" i="1"/>
  <c r="V286" i="1" l="1"/>
  <c r="U286" i="1"/>
  <c r="T286" i="1"/>
  <c r="S286" i="1"/>
  <c r="R286" i="1"/>
  <c r="V285" i="1"/>
  <c r="U285" i="1"/>
  <c r="T285" i="1"/>
  <c r="S285" i="1"/>
  <c r="R285" i="1"/>
  <c r="V284" i="1"/>
  <c r="U284" i="1"/>
  <c r="T284" i="1"/>
  <c r="S284" i="1"/>
  <c r="R284" i="1"/>
  <c r="V283" i="1"/>
  <c r="U283" i="1"/>
  <c r="T283" i="1"/>
  <c r="S283" i="1"/>
  <c r="R283" i="1"/>
  <c r="W283" i="1" s="1"/>
  <c r="V282" i="1"/>
  <c r="U282" i="1"/>
  <c r="T282" i="1"/>
  <c r="S282" i="1"/>
  <c r="R282" i="1"/>
  <c r="V281" i="1"/>
  <c r="U281" i="1"/>
  <c r="T281" i="1"/>
  <c r="S281" i="1"/>
  <c r="R281" i="1"/>
  <c r="V280" i="1"/>
  <c r="U280" i="1"/>
  <c r="T280" i="1"/>
  <c r="S280" i="1"/>
  <c r="R280" i="1"/>
  <c r="V279" i="1"/>
  <c r="U279" i="1"/>
  <c r="T279" i="1"/>
  <c r="S279" i="1"/>
  <c r="R279" i="1"/>
  <c r="W279" i="1" s="1"/>
  <c r="I255" i="1"/>
  <c r="I256" i="1"/>
  <c r="I257" i="1"/>
  <c r="I258" i="1"/>
  <c r="G255" i="1"/>
  <c r="G256" i="1"/>
  <c r="G257" i="1"/>
  <c r="G258" i="1"/>
  <c r="F255" i="1"/>
  <c r="F256" i="1"/>
  <c r="F257" i="1"/>
  <c r="F258" i="1"/>
  <c r="E255" i="1"/>
  <c r="E256" i="1"/>
  <c r="E257" i="1"/>
  <c r="E258" i="1"/>
  <c r="W284" i="1" l="1"/>
  <c r="I284" i="1" s="1"/>
  <c r="W281" i="1"/>
  <c r="G281" i="1" s="1"/>
  <c r="W285" i="1"/>
  <c r="F285" i="1" s="1"/>
  <c r="W280" i="1"/>
  <c r="G279" i="1"/>
  <c r="I280" i="1"/>
  <c r="W282" i="1"/>
  <c r="G282" i="1" s="1"/>
  <c r="W286" i="1"/>
  <c r="G286" i="1" s="1"/>
  <c r="I283" i="1"/>
  <c r="F283" i="1"/>
  <c r="E283" i="1"/>
  <c r="F284" i="1"/>
  <c r="E284" i="1"/>
  <c r="I286" i="1"/>
  <c r="I279" i="1"/>
  <c r="F279" i="1"/>
  <c r="F280" i="1"/>
  <c r="E280" i="1"/>
  <c r="G280" i="1"/>
  <c r="I281" i="1"/>
  <c r="G285" i="1"/>
  <c r="E282" i="1"/>
  <c r="G283" i="1"/>
  <c r="F286" i="1"/>
  <c r="E286" i="1"/>
  <c r="E279" i="1"/>
  <c r="V258" i="1"/>
  <c r="U258" i="1"/>
  <c r="T258" i="1"/>
  <c r="S258" i="1"/>
  <c r="R258" i="1"/>
  <c r="V257" i="1"/>
  <c r="U257" i="1"/>
  <c r="T257" i="1"/>
  <c r="S257" i="1"/>
  <c r="R257" i="1"/>
  <c r="V256" i="1"/>
  <c r="U256" i="1"/>
  <c r="T256" i="1"/>
  <c r="S256" i="1"/>
  <c r="R256" i="1"/>
  <c r="V255" i="1"/>
  <c r="U255" i="1"/>
  <c r="T255" i="1"/>
  <c r="S255" i="1"/>
  <c r="R255" i="1"/>
  <c r="F282" i="1" l="1"/>
  <c r="I285" i="1"/>
  <c r="E285" i="1"/>
  <c r="E281" i="1"/>
  <c r="I282" i="1"/>
  <c r="F281" i="1"/>
  <c r="G284" i="1"/>
  <c r="W257" i="1"/>
  <c r="W255" i="1"/>
  <c r="W258" i="1"/>
  <c r="W256" i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" i="1"/>
  <c r="R3" i="1"/>
  <c r="R4" i="1"/>
  <c r="R274" i="1"/>
  <c r="R275" i="1"/>
  <c r="R276" i="1"/>
  <c r="R277" i="1"/>
  <c r="R27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" i="1"/>
  <c r="S3" i="1"/>
  <c r="S4" i="1"/>
  <c r="S274" i="1"/>
  <c r="S275" i="1"/>
  <c r="S276" i="1"/>
  <c r="S277" i="1"/>
  <c r="S278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" i="1"/>
  <c r="T3" i="1"/>
  <c r="T4" i="1"/>
  <c r="T274" i="1"/>
  <c r="T275" i="1"/>
  <c r="T276" i="1"/>
  <c r="T277" i="1"/>
  <c r="T278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" i="1"/>
  <c r="U3" i="1"/>
  <c r="U4" i="1"/>
  <c r="U274" i="1"/>
  <c r="U275" i="1"/>
  <c r="U276" i="1"/>
  <c r="U277" i="1"/>
  <c r="U278" i="1"/>
  <c r="V6" i="1"/>
  <c r="V7" i="1"/>
  <c r="V8" i="1"/>
  <c r="V9" i="1"/>
  <c r="W9" i="1" s="1"/>
  <c r="V10" i="1"/>
  <c r="V11" i="1"/>
  <c r="V12" i="1"/>
  <c r="V13" i="1"/>
  <c r="V14" i="1"/>
  <c r="V15" i="1"/>
  <c r="V16" i="1"/>
  <c r="V17" i="1"/>
  <c r="V18" i="1"/>
  <c r="V19" i="1"/>
  <c r="V20" i="1"/>
  <c r="V21" i="1"/>
  <c r="W21" i="1" s="1"/>
  <c r="V22" i="1"/>
  <c r="V23" i="1"/>
  <c r="V24" i="1"/>
  <c r="V25" i="1"/>
  <c r="W25" i="1" s="1"/>
  <c r="V26" i="1"/>
  <c r="V27" i="1"/>
  <c r="V28" i="1"/>
  <c r="V29" i="1"/>
  <c r="V30" i="1"/>
  <c r="V31" i="1"/>
  <c r="V32" i="1"/>
  <c r="V33" i="1"/>
  <c r="W33" i="1" s="1"/>
  <c r="V34" i="1"/>
  <c r="V35" i="1"/>
  <c r="V36" i="1"/>
  <c r="V37" i="1"/>
  <c r="W37" i="1" s="1"/>
  <c r="V38" i="1"/>
  <c r="V39" i="1"/>
  <c r="V40" i="1"/>
  <c r="V41" i="1"/>
  <c r="V42" i="1"/>
  <c r="V43" i="1"/>
  <c r="V44" i="1"/>
  <c r="V45" i="1"/>
  <c r="W45" i="1" s="1"/>
  <c r="V46" i="1"/>
  <c r="V47" i="1"/>
  <c r="V48" i="1"/>
  <c r="V49" i="1"/>
  <c r="W49" i="1" s="1"/>
  <c r="V50" i="1"/>
  <c r="V51" i="1"/>
  <c r="V52" i="1"/>
  <c r="V53" i="1"/>
  <c r="V54" i="1"/>
  <c r="V55" i="1"/>
  <c r="V56" i="1"/>
  <c r="V57" i="1"/>
  <c r="W57" i="1" s="1"/>
  <c r="V58" i="1"/>
  <c r="V59" i="1"/>
  <c r="W59" i="1" s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W73" i="1" s="1"/>
  <c r="V74" i="1"/>
  <c r="V75" i="1"/>
  <c r="V76" i="1"/>
  <c r="V77" i="1"/>
  <c r="W77" i="1" s="1"/>
  <c r="V78" i="1"/>
  <c r="V79" i="1"/>
  <c r="V80" i="1"/>
  <c r="V81" i="1"/>
  <c r="V82" i="1"/>
  <c r="V83" i="1"/>
  <c r="V84" i="1"/>
  <c r="V85" i="1"/>
  <c r="W85" i="1" s="1"/>
  <c r="V86" i="1"/>
  <c r="V87" i="1"/>
  <c r="V88" i="1"/>
  <c r="V89" i="1"/>
  <c r="W89" i="1" s="1"/>
  <c r="V90" i="1"/>
  <c r="V91" i="1"/>
  <c r="V92" i="1"/>
  <c r="V93" i="1"/>
  <c r="V94" i="1"/>
  <c r="V95" i="1"/>
  <c r="V96" i="1"/>
  <c r="V97" i="1"/>
  <c r="W97" i="1" s="1"/>
  <c r="V98" i="1"/>
  <c r="V99" i="1"/>
  <c r="V100" i="1"/>
  <c r="V101" i="1"/>
  <c r="V102" i="1"/>
  <c r="V103" i="1"/>
  <c r="V104" i="1"/>
  <c r="V105" i="1"/>
  <c r="W105" i="1" s="1"/>
  <c r="V106" i="1"/>
  <c r="V107" i="1"/>
  <c r="V108" i="1"/>
  <c r="V109" i="1"/>
  <c r="V110" i="1"/>
  <c r="V111" i="1"/>
  <c r="V112" i="1"/>
  <c r="V113" i="1"/>
  <c r="V114" i="1"/>
  <c r="V115" i="1"/>
  <c r="V116" i="1"/>
  <c r="V117" i="1"/>
  <c r="W117" i="1" s="1"/>
  <c r="V118" i="1"/>
  <c r="V119" i="1"/>
  <c r="V120" i="1"/>
  <c r="V121" i="1"/>
  <c r="V122" i="1"/>
  <c r="V123" i="1"/>
  <c r="V124" i="1"/>
  <c r="V125" i="1"/>
  <c r="V126" i="1"/>
  <c r="V127" i="1"/>
  <c r="V128" i="1"/>
  <c r="V129" i="1"/>
  <c r="W129" i="1" s="1"/>
  <c r="V130" i="1"/>
  <c r="V131" i="1"/>
  <c r="V132" i="1"/>
  <c r="V133" i="1"/>
  <c r="V134" i="1"/>
  <c r="V135" i="1"/>
  <c r="V136" i="1"/>
  <c r="V137" i="1"/>
  <c r="V138" i="1"/>
  <c r="V139" i="1"/>
  <c r="V140" i="1"/>
  <c r="V141" i="1"/>
  <c r="W141" i="1" s="1"/>
  <c r="V142" i="1"/>
  <c r="V143" i="1"/>
  <c r="V144" i="1"/>
  <c r="V145" i="1"/>
  <c r="V146" i="1"/>
  <c r="V147" i="1"/>
  <c r="V148" i="1"/>
  <c r="V149" i="1"/>
  <c r="V150" i="1"/>
  <c r="V151" i="1"/>
  <c r="V152" i="1"/>
  <c r="V153" i="1"/>
  <c r="W153" i="1" s="1"/>
  <c r="V154" i="1"/>
  <c r="V155" i="1"/>
  <c r="V156" i="1"/>
  <c r="V157" i="1"/>
  <c r="V158" i="1"/>
  <c r="V159" i="1"/>
  <c r="V160" i="1"/>
  <c r="V161" i="1"/>
  <c r="W161" i="1" s="1"/>
  <c r="V162" i="1"/>
  <c r="V163" i="1"/>
  <c r="V164" i="1"/>
  <c r="V165" i="1"/>
  <c r="V166" i="1"/>
  <c r="V167" i="1"/>
  <c r="V168" i="1"/>
  <c r="V169" i="1"/>
  <c r="W169" i="1" s="1"/>
  <c r="V170" i="1"/>
  <c r="V171" i="1"/>
  <c r="V172" i="1"/>
  <c r="V173" i="1"/>
  <c r="W173" i="1" s="1"/>
  <c r="V174" i="1"/>
  <c r="V175" i="1"/>
  <c r="V176" i="1"/>
  <c r="V177" i="1"/>
  <c r="V178" i="1"/>
  <c r="V179" i="1"/>
  <c r="V180" i="1"/>
  <c r="V181" i="1"/>
  <c r="W181" i="1" s="1"/>
  <c r="V182" i="1"/>
  <c r="V183" i="1"/>
  <c r="V184" i="1"/>
  <c r="V185" i="1"/>
  <c r="W185" i="1" s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W201" i="1" s="1"/>
  <c r="G201" i="1" s="1"/>
  <c r="V202" i="1"/>
  <c r="V203" i="1"/>
  <c r="V204" i="1"/>
  <c r="V205" i="1"/>
  <c r="W205" i="1" s="1"/>
  <c r="V206" i="1"/>
  <c r="V207" i="1"/>
  <c r="V208" i="1"/>
  <c r="V209" i="1"/>
  <c r="V210" i="1"/>
  <c r="V211" i="1"/>
  <c r="V212" i="1"/>
  <c r="V213" i="1"/>
  <c r="W213" i="1" s="1"/>
  <c r="F213" i="1" s="1"/>
  <c r="V214" i="1"/>
  <c r="V215" i="1"/>
  <c r="V216" i="1"/>
  <c r="V217" i="1"/>
  <c r="W217" i="1" s="1"/>
  <c r="V218" i="1"/>
  <c r="V219" i="1"/>
  <c r="V220" i="1"/>
  <c r="V221" i="1"/>
  <c r="V222" i="1"/>
  <c r="V223" i="1"/>
  <c r="V224" i="1"/>
  <c r="V225" i="1"/>
  <c r="W225" i="1" s="1"/>
  <c r="V226" i="1"/>
  <c r="V227" i="1"/>
  <c r="V228" i="1"/>
  <c r="V229" i="1"/>
  <c r="V230" i="1"/>
  <c r="V231" i="1"/>
  <c r="V232" i="1"/>
  <c r="V233" i="1"/>
  <c r="W233" i="1" s="1"/>
  <c r="V234" i="1"/>
  <c r="V235" i="1"/>
  <c r="V236" i="1"/>
  <c r="V237" i="1"/>
  <c r="V238" i="1"/>
  <c r="V239" i="1"/>
  <c r="V240" i="1"/>
  <c r="V241" i="1"/>
  <c r="V242" i="1"/>
  <c r="V243" i="1"/>
  <c r="V244" i="1"/>
  <c r="V245" i="1"/>
  <c r="W245" i="1" s="1"/>
  <c r="V246" i="1"/>
  <c r="V247" i="1"/>
  <c r="V248" i="1"/>
  <c r="V249" i="1"/>
  <c r="V250" i="1"/>
  <c r="V251" i="1"/>
  <c r="V252" i="1"/>
  <c r="V253" i="1"/>
  <c r="V254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" i="1"/>
  <c r="V3" i="1"/>
  <c r="V4" i="1"/>
  <c r="V274" i="1"/>
  <c r="V275" i="1"/>
  <c r="V276" i="1"/>
  <c r="V277" i="1"/>
  <c r="V278" i="1"/>
  <c r="U5" i="1"/>
  <c r="W272" i="1" l="1"/>
  <c r="W260" i="1"/>
  <c r="E260" i="1" s="1"/>
  <c r="W7" i="1"/>
  <c r="E7" i="1" s="1"/>
  <c r="W274" i="1"/>
  <c r="E274" i="1" s="1"/>
  <c r="W273" i="1"/>
  <c r="G273" i="1" s="1"/>
  <c r="W261" i="1"/>
  <c r="F261" i="1" s="1"/>
  <c r="W254" i="1"/>
  <c r="F254" i="1" s="1"/>
  <c r="W242" i="1"/>
  <c r="I242" i="1" s="1"/>
  <c r="W238" i="1"/>
  <c r="E238" i="1" s="1"/>
  <c r="W226" i="1"/>
  <c r="G226" i="1" s="1"/>
  <c r="W222" i="1"/>
  <c r="I222" i="1" s="1"/>
  <c r="W210" i="1"/>
  <c r="G210" i="1" s="1"/>
  <c r="W206" i="1"/>
  <c r="E206" i="1" s="1"/>
  <c r="W194" i="1"/>
  <c r="E194" i="1" s="1"/>
  <c r="W190" i="1"/>
  <c r="W178" i="1"/>
  <c r="G178" i="1" s="1"/>
  <c r="W174" i="1"/>
  <c r="E174" i="1" s="1"/>
  <c r="W162" i="1"/>
  <c r="G162" i="1" s="1"/>
  <c r="W158" i="1"/>
  <c r="G158" i="1" s="1"/>
  <c r="W146" i="1"/>
  <c r="G146" i="1" s="1"/>
  <c r="W142" i="1"/>
  <c r="G142" i="1" s="1"/>
  <c r="W130" i="1"/>
  <c r="F130" i="1" s="1"/>
  <c r="W126" i="1"/>
  <c r="F126" i="1" s="1"/>
  <c r="W114" i="1"/>
  <c r="I114" i="1" s="1"/>
  <c r="W110" i="1"/>
  <c r="F110" i="1" s="1"/>
  <c r="W98" i="1"/>
  <c r="F98" i="1" s="1"/>
  <c r="W94" i="1"/>
  <c r="I94" i="1" s="1"/>
  <c r="W82" i="1"/>
  <c r="E82" i="1" s="1"/>
  <c r="W78" i="1"/>
  <c r="G78" i="1" s="1"/>
  <c r="W66" i="1"/>
  <c r="E66" i="1" s="1"/>
  <c r="W64" i="1"/>
  <c r="G64" i="1" s="1"/>
  <c r="W54" i="1"/>
  <c r="F54" i="1" s="1"/>
  <c r="W50" i="1"/>
  <c r="G50" i="1" s="1"/>
  <c r="W38" i="1"/>
  <c r="G38" i="1" s="1"/>
  <c r="W34" i="1"/>
  <c r="G34" i="1" s="1"/>
  <c r="W22" i="1"/>
  <c r="G22" i="1" s="1"/>
  <c r="W18" i="1"/>
  <c r="G18" i="1" s="1"/>
  <c r="W6" i="1"/>
  <c r="I6" i="1" s="1"/>
  <c r="W29" i="1"/>
  <c r="F29" i="1" s="1"/>
  <c r="W17" i="1"/>
  <c r="G17" i="1" s="1"/>
  <c r="I129" i="1"/>
  <c r="W276" i="1"/>
  <c r="G276" i="1" s="1"/>
  <c r="W267" i="1"/>
  <c r="G267" i="1" s="1"/>
  <c r="W252" i="1"/>
  <c r="G252" i="1" s="1"/>
  <c r="W248" i="1"/>
  <c r="G248" i="1" s="1"/>
  <c r="W236" i="1"/>
  <c r="G236" i="1" s="1"/>
  <c r="W224" i="1"/>
  <c r="G224" i="1" s="1"/>
  <c r="W212" i="1"/>
  <c r="G212" i="1" s="1"/>
  <c r="W200" i="1"/>
  <c r="G200" i="1" s="1"/>
  <c r="W188" i="1"/>
  <c r="G188" i="1" s="1"/>
  <c r="W180" i="1"/>
  <c r="G180" i="1" s="1"/>
  <c r="W168" i="1"/>
  <c r="G168" i="1" s="1"/>
  <c r="W152" i="1"/>
  <c r="G152" i="1" s="1"/>
  <c r="W144" i="1"/>
  <c r="G144" i="1" s="1"/>
  <c r="W132" i="1"/>
  <c r="G132" i="1" s="1"/>
  <c r="W116" i="1"/>
  <c r="G116" i="1" s="1"/>
  <c r="W100" i="1"/>
  <c r="G100" i="1" s="1"/>
  <c r="W88" i="1"/>
  <c r="G88" i="1" s="1"/>
  <c r="W76" i="1"/>
  <c r="G76" i="1" s="1"/>
  <c r="W72" i="1"/>
  <c r="G72" i="1" s="1"/>
  <c r="W62" i="1"/>
  <c r="G62" i="1" s="1"/>
  <c r="W52" i="1"/>
  <c r="G52" i="1" s="1"/>
  <c r="W40" i="1"/>
  <c r="G40" i="1" s="1"/>
  <c r="W28" i="1"/>
  <c r="G28" i="1" s="1"/>
  <c r="I272" i="1"/>
  <c r="I260" i="1"/>
  <c r="I245" i="1"/>
  <c r="I233" i="1"/>
  <c r="I225" i="1"/>
  <c r="I217" i="1"/>
  <c r="I213" i="1"/>
  <c r="I205" i="1"/>
  <c r="I201" i="1"/>
  <c r="I185" i="1"/>
  <c r="I181" i="1"/>
  <c r="I173" i="1"/>
  <c r="I169" i="1"/>
  <c r="I161" i="1"/>
  <c r="I153" i="1"/>
  <c r="I141" i="1"/>
  <c r="I117" i="1"/>
  <c r="I105" i="1"/>
  <c r="I97" i="1"/>
  <c r="I89" i="1"/>
  <c r="I85" i="1"/>
  <c r="I77" i="1"/>
  <c r="I73" i="1"/>
  <c r="I59" i="1"/>
  <c r="I57" i="1"/>
  <c r="I49" i="1"/>
  <c r="I45" i="1"/>
  <c r="I37" i="1"/>
  <c r="I33" i="1"/>
  <c r="I25" i="1"/>
  <c r="I21" i="1"/>
  <c r="I9" i="1"/>
  <c r="W4" i="1"/>
  <c r="I4" i="1" s="1"/>
  <c r="E272" i="1"/>
  <c r="W264" i="1"/>
  <c r="I264" i="1" s="1"/>
  <c r="W253" i="1"/>
  <c r="I253" i="1" s="1"/>
  <c r="E245" i="1"/>
  <c r="W241" i="1"/>
  <c r="I241" i="1" s="1"/>
  <c r="E233" i="1"/>
  <c r="W229" i="1"/>
  <c r="I229" i="1" s="1"/>
  <c r="E225" i="1"/>
  <c r="W221" i="1"/>
  <c r="I221" i="1" s="1"/>
  <c r="E217" i="1"/>
  <c r="E213" i="1"/>
  <c r="W209" i="1"/>
  <c r="I209" i="1" s="1"/>
  <c r="E205" i="1"/>
  <c r="E201" i="1"/>
  <c r="W197" i="1"/>
  <c r="E197" i="1" s="1"/>
  <c r="W189" i="1"/>
  <c r="E189" i="1" s="1"/>
  <c r="E185" i="1"/>
  <c r="E181" i="1"/>
  <c r="W177" i="1"/>
  <c r="I177" i="1" s="1"/>
  <c r="E173" i="1"/>
  <c r="E169" i="1"/>
  <c r="W165" i="1"/>
  <c r="I165" i="1" s="1"/>
  <c r="E161" i="1"/>
  <c r="W157" i="1"/>
  <c r="I157" i="1" s="1"/>
  <c r="E153" i="1"/>
  <c r="W145" i="1"/>
  <c r="E145" i="1" s="1"/>
  <c r="E141" i="1"/>
  <c r="W133" i="1"/>
  <c r="I133" i="1" s="1"/>
  <c r="E129" i="1"/>
  <c r="W125" i="1"/>
  <c r="I125" i="1" s="1"/>
  <c r="E117" i="1"/>
  <c r="W113" i="1"/>
  <c r="I113" i="1" s="1"/>
  <c r="E105" i="1"/>
  <c r="W101" i="1"/>
  <c r="I101" i="1" s="1"/>
  <c r="E97" i="1"/>
  <c r="W93" i="1"/>
  <c r="F93" i="1" s="1"/>
  <c r="E89" i="1"/>
  <c r="E85" i="1"/>
  <c r="W81" i="1"/>
  <c r="I81" i="1" s="1"/>
  <c r="E77" i="1"/>
  <c r="E73" i="1"/>
  <c r="W69" i="1"/>
  <c r="I69" i="1" s="1"/>
  <c r="W63" i="1"/>
  <c r="G63" i="1" s="1"/>
  <c r="E59" i="1"/>
  <c r="E57" i="1"/>
  <c r="W53" i="1"/>
  <c r="E53" i="1" s="1"/>
  <c r="E49" i="1"/>
  <c r="E45" i="1"/>
  <c r="W41" i="1"/>
  <c r="E41" i="1" s="1"/>
  <c r="E37" i="1"/>
  <c r="E33" i="1"/>
  <c r="E25" i="1"/>
  <c r="E21" i="1"/>
  <c r="W13" i="1"/>
  <c r="E13" i="1" s="1"/>
  <c r="E9" i="1"/>
  <c r="E6" i="1"/>
  <c r="W271" i="1"/>
  <c r="G271" i="1" s="1"/>
  <c r="W240" i="1"/>
  <c r="G240" i="1" s="1"/>
  <c r="W228" i="1"/>
  <c r="G228" i="1" s="1"/>
  <c r="W216" i="1"/>
  <c r="G216" i="1" s="1"/>
  <c r="W204" i="1"/>
  <c r="G204" i="1" s="1"/>
  <c r="W192" i="1"/>
  <c r="G192" i="1" s="1"/>
  <c r="W176" i="1"/>
  <c r="G176" i="1" s="1"/>
  <c r="W164" i="1"/>
  <c r="G164" i="1" s="1"/>
  <c r="W156" i="1"/>
  <c r="G156" i="1" s="1"/>
  <c r="W140" i="1"/>
  <c r="G140" i="1" s="1"/>
  <c r="W128" i="1"/>
  <c r="G128" i="1" s="1"/>
  <c r="W120" i="1"/>
  <c r="G120" i="1" s="1"/>
  <c r="W108" i="1"/>
  <c r="I108" i="1" s="1"/>
  <c r="W96" i="1"/>
  <c r="G96" i="1" s="1"/>
  <c r="W84" i="1"/>
  <c r="G84" i="1" s="1"/>
  <c r="W56" i="1"/>
  <c r="G56" i="1" s="1"/>
  <c r="W44" i="1"/>
  <c r="G44" i="1" s="1"/>
  <c r="W32" i="1"/>
  <c r="G32" i="1" s="1"/>
  <c r="W277" i="1"/>
  <c r="E277" i="1" s="1"/>
  <c r="W268" i="1"/>
  <c r="G268" i="1" s="1"/>
  <c r="W249" i="1"/>
  <c r="I249" i="1" s="1"/>
  <c r="W237" i="1"/>
  <c r="I237" i="1" s="1"/>
  <c r="W193" i="1"/>
  <c r="E193" i="1" s="1"/>
  <c r="W149" i="1"/>
  <c r="I149" i="1" s="1"/>
  <c r="W137" i="1"/>
  <c r="G137" i="1" s="1"/>
  <c r="W121" i="1"/>
  <c r="I121" i="1" s="1"/>
  <c r="W109" i="1"/>
  <c r="E109" i="1" s="1"/>
  <c r="W39" i="1"/>
  <c r="G39" i="1" s="1"/>
  <c r="W3" i="1"/>
  <c r="G3" i="1" s="1"/>
  <c r="W263" i="1"/>
  <c r="G263" i="1" s="1"/>
  <c r="W244" i="1"/>
  <c r="G244" i="1" s="1"/>
  <c r="W232" i="1"/>
  <c r="G232" i="1" s="1"/>
  <c r="W220" i="1"/>
  <c r="G220" i="1" s="1"/>
  <c r="W208" i="1"/>
  <c r="G208" i="1" s="1"/>
  <c r="W196" i="1"/>
  <c r="G196" i="1" s="1"/>
  <c r="W184" i="1"/>
  <c r="G184" i="1" s="1"/>
  <c r="W172" i="1"/>
  <c r="I172" i="1" s="1"/>
  <c r="W160" i="1"/>
  <c r="G160" i="1" s="1"/>
  <c r="W148" i="1"/>
  <c r="G148" i="1" s="1"/>
  <c r="W136" i="1"/>
  <c r="G136" i="1" s="1"/>
  <c r="W124" i="1"/>
  <c r="G124" i="1" s="1"/>
  <c r="W112" i="1"/>
  <c r="G112" i="1" s="1"/>
  <c r="W104" i="1"/>
  <c r="G104" i="1" s="1"/>
  <c r="W92" i="1"/>
  <c r="I92" i="1" s="1"/>
  <c r="W80" i="1"/>
  <c r="G80" i="1" s="1"/>
  <c r="W68" i="1"/>
  <c r="G68" i="1" s="1"/>
  <c r="W48" i="1"/>
  <c r="I48" i="1" s="1"/>
  <c r="W36" i="1"/>
  <c r="G36" i="1" s="1"/>
  <c r="W24" i="1"/>
  <c r="G24" i="1" s="1"/>
  <c r="G272" i="1"/>
  <c r="G260" i="1"/>
  <c r="G253" i="1"/>
  <c r="G245" i="1"/>
  <c r="G233" i="1"/>
  <c r="G225" i="1"/>
  <c r="G217" i="1"/>
  <c r="G213" i="1"/>
  <c r="G205" i="1"/>
  <c r="G185" i="1"/>
  <c r="G181" i="1"/>
  <c r="G173" i="1"/>
  <c r="G169" i="1"/>
  <c r="G165" i="1"/>
  <c r="G161" i="1"/>
  <c r="G157" i="1"/>
  <c r="G153" i="1"/>
  <c r="G145" i="1"/>
  <c r="G141" i="1"/>
  <c r="G129" i="1"/>
  <c r="G117" i="1"/>
  <c r="G105" i="1"/>
  <c r="G97" i="1"/>
  <c r="G89" i="1"/>
  <c r="G85" i="1"/>
  <c r="G77" i="1"/>
  <c r="G73" i="1"/>
  <c r="G59" i="1"/>
  <c r="G57" i="1"/>
  <c r="G49" i="1"/>
  <c r="G45" i="1"/>
  <c r="G37" i="1"/>
  <c r="G33" i="1"/>
  <c r="G25" i="1"/>
  <c r="G21" i="1"/>
  <c r="G13" i="1"/>
  <c r="G9" i="1"/>
  <c r="G6" i="1"/>
  <c r="F85" i="1"/>
  <c r="G222" i="1"/>
  <c r="G190" i="1"/>
  <c r="G130" i="1"/>
  <c r="G126" i="1"/>
  <c r="G94" i="1"/>
  <c r="G7" i="1"/>
  <c r="I271" i="1"/>
  <c r="I208" i="1"/>
  <c r="I144" i="1"/>
  <c r="I24" i="1"/>
  <c r="F226" i="1"/>
  <c r="F222" i="1"/>
  <c r="F190" i="1"/>
  <c r="F272" i="1"/>
  <c r="F264" i="1"/>
  <c r="F260" i="1"/>
  <c r="F245" i="1"/>
  <c r="F233" i="1"/>
  <c r="F225" i="1"/>
  <c r="F217" i="1"/>
  <c r="F205" i="1"/>
  <c r="F201" i="1"/>
  <c r="F193" i="1"/>
  <c r="F189" i="1"/>
  <c r="F185" i="1"/>
  <c r="F181" i="1"/>
  <c r="F173" i="1"/>
  <c r="F169" i="1"/>
  <c r="F161" i="1"/>
  <c r="F157" i="1"/>
  <c r="F153" i="1"/>
  <c r="F141" i="1"/>
  <c r="F129" i="1"/>
  <c r="F117" i="1"/>
  <c r="F113" i="1"/>
  <c r="F109" i="1"/>
  <c r="F105" i="1"/>
  <c r="F97" i="1"/>
  <c r="F89" i="1"/>
  <c r="F77" i="1"/>
  <c r="F73" i="1"/>
  <c r="F63" i="1"/>
  <c r="F59" i="1"/>
  <c r="F57" i="1"/>
  <c r="F49" i="1"/>
  <c r="F45" i="1"/>
  <c r="F37" i="1"/>
  <c r="F33" i="1"/>
  <c r="F25" i="1"/>
  <c r="F21" i="1"/>
  <c r="F9" i="1"/>
  <c r="W227" i="1"/>
  <c r="E227" i="1" s="1"/>
  <c r="W163" i="1"/>
  <c r="E163" i="1" s="1"/>
  <c r="W20" i="1"/>
  <c r="G20" i="1" s="1"/>
  <c r="W16" i="1"/>
  <c r="G16" i="1" s="1"/>
  <c r="W12" i="1"/>
  <c r="I12" i="1" s="1"/>
  <c r="W8" i="1"/>
  <c r="I8" i="1" s="1"/>
  <c r="W278" i="1"/>
  <c r="G278" i="1" s="1"/>
  <c r="I273" i="1"/>
  <c r="W269" i="1"/>
  <c r="I269" i="1" s="1"/>
  <c r="W265" i="1"/>
  <c r="G265" i="1" s="1"/>
  <c r="I254" i="1"/>
  <c r="W250" i="1"/>
  <c r="F250" i="1" s="1"/>
  <c r="W246" i="1"/>
  <c r="G246" i="1" s="1"/>
  <c r="I238" i="1"/>
  <c r="W234" i="1"/>
  <c r="I234" i="1" s="1"/>
  <c r="W230" i="1"/>
  <c r="G230" i="1" s="1"/>
  <c r="W218" i="1"/>
  <c r="F218" i="1" s="1"/>
  <c r="W214" i="1"/>
  <c r="G214" i="1" s="1"/>
  <c r="I206" i="1"/>
  <c r="W202" i="1"/>
  <c r="I202" i="1" s="1"/>
  <c r="W198" i="1"/>
  <c r="G198" i="1" s="1"/>
  <c r="I190" i="1"/>
  <c r="W186" i="1"/>
  <c r="F186" i="1" s="1"/>
  <c r="W182" i="1"/>
  <c r="G182" i="1" s="1"/>
  <c r="I174" i="1"/>
  <c r="W170" i="1"/>
  <c r="I170" i="1" s="1"/>
  <c r="W166" i="1"/>
  <c r="G166" i="1" s="1"/>
  <c r="W154" i="1"/>
  <c r="F154" i="1" s="1"/>
  <c r="W150" i="1"/>
  <c r="G150" i="1" s="1"/>
  <c r="I142" i="1"/>
  <c r="W138" i="1"/>
  <c r="I138" i="1" s="1"/>
  <c r="W134" i="1"/>
  <c r="G134" i="1" s="1"/>
  <c r="I126" i="1"/>
  <c r="W122" i="1"/>
  <c r="I122" i="1" s="1"/>
  <c r="W118" i="1"/>
  <c r="G118" i="1" s="1"/>
  <c r="I110" i="1"/>
  <c r="W106" i="1"/>
  <c r="I106" i="1" s="1"/>
  <c r="W102" i="1"/>
  <c r="G102" i="1" s="1"/>
  <c r="W90" i="1"/>
  <c r="I90" i="1" s="1"/>
  <c r="W86" i="1"/>
  <c r="G86" i="1" s="1"/>
  <c r="I78" i="1"/>
  <c r="W74" i="1"/>
  <c r="I74" i="1" s="1"/>
  <c r="W70" i="1"/>
  <c r="G70" i="1" s="1"/>
  <c r="I64" i="1"/>
  <c r="W60" i="1"/>
  <c r="I60" i="1" s="1"/>
  <c r="I50" i="1"/>
  <c r="W46" i="1"/>
  <c r="I46" i="1" s="1"/>
  <c r="W42" i="1"/>
  <c r="G42" i="1" s="1"/>
  <c r="I34" i="1"/>
  <c r="W30" i="1"/>
  <c r="I30" i="1" s="1"/>
  <c r="W26" i="1"/>
  <c r="G26" i="1" s="1"/>
  <c r="I18" i="1"/>
  <c r="W14" i="1"/>
  <c r="I14" i="1" s="1"/>
  <c r="W10" i="1"/>
  <c r="G10" i="1" s="1"/>
  <c r="I7" i="1"/>
  <c r="F271" i="1"/>
  <c r="F208" i="1"/>
  <c r="F152" i="1"/>
  <c r="F88" i="1"/>
  <c r="F24" i="1"/>
  <c r="E230" i="1"/>
  <c r="E226" i="1"/>
  <c r="E198" i="1"/>
  <c r="E190" i="1"/>
  <c r="E154" i="1"/>
  <c r="F106" i="1"/>
  <c r="F94" i="1"/>
  <c r="F66" i="1"/>
  <c r="F50" i="1"/>
  <c r="F34" i="1"/>
  <c r="E276" i="1"/>
  <c r="E271" i="1"/>
  <c r="E236" i="1"/>
  <c r="E208" i="1"/>
  <c r="E188" i="1"/>
  <c r="E176" i="1"/>
  <c r="E152" i="1"/>
  <c r="E144" i="1"/>
  <c r="E100" i="1"/>
  <c r="E88" i="1"/>
  <c r="E52" i="1"/>
  <c r="E8" i="1"/>
  <c r="W99" i="1"/>
  <c r="E99" i="1" s="1"/>
  <c r="E142" i="1"/>
  <c r="E118" i="1"/>
  <c r="E94" i="1"/>
  <c r="E78" i="1"/>
  <c r="E64" i="1"/>
  <c r="E34" i="1"/>
  <c r="E18" i="1"/>
  <c r="E10" i="1"/>
  <c r="W275" i="1"/>
  <c r="G275" i="1" s="1"/>
  <c r="W262" i="1"/>
  <c r="I262" i="1" s="1"/>
  <c r="W243" i="1"/>
  <c r="I243" i="1" s="1"/>
  <c r="W211" i="1"/>
  <c r="E211" i="1" s="1"/>
  <c r="W195" i="1"/>
  <c r="E195" i="1" s="1"/>
  <c r="W179" i="1"/>
  <c r="G179" i="1" s="1"/>
  <c r="W147" i="1"/>
  <c r="G147" i="1" s="1"/>
  <c r="W131" i="1"/>
  <c r="I131" i="1" s="1"/>
  <c r="W115" i="1"/>
  <c r="G115" i="1" s="1"/>
  <c r="W83" i="1"/>
  <c r="I83" i="1" s="1"/>
  <c r="W67" i="1"/>
  <c r="I67" i="1" s="1"/>
  <c r="W55" i="1"/>
  <c r="E55" i="1" s="1"/>
  <c r="W23" i="1"/>
  <c r="E23" i="1" s="1"/>
  <c r="W2" i="1"/>
  <c r="E2" i="1" s="1"/>
  <c r="W270" i="1"/>
  <c r="F270" i="1" s="1"/>
  <c r="W266" i="1"/>
  <c r="F266" i="1" s="1"/>
  <c r="W259" i="1"/>
  <c r="I259" i="1" s="1"/>
  <c r="W251" i="1"/>
  <c r="G251" i="1" s="1"/>
  <c r="W247" i="1"/>
  <c r="I247" i="1" s="1"/>
  <c r="W239" i="1"/>
  <c r="E239" i="1" s="1"/>
  <c r="W235" i="1"/>
  <c r="F235" i="1" s="1"/>
  <c r="W231" i="1"/>
  <c r="I231" i="1" s="1"/>
  <c r="W223" i="1"/>
  <c r="I223" i="1" s="1"/>
  <c r="W219" i="1"/>
  <c r="G219" i="1" s="1"/>
  <c r="W215" i="1"/>
  <c r="G215" i="1" s="1"/>
  <c r="W207" i="1"/>
  <c r="G207" i="1" s="1"/>
  <c r="W203" i="1"/>
  <c r="F203" i="1" s="1"/>
  <c r="W199" i="1"/>
  <c r="F199" i="1" s="1"/>
  <c r="W191" i="1"/>
  <c r="I191" i="1" s="1"/>
  <c r="W187" i="1"/>
  <c r="G187" i="1" s="1"/>
  <c r="W183" i="1"/>
  <c r="G183" i="1" s="1"/>
  <c r="W175" i="1"/>
  <c r="G175" i="1" s="1"/>
  <c r="W171" i="1"/>
  <c r="F171" i="1" s="1"/>
  <c r="W167" i="1"/>
  <c r="F167" i="1" s="1"/>
  <c r="W159" i="1"/>
  <c r="E159" i="1" s="1"/>
  <c r="W155" i="1"/>
  <c r="G155" i="1" s="1"/>
  <c r="W151" i="1"/>
  <c r="I151" i="1" s="1"/>
  <c r="W143" i="1"/>
  <c r="G143" i="1" s="1"/>
  <c r="W139" i="1"/>
  <c r="F139" i="1" s="1"/>
  <c r="W135" i="1"/>
  <c r="E135" i="1" s="1"/>
  <c r="W127" i="1"/>
  <c r="I127" i="1" s="1"/>
  <c r="W123" i="1"/>
  <c r="G123" i="1" s="1"/>
  <c r="W119" i="1"/>
  <c r="G119" i="1" s="1"/>
  <c r="W111" i="1"/>
  <c r="I111" i="1" s="1"/>
  <c r="W107" i="1"/>
  <c r="F107" i="1" s="1"/>
  <c r="W103" i="1"/>
  <c r="I103" i="1" s="1"/>
  <c r="W95" i="1"/>
  <c r="G95" i="1" s="1"/>
  <c r="W91" i="1"/>
  <c r="F91" i="1" s="1"/>
  <c r="W87" i="1"/>
  <c r="I87" i="1" s="1"/>
  <c r="W79" i="1"/>
  <c r="G79" i="1" s="1"/>
  <c r="W75" i="1"/>
  <c r="F75" i="1" s="1"/>
  <c r="W71" i="1"/>
  <c r="F71" i="1" s="1"/>
  <c r="W65" i="1"/>
  <c r="G65" i="1" s="1"/>
  <c r="W61" i="1"/>
  <c r="F61" i="1" s="1"/>
  <c r="W58" i="1"/>
  <c r="F58" i="1" s="1"/>
  <c r="W51" i="1"/>
  <c r="I51" i="1" s="1"/>
  <c r="W47" i="1"/>
  <c r="G47" i="1" s="1"/>
  <c r="W43" i="1"/>
  <c r="G43" i="1" s="1"/>
  <c r="W35" i="1"/>
  <c r="E35" i="1" s="1"/>
  <c r="W31" i="1"/>
  <c r="G31" i="1" s="1"/>
  <c r="W27" i="1"/>
  <c r="I27" i="1" s="1"/>
  <c r="W19" i="1"/>
  <c r="E19" i="1" s="1"/>
  <c r="W15" i="1"/>
  <c r="G15" i="1" s="1"/>
  <c r="W11" i="1"/>
  <c r="I11" i="1" s="1"/>
  <c r="E72" i="1" l="1"/>
  <c r="E172" i="1"/>
  <c r="F80" i="1"/>
  <c r="I80" i="1"/>
  <c r="E22" i="1"/>
  <c r="E126" i="1"/>
  <c r="E80" i="1"/>
  <c r="E124" i="1"/>
  <c r="E220" i="1"/>
  <c r="F64" i="1"/>
  <c r="E254" i="1"/>
  <c r="F184" i="1"/>
  <c r="F145" i="1"/>
  <c r="F165" i="1"/>
  <c r="G254" i="1"/>
  <c r="G29" i="1"/>
  <c r="G101" i="1"/>
  <c r="E29" i="1"/>
  <c r="I29" i="1"/>
  <c r="E108" i="1"/>
  <c r="E250" i="1"/>
  <c r="F172" i="1"/>
  <c r="I22" i="1"/>
  <c r="G125" i="1"/>
  <c r="F7" i="1"/>
  <c r="E222" i="1"/>
  <c r="E26" i="1"/>
  <c r="E86" i="1"/>
  <c r="E134" i="1"/>
  <c r="E24" i="1"/>
  <c r="E184" i="1"/>
  <c r="F26" i="1"/>
  <c r="E158" i="1"/>
  <c r="E265" i="1"/>
  <c r="F124" i="1"/>
  <c r="I158" i="1"/>
  <c r="F125" i="1"/>
  <c r="F158" i="1"/>
  <c r="G274" i="1"/>
  <c r="G249" i="1"/>
  <c r="G4" i="1"/>
  <c r="F42" i="1"/>
  <c r="E186" i="1"/>
  <c r="I184" i="1"/>
  <c r="G189" i="1"/>
  <c r="G93" i="1"/>
  <c r="E70" i="1"/>
  <c r="E102" i="1"/>
  <c r="E196" i="1"/>
  <c r="E244" i="1"/>
  <c r="F90" i="1"/>
  <c r="F114" i="1"/>
  <c r="F72" i="1"/>
  <c r="F148" i="1"/>
  <c r="I146" i="1"/>
  <c r="F241" i="1"/>
  <c r="F274" i="1"/>
  <c r="I216" i="1"/>
  <c r="G114" i="1"/>
  <c r="G241" i="1"/>
  <c r="E252" i="1"/>
  <c r="F244" i="1"/>
  <c r="I274" i="1"/>
  <c r="F22" i="1"/>
  <c r="I164" i="1"/>
  <c r="G54" i="1"/>
  <c r="G264" i="1"/>
  <c r="E39" i="1"/>
  <c r="F60" i="1"/>
  <c r="F122" i="1"/>
  <c r="F8" i="1"/>
  <c r="E54" i="1"/>
  <c r="E148" i="1"/>
  <c r="F102" i="1"/>
  <c r="F13" i="1"/>
  <c r="I3" i="1"/>
  <c r="I188" i="1"/>
  <c r="E40" i="1"/>
  <c r="E92" i="1"/>
  <c r="E180" i="1"/>
  <c r="F74" i="1"/>
  <c r="E146" i="1"/>
  <c r="E178" i="1"/>
  <c r="E210" i="1"/>
  <c r="F40" i="1"/>
  <c r="F92" i="1"/>
  <c r="F136" i="1"/>
  <c r="F216" i="1"/>
  <c r="I82" i="1"/>
  <c r="I210" i="1"/>
  <c r="F17" i="1"/>
  <c r="F53" i="1"/>
  <c r="F277" i="1"/>
  <c r="F242" i="1"/>
  <c r="I40" i="1"/>
  <c r="I132" i="1"/>
  <c r="I267" i="1"/>
  <c r="G82" i="1"/>
  <c r="G242" i="1"/>
  <c r="G193" i="1"/>
  <c r="I17" i="1"/>
  <c r="E42" i="1"/>
  <c r="E48" i="1"/>
  <c r="E76" i="1"/>
  <c r="E132" i="1"/>
  <c r="E164" i="1"/>
  <c r="E216" i="1"/>
  <c r="E3" i="1"/>
  <c r="F82" i="1"/>
  <c r="E218" i="1"/>
  <c r="E242" i="1"/>
  <c r="F48" i="1"/>
  <c r="F76" i="1"/>
  <c r="F120" i="1"/>
  <c r="F180" i="1"/>
  <c r="F224" i="1"/>
  <c r="F3" i="1"/>
  <c r="I54" i="1"/>
  <c r="I178" i="1"/>
  <c r="F146" i="1"/>
  <c r="F210" i="1"/>
  <c r="G109" i="1"/>
  <c r="G229" i="1"/>
  <c r="E17" i="1"/>
  <c r="G218" i="1"/>
  <c r="E114" i="1"/>
  <c r="E120" i="1"/>
  <c r="E224" i="1"/>
  <c r="E267" i="1"/>
  <c r="F70" i="1"/>
  <c r="E166" i="1"/>
  <c r="F132" i="1"/>
  <c r="F164" i="1"/>
  <c r="F267" i="1"/>
  <c r="F197" i="1"/>
  <c r="F253" i="1"/>
  <c r="F4" i="1"/>
  <c r="F178" i="1"/>
  <c r="I120" i="1"/>
  <c r="I180" i="1"/>
  <c r="I224" i="1"/>
  <c r="G277" i="1"/>
  <c r="I76" i="1"/>
  <c r="E98" i="1"/>
  <c r="E36" i="1"/>
  <c r="E160" i="1"/>
  <c r="E200" i="1"/>
  <c r="E261" i="1"/>
  <c r="F100" i="1"/>
  <c r="F160" i="1"/>
  <c r="F248" i="1"/>
  <c r="I38" i="1"/>
  <c r="I66" i="1"/>
  <c r="I98" i="1"/>
  <c r="I130" i="1"/>
  <c r="I162" i="1"/>
  <c r="I194" i="1"/>
  <c r="I226" i="1"/>
  <c r="I261" i="1"/>
  <c r="F6" i="1"/>
  <c r="F229" i="1"/>
  <c r="F194" i="1"/>
  <c r="I100" i="1"/>
  <c r="G98" i="1"/>
  <c r="G261" i="1"/>
  <c r="G48" i="1"/>
  <c r="E229" i="1"/>
  <c r="E38" i="1"/>
  <c r="E130" i="1"/>
  <c r="E62" i="1"/>
  <c r="E112" i="1"/>
  <c r="E228" i="1"/>
  <c r="E248" i="1"/>
  <c r="E162" i="1"/>
  <c r="F36" i="1"/>
  <c r="F62" i="1"/>
  <c r="F112" i="1"/>
  <c r="F196" i="1"/>
  <c r="F162" i="1"/>
  <c r="I112" i="1"/>
  <c r="I152" i="1"/>
  <c r="I200" i="1"/>
  <c r="I232" i="1"/>
  <c r="G66" i="1"/>
  <c r="G194" i="1"/>
  <c r="E232" i="1"/>
  <c r="F38" i="1"/>
  <c r="F200" i="1"/>
  <c r="F232" i="1"/>
  <c r="F177" i="1"/>
  <c r="I248" i="1"/>
  <c r="G53" i="1"/>
  <c r="G177" i="1"/>
  <c r="E50" i="1"/>
  <c r="E110" i="1"/>
  <c r="E44" i="1"/>
  <c r="E116" i="1"/>
  <c r="E136" i="1"/>
  <c r="E212" i="1"/>
  <c r="F78" i="1"/>
  <c r="F44" i="1"/>
  <c r="F168" i="1"/>
  <c r="F192" i="1"/>
  <c r="F240" i="1"/>
  <c r="F41" i="1"/>
  <c r="F101" i="1"/>
  <c r="F137" i="1"/>
  <c r="F142" i="1"/>
  <c r="F174" i="1"/>
  <c r="F206" i="1"/>
  <c r="F238" i="1"/>
  <c r="F273" i="1"/>
  <c r="I136" i="1"/>
  <c r="I240" i="1"/>
  <c r="G110" i="1"/>
  <c r="G174" i="1"/>
  <c r="G206" i="1"/>
  <c r="G133" i="1"/>
  <c r="G92" i="1"/>
  <c r="E125" i="1"/>
  <c r="I53" i="1"/>
  <c r="E28" i="1"/>
  <c r="E68" i="1"/>
  <c r="E104" i="1"/>
  <c r="E140" i="1"/>
  <c r="F18" i="1"/>
  <c r="E273" i="1"/>
  <c r="F28" i="1"/>
  <c r="F68" i="1"/>
  <c r="F104" i="1"/>
  <c r="F220" i="1"/>
  <c r="I220" i="1"/>
  <c r="G90" i="1"/>
  <c r="G238" i="1"/>
  <c r="G41" i="1"/>
  <c r="I140" i="1"/>
  <c r="E11" i="1"/>
  <c r="E12" i="1"/>
  <c r="E96" i="1"/>
  <c r="E168" i="1"/>
  <c r="E240" i="1"/>
  <c r="E263" i="1"/>
  <c r="F96" i="1"/>
  <c r="F140" i="1"/>
  <c r="F263" i="1"/>
  <c r="F133" i="1"/>
  <c r="F249" i="1"/>
  <c r="E192" i="1"/>
  <c r="I36" i="1"/>
  <c r="I96" i="1"/>
  <c r="E101" i="1"/>
  <c r="E137" i="1"/>
  <c r="E151" i="1"/>
  <c r="E183" i="1"/>
  <c r="E275" i="1"/>
  <c r="I15" i="1"/>
  <c r="I95" i="1"/>
  <c r="I119" i="1"/>
  <c r="G159" i="1"/>
  <c r="E149" i="1"/>
  <c r="F65" i="1"/>
  <c r="G262" i="1"/>
  <c r="E27" i="1"/>
  <c r="E71" i="1"/>
  <c r="E107" i="1"/>
  <c r="F12" i="1"/>
  <c r="E155" i="1"/>
  <c r="E191" i="1"/>
  <c r="E235" i="1"/>
  <c r="I35" i="1"/>
  <c r="I115" i="1"/>
  <c r="I160" i="1"/>
  <c r="I196" i="1"/>
  <c r="G122" i="1"/>
  <c r="G250" i="1"/>
  <c r="I159" i="1"/>
  <c r="G191" i="1"/>
  <c r="E113" i="1"/>
  <c r="E249" i="1"/>
  <c r="F127" i="1"/>
  <c r="I41" i="1"/>
  <c r="I109" i="1"/>
  <c r="I145" i="1"/>
  <c r="I189" i="1"/>
  <c r="I277" i="1"/>
  <c r="E65" i="1"/>
  <c r="E83" i="1"/>
  <c r="E115" i="1"/>
  <c r="E199" i="1"/>
  <c r="E259" i="1"/>
  <c r="I55" i="1"/>
  <c r="I139" i="1"/>
  <c r="G30" i="1"/>
  <c r="G154" i="1"/>
  <c r="I175" i="1"/>
  <c r="I16" i="1"/>
  <c r="G51" i="1"/>
  <c r="G223" i="1"/>
  <c r="E165" i="1"/>
  <c r="E177" i="1"/>
  <c r="E264" i="1"/>
  <c r="E4" i="1"/>
  <c r="F191" i="1"/>
  <c r="I13" i="1"/>
  <c r="G83" i="1"/>
  <c r="E58" i="1"/>
  <c r="E87" i="1"/>
  <c r="E139" i="1"/>
  <c r="E179" i="1"/>
  <c r="E215" i="1"/>
  <c r="E262" i="1"/>
  <c r="I75" i="1"/>
  <c r="I68" i="1"/>
  <c r="I263" i="1"/>
  <c r="G60" i="1"/>
  <c r="G186" i="1"/>
  <c r="F268" i="1"/>
  <c r="I62" i="1"/>
  <c r="G127" i="1"/>
  <c r="G259" i="1"/>
  <c r="E63" i="1"/>
  <c r="E133" i="1"/>
  <c r="E157" i="1"/>
  <c r="E241" i="1"/>
  <c r="E253" i="1"/>
  <c r="E268" i="1"/>
  <c r="F259" i="1"/>
  <c r="G163" i="1"/>
  <c r="G170" i="1"/>
  <c r="G202" i="1"/>
  <c r="G269" i="1"/>
  <c r="I43" i="1"/>
  <c r="I207" i="1"/>
  <c r="I227" i="1"/>
  <c r="I251" i="1"/>
  <c r="I2" i="1"/>
  <c r="F19" i="1"/>
  <c r="F35" i="1"/>
  <c r="F51" i="1"/>
  <c r="F79" i="1"/>
  <c r="F95" i="1"/>
  <c r="F111" i="1"/>
  <c r="F143" i="1"/>
  <c r="F159" i="1"/>
  <c r="F175" i="1"/>
  <c r="F207" i="1"/>
  <c r="F223" i="1"/>
  <c r="F239" i="1"/>
  <c r="F2" i="1"/>
  <c r="I93" i="1"/>
  <c r="I197" i="1"/>
  <c r="G19" i="1"/>
  <c r="G35" i="1"/>
  <c r="G55" i="1"/>
  <c r="G67" i="1"/>
  <c r="G99" i="1"/>
  <c r="G131" i="1"/>
  <c r="G195" i="1"/>
  <c r="G227" i="1"/>
  <c r="I266" i="1"/>
  <c r="E14" i="1"/>
  <c r="E30" i="1"/>
  <c r="E46" i="1"/>
  <c r="E60" i="1"/>
  <c r="E74" i="1"/>
  <c r="E90" i="1"/>
  <c r="E106" i="1"/>
  <c r="E122" i="1"/>
  <c r="E138" i="1"/>
  <c r="E15" i="1"/>
  <c r="E31" i="1"/>
  <c r="E47" i="1"/>
  <c r="E61" i="1"/>
  <c r="E75" i="1"/>
  <c r="E91" i="1"/>
  <c r="E103" i="1"/>
  <c r="E119" i="1"/>
  <c r="E16" i="1"/>
  <c r="E32" i="1"/>
  <c r="F10" i="1"/>
  <c r="F30" i="1"/>
  <c r="F46" i="1"/>
  <c r="F16" i="1"/>
  <c r="F32" i="1"/>
  <c r="F108" i="1"/>
  <c r="F156" i="1"/>
  <c r="F188" i="1"/>
  <c r="F204" i="1"/>
  <c r="F236" i="1"/>
  <c r="F252" i="1"/>
  <c r="I10" i="1"/>
  <c r="I42" i="1"/>
  <c r="I70" i="1"/>
  <c r="I102" i="1"/>
  <c r="I134" i="1"/>
  <c r="I154" i="1"/>
  <c r="I166" i="1"/>
  <c r="I186" i="1"/>
  <c r="I198" i="1"/>
  <c r="I218" i="1"/>
  <c r="I230" i="1"/>
  <c r="I250" i="1"/>
  <c r="I265" i="1"/>
  <c r="G8" i="1"/>
  <c r="E127" i="1"/>
  <c r="E143" i="1"/>
  <c r="E171" i="1"/>
  <c r="E187" i="1"/>
  <c r="E203" i="1"/>
  <c r="E219" i="1"/>
  <c r="E231" i="1"/>
  <c r="E247" i="1"/>
  <c r="E266" i="1"/>
  <c r="F81" i="1"/>
  <c r="F221" i="1"/>
  <c r="F237" i="1"/>
  <c r="I19" i="1"/>
  <c r="I39" i="1"/>
  <c r="I61" i="1"/>
  <c r="I79" i="1"/>
  <c r="I99" i="1"/>
  <c r="I123" i="1"/>
  <c r="I143" i="1"/>
  <c r="F134" i="1"/>
  <c r="F150" i="1"/>
  <c r="F166" i="1"/>
  <c r="F182" i="1"/>
  <c r="F198" i="1"/>
  <c r="F214" i="1"/>
  <c r="F230" i="1"/>
  <c r="F246" i="1"/>
  <c r="F265" i="1"/>
  <c r="F278" i="1"/>
  <c r="I44" i="1"/>
  <c r="I84" i="1"/>
  <c r="I104" i="1"/>
  <c r="I128" i="1"/>
  <c r="I148" i="1"/>
  <c r="I168" i="1"/>
  <c r="I192" i="1"/>
  <c r="I212" i="1"/>
  <c r="I228" i="1"/>
  <c r="I244" i="1"/>
  <c r="I276" i="1"/>
  <c r="F149" i="1"/>
  <c r="I58" i="1"/>
  <c r="I135" i="1"/>
  <c r="I163" i="1"/>
  <c r="I179" i="1"/>
  <c r="I195" i="1"/>
  <c r="I211" i="1"/>
  <c r="I235" i="1"/>
  <c r="I275" i="1"/>
  <c r="G81" i="1"/>
  <c r="G113" i="1"/>
  <c r="G149" i="1"/>
  <c r="G197" i="1"/>
  <c r="I32" i="1"/>
  <c r="I124" i="1"/>
  <c r="I204" i="1"/>
  <c r="G103" i="1"/>
  <c r="G135" i="1"/>
  <c r="G167" i="1"/>
  <c r="G199" i="1"/>
  <c r="G231" i="1"/>
  <c r="G266" i="1"/>
  <c r="E69" i="1"/>
  <c r="E81" i="1"/>
  <c r="E93" i="1"/>
  <c r="E209" i="1"/>
  <c r="E221" i="1"/>
  <c r="F23" i="1"/>
  <c r="F39" i="1"/>
  <c r="F55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62" i="1"/>
  <c r="F275" i="1"/>
  <c r="I63" i="1"/>
  <c r="I268" i="1"/>
  <c r="G23" i="1"/>
  <c r="G58" i="1"/>
  <c r="G71" i="1"/>
  <c r="G87" i="1"/>
  <c r="G107" i="1"/>
  <c r="G139" i="1"/>
  <c r="G171" i="1"/>
  <c r="G203" i="1"/>
  <c r="G235" i="1"/>
  <c r="G270" i="1"/>
  <c r="I193" i="1"/>
  <c r="E43" i="1"/>
  <c r="E167" i="1"/>
  <c r="G14" i="1"/>
  <c r="G74" i="1"/>
  <c r="G106" i="1"/>
  <c r="E51" i="1"/>
  <c r="E79" i="1"/>
  <c r="E95" i="1"/>
  <c r="E123" i="1"/>
  <c r="E20" i="1"/>
  <c r="E84" i="1"/>
  <c r="E204" i="1"/>
  <c r="F14" i="1"/>
  <c r="E150" i="1"/>
  <c r="E182" i="1"/>
  <c r="E214" i="1"/>
  <c r="E246" i="1"/>
  <c r="E278" i="1"/>
  <c r="F20" i="1"/>
  <c r="F52" i="1"/>
  <c r="F128" i="1"/>
  <c r="F144" i="1"/>
  <c r="F176" i="1"/>
  <c r="E131" i="1"/>
  <c r="E147" i="1"/>
  <c r="E175" i="1"/>
  <c r="E207" i="1"/>
  <c r="E223" i="1"/>
  <c r="E251" i="1"/>
  <c r="E270" i="1"/>
  <c r="F69" i="1"/>
  <c r="F121" i="1"/>
  <c r="I23" i="1"/>
  <c r="I47" i="1"/>
  <c r="I65" i="1"/>
  <c r="I107" i="1"/>
  <c r="F138" i="1"/>
  <c r="F170" i="1"/>
  <c r="F202" i="1"/>
  <c r="F234" i="1"/>
  <c r="F269" i="1"/>
  <c r="I28" i="1"/>
  <c r="I52" i="1"/>
  <c r="I88" i="1"/>
  <c r="I176" i="1"/>
  <c r="I71" i="1"/>
  <c r="I147" i="1"/>
  <c r="I167" i="1"/>
  <c r="I183" i="1"/>
  <c r="I199" i="1"/>
  <c r="I219" i="1"/>
  <c r="I239" i="1"/>
  <c r="G69" i="1"/>
  <c r="G221" i="1"/>
  <c r="G237" i="1"/>
  <c r="G172" i="1"/>
  <c r="G111" i="1"/>
  <c r="G239" i="1"/>
  <c r="G2" i="1"/>
  <c r="E121" i="1"/>
  <c r="E237" i="1"/>
  <c r="F11" i="1"/>
  <c r="F27" i="1"/>
  <c r="F43" i="1"/>
  <c r="F87" i="1"/>
  <c r="F103" i="1"/>
  <c r="F119" i="1"/>
  <c r="F135" i="1"/>
  <c r="F151" i="1"/>
  <c r="F183" i="1"/>
  <c r="F215" i="1"/>
  <c r="F231" i="1"/>
  <c r="F247" i="1"/>
  <c r="I137" i="1"/>
  <c r="G11" i="1"/>
  <c r="G27" i="1"/>
  <c r="G61" i="1"/>
  <c r="G75" i="1"/>
  <c r="G91" i="1"/>
  <c r="G211" i="1"/>
  <c r="G243" i="1"/>
  <c r="I215" i="1"/>
  <c r="E243" i="1"/>
  <c r="I20" i="1"/>
  <c r="G46" i="1"/>
  <c r="G138" i="1"/>
  <c r="G234" i="1"/>
  <c r="E67" i="1"/>
  <c r="E111" i="1"/>
  <c r="E56" i="1"/>
  <c r="E156" i="1"/>
  <c r="F86" i="1"/>
  <c r="F118" i="1"/>
  <c r="E170" i="1"/>
  <c r="E202" i="1"/>
  <c r="E234" i="1"/>
  <c r="E269" i="1"/>
  <c r="F56" i="1"/>
  <c r="F84" i="1"/>
  <c r="F116" i="1"/>
  <c r="F212" i="1"/>
  <c r="F228" i="1"/>
  <c r="F276" i="1"/>
  <c r="I26" i="1"/>
  <c r="I86" i="1"/>
  <c r="I118" i="1"/>
  <c r="I150" i="1"/>
  <c r="I182" i="1"/>
  <c r="I214" i="1"/>
  <c r="I246" i="1"/>
  <c r="I278" i="1"/>
  <c r="G12" i="1"/>
  <c r="F209" i="1"/>
  <c r="I31" i="1"/>
  <c r="I91" i="1"/>
  <c r="E128" i="1"/>
  <c r="I56" i="1"/>
  <c r="I72" i="1"/>
  <c r="I116" i="1"/>
  <c r="I236" i="1"/>
  <c r="I252" i="1"/>
  <c r="I155" i="1"/>
  <c r="I171" i="1"/>
  <c r="I187" i="1"/>
  <c r="I203" i="1"/>
  <c r="I270" i="1"/>
  <c r="G121" i="1"/>
  <c r="G209" i="1"/>
  <c r="I156" i="1"/>
  <c r="G151" i="1"/>
  <c r="G247" i="1"/>
  <c r="G108" i="1"/>
  <c r="F15" i="1"/>
  <c r="F31" i="1"/>
  <c r="F47" i="1"/>
  <c r="F123" i="1"/>
  <c r="F155" i="1"/>
  <c r="F187" i="1"/>
  <c r="F219" i="1"/>
  <c r="F251" i="1"/>
  <c r="V5" i="1"/>
  <c r="T5" i="1"/>
  <c r="S5" i="1"/>
  <c r="R5" i="1"/>
  <c r="W5" i="1" l="1"/>
  <c r="I5" i="1" l="1"/>
  <c r="G5" i="1"/>
  <c r="F5" i="1"/>
  <c r="E5" i="1"/>
  <c r="AD2" i="1" l="1"/>
  <c r="AE2" i="1" s="1"/>
</calcChain>
</file>

<file path=xl/sharedStrings.xml><?xml version="1.0" encoding="utf-8"?>
<sst xmlns="http://schemas.openxmlformats.org/spreadsheetml/2006/main" count="1168" uniqueCount="579">
  <si>
    <t>金属源</t>
    <phoneticPr fontId="2" type="noConversion"/>
  </si>
  <si>
    <t>金属源用量/mg</t>
    <phoneticPr fontId="1" type="noConversion"/>
  </si>
  <si>
    <t>DMF用量/ml</t>
  </si>
  <si>
    <t>HCOOH/ml</t>
  </si>
  <si>
    <t>HCOOH纯度</t>
  </si>
  <si>
    <t>t/h</t>
    <phoneticPr fontId="1" type="noConversion"/>
  </si>
  <si>
    <t>20171003-35-4</t>
  </si>
  <si>
    <t>20171003-35-7</t>
  </si>
  <si>
    <t>20171003-35-10</t>
  </si>
  <si>
    <t>20171003-35-13</t>
  </si>
  <si>
    <t>20171003-35-14</t>
  </si>
  <si>
    <t>20171003-35-15</t>
  </si>
  <si>
    <t>20171003-35-21</t>
  </si>
  <si>
    <t>20171004-36-1</t>
    <phoneticPr fontId="1" type="noConversion"/>
  </si>
  <si>
    <t>20171004-36-4</t>
  </si>
  <si>
    <t>20171004-36-9</t>
  </si>
  <si>
    <t>20171004-36-10</t>
  </si>
  <si>
    <t>20171004-36-11</t>
  </si>
  <si>
    <t>20171004-36-18</t>
  </si>
  <si>
    <t>20171004-36-20</t>
  </si>
  <si>
    <t>A</t>
    <phoneticPr fontId="1" type="noConversion"/>
  </si>
  <si>
    <t>D</t>
    <phoneticPr fontId="1" type="noConversion"/>
  </si>
  <si>
    <t>A</t>
    <phoneticPr fontId="1" type="noConversion"/>
  </si>
  <si>
    <t>A</t>
    <phoneticPr fontId="1" type="noConversion"/>
  </si>
  <si>
    <t>D</t>
    <phoneticPr fontId="1" type="noConversion"/>
  </si>
  <si>
    <t>A</t>
    <phoneticPr fontId="1" type="noConversion"/>
  </si>
  <si>
    <t>20171004-37-1</t>
    <phoneticPr fontId="1" type="noConversion"/>
  </si>
  <si>
    <t>20171004-37-3</t>
  </si>
  <si>
    <t>20171004-37-5</t>
  </si>
  <si>
    <t>20171004-37-6</t>
  </si>
  <si>
    <t>20171004-37-7</t>
  </si>
  <si>
    <t>20171004-37-9</t>
  </si>
  <si>
    <t>20171004-37-10</t>
  </si>
  <si>
    <t>20171004-37-14</t>
  </si>
  <si>
    <t>20171004-37-16</t>
  </si>
  <si>
    <t>20171004-37-19</t>
  </si>
  <si>
    <t>20171004-37-20</t>
  </si>
  <si>
    <t>20171004-37-23</t>
  </si>
  <si>
    <t>20171004-37-30</t>
  </si>
  <si>
    <t>20171004-37-34</t>
  </si>
  <si>
    <t>20171004-37-35</t>
  </si>
  <si>
    <t>20171004-37-36</t>
  </si>
  <si>
    <t>20171004-37-37</t>
  </si>
  <si>
    <t>20171007-38-2</t>
  </si>
  <si>
    <t>20171007-38-3</t>
  </si>
  <si>
    <t>20171007-38-4</t>
  </si>
  <si>
    <t>20171007-38-5</t>
  </si>
  <si>
    <t>20171007-38-8</t>
  </si>
  <si>
    <t>20171007-38-9</t>
  </si>
  <si>
    <t>20171007-38-12</t>
  </si>
  <si>
    <t>20171007-38-14</t>
  </si>
  <si>
    <t>20171007-38-17</t>
  </si>
  <si>
    <t>20171007-38-18</t>
  </si>
  <si>
    <t>20171007-38-19</t>
  </si>
  <si>
    <t>D</t>
    <phoneticPr fontId="1" type="noConversion"/>
  </si>
  <si>
    <t>D</t>
    <phoneticPr fontId="1" type="noConversion"/>
  </si>
  <si>
    <t>20171009-38-21</t>
    <phoneticPr fontId="1" type="noConversion"/>
  </si>
  <si>
    <t>20171009-38-23</t>
  </si>
  <si>
    <t>20171009-38-31</t>
  </si>
  <si>
    <t>20171009-38-35</t>
  </si>
  <si>
    <t>20171009-39-3</t>
  </si>
  <si>
    <t>20171009-39-8</t>
  </si>
  <si>
    <t>20171009-39-11</t>
  </si>
  <si>
    <t>20171009-39-12</t>
  </si>
  <si>
    <t>20171009-39-17</t>
  </si>
  <si>
    <t>20171009-39-18</t>
  </si>
  <si>
    <t>20171009-39-19</t>
  </si>
  <si>
    <t>A</t>
    <phoneticPr fontId="1" type="noConversion"/>
  </si>
  <si>
    <t>D</t>
    <phoneticPr fontId="1" type="noConversion"/>
  </si>
  <si>
    <t>A</t>
    <phoneticPr fontId="1" type="noConversion"/>
  </si>
  <si>
    <t>E</t>
    <phoneticPr fontId="1" type="noConversion"/>
  </si>
  <si>
    <t>A</t>
    <phoneticPr fontId="1" type="noConversion"/>
  </si>
  <si>
    <t>E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</si>
  <si>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</si>
  <si>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</si>
  <si>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</si>
  <si>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D</t>
    <phoneticPr fontId="1" type="noConversion"/>
  </si>
  <si>
    <t>A</t>
    <phoneticPr fontId="1" type="noConversion"/>
  </si>
  <si>
    <t>D</t>
    <phoneticPr fontId="1" type="noConversion"/>
  </si>
  <si>
    <t>D</t>
    <phoneticPr fontId="1" type="noConversion"/>
  </si>
  <si>
    <t>A</t>
    <phoneticPr fontId="1" type="noConversion"/>
  </si>
  <si>
    <t>factor</t>
    <phoneticPr fontId="1" type="noConversion"/>
  </si>
  <si>
    <t>n金属源</t>
    <phoneticPr fontId="2" type="noConversion"/>
  </si>
  <si>
    <t>n甲酸</t>
    <phoneticPr fontId="2" type="noConversion"/>
  </si>
  <si>
    <t>Ndmf</t>
    <phoneticPr fontId="1" type="noConversion"/>
  </si>
  <si>
    <t>总n</t>
    <phoneticPr fontId="2" type="noConversion"/>
  </si>
  <si>
    <t>metal</t>
    <phoneticPr fontId="2" type="noConversion"/>
  </si>
  <si>
    <t>h2o</t>
    <phoneticPr fontId="2" type="noConversion"/>
  </si>
  <si>
    <t>hcooh</t>
    <phoneticPr fontId="2" type="noConversion"/>
  </si>
  <si>
    <t>T</t>
    <phoneticPr fontId="1" type="noConversion"/>
  </si>
  <si>
    <t>BPDC</t>
    <phoneticPr fontId="2" type="noConversion"/>
  </si>
  <si>
    <t>A</t>
    <phoneticPr fontId="1" type="noConversion"/>
  </si>
  <si>
    <t>20171009-37-12</t>
    <phoneticPr fontId="1" type="noConversion"/>
  </si>
  <si>
    <t>E</t>
    <phoneticPr fontId="1" type="noConversion"/>
  </si>
  <si>
    <t>A</t>
    <phoneticPr fontId="1" type="noConversion"/>
  </si>
  <si>
    <t>D</t>
    <phoneticPr fontId="1" type="noConversion"/>
  </si>
  <si>
    <t>B</t>
    <phoneticPr fontId="1" type="noConversion"/>
  </si>
  <si>
    <t>D</t>
    <phoneticPr fontId="1" type="noConversion"/>
  </si>
  <si>
    <t>201711-20-45-1</t>
    <phoneticPr fontId="1" type="noConversion"/>
  </si>
  <si>
    <t>201711-20-45-2</t>
  </si>
  <si>
    <t>201711-20-45-3</t>
  </si>
  <si>
    <t>201711-20-45-5</t>
  </si>
  <si>
    <t>201711-20-45-7</t>
  </si>
  <si>
    <t>201711-20-45-8</t>
  </si>
  <si>
    <t>201711-20-45-9</t>
  </si>
  <si>
    <t>201711-20-45-10</t>
  </si>
  <si>
    <t>201711-20-45-11</t>
  </si>
  <si>
    <t>201711-20-45-17</t>
  </si>
  <si>
    <t>201711-20-45-18</t>
  </si>
  <si>
    <t>201711-20-45-19</t>
  </si>
  <si>
    <t>201711-20-45-20</t>
  </si>
  <si>
    <t>47-15</t>
  </si>
  <si>
    <t>A</t>
    <phoneticPr fontId="1" type="noConversion"/>
  </si>
  <si>
    <t>A</t>
    <phoneticPr fontId="1" type="noConversion"/>
  </si>
  <si>
    <t>52-3</t>
    <phoneticPr fontId="1" type="noConversion"/>
  </si>
  <si>
    <t>52-6</t>
    <phoneticPr fontId="1" type="noConversion"/>
  </si>
  <si>
    <t>52-10</t>
    <phoneticPr fontId="1" type="noConversion"/>
  </si>
  <si>
    <t>52-11</t>
    <phoneticPr fontId="1" type="noConversion"/>
  </si>
  <si>
    <t>53-3</t>
  </si>
  <si>
    <t>53-6</t>
  </si>
  <si>
    <t>53-7</t>
  </si>
  <si>
    <t>A</t>
    <phoneticPr fontId="1" type="noConversion"/>
  </si>
  <si>
    <t>53-9</t>
  </si>
  <si>
    <t>A</t>
    <phoneticPr fontId="1" type="noConversion"/>
  </si>
  <si>
    <t>53-10</t>
  </si>
  <si>
    <t>53-11</t>
  </si>
  <si>
    <t>E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</si>
  <si>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</si>
  <si>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</si>
  <si>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</si>
  <si>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</si>
  <si>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</si>
  <si>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20170511-6-2</t>
  </si>
  <si>
    <t>20170511-6-3</t>
  </si>
  <si>
    <t>20170511-6-4</t>
  </si>
  <si>
    <t>20170511-6-14</t>
  </si>
  <si>
    <t>20170513-7-17</t>
  </si>
  <si>
    <t>20170513-7-20</t>
  </si>
  <si>
    <t>20170513-7-9</t>
  </si>
  <si>
    <t>20170511-6-5</t>
  </si>
  <si>
    <t>20170511-6-11</t>
  </si>
  <si>
    <t>20170511-6-12</t>
  </si>
  <si>
    <t>20170511-6-13</t>
  </si>
  <si>
    <t>20170511-6-17</t>
  </si>
  <si>
    <t>20170511-6-18</t>
  </si>
  <si>
    <t>20170511-6-19</t>
  </si>
  <si>
    <t>20170511-6-20</t>
  </si>
  <si>
    <t>20170513-7-2</t>
  </si>
  <si>
    <t>20170513-7-3</t>
  </si>
  <si>
    <t>20170513-7-5</t>
  </si>
  <si>
    <t>20170513-7-6</t>
  </si>
  <si>
    <t>20170513-7-7</t>
  </si>
  <si>
    <t>20170513-7-8</t>
  </si>
  <si>
    <t>20170513-7-10</t>
  </si>
  <si>
    <t>20170513-7-12</t>
  </si>
  <si>
    <t>20170513-7-14</t>
  </si>
  <si>
    <t>20170513-7-15</t>
  </si>
  <si>
    <t>20170513-7-16</t>
  </si>
  <si>
    <t>20170513-7-18</t>
  </si>
  <si>
    <t>20170513-7-19</t>
  </si>
  <si>
    <t>20170511-6-16</t>
  </si>
  <si>
    <t>20170510-4-31</t>
  </si>
  <si>
    <t>20170510-4-32</t>
  </si>
  <si>
    <t>20170510-4-33</t>
  </si>
  <si>
    <t>20170510-4-34</t>
  </si>
  <si>
    <t>20170511-5-11</t>
  </si>
  <si>
    <t>20170511-5-12</t>
  </si>
  <si>
    <t>20170511-5-13</t>
  </si>
  <si>
    <t>20170511-5-14</t>
  </si>
  <si>
    <t>20170513-7-24</t>
  </si>
  <si>
    <t>20170513-7-30</t>
  </si>
  <si>
    <t>20170513-7-34</t>
  </si>
  <si>
    <t>20170511-5-16</t>
  </si>
  <si>
    <t>20170513-7-37</t>
  </si>
  <si>
    <t>20170513-8-19</t>
  </si>
  <si>
    <t>20170513-8-20</t>
  </si>
  <si>
    <t>20170524-9-3</t>
  </si>
  <si>
    <t>20170524-9-5</t>
  </si>
  <si>
    <t>20170524-9-6</t>
  </si>
  <si>
    <t>20170524-9-8</t>
  </si>
  <si>
    <t>20170524-9-9</t>
  </si>
  <si>
    <t>20170524-9-11</t>
  </si>
  <si>
    <t>20170524-9-12</t>
  </si>
  <si>
    <t>20170524-9-16</t>
  </si>
  <si>
    <t>20170524-9-18</t>
  </si>
  <si>
    <t>20170524-9-19</t>
  </si>
  <si>
    <t>20170510-4-35</t>
  </si>
  <si>
    <t>20170510-4-38</t>
  </si>
  <si>
    <t>20170511-5-15</t>
  </si>
  <si>
    <t>20170511-5-20</t>
  </si>
  <si>
    <t>20170513-7-21</t>
  </si>
  <si>
    <t>20170513-7-22</t>
  </si>
  <si>
    <t>20170513-7-23</t>
  </si>
  <si>
    <t>20170513-7-28</t>
  </si>
  <si>
    <t>20170513-7-31</t>
  </si>
  <si>
    <t>20170513-7-32</t>
  </si>
  <si>
    <t>20170513-7-33</t>
  </si>
  <si>
    <t>20170513-8-18</t>
  </si>
  <si>
    <t>20170524-9-10</t>
  </si>
  <si>
    <t>20170510-4-36</t>
  </si>
  <si>
    <t>20170510-4-37</t>
  </si>
  <si>
    <t>20170524-9-4</t>
  </si>
  <si>
    <t>20170513-7-4</t>
    <phoneticPr fontId="1" type="noConversion"/>
  </si>
  <si>
    <t>20170513-7-1</t>
    <phoneticPr fontId="1" type="noConversion"/>
  </si>
  <si>
    <t>20171125-48-12</t>
  </si>
  <si>
    <t>20171003-35-16</t>
  </si>
  <si>
    <t>F</t>
    <phoneticPr fontId="1" type="noConversion"/>
  </si>
  <si>
    <t>20171003-35-32</t>
  </si>
  <si>
    <t>F</t>
    <phoneticPr fontId="1" type="noConversion"/>
  </si>
  <si>
    <t>20171004-37-11</t>
  </si>
  <si>
    <t>F</t>
    <phoneticPr fontId="1" type="noConversion"/>
  </si>
  <si>
    <t>20171004-37-31</t>
  </si>
  <si>
    <t>20171004-37-38</t>
  </si>
  <si>
    <t>20171004-37-8</t>
  </si>
  <si>
    <t>20171009-38-39</t>
  </si>
  <si>
    <t>20171109-43-10</t>
  </si>
  <si>
    <t>20171123-46-1</t>
    <phoneticPr fontId="1" type="noConversion"/>
  </si>
  <si>
    <t>20171125-48-1</t>
    <phoneticPr fontId="1" type="noConversion"/>
  </si>
  <si>
    <t>51-7</t>
    <phoneticPr fontId="1" type="noConversion"/>
  </si>
  <si>
    <t>52-12</t>
    <phoneticPr fontId="1" type="noConversion"/>
  </si>
  <si>
    <t>F</t>
    <phoneticPr fontId="1" type="noConversion"/>
  </si>
  <si>
    <t>52-9</t>
    <phoneticPr fontId="1" type="noConversion"/>
  </si>
  <si>
    <t>44-11</t>
    <phoneticPr fontId="1" type="noConversion"/>
  </si>
  <si>
    <t>44-12</t>
  </si>
  <si>
    <t>44-13</t>
  </si>
  <si>
    <t>35-20</t>
    <phoneticPr fontId="1" type="noConversion"/>
  </si>
  <si>
    <t>35-24</t>
    <phoneticPr fontId="1" type="noConversion"/>
  </si>
  <si>
    <t>36-16</t>
    <phoneticPr fontId="1" type="noConversion"/>
  </si>
  <si>
    <t>36-21</t>
    <phoneticPr fontId="1" type="noConversion"/>
  </si>
  <si>
    <r>
      <t>H</t>
    </r>
    <r>
      <rPr>
        <sz val="8"/>
        <rFont val="Calibri"/>
        <family val="2"/>
        <scheme val="minor"/>
      </rPr>
      <t>2</t>
    </r>
    <r>
      <rPr>
        <sz val="11"/>
        <rFont val="Calibri"/>
        <family val="3"/>
        <charset val="134"/>
        <scheme val="minor"/>
      </rPr>
      <t>BPDC</t>
    </r>
    <r>
      <rPr>
        <sz val="11"/>
        <rFont val="Calibri"/>
        <family val="2"/>
        <scheme val="minor"/>
      </rPr>
      <t>/mg</t>
    </r>
    <phoneticPr fontId="1" type="noConversion"/>
  </si>
  <si>
    <r>
      <t>H</t>
    </r>
    <r>
      <rPr>
        <sz val="8"/>
        <rFont val="Calibri"/>
        <family val="3"/>
        <charset val="134"/>
        <scheme val="minor"/>
      </rPr>
      <t>2</t>
    </r>
    <r>
      <rPr>
        <sz val="11"/>
        <rFont val="Calibri"/>
        <family val="2"/>
        <scheme val="minor"/>
      </rPr>
      <t>O/ml</t>
    </r>
  </si>
  <si>
    <r>
      <t>n</t>
    </r>
    <r>
      <rPr>
        <sz val="11"/>
        <rFont val="Calibri"/>
        <family val="2"/>
        <scheme val="minor"/>
      </rPr>
      <t>H</t>
    </r>
    <r>
      <rPr>
        <sz val="8"/>
        <rFont val="Calibri"/>
        <family val="3"/>
        <charset val="134"/>
        <scheme val="minor"/>
      </rPr>
      <t>2</t>
    </r>
    <r>
      <rPr>
        <sz val="11"/>
        <rFont val="Calibri"/>
        <family val="2"/>
        <scheme val="minor"/>
      </rPr>
      <t>O</t>
    </r>
    <phoneticPr fontId="2" type="noConversion"/>
  </si>
  <si>
    <r>
      <rPr>
        <sz val="11"/>
        <rFont val="宋体"/>
        <family val="3"/>
        <charset val="134"/>
      </rPr>
      <t>HfCl</t>
    </r>
    <r>
      <rPr>
        <sz val="8"/>
        <rFont val="宋体"/>
        <family val="3"/>
        <charset val="134"/>
      </rPr>
      <t>4</t>
    </r>
  </si>
  <si>
    <t>B</t>
    <phoneticPr fontId="1" type="noConversion"/>
  </si>
  <si>
    <t>F</t>
    <phoneticPr fontId="1" type="noConversion"/>
  </si>
  <si>
    <t>20171004-37-22</t>
  </si>
  <si>
    <t>20171007-38-6</t>
  </si>
  <si>
    <t>20171003-35-8</t>
  </si>
  <si>
    <t>201711-20-45-6</t>
  </si>
  <si>
    <t>20171003-35-35</t>
  </si>
  <si>
    <t>20171009-39-21</t>
  </si>
  <si>
    <t>45-13</t>
  </si>
  <si>
    <t>20171004-36-37</t>
  </si>
  <si>
    <t>20171009-39-9</t>
  </si>
  <si>
    <t>20171009-39-4</t>
  </si>
  <si>
    <t>20171009-39-2</t>
  </si>
  <si>
    <t>20171009-39-7</t>
  </si>
  <si>
    <t>20171007-38-11</t>
  </si>
  <si>
    <t>20171004-37-18</t>
  </si>
  <si>
    <t>20171004-36-38</t>
  </si>
  <si>
    <t>20171009-39-23</t>
  </si>
  <si>
    <t>20171003-35-28</t>
  </si>
  <si>
    <t>20171009-38-32</t>
  </si>
  <si>
    <t>20171009-38-30</t>
  </si>
  <si>
    <t>20171009-38-40</t>
  </si>
  <si>
    <t>20171009-39-16</t>
  </si>
  <si>
    <t>20171009-38-38</t>
  </si>
  <si>
    <t>20171007-38-1</t>
  </si>
  <si>
    <t>20171009-38-28</t>
  </si>
  <si>
    <t>20171009-38-26</t>
  </si>
  <si>
    <t>20171009-39-14</t>
  </si>
  <si>
    <t>20171004-36-31</t>
  </si>
  <si>
    <t>20171004-37-2</t>
  </si>
  <si>
    <t>20171004-36-34</t>
  </si>
  <si>
    <t>20171004-36-27</t>
  </si>
  <si>
    <t>20171004-36-33</t>
  </si>
  <si>
    <t>20171004-36-35</t>
  </si>
  <si>
    <t>20171004-36-29</t>
  </si>
  <si>
    <t>20171004-36-23</t>
  </si>
  <si>
    <t>20171004-37-15</t>
  </si>
  <si>
    <t>20171004-36-25</t>
  </si>
  <si>
    <t>20171003-35-9</t>
  </si>
  <si>
    <t>20171003-35-3</t>
  </si>
  <si>
    <t>20171004-36-32</t>
  </si>
  <si>
    <t>20171004-36-28</t>
  </si>
  <si>
    <t>20171004-36-30</t>
  </si>
  <si>
    <t>20171004-36-22</t>
  </si>
  <si>
    <t>20171004-36-39</t>
  </si>
  <si>
    <t>20171004-36-26</t>
  </si>
  <si>
    <t>20171003-35-12</t>
  </si>
  <si>
    <t>20171004-36-8</t>
  </si>
  <si>
    <t>20171003-35-36</t>
  </si>
  <si>
    <t>20171003-35-34</t>
  </si>
  <si>
    <t>20171004-36-7</t>
  </si>
  <si>
    <t>20171009-38-22</t>
  </si>
  <si>
    <t>50-10</t>
  </si>
  <si>
    <t>51-1</t>
  </si>
  <si>
    <t>50-1</t>
  </si>
  <si>
    <t>51-9</t>
  </si>
  <si>
    <t>50-9</t>
  </si>
  <si>
    <t>37-13</t>
  </si>
  <si>
    <t>38-7</t>
  </si>
  <si>
    <t>40-11</t>
  </si>
  <si>
    <t>40-6</t>
  </si>
  <si>
    <t>41-4</t>
  </si>
  <si>
    <t>41-5</t>
  </si>
  <si>
    <t>41-6</t>
  </si>
  <si>
    <t>41-8</t>
  </si>
  <si>
    <t>37-24</t>
  </si>
  <si>
    <t>45-23</t>
  </si>
  <si>
    <t>45-27</t>
  </si>
  <si>
    <t>46-11</t>
  </si>
  <si>
    <t>46-4</t>
  </si>
  <si>
    <t>49-12</t>
  </si>
  <si>
    <t>75-24</t>
    <phoneticPr fontId="1" type="noConversion"/>
  </si>
  <si>
    <t>76-4</t>
  </si>
  <si>
    <t>76-6</t>
  </si>
  <si>
    <t>76-7</t>
  </si>
  <si>
    <t>76-8</t>
  </si>
  <si>
    <t>77-1</t>
    <phoneticPr fontId="1" type="noConversion"/>
  </si>
  <si>
    <t>77-5</t>
  </si>
  <si>
    <t>77-6</t>
  </si>
  <si>
    <t>78-5</t>
  </si>
  <si>
    <t>78-9</t>
  </si>
  <si>
    <t>78-13</t>
  </si>
  <si>
    <t>78-14</t>
  </si>
  <si>
    <t>78-15</t>
  </si>
  <si>
    <t>80-15</t>
    <phoneticPr fontId="1" type="noConversion"/>
  </si>
  <si>
    <t>76-5</t>
    <phoneticPr fontId="1" type="noConversion"/>
  </si>
  <si>
    <t>HfCl4</t>
  </si>
  <si>
    <t>C</t>
    <phoneticPr fontId="1" type="noConversion"/>
  </si>
  <si>
    <t>B</t>
    <phoneticPr fontId="1" type="noConversion"/>
  </si>
  <si>
    <t>2017/4/14-2-23</t>
    <phoneticPr fontId="1" type="noConversion"/>
  </si>
  <si>
    <t>2017/4/16-3-12</t>
  </si>
  <si>
    <t>2017/4/12-2-1</t>
    <phoneticPr fontId="1" type="noConversion"/>
  </si>
  <si>
    <t>2017/4/12-2-2</t>
    <phoneticPr fontId="1" type="noConversion"/>
  </si>
  <si>
    <t>2017/4/14-2-17</t>
    <phoneticPr fontId="1" type="noConversion"/>
  </si>
  <si>
    <t>2017/4/14-2-25</t>
    <phoneticPr fontId="1" type="noConversion"/>
  </si>
  <si>
    <t>2017/4/16-3-1</t>
    <phoneticPr fontId="1" type="noConversion"/>
  </si>
  <si>
    <t>2017/4/16-3-2</t>
  </si>
  <si>
    <t>2017/4/16-3-4</t>
  </si>
  <si>
    <t>2017/4/16-3-19</t>
  </si>
  <si>
    <t>nBPDC</t>
    <phoneticPr fontId="2" type="noConversion"/>
  </si>
  <si>
    <t>7-25</t>
    <phoneticPr fontId="1" type="noConversion"/>
  </si>
  <si>
    <t>E</t>
    <phoneticPr fontId="1" type="noConversion"/>
  </si>
  <si>
    <r>
      <rPr>
        <sz val="11"/>
        <color rgb="FFFF0000"/>
        <rFont val="宋体"/>
        <family val="3"/>
        <charset val="134"/>
      </rPr>
      <t>HfCl</t>
    </r>
    <r>
      <rPr>
        <sz val="8"/>
        <color rgb="FFFF0000"/>
        <rFont val="宋体"/>
        <family val="3"/>
        <charset val="134"/>
      </rPr>
      <t>4</t>
    </r>
  </si>
  <si>
    <t>7-29</t>
    <phoneticPr fontId="1" type="noConversion"/>
  </si>
  <si>
    <t>7-38</t>
    <phoneticPr fontId="1" type="noConversion"/>
  </si>
  <si>
    <t>7-39</t>
    <phoneticPr fontId="1" type="noConversion"/>
  </si>
  <si>
    <t>E</t>
    <phoneticPr fontId="1" type="noConversion"/>
  </si>
  <si>
    <t>E</t>
    <phoneticPr fontId="1" type="noConversion"/>
  </si>
  <si>
    <t>E</t>
    <phoneticPr fontId="1" type="noConversion"/>
  </si>
  <si>
    <t>E</t>
    <phoneticPr fontId="1" type="noConversion"/>
  </si>
  <si>
    <t>E</t>
    <phoneticPr fontId="1" type="noConversion"/>
  </si>
  <si>
    <t>105-3</t>
    <phoneticPr fontId="1" type="noConversion"/>
  </si>
  <si>
    <t>C</t>
    <phoneticPr fontId="1" type="noConversion"/>
  </si>
  <si>
    <t>105-1</t>
    <phoneticPr fontId="1" type="noConversion"/>
  </si>
  <si>
    <t>105-2</t>
  </si>
  <si>
    <r>
      <rPr>
        <sz val="11"/>
        <color rgb="FF000000"/>
        <rFont val="宋体"/>
        <family val="3"/>
        <charset val="134"/>
      </rPr>
      <t>HfCl</t>
    </r>
    <r>
      <rPr>
        <sz val="8"/>
        <color rgb="FF000000"/>
        <rFont val="宋体"/>
        <family val="3"/>
        <charset val="134"/>
      </rPr>
      <t>4</t>
    </r>
  </si>
  <si>
    <t>106-1</t>
    <phoneticPr fontId="1" type="noConversion"/>
  </si>
  <si>
    <t>106-2</t>
  </si>
  <si>
    <t>106-3</t>
  </si>
  <si>
    <t>106-4</t>
  </si>
  <si>
    <t>106-5</t>
  </si>
  <si>
    <t>2-1</t>
  </si>
  <si>
    <t>2-2</t>
  </si>
  <si>
    <t>2-17</t>
  </si>
  <si>
    <t>2-23</t>
  </si>
  <si>
    <t>2-25</t>
  </si>
  <si>
    <t>3-1</t>
  </si>
  <si>
    <t>3-12</t>
  </si>
  <si>
    <t>3-19</t>
  </si>
  <si>
    <t>3-2</t>
  </si>
  <si>
    <t>3-4</t>
  </si>
  <si>
    <t>4-31</t>
  </si>
  <si>
    <t>4-32</t>
  </si>
  <si>
    <t>48-12</t>
  </si>
  <si>
    <t>48-1</t>
  </si>
  <si>
    <t>46-1</t>
  </si>
  <si>
    <t>45-9</t>
  </si>
  <si>
    <t>45-8</t>
  </si>
  <si>
    <t>45-7</t>
  </si>
  <si>
    <t>45-6</t>
  </si>
  <si>
    <t>45-5</t>
  </si>
  <si>
    <t>45-3</t>
  </si>
  <si>
    <t>45-20</t>
  </si>
  <si>
    <t>45-2</t>
  </si>
  <si>
    <t>45-19</t>
  </si>
  <si>
    <t>45-18</t>
  </si>
  <si>
    <t>45-17</t>
  </si>
  <si>
    <t>45-11</t>
  </si>
  <si>
    <t>45-10</t>
  </si>
  <si>
    <t>45-1</t>
  </si>
  <si>
    <t>43-10</t>
  </si>
  <si>
    <t>39-9</t>
  </si>
  <si>
    <t>39-8</t>
  </si>
  <si>
    <t>39-7</t>
  </si>
  <si>
    <t>39-4</t>
  </si>
  <si>
    <t>39-3</t>
  </si>
  <si>
    <t>39-23</t>
  </si>
  <si>
    <t>39-21</t>
  </si>
  <si>
    <t>39-2</t>
  </si>
  <si>
    <t>39-19</t>
  </si>
  <si>
    <t>39-18</t>
  </si>
  <si>
    <t>39-17</t>
  </si>
  <si>
    <t>39-16</t>
  </si>
  <si>
    <t>39-14</t>
  </si>
  <si>
    <t>39-12</t>
  </si>
  <si>
    <t>39-11</t>
  </si>
  <si>
    <t>38-40</t>
  </si>
  <si>
    <t>38-39</t>
  </si>
  <si>
    <t>4-33</t>
  </si>
  <si>
    <t>4-34</t>
  </si>
  <si>
    <t>38-35</t>
  </si>
  <si>
    <t>38-32</t>
  </si>
  <si>
    <t>38-31</t>
  </si>
  <si>
    <t>38-30</t>
  </si>
  <si>
    <t>38-28</t>
  </si>
  <si>
    <t>38-26</t>
  </si>
  <si>
    <t>38-23</t>
  </si>
  <si>
    <t>38-22</t>
  </si>
  <si>
    <t>38-21</t>
  </si>
  <si>
    <t>37-12</t>
  </si>
  <si>
    <t>38-9</t>
  </si>
  <si>
    <t>38-8</t>
  </si>
  <si>
    <t>38-6</t>
  </si>
  <si>
    <t>38-5</t>
  </si>
  <si>
    <t>38-4</t>
  </si>
  <si>
    <t>38-3</t>
  </si>
  <si>
    <t>38-2</t>
  </si>
  <si>
    <t>38-19</t>
  </si>
  <si>
    <t>38-18</t>
  </si>
  <si>
    <t>38-17</t>
  </si>
  <si>
    <t>38-14</t>
  </si>
  <si>
    <t>38-12</t>
  </si>
  <si>
    <t>38-11</t>
  </si>
  <si>
    <t>38-1</t>
  </si>
  <si>
    <t>37-9</t>
  </si>
  <si>
    <t>37-8</t>
  </si>
  <si>
    <t>37-7</t>
  </si>
  <si>
    <t>37-6</t>
  </si>
  <si>
    <t>37-5</t>
  </si>
  <si>
    <t>37-38</t>
  </si>
  <si>
    <t>37-37</t>
  </si>
  <si>
    <t>37-36</t>
  </si>
  <si>
    <t>37-35</t>
  </si>
  <si>
    <t>37-34</t>
  </si>
  <si>
    <t>37-31</t>
  </si>
  <si>
    <t>37-30</t>
  </si>
  <si>
    <t>37-3</t>
  </si>
  <si>
    <t>37-23</t>
  </si>
  <si>
    <t>37-22</t>
  </si>
  <si>
    <t>37-2</t>
  </si>
  <si>
    <t>37-19</t>
  </si>
  <si>
    <t>37-18</t>
  </si>
  <si>
    <t>37-16</t>
  </si>
  <si>
    <t>37-15</t>
  </si>
  <si>
    <t>37-14</t>
  </si>
  <si>
    <t>37-11</t>
  </si>
  <si>
    <t>37-10</t>
  </si>
  <si>
    <t>37-1</t>
  </si>
  <si>
    <t>36-9</t>
  </si>
  <si>
    <t>36-8</t>
  </si>
  <si>
    <t>36-7</t>
  </si>
  <si>
    <t>36-4</t>
  </si>
  <si>
    <t>36-39</t>
  </si>
  <si>
    <t>36-38</t>
  </si>
  <si>
    <t>36-37</t>
  </si>
  <si>
    <t>36-35</t>
  </si>
  <si>
    <t>36-34</t>
  </si>
  <si>
    <t>36-33</t>
  </si>
  <si>
    <t>36-32</t>
  </si>
  <si>
    <t>36-31</t>
  </si>
  <si>
    <t>36-30</t>
  </si>
  <si>
    <t>36-29</t>
  </si>
  <si>
    <t>36-28</t>
  </si>
  <si>
    <t>36-27</t>
  </si>
  <si>
    <t>36-26</t>
  </si>
  <si>
    <t>36-25</t>
  </si>
  <si>
    <t>36-23</t>
  </si>
  <si>
    <t>36-22</t>
  </si>
  <si>
    <t>36-20</t>
  </si>
  <si>
    <t>36-18</t>
  </si>
  <si>
    <t>36-11</t>
  </si>
  <si>
    <t>36-10</t>
  </si>
  <si>
    <t>36-1</t>
  </si>
  <si>
    <t>35-9</t>
  </si>
  <si>
    <t>35-7</t>
  </si>
  <si>
    <t>35-4</t>
  </si>
  <si>
    <t>35-36</t>
  </si>
  <si>
    <t>35-35</t>
  </si>
  <si>
    <t>35-34</t>
  </si>
  <si>
    <t>35-32</t>
  </si>
  <si>
    <t>35-3</t>
  </si>
  <si>
    <t>35-28</t>
  </si>
  <si>
    <t>35-21</t>
  </si>
  <si>
    <t>35-16</t>
  </si>
  <si>
    <t>35-15</t>
  </si>
  <si>
    <t>35-14</t>
  </si>
  <si>
    <t>35-13</t>
  </si>
  <si>
    <t>35-12</t>
  </si>
  <si>
    <t>35-10</t>
  </si>
  <si>
    <t>9-9</t>
  </si>
  <si>
    <t>9-8</t>
  </si>
  <si>
    <t>9-6</t>
  </si>
  <si>
    <t>9-4</t>
  </si>
  <si>
    <t>9-3</t>
  </si>
  <si>
    <t>9-19</t>
  </si>
  <si>
    <t>9-18</t>
  </si>
  <si>
    <t>9-16</t>
  </si>
  <si>
    <t>9-12</t>
  </si>
  <si>
    <t>9-11</t>
  </si>
  <si>
    <t>9-10</t>
  </si>
  <si>
    <t>8-20</t>
  </si>
  <si>
    <t>8-19</t>
  </si>
  <si>
    <t>8-18</t>
  </si>
  <si>
    <t>7-9</t>
  </si>
  <si>
    <t>7-8</t>
  </si>
  <si>
    <t>7-7</t>
  </si>
  <si>
    <t>7-6</t>
  </si>
  <si>
    <t>7-5</t>
  </si>
  <si>
    <t>7-4</t>
  </si>
  <si>
    <t>7-37</t>
  </si>
  <si>
    <t>7-34</t>
  </si>
  <si>
    <t>7-33</t>
  </si>
  <si>
    <t>7-32</t>
  </si>
  <si>
    <t>7-31</t>
  </si>
  <si>
    <t>7-30</t>
  </si>
  <si>
    <t>7-3</t>
  </si>
  <si>
    <t>7-28</t>
  </si>
  <si>
    <t>7-24</t>
  </si>
  <si>
    <t>7-23</t>
  </si>
  <si>
    <t>7-22</t>
  </si>
  <si>
    <t>7-21</t>
  </si>
  <si>
    <t>7-20</t>
  </si>
  <si>
    <t>7-2</t>
  </si>
  <si>
    <t>7-19</t>
  </si>
  <si>
    <t>7-18</t>
  </si>
  <si>
    <t>7-17</t>
  </si>
  <si>
    <t>7-16</t>
  </si>
  <si>
    <t>7-15</t>
  </si>
  <si>
    <t>7-14</t>
  </si>
  <si>
    <t>7-12</t>
  </si>
  <si>
    <t>7-10</t>
  </si>
  <si>
    <t>7-1</t>
  </si>
  <si>
    <t>6-5</t>
  </si>
  <si>
    <t>6-4</t>
  </si>
  <si>
    <t>6-3</t>
  </si>
  <si>
    <t>6-20</t>
  </si>
  <si>
    <t>6-2</t>
  </si>
  <si>
    <t>6-19</t>
  </si>
  <si>
    <t>6-18</t>
  </si>
  <si>
    <t>6-17</t>
  </si>
  <si>
    <t>6-16</t>
  </si>
  <si>
    <t>6-14</t>
  </si>
  <si>
    <t>6-13</t>
  </si>
  <si>
    <t>6-12</t>
  </si>
  <si>
    <t>6-11</t>
  </si>
  <si>
    <t>5-20</t>
  </si>
  <si>
    <t>5-16</t>
  </si>
  <si>
    <t>5-15</t>
  </si>
  <si>
    <t>5-14</t>
  </si>
  <si>
    <t>5-13</t>
  </si>
  <si>
    <t>5-12</t>
  </si>
  <si>
    <t>5-11</t>
  </si>
  <si>
    <t>4-38</t>
  </si>
  <si>
    <t>4-37</t>
  </si>
  <si>
    <t>4-36</t>
  </si>
  <si>
    <t>4-35</t>
  </si>
  <si>
    <t>35-8-1</t>
  </si>
  <si>
    <t>37-13-1</t>
  </si>
  <si>
    <t>37-20-1</t>
  </si>
  <si>
    <t>38-38-1</t>
  </si>
  <si>
    <t>9-5-1</t>
  </si>
  <si>
    <t>107-1</t>
    <phoneticPr fontId="1" type="noConversion"/>
  </si>
  <si>
    <t>107-2</t>
  </si>
  <si>
    <t>107-3</t>
  </si>
  <si>
    <t>107-4</t>
  </si>
  <si>
    <t>107-5</t>
  </si>
  <si>
    <t>107-6</t>
  </si>
  <si>
    <t>107-7</t>
  </si>
  <si>
    <t>107-8</t>
  </si>
  <si>
    <t>solubility of BPDC</t>
    <phoneticPr fontId="1" type="noConversion"/>
  </si>
  <si>
    <t>soubility %</t>
    <phoneticPr fontId="1" type="noConversion"/>
  </si>
  <si>
    <t>fitting Hf12/Hf6</t>
    <phoneticPr fontId="1" type="noConversion"/>
  </si>
  <si>
    <t>fitting DMF</t>
    <phoneticPr fontId="1" type="noConversion"/>
  </si>
  <si>
    <t>b</t>
    <phoneticPr fontId="1" type="noConversion"/>
  </si>
  <si>
    <t>HCO2-(%)</t>
    <phoneticPr fontId="1" type="noConversion"/>
  </si>
  <si>
    <t>final HCO2H(%)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</si>
</sst>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3"/>
      <charset val="134"/>
      <scheme val="minor"/>
    </font>
    <font>
      <sz val="8"/>
      <name val="Calibri"/>
      <family val="2"/>
      <scheme val="minor"/>
    </font>
    <font>
      <sz val="8"/>
      <name val="Calibri"/>
      <family val="3"/>
      <charset val="134"/>
      <scheme val="minor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color rgb="FF00B050"/>
      <name val="Calibri"/>
      <family val="3"/>
      <charset val="134"/>
      <scheme val="minor"/>
    </font>
    <font>
      <sz val="11"/>
      <color rgb="FFFF0000"/>
      <name val="宋体"/>
      <family val="3"/>
      <charset val="134"/>
    </font>
    <font>
      <sz val="8"/>
      <color rgb="FFFF0000"/>
      <name val="宋体"/>
      <family val="3"/>
      <charset val="134"/>
    </font>
    <font>
      <sz val="11"/>
      <color rgb="FF000000"/>
      <name val="Calibri"/>
      <family val="2"/>
      <scheme val="minor"/>
    </font>
    <font>
      <sz val="11"/>
      <color rgb="FF000000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theme="4"/>
      <name val="Calibri"/>
      <family val="2"/>
      <scheme val="minor"/>
    </font>
    <font>
      <sz val="11"/>
      <color theme="4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9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11" fillId="0" borderId="0" xfId="0" applyNumberFormat="1" applyFont="1"/>
    <xf numFmtId="14" fontId="13" fillId="0" borderId="0" xfId="1" applyNumberFormat="1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12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49" fontId="16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2" fillId="0" borderId="0" xfId="1" applyNumberFormat="1" applyFont="1" applyAlignment="1">
      <alignment horizontal="center" vertical="center"/>
    </xf>
    <xf numFmtId="49" fontId="13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2" borderId="0" xfId="0" applyNumberFormat="1" applyFont="1" applyFill="1" applyAlignment="1">
      <alignment horizontal="center"/>
    </xf>
    <xf numFmtId="0" fontId="12" fillId="2" borderId="0" xfId="1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4" fillId="3" borderId="0" xfId="1" applyFont="1" applyFill="1" applyAlignment="1">
      <alignment horizontal="center" vertical="center"/>
    </xf>
    <xf numFmtId="0" fontId="0" fillId="3" borderId="0" xfId="0" applyFill="1"/>
    <xf numFmtId="0" fontId="20" fillId="3" borderId="0" xfId="0" applyFont="1" applyFill="1"/>
    <xf numFmtId="0" fontId="0" fillId="3" borderId="0" xfId="0" applyFill="1" applyAlignment="1">
      <alignment horizontal="center"/>
    </xf>
    <xf numFmtId="0" fontId="20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/>
    <xf numFmtId="0" fontId="5" fillId="0" borderId="0" xfId="0" applyFont="1"/>
    <xf numFmtId="0" fontId="4" fillId="4" borderId="0" xfId="0" applyFont="1" applyFill="1"/>
    <xf numFmtId="0" fontId="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6"/>
  <sheetViews>
    <sheetView tabSelected="1" topLeftCell="N1" zoomScaleNormal="100" workbookViewId="0">
      <selection activeCell="AB3" sqref="AB2:AB286"/>
    </sheetView>
  </sheetViews>
  <sheetFormatPr defaultColWidth="9" defaultRowHeight="14.4"/>
  <cols>
    <col min="1" max="1" width="9" style="5"/>
    <col min="2" max="2" width="17.21875" style="10" customWidth="1"/>
    <col min="3" max="7" width="17.21875" style="5" customWidth="1"/>
    <col min="8" max="8" width="9" style="5"/>
    <col min="9" max="9" width="17.21875" style="5" customWidth="1"/>
    <col min="10" max="17" width="9" style="5"/>
    <col min="18" max="18" width="13" style="5" bestFit="1" customWidth="1"/>
    <col min="19" max="19" width="11.88671875" style="5" bestFit="1" customWidth="1"/>
    <col min="20" max="23" width="9" style="5"/>
    <col min="24" max="25" width="16" style="46" customWidth="1"/>
    <col min="26" max="26" width="15.77734375" style="46" customWidth="1"/>
    <col min="27" max="27" width="13" style="46" customWidth="1"/>
    <col min="28" max="28" width="9" style="46"/>
    <col min="29" max="29" width="14.109375" style="46" bestFit="1" customWidth="1"/>
    <col min="30" max="30" width="9" style="48"/>
    <col min="31" max="31" width="15.109375" style="46" customWidth="1"/>
    <col min="32" max="16384" width="9" style="5"/>
  </cols>
  <sheetData>
    <row r="1" spans="1:31">
      <c r="D1" s="5" t="s">
        <v>81</v>
      </c>
      <c r="E1" s="1" t="s">
        <v>90</v>
      </c>
      <c r="F1" s="1" t="s">
        <v>86</v>
      </c>
      <c r="G1" s="1" t="s">
        <v>87</v>
      </c>
      <c r="H1" s="2" t="s">
        <v>89</v>
      </c>
      <c r="I1" s="1" t="s">
        <v>88</v>
      </c>
      <c r="J1" s="2" t="s">
        <v>0</v>
      </c>
      <c r="K1" s="2" t="s">
        <v>1</v>
      </c>
      <c r="L1" s="2" t="s">
        <v>229</v>
      </c>
      <c r="M1" s="2" t="s">
        <v>2</v>
      </c>
      <c r="N1" s="2" t="s">
        <v>3</v>
      </c>
      <c r="O1" s="2" t="s">
        <v>4</v>
      </c>
      <c r="P1" s="2" t="s">
        <v>230</v>
      </c>
      <c r="Q1" s="2" t="s">
        <v>5</v>
      </c>
      <c r="R1" s="2" t="s">
        <v>332</v>
      </c>
      <c r="S1" s="2" t="s">
        <v>82</v>
      </c>
      <c r="T1" s="2" t="s">
        <v>83</v>
      </c>
      <c r="U1" s="3" t="s">
        <v>231</v>
      </c>
      <c r="V1" s="3" t="s">
        <v>84</v>
      </c>
      <c r="W1" s="3" t="s">
        <v>85</v>
      </c>
      <c r="X1" s="44" t="s">
        <v>572</v>
      </c>
      <c r="Y1" s="44" t="s">
        <v>573</v>
      </c>
      <c r="Z1" s="44" t="s">
        <v>574</v>
      </c>
      <c r="AA1" s="44" t="s">
        <v>575</v>
      </c>
      <c r="AB1" s="44" t="s">
        <v>576</v>
      </c>
      <c r="AC1" s="44" t="s">
        <v>320</v>
      </c>
      <c r="AD1" s="44" t="s">
        <v>577</v>
      </c>
      <c r="AE1" s="44" t="s">
        <v>578</v>
      </c>
    </row>
    <row r="2" spans="1:31">
      <c r="A2" s="5">
        <v>1</v>
      </c>
      <c r="B2" s="29" t="s">
        <v>346</v>
      </c>
      <c r="C2" s="11" t="s">
        <v>346</v>
      </c>
      <c r="D2" s="11" t="s">
        <v>320</v>
      </c>
      <c r="E2" s="11">
        <f t="shared" ref="E2:E65" si="0">R2/W2</f>
        <v>3.5973312501057226E-3</v>
      </c>
      <c r="F2" s="11">
        <f t="shared" ref="F2:F65" si="1">S2/W2</f>
        <v>2.2841089216739923E-3</v>
      </c>
      <c r="G2" s="11">
        <f t="shared" ref="G2:G65" si="2">U2/W2</f>
        <v>9.0277088345852192E-3</v>
      </c>
      <c r="H2" s="20">
        <v>150</v>
      </c>
      <c r="I2" s="11">
        <f t="shared" ref="I2:I65" si="3">T2/W2</f>
        <v>0.42686090480561489</v>
      </c>
      <c r="J2" s="19" t="s">
        <v>335</v>
      </c>
      <c r="K2" s="11">
        <v>45</v>
      </c>
      <c r="L2" s="11">
        <v>54</v>
      </c>
      <c r="M2" s="11">
        <v>2.6459999999999999</v>
      </c>
      <c r="N2" s="11">
        <v>1</v>
      </c>
      <c r="O2" s="20">
        <v>99</v>
      </c>
      <c r="P2" s="11">
        <v>0</v>
      </c>
      <c r="Q2" s="21">
        <v>24</v>
      </c>
      <c r="R2" s="11">
        <f t="shared" ref="R2:R65" si="4">L2/244.2/1000</f>
        <v>2.2113022113022111E-4</v>
      </c>
      <c r="S2" s="11">
        <f t="shared" ref="S2:S65" si="5">K2/320.5/1000</f>
        <v>1.4040561622464897E-4</v>
      </c>
      <c r="T2" s="11">
        <f t="shared" ref="T2:T65" si="6">N2*O2/100/46.03*1.22</f>
        <v>2.6239409081034108E-2</v>
      </c>
      <c r="U2" s="11">
        <f t="shared" ref="U2:U65" si="7">((N2*(1-O2/100)+P2)/18.02)</f>
        <v>5.5493895671476193E-4</v>
      </c>
      <c r="V2" s="11">
        <f t="shared" ref="V2:V65" si="8">M2*0.948/73.1</f>
        <v>3.4314746922024623E-2</v>
      </c>
      <c r="W2" s="11">
        <f t="shared" ref="W2:W65" si="9">R2+S2+T2+U2+V2</f>
        <v>6.1470630797128362E-2</v>
      </c>
      <c r="X2" s="45">
        <f>10^(3.0828-0.7233*G2-1.5265*I2-2.0598*G2^2+2.541*G2*I2)</f>
        <v>271.82609789564975</v>
      </c>
      <c r="Y2" s="45">
        <f>X2*(M2+N2+P2)/1000/242.23/W2/1000</f>
        <v>6.6559831857798937E-5</v>
      </c>
      <c r="Z2" s="45">
        <f>10^(-0.523+2.96*G2+4.886*I2-8.373*G2^2-13.956*I2^2+9.194*I2^3)</f>
        <v>0.57656840489750572</v>
      </c>
      <c r="AA2" s="45">
        <f>MAX(0.07766-0.47574*G2-0.62178*I2+0.76593*G2^2+1.18*I2^2+1.8463*G2*I2,0)</f>
        <v>3.0136938459925277E-2</v>
      </c>
      <c r="AB2" s="45">
        <f>-(AA2*V2-4*F2-G2*0.000158)</f>
        <v>8.1037206484348666E-3</v>
      </c>
      <c r="AC2" s="45">
        <f>-G2*0.000158*I2</f>
        <v>-6.0886500190952502E-7</v>
      </c>
      <c r="AD2" s="47">
        <f>(-AB2+(AB2^2-4*AC2)^0.5)/2</f>
        <v>7.4450023887387938E-5</v>
      </c>
      <c r="AE2" s="45">
        <f>I2-AD2</f>
        <v>0.4267864547817275</v>
      </c>
    </row>
    <row r="3" spans="1:31">
      <c r="A3" s="5">
        <v>2</v>
      </c>
      <c r="B3" s="29" t="s">
        <v>347</v>
      </c>
      <c r="C3" s="11" t="s">
        <v>347</v>
      </c>
      <c r="D3" s="11" t="s">
        <v>345</v>
      </c>
      <c r="E3" s="11">
        <f t="shared" si="0"/>
        <v>2.635565598412977E-3</v>
      </c>
      <c r="F3" s="11">
        <f t="shared" si="1"/>
        <v>5.0203207420627836E-3</v>
      </c>
      <c r="G3" s="11">
        <f t="shared" si="2"/>
        <v>9.9211542596567021E-3</v>
      </c>
      <c r="H3" s="20">
        <v>150</v>
      </c>
      <c r="I3" s="11">
        <f t="shared" si="3"/>
        <v>0.46910605576566727</v>
      </c>
      <c r="J3" s="19" t="s">
        <v>335</v>
      </c>
      <c r="K3" s="11">
        <v>90</v>
      </c>
      <c r="L3" s="11">
        <v>36</v>
      </c>
      <c r="M3" s="11">
        <v>2.214</v>
      </c>
      <c r="N3" s="11">
        <v>1</v>
      </c>
      <c r="O3" s="20">
        <v>99</v>
      </c>
      <c r="P3" s="11">
        <v>0</v>
      </c>
      <c r="Q3" s="21">
        <v>24</v>
      </c>
      <c r="R3" s="11">
        <f t="shared" si="4"/>
        <v>1.4742014742014743E-4</v>
      </c>
      <c r="S3" s="11">
        <f t="shared" si="5"/>
        <v>2.8081123244929793E-4</v>
      </c>
      <c r="T3" s="11">
        <f t="shared" si="6"/>
        <v>2.6239409081034108E-2</v>
      </c>
      <c r="U3" s="11">
        <f t="shared" si="7"/>
        <v>5.5493895671476193E-4</v>
      </c>
      <c r="V3" s="11">
        <f t="shared" si="8"/>
        <v>2.8712339261285913E-2</v>
      </c>
      <c r="W3" s="11">
        <f t="shared" si="9"/>
        <v>5.5934918678904225E-2</v>
      </c>
      <c r="X3" s="45">
        <f t="shared" ref="X3:X66" si="10">10^(3.0828-0.7233*G3-1.5265*I3-2.0598*G3^2+2.541*G3*I3)</f>
        <v>235.04817915620916</v>
      </c>
      <c r="Y3" s="45">
        <f t="shared" ref="Y3:Y66" si="11">X3*(M3+N3+P3)/1000/242.23/W3/1000</f>
        <v>5.5756027475207079E-5</v>
      </c>
      <c r="Z3" s="45">
        <f t="shared" ref="Z3:Z66" si="12">10^(-0.523+2.96*G3+4.886*I3-8.373*G3^2-13.956*I3^2+9.194*I3^3)</f>
        <v>0.47374296189666376</v>
      </c>
      <c r="AA3" s="45">
        <f t="shared" ref="AA3:AA66" si="13">MAX(0.07766-0.47574*G3-0.62178*I3+0.76593*G3^2+1.18*I3^2+1.8463*G3*I3,0)</f>
        <v>4.9598932692962359E-2</v>
      </c>
      <c r="AB3" s="45">
        <f t="shared" ref="AB3:AB66" si="14">-(AA3*V3-4*F3-G3*0.000158)</f>
        <v>1.8658749128146138E-2</v>
      </c>
      <c r="AC3" s="45">
        <f t="shared" ref="AC3:AC66" si="15">-G3*0.000158*I3</f>
        <v>-7.3534361985566804E-7</v>
      </c>
      <c r="AD3" s="47">
        <f t="shared" ref="AD3:AD66" si="16">(-AB3+(AB3^2-4*AC3)^0.5)/2</f>
        <v>3.9327233755125091E-5</v>
      </c>
      <c r="AE3" s="45">
        <f t="shared" ref="AE3:AE66" si="17">I3-AD3</f>
        <v>0.46906672853191217</v>
      </c>
    </row>
    <row r="4" spans="1:31">
      <c r="A4" s="5">
        <v>3</v>
      </c>
      <c r="B4" s="29" t="s">
        <v>344</v>
      </c>
      <c r="C4" s="11" t="s">
        <v>344</v>
      </c>
      <c r="D4" s="11" t="s">
        <v>20</v>
      </c>
      <c r="E4" s="11">
        <f t="shared" si="0"/>
        <v>2.8247519515669393E-3</v>
      </c>
      <c r="F4" s="11">
        <f t="shared" si="1"/>
        <v>1.7935632516189457E-3</v>
      </c>
      <c r="G4" s="11">
        <f t="shared" si="2"/>
        <v>7.1774877903646693E-3</v>
      </c>
      <c r="H4" s="20">
        <v>150</v>
      </c>
      <c r="I4" s="11">
        <f t="shared" si="3"/>
        <v>0.33937613502652175</v>
      </c>
      <c r="J4" s="19" t="s">
        <v>335</v>
      </c>
      <c r="K4" s="11">
        <v>40</v>
      </c>
      <c r="L4" s="11">
        <v>48</v>
      </c>
      <c r="M4" s="11">
        <v>3.4813999999999998</v>
      </c>
      <c r="N4" s="11">
        <v>0.9</v>
      </c>
      <c r="O4" s="20">
        <v>99</v>
      </c>
      <c r="P4" s="11">
        <v>0</v>
      </c>
      <c r="Q4" s="21">
        <v>24</v>
      </c>
      <c r="R4" s="11">
        <f t="shared" si="4"/>
        <v>1.9656019656019659E-4</v>
      </c>
      <c r="S4" s="11">
        <f t="shared" si="5"/>
        <v>1.24804992199688E-4</v>
      </c>
      <c r="T4" s="11">
        <f t="shared" si="6"/>
        <v>2.3615468172930698E-2</v>
      </c>
      <c r="U4" s="11">
        <f t="shared" si="7"/>
        <v>4.9944506104328571E-4</v>
      </c>
      <c r="V4" s="11">
        <f t="shared" si="8"/>
        <v>4.5148662106703145E-2</v>
      </c>
      <c r="W4" s="11">
        <f t="shared" si="9"/>
        <v>6.9584940529437006E-2</v>
      </c>
      <c r="X4" s="45">
        <f t="shared" si="10"/>
        <v>367.81910252199077</v>
      </c>
      <c r="Y4" s="45">
        <f t="shared" si="11"/>
        <v>9.5610148934796151E-5</v>
      </c>
      <c r="Z4" s="45">
        <f t="shared" si="12"/>
        <v>0.80906376901325006</v>
      </c>
      <c r="AA4" s="45">
        <f t="shared" si="13"/>
        <v>3.6727598446680736E-3</v>
      </c>
      <c r="AB4" s="45">
        <f t="shared" si="14"/>
        <v>7.0095668563206742E-3</v>
      </c>
      <c r="AC4" s="45">
        <f t="shared" si="15"/>
        <v>-3.8486715434805376E-7</v>
      </c>
      <c r="AD4" s="47">
        <f t="shared" si="16"/>
        <v>5.4482511981728075E-5</v>
      </c>
      <c r="AE4" s="45">
        <f t="shared" si="17"/>
        <v>0.33932165251454005</v>
      </c>
    </row>
    <row r="5" spans="1:31">
      <c r="A5" s="5">
        <v>4</v>
      </c>
      <c r="B5" s="30" t="s">
        <v>354</v>
      </c>
      <c r="C5" s="17" t="s">
        <v>324</v>
      </c>
      <c r="D5" s="5" t="s">
        <v>70</v>
      </c>
      <c r="E5" s="5">
        <f t="shared" si="0"/>
        <v>8.5711266715692751E-4</v>
      </c>
      <c r="F5" s="5">
        <f t="shared" si="1"/>
        <v>8.7075158947362119E-4</v>
      </c>
      <c r="G5" s="5">
        <f t="shared" si="2"/>
        <v>1.935876001847224E-3</v>
      </c>
      <c r="H5" s="2">
        <v>150</v>
      </c>
      <c r="I5" s="5">
        <f t="shared" si="3"/>
        <v>9.1534828701412066E-2</v>
      </c>
      <c r="J5" s="4" t="s">
        <v>232</v>
      </c>
      <c r="K5" s="2">
        <v>16</v>
      </c>
      <c r="L5" s="2">
        <v>12</v>
      </c>
      <c r="M5" s="2">
        <v>4</v>
      </c>
      <c r="N5" s="2">
        <v>0.2</v>
      </c>
      <c r="O5" s="2">
        <v>99</v>
      </c>
      <c r="P5" s="2">
        <v>0</v>
      </c>
      <c r="Q5" s="2">
        <v>24</v>
      </c>
      <c r="R5" s="5">
        <f t="shared" si="4"/>
        <v>4.9140049140049147E-5</v>
      </c>
      <c r="S5" s="5">
        <f t="shared" si="5"/>
        <v>4.9921996879875196E-5</v>
      </c>
      <c r="T5" s="5">
        <f t="shared" si="6"/>
        <v>5.247881816206822E-3</v>
      </c>
      <c r="U5" s="5">
        <f t="shared" si="7"/>
        <v>1.1098779134295237E-4</v>
      </c>
      <c r="V5" s="5">
        <f t="shared" si="8"/>
        <v>5.1874145006839949E-2</v>
      </c>
      <c r="W5" s="5">
        <f t="shared" si="9"/>
        <v>5.7332076660409646E-2</v>
      </c>
      <c r="X5" s="45">
        <f t="shared" si="10"/>
        <v>875.21431211685854</v>
      </c>
      <c r="Y5" s="45">
        <f t="shared" si="11"/>
        <v>2.6469034453555757E-4</v>
      </c>
      <c r="Z5" s="45">
        <f t="shared" si="12"/>
        <v>0.66078033243703349</v>
      </c>
      <c r="AA5" s="45">
        <f t="shared" si="13"/>
        <v>3.0041312817938277E-2</v>
      </c>
      <c r="AB5" s="45">
        <f t="shared" si="14"/>
        <v>1.9249448089892068E-3</v>
      </c>
      <c r="AC5" s="45">
        <f t="shared" si="15"/>
        <v>-2.7997612358169095E-8</v>
      </c>
      <c r="AD5" s="47">
        <f t="shared" si="16"/>
        <v>1.4436363902831095E-5</v>
      </c>
      <c r="AE5" s="45">
        <f t="shared" si="17"/>
        <v>9.1520392337509235E-2</v>
      </c>
    </row>
    <row r="6" spans="1:31">
      <c r="A6" s="5">
        <v>5</v>
      </c>
      <c r="B6" s="30" t="s">
        <v>355</v>
      </c>
      <c r="C6" s="17" t="s">
        <v>325</v>
      </c>
      <c r="D6" s="5" t="s">
        <v>70</v>
      </c>
      <c r="E6" s="5">
        <f t="shared" si="0"/>
        <v>7.8384602666564044E-4</v>
      </c>
      <c r="F6" s="5">
        <f t="shared" si="1"/>
        <v>7.9631908356421997E-4</v>
      </c>
      <c r="G6" s="5">
        <f t="shared" si="2"/>
        <v>3.5407917075795325E-3</v>
      </c>
      <c r="H6" s="2">
        <v>150</v>
      </c>
      <c r="I6" s="5">
        <f t="shared" si="3"/>
        <v>0.16742072431881447</v>
      </c>
      <c r="J6" s="4" t="s">
        <v>232</v>
      </c>
      <c r="K6" s="2">
        <v>16</v>
      </c>
      <c r="L6" s="2">
        <v>12</v>
      </c>
      <c r="M6" s="2">
        <v>4</v>
      </c>
      <c r="N6" s="2">
        <v>0.4</v>
      </c>
      <c r="O6" s="2">
        <v>99</v>
      </c>
      <c r="P6" s="2">
        <v>0</v>
      </c>
      <c r="Q6" s="2">
        <v>24</v>
      </c>
      <c r="R6" s="5">
        <f t="shared" si="4"/>
        <v>4.9140049140049147E-5</v>
      </c>
      <c r="S6" s="5">
        <f t="shared" si="5"/>
        <v>4.9921996879875196E-5</v>
      </c>
      <c r="T6" s="5">
        <f t="shared" si="6"/>
        <v>1.0495763632413644E-2</v>
      </c>
      <c r="U6" s="5">
        <f t="shared" si="7"/>
        <v>2.2197558268590475E-4</v>
      </c>
      <c r="V6" s="5">
        <f t="shared" si="8"/>
        <v>5.1874145006839949E-2</v>
      </c>
      <c r="W6" s="5">
        <f t="shared" si="9"/>
        <v>6.2690946267959416E-2</v>
      </c>
      <c r="X6" s="45">
        <f t="shared" si="10"/>
        <v>670.11863503390043</v>
      </c>
      <c r="Y6" s="45">
        <f t="shared" si="11"/>
        <v>1.9416529963414505E-4</v>
      </c>
      <c r="Z6" s="45">
        <f t="shared" si="12"/>
        <v>0.90647559610070971</v>
      </c>
      <c r="AA6" s="45">
        <f t="shared" si="13"/>
        <v>6.0557833180688962E-3</v>
      </c>
      <c r="AB6" s="45">
        <f t="shared" si="14"/>
        <v>2.8716971973751695E-3</v>
      </c>
      <c r="AC6" s="45">
        <f t="shared" si="15"/>
        <v>-9.3662702150512713E-8</v>
      </c>
      <c r="AD6" s="47">
        <f t="shared" si="16"/>
        <v>3.225354370701484E-5</v>
      </c>
      <c r="AE6" s="45">
        <f t="shared" si="17"/>
        <v>0.16738847077510746</v>
      </c>
    </row>
    <row r="7" spans="1:31">
      <c r="A7" s="5">
        <v>6</v>
      </c>
      <c r="B7" s="30" t="s">
        <v>356</v>
      </c>
      <c r="C7" s="17" t="s">
        <v>326</v>
      </c>
      <c r="D7" s="5" t="s">
        <v>70</v>
      </c>
      <c r="E7" s="5">
        <f t="shared" si="0"/>
        <v>2.3385491594996631E-3</v>
      </c>
      <c r="F7" s="5">
        <f t="shared" si="1"/>
        <v>4.7564727878711627E-3</v>
      </c>
      <c r="G7" s="5">
        <f t="shared" si="2"/>
        <v>3.5212338435677529E-3</v>
      </c>
      <c r="H7" s="2">
        <v>150</v>
      </c>
      <c r="I7" s="5">
        <f t="shared" si="3"/>
        <v>0.16649596171502398</v>
      </c>
      <c r="J7" s="4" t="s">
        <v>232</v>
      </c>
      <c r="K7" s="2">
        <v>96.1</v>
      </c>
      <c r="L7" s="2">
        <v>36</v>
      </c>
      <c r="M7" s="2">
        <v>4</v>
      </c>
      <c r="N7" s="2">
        <v>0.4</v>
      </c>
      <c r="O7" s="2">
        <v>99</v>
      </c>
      <c r="P7" s="2">
        <v>0</v>
      </c>
      <c r="Q7" s="2">
        <v>24</v>
      </c>
      <c r="R7" s="5">
        <f t="shared" si="4"/>
        <v>1.4742014742014743E-4</v>
      </c>
      <c r="S7" s="5">
        <f t="shared" si="5"/>
        <v>2.9984399375975037E-4</v>
      </c>
      <c r="T7" s="5">
        <f t="shared" si="6"/>
        <v>1.0495763632413644E-2</v>
      </c>
      <c r="U7" s="5">
        <f t="shared" si="7"/>
        <v>2.2197558268590475E-4</v>
      </c>
      <c r="V7" s="5">
        <f t="shared" si="8"/>
        <v>5.1874145006839949E-2</v>
      </c>
      <c r="W7" s="5">
        <f t="shared" si="9"/>
        <v>6.3039148363119399E-2</v>
      </c>
      <c r="X7" s="45">
        <f t="shared" si="10"/>
        <v>672.29701272301793</v>
      </c>
      <c r="Y7" s="45">
        <f t="shared" si="11"/>
        <v>1.9372050453552692E-4</v>
      </c>
      <c r="Z7" s="45">
        <f t="shared" si="12"/>
        <v>0.90443947645932132</v>
      </c>
      <c r="AA7" s="45">
        <f t="shared" si="13"/>
        <v>6.2635467295813815E-3</v>
      </c>
      <c r="AB7" s="45">
        <f t="shared" si="14"/>
        <v>1.8701531375124512E-2</v>
      </c>
      <c r="AC7" s="45">
        <f t="shared" si="15"/>
        <v>-9.2630852002911924E-8</v>
      </c>
      <c r="AD7" s="47">
        <f t="shared" si="16"/>
        <v>4.95180473594585E-6</v>
      </c>
      <c r="AE7" s="45">
        <f t="shared" si="17"/>
        <v>0.16649100991028803</v>
      </c>
    </row>
    <row r="8" spans="1:31">
      <c r="A8" s="5">
        <v>7</v>
      </c>
      <c r="B8" s="31" t="s">
        <v>357</v>
      </c>
      <c r="C8" s="16" t="s">
        <v>322</v>
      </c>
      <c r="D8" s="5" t="s">
        <v>91</v>
      </c>
      <c r="E8" s="5">
        <f t="shared" si="0"/>
        <v>3.7446533992659807E-3</v>
      </c>
      <c r="F8" s="5">
        <f t="shared" si="1"/>
        <v>1.2628184921651242E-3</v>
      </c>
      <c r="G8" s="5">
        <f t="shared" si="2"/>
        <v>7.0188215652560119E-3</v>
      </c>
      <c r="H8" s="2">
        <v>150</v>
      </c>
      <c r="I8" s="5">
        <f t="shared" si="3"/>
        <v>0.33187385403220071</v>
      </c>
      <c r="J8" s="4" t="s">
        <v>232</v>
      </c>
      <c r="K8" s="2">
        <v>32</v>
      </c>
      <c r="L8" s="2">
        <v>72.3</v>
      </c>
      <c r="M8" s="2">
        <v>4</v>
      </c>
      <c r="N8" s="2">
        <v>1</v>
      </c>
      <c r="O8" s="2">
        <v>99</v>
      </c>
      <c r="P8" s="2">
        <v>0</v>
      </c>
      <c r="Q8" s="2">
        <v>24</v>
      </c>
      <c r="R8" s="5">
        <f t="shared" si="4"/>
        <v>2.9606879606879603E-4</v>
      </c>
      <c r="S8" s="5">
        <f t="shared" si="5"/>
        <v>9.9843993759750392E-5</v>
      </c>
      <c r="T8" s="5">
        <f t="shared" si="6"/>
        <v>2.6239409081034108E-2</v>
      </c>
      <c r="U8" s="5">
        <f t="shared" si="7"/>
        <v>5.5493895671476193E-4</v>
      </c>
      <c r="V8" s="5">
        <f t="shared" si="8"/>
        <v>5.1874145006839949E-2</v>
      </c>
      <c r="W8" s="5">
        <f t="shared" si="9"/>
        <v>7.9064405834417373E-2</v>
      </c>
      <c r="X8" s="45">
        <f t="shared" si="10"/>
        <v>377.51593397017569</v>
      </c>
      <c r="Y8" s="45">
        <f t="shared" si="11"/>
        <v>9.8559014065080538E-5</v>
      </c>
      <c r="Z8" s="45">
        <f t="shared" si="12"/>
        <v>0.82765002793852138</v>
      </c>
      <c r="AA8" s="45">
        <f t="shared" si="13"/>
        <v>2.2722780004381486E-3</v>
      </c>
      <c r="AB8" s="45">
        <f t="shared" si="14"/>
        <v>4.934510463977226E-3</v>
      </c>
      <c r="AC8" s="45">
        <f t="shared" si="15"/>
        <v>-3.6803941145288214E-7</v>
      </c>
      <c r="AD8" s="47">
        <f t="shared" si="16"/>
        <v>7.349028679678191E-5</v>
      </c>
      <c r="AE8" s="45">
        <f t="shared" si="17"/>
        <v>0.33180036374540395</v>
      </c>
    </row>
    <row r="9" spans="1:31">
      <c r="A9" s="5">
        <v>8</v>
      </c>
      <c r="B9" s="30" t="s">
        <v>358</v>
      </c>
      <c r="C9" s="17" t="s">
        <v>327</v>
      </c>
      <c r="D9" s="5" t="s">
        <v>70</v>
      </c>
      <c r="E9" s="5">
        <f t="shared" si="0"/>
        <v>3.727864378837242E-3</v>
      </c>
      <c r="F9" s="5">
        <f t="shared" si="1"/>
        <v>9.4286751775253096E-4</v>
      </c>
      <c r="G9" s="5">
        <f t="shared" si="2"/>
        <v>0.14393947032134519</v>
      </c>
      <c r="H9" s="2">
        <v>150</v>
      </c>
      <c r="I9" s="5">
        <f t="shared" si="3"/>
        <v>0.19823154564156689</v>
      </c>
      <c r="J9" s="4" t="s">
        <v>232</v>
      </c>
      <c r="K9" s="2">
        <v>24</v>
      </c>
      <c r="L9" s="2">
        <v>72.3</v>
      </c>
      <c r="M9" s="2">
        <v>4</v>
      </c>
      <c r="N9" s="2">
        <v>0.6</v>
      </c>
      <c r="O9" s="2">
        <v>99</v>
      </c>
      <c r="P9" s="2">
        <v>0.2</v>
      </c>
      <c r="Q9" s="2">
        <v>24</v>
      </c>
      <c r="R9" s="5">
        <f t="shared" si="4"/>
        <v>2.9606879606879603E-4</v>
      </c>
      <c r="S9" s="5">
        <f t="shared" si="5"/>
        <v>7.4882995319812794E-5</v>
      </c>
      <c r="T9" s="5">
        <f t="shared" si="6"/>
        <v>1.5743645448620464E-2</v>
      </c>
      <c r="U9" s="5">
        <f t="shared" si="7"/>
        <v>1.1431742508324086E-2</v>
      </c>
      <c r="V9" s="5">
        <f t="shared" si="8"/>
        <v>5.1874145006839949E-2</v>
      </c>
      <c r="W9" s="5">
        <f t="shared" si="9"/>
        <v>7.9420484755173104E-2</v>
      </c>
      <c r="X9" s="45">
        <f t="shared" si="10"/>
        <v>508.06027646270405</v>
      </c>
      <c r="Y9" s="45">
        <f t="shared" si="11"/>
        <v>1.2676402338416046E-4</v>
      </c>
      <c r="Z9" s="45">
        <f t="shared" si="12"/>
        <v>1.6647546719652493</v>
      </c>
      <c r="AA9" s="45">
        <f t="shared" si="13"/>
        <v>8.44893464215353E-4</v>
      </c>
      <c r="AB9" s="45">
        <f t="shared" si="14"/>
        <v>3.7503843812428579E-3</v>
      </c>
      <c r="AC9" s="45">
        <f t="shared" si="15"/>
        <v>-4.5082683015393345E-6</v>
      </c>
      <c r="AD9" s="47">
        <f t="shared" si="16"/>
        <v>9.5758278337614001E-4</v>
      </c>
      <c r="AE9" s="45">
        <f t="shared" si="17"/>
        <v>0.19727396285819077</v>
      </c>
    </row>
    <row r="10" spans="1:31">
      <c r="A10" s="5">
        <v>9</v>
      </c>
      <c r="B10" s="30" t="s">
        <v>359</v>
      </c>
      <c r="C10" s="17" t="s">
        <v>328</v>
      </c>
      <c r="D10" s="5" t="s">
        <v>70</v>
      </c>
      <c r="E10" s="5">
        <f t="shared" si="0"/>
        <v>4.6855375574124921E-3</v>
      </c>
      <c r="F10" s="5">
        <f t="shared" si="1"/>
        <v>4.7452832341014781E-3</v>
      </c>
      <c r="G10" s="5">
        <f t="shared" si="2"/>
        <v>3.5129501768286714E-3</v>
      </c>
      <c r="H10" s="2">
        <v>150</v>
      </c>
      <c r="I10" s="5">
        <f t="shared" si="3"/>
        <v>0.16610428166151955</v>
      </c>
      <c r="J10" s="4" t="s">
        <v>232</v>
      </c>
      <c r="K10" s="2">
        <v>96.1</v>
      </c>
      <c r="L10" s="2">
        <v>72.3</v>
      </c>
      <c r="M10" s="2">
        <v>4</v>
      </c>
      <c r="N10" s="2">
        <v>0.4</v>
      </c>
      <c r="O10" s="2">
        <v>99</v>
      </c>
      <c r="P10" s="2">
        <v>0</v>
      </c>
      <c r="Q10" s="2">
        <v>24</v>
      </c>
      <c r="R10" s="5">
        <f t="shared" si="4"/>
        <v>2.9606879606879603E-4</v>
      </c>
      <c r="S10" s="5">
        <f t="shared" si="5"/>
        <v>2.9984399375975037E-4</v>
      </c>
      <c r="T10" s="5">
        <f t="shared" si="6"/>
        <v>1.0495763632413644E-2</v>
      </c>
      <c r="U10" s="5">
        <f t="shared" si="7"/>
        <v>2.2197558268590475E-4</v>
      </c>
      <c r="V10" s="5">
        <f t="shared" si="8"/>
        <v>5.1874145006839949E-2</v>
      </c>
      <c r="W10" s="5">
        <f t="shared" si="9"/>
        <v>6.3187797011768049E-2</v>
      </c>
      <c r="X10" s="45">
        <f t="shared" si="10"/>
        <v>673.22183286692143</v>
      </c>
      <c r="Y10" s="45">
        <f t="shared" si="11"/>
        <v>1.9353063645949061E-4</v>
      </c>
      <c r="Z10" s="45">
        <f t="shared" si="12"/>
        <v>0.90356842028305095</v>
      </c>
      <c r="AA10" s="45">
        <f t="shared" si="13"/>
        <v>6.3521729626334761E-3</v>
      </c>
      <c r="AB10" s="45">
        <f t="shared" si="14"/>
        <v>1.8652174441161674E-2</v>
      </c>
      <c r="AC10" s="45">
        <f t="shared" si="15"/>
        <v>-9.2195538370303844E-8</v>
      </c>
      <c r="AD10" s="47">
        <f t="shared" si="16"/>
        <v>4.9415750156857341E-6</v>
      </c>
      <c r="AE10" s="45">
        <f t="shared" si="17"/>
        <v>0.16609934008650387</v>
      </c>
    </row>
    <row r="11" spans="1:31">
      <c r="A11" s="5">
        <v>10</v>
      </c>
      <c r="B11" s="31" t="s">
        <v>360</v>
      </c>
      <c r="C11" s="16" t="s">
        <v>323</v>
      </c>
      <c r="D11" s="5" t="s">
        <v>91</v>
      </c>
      <c r="E11" s="5">
        <f t="shared" si="0"/>
        <v>1.2461558749228166E-3</v>
      </c>
      <c r="F11" s="5">
        <f t="shared" si="1"/>
        <v>1.265985500389607E-3</v>
      </c>
      <c r="G11" s="5">
        <f t="shared" si="2"/>
        <v>7.0364239885347775E-3</v>
      </c>
      <c r="H11" s="2">
        <v>150</v>
      </c>
      <c r="I11" s="5">
        <f t="shared" si="3"/>
        <v>0.33270615671998344</v>
      </c>
      <c r="J11" s="4" t="s">
        <v>232</v>
      </c>
      <c r="K11" s="2">
        <v>32</v>
      </c>
      <c r="L11" s="2">
        <v>24</v>
      </c>
      <c r="M11" s="2">
        <v>4</v>
      </c>
      <c r="N11" s="2">
        <v>1</v>
      </c>
      <c r="O11" s="2">
        <v>99</v>
      </c>
      <c r="P11" s="2">
        <v>0</v>
      </c>
      <c r="Q11" s="2">
        <v>24</v>
      </c>
      <c r="R11" s="5">
        <f t="shared" si="4"/>
        <v>9.8280098280098294E-5</v>
      </c>
      <c r="S11" s="5">
        <f t="shared" si="5"/>
        <v>9.9843993759750392E-5</v>
      </c>
      <c r="T11" s="5">
        <f t="shared" si="6"/>
        <v>2.6239409081034108E-2</v>
      </c>
      <c r="U11" s="5">
        <f t="shared" si="7"/>
        <v>5.5493895671476193E-4</v>
      </c>
      <c r="V11" s="5">
        <f t="shared" si="8"/>
        <v>5.1874145006839949E-2</v>
      </c>
      <c r="W11" s="5">
        <f t="shared" si="9"/>
        <v>7.8866617136628667E-2</v>
      </c>
      <c r="X11" s="45">
        <f t="shared" si="10"/>
        <v>376.42742812663317</v>
      </c>
      <c r="Y11" s="45">
        <f t="shared" si="11"/>
        <v>9.8521297513794065E-5</v>
      </c>
      <c r="Z11" s="45">
        <f t="shared" si="12"/>
        <v>0.82561709990220977</v>
      </c>
      <c r="AA11" s="45">
        <f t="shared" si="13"/>
        <v>2.4208780158956654E-3</v>
      </c>
      <c r="AB11" s="45">
        <f t="shared" si="14"/>
        <v>4.9394727793081739E-3</v>
      </c>
      <c r="AC11" s="45">
        <f t="shared" si="15"/>
        <v>-3.6988772999987698E-7</v>
      </c>
      <c r="AD11" s="47">
        <f t="shared" si="16"/>
        <v>7.378195397575232E-5</v>
      </c>
      <c r="AE11" s="45">
        <f t="shared" si="17"/>
        <v>0.33263237476600771</v>
      </c>
    </row>
    <row r="12" spans="1:31">
      <c r="A12" s="5">
        <v>11</v>
      </c>
      <c r="B12" s="30" t="s">
        <v>361</v>
      </c>
      <c r="C12" s="17" t="s">
        <v>331</v>
      </c>
      <c r="D12" s="5" t="s">
        <v>70</v>
      </c>
      <c r="E12" s="5">
        <f t="shared" si="0"/>
        <v>1.4710572250223721E-3</v>
      </c>
      <c r="F12" s="5">
        <f t="shared" si="1"/>
        <v>1.494465623922884E-3</v>
      </c>
      <c r="G12" s="5">
        <f t="shared" si="2"/>
        <v>4.56848168453466E-3</v>
      </c>
      <c r="H12" s="2">
        <v>150</v>
      </c>
      <c r="I12" s="5">
        <f t="shared" si="3"/>
        <v>0.21601341615908934</v>
      </c>
      <c r="J12" s="4" t="s">
        <v>232</v>
      </c>
      <c r="K12" s="2">
        <v>32</v>
      </c>
      <c r="L12" s="2">
        <v>24</v>
      </c>
      <c r="M12" s="2">
        <v>4</v>
      </c>
      <c r="N12" s="2">
        <v>0.55000000000000004</v>
      </c>
      <c r="O12" s="2">
        <v>99</v>
      </c>
      <c r="P12" s="2">
        <v>0</v>
      </c>
      <c r="Q12" s="2">
        <v>24</v>
      </c>
      <c r="R12" s="5">
        <f t="shared" si="4"/>
        <v>9.8280098280098294E-5</v>
      </c>
      <c r="S12" s="5">
        <f t="shared" si="5"/>
        <v>9.9843993759750392E-5</v>
      </c>
      <c r="T12" s="5">
        <f t="shared" si="6"/>
        <v>1.4431674994568757E-2</v>
      </c>
      <c r="U12" s="5">
        <f t="shared" si="7"/>
        <v>3.0521642619311907E-4</v>
      </c>
      <c r="V12" s="5">
        <f t="shared" si="8"/>
        <v>5.1874145006839949E-2</v>
      </c>
      <c r="W12" s="5">
        <f t="shared" si="9"/>
        <v>6.6809160519641669E-2</v>
      </c>
      <c r="X12" s="45">
        <f t="shared" si="10"/>
        <v>565.21768456198515</v>
      </c>
      <c r="Y12" s="45">
        <f t="shared" si="11"/>
        <v>1.5891437872747317E-4</v>
      </c>
      <c r="Z12" s="45">
        <f t="shared" si="12"/>
        <v>0.97106674705004226</v>
      </c>
      <c r="AA12" s="45">
        <f t="shared" si="13"/>
        <v>0</v>
      </c>
      <c r="AB12" s="45">
        <f t="shared" si="14"/>
        <v>5.9785843157976921E-3</v>
      </c>
      <c r="AC12" s="45">
        <f t="shared" si="15"/>
        <v>-1.5592282698317694E-7</v>
      </c>
      <c r="AD12" s="47">
        <f t="shared" si="16"/>
        <v>2.596743826509219E-5</v>
      </c>
      <c r="AE12" s="45">
        <f t="shared" si="17"/>
        <v>0.21598744872082426</v>
      </c>
    </row>
    <row r="13" spans="1:31">
      <c r="A13" s="5">
        <v>12</v>
      </c>
      <c r="B13" s="30" t="s">
        <v>362</v>
      </c>
      <c r="C13" s="17" t="s">
        <v>329</v>
      </c>
      <c r="D13" s="5" t="s">
        <v>70</v>
      </c>
      <c r="E13" s="5">
        <f t="shared" si="0"/>
        <v>4.3192296674767535E-3</v>
      </c>
      <c r="F13" s="5">
        <f t="shared" si="1"/>
        <v>4.3743045219831059E-3</v>
      </c>
      <c r="G13" s="5">
        <f t="shared" si="2"/>
        <v>4.857469960983068E-3</v>
      </c>
      <c r="H13" s="2">
        <v>150</v>
      </c>
      <c r="I13" s="5">
        <f t="shared" si="3"/>
        <v>0.22967776881193505</v>
      </c>
      <c r="J13" s="4" t="s">
        <v>232</v>
      </c>
      <c r="K13" s="2">
        <v>96.1</v>
      </c>
      <c r="L13" s="2">
        <v>72.3</v>
      </c>
      <c r="M13" s="2">
        <v>4</v>
      </c>
      <c r="N13" s="2">
        <v>0.6</v>
      </c>
      <c r="O13" s="2">
        <v>99</v>
      </c>
      <c r="P13" s="2">
        <v>0</v>
      </c>
      <c r="Q13" s="2">
        <v>24</v>
      </c>
      <c r="R13" s="5">
        <f t="shared" si="4"/>
        <v>2.9606879606879603E-4</v>
      </c>
      <c r="S13" s="5">
        <f t="shared" si="5"/>
        <v>2.9984399375975037E-4</v>
      </c>
      <c r="T13" s="5">
        <f t="shared" si="6"/>
        <v>1.5743645448620464E-2</v>
      </c>
      <c r="U13" s="5">
        <f t="shared" si="7"/>
        <v>3.3296337402885712E-4</v>
      </c>
      <c r="V13" s="5">
        <f t="shared" si="8"/>
        <v>5.1874145006839949E-2</v>
      </c>
      <c r="W13" s="5">
        <f t="shared" si="9"/>
        <v>6.8546666619317825E-2</v>
      </c>
      <c r="X13" s="45">
        <f t="shared" si="10"/>
        <v>538.8523122704753</v>
      </c>
      <c r="Y13" s="45">
        <f t="shared" si="11"/>
        <v>1.4928401713123902E-4</v>
      </c>
      <c r="Z13" s="45">
        <f t="shared" si="12"/>
        <v>0.97403557500710758</v>
      </c>
      <c r="AA13" s="45">
        <f t="shared" si="13"/>
        <v>0</v>
      </c>
      <c r="AB13" s="45">
        <f t="shared" si="14"/>
        <v>1.7497985568186259E-2</v>
      </c>
      <c r="AC13" s="45">
        <f t="shared" si="15"/>
        <v>-1.7627315230811493E-7</v>
      </c>
      <c r="AD13" s="47">
        <f t="shared" si="16"/>
        <v>1.006811810533477E-5</v>
      </c>
      <c r="AE13" s="45">
        <f t="shared" si="17"/>
        <v>0.22966770069382972</v>
      </c>
    </row>
    <row r="14" spans="1:31">
      <c r="A14" s="5">
        <v>13</v>
      </c>
      <c r="B14" s="30" t="s">
        <v>363</v>
      </c>
      <c r="C14" s="17" t="s">
        <v>330</v>
      </c>
      <c r="D14" s="5" t="s">
        <v>70</v>
      </c>
      <c r="E14" s="5">
        <f t="shared" si="0"/>
        <v>1.5652187492738005E-3</v>
      </c>
      <c r="F14" s="5">
        <f t="shared" si="1"/>
        <v>1.5901255062825254E-3</v>
      </c>
      <c r="G14" s="5">
        <f t="shared" si="2"/>
        <v>3.5352054991922158E-3</v>
      </c>
      <c r="H14" s="2">
        <v>150</v>
      </c>
      <c r="I14" s="5">
        <f t="shared" si="3"/>
        <v>0.16715658930844421</v>
      </c>
      <c r="J14" s="4" t="s">
        <v>232</v>
      </c>
      <c r="K14" s="2">
        <v>32</v>
      </c>
      <c r="L14" s="2">
        <v>24</v>
      </c>
      <c r="M14" s="2">
        <v>4</v>
      </c>
      <c r="N14" s="2">
        <v>0.4</v>
      </c>
      <c r="O14" s="2">
        <v>99</v>
      </c>
      <c r="P14" s="2">
        <v>0</v>
      </c>
      <c r="Q14" s="2">
        <v>24</v>
      </c>
      <c r="R14" s="5">
        <f t="shared" si="4"/>
        <v>9.8280098280098294E-5</v>
      </c>
      <c r="S14" s="5">
        <f t="shared" si="5"/>
        <v>9.9843993759750392E-5</v>
      </c>
      <c r="T14" s="5">
        <f t="shared" si="6"/>
        <v>1.0495763632413644E-2</v>
      </c>
      <c r="U14" s="5">
        <f t="shared" si="7"/>
        <v>2.2197558268590475E-4</v>
      </c>
      <c r="V14" s="5">
        <f t="shared" si="8"/>
        <v>5.1874145006839949E-2</v>
      </c>
      <c r="W14" s="5">
        <f t="shared" si="9"/>
        <v>6.2790008313979351E-2</v>
      </c>
      <c r="X14" s="45">
        <f t="shared" si="10"/>
        <v>670.74009809137374</v>
      </c>
      <c r="Y14" s="45">
        <f t="shared" si="11"/>
        <v>1.9403875382570011E-4</v>
      </c>
      <c r="Z14" s="45">
        <f t="shared" si="12"/>
        <v>0.90589696716064194</v>
      </c>
      <c r="AA14" s="45">
        <f t="shared" si="13"/>
        <v>6.11491289588347E-3</v>
      </c>
      <c r="AB14" s="45">
        <f t="shared" si="14"/>
        <v>6.0438547093337189E-3</v>
      </c>
      <c r="AC14" s="45">
        <f t="shared" si="15"/>
        <v>-9.3367397212409422E-8</v>
      </c>
      <c r="AD14" s="47">
        <f t="shared" si="16"/>
        <v>1.5409033370568977E-5</v>
      </c>
      <c r="AE14" s="45">
        <f t="shared" si="17"/>
        <v>0.16714118027507363</v>
      </c>
    </row>
    <row r="15" spans="1:31">
      <c r="A15" s="5">
        <v>14</v>
      </c>
      <c r="B15" s="32" t="s">
        <v>364</v>
      </c>
      <c r="C15" s="8" t="s">
        <v>161</v>
      </c>
      <c r="D15" s="6" t="s">
        <v>126</v>
      </c>
      <c r="E15" s="5">
        <f t="shared" si="0"/>
        <v>1.283721600432951E-3</v>
      </c>
      <c r="F15" s="5">
        <f t="shared" si="1"/>
        <v>1.9562234934522721E-3</v>
      </c>
      <c r="G15" s="5">
        <f t="shared" si="2"/>
        <v>1.9329437342812115E-3</v>
      </c>
      <c r="H15" s="5">
        <v>120</v>
      </c>
      <c r="I15" s="5">
        <f t="shared" si="3"/>
        <v>9.1396181076716307E-2</v>
      </c>
      <c r="J15" s="4" t="s">
        <v>232</v>
      </c>
      <c r="K15" s="3">
        <v>36</v>
      </c>
      <c r="L15" s="3">
        <v>18</v>
      </c>
      <c r="M15" s="3">
        <v>4</v>
      </c>
      <c r="N15" s="5">
        <v>0.2</v>
      </c>
      <c r="O15" s="3">
        <v>99</v>
      </c>
      <c r="P15" s="5">
        <v>0</v>
      </c>
      <c r="Q15" s="3">
        <v>24</v>
      </c>
      <c r="R15" s="5">
        <f t="shared" si="4"/>
        <v>7.3710073710073714E-5</v>
      </c>
      <c r="S15" s="5">
        <f t="shared" si="5"/>
        <v>1.123244929797192E-4</v>
      </c>
      <c r="T15" s="5">
        <f t="shared" si="6"/>
        <v>5.247881816206822E-3</v>
      </c>
      <c r="U15" s="5">
        <f t="shared" si="7"/>
        <v>1.1098779134295237E-4</v>
      </c>
      <c r="V15" s="5">
        <f t="shared" si="8"/>
        <v>5.1874145006839949E-2</v>
      </c>
      <c r="W15" s="5">
        <f t="shared" si="9"/>
        <v>5.7419049181079512E-2</v>
      </c>
      <c r="X15" s="45">
        <f t="shared" si="10"/>
        <v>875.64251124657085</v>
      </c>
      <c r="Y15" s="45">
        <f t="shared" si="11"/>
        <v>2.644187223495106E-4</v>
      </c>
      <c r="Z15" s="45">
        <f t="shared" si="12"/>
        <v>0.66022666998592772</v>
      </c>
      <c r="AA15" s="45">
        <f t="shared" si="13"/>
        <v>3.0097988804735326E-2</v>
      </c>
      <c r="AB15" s="45">
        <f t="shared" si="14"/>
        <v>6.2638919432480194E-3</v>
      </c>
      <c r="AC15" s="45">
        <f t="shared" si="15"/>
        <v>-2.7912860736816231E-8</v>
      </c>
      <c r="AD15" s="47">
        <f t="shared" si="16"/>
        <v>4.4529873588360254E-6</v>
      </c>
      <c r="AE15" s="45">
        <f t="shared" si="17"/>
        <v>9.1391728089357471E-2</v>
      </c>
    </row>
    <row r="16" spans="1:31">
      <c r="A16" s="5">
        <v>15</v>
      </c>
      <c r="B16" s="32" t="s">
        <v>365</v>
      </c>
      <c r="C16" s="8" t="s">
        <v>162</v>
      </c>
      <c r="D16" s="6" t="s">
        <v>126</v>
      </c>
      <c r="E16" s="5">
        <f t="shared" si="0"/>
        <v>1.1741401297206515E-3</v>
      </c>
      <c r="F16" s="5">
        <f t="shared" si="1"/>
        <v>1.7892356922170551E-3</v>
      </c>
      <c r="G16" s="5">
        <f t="shared" si="2"/>
        <v>3.5358862952001887E-3</v>
      </c>
      <c r="H16" s="5">
        <v>120</v>
      </c>
      <c r="I16" s="5">
        <f t="shared" si="3"/>
        <v>0.16718877966873122</v>
      </c>
      <c r="J16" s="4" t="s">
        <v>232</v>
      </c>
      <c r="K16" s="3">
        <v>36</v>
      </c>
      <c r="L16" s="3">
        <v>18</v>
      </c>
      <c r="M16" s="3">
        <v>4</v>
      </c>
      <c r="N16" s="5">
        <v>0.4</v>
      </c>
      <c r="O16" s="3">
        <v>99</v>
      </c>
      <c r="P16" s="5">
        <v>0</v>
      </c>
      <c r="Q16" s="3">
        <v>24</v>
      </c>
      <c r="R16" s="5">
        <f t="shared" si="4"/>
        <v>7.3710073710073714E-5</v>
      </c>
      <c r="S16" s="5">
        <f t="shared" si="5"/>
        <v>1.123244929797192E-4</v>
      </c>
      <c r="T16" s="5">
        <f t="shared" si="6"/>
        <v>1.0495763632413644E-2</v>
      </c>
      <c r="U16" s="5">
        <f t="shared" si="7"/>
        <v>2.2197558268590475E-4</v>
      </c>
      <c r="V16" s="5">
        <f t="shared" si="8"/>
        <v>5.1874145006839949E-2</v>
      </c>
      <c r="W16" s="5">
        <f t="shared" si="9"/>
        <v>6.2777918788629289E-2</v>
      </c>
      <c r="X16" s="45">
        <f t="shared" si="10"/>
        <v>670.6643284176721</v>
      </c>
      <c r="Y16" s="45">
        <f t="shared" si="11"/>
        <v>1.9405419737808294E-4</v>
      </c>
      <c r="Z16" s="45">
        <f t="shared" si="12"/>
        <v>0.90596761097266654</v>
      </c>
      <c r="AA16" s="45">
        <f t="shared" si="13"/>
        <v>6.1076976190821159E-3</v>
      </c>
      <c r="AB16" s="45">
        <f t="shared" si="14"/>
        <v>6.8406698469526657E-3</v>
      </c>
      <c r="AC16" s="45">
        <f t="shared" si="15"/>
        <v>-9.3403361329221873E-8</v>
      </c>
      <c r="AD16" s="47">
        <f t="shared" si="16"/>
        <v>1.3626979352682807E-5</v>
      </c>
      <c r="AE16" s="45">
        <f t="shared" si="17"/>
        <v>0.16717515268937855</v>
      </c>
    </row>
    <row r="17" spans="1:31">
      <c r="A17" s="5">
        <v>16</v>
      </c>
      <c r="B17" s="32" t="s">
        <v>401</v>
      </c>
      <c r="C17" s="8" t="s">
        <v>163</v>
      </c>
      <c r="D17" s="6" t="s">
        <v>126</v>
      </c>
      <c r="E17" s="5">
        <f t="shared" si="0"/>
        <v>1.0817955387255555E-3</v>
      </c>
      <c r="F17" s="5">
        <f t="shared" si="1"/>
        <v>1.6485146368597858E-3</v>
      </c>
      <c r="G17" s="5">
        <f t="shared" si="2"/>
        <v>4.8866901693818141E-3</v>
      </c>
      <c r="H17" s="5">
        <v>120</v>
      </c>
      <c r="I17" s="5">
        <f t="shared" si="3"/>
        <v>0.23105940005683226</v>
      </c>
      <c r="J17" s="4" t="s">
        <v>232</v>
      </c>
      <c r="K17" s="3">
        <v>36</v>
      </c>
      <c r="L17" s="3">
        <v>18</v>
      </c>
      <c r="M17" s="3">
        <v>4</v>
      </c>
      <c r="N17" s="5">
        <v>0.6</v>
      </c>
      <c r="O17" s="3">
        <v>99</v>
      </c>
      <c r="P17" s="5">
        <v>0</v>
      </c>
      <c r="Q17" s="3">
        <v>24</v>
      </c>
      <c r="R17" s="5">
        <f t="shared" si="4"/>
        <v>7.3710073710073714E-5</v>
      </c>
      <c r="S17" s="5">
        <f t="shared" si="5"/>
        <v>1.123244929797192E-4</v>
      </c>
      <c r="T17" s="5">
        <f t="shared" si="6"/>
        <v>1.5743645448620464E-2</v>
      </c>
      <c r="U17" s="5">
        <f t="shared" si="7"/>
        <v>3.3296337402885712E-4</v>
      </c>
      <c r="V17" s="5">
        <f t="shared" si="8"/>
        <v>5.1874145006839949E-2</v>
      </c>
      <c r="W17" s="5">
        <f t="shared" si="9"/>
        <v>6.8136788396179065E-2</v>
      </c>
      <c r="X17" s="45">
        <f t="shared" si="10"/>
        <v>536.25725195189295</v>
      </c>
      <c r="Y17" s="45">
        <f t="shared" si="11"/>
        <v>1.4945877605684156E-4</v>
      </c>
      <c r="Z17" s="45">
        <f t="shared" si="12"/>
        <v>0.97397546235175569</v>
      </c>
      <c r="AA17" s="45">
        <f t="shared" si="13"/>
        <v>0</v>
      </c>
      <c r="AB17" s="45">
        <f t="shared" si="14"/>
        <v>6.5948306444859059E-3</v>
      </c>
      <c r="AC17" s="45">
        <f t="shared" si="15"/>
        <v>-1.7840028041055514E-7</v>
      </c>
      <c r="AD17" s="47">
        <f t="shared" si="16"/>
        <v>2.6941470848479507E-5</v>
      </c>
      <c r="AE17" s="45">
        <f t="shared" si="17"/>
        <v>0.23103245858598379</v>
      </c>
    </row>
    <row r="18" spans="1:31">
      <c r="A18" s="5">
        <v>17</v>
      </c>
      <c r="B18" s="32" t="s">
        <v>402</v>
      </c>
      <c r="C18" s="8" t="s">
        <v>164</v>
      </c>
      <c r="D18" s="6" t="s">
        <v>126</v>
      </c>
      <c r="E18" s="5">
        <f t="shared" si="0"/>
        <v>1.0029173928388258E-3</v>
      </c>
      <c r="F18" s="5">
        <f t="shared" si="1"/>
        <v>1.5283146791341109E-3</v>
      </c>
      <c r="G18" s="5">
        <f t="shared" si="2"/>
        <v>6.0405087515412867E-3</v>
      </c>
      <c r="H18" s="5">
        <v>120</v>
      </c>
      <c r="I18" s="5">
        <f t="shared" si="3"/>
        <v>0.28561588310104347</v>
      </c>
      <c r="J18" s="4" t="s">
        <v>232</v>
      </c>
      <c r="K18" s="3">
        <v>36</v>
      </c>
      <c r="L18" s="3">
        <v>18</v>
      </c>
      <c r="M18" s="3">
        <v>4</v>
      </c>
      <c r="N18" s="5">
        <v>0.8</v>
      </c>
      <c r="O18" s="3">
        <v>99</v>
      </c>
      <c r="P18" s="5">
        <v>0</v>
      </c>
      <c r="Q18" s="3">
        <v>24</v>
      </c>
      <c r="R18" s="5">
        <f t="shared" si="4"/>
        <v>7.3710073710073714E-5</v>
      </c>
      <c r="S18" s="5">
        <f t="shared" si="5"/>
        <v>1.123244929797192E-4</v>
      </c>
      <c r="T18" s="5">
        <f t="shared" si="6"/>
        <v>2.0991527264827288E-2</v>
      </c>
      <c r="U18" s="5">
        <f t="shared" si="7"/>
        <v>4.439511653718095E-4</v>
      </c>
      <c r="V18" s="5">
        <f t="shared" si="8"/>
        <v>5.1874145006839949E-2</v>
      </c>
      <c r="W18" s="5">
        <f t="shared" si="9"/>
        <v>7.3495658003728842E-2</v>
      </c>
      <c r="X18" s="45">
        <f t="shared" si="10"/>
        <v>443.35028908968445</v>
      </c>
      <c r="Y18" s="45">
        <f t="shared" si="11"/>
        <v>1.1953597320338756E-4</v>
      </c>
      <c r="Z18" s="45">
        <f t="shared" si="12"/>
        <v>0.92433359100837154</v>
      </c>
      <c r="AA18" s="45">
        <f t="shared" si="13"/>
        <v>0</v>
      </c>
      <c r="AB18" s="45">
        <f t="shared" si="14"/>
        <v>6.1142131169191873E-3</v>
      </c>
      <c r="AC18" s="45">
        <f t="shared" si="15"/>
        <v>-2.7259190814926528E-7</v>
      </c>
      <c r="AD18" s="47">
        <f t="shared" si="16"/>
        <v>4.4262883887758332E-5</v>
      </c>
      <c r="AE18" s="45">
        <f t="shared" si="17"/>
        <v>0.28557162021715571</v>
      </c>
    </row>
    <row r="19" spans="1:31">
      <c r="A19" s="5">
        <v>18</v>
      </c>
      <c r="B19" s="32" t="s">
        <v>558</v>
      </c>
      <c r="C19" s="8" t="s">
        <v>186</v>
      </c>
      <c r="D19" s="6" t="s">
        <v>130</v>
      </c>
      <c r="E19" s="5">
        <f t="shared" si="0"/>
        <v>9.3476019631282285E-4</v>
      </c>
      <c r="F19" s="5">
        <f t="shared" si="1"/>
        <v>1.4244520433047822E-3</v>
      </c>
      <c r="G19" s="5">
        <f t="shared" si="2"/>
        <v>7.0375027728323946E-3</v>
      </c>
      <c r="H19" s="5">
        <v>120</v>
      </c>
      <c r="I19" s="5">
        <f t="shared" si="3"/>
        <v>0.33275716532580008</v>
      </c>
      <c r="J19" s="4" t="s">
        <v>232</v>
      </c>
      <c r="K19" s="3">
        <v>36</v>
      </c>
      <c r="L19" s="3">
        <v>18</v>
      </c>
      <c r="M19" s="3">
        <v>4</v>
      </c>
      <c r="N19" s="5">
        <v>1</v>
      </c>
      <c r="O19" s="3">
        <v>99</v>
      </c>
      <c r="P19" s="5">
        <v>0</v>
      </c>
      <c r="Q19" s="3">
        <v>24</v>
      </c>
      <c r="R19" s="5">
        <f t="shared" si="4"/>
        <v>7.3710073710073714E-5</v>
      </c>
      <c r="S19" s="5">
        <f t="shared" si="5"/>
        <v>1.123244929797192E-4</v>
      </c>
      <c r="T19" s="5">
        <f t="shared" si="6"/>
        <v>2.6239409081034108E-2</v>
      </c>
      <c r="U19" s="5">
        <f t="shared" si="7"/>
        <v>5.5493895671476193E-4</v>
      </c>
      <c r="V19" s="5">
        <f t="shared" si="8"/>
        <v>5.1874145006839949E-2</v>
      </c>
      <c r="W19" s="5">
        <f t="shared" si="9"/>
        <v>7.8854527611278619E-2</v>
      </c>
      <c r="X19" s="45">
        <f t="shared" si="10"/>
        <v>376.36082204528731</v>
      </c>
      <c r="Y19" s="45">
        <f t="shared" si="11"/>
        <v>9.8518966939891702E-5</v>
      </c>
      <c r="Z19" s="45">
        <f t="shared" si="12"/>
        <v>0.82549226189431446</v>
      </c>
      <c r="AA19" s="45">
        <f t="shared" si="13"/>
        <v>2.4300400763079596E-3</v>
      </c>
      <c r="AB19" s="45">
        <f t="shared" si="14"/>
        <v>5.5728638473664053E-3</v>
      </c>
      <c r="AC19" s="45">
        <f t="shared" si="15"/>
        <v>-3.7000115683830619E-7</v>
      </c>
      <c r="AD19" s="47">
        <f t="shared" si="16"/>
        <v>6.5620674387032937E-5</v>
      </c>
      <c r="AE19" s="45">
        <f t="shared" si="17"/>
        <v>0.33269154465141304</v>
      </c>
    </row>
    <row r="20" spans="1:31">
      <c r="A20" s="5">
        <v>19</v>
      </c>
      <c r="B20" s="32" t="s">
        <v>557</v>
      </c>
      <c r="C20" s="8" t="s">
        <v>199</v>
      </c>
      <c r="D20" s="6" t="s">
        <v>131</v>
      </c>
      <c r="E20" s="5">
        <f t="shared" si="0"/>
        <v>8.7133476152585017E-4</v>
      </c>
      <c r="F20" s="5">
        <f t="shared" si="1"/>
        <v>1.3277999922908744E-3</v>
      </c>
      <c r="G20" s="5">
        <f t="shared" si="2"/>
        <v>0.13644786454260521</v>
      </c>
      <c r="H20" s="5">
        <v>120</v>
      </c>
      <c r="I20" s="5">
        <f t="shared" si="3"/>
        <v>0.24814311643893994</v>
      </c>
      <c r="J20" s="4" t="s">
        <v>232</v>
      </c>
      <c r="K20" s="3">
        <v>36</v>
      </c>
      <c r="L20" s="3">
        <v>18</v>
      </c>
      <c r="M20" s="3">
        <v>4</v>
      </c>
      <c r="N20" s="5">
        <v>0.8</v>
      </c>
      <c r="O20" s="3">
        <v>99</v>
      </c>
      <c r="P20" s="5">
        <v>0.2</v>
      </c>
      <c r="Q20" s="3">
        <v>24</v>
      </c>
      <c r="R20" s="5">
        <f t="shared" si="4"/>
        <v>7.3710073710073714E-5</v>
      </c>
      <c r="S20" s="5">
        <f t="shared" si="5"/>
        <v>1.123244929797192E-4</v>
      </c>
      <c r="T20" s="5">
        <f t="shared" si="6"/>
        <v>2.0991527264827288E-2</v>
      </c>
      <c r="U20" s="5">
        <f t="shared" si="7"/>
        <v>1.1542730299667039E-2</v>
      </c>
      <c r="V20" s="5">
        <f t="shared" si="8"/>
        <v>5.1874145006839949E-2</v>
      </c>
      <c r="W20" s="5">
        <f t="shared" si="9"/>
        <v>8.4594437138024059E-2</v>
      </c>
      <c r="X20" s="45">
        <f t="shared" si="10"/>
        <v>449.78202320566407</v>
      </c>
      <c r="Y20" s="45">
        <f t="shared" si="11"/>
        <v>1.0974945283057998E-4</v>
      </c>
      <c r="Z20" s="45">
        <f t="shared" si="12"/>
        <v>1.6541024749220135</v>
      </c>
      <c r="AA20" s="45">
        <f t="shared" si="13"/>
        <v>7.8876033130897416E-3</v>
      </c>
      <c r="AB20" s="45">
        <f t="shared" si="14"/>
        <v>4.9235960537415812E-3</v>
      </c>
      <c r="AC20" s="45">
        <f t="shared" si="15"/>
        <v>-5.3496585375683808E-6</v>
      </c>
      <c r="AD20" s="47">
        <f t="shared" si="16"/>
        <v>9.1608711958894324E-4</v>
      </c>
      <c r="AE20" s="45">
        <f t="shared" si="17"/>
        <v>0.247227029319351</v>
      </c>
    </row>
    <row r="21" spans="1:31">
      <c r="A21" s="5">
        <v>20</v>
      </c>
      <c r="B21" s="32" t="s">
        <v>556</v>
      </c>
      <c r="C21" s="8" t="s">
        <v>200</v>
      </c>
      <c r="D21" s="6" t="s">
        <v>131</v>
      </c>
      <c r="E21" s="5">
        <f t="shared" si="0"/>
        <v>6.9022096112559606E-4</v>
      </c>
      <c r="F21" s="5">
        <f t="shared" si="1"/>
        <v>1.0518062945826555E-3</v>
      </c>
      <c r="G21" s="5">
        <f t="shared" si="2"/>
        <v>0.31594398475082403</v>
      </c>
      <c r="H21" s="5">
        <v>120</v>
      </c>
      <c r="I21" s="5">
        <f t="shared" si="3"/>
        <v>0.19656461315196203</v>
      </c>
      <c r="J21" s="4" t="s">
        <v>232</v>
      </c>
      <c r="K21" s="3">
        <v>36</v>
      </c>
      <c r="L21" s="3">
        <v>18</v>
      </c>
      <c r="M21" s="3">
        <v>4</v>
      </c>
      <c r="N21" s="5">
        <v>0.8</v>
      </c>
      <c r="O21" s="3">
        <v>99</v>
      </c>
      <c r="P21" s="5">
        <v>0.6</v>
      </c>
      <c r="Q21" s="3">
        <v>24</v>
      </c>
      <c r="R21" s="5">
        <f t="shared" si="4"/>
        <v>7.3710073710073714E-5</v>
      </c>
      <c r="S21" s="5">
        <f t="shared" si="5"/>
        <v>1.123244929797192E-4</v>
      </c>
      <c r="T21" s="5">
        <f t="shared" si="6"/>
        <v>2.0991527264827288E-2</v>
      </c>
      <c r="U21" s="5">
        <f t="shared" si="7"/>
        <v>3.374028856825749E-2</v>
      </c>
      <c r="V21" s="5">
        <f t="shared" si="8"/>
        <v>5.1874145006839949E-2</v>
      </c>
      <c r="W21" s="5">
        <f t="shared" si="9"/>
        <v>0.10679199540661452</v>
      </c>
      <c r="X21" s="45">
        <f t="shared" si="10"/>
        <v>320.93428627654498</v>
      </c>
      <c r="Y21" s="45">
        <f t="shared" si="11"/>
        <v>6.6995131777364294E-5</v>
      </c>
      <c r="Z21" s="45">
        <f t="shared" si="12"/>
        <v>1.1679131069947035</v>
      </c>
      <c r="AA21" s="45">
        <f t="shared" si="13"/>
        <v>4.1842401068527435E-2</v>
      </c>
      <c r="AB21" s="45">
        <f t="shared" si="14"/>
        <v>2.0866055474581054E-3</v>
      </c>
      <c r="AC21" s="45">
        <f t="shared" si="15"/>
        <v>-9.8123383281571468E-6</v>
      </c>
      <c r="AD21" s="47">
        <f t="shared" si="16"/>
        <v>2.2583360626411341E-3</v>
      </c>
      <c r="AE21" s="45">
        <f t="shared" si="17"/>
        <v>0.19430627708932088</v>
      </c>
    </row>
    <row r="22" spans="1:31">
      <c r="A22" s="5">
        <v>21</v>
      </c>
      <c r="B22" s="32" t="s">
        <v>555</v>
      </c>
      <c r="C22" s="8" t="s">
        <v>187</v>
      </c>
      <c r="D22" s="6" t="s">
        <v>130</v>
      </c>
      <c r="E22" s="5">
        <f t="shared" si="0"/>
        <v>5.7144219520035937E-4</v>
      </c>
      <c r="F22" s="5">
        <f t="shared" si="1"/>
        <v>8.7080302070469736E-4</v>
      </c>
      <c r="G22" s="5">
        <f t="shared" si="2"/>
        <v>0.43366183728101854</v>
      </c>
      <c r="H22" s="5">
        <v>120</v>
      </c>
      <c r="I22" s="5">
        <f t="shared" si="3"/>
        <v>0.16273819597580624</v>
      </c>
      <c r="J22" s="4" t="s">
        <v>232</v>
      </c>
      <c r="K22" s="3">
        <v>36</v>
      </c>
      <c r="L22" s="3">
        <v>18</v>
      </c>
      <c r="M22" s="3">
        <v>4</v>
      </c>
      <c r="N22" s="5">
        <v>0.8</v>
      </c>
      <c r="O22" s="3">
        <v>99</v>
      </c>
      <c r="P22" s="5">
        <v>1</v>
      </c>
      <c r="Q22" s="3">
        <v>24</v>
      </c>
      <c r="R22" s="5">
        <f t="shared" si="4"/>
        <v>7.3710073710073714E-5</v>
      </c>
      <c r="S22" s="5">
        <f t="shared" si="5"/>
        <v>1.123244929797192E-4</v>
      </c>
      <c r="T22" s="5">
        <f t="shared" si="6"/>
        <v>2.0991527264827288E-2</v>
      </c>
      <c r="U22" s="5">
        <f t="shared" si="7"/>
        <v>5.5937846836847951E-2</v>
      </c>
      <c r="V22" s="5">
        <f t="shared" si="8"/>
        <v>5.1874145006839949E-2</v>
      </c>
      <c r="W22" s="5">
        <f t="shared" si="9"/>
        <v>0.12898955367520498</v>
      </c>
      <c r="X22" s="45">
        <f t="shared" si="10"/>
        <v>205.431995934029</v>
      </c>
      <c r="Y22" s="45">
        <f t="shared" si="11"/>
        <v>3.8134109566367234E-5</v>
      </c>
      <c r="Z22" s="45">
        <f t="shared" si="12"/>
        <v>0.44786625575818645</v>
      </c>
      <c r="AA22" s="45">
        <f t="shared" si="13"/>
        <v>7.5755498014102141E-2</v>
      </c>
      <c r="AB22" s="45">
        <f t="shared" si="14"/>
        <v>-3.7802103593972004E-4</v>
      </c>
      <c r="AC22" s="45">
        <f t="shared" si="15"/>
        <v>-1.115058851990132E-5</v>
      </c>
      <c r="AD22" s="47">
        <f t="shared" si="16"/>
        <v>3.5336051863571302E-3</v>
      </c>
      <c r="AE22" s="45">
        <f t="shared" si="17"/>
        <v>0.15920459078944912</v>
      </c>
    </row>
    <row r="23" spans="1:31">
      <c r="A23" s="5">
        <v>22</v>
      </c>
      <c r="B23" s="18" t="s">
        <v>554</v>
      </c>
      <c r="C23" s="7" t="s">
        <v>165</v>
      </c>
      <c r="D23" s="6" t="s">
        <v>126</v>
      </c>
      <c r="E23" s="5">
        <f t="shared" si="0"/>
        <v>2.5599836444413523E-3</v>
      </c>
      <c r="F23" s="5">
        <f t="shared" si="1"/>
        <v>3.5759896337484976E-3</v>
      </c>
      <c r="G23" s="5">
        <f t="shared" si="2"/>
        <v>1.9273276790374239E-3</v>
      </c>
      <c r="H23" s="6">
        <v>120</v>
      </c>
      <c r="I23" s="5">
        <f t="shared" si="3"/>
        <v>9.1130634805040203E-2</v>
      </c>
      <c r="J23" s="4" t="s">
        <v>232</v>
      </c>
      <c r="K23" s="6">
        <v>66</v>
      </c>
      <c r="L23" s="6">
        <v>36</v>
      </c>
      <c r="M23" s="3">
        <v>4</v>
      </c>
      <c r="N23" s="6">
        <v>0.2</v>
      </c>
      <c r="O23" s="3">
        <v>99</v>
      </c>
      <c r="P23" s="6">
        <v>0</v>
      </c>
      <c r="Q23" s="3">
        <v>24</v>
      </c>
      <c r="R23" s="5">
        <f t="shared" si="4"/>
        <v>1.4742014742014743E-4</v>
      </c>
      <c r="S23" s="5">
        <f t="shared" si="5"/>
        <v>2.0592823712948518E-4</v>
      </c>
      <c r="T23" s="5">
        <f t="shared" si="6"/>
        <v>5.247881816206822E-3</v>
      </c>
      <c r="U23" s="5">
        <f t="shared" si="7"/>
        <v>1.1098779134295237E-4</v>
      </c>
      <c r="V23" s="5">
        <f t="shared" si="8"/>
        <v>5.1874145006839949E-2</v>
      </c>
      <c r="W23" s="5">
        <f t="shared" si="9"/>
        <v>5.7586362998939357E-2</v>
      </c>
      <c r="X23" s="45">
        <f t="shared" si="10"/>
        <v>876.46322036846152</v>
      </c>
      <c r="Y23" s="45">
        <f t="shared" si="11"/>
        <v>2.6389757954915695E-4</v>
      </c>
      <c r="Z23" s="45">
        <f t="shared" si="12"/>
        <v>0.65916569347079146</v>
      </c>
      <c r="AA23" s="45">
        <f t="shared" si="13"/>
        <v>3.0206668944002837E-2</v>
      </c>
      <c r="AB23" s="45">
        <f t="shared" si="14"/>
        <v>1.2737317927792466E-2</v>
      </c>
      <c r="AC23" s="45">
        <f t="shared" si="15"/>
        <v>-2.7750897989144822E-8</v>
      </c>
      <c r="AD23" s="47">
        <f t="shared" si="16"/>
        <v>2.1783355805783319E-6</v>
      </c>
      <c r="AE23" s="45">
        <f t="shared" si="17"/>
        <v>9.1128456469459621E-2</v>
      </c>
    </row>
    <row r="24" spans="1:31">
      <c r="A24" s="5">
        <v>23</v>
      </c>
      <c r="B24" s="18" t="s">
        <v>553</v>
      </c>
      <c r="C24" s="7" t="s">
        <v>166</v>
      </c>
      <c r="D24" s="6" t="s">
        <v>126</v>
      </c>
      <c r="E24" s="5">
        <f t="shared" si="0"/>
        <v>2.3420383294437083E-3</v>
      </c>
      <c r="F24" s="5">
        <f t="shared" si="1"/>
        <v>3.2715462093352516E-3</v>
      </c>
      <c r="G24" s="5">
        <f t="shared" si="2"/>
        <v>3.5264876066725495E-3</v>
      </c>
      <c r="H24" s="6">
        <v>120</v>
      </c>
      <c r="I24" s="5">
        <f t="shared" si="3"/>
        <v>0.16674437757708149</v>
      </c>
      <c r="J24" s="4" t="s">
        <v>232</v>
      </c>
      <c r="K24" s="6">
        <v>66</v>
      </c>
      <c r="L24" s="6">
        <v>36</v>
      </c>
      <c r="M24" s="3">
        <v>4</v>
      </c>
      <c r="N24" s="6">
        <v>0.4</v>
      </c>
      <c r="O24" s="3">
        <v>99</v>
      </c>
      <c r="P24" s="6">
        <v>0</v>
      </c>
      <c r="Q24" s="3">
        <v>24</v>
      </c>
      <c r="R24" s="5">
        <f t="shared" si="4"/>
        <v>1.4742014742014743E-4</v>
      </c>
      <c r="S24" s="5">
        <f t="shared" si="5"/>
        <v>2.0592823712948518E-4</v>
      </c>
      <c r="T24" s="5">
        <f t="shared" si="6"/>
        <v>1.0495763632413644E-2</v>
      </c>
      <c r="U24" s="5">
        <f t="shared" si="7"/>
        <v>2.2197558268590475E-4</v>
      </c>
      <c r="V24" s="5">
        <f t="shared" si="8"/>
        <v>5.1874145006839949E-2</v>
      </c>
      <c r="W24" s="5">
        <f t="shared" si="9"/>
        <v>6.2945232606489127E-2</v>
      </c>
      <c r="X24" s="45">
        <f t="shared" si="10"/>
        <v>671.71113407246082</v>
      </c>
      <c r="Y24" s="45">
        <f t="shared" si="11"/>
        <v>1.9384046887365868E-4</v>
      </c>
      <c r="Z24" s="45">
        <f t="shared" si="12"/>
        <v>0.90498925860074253</v>
      </c>
      <c r="AA24" s="45">
        <f t="shared" si="13"/>
        <v>6.2075310683088027E-3</v>
      </c>
      <c r="AB24" s="45">
        <f t="shared" si="14"/>
        <v>1.2764731655610947E-2</v>
      </c>
      <c r="AC24" s="45">
        <f t="shared" si="15"/>
        <v>-9.2907472999249153E-8</v>
      </c>
      <c r="AD24" s="47">
        <f t="shared" si="16"/>
        <v>7.2743054835913701E-6</v>
      </c>
      <c r="AE24" s="45">
        <f t="shared" si="17"/>
        <v>0.16673710327159791</v>
      </c>
    </row>
    <row r="25" spans="1:31">
      <c r="A25" s="5">
        <v>24</v>
      </c>
      <c r="B25" s="18" t="s">
        <v>552</v>
      </c>
      <c r="C25" s="7" t="s">
        <v>167</v>
      </c>
      <c r="D25" s="6" t="s">
        <v>126</v>
      </c>
      <c r="E25" s="5">
        <f t="shared" si="0"/>
        <v>2.1582912686296516E-3</v>
      </c>
      <c r="F25" s="5">
        <f t="shared" si="1"/>
        <v>3.0148736379578627E-3</v>
      </c>
      <c r="G25" s="5">
        <f t="shared" si="2"/>
        <v>4.8747200129426694E-3</v>
      </c>
      <c r="H25" s="6">
        <v>120</v>
      </c>
      <c r="I25" s="5">
        <f t="shared" si="3"/>
        <v>0.23049341018034183</v>
      </c>
      <c r="J25" s="4" t="s">
        <v>232</v>
      </c>
      <c r="K25" s="6">
        <v>66</v>
      </c>
      <c r="L25" s="6">
        <v>36</v>
      </c>
      <c r="M25" s="3">
        <v>4</v>
      </c>
      <c r="N25" s="6">
        <v>0.6</v>
      </c>
      <c r="O25" s="3">
        <v>99</v>
      </c>
      <c r="P25" s="6">
        <v>0</v>
      </c>
      <c r="Q25" s="3">
        <v>24</v>
      </c>
      <c r="R25" s="5">
        <f t="shared" si="4"/>
        <v>1.4742014742014743E-4</v>
      </c>
      <c r="S25" s="5">
        <f t="shared" si="5"/>
        <v>2.0592823712948518E-4</v>
      </c>
      <c r="T25" s="5">
        <f t="shared" si="6"/>
        <v>1.5743645448620464E-2</v>
      </c>
      <c r="U25" s="5">
        <f t="shared" si="7"/>
        <v>3.3296337402885712E-4</v>
      </c>
      <c r="V25" s="5">
        <f t="shared" si="8"/>
        <v>5.1874145006839949E-2</v>
      </c>
      <c r="W25" s="5">
        <f t="shared" si="9"/>
        <v>6.8304102214038903E-2</v>
      </c>
      <c r="X25" s="45">
        <f t="shared" si="10"/>
        <v>537.31878233462805</v>
      </c>
      <c r="Y25" s="45">
        <f t="shared" si="11"/>
        <v>1.4938780188232059E-4</v>
      </c>
      <c r="Z25" s="45">
        <f t="shared" si="12"/>
        <v>0.97400796059542327</v>
      </c>
      <c r="AA25" s="45">
        <f t="shared" si="13"/>
        <v>0</v>
      </c>
      <c r="AB25" s="45">
        <f t="shared" si="14"/>
        <v>1.2060264757593496E-2</v>
      </c>
      <c r="AC25" s="45">
        <f t="shared" si="15"/>
        <v>-1.7752735263428753E-7</v>
      </c>
      <c r="AD25" s="47">
        <f t="shared" si="16"/>
        <v>1.4702098543984722E-5</v>
      </c>
      <c r="AE25" s="45">
        <f t="shared" si="17"/>
        <v>0.23047870808179785</v>
      </c>
    </row>
    <row r="26" spans="1:31">
      <c r="A26" s="5">
        <v>25</v>
      </c>
      <c r="B26" s="18" t="s">
        <v>551</v>
      </c>
      <c r="C26" s="7" t="s">
        <v>168</v>
      </c>
      <c r="D26" s="6" t="s">
        <v>126</v>
      </c>
      <c r="E26" s="5">
        <f t="shared" si="0"/>
        <v>2.0012788484450265E-3</v>
      </c>
      <c r="F26" s="5">
        <f t="shared" si="1"/>
        <v>2.7955461480462973E-3</v>
      </c>
      <c r="G26" s="5">
        <f t="shared" si="2"/>
        <v>6.0267886889909467E-3</v>
      </c>
      <c r="H26" s="6">
        <v>120</v>
      </c>
      <c r="I26" s="5">
        <f t="shared" si="3"/>
        <v>0.28496715168739939</v>
      </c>
      <c r="J26" s="4" t="s">
        <v>232</v>
      </c>
      <c r="K26" s="6">
        <v>66</v>
      </c>
      <c r="L26" s="6">
        <v>36</v>
      </c>
      <c r="M26" s="3">
        <v>4</v>
      </c>
      <c r="N26" s="6">
        <v>0.8</v>
      </c>
      <c r="O26" s="3">
        <v>99</v>
      </c>
      <c r="P26" s="6">
        <v>0</v>
      </c>
      <c r="Q26" s="3">
        <v>24</v>
      </c>
      <c r="R26" s="5">
        <f t="shared" si="4"/>
        <v>1.4742014742014743E-4</v>
      </c>
      <c r="S26" s="5">
        <f t="shared" si="5"/>
        <v>2.0592823712948518E-4</v>
      </c>
      <c r="T26" s="5">
        <f t="shared" si="6"/>
        <v>2.0991527264827288E-2</v>
      </c>
      <c r="U26" s="5">
        <f t="shared" si="7"/>
        <v>4.439511653718095E-4</v>
      </c>
      <c r="V26" s="5">
        <f t="shared" si="8"/>
        <v>5.1874145006839949E-2</v>
      </c>
      <c r="W26" s="5">
        <f t="shared" si="9"/>
        <v>7.366297182158868E-2</v>
      </c>
      <c r="X26" s="45">
        <f t="shared" si="10"/>
        <v>444.35252994013246</v>
      </c>
      <c r="Y26" s="45">
        <f t="shared" si="11"/>
        <v>1.1953407621016208E-4</v>
      </c>
      <c r="Z26" s="45">
        <f t="shared" si="12"/>
        <v>0.92539965820316183</v>
      </c>
      <c r="AA26" s="45">
        <f t="shared" si="13"/>
        <v>0</v>
      </c>
      <c r="AB26" s="45">
        <f t="shared" si="14"/>
        <v>1.1183136824798049E-2</v>
      </c>
      <c r="AC26" s="45">
        <f t="shared" si="15"/>
        <v>-2.7135501543072656E-7</v>
      </c>
      <c r="AD26" s="47">
        <f t="shared" si="16"/>
        <v>2.4212239119451688E-5</v>
      </c>
      <c r="AE26" s="45">
        <f t="shared" si="17"/>
        <v>0.28494293944827992</v>
      </c>
    </row>
    <row r="27" spans="1:31">
      <c r="A27" s="5">
        <v>26</v>
      </c>
      <c r="B27" s="18" t="s">
        <v>550</v>
      </c>
      <c r="C27" s="7" t="s">
        <v>188</v>
      </c>
      <c r="D27" s="6" t="s">
        <v>130</v>
      </c>
      <c r="E27" s="5">
        <f t="shared" si="0"/>
        <v>1.8655620364446206E-3</v>
      </c>
      <c r="F27" s="5">
        <f t="shared" si="1"/>
        <v>2.6059660646373063E-3</v>
      </c>
      <c r="G27" s="5">
        <f t="shared" si="2"/>
        <v>7.0226021904639408E-3</v>
      </c>
      <c r="H27" s="6">
        <v>120</v>
      </c>
      <c r="I27" s="5">
        <f t="shared" si="3"/>
        <v>0.33205261490348675</v>
      </c>
      <c r="J27" s="4" t="s">
        <v>232</v>
      </c>
      <c r="K27" s="6">
        <v>66</v>
      </c>
      <c r="L27" s="6">
        <v>36</v>
      </c>
      <c r="M27" s="3">
        <v>4</v>
      </c>
      <c r="N27" s="3">
        <v>1</v>
      </c>
      <c r="O27" s="3">
        <v>99</v>
      </c>
      <c r="P27" s="6">
        <v>0</v>
      </c>
      <c r="Q27" s="3">
        <v>24</v>
      </c>
      <c r="R27" s="5">
        <f t="shared" si="4"/>
        <v>1.4742014742014743E-4</v>
      </c>
      <c r="S27" s="5">
        <f t="shared" si="5"/>
        <v>2.0592823712948518E-4</v>
      </c>
      <c r="T27" s="5">
        <f t="shared" si="6"/>
        <v>2.6239409081034108E-2</v>
      </c>
      <c r="U27" s="5">
        <f t="shared" si="7"/>
        <v>5.5493895671476193E-4</v>
      </c>
      <c r="V27" s="5">
        <f t="shared" si="8"/>
        <v>5.1874145006839949E-2</v>
      </c>
      <c r="W27" s="5">
        <f t="shared" si="9"/>
        <v>7.9021841429138456E-2</v>
      </c>
      <c r="X27" s="45">
        <f t="shared" si="10"/>
        <v>377.28187565346497</v>
      </c>
      <c r="Y27" s="45">
        <f t="shared" si="11"/>
        <v>9.8550962897829122E-5</v>
      </c>
      <c r="Z27" s="45">
        <f t="shared" si="12"/>
        <v>0.827214044046366</v>
      </c>
      <c r="AA27" s="45">
        <f t="shared" si="13"/>
        <v>2.3040516568169789E-3</v>
      </c>
      <c r="AB27" s="45">
        <f t="shared" si="14"/>
        <v>1.0305453119946344E-2</v>
      </c>
      <c r="AC27" s="45">
        <f t="shared" si="15"/>
        <v>-3.6843600048173986E-7</v>
      </c>
      <c r="AD27" s="47">
        <f t="shared" si="16"/>
        <v>3.5628381849399544E-5</v>
      </c>
      <c r="AE27" s="45">
        <f t="shared" si="17"/>
        <v>0.33201698652163736</v>
      </c>
    </row>
    <row r="28" spans="1:31">
      <c r="A28" s="5">
        <v>27</v>
      </c>
      <c r="B28" s="18" t="s">
        <v>549</v>
      </c>
      <c r="C28" s="7" t="s">
        <v>172</v>
      </c>
      <c r="D28" s="6" t="s">
        <v>127</v>
      </c>
      <c r="E28" s="5">
        <f t="shared" si="0"/>
        <v>1.5951278717427316E-3</v>
      </c>
      <c r="F28" s="5">
        <f t="shared" si="1"/>
        <v>2.2282020224000652E-3</v>
      </c>
      <c r="G28" s="5">
        <f t="shared" si="2"/>
        <v>9.0068957241855197E-3</v>
      </c>
      <c r="H28" s="6">
        <v>120</v>
      </c>
      <c r="I28" s="5">
        <f t="shared" si="3"/>
        <v>0.4258767898657313</v>
      </c>
      <c r="J28" s="4" t="s">
        <v>232</v>
      </c>
      <c r="K28" s="2">
        <v>66</v>
      </c>
      <c r="L28" s="2">
        <v>36</v>
      </c>
      <c r="M28" s="3">
        <v>4</v>
      </c>
      <c r="N28" s="3">
        <v>1.5</v>
      </c>
      <c r="O28" s="3">
        <v>99</v>
      </c>
      <c r="P28" s="3">
        <v>0</v>
      </c>
      <c r="Q28" s="3">
        <v>24</v>
      </c>
      <c r="R28" s="5">
        <f t="shared" si="4"/>
        <v>1.4742014742014743E-4</v>
      </c>
      <c r="S28" s="5">
        <f t="shared" si="5"/>
        <v>2.0592823712948518E-4</v>
      </c>
      <c r="T28" s="5">
        <f t="shared" si="6"/>
        <v>3.9359113621551159E-2</v>
      </c>
      <c r="U28" s="5">
        <f t="shared" si="7"/>
        <v>8.3240843507214279E-4</v>
      </c>
      <c r="V28" s="5">
        <f t="shared" si="8"/>
        <v>5.1874145006839949E-2</v>
      </c>
      <c r="W28" s="5">
        <f t="shared" si="9"/>
        <v>9.2419015448012884E-2</v>
      </c>
      <c r="X28" s="45">
        <f t="shared" si="10"/>
        <v>272.74960578657266</v>
      </c>
      <c r="Y28" s="45">
        <f t="shared" si="11"/>
        <v>6.7009681584581806E-5</v>
      </c>
      <c r="Z28" s="45">
        <f t="shared" si="12"/>
        <v>0.57911025797567661</v>
      </c>
      <c r="AA28" s="45">
        <f t="shared" si="13"/>
        <v>2.97354407708132E-2</v>
      </c>
      <c r="AB28" s="45">
        <f t="shared" si="14"/>
        <v>7.3717306127372177E-3</v>
      </c>
      <c r="AC28" s="45">
        <f t="shared" si="15"/>
        <v>-6.0606079835209857E-7</v>
      </c>
      <c r="AD28" s="47">
        <f t="shared" si="16"/>
        <v>8.1317175944115201E-5</v>
      </c>
      <c r="AE28" s="45">
        <f t="shared" si="17"/>
        <v>0.42579547268978718</v>
      </c>
    </row>
    <row r="29" spans="1:31">
      <c r="A29" s="5">
        <v>28</v>
      </c>
      <c r="B29" s="18" t="s">
        <v>548</v>
      </c>
      <c r="C29" s="7" t="s">
        <v>189</v>
      </c>
      <c r="D29" s="6" t="s">
        <v>130</v>
      </c>
      <c r="E29" s="5">
        <f t="shared" si="0"/>
        <v>1.1944885844648557E-3</v>
      </c>
      <c r="F29" s="5">
        <f t="shared" si="1"/>
        <v>1.6685570647891291E-3</v>
      </c>
      <c r="G29" s="5">
        <f t="shared" si="2"/>
        <v>0.36421295934196168</v>
      </c>
      <c r="H29" s="6">
        <v>120</v>
      </c>
      <c r="I29" s="5">
        <f t="shared" si="3"/>
        <v>0.21260780944053792</v>
      </c>
      <c r="J29" s="4" t="s">
        <v>232</v>
      </c>
      <c r="K29" s="2">
        <v>66</v>
      </c>
      <c r="L29" s="2">
        <v>36</v>
      </c>
      <c r="M29" s="3">
        <v>4</v>
      </c>
      <c r="N29" s="3">
        <v>1</v>
      </c>
      <c r="O29" s="3">
        <v>99</v>
      </c>
      <c r="P29" s="3">
        <v>0.8</v>
      </c>
      <c r="Q29" s="3">
        <v>24</v>
      </c>
      <c r="R29" s="5">
        <f t="shared" si="4"/>
        <v>1.4742014742014743E-4</v>
      </c>
      <c r="S29" s="5">
        <f t="shared" si="5"/>
        <v>2.0592823712948518E-4</v>
      </c>
      <c r="T29" s="5">
        <f t="shared" si="6"/>
        <v>2.6239409081034108E-2</v>
      </c>
      <c r="U29" s="5">
        <f t="shared" si="7"/>
        <v>4.4950055493895677E-2</v>
      </c>
      <c r="V29" s="5">
        <f t="shared" si="8"/>
        <v>5.1874145006839949E-2</v>
      </c>
      <c r="W29" s="5">
        <f t="shared" si="9"/>
        <v>0.12341695796631938</v>
      </c>
      <c r="X29" s="45">
        <f t="shared" si="10"/>
        <v>262.02659015607986</v>
      </c>
      <c r="Y29" s="45">
        <f t="shared" si="11"/>
        <v>5.0835908824547327E-5</v>
      </c>
      <c r="Z29" s="45">
        <f t="shared" si="12"/>
        <v>0.87237181904750916</v>
      </c>
      <c r="AA29" s="45">
        <f t="shared" si="13"/>
        <v>7.0101292903854084E-2</v>
      </c>
      <c r="AB29" s="45">
        <f t="shared" si="14"/>
        <v>3.0953292734710596E-3</v>
      </c>
      <c r="AC29" s="45">
        <f t="shared" si="15"/>
        <v>-1.2234654073976926E-5</v>
      </c>
      <c r="AD29" s="47">
        <f t="shared" si="16"/>
        <v>2.2772431924518149E-3</v>
      </c>
      <c r="AE29" s="45">
        <f t="shared" si="17"/>
        <v>0.2103305662480861</v>
      </c>
    </row>
    <row r="30" spans="1:31">
      <c r="A30" s="5">
        <v>29</v>
      </c>
      <c r="B30" s="18" t="s">
        <v>547</v>
      </c>
      <c r="C30" s="7" t="s">
        <v>140</v>
      </c>
      <c r="D30" s="6" t="s">
        <v>128</v>
      </c>
      <c r="E30" s="5">
        <f t="shared" si="0"/>
        <v>1.2507269762356728E-3</v>
      </c>
      <c r="F30" s="5">
        <f t="shared" si="1"/>
        <v>1.7471153424671159E-3</v>
      </c>
      <c r="G30" s="5">
        <f t="shared" si="2"/>
        <v>0.33427911054645054</v>
      </c>
      <c r="H30" s="3">
        <v>100</v>
      </c>
      <c r="I30" s="5">
        <f t="shared" si="3"/>
        <v>0.22261771781166642</v>
      </c>
      <c r="J30" s="4" t="s">
        <v>232</v>
      </c>
      <c r="K30" s="2">
        <v>66</v>
      </c>
      <c r="L30" s="2">
        <v>36</v>
      </c>
      <c r="M30" s="3">
        <v>4</v>
      </c>
      <c r="N30" s="3">
        <v>1</v>
      </c>
      <c r="O30" s="3">
        <v>99</v>
      </c>
      <c r="P30" s="3">
        <v>0.7</v>
      </c>
      <c r="Q30" s="3">
        <v>24</v>
      </c>
      <c r="R30" s="5">
        <f t="shared" si="4"/>
        <v>1.4742014742014743E-4</v>
      </c>
      <c r="S30" s="5">
        <f t="shared" si="5"/>
        <v>2.0592823712948518E-4</v>
      </c>
      <c r="T30" s="5">
        <f t="shared" si="6"/>
        <v>2.6239409081034108E-2</v>
      </c>
      <c r="U30" s="5">
        <f t="shared" si="7"/>
        <v>3.9400665926748055E-2</v>
      </c>
      <c r="V30" s="5">
        <f t="shared" si="8"/>
        <v>5.1874145006839949E-2</v>
      </c>
      <c r="W30" s="5">
        <f t="shared" si="9"/>
        <v>0.11786756839917176</v>
      </c>
      <c r="X30" s="45">
        <f t="shared" si="10"/>
        <v>288.47948163593321</v>
      </c>
      <c r="Y30" s="45">
        <f t="shared" si="11"/>
        <v>5.7592712227038157E-5</v>
      </c>
      <c r="Z30" s="45">
        <f t="shared" si="12"/>
        <v>1.0674553521897843</v>
      </c>
      <c r="AA30" s="45">
        <f t="shared" si="13"/>
        <v>6.1672064180162911E-2</v>
      </c>
      <c r="AB30" s="45">
        <f t="shared" si="14"/>
        <v>3.842091869181892E-3</v>
      </c>
      <c r="AC30" s="45">
        <f t="shared" si="15"/>
        <v>-1.1757799526910401E-5</v>
      </c>
      <c r="AD30" s="47">
        <f t="shared" si="16"/>
        <v>2.0093760541678692E-3</v>
      </c>
      <c r="AE30" s="45">
        <f t="shared" si="17"/>
        <v>0.22060834175749855</v>
      </c>
    </row>
    <row r="31" spans="1:31">
      <c r="A31" s="5">
        <v>30</v>
      </c>
      <c r="B31" s="18" t="s">
        <v>546</v>
      </c>
      <c r="C31" s="7" t="s">
        <v>141</v>
      </c>
      <c r="D31" s="6" t="s">
        <v>128</v>
      </c>
      <c r="E31" s="5">
        <f t="shared" si="0"/>
        <v>1.0959323466359972E-3</v>
      </c>
      <c r="F31" s="5">
        <f t="shared" si="1"/>
        <v>1.5308858395910638E-3</v>
      </c>
      <c r="G31" s="5">
        <f t="shared" si="2"/>
        <v>0.41667120766894133</v>
      </c>
      <c r="H31" s="3">
        <v>100</v>
      </c>
      <c r="I31" s="5">
        <f t="shared" si="3"/>
        <v>0.19506571979312465</v>
      </c>
      <c r="J31" s="4" t="s">
        <v>232</v>
      </c>
      <c r="K31" s="2">
        <v>66</v>
      </c>
      <c r="L31" s="2">
        <v>36</v>
      </c>
      <c r="M31" s="3">
        <v>4</v>
      </c>
      <c r="N31" s="3">
        <v>1</v>
      </c>
      <c r="O31" s="3">
        <v>99</v>
      </c>
      <c r="P31" s="3">
        <v>1</v>
      </c>
      <c r="Q31" s="3">
        <v>24</v>
      </c>
      <c r="R31" s="5">
        <f t="shared" si="4"/>
        <v>1.4742014742014743E-4</v>
      </c>
      <c r="S31" s="5">
        <f t="shared" si="5"/>
        <v>2.0592823712948518E-4</v>
      </c>
      <c r="T31" s="5">
        <f t="shared" si="6"/>
        <v>2.6239409081034108E-2</v>
      </c>
      <c r="U31" s="5">
        <f t="shared" si="7"/>
        <v>5.6048834628190901E-2</v>
      </c>
      <c r="V31" s="5">
        <f t="shared" si="8"/>
        <v>5.1874145006839949E-2</v>
      </c>
      <c r="W31" s="5">
        <f t="shared" si="9"/>
        <v>0.1345157371006146</v>
      </c>
      <c r="X31" s="45">
        <f t="shared" si="10"/>
        <v>215.06513673548142</v>
      </c>
      <c r="Y31" s="45">
        <f t="shared" si="11"/>
        <v>3.9602284552994203E-5</v>
      </c>
      <c r="Z31" s="45">
        <f t="shared" si="12"/>
        <v>0.55842777615971706</v>
      </c>
      <c r="AA31" s="45">
        <f t="shared" si="13"/>
        <v>8.6085550643708098E-2</v>
      </c>
      <c r="AB31" s="45">
        <f t="shared" si="14"/>
        <v>1.7237630720905706E-3</v>
      </c>
      <c r="AC31" s="45">
        <f t="shared" si="15"/>
        <v>-1.2841966508479982E-5</v>
      </c>
      <c r="AD31" s="47">
        <f t="shared" si="16"/>
        <v>2.8238756847515168E-3</v>
      </c>
      <c r="AE31" s="45">
        <f t="shared" si="17"/>
        <v>0.19224184410837314</v>
      </c>
    </row>
    <row r="32" spans="1:31">
      <c r="A32" s="5">
        <v>31</v>
      </c>
      <c r="B32" s="18" t="s">
        <v>545</v>
      </c>
      <c r="C32" s="7" t="s">
        <v>142</v>
      </c>
      <c r="D32" s="6" t="s">
        <v>128</v>
      </c>
      <c r="E32" s="5">
        <f t="shared" si="0"/>
        <v>1.8872657457814793E-3</v>
      </c>
      <c r="F32" s="5">
        <f t="shared" si="1"/>
        <v>1.9772126545702846E-3</v>
      </c>
      <c r="G32" s="5">
        <f t="shared" si="2"/>
        <v>0</v>
      </c>
      <c r="H32" s="3">
        <v>100</v>
      </c>
      <c r="I32" s="5">
        <f t="shared" si="3"/>
        <v>0</v>
      </c>
      <c r="J32" s="4" t="s">
        <v>232</v>
      </c>
      <c r="K32" s="3">
        <v>33</v>
      </c>
      <c r="L32" s="3">
        <v>24</v>
      </c>
      <c r="M32" s="3">
        <v>4</v>
      </c>
      <c r="N32" s="3">
        <v>0</v>
      </c>
      <c r="O32" s="3">
        <v>99</v>
      </c>
      <c r="P32" s="3">
        <v>0</v>
      </c>
      <c r="Q32" s="3">
        <v>24</v>
      </c>
      <c r="R32" s="5">
        <f t="shared" si="4"/>
        <v>9.8280098280098294E-5</v>
      </c>
      <c r="S32" s="5">
        <f t="shared" si="5"/>
        <v>1.0296411856474259E-4</v>
      </c>
      <c r="T32" s="5">
        <f t="shared" si="6"/>
        <v>0</v>
      </c>
      <c r="U32" s="5">
        <f t="shared" si="7"/>
        <v>0</v>
      </c>
      <c r="V32" s="5">
        <f t="shared" si="8"/>
        <v>5.1874145006839949E-2</v>
      </c>
      <c r="W32" s="5">
        <f t="shared" si="9"/>
        <v>5.2075389223684793E-2</v>
      </c>
      <c r="X32" s="45">
        <f t="shared" si="10"/>
        <v>1210.0407608569556</v>
      </c>
      <c r="Y32" s="45">
        <f t="shared" si="11"/>
        <v>3.8370683686522278E-4</v>
      </c>
      <c r="Z32" s="45">
        <f t="shared" si="12"/>
        <v>0.29991625189876503</v>
      </c>
      <c r="AA32" s="45">
        <f t="shared" si="13"/>
        <v>7.7660000000000007E-2</v>
      </c>
      <c r="AB32" s="45">
        <f t="shared" si="14"/>
        <v>3.8803045170499473E-3</v>
      </c>
      <c r="AC32" s="45">
        <f t="shared" si="15"/>
        <v>0</v>
      </c>
      <c r="AD32" s="47">
        <f t="shared" si="16"/>
        <v>0</v>
      </c>
      <c r="AE32" s="45">
        <f t="shared" si="17"/>
        <v>0</v>
      </c>
    </row>
    <row r="33" spans="1:31">
      <c r="A33" s="5">
        <v>32</v>
      </c>
      <c r="B33" s="18" t="s">
        <v>544</v>
      </c>
      <c r="C33" s="7" t="s">
        <v>135</v>
      </c>
      <c r="D33" s="6" t="s">
        <v>126</v>
      </c>
      <c r="E33" s="5">
        <f t="shared" si="0"/>
        <v>1.7949121383498666E-3</v>
      </c>
      <c r="F33" s="5">
        <f t="shared" si="1"/>
        <v>1.8804574828531243E-3</v>
      </c>
      <c r="G33" s="5">
        <f t="shared" si="2"/>
        <v>1.0134978361659216E-3</v>
      </c>
      <c r="H33" s="3">
        <v>100</v>
      </c>
      <c r="I33" s="5">
        <f t="shared" si="3"/>
        <v>4.7921638955272662E-2</v>
      </c>
      <c r="J33" s="4" t="s">
        <v>232</v>
      </c>
      <c r="K33" s="3">
        <v>33</v>
      </c>
      <c r="L33" s="3">
        <v>24</v>
      </c>
      <c r="M33" s="3">
        <v>4</v>
      </c>
      <c r="N33" s="3">
        <v>0.1</v>
      </c>
      <c r="O33" s="3">
        <v>99</v>
      </c>
      <c r="P33" s="3">
        <v>0</v>
      </c>
      <c r="Q33" s="3">
        <v>24</v>
      </c>
      <c r="R33" s="5">
        <f t="shared" si="4"/>
        <v>9.8280098280098294E-5</v>
      </c>
      <c r="S33" s="5">
        <f t="shared" si="5"/>
        <v>1.0296411856474259E-4</v>
      </c>
      <c r="T33" s="5">
        <f t="shared" si="6"/>
        <v>2.623940908103411E-3</v>
      </c>
      <c r="U33" s="5">
        <f t="shared" si="7"/>
        <v>5.5493895671476187E-5</v>
      </c>
      <c r="V33" s="5">
        <f t="shared" si="8"/>
        <v>5.1874145006839949E-2</v>
      </c>
      <c r="W33" s="5">
        <f t="shared" si="9"/>
        <v>5.4754824027459674E-2</v>
      </c>
      <c r="X33" s="45">
        <f t="shared" si="10"/>
        <v>1021.0237677637169</v>
      </c>
      <c r="Y33" s="45">
        <f t="shared" si="11"/>
        <v>3.1562354387824589E-4</v>
      </c>
      <c r="Z33" s="45">
        <f t="shared" si="12"/>
        <v>0.48205719430766197</v>
      </c>
      <c r="AA33" s="45">
        <f t="shared" si="13"/>
        <v>5.0181431102541571E-2</v>
      </c>
      <c r="AB33" s="45">
        <f t="shared" si="14"/>
        <v>4.9188712304066226E-3</v>
      </c>
      <c r="AC33" s="45">
        <f t="shared" si="15"/>
        <v>-7.6738194270975535E-9</v>
      </c>
      <c r="AD33" s="47">
        <f t="shared" si="16"/>
        <v>1.559582832960215E-6</v>
      </c>
      <c r="AE33" s="45">
        <f t="shared" si="17"/>
        <v>4.7920079372439701E-2</v>
      </c>
    </row>
    <row r="34" spans="1:31">
      <c r="A34" s="5">
        <v>33</v>
      </c>
      <c r="B34" s="18" t="s">
        <v>543</v>
      </c>
      <c r="C34" s="7" t="s">
        <v>160</v>
      </c>
      <c r="D34" s="6" t="s">
        <v>129</v>
      </c>
      <c r="E34" s="5">
        <f t="shared" si="0"/>
        <v>1.3875209681000695E-3</v>
      </c>
      <c r="F34" s="5">
        <f t="shared" si="1"/>
        <v>1.4536500875625608E-3</v>
      </c>
      <c r="G34" s="5">
        <f t="shared" si="2"/>
        <v>5.4842497754121816E-3</v>
      </c>
      <c r="H34" s="3">
        <v>100</v>
      </c>
      <c r="I34" s="5">
        <f t="shared" si="3"/>
        <v>0.25931405899401638</v>
      </c>
      <c r="J34" s="4" t="s">
        <v>232</v>
      </c>
      <c r="K34" s="3">
        <v>33</v>
      </c>
      <c r="L34" s="3">
        <v>24</v>
      </c>
      <c r="M34" s="3">
        <v>4</v>
      </c>
      <c r="N34" s="6">
        <v>0.7</v>
      </c>
      <c r="O34" s="3">
        <v>99</v>
      </c>
      <c r="P34" s="3">
        <v>0</v>
      </c>
      <c r="Q34" s="3">
        <v>24</v>
      </c>
      <c r="R34" s="5">
        <f t="shared" si="4"/>
        <v>9.8280098280098294E-5</v>
      </c>
      <c r="S34" s="5">
        <f t="shared" si="5"/>
        <v>1.0296411856474259E-4</v>
      </c>
      <c r="T34" s="5">
        <f t="shared" si="6"/>
        <v>1.8367586356723874E-2</v>
      </c>
      <c r="U34" s="5">
        <f t="shared" si="7"/>
        <v>3.8845726970033329E-4</v>
      </c>
      <c r="V34" s="5">
        <f t="shared" si="8"/>
        <v>5.1874145006839949E-2</v>
      </c>
      <c r="W34" s="5">
        <f t="shared" si="9"/>
        <v>7.0831432850108997E-2</v>
      </c>
      <c r="X34" s="45">
        <f t="shared" si="10"/>
        <v>485.89456809038904</v>
      </c>
      <c r="Y34" s="45">
        <f t="shared" si="11"/>
        <v>1.3310241812544333E-4</v>
      </c>
      <c r="Z34" s="45">
        <f t="shared" si="12"/>
        <v>0.95907810210012912</v>
      </c>
      <c r="AA34" s="45">
        <f t="shared" si="13"/>
        <v>0</v>
      </c>
      <c r="AB34" s="45">
        <f t="shared" si="14"/>
        <v>5.8154668617147586E-3</v>
      </c>
      <c r="AC34" s="45">
        <f t="shared" si="15"/>
        <v>-2.2469860502826656E-7</v>
      </c>
      <c r="AD34" s="47">
        <f t="shared" si="16"/>
        <v>3.8384745651141774E-5</v>
      </c>
      <c r="AE34" s="45">
        <f t="shared" si="17"/>
        <v>0.25927567424836523</v>
      </c>
    </row>
    <row r="35" spans="1:31">
      <c r="A35" s="5">
        <v>34</v>
      </c>
      <c r="B35" s="18" t="s">
        <v>542</v>
      </c>
      <c r="C35" s="7" t="s">
        <v>143</v>
      </c>
      <c r="D35" s="6" t="s">
        <v>128</v>
      </c>
      <c r="E35" s="5">
        <f t="shared" si="0"/>
        <v>1.2461065763960148E-3</v>
      </c>
      <c r="F35" s="5">
        <f t="shared" si="1"/>
        <v>1.3054958991868075E-3</v>
      </c>
      <c r="G35" s="5">
        <f t="shared" si="2"/>
        <v>7.0361456242116873E-3</v>
      </c>
      <c r="H35" s="3">
        <v>100</v>
      </c>
      <c r="I35" s="5">
        <f t="shared" si="3"/>
        <v>0.33269299470412789</v>
      </c>
      <c r="J35" s="4" t="s">
        <v>232</v>
      </c>
      <c r="K35" s="3">
        <v>33</v>
      </c>
      <c r="L35" s="3">
        <v>24</v>
      </c>
      <c r="M35" s="3">
        <v>4</v>
      </c>
      <c r="N35" s="6">
        <v>1</v>
      </c>
      <c r="O35" s="3">
        <v>99</v>
      </c>
      <c r="P35" s="3">
        <v>0</v>
      </c>
      <c r="Q35" s="3">
        <v>24</v>
      </c>
      <c r="R35" s="5">
        <f t="shared" si="4"/>
        <v>9.8280098280098294E-5</v>
      </c>
      <c r="S35" s="5">
        <f t="shared" si="5"/>
        <v>1.0296411856474259E-4</v>
      </c>
      <c r="T35" s="5">
        <f t="shared" si="6"/>
        <v>2.6239409081034108E-2</v>
      </c>
      <c r="U35" s="5">
        <f t="shared" si="7"/>
        <v>5.5493895671476193E-4</v>
      </c>
      <c r="V35" s="5">
        <f t="shared" si="8"/>
        <v>5.1874145006839949E-2</v>
      </c>
      <c r="W35" s="5">
        <f t="shared" si="9"/>
        <v>7.8869737261433662E-2</v>
      </c>
      <c r="X35" s="45">
        <f t="shared" si="10"/>
        <v>376.4446167920284</v>
      </c>
      <c r="Y35" s="45">
        <f t="shared" si="11"/>
        <v>9.852189852712487E-5</v>
      </c>
      <c r="Z35" s="45">
        <f t="shared" si="12"/>
        <v>0.82564930788712121</v>
      </c>
      <c r="AA35" s="45">
        <f t="shared" si="13"/>
        <v>2.4185149117102664E-3</v>
      </c>
      <c r="AB35" s="45">
        <f t="shared" si="14"/>
        <v>5.0976369145245923E-3</v>
      </c>
      <c r="AC35" s="45">
        <f t="shared" si="15"/>
        <v>-3.698584647051464E-7</v>
      </c>
      <c r="AD35" s="47">
        <f t="shared" si="16"/>
        <v>7.1550599337574881E-5</v>
      </c>
      <c r="AE35" s="45">
        <f t="shared" si="17"/>
        <v>0.33262144410479033</v>
      </c>
    </row>
    <row r="36" spans="1:31">
      <c r="A36" s="5">
        <v>35</v>
      </c>
      <c r="B36" s="18" t="s">
        <v>541</v>
      </c>
      <c r="C36" s="7" t="s">
        <v>144</v>
      </c>
      <c r="D36" s="6" t="s">
        <v>128</v>
      </c>
      <c r="E36" s="5">
        <f t="shared" si="0"/>
        <v>1.065171651639254E-3</v>
      </c>
      <c r="F36" s="5">
        <f t="shared" si="1"/>
        <v>1.1159376328523261E-3</v>
      </c>
      <c r="G36" s="5">
        <f t="shared" si="2"/>
        <v>9.0217438030766525E-3</v>
      </c>
      <c r="H36" s="3">
        <v>100</v>
      </c>
      <c r="I36" s="5">
        <f t="shared" si="3"/>
        <v>0.42657885774432891</v>
      </c>
      <c r="J36" s="4" t="s">
        <v>232</v>
      </c>
      <c r="K36" s="3">
        <v>33</v>
      </c>
      <c r="L36" s="3">
        <v>24</v>
      </c>
      <c r="M36" s="3">
        <v>4</v>
      </c>
      <c r="N36" s="3">
        <v>1.5</v>
      </c>
      <c r="O36" s="3">
        <v>99</v>
      </c>
      <c r="P36" s="3">
        <v>0</v>
      </c>
      <c r="Q36" s="3">
        <v>24</v>
      </c>
      <c r="R36" s="5">
        <f t="shared" si="4"/>
        <v>9.8280098280098294E-5</v>
      </c>
      <c r="S36" s="5">
        <f t="shared" si="5"/>
        <v>1.0296411856474259E-4</v>
      </c>
      <c r="T36" s="5">
        <f t="shared" si="6"/>
        <v>3.9359113621551159E-2</v>
      </c>
      <c r="U36" s="5">
        <f t="shared" si="7"/>
        <v>8.3240843507214279E-4</v>
      </c>
      <c r="V36" s="5">
        <f t="shared" si="8"/>
        <v>5.1874145006839949E-2</v>
      </c>
      <c r="W36" s="5">
        <f t="shared" si="9"/>
        <v>9.2266911280308089E-2</v>
      </c>
      <c r="X36" s="45">
        <f t="shared" si="10"/>
        <v>272.09044831049727</v>
      </c>
      <c r="Y36" s="45">
        <f t="shared" si="11"/>
        <v>6.695793849123762E-5</v>
      </c>
      <c r="Z36" s="45">
        <f t="shared" si="12"/>
        <v>0.57729633502711597</v>
      </c>
      <c r="AA36" s="45">
        <f t="shared" si="13"/>
        <v>3.0021627877684458E-2</v>
      </c>
      <c r="AB36" s="45">
        <f t="shared" si="14"/>
        <v>2.9078296890617983E-3</v>
      </c>
      <c r="AC36" s="45">
        <f t="shared" si="15"/>
        <v>-6.0806065628778977E-7</v>
      </c>
      <c r="AD36" s="47">
        <f t="shared" si="16"/>
        <v>1.9591212561933407E-4</v>
      </c>
      <c r="AE36" s="45">
        <f t="shared" si="17"/>
        <v>0.4263829456187096</v>
      </c>
    </row>
    <row r="37" spans="1:31">
      <c r="A37" s="5">
        <v>36</v>
      </c>
      <c r="B37" s="18" t="s">
        <v>540</v>
      </c>
      <c r="C37" s="7" t="s">
        <v>145</v>
      </c>
      <c r="D37" s="6" t="s">
        <v>128</v>
      </c>
      <c r="E37" s="5">
        <f t="shared" si="0"/>
        <v>9.301182895003837E-4</v>
      </c>
      <c r="F37" s="5">
        <f t="shared" si="1"/>
        <v>9.7444764011541741E-4</v>
      </c>
      <c r="G37" s="5">
        <f t="shared" si="2"/>
        <v>1.0503833069552066E-2</v>
      </c>
      <c r="H37" s="3">
        <v>100</v>
      </c>
      <c r="I37" s="5">
        <f t="shared" si="3"/>
        <v>0.4966570998412288</v>
      </c>
      <c r="J37" s="4" t="s">
        <v>232</v>
      </c>
      <c r="K37" s="3">
        <v>33</v>
      </c>
      <c r="L37" s="3">
        <v>24</v>
      </c>
      <c r="M37" s="3">
        <v>4</v>
      </c>
      <c r="N37" s="3">
        <v>2</v>
      </c>
      <c r="O37" s="3">
        <v>99</v>
      </c>
      <c r="P37" s="3">
        <v>0</v>
      </c>
      <c r="Q37" s="3">
        <v>24</v>
      </c>
      <c r="R37" s="5">
        <f t="shared" si="4"/>
        <v>9.8280098280098294E-5</v>
      </c>
      <c r="S37" s="5">
        <f t="shared" si="5"/>
        <v>1.0296411856474259E-4</v>
      </c>
      <c r="T37" s="5">
        <f t="shared" si="6"/>
        <v>5.2478818162068216E-2</v>
      </c>
      <c r="U37" s="5">
        <f t="shared" si="7"/>
        <v>1.1098779134295239E-3</v>
      </c>
      <c r="V37" s="5">
        <f t="shared" si="8"/>
        <v>5.1874145006839949E-2</v>
      </c>
      <c r="W37" s="5">
        <f t="shared" si="9"/>
        <v>0.10566408529918253</v>
      </c>
      <c r="X37" s="45">
        <f t="shared" si="10"/>
        <v>213.83764011600772</v>
      </c>
      <c r="Y37" s="45">
        <f t="shared" si="11"/>
        <v>5.0127965232994501E-5</v>
      </c>
      <c r="Z37" s="45">
        <f t="shared" si="12"/>
        <v>0.41465269997393561</v>
      </c>
      <c r="AA37" s="45">
        <f t="shared" si="13"/>
        <v>6.4636308530425929E-2</v>
      </c>
      <c r="AB37" s="45">
        <f t="shared" si="14"/>
        <v>5.4649692467249845E-4</v>
      </c>
      <c r="AC37" s="45">
        <f t="shared" si="15"/>
        <v>-8.2425491658733914E-7</v>
      </c>
      <c r="AD37" s="47">
        <f t="shared" si="16"/>
        <v>6.7486526436348789E-4</v>
      </c>
      <c r="AE37" s="45">
        <f t="shared" si="17"/>
        <v>0.4959822345768653</v>
      </c>
    </row>
    <row r="38" spans="1:31">
      <c r="A38" s="5">
        <v>37</v>
      </c>
      <c r="B38" s="18" t="s">
        <v>539</v>
      </c>
      <c r="C38" s="7" t="s">
        <v>132</v>
      </c>
      <c r="D38" s="6" t="s">
        <v>126</v>
      </c>
      <c r="E38" s="5">
        <f t="shared" si="0"/>
        <v>2.684909760315646E-3</v>
      </c>
      <c r="F38" s="5">
        <f t="shared" si="1"/>
        <v>3.7504964108995781E-3</v>
      </c>
      <c r="G38" s="5">
        <f t="shared" si="2"/>
        <v>1.0106902260899639E-3</v>
      </c>
      <c r="H38" s="3">
        <v>100</v>
      </c>
      <c r="I38" s="5">
        <f t="shared" si="3"/>
        <v>4.7788885562432458E-2</v>
      </c>
      <c r="J38" s="4" t="s">
        <v>232</v>
      </c>
      <c r="K38" s="2">
        <v>66</v>
      </c>
      <c r="L38" s="2">
        <v>36</v>
      </c>
      <c r="M38" s="3">
        <v>4</v>
      </c>
      <c r="N38" s="3">
        <v>0.1</v>
      </c>
      <c r="O38" s="3">
        <v>99</v>
      </c>
      <c r="P38" s="3">
        <v>0</v>
      </c>
      <c r="Q38" s="3">
        <v>24</v>
      </c>
      <c r="R38" s="5">
        <f t="shared" si="4"/>
        <v>1.4742014742014743E-4</v>
      </c>
      <c r="S38" s="5">
        <f t="shared" si="5"/>
        <v>2.0592823712948518E-4</v>
      </c>
      <c r="T38" s="5">
        <f t="shared" si="6"/>
        <v>2.623940908103411E-3</v>
      </c>
      <c r="U38" s="5">
        <f t="shared" si="7"/>
        <v>5.5493895671476187E-5</v>
      </c>
      <c r="V38" s="5">
        <f t="shared" si="8"/>
        <v>5.1874145006839949E-2</v>
      </c>
      <c r="W38" s="5">
        <f t="shared" si="9"/>
        <v>5.4906928195164469E-2</v>
      </c>
      <c r="X38" s="45">
        <f t="shared" si="10"/>
        <v>1021.5035013143563</v>
      </c>
      <c r="Y38" s="45">
        <f t="shared" si="11"/>
        <v>3.1489708443249416E-4</v>
      </c>
      <c r="Z38" s="45">
        <f t="shared" si="12"/>
        <v>0.48151587589538541</v>
      </c>
      <c r="AA38" s="45">
        <f t="shared" si="13"/>
        <v>5.0249816754648749E-2</v>
      </c>
      <c r="AB38" s="45">
        <f t="shared" si="14"/>
        <v>1.239547905175625E-2</v>
      </c>
      <c r="AC38" s="45">
        <f t="shared" si="15"/>
        <v>-7.6313620094817979E-9</v>
      </c>
      <c r="AD38" s="47">
        <f t="shared" si="16"/>
        <v>6.156263087425326E-7</v>
      </c>
      <c r="AE38" s="45">
        <f t="shared" si="17"/>
        <v>4.7788269936123715E-2</v>
      </c>
    </row>
    <row r="39" spans="1:31">
      <c r="A39" s="5">
        <v>38</v>
      </c>
      <c r="B39" s="18" t="s">
        <v>538</v>
      </c>
      <c r="C39" s="7" t="s">
        <v>146</v>
      </c>
      <c r="D39" s="6" t="s">
        <v>128</v>
      </c>
      <c r="E39" s="5">
        <f t="shared" si="0"/>
        <v>7.4196935449255639E-4</v>
      </c>
      <c r="F39" s="5">
        <f t="shared" si="1"/>
        <v>7.7733154447656196E-4</v>
      </c>
      <c r="G39" s="5">
        <f t="shared" si="2"/>
        <v>1.2568598527128357E-2</v>
      </c>
      <c r="H39" s="3">
        <v>100</v>
      </c>
      <c r="I39" s="5">
        <f t="shared" si="3"/>
        <v>0.5942862621881434</v>
      </c>
      <c r="J39" s="4" t="s">
        <v>232</v>
      </c>
      <c r="K39" s="3">
        <v>33</v>
      </c>
      <c r="L39" s="3">
        <v>24</v>
      </c>
      <c r="M39" s="3">
        <v>4</v>
      </c>
      <c r="N39" s="3">
        <v>3</v>
      </c>
      <c r="O39" s="3">
        <v>99</v>
      </c>
      <c r="P39" s="3">
        <v>0</v>
      </c>
      <c r="Q39" s="3">
        <v>24</v>
      </c>
      <c r="R39" s="5">
        <f t="shared" si="4"/>
        <v>9.8280098280098294E-5</v>
      </c>
      <c r="S39" s="5">
        <f t="shared" si="5"/>
        <v>1.0296411856474259E-4</v>
      </c>
      <c r="T39" s="5">
        <f t="shared" si="6"/>
        <v>7.8718227243102318E-2</v>
      </c>
      <c r="U39" s="5">
        <f t="shared" si="7"/>
        <v>1.6648168701442856E-3</v>
      </c>
      <c r="V39" s="5">
        <f t="shared" si="8"/>
        <v>5.1874145006839949E-2</v>
      </c>
      <c r="W39" s="5">
        <f t="shared" si="9"/>
        <v>0.13245843333693139</v>
      </c>
      <c r="X39" s="45">
        <f t="shared" si="10"/>
        <v>153.1741130678989</v>
      </c>
      <c r="Y39" s="45">
        <f t="shared" si="11"/>
        <v>3.3417647300745633E-5</v>
      </c>
      <c r="Z39" s="45">
        <f t="shared" si="12"/>
        <v>0.26142338234208151</v>
      </c>
      <c r="AA39" s="45">
        <f t="shared" si="13"/>
        <v>0.13282481950923278</v>
      </c>
      <c r="AB39" s="45">
        <f t="shared" si="14"/>
        <v>-3.778861931255751E-3</v>
      </c>
      <c r="AC39" s="45">
        <f t="shared" si="15"/>
        <v>-1.1801565794616214E-6</v>
      </c>
      <c r="AD39" s="47">
        <f t="shared" si="16"/>
        <v>4.068904744624794E-3</v>
      </c>
      <c r="AE39" s="45">
        <f t="shared" si="17"/>
        <v>0.59021735744351855</v>
      </c>
    </row>
    <row r="40" spans="1:31">
      <c r="A40" s="5">
        <v>39</v>
      </c>
      <c r="B40" s="18" t="s">
        <v>537</v>
      </c>
      <c r="C40" s="7" t="s">
        <v>133</v>
      </c>
      <c r="D40" s="6" t="s">
        <v>126</v>
      </c>
      <c r="E40" s="5">
        <f t="shared" si="0"/>
        <v>2.3420383294437083E-3</v>
      </c>
      <c r="F40" s="5">
        <f t="shared" si="1"/>
        <v>3.2715462093352516E-3</v>
      </c>
      <c r="G40" s="5">
        <f t="shared" si="2"/>
        <v>3.5264876066725495E-3</v>
      </c>
      <c r="H40" s="3">
        <v>100</v>
      </c>
      <c r="I40" s="5">
        <f t="shared" si="3"/>
        <v>0.16674437757708149</v>
      </c>
      <c r="J40" s="4" t="s">
        <v>232</v>
      </c>
      <c r="K40" s="2">
        <v>66</v>
      </c>
      <c r="L40" s="2">
        <v>36</v>
      </c>
      <c r="M40" s="3">
        <v>4</v>
      </c>
      <c r="N40" s="3">
        <v>0.4</v>
      </c>
      <c r="O40" s="3">
        <v>99</v>
      </c>
      <c r="P40" s="3">
        <v>0</v>
      </c>
      <c r="Q40" s="3">
        <v>24</v>
      </c>
      <c r="R40" s="5">
        <f t="shared" si="4"/>
        <v>1.4742014742014743E-4</v>
      </c>
      <c r="S40" s="5">
        <f t="shared" si="5"/>
        <v>2.0592823712948518E-4</v>
      </c>
      <c r="T40" s="5">
        <f t="shared" si="6"/>
        <v>1.0495763632413644E-2</v>
      </c>
      <c r="U40" s="5">
        <f t="shared" si="7"/>
        <v>2.2197558268590475E-4</v>
      </c>
      <c r="V40" s="5">
        <f t="shared" si="8"/>
        <v>5.1874145006839949E-2</v>
      </c>
      <c r="W40" s="5">
        <f t="shared" si="9"/>
        <v>6.2945232606489127E-2</v>
      </c>
      <c r="X40" s="45">
        <f t="shared" si="10"/>
        <v>671.71113407246082</v>
      </c>
      <c r="Y40" s="45">
        <f t="shared" si="11"/>
        <v>1.9384046887365868E-4</v>
      </c>
      <c r="Z40" s="45">
        <f t="shared" si="12"/>
        <v>0.90498925860074253</v>
      </c>
      <c r="AA40" s="45">
        <f t="shared" si="13"/>
        <v>6.2075310683088027E-3</v>
      </c>
      <c r="AB40" s="45">
        <f t="shared" si="14"/>
        <v>1.2764731655610947E-2</v>
      </c>
      <c r="AC40" s="45">
        <f t="shared" si="15"/>
        <v>-9.2907472999249153E-8</v>
      </c>
      <c r="AD40" s="47">
        <f t="shared" si="16"/>
        <v>7.2743054835913701E-6</v>
      </c>
      <c r="AE40" s="45">
        <f t="shared" si="17"/>
        <v>0.16673710327159791</v>
      </c>
    </row>
    <row r="41" spans="1:31">
      <c r="A41" s="5">
        <v>40</v>
      </c>
      <c r="B41" s="18" t="s">
        <v>536</v>
      </c>
      <c r="C41" s="7" t="s">
        <v>134</v>
      </c>
      <c r="D41" s="6" t="s">
        <v>126</v>
      </c>
      <c r="E41" s="5">
        <f t="shared" si="0"/>
        <v>2.0768216633548615E-3</v>
      </c>
      <c r="F41" s="5">
        <f t="shared" si="1"/>
        <v>2.9010703859094272E-3</v>
      </c>
      <c r="G41" s="5">
        <f t="shared" si="2"/>
        <v>5.4724980751923837E-3</v>
      </c>
      <c r="H41" s="3">
        <v>100</v>
      </c>
      <c r="I41" s="5">
        <f t="shared" si="3"/>
        <v>0.25875839847364052</v>
      </c>
      <c r="J41" s="4" t="s">
        <v>232</v>
      </c>
      <c r="K41" s="2">
        <v>66</v>
      </c>
      <c r="L41" s="2">
        <v>36</v>
      </c>
      <c r="M41" s="3">
        <v>4</v>
      </c>
      <c r="N41" s="3">
        <v>0.7</v>
      </c>
      <c r="O41" s="3">
        <v>99</v>
      </c>
      <c r="P41" s="3">
        <v>0</v>
      </c>
      <c r="Q41" s="3">
        <v>24</v>
      </c>
      <c r="R41" s="5">
        <f t="shared" si="4"/>
        <v>1.4742014742014743E-4</v>
      </c>
      <c r="S41" s="5">
        <f t="shared" si="5"/>
        <v>2.0592823712948518E-4</v>
      </c>
      <c r="T41" s="5">
        <f t="shared" si="6"/>
        <v>1.8367586356723874E-2</v>
      </c>
      <c r="U41" s="5">
        <f t="shared" si="7"/>
        <v>3.8845726970033329E-4</v>
      </c>
      <c r="V41" s="5">
        <f t="shared" si="8"/>
        <v>5.1874145006839949E-2</v>
      </c>
      <c r="W41" s="5">
        <f t="shared" si="9"/>
        <v>7.0983537017813791E-2</v>
      </c>
      <c r="X41" s="45">
        <f t="shared" si="10"/>
        <v>486.83697455431252</v>
      </c>
      <c r="Y41" s="45">
        <f t="shared" si="11"/>
        <v>1.3307480783735054E-4</v>
      </c>
      <c r="Z41" s="45">
        <f t="shared" si="12"/>
        <v>0.95960935151502647</v>
      </c>
      <c r="AA41" s="45">
        <f t="shared" si="13"/>
        <v>0</v>
      </c>
      <c r="AB41" s="45">
        <f t="shared" si="14"/>
        <v>1.1605146198333589E-2</v>
      </c>
      <c r="AC41" s="45">
        <f t="shared" si="15"/>
        <v>-2.2373666433872412E-7</v>
      </c>
      <c r="AD41" s="47">
        <f t="shared" si="16"/>
        <v>1.9247169057986374E-5</v>
      </c>
      <c r="AE41" s="45">
        <f t="shared" si="17"/>
        <v>0.25873915130458253</v>
      </c>
    </row>
    <row r="42" spans="1:31">
      <c r="A42" s="5">
        <v>41</v>
      </c>
      <c r="B42" s="18" t="s">
        <v>535</v>
      </c>
      <c r="C42" s="7" t="s">
        <v>139</v>
      </c>
      <c r="D42" s="9" t="s">
        <v>128</v>
      </c>
      <c r="E42" s="5">
        <f t="shared" si="0"/>
        <v>1.8655620364446206E-3</v>
      </c>
      <c r="F42" s="5">
        <f t="shared" si="1"/>
        <v>2.6059660646373063E-3</v>
      </c>
      <c r="G42" s="5">
        <f t="shared" si="2"/>
        <v>7.0226021904639408E-3</v>
      </c>
      <c r="H42" s="3">
        <v>100</v>
      </c>
      <c r="I42" s="5">
        <f t="shared" si="3"/>
        <v>0.33205261490348675</v>
      </c>
      <c r="J42" s="4" t="s">
        <v>232</v>
      </c>
      <c r="K42" s="2">
        <v>66</v>
      </c>
      <c r="L42" s="2">
        <v>36</v>
      </c>
      <c r="M42" s="3">
        <v>4</v>
      </c>
      <c r="N42" s="3">
        <v>1</v>
      </c>
      <c r="O42" s="3">
        <v>99</v>
      </c>
      <c r="P42" s="3">
        <v>0</v>
      </c>
      <c r="Q42" s="3">
        <v>24</v>
      </c>
      <c r="R42" s="5">
        <f t="shared" si="4"/>
        <v>1.4742014742014743E-4</v>
      </c>
      <c r="S42" s="5">
        <f t="shared" si="5"/>
        <v>2.0592823712948518E-4</v>
      </c>
      <c r="T42" s="5">
        <f t="shared" si="6"/>
        <v>2.6239409081034108E-2</v>
      </c>
      <c r="U42" s="5">
        <f t="shared" si="7"/>
        <v>5.5493895671476193E-4</v>
      </c>
      <c r="V42" s="5">
        <f t="shared" si="8"/>
        <v>5.1874145006839949E-2</v>
      </c>
      <c r="W42" s="5">
        <f t="shared" si="9"/>
        <v>7.9021841429138456E-2</v>
      </c>
      <c r="X42" s="45">
        <f t="shared" si="10"/>
        <v>377.28187565346497</v>
      </c>
      <c r="Y42" s="45">
        <f t="shared" si="11"/>
        <v>9.8550962897829122E-5</v>
      </c>
      <c r="Z42" s="45">
        <f t="shared" si="12"/>
        <v>0.827214044046366</v>
      </c>
      <c r="AA42" s="45">
        <f t="shared" si="13"/>
        <v>2.3040516568169789E-3</v>
      </c>
      <c r="AB42" s="45">
        <f t="shared" si="14"/>
        <v>1.0305453119946344E-2</v>
      </c>
      <c r="AC42" s="45">
        <f t="shared" si="15"/>
        <v>-3.6843600048173986E-7</v>
      </c>
      <c r="AD42" s="47">
        <f t="shared" si="16"/>
        <v>3.5628381849399544E-5</v>
      </c>
      <c r="AE42" s="45">
        <f t="shared" si="17"/>
        <v>0.33201698652163736</v>
      </c>
    </row>
    <row r="43" spans="1:31">
      <c r="A43" s="5">
        <v>42</v>
      </c>
      <c r="B43" s="18" t="s">
        <v>534</v>
      </c>
      <c r="C43" s="7" t="s">
        <v>203</v>
      </c>
      <c r="D43" s="6" t="s">
        <v>128</v>
      </c>
      <c r="E43" s="5">
        <f t="shared" si="0"/>
        <v>3.3690395806148907E-3</v>
      </c>
      <c r="F43" s="5">
        <f t="shared" si="1"/>
        <v>3.2087342651566158E-3</v>
      </c>
      <c r="G43" s="5">
        <f t="shared" si="2"/>
        <v>0.34279977732756511</v>
      </c>
      <c r="H43" s="3">
        <v>100</v>
      </c>
      <c r="I43" s="5">
        <f t="shared" si="3"/>
        <v>1.798972718037076E-2</v>
      </c>
      <c r="J43" s="4" t="s">
        <v>232</v>
      </c>
      <c r="K43" s="3">
        <v>60</v>
      </c>
      <c r="L43" s="3">
        <v>48</v>
      </c>
      <c r="M43" s="3">
        <v>2.8460999999999999</v>
      </c>
      <c r="N43" s="3">
        <v>0.04</v>
      </c>
      <c r="O43" s="3">
        <v>99</v>
      </c>
      <c r="P43" s="3">
        <v>0.36</v>
      </c>
      <c r="Q43" s="3">
        <v>24</v>
      </c>
      <c r="R43" s="5">
        <f t="shared" si="4"/>
        <v>1.9656019656019659E-4</v>
      </c>
      <c r="S43" s="5">
        <f t="shared" si="5"/>
        <v>1.8720748829953199E-4</v>
      </c>
      <c r="T43" s="5">
        <f t="shared" si="6"/>
        <v>1.0495763632413641E-3</v>
      </c>
      <c r="U43" s="5">
        <f t="shared" si="7"/>
        <v>0.02</v>
      </c>
      <c r="V43" s="5">
        <f t="shared" si="8"/>
        <v>3.690975102599179E-2</v>
      </c>
      <c r="W43" s="5">
        <f t="shared" si="9"/>
        <v>5.8343095074092882E-2</v>
      </c>
      <c r="X43" s="45">
        <f t="shared" si="10"/>
        <v>381.07552531157501</v>
      </c>
      <c r="Y43" s="45">
        <f t="shared" si="11"/>
        <v>8.7529723777084092E-5</v>
      </c>
      <c r="Z43" s="45">
        <f t="shared" si="12"/>
        <v>0.39011866847429549</v>
      </c>
      <c r="AA43" s="45">
        <f t="shared" si="13"/>
        <v>5.1642921211949699E-3</v>
      </c>
      <c r="AB43" s="45">
        <f t="shared" si="14"/>
        <v>1.2698486689025422E-2</v>
      </c>
      <c r="AC43" s="45">
        <f t="shared" si="15"/>
        <v>-9.7436616651512925E-7</v>
      </c>
      <c r="AD43" s="47">
        <f t="shared" si="16"/>
        <v>7.6272760389219964E-5</v>
      </c>
      <c r="AE43" s="45">
        <f t="shared" si="17"/>
        <v>1.7913454419981541E-2</v>
      </c>
    </row>
    <row r="44" spans="1:31">
      <c r="A44" s="5">
        <v>43</v>
      </c>
      <c r="B44" s="18" t="s">
        <v>533</v>
      </c>
      <c r="C44" s="7" t="s">
        <v>153</v>
      </c>
      <c r="D44" s="5" t="s">
        <v>128</v>
      </c>
      <c r="E44" s="5">
        <f t="shared" si="0"/>
        <v>1.5320994420751322E-3</v>
      </c>
      <c r="F44" s="5">
        <f t="shared" si="1"/>
        <v>4.3777071437812931E-3</v>
      </c>
      <c r="G44" s="5">
        <f t="shared" si="2"/>
        <v>0</v>
      </c>
      <c r="H44" s="3">
        <v>100</v>
      </c>
      <c r="I44" s="5">
        <f t="shared" si="3"/>
        <v>0</v>
      </c>
      <c r="J44" s="4" t="s">
        <v>232</v>
      </c>
      <c r="K44" s="5">
        <v>60.0015</v>
      </c>
      <c r="L44" s="5">
        <v>16</v>
      </c>
      <c r="M44" s="5">
        <v>3.2780999999999998</v>
      </c>
      <c r="N44" s="5">
        <v>0</v>
      </c>
      <c r="O44" s="2">
        <v>99</v>
      </c>
      <c r="P44" s="5">
        <v>0</v>
      </c>
      <c r="Q44" s="2">
        <v>24</v>
      </c>
      <c r="R44" s="5">
        <f t="shared" si="4"/>
        <v>6.5520065520065525E-5</v>
      </c>
      <c r="S44" s="5">
        <f t="shared" si="5"/>
        <v>1.8721216848673948E-4</v>
      </c>
      <c r="T44" s="5">
        <f t="shared" si="6"/>
        <v>0</v>
      </c>
      <c r="U44" s="5">
        <f t="shared" si="7"/>
        <v>0</v>
      </c>
      <c r="V44" s="5">
        <f t="shared" si="8"/>
        <v>4.2512158686730507E-2</v>
      </c>
      <c r="W44" s="5">
        <f t="shared" si="9"/>
        <v>4.2764890920737313E-2</v>
      </c>
      <c r="X44" s="45">
        <f t="shared" si="10"/>
        <v>1210.0407608569556</v>
      </c>
      <c r="Y44" s="45">
        <f t="shared" si="11"/>
        <v>3.8291898582347802E-4</v>
      </c>
      <c r="Z44" s="45">
        <f t="shared" si="12"/>
        <v>0.29991625189876503</v>
      </c>
      <c r="AA44" s="45">
        <f t="shared" si="13"/>
        <v>7.7660000000000007E-2</v>
      </c>
      <c r="AB44" s="45">
        <f t="shared" si="14"/>
        <v>1.4209334331513682E-2</v>
      </c>
      <c r="AC44" s="45">
        <f t="shared" si="15"/>
        <v>0</v>
      </c>
      <c r="AD44" s="47">
        <f t="shared" si="16"/>
        <v>0</v>
      </c>
      <c r="AE44" s="45">
        <f t="shared" si="17"/>
        <v>0</v>
      </c>
    </row>
    <row r="45" spans="1:31">
      <c r="A45" s="5">
        <v>44</v>
      </c>
      <c r="B45" s="18" t="s">
        <v>532</v>
      </c>
      <c r="C45" s="7" t="s">
        <v>154</v>
      </c>
      <c r="D45" s="5" t="s">
        <v>128</v>
      </c>
      <c r="E45" s="5">
        <f t="shared" si="0"/>
        <v>4.4976752875039525E-3</v>
      </c>
      <c r="F45" s="5">
        <f t="shared" si="1"/>
        <v>1.713509771475968E-3</v>
      </c>
      <c r="G45" s="5">
        <f t="shared" si="2"/>
        <v>1.5237684589462629E-2</v>
      </c>
      <c r="H45" s="3">
        <v>100</v>
      </c>
      <c r="I45" s="5">
        <f t="shared" si="3"/>
        <v>0.72048976658200314</v>
      </c>
      <c r="J45" s="4" t="s">
        <v>232</v>
      </c>
      <c r="K45" s="5">
        <v>40.000999999999998</v>
      </c>
      <c r="L45" s="5">
        <v>80</v>
      </c>
      <c r="M45" s="5">
        <v>1.4494</v>
      </c>
      <c r="N45" s="5">
        <v>2</v>
      </c>
      <c r="O45" s="2">
        <v>99</v>
      </c>
      <c r="P45" s="5">
        <v>0</v>
      </c>
      <c r="Q45" s="2">
        <v>24</v>
      </c>
      <c r="R45" s="5">
        <f t="shared" si="4"/>
        <v>3.2760032760032761E-4</v>
      </c>
      <c r="S45" s="5">
        <f t="shared" si="5"/>
        <v>1.2480811232449298E-4</v>
      </c>
      <c r="T45" s="5">
        <f t="shared" si="6"/>
        <v>5.2478818162068216E-2</v>
      </c>
      <c r="U45" s="5">
        <f t="shared" si="7"/>
        <v>1.1098779134295239E-3</v>
      </c>
      <c r="V45" s="5">
        <f t="shared" si="8"/>
        <v>1.8796596443228453E-2</v>
      </c>
      <c r="W45" s="5">
        <f t="shared" si="9"/>
        <v>7.2837700958651011E-2</v>
      </c>
      <c r="X45" s="45">
        <f t="shared" si="10"/>
        <v>99.854883004065996</v>
      </c>
      <c r="Y45" s="45">
        <f t="shared" si="11"/>
        <v>1.9522197752575563E-5</v>
      </c>
      <c r="Z45" s="45">
        <f t="shared" si="12"/>
        <v>0.17158757718123319</v>
      </c>
      <c r="AA45" s="45">
        <f t="shared" si="13"/>
        <v>0.25541681175522951</v>
      </c>
      <c r="AB45" s="45">
        <f t="shared" si="14"/>
        <v>2.0554799046899087E-3</v>
      </c>
      <c r="AC45" s="45">
        <f t="shared" si="15"/>
        <v>-1.7346181384717144E-6</v>
      </c>
      <c r="AD45" s="47">
        <f t="shared" si="16"/>
        <v>6.4284903005548135E-4</v>
      </c>
      <c r="AE45" s="45">
        <f t="shared" si="17"/>
        <v>0.71984691755194763</v>
      </c>
    </row>
    <row r="46" spans="1:31">
      <c r="A46" s="5">
        <v>45</v>
      </c>
      <c r="B46" s="18" t="s">
        <v>531</v>
      </c>
      <c r="C46" s="7" t="s">
        <v>155</v>
      </c>
      <c r="D46" s="5" t="s">
        <v>128</v>
      </c>
      <c r="E46" s="5">
        <f t="shared" si="0"/>
        <v>4.0835632086626003E-3</v>
      </c>
      <c r="F46" s="5">
        <f t="shared" si="1"/>
        <v>9.7233918263338142E-4</v>
      </c>
      <c r="G46" s="5">
        <f t="shared" si="2"/>
        <v>0.31162691736106468</v>
      </c>
      <c r="H46" s="3">
        <v>100</v>
      </c>
      <c r="I46" s="5">
        <f t="shared" si="3"/>
        <v>1.635381233059717E-2</v>
      </c>
      <c r="J46" s="4" t="s">
        <v>232</v>
      </c>
      <c r="K46" s="5">
        <v>20.000499999999999</v>
      </c>
      <c r="L46" s="5">
        <v>64</v>
      </c>
      <c r="M46" s="5">
        <v>3.3007</v>
      </c>
      <c r="N46" s="5">
        <v>0.04</v>
      </c>
      <c r="O46" s="2">
        <v>99</v>
      </c>
      <c r="P46" s="5">
        <v>0.36</v>
      </c>
      <c r="Q46" s="2">
        <v>24</v>
      </c>
      <c r="R46" s="5">
        <f t="shared" si="4"/>
        <v>2.620802620802621E-4</v>
      </c>
      <c r="S46" s="5">
        <f t="shared" si="5"/>
        <v>6.2404056162246492E-5</v>
      </c>
      <c r="T46" s="5">
        <f t="shared" si="6"/>
        <v>1.0495763632413641E-3</v>
      </c>
      <c r="U46" s="5">
        <f t="shared" si="7"/>
        <v>0.02</v>
      </c>
      <c r="V46" s="5">
        <f t="shared" si="8"/>
        <v>4.2805247606019156E-2</v>
      </c>
      <c r="W46" s="5">
        <f t="shared" si="9"/>
        <v>6.4179308287503026E-2</v>
      </c>
      <c r="X46" s="45">
        <f t="shared" si="10"/>
        <v>441.93245331530443</v>
      </c>
      <c r="Y46" s="45">
        <f t="shared" si="11"/>
        <v>1.0520026021446178E-4</v>
      </c>
      <c r="Z46" s="45">
        <f t="shared" si="12"/>
        <v>0.45974277086572451</v>
      </c>
      <c r="AA46" s="45">
        <f t="shared" si="13"/>
        <v>3.3434866306866302E-3</v>
      </c>
      <c r="AB46" s="45">
        <f t="shared" si="14"/>
        <v>3.7954750103826179E-3</v>
      </c>
      <c r="AC46" s="45">
        <f t="shared" si="15"/>
        <v>-8.0521352354228761E-7</v>
      </c>
      <c r="AD46" s="47">
        <f t="shared" si="16"/>
        <v>2.0145785545334092E-4</v>
      </c>
      <c r="AE46" s="45">
        <f t="shared" si="17"/>
        <v>1.6152354475143828E-2</v>
      </c>
    </row>
    <row r="47" spans="1:31">
      <c r="A47" s="5">
        <v>46</v>
      </c>
      <c r="B47" s="18" t="s">
        <v>530</v>
      </c>
      <c r="C47" s="7" t="s">
        <v>156</v>
      </c>
      <c r="D47" s="5" t="s">
        <v>128</v>
      </c>
      <c r="E47" s="5">
        <f t="shared" si="0"/>
        <v>5.7805005854102878E-4</v>
      </c>
      <c r="F47" s="5">
        <f t="shared" si="1"/>
        <v>2.202236400800727E-3</v>
      </c>
      <c r="G47" s="5">
        <f t="shared" si="2"/>
        <v>0.78530923338767222</v>
      </c>
      <c r="H47" s="3">
        <v>100</v>
      </c>
      <c r="I47" s="5">
        <f t="shared" si="3"/>
        <v>9.259875938755685E-2</v>
      </c>
      <c r="J47" s="4" t="s">
        <v>232</v>
      </c>
      <c r="K47" s="5">
        <v>80.001999999999995</v>
      </c>
      <c r="L47" s="5">
        <v>16</v>
      </c>
      <c r="M47" s="5">
        <v>1.0427999999999999</v>
      </c>
      <c r="N47" s="5">
        <v>0.4</v>
      </c>
      <c r="O47" s="2">
        <v>99</v>
      </c>
      <c r="P47" s="5">
        <v>1.6</v>
      </c>
      <c r="Q47" s="2">
        <v>24</v>
      </c>
      <c r="R47" s="5">
        <f t="shared" si="4"/>
        <v>6.5520065520065525E-5</v>
      </c>
      <c r="S47" s="5">
        <f t="shared" si="5"/>
        <v>2.4961622464898597E-4</v>
      </c>
      <c r="T47" s="5">
        <f t="shared" si="6"/>
        <v>1.0495763632413644E-2</v>
      </c>
      <c r="U47" s="5">
        <f t="shared" si="7"/>
        <v>8.9012208657047731E-2</v>
      </c>
      <c r="V47" s="5">
        <f t="shared" si="8"/>
        <v>1.3523589603283172E-2</v>
      </c>
      <c r="W47" s="5">
        <f t="shared" si="9"/>
        <v>0.1133466981829136</v>
      </c>
      <c r="X47" s="45">
        <f t="shared" si="10"/>
        <v>19.404902490392718</v>
      </c>
      <c r="Y47" s="45">
        <f t="shared" si="11"/>
        <v>2.1505426976561102E-6</v>
      </c>
      <c r="Z47" s="45">
        <f t="shared" si="12"/>
        <v>9.5031785698886334E-4</v>
      </c>
      <c r="AA47" s="45">
        <f t="shared" si="13"/>
        <v>0.26321648148142374</v>
      </c>
      <c r="AB47" s="45">
        <f t="shared" si="14"/>
        <v>5.3733927897031998E-3</v>
      </c>
      <c r="AC47" s="45">
        <f t="shared" si="15"/>
        <v>-1.1489548398072102E-5</v>
      </c>
      <c r="AD47" s="47">
        <f t="shared" si="16"/>
        <v>1.6385649748439568E-3</v>
      </c>
      <c r="AE47" s="45">
        <f t="shared" si="17"/>
        <v>9.09601944127129E-2</v>
      </c>
    </row>
    <row r="48" spans="1:31">
      <c r="A48" s="5">
        <v>47</v>
      </c>
      <c r="B48" s="18" t="s">
        <v>529</v>
      </c>
      <c r="C48" s="7" t="s">
        <v>157</v>
      </c>
      <c r="D48" s="5" t="s">
        <v>128</v>
      </c>
      <c r="E48" s="5">
        <f t="shared" si="0"/>
        <v>1.2977835437970725E-3</v>
      </c>
      <c r="F48" s="5">
        <f t="shared" si="1"/>
        <v>4.1202114451869469E-4</v>
      </c>
      <c r="G48" s="5">
        <f t="shared" si="2"/>
        <v>0.82278108314507303</v>
      </c>
      <c r="H48" s="3">
        <v>100</v>
      </c>
      <c r="I48" s="5">
        <f t="shared" si="3"/>
        <v>9.701720584402343E-2</v>
      </c>
      <c r="J48" s="4" t="s">
        <v>232</v>
      </c>
      <c r="K48" s="5">
        <v>20.000499999999999</v>
      </c>
      <c r="L48" s="5">
        <v>48</v>
      </c>
      <c r="M48" s="5">
        <v>0.91669999999999996</v>
      </c>
      <c r="N48" s="5">
        <v>0.56000000000000005</v>
      </c>
      <c r="O48" s="2">
        <v>99</v>
      </c>
      <c r="P48" s="5">
        <v>2.2400000000000002</v>
      </c>
      <c r="Q48" s="2">
        <v>24</v>
      </c>
      <c r="R48" s="5">
        <f t="shared" si="4"/>
        <v>1.9656019656019659E-4</v>
      </c>
      <c r="S48" s="5">
        <f t="shared" si="5"/>
        <v>6.2404056162246492E-5</v>
      </c>
      <c r="T48" s="5">
        <f t="shared" si="6"/>
        <v>1.46940690853791E-2</v>
      </c>
      <c r="U48" s="5">
        <f t="shared" si="7"/>
        <v>0.12461709211986682</v>
      </c>
      <c r="V48" s="5">
        <f t="shared" si="8"/>
        <v>1.1888257181942544E-2</v>
      </c>
      <c r="W48" s="5">
        <f t="shared" si="9"/>
        <v>0.1514583826399109</v>
      </c>
      <c r="X48" s="45">
        <f t="shared" si="10"/>
        <v>14.060414130616774</v>
      </c>
      <c r="Y48" s="45">
        <f t="shared" si="11"/>
        <v>1.4244079077971548E-6</v>
      </c>
      <c r="Z48" s="45">
        <f t="shared" si="12"/>
        <v>3.9376403594916753E-4</v>
      </c>
      <c r="AA48" s="45">
        <f t="shared" si="13"/>
        <v>0.30290287966437079</v>
      </c>
      <c r="AB48" s="45">
        <f t="shared" si="14"/>
        <v>-1.822903345389334E-3</v>
      </c>
      <c r="AC48" s="45">
        <f t="shared" si="15"/>
        <v>-1.261217962987255E-5</v>
      </c>
      <c r="AD48" s="47">
        <f t="shared" si="16"/>
        <v>4.577910970372804E-3</v>
      </c>
      <c r="AE48" s="45">
        <f t="shared" si="17"/>
        <v>9.2439294873650629E-2</v>
      </c>
    </row>
    <row r="49" spans="1:31">
      <c r="A49" s="5">
        <v>48</v>
      </c>
      <c r="B49" s="18" t="s">
        <v>528</v>
      </c>
      <c r="C49" s="7" t="s">
        <v>136</v>
      </c>
      <c r="D49" s="5" t="s">
        <v>126</v>
      </c>
      <c r="E49" s="5">
        <f t="shared" si="0"/>
        <v>5.9983360226951018E-3</v>
      </c>
      <c r="F49" s="5">
        <f t="shared" si="1"/>
        <v>3.4278399608039683E-3</v>
      </c>
      <c r="G49" s="5">
        <f t="shared" si="2"/>
        <v>0.24548706122981545</v>
      </c>
      <c r="H49" s="3">
        <v>100</v>
      </c>
      <c r="I49" s="5">
        <f t="shared" si="3"/>
        <v>7.6870639957121914E-2</v>
      </c>
      <c r="J49" s="4" t="s">
        <v>232</v>
      </c>
      <c r="K49" s="5">
        <v>60.0015</v>
      </c>
      <c r="L49" s="5">
        <v>80</v>
      </c>
      <c r="M49" s="5">
        <v>2.8140999999999998</v>
      </c>
      <c r="N49" s="5">
        <v>0.16</v>
      </c>
      <c r="O49" s="2">
        <v>99</v>
      </c>
      <c r="P49" s="5">
        <v>0.24</v>
      </c>
      <c r="Q49" s="2">
        <v>24</v>
      </c>
      <c r="R49" s="5">
        <f t="shared" si="4"/>
        <v>3.2760032760032761E-4</v>
      </c>
      <c r="S49" s="5">
        <f t="shared" si="5"/>
        <v>1.8721216848673948E-4</v>
      </c>
      <c r="T49" s="5">
        <f t="shared" si="6"/>
        <v>4.1983054529654562E-3</v>
      </c>
      <c r="U49" s="5">
        <f t="shared" si="7"/>
        <v>1.3407325194228634E-2</v>
      </c>
      <c r="V49" s="5">
        <f t="shared" si="8"/>
        <v>3.6494757865937075E-2</v>
      </c>
      <c r="W49" s="5">
        <f t="shared" si="9"/>
        <v>5.4615201009218232E-2</v>
      </c>
      <c r="X49" s="45">
        <f t="shared" si="10"/>
        <v>514.89084577812764</v>
      </c>
      <c r="Y49" s="45">
        <f t="shared" si="11"/>
        <v>1.2509302357806133E-4</v>
      </c>
      <c r="Z49" s="45">
        <f t="shared" si="12"/>
        <v>0.99163294734961638</v>
      </c>
      <c r="AA49" s="45">
        <f t="shared" si="13"/>
        <v>1.0470793288996222E-3</v>
      </c>
      <c r="AB49" s="45">
        <f t="shared" si="14"/>
        <v>1.3711933892315564E-2</v>
      </c>
      <c r="AC49" s="45">
        <f t="shared" si="15"/>
        <v>-2.981578104672795E-6</v>
      </c>
      <c r="AD49" s="47">
        <f t="shared" si="16"/>
        <v>2.1410100765149181E-4</v>
      </c>
      <c r="AE49" s="45">
        <f t="shared" si="17"/>
        <v>7.6656538949470415E-2</v>
      </c>
    </row>
    <row r="50" spans="1:31">
      <c r="A50" s="5">
        <v>49</v>
      </c>
      <c r="B50" s="18" t="s">
        <v>527</v>
      </c>
      <c r="C50" s="7" t="s">
        <v>158</v>
      </c>
      <c r="D50" s="5" t="s">
        <v>128</v>
      </c>
      <c r="E50" s="5">
        <f t="shared" si="0"/>
        <v>1.3191852806636799E-3</v>
      </c>
      <c r="F50" s="5">
        <f t="shared" si="1"/>
        <v>3.0153668317676715E-3</v>
      </c>
      <c r="G50" s="5">
        <f t="shared" si="2"/>
        <v>0.67485990394351625</v>
      </c>
      <c r="H50" s="3">
        <v>100</v>
      </c>
      <c r="I50" s="5">
        <f t="shared" si="3"/>
        <v>0.21132239083254492</v>
      </c>
      <c r="J50" s="4" t="s">
        <v>232</v>
      </c>
      <c r="K50" s="5">
        <v>95.998999999999995</v>
      </c>
      <c r="L50" s="5">
        <v>32</v>
      </c>
      <c r="M50" s="5">
        <v>0.83860000000000001</v>
      </c>
      <c r="N50" s="5">
        <v>0.8</v>
      </c>
      <c r="O50" s="2">
        <v>99</v>
      </c>
      <c r="P50" s="5">
        <v>1.2</v>
      </c>
      <c r="Q50" s="2">
        <v>24</v>
      </c>
      <c r="R50" s="5">
        <f t="shared" si="4"/>
        <v>1.3104013104013105E-4</v>
      </c>
      <c r="S50" s="5">
        <f t="shared" si="5"/>
        <v>2.9952886115444617E-4</v>
      </c>
      <c r="T50" s="5">
        <f t="shared" si="6"/>
        <v>2.0991527264827288E-2</v>
      </c>
      <c r="U50" s="5">
        <f t="shared" si="7"/>
        <v>6.7036625971143168E-2</v>
      </c>
      <c r="V50" s="5">
        <f t="shared" si="8"/>
        <v>1.0875414500683994E-2</v>
      </c>
      <c r="W50" s="5">
        <f t="shared" si="9"/>
        <v>9.9334136728849026E-2</v>
      </c>
      <c r="X50" s="45">
        <f t="shared" si="10"/>
        <v>49.700757738138307</v>
      </c>
      <c r="Y50" s="45">
        <f t="shared" si="11"/>
        <v>5.8632816618121349E-6</v>
      </c>
      <c r="Z50" s="45">
        <f t="shared" si="12"/>
        <v>1.4363850656435194E-2</v>
      </c>
      <c r="AA50" s="45">
        <f t="shared" si="13"/>
        <v>0.29003996206820659</v>
      </c>
      <c r="AB50" s="45">
        <f t="shared" si="14"/>
        <v>9.0137903826393515E-3</v>
      </c>
      <c r="AC50" s="45">
        <f t="shared" si="15"/>
        <v>-2.2532855323781742E-5</v>
      </c>
      <c r="AD50" s="47">
        <f t="shared" si="16"/>
        <v>2.038710937170043E-3</v>
      </c>
      <c r="AE50" s="45">
        <f t="shared" si="17"/>
        <v>0.20928367989537489</v>
      </c>
    </row>
    <row r="51" spans="1:31">
      <c r="A51" s="5">
        <v>50</v>
      </c>
      <c r="B51" s="18" t="s">
        <v>526</v>
      </c>
      <c r="C51" s="7" t="s">
        <v>159</v>
      </c>
      <c r="D51" s="5" t="s">
        <v>128</v>
      </c>
      <c r="E51" s="5">
        <f t="shared" si="0"/>
        <v>2.3153044964272468E-3</v>
      </c>
      <c r="F51" s="5">
        <f t="shared" si="1"/>
        <v>1.6538947727032496E-3</v>
      </c>
      <c r="G51" s="5">
        <f t="shared" si="2"/>
        <v>0.55731801176271178</v>
      </c>
      <c r="H51" s="3">
        <v>100</v>
      </c>
      <c r="I51" s="5">
        <f t="shared" si="3"/>
        <v>0.38943692997878437</v>
      </c>
      <c r="J51" s="4" t="s">
        <v>232</v>
      </c>
      <c r="K51" s="5">
        <v>60.0015</v>
      </c>
      <c r="L51" s="5">
        <v>64</v>
      </c>
      <c r="M51" s="5">
        <v>0.43009999999999998</v>
      </c>
      <c r="N51" s="5">
        <v>1.68</v>
      </c>
      <c r="O51" s="2">
        <v>99</v>
      </c>
      <c r="P51" s="5">
        <v>1.1200000000000001</v>
      </c>
      <c r="Q51" s="2">
        <v>24</v>
      </c>
      <c r="R51" s="5">
        <f t="shared" si="4"/>
        <v>2.620802620802621E-4</v>
      </c>
      <c r="S51" s="5">
        <f t="shared" si="5"/>
        <v>1.8721216848673948E-4</v>
      </c>
      <c r="T51" s="5">
        <f t="shared" si="6"/>
        <v>4.4082207256137297E-2</v>
      </c>
      <c r="U51" s="5">
        <f t="shared" si="7"/>
        <v>6.3085460599334078E-2</v>
      </c>
      <c r="V51" s="5">
        <f t="shared" si="8"/>
        <v>5.5777674418604649E-3</v>
      </c>
      <c r="W51" s="5">
        <f t="shared" si="9"/>
        <v>0.11319472772789883</v>
      </c>
      <c r="X51" s="45">
        <f t="shared" si="10"/>
        <v>99.296692419049165</v>
      </c>
      <c r="Y51" s="45">
        <f t="shared" si="11"/>
        <v>1.169759609991816E-5</v>
      </c>
      <c r="Z51" s="45">
        <f t="shared" si="12"/>
        <v>7.1648257962913145E-2</v>
      </c>
      <c r="AA51" s="45">
        <f t="shared" si="13"/>
        <v>0.38795934545087041</v>
      </c>
      <c r="AB51" s="45">
        <f t="shared" si="14"/>
        <v>4.5396883308501451E-3</v>
      </c>
      <c r="AC51" s="45">
        <f t="shared" si="15"/>
        <v>-3.4292354052594584E-5</v>
      </c>
      <c r="AD51" s="47">
        <f t="shared" si="16"/>
        <v>4.0106451935268891E-3</v>
      </c>
      <c r="AE51" s="45">
        <f t="shared" si="17"/>
        <v>0.38542628478525748</v>
      </c>
    </row>
    <row r="52" spans="1:31">
      <c r="A52" s="5">
        <v>51</v>
      </c>
      <c r="B52" s="18" t="s">
        <v>525</v>
      </c>
      <c r="C52" s="7" t="s">
        <v>147</v>
      </c>
      <c r="D52" s="6" t="s">
        <v>128</v>
      </c>
      <c r="E52" s="5">
        <f t="shared" si="0"/>
        <v>2.8210293814204712E-3</v>
      </c>
      <c r="F52" s="5">
        <f t="shared" si="1"/>
        <v>2.5793274568844146E-3</v>
      </c>
      <c r="G52" s="5">
        <f t="shared" si="2"/>
        <v>0.86111921867859886</v>
      </c>
      <c r="H52" s="3">
        <v>100</v>
      </c>
      <c r="I52" s="5">
        <f t="shared" si="3"/>
        <v>4.519051889289645E-2</v>
      </c>
      <c r="J52" s="4" t="s">
        <v>232</v>
      </c>
      <c r="K52" s="3">
        <v>96</v>
      </c>
      <c r="L52" s="3">
        <v>80</v>
      </c>
      <c r="M52" s="3">
        <v>0.79059999999999997</v>
      </c>
      <c r="N52" s="3">
        <v>0.2</v>
      </c>
      <c r="O52" s="3">
        <v>99</v>
      </c>
      <c r="P52" s="3">
        <v>1.8</v>
      </c>
      <c r="Q52" s="3">
        <v>24</v>
      </c>
      <c r="R52" s="5">
        <f t="shared" si="4"/>
        <v>3.2760032760032761E-4</v>
      </c>
      <c r="S52" s="5">
        <f t="shared" si="5"/>
        <v>2.9953198127925118E-4</v>
      </c>
      <c r="T52" s="5">
        <f t="shared" si="6"/>
        <v>5.247881816206822E-3</v>
      </c>
      <c r="U52" s="5">
        <f t="shared" si="7"/>
        <v>0.1</v>
      </c>
      <c r="V52" s="5">
        <f t="shared" si="8"/>
        <v>1.0252924760601915E-2</v>
      </c>
      <c r="W52" s="5">
        <f t="shared" si="9"/>
        <v>0.11612793888568831</v>
      </c>
      <c r="X52" s="45">
        <f t="shared" si="10"/>
        <v>9.171804803907202</v>
      </c>
      <c r="Y52" s="45">
        <f t="shared" si="11"/>
        <v>9.0988759935114426E-7</v>
      </c>
      <c r="Z52" s="45">
        <f t="shared" si="12"/>
        <v>1.0239099487449098E-4</v>
      </c>
      <c r="AA52" s="45">
        <f t="shared" si="13"/>
        <v>0.28210730531145789</v>
      </c>
      <c r="AB52" s="45">
        <f t="shared" si="14"/>
        <v>7.5609416883143463E-3</v>
      </c>
      <c r="AC52" s="45">
        <f t="shared" si="15"/>
        <v>-6.1484790426755686E-6</v>
      </c>
      <c r="AD52" s="47">
        <f t="shared" si="16"/>
        <v>7.406395112973382E-4</v>
      </c>
      <c r="AE52" s="45">
        <f t="shared" si="17"/>
        <v>4.4449879381599111E-2</v>
      </c>
    </row>
    <row r="53" spans="1:31">
      <c r="A53" s="5">
        <v>52</v>
      </c>
      <c r="B53" s="18" t="s">
        <v>524</v>
      </c>
      <c r="C53" s="7" t="s">
        <v>137</v>
      </c>
      <c r="D53" s="5" t="s">
        <v>126</v>
      </c>
      <c r="E53" s="5">
        <f t="shared" si="0"/>
        <v>1.3791582855472359E-3</v>
      </c>
      <c r="F53" s="5">
        <f t="shared" si="1"/>
        <v>6.3049038083634211E-3</v>
      </c>
      <c r="G53" s="5">
        <f t="shared" si="2"/>
        <v>0.18970161494483603</v>
      </c>
      <c r="H53" s="3">
        <v>100</v>
      </c>
      <c r="I53" s="5">
        <f t="shared" si="3"/>
        <v>0.13255773719294184</v>
      </c>
      <c r="J53" s="4" t="s">
        <v>232</v>
      </c>
      <c r="K53" s="5">
        <v>95.998999999999995</v>
      </c>
      <c r="L53" s="5">
        <v>16</v>
      </c>
      <c r="M53" s="5">
        <v>2.4546000000000001</v>
      </c>
      <c r="N53" s="5">
        <v>0.24</v>
      </c>
      <c r="O53" s="2">
        <v>99</v>
      </c>
      <c r="P53" s="5">
        <v>0.16</v>
      </c>
      <c r="Q53" s="2">
        <v>24</v>
      </c>
      <c r="R53" s="5">
        <f t="shared" si="4"/>
        <v>6.5520065520065525E-5</v>
      </c>
      <c r="S53" s="5">
        <f t="shared" si="5"/>
        <v>2.9952886115444617E-4</v>
      </c>
      <c r="T53" s="5">
        <f t="shared" si="6"/>
        <v>6.2974581794481852E-3</v>
      </c>
      <c r="U53" s="5">
        <f t="shared" si="7"/>
        <v>9.012208657047726E-3</v>
      </c>
      <c r="V53" s="5">
        <f t="shared" si="8"/>
        <v>3.1832569083447337E-2</v>
      </c>
      <c r="W53" s="5">
        <f t="shared" si="9"/>
        <v>4.7507284846617759E-2</v>
      </c>
      <c r="X53" s="45">
        <f t="shared" si="10"/>
        <v>540.76810795549954</v>
      </c>
      <c r="Y53" s="45">
        <f t="shared" si="11"/>
        <v>1.3414305507888178E-4</v>
      </c>
      <c r="Z53" s="45">
        <f t="shared" si="12"/>
        <v>1.4489843713542316</v>
      </c>
      <c r="AA53" s="45">
        <f t="shared" si="13"/>
        <v>0</v>
      </c>
      <c r="AB53" s="45">
        <f t="shared" si="14"/>
        <v>2.5249588088614969E-2</v>
      </c>
      <c r="AC53" s="45">
        <f t="shared" si="15"/>
        <v>-3.9731338573916066E-6</v>
      </c>
      <c r="AD53" s="47">
        <f t="shared" si="16"/>
        <v>1.563858119723472E-4</v>
      </c>
      <c r="AE53" s="45">
        <f t="shared" si="17"/>
        <v>0.13240135138096948</v>
      </c>
    </row>
    <row r="54" spans="1:31">
      <c r="A54" s="5">
        <v>53</v>
      </c>
      <c r="B54" s="18" t="s">
        <v>523</v>
      </c>
      <c r="C54" s="7" t="s">
        <v>190</v>
      </c>
      <c r="D54" s="5" t="s">
        <v>130</v>
      </c>
      <c r="E54" s="5">
        <f t="shared" si="0"/>
        <v>1.0188502933110291E-3</v>
      </c>
      <c r="F54" s="5">
        <f t="shared" si="1"/>
        <v>4.6577344759960006E-3</v>
      </c>
      <c r="G54" s="5">
        <f t="shared" si="2"/>
        <v>0.3179075825999661</v>
      </c>
      <c r="H54" s="3">
        <v>120</v>
      </c>
      <c r="I54" s="5">
        <f t="shared" si="3"/>
        <v>0.34274362698064154</v>
      </c>
      <c r="J54" s="4" t="s">
        <v>232</v>
      </c>
      <c r="K54" s="5">
        <v>95.998999999999995</v>
      </c>
      <c r="L54" s="5">
        <v>16</v>
      </c>
      <c r="M54" s="5">
        <v>1.6546000000000001</v>
      </c>
      <c r="N54" s="5">
        <v>0.84</v>
      </c>
      <c r="O54" s="2">
        <v>99</v>
      </c>
      <c r="P54" s="5">
        <v>0.36</v>
      </c>
      <c r="Q54" s="2">
        <v>24</v>
      </c>
      <c r="R54" s="5">
        <f t="shared" si="4"/>
        <v>6.5520065520065525E-5</v>
      </c>
      <c r="S54" s="5">
        <f t="shared" si="5"/>
        <v>2.9952886115444617E-4</v>
      </c>
      <c r="T54" s="5">
        <f t="shared" si="6"/>
        <v>2.2041103628068649E-2</v>
      </c>
      <c r="U54" s="5">
        <f t="shared" si="7"/>
        <v>2.0443951165371808E-2</v>
      </c>
      <c r="V54" s="5">
        <f t="shared" si="8"/>
        <v>2.1457740082079346E-2</v>
      </c>
      <c r="W54" s="5">
        <f t="shared" si="9"/>
        <v>6.4307843802194314E-2</v>
      </c>
      <c r="X54" s="45">
        <f t="shared" si="10"/>
        <v>250.2387277842405</v>
      </c>
      <c r="Y54" s="45">
        <f t="shared" si="11"/>
        <v>4.5857239481147137E-5</v>
      </c>
      <c r="Z54" s="45">
        <f t="shared" si="12"/>
        <v>0.94876026623474929</v>
      </c>
      <c r="AA54" s="45">
        <f t="shared" si="13"/>
        <v>0.1305090966050276</v>
      </c>
      <c r="AB54" s="45">
        <f t="shared" si="14"/>
        <v>1.5880737028737133E-2</v>
      </c>
      <c r="AC54" s="45">
        <f t="shared" si="15"/>
        <v>-1.721580606898372E-5</v>
      </c>
      <c r="AD54" s="47">
        <f t="shared" si="16"/>
        <v>1.0187195091391488E-3</v>
      </c>
      <c r="AE54" s="45">
        <f t="shared" si="17"/>
        <v>0.34172490747150241</v>
      </c>
    </row>
    <row r="55" spans="1:31">
      <c r="A55" s="5">
        <v>54</v>
      </c>
      <c r="B55" s="18" t="s">
        <v>522</v>
      </c>
      <c r="C55" s="7" t="s">
        <v>191</v>
      </c>
      <c r="D55" s="5" t="s">
        <v>130</v>
      </c>
      <c r="E55" s="5">
        <f t="shared" si="0"/>
        <v>6.6104387234851476E-4</v>
      </c>
      <c r="F55" s="5">
        <f t="shared" si="1"/>
        <v>1.8888176595204525E-3</v>
      </c>
      <c r="G55" s="5">
        <f t="shared" si="2"/>
        <v>0.56548689915296335</v>
      </c>
      <c r="H55" s="3">
        <v>120</v>
      </c>
      <c r="I55" s="5">
        <f t="shared" si="3"/>
        <v>0.26473417646005776</v>
      </c>
      <c r="J55" s="4" t="s">
        <v>232</v>
      </c>
      <c r="K55" s="5">
        <v>60.0015</v>
      </c>
      <c r="L55" s="5">
        <v>16</v>
      </c>
      <c r="M55" s="5">
        <v>1.2781</v>
      </c>
      <c r="N55" s="5">
        <v>1</v>
      </c>
      <c r="O55" s="2">
        <v>99</v>
      </c>
      <c r="P55" s="5">
        <v>1</v>
      </c>
      <c r="Q55" s="2">
        <v>24</v>
      </c>
      <c r="R55" s="5">
        <f t="shared" si="4"/>
        <v>6.5520065520065525E-5</v>
      </c>
      <c r="S55" s="5">
        <f t="shared" si="5"/>
        <v>1.8721216848673948E-4</v>
      </c>
      <c r="T55" s="5">
        <f t="shared" si="6"/>
        <v>2.6239409081034108E-2</v>
      </c>
      <c r="U55" s="5">
        <f t="shared" si="7"/>
        <v>5.6048834628190901E-2</v>
      </c>
      <c r="V55" s="5">
        <f t="shared" si="8"/>
        <v>1.6575086183310536E-2</v>
      </c>
      <c r="W55" s="5">
        <f t="shared" si="9"/>
        <v>9.9116062126542351E-2</v>
      </c>
      <c r="X55" s="45">
        <f t="shared" si="10"/>
        <v>98.037062911761538</v>
      </c>
      <c r="Y55" s="45">
        <f t="shared" si="11"/>
        <v>1.3385682548165866E-5</v>
      </c>
      <c r="Z55" s="45">
        <f t="shared" si="12"/>
        <v>9.1062664668868198E-2</v>
      </c>
      <c r="AA55" s="45">
        <f t="shared" si="13"/>
        <v>0.24805173827069255</v>
      </c>
      <c r="AB55" s="45">
        <f t="shared" si="14"/>
        <v>3.5331386283912604E-3</v>
      </c>
      <c r="AC55" s="45">
        <f t="shared" si="15"/>
        <v>-2.3653185950301413E-5</v>
      </c>
      <c r="AD55" s="47">
        <f t="shared" si="16"/>
        <v>3.4077860168730649E-3</v>
      </c>
      <c r="AE55" s="45">
        <f t="shared" si="17"/>
        <v>0.26132639044318468</v>
      </c>
    </row>
    <row r="56" spans="1:31">
      <c r="A56" s="5">
        <v>55</v>
      </c>
      <c r="B56" s="18" t="s">
        <v>521</v>
      </c>
      <c r="C56" s="7" t="s">
        <v>192</v>
      </c>
      <c r="D56" s="5" t="s">
        <v>130</v>
      </c>
      <c r="E56" s="5">
        <f t="shared" si="0"/>
        <v>2.6962379969256698E-3</v>
      </c>
      <c r="F56" s="5">
        <f t="shared" si="1"/>
        <v>1.2840050299965284E-3</v>
      </c>
      <c r="G56" s="5">
        <f t="shared" si="2"/>
        <v>0</v>
      </c>
      <c r="H56" s="3">
        <v>120</v>
      </c>
      <c r="I56" s="5">
        <f t="shared" si="3"/>
        <v>0</v>
      </c>
      <c r="J56" s="4" t="s">
        <v>232</v>
      </c>
      <c r="K56" s="5">
        <v>20.000499999999999</v>
      </c>
      <c r="L56" s="5">
        <v>32</v>
      </c>
      <c r="M56" s="5">
        <v>3.7326999999999999</v>
      </c>
      <c r="N56" s="5">
        <v>0</v>
      </c>
      <c r="O56" s="2">
        <v>99</v>
      </c>
      <c r="P56" s="5">
        <v>0</v>
      </c>
      <c r="Q56" s="2">
        <v>24</v>
      </c>
      <c r="R56" s="5">
        <f t="shared" si="4"/>
        <v>1.3104013104013105E-4</v>
      </c>
      <c r="S56" s="5">
        <f t="shared" si="5"/>
        <v>6.2404056162246492E-5</v>
      </c>
      <c r="T56" s="5">
        <f t="shared" si="6"/>
        <v>0</v>
      </c>
      <c r="U56" s="5">
        <f t="shared" si="7"/>
        <v>0</v>
      </c>
      <c r="V56" s="5">
        <f t="shared" si="8"/>
        <v>4.8407655266757867E-2</v>
      </c>
      <c r="W56" s="5">
        <f t="shared" si="9"/>
        <v>4.8601099453960246E-2</v>
      </c>
      <c r="X56" s="45">
        <f t="shared" si="10"/>
        <v>1210.0407608569556</v>
      </c>
      <c r="Y56" s="45">
        <f t="shared" si="11"/>
        <v>3.8366224486170622E-4</v>
      </c>
      <c r="Z56" s="45">
        <f t="shared" si="12"/>
        <v>0.29991625189876503</v>
      </c>
      <c r="AA56" s="45">
        <f t="shared" si="13"/>
        <v>7.7660000000000007E-2</v>
      </c>
      <c r="AB56" s="45">
        <f t="shared" si="14"/>
        <v>1.3766816119696974E-3</v>
      </c>
      <c r="AC56" s="45">
        <f t="shared" si="15"/>
        <v>0</v>
      </c>
      <c r="AD56" s="47">
        <f t="shared" si="16"/>
        <v>0</v>
      </c>
      <c r="AE56" s="45">
        <f t="shared" si="17"/>
        <v>0</v>
      </c>
    </row>
    <row r="57" spans="1:31">
      <c r="A57" s="5">
        <v>56</v>
      </c>
      <c r="B57" s="18" t="s">
        <v>520</v>
      </c>
      <c r="C57" s="7" t="s">
        <v>169</v>
      </c>
      <c r="D57" s="5" t="s">
        <v>126</v>
      </c>
      <c r="E57" s="5">
        <f t="shared" si="0"/>
        <v>4.3557152026475719E-3</v>
      </c>
      <c r="F57" s="5">
        <f t="shared" si="1"/>
        <v>5.5314209263018681E-3</v>
      </c>
      <c r="G57" s="5">
        <f t="shared" si="2"/>
        <v>0.12420254219980142</v>
      </c>
      <c r="H57" s="3">
        <v>120</v>
      </c>
      <c r="I57" s="5">
        <f t="shared" si="3"/>
        <v>5.8145746210498561E-2</v>
      </c>
      <c r="J57" s="4" t="s">
        <v>232</v>
      </c>
      <c r="K57" s="5">
        <v>80.001999999999995</v>
      </c>
      <c r="L57" s="5">
        <v>48</v>
      </c>
      <c r="M57" s="5">
        <v>2.8108</v>
      </c>
      <c r="N57" s="5">
        <v>0.1</v>
      </c>
      <c r="O57" s="2">
        <v>99</v>
      </c>
      <c r="P57" s="5">
        <v>0.1</v>
      </c>
      <c r="Q57" s="2">
        <v>24</v>
      </c>
      <c r="R57" s="5">
        <f t="shared" si="4"/>
        <v>1.9656019656019659E-4</v>
      </c>
      <c r="S57" s="5">
        <f t="shared" si="5"/>
        <v>2.4961622464898597E-4</v>
      </c>
      <c r="T57" s="5">
        <f t="shared" si="6"/>
        <v>2.623940908103411E-3</v>
      </c>
      <c r="U57" s="5">
        <f t="shared" si="7"/>
        <v>5.6048834628190901E-3</v>
      </c>
      <c r="V57" s="5">
        <f t="shared" si="8"/>
        <v>3.6451961696306427E-2</v>
      </c>
      <c r="W57" s="5">
        <f t="shared" si="9"/>
        <v>4.5126962488438109E-2</v>
      </c>
      <c r="X57" s="45">
        <f t="shared" si="10"/>
        <v>777.64342646933244</v>
      </c>
      <c r="Y57" s="45">
        <f t="shared" si="11"/>
        <v>2.1418960078922706E-4</v>
      </c>
      <c r="Z57" s="45">
        <f t="shared" si="12"/>
        <v>0.89990913056831157</v>
      </c>
      <c r="AA57" s="45">
        <f t="shared" si="13"/>
        <v>1.1556660150533145E-2</v>
      </c>
      <c r="AB57" s="45">
        <f t="shared" si="14"/>
        <v>2.1724044773730574E-2</v>
      </c>
      <c r="AC57" s="45">
        <f t="shared" si="15"/>
        <v>-1.1410522205968457E-6</v>
      </c>
      <c r="AD57" s="47">
        <f t="shared" si="16"/>
        <v>5.2398465995367668E-5</v>
      </c>
      <c r="AE57" s="45">
        <f t="shared" si="17"/>
        <v>5.8093347744503192E-2</v>
      </c>
    </row>
    <row r="58" spans="1:31">
      <c r="A58" s="5">
        <v>57</v>
      </c>
      <c r="B58" s="18" t="s">
        <v>519</v>
      </c>
      <c r="C58" s="7" t="s">
        <v>193</v>
      </c>
      <c r="D58" s="5" t="s">
        <v>130</v>
      </c>
      <c r="E58" s="5">
        <f t="shared" si="0"/>
        <v>7.7635956376079038E-3</v>
      </c>
      <c r="F58" s="5">
        <f t="shared" si="1"/>
        <v>4.4366243013772644E-3</v>
      </c>
      <c r="G58" s="5">
        <f t="shared" si="2"/>
        <v>0</v>
      </c>
      <c r="H58" s="3">
        <v>120</v>
      </c>
      <c r="I58" s="5">
        <f t="shared" si="3"/>
        <v>0</v>
      </c>
      <c r="J58" s="4" t="s">
        <v>232</v>
      </c>
      <c r="K58" s="5">
        <v>60.0015</v>
      </c>
      <c r="L58" s="5">
        <v>80</v>
      </c>
      <c r="M58" s="5">
        <v>3.2141000000000002</v>
      </c>
      <c r="N58" s="5">
        <v>0</v>
      </c>
      <c r="O58" s="2">
        <v>99</v>
      </c>
      <c r="P58" s="5">
        <v>0</v>
      </c>
      <c r="Q58" s="2">
        <v>24</v>
      </c>
      <c r="R58" s="5">
        <f t="shared" si="4"/>
        <v>3.2760032760032761E-4</v>
      </c>
      <c r="S58" s="5">
        <f t="shared" si="5"/>
        <v>1.8721216848673948E-4</v>
      </c>
      <c r="T58" s="5">
        <f t="shared" si="6"/>
        <v>0</v>
      </c>
      <c r="U58" s="5">
        <f t="shared" si="7"/>
        <v>0</v>
      </c>
      <c r="V58" s="5">
        <f t="shared" si="8"/>
        <v>4.168217236662107E-2</v>
      </c>
      <c r="W58" s="5">
        <f t="shared" si="9"/>
        <v>4.2196984862708134E-2</v>
      </c>
      <c r="X58" s="45">
        <f t="shared" si="10"/>
        <v>1210.0407608569556</v>
      </c>
      <c r="Y58" s="45">
        <f t="shared" si="11"/>
        <v>3.8049594743365357E-4</v>
      </c>
      <c r="Z58" s="45">
        <f t="shared" si="12"/>
        <v>0.29991625189876503</v>
      </c>
      <c r="AA58" s="45">
        <f t="shared" si="13"/>
        <v>7.7660000000000007E-2</v>
      </c>
      <c r="AB58" s="45">
        <f t="shared" si="14"/>
        <v>1.4509459699517266E-2</v>
      </c>
      <c r="AC58" s="45">
        <f t="shared" si="15"/>
        <v>0</v>
      </c>
      <c r="AD58" s="47">
        <f t="shared" si="16"/>
        <v>0</v>
      </c>
      <c r="AE58" s="45">
        <f t="shared" si="17"/>
        <v>0</v>
      </c>
    </row>
    <row r="59" spans="1:31">
      <c r="A59" s="5">
        <v>58</v>
      </c>
      <c r="B59" s="18" t="s">
        <v>518</v>
      </c>
      <c r="C59" s="7" t="s">
        <v>148</v>
      </c>
      <c r="D59" s="6" t="s">
        <v>128</v>
      </c>
      <c r="E59" s="5">
        <f t="shared" si="0"/>
        <v>8.817644635053908E-4</v>
      </c>
      <c r="F59" s="5">
        <f t="shared" si="1"/>
        <v>8.3980843209054774E-4</v>
      </c>
      <c r="G59" s="5">
        <f t="shared" si="2"/>
        <v>0.83854405901826046</v>
      </c>
      <c r="H59" s="3">
        <v>100</v>
      </c>
      <c r="I59" s="5">
        <f t="shared" si="3"/>
        <v>9.8875877495974554E-2</v>
      </c>
      <c r="J59" s="4" t="s">
        <v>232</v>
      </c>
      <c r="K59" s="3">
        <v>40</v>
      </c>
      <c r="L59" s="3">
        <v>32</v>
      </c>
      <c r="M59" s="3">
        <v>0.69740000000000002</v>
      </c>
      <c r="N59" s="3">
        <v>0.56000000000000005</v>
      </c>
      <c r="O59" s="3">
        <v>99</v>
      </c>
      <c r="P59" s="3">
        <v>2.2400000000000002</v>
      </c>
      <c r="Q59" s="3">
        <v>24</v>
      </c>
      <c r="R59" s="5">
        <f t="shared" si="4"/>
        <v>1.3104013104013105E-4</v>
      </c>
      <c r="S59" s="5">
        <f t="shared" si="5"/>
        <v>1.24804992199688E-4</v>
      </c>
      <c r="T59" s="5">
        <f t="shared" si="6"/>
        <v>1.46940690853791E-2</v>
      </c>
      <c r="U59" s="5">
        <f t="shared" si="7"/>
        <v>0.12461709211986682</v>
      </c>
      <c r="V59" s="5">
        <f t="shared" si="8"/>
        <v>9.0442571819425461E-3</v>
      </c>
      <c r="W59" s="5">
        <f t="shared" si="9"/>
        <v>0.14861126351042828</v>
      </c>
      <c r="X59" s="45">
        <f t="shared" si="10"/>
        <v>12.236715763257227</v>
      </c>
      <c r="Y59" s="45">
        <f t="shared" si="11"/>
        <v>1.18885947172528E-6</v>
      </c>
      <c r="Z59" s="45">
        <f t="shared" si="12"/>
        <v>2.6737391369015408E-4</v>
      </c>
      <c r="AA59" s="45">
        <f t="shared" si="13"/>
        <v>0.32043660470598245</v>
      </c>
      <c r="AB59" s="45">
        <f t="shared" si="14"/>
        <v>5.936126262177095E-4</v>
      </c>
      <c r="AC59" s="45">
        <f t="shared" si="15"/>
        <v>-1.3100061185405749E-5</v>
      </c>
      <c r="AD59" s="47">
        <f t="shared" si="16"/>
        <v>3.3347436552802661E-3</v>
      </c>
      <c r="AE59" s="45">
        <f t="shared" si="17"/>
        <v>9.5541133840694292E-2</v>
      </c>
    </row>
    <row r="60" spans="1:31">
      <c r="A60" s="5">
        <v>59</v>
      </c>
      <c r="B60" s="18" t="s">
        <v>517</v>
      </c>
      <c r="C60" s="7" t="s">
        <v>170</v>
      </c>
      <c r="D60" s="5" t="s">
        <v>126</v>
      </c>
      <c r="E60" s="5">
        <f t="shared" si="0"/>
        <v>1.3439994464854433E-3</v>
      </c>
      <c r="F60" s="5">
        <f t="shared" si="1"/>
        <v>5.1203255842178783E-3</v>
      </c>
      <c r="G60" s="5">
        <f t="shared" si="2"/>
        <v>0.13978750291807127</v>
      </c>
      <c r="H60" s="3">
        <v>120</v>
      </c>
      <c r="I60" s="5">
        <f t="shared" si="3"/>
        <v>0.15070818809941738</v>
      </c>
      <c r="J60" s="4" t="s">
        <v>232</v>
      </c>
      <c r="K60" s="5">
        <v>80.001999999999995</v>
      </c>
      <c r="L60" s="5">
        <v>16</v>
      </c>
      <c r="M60" s="5">
        <v>2.6427999999999998</v>
      </c>
      <c r="N60" s="5">
        <v>0.28000000000000003</v>
      </c>
      <c r="O60" s="2">
        <v>99</v>
      </c>
      <c r="P60" s="5">
        <v>0.12</v>
      </c>
      <c r="Q60" s="2">
        <v>24</v>
      </c>
      <c r="R60" s="5">
        <f t="shared" si="4"/>
        <v>6.5520065520065525E-5</v>
      </c>
      <c r="S60" s="5">
        <f t="shared" si="5"/>
        <v>2.4961622464898597E-4</v>
      </c>
      <c r="T60" s="5">
        <f t="shared" si="6"/>
        <v>7.3470345426895501E-3</v>
      </c>
      <c r="U60" s="5">
        <f t="shared" si="7"/>
        <v>6.8146503884572692E-3</v>
      </c>
      <c r="V60" s="5">
        <f t="shared" si="8"/>
        <v>3.4273247606019151E-2</v>
      </c>
      <c r="W60" s="5">
        <f t="shared" si="9"/>
        <v>4.8750068827335021E-2</v>
      </c>
      <c r="X60" s="45">
        <f t="shared" si="10"/>
        <v>581.99276876638169</v>
      </c>
      <c r="Y60" s="45">
        <f t="shared" si="11"/>
        <v>1.499642824390065E-4</v>
      </c>
      <c r="Z60" s="45">
        <f t="shared" si="12"/>
        <v>1.5066331165624129</v>
      </c>
      <c r="AA60" s="45">
        <f t="shared" si="13"/>
        <v>0</v>
      </c>
      <c r="AB60" s="45">
        <f t="shared" si="14"/>
        <v>2.0503388762332569E-2</v>
      </c>
      <c r="AC60" s="45">
        <f t="shared" si="15"/>
        <v>-3.3286051628284775E-6</v>
      </c>
      <c r="AD60" s="47">
        <f t="shared" si="16"/>
        <v>1.6107868116753583E-4</v>
      </c>
      <c r="AE60" s="45">
        <f t="shared" si="17"/>
        <v>0.15054710941824984</v>
      </c>
    </row>
    <row r="61" spans="1:31">
      <c r="A61" s="5">
        <v>60</v>
      </c>
      <c r="B61" s="18" t="s">
        <v>516</v>
      </c>
      <c r="C61" s="7" t="s">
        <v>194</v>
      </c>
      <c r="D61" s="5" t="s">
        <v>130</v>
      </c>
      <c r="E61" s="5">
        <f t="shared" si="0"/>
        <v>1.2851711121192797E-3</v>
      </c>
      <c r="F61" s="5">
        <f t="shared" si="1"/>
        <v>1.2240508250747565E-3</v>
      </c>
      <c r="G61" s="5">
        <f t="shared" si="2"/>
        <v>0.54969681852685104</v>
      </c>
      <c r="H61" s="3">
        <v>120</v>
      </c>
      <c r="I61" s="5">
        <f t="shared" si="3"/>
        <v>0.25734200875988084</v>
      </c>
      <c r="J61" s="4" t="s">
        <v>232</v>
      </c>
      <c r="K61" s="5">
        <v>40.000999999999998</v>
      </c>
      <c r="L61" s="5">
        <v>32</v>
      </c>
      <c r="M61" s="5">
        <v>1.4974000000000001</v>
      </c>
      <c r="N61" s="5">
        <v>1</v>
      </c>
      <c r="O61" s="2">
        <v>99</v>
      </c>
      <c r="P61" s="5">
        <v>1</v>
      </c>
      <c r="Q61" s="2">
        <v>24</v>
      </c>
      <c r="R61" s="5">
        <f t="shared" si="4"/>
        <v>1.3104013104013105E-4</v>
      </c>
      <c r="S61" s="5">
        <f t="shared" si="5"/>
        <v>1.2480811232449298E-4</v>
      </c>
      <c r="T61" s="5">
        <f t="shared" si="6"/>
        <v>2.6239409081034108E-2</v>
      </c>
      <c r="U61" s="5">
        <f t="shared" si="7"/>
        <v>5.6048834628190901E-2</v>
      </c>
      <c r="V61" s="5">
        <f t="shared" si="8"/>
        <v>1.9419086183310532E-2</v>
      </c>
      <c r="W61" s="5">
        <f t="shared" si="9"/>
        <v>0.10196317813590017</v>
      </c>
      <c r="X61" s="45">
        <f t="shared" si="10"/>
        <v>107.00868819059643</v>
      </c>
      <c r="Y61" s="45">
        <f t="shared" si="11"/>
        <v>1.5152805646897809E-5</v>
      </c>
      <c r="Z61" s="45">
        <f t="shared" si="12"/>
        <v>0.11584791459656554</v>
      </c>
      <c r="AA61" s="45">
        <f t="shared" si="13"/>
        <v>0.22689872470920344</v>
      </c>
      <c r="AB61" s="45">
        <f t="shared" si="14"/>
        <v>5.768895076149964E-4</v>
      </c>
      <c r="AC61" s="45">
        <f t="shared" si="15"/>
        <v>-2.2350693191201252E-5</v>
      </c>
      <c r="AD61" s="47">
        <f t="shared" si="16"/>
        <v>4.4479983807820351E-3</v>
      </c>
      <c r="AE61" s="45">
        <f t="shared" si="17"/>
        <v>0.25289401037909881</v>
      </c>
    </row>
    <row r="62" spans="1:31">
      <c r="A62" s="5">
        <v>61</v>
      </c>
      <c r="B62" s="18" t="s">
        <v>515</v>
      </c>
      <c r="C62" s="7" t="s">
        <v>195</v>
      </c>
      <c r="D62" s="5" t="s">
        <v>130</v>
      </c>
      <c r="E62" s="5">
        <f t="shared" si="0"/>
        <v>1.6474071067712588E-3</v>
      </c>
      <c r="F62" s="5">
        <f t="shared" si="1"/>
        <v>5.2301985555632891E-4</v>
      </c>
      <c r="G62" s="5">
        <f t="shared" si="2"/>
        <v>0.52873083128736797</v>
      </c>
      <c r="H62" s="3">
        <v>120</v>
      </c>
      <c r="I62" s="5">
        <f t="shared" si="3"/>
        <v>0.36946107496226399</v>
      </c>
      <c r="J62" s="4" t="s">
        <v>232</v>
      </c>
      <c r="K62" s="5">
        <v>20.000499999999999</v>
      </c>
      <c r="L62" s="5">
        <v>48</v>
      </c>
      <c r="M62" s="5">
        <v>0.91669999999999996</v>
      </c>
      <c r="N62" s="5">
        <v>1.68</v>
      </c>
      <c r="O62" s="2">
        <v>99</v>
      </c>
      <c r="P62" s="5">
        <v>1.1200000000000001</v>
      </c>
      <c r="Q62" s="2">
        <v>24</v>
      </c>
      <c r="R62" s="5">
        <f t="shared" si="4"/>
        <v>1.9656019656019659E-4</v>
      </c>
      <c r="S62" s="5">
        <f t="shared" si="5"/>
        <v>6.2404056162246492E-5</v>
      </c>
      <c r="T62" s="5">
        <f t="shared" si="6"/>
        <v>4.4082207256137297E-2</v>
      </c>
      <c r="U62" s="5">
        <f t="shared" si="7"/>
        <v>6.3085460599334078E-2</v>
      </c>
      <c r="V62" s="5">
        <f t="shared" si="8"/>
        <v>1.1888257181942544E-2</v>
      </c>
      <c r="W62" s="5">
        <f t="shared" si="9"/>
        <v>0.11931488929013635</v>
      </c>
      <c r="X62" s="45">
        <f t="shared" si="10"/>
        <v>114.00645084351349</v>
      </c>
      <c r="Y62" s="45">
        <f t="shared" si="11"/>
        <v>1.4661025923380015E-5</v>
      </c>
      <c r="Z62" s="45">
        <f t="shared" si="12"/>
        <v>0.11618824174458371</v>
      </c>
      <c r="AA62" s="45">
        <f t="shared" si="13"/>
        <v>0.33225671639148147</v>
      </c>
      <c r="AB62" s="45">
        <f t="shared" si="14"/>
        <v>-1.7743344013209563E-3</v>
      </c>
      <c r="AC62" s="45">
        <f t="shared" si="15"/>
        <v>-3.0864582884313341E-5</v>
      </c>
      <c r="AD62" s="47">
        <f t="shared" si="16"/>
        <v>6.5131469843284833E-3</v>
      </c>
      <c r="AE62" s="45">
        <f t="shared" si="17"/>
        <v>0.36294792797793551</v>
      </c>
    </row>
    <row r="63" spans="1:31">
      <c r="A63" s="5">
        <v>62</v>
      </c>
      <c r="B63" s="18" t="s">
        <v>514</v>
      </c>
      <c r="C63" s="7" t="s">
        <v>196</v>
      </c>
      <c r="D63" s="5" t="s">
        <v>130</v>
      </c>
      <c r="E63" s="5">
        <f t="shared" si="0"/>
        <v>4.9772350400261829E-3</v>
      </c>
      <c r="F63" s="5">
        <f t="shared" si="1"/>
        <v>6.3207029786495738E-3</v>
      </c>
      <c r="G63" s="5">
        <f t="shared" si="2"/>
        <v>0</v>
      </c>
      <c r="H63" s="3">
        <v>120</v>
      </c>
      <c r="I63" s="5">
        <f t="shared" si="3"/>
        <v>0</v>
      </c>
      <c r="J63" s="4" t="s">
        <v>232</v>
      </c>
      <c r="K63" s="5">
        <v>80.001999999999995</v>
      </c>
      <c r="L63" s="5">
        <v>48</v>
      </c>
      <c r="M63" s="5">
        <v>3.0108000000000001</v>
      </c>
      <c r="N63" s="5">
        <v>0</v>
      </c>
      <c r="O63" s="2">
        <v>99</v>
      </c>
      <c r="P63" s="5">
        <v>0</v>
      </c>
      <c r="Q63" s="2">
        <v>24</v>
      </c>
      <c r="R63" s="5">
        <f t="shared" si="4"/>
        <v>1.9656019656019659E-4</v>
      </c>
      <c r="S63" s="5">
        <f t="shared" si="5"/>
        <v>2.4961622464898597E-4</v>
      </c>
      <c r="T63" s="5">
        <f t="shared" si="6"/>
        <v>0</v>
      </c>
      <c r="U63" s="5">
        <f t="shared" si="7"/>
        <v>0</v>
      </c>
      <c r="V63" s="5">
        <f t="shared" si="8"/>
        <v>3.9045668946648425E-2</v>
      </c>
      <c r="W63" s="5">
        <f t="shared" si="9"/>
        <v>3.949184536785761E-2</v>
      </c>
      <c r="X63" s="45">
        <f t="shared" si="10"/>
        <v>1210.0407608569556</v>
      </c>
      <c r="Y63" s="45">
        <f t="shared" si="11"/>
        <v>3.8084350229350498E-4</v>
      </c>
      <c r="Z63" s="45">
        <f t="shared" si="12"/>
        <v>0.29991625189876503</v>
      </c>
      <c r="AA63" s="45">
        <f t="shared" si="13"/>
        <v>7.7660000000000007E-2</v>
      </c>
      <c r="AB63" s="45">
        <f t="shared" si="14"/>
        <v>2.2250525264201577E-2</v>
      </c>
      <c r="AC63" s="45">
        <f t="shared" si="15"/>
        <v>0</v>
      </c>
      <c r="AD63" s="47">
        <f t="shared" si="16"/>
        <v>0</v>
      </c>
      <c r="AE63" s="45">
        <f t="shared" si="17"/>
        <v>0</v>
      </c>
    </row>
    <row r="64" spans="1:31">
      <c r="A64" s="5">
        <v>63</v>
      </c>
      <c r="B64" s="18" t="s">
        <v>513</v>
      </c>
      <c r="C64" s="7" t="s">
        <v>171</v>
      </c>
      <c r="D64" s="5" t="s">
        <v>126</v>
      </c>
      <c r="E64" s="5">
        <f t="shared" si="0"/>
        <v>4.7263988220482295E-3</v>
      </c>
      <c r="F64" s="5">
        <f t="shared" si="1"/>
        <v>2.2508101540736859E-3</v>
      </c>
      <c r="G64" s="5">
        <f t="shared" si="2"/>
        <v>0.16252766249019707</v>
      </c>
      <c r="H64" s="3">
        <v>120</v>
      </c>
      <c r="I64" s="5">
        <f t="shared" si="3"/>
        <v>0.11356940307136358</v>
      </c>
      <c r="J64" s="4" t="s">
        <v>232</v>
      </c>
      <c r="K64" s="5">
        <v>40.000999999999998</v>
      </c>
      <c r="L64" s="5">
        <v>64</v>
      </c>
      <c r="M64" s="5">
        <v>3.0653999999999999</v>
      </c>
      <c r="N64" s="5">
        <v>0.24</v>
      </c>
      <c r="O64" s="2">
        <v>99</v>
      </c>
      <c r="P64" s="5">
        <v>0.16</v>
      </c>
      <c r="Q64" s="2">
        <v>24</v>
      </c>
      <c r="R64" s="5">
        <f t="shared" si="4"/>
        <v>2.620802620802621E-4</v>
      </c>
      <c r="S64" s="5">
        <f t="shared" si="5"/>
        <v>1.2480811232449298E-4</v>
      </c>
      <c r="T64" s="5">
        <f t="shared" si="6"/>
        <v>6.2974581794481852E-3</v>
      </c>
      <c r="U64" s="5">
        <f t="shared" si="7"/>
        <v>9.012208657047726E-3</v>
      </c>
      <c r="V64" s="5">
        <f t="shared" si="8"/>
        <v>3.9753751025991789E-2</v>
      </c>
      <c r="W64" s="5">
        <f t="shared" si="9"/>
        <v>5.5450306236892455E-2</v>
      </c>
      <c r="X64" s="45">
        <f t="shared" si="10"/>
        <v>608.65633046179266</v>
      </c>
      <c r="Y64" s="45">
        <f t="shared" si="11"/>
        <v>1.5703397938600838E-4</v>
      </c>
      <c r="Z64" s="45">
        <f t="shared" si="12"/>
        <v>1.3343510471123095</v>
      </c>
      <c r="AA64" s="45">
        <f t="shared" si="13"/>
        <v>0</v>
      </c>
      <c r="AB64" s="45">
        <f t="shared" si="14"/>
        <v>9.0289199869681945E-3</v>
      </c>
      <c r="AC64" s="45">
        <f t="shared" si="15"/>
        <v>-2.916390798632125E-6</v>
      </c>
      <c r="AD64" s="47">
        <f t="shared" si="16"/>
        <v>3.1220964834975835E-4</v>
      </c>
      <c r="AE64" s="45">
        <f t="shared" si="17"/>
        <v>0.11325719342301382</v>
      </c>
    </row>
    <row r="65" spans="1:31">
      <c r="A65" s="5">
        <v>64</v>
      </c>
      <c r="B65" s="18" t="s">
        <v>512</v>
      </c>
      <c r="C65" s="7" t="s">
        <v>173</v>
      </c>
      <c r="D65" s="5" t="s">
        <v>127</v>
      </c>
      <c r="E65" s="5">
        <f t="shared" si="0"/>
        <v>6.0346068186582715E-4</v>
      </c>
      <c r="F65" s="5">
        <f t="shared" si="1"/>
        <v>1.1495224854843819E-3</v>
      </c>
      <c r="G65" s="5">
        <f t="shared" si="2"/>
        <v>0.43935571129509371</v>
      </c>
      <c r="H65" s="3">
        <v>120</v>
      </c>
      <c r="I65" s="5">
        <f t="shared" si="3"/>
        <v>0.47367970525392583</v>
      </c>
      <c r="J65" s="4" t="s">
        <v>232</v>
      </c>
      <c r="K65" s="5">
        <v>40.000999999999998</v>
      </c>
      <c r="L65" s="5">
        <v>16</v>
      </c>
      <c r="M65" s="5">
        <v>0.71340000000000003</v>
      </c>
      <c r="N65" s="5">
        <v>1.96</v>
      </c>
      <c r="O65" s="2">
        <v>99</v>
      </c>
      <c r="P65" s="5">
        <v>0.84</v>
      </c>
      <c r="Q65" s="2">
        <v>24</v>
      </c>
      <c r="R65" s="5">
        <f t="shared" si="4"/>
        <v>6.5520065520065525E-5</v>
      </c>
      <c r="S65" s="5">
        <f t="shared" si="5"/>
        <v>1.2480811232449298E-4</v>
      </c>
      <c r="T65" s="5">
        <f t="shared" si="6"/>
        <v>5.1429241798826845E-2</v>
      </c>
      <c r="U65" s="5">
        <f t="shared" si="7"/>
        <v>4.7702552719200889E-2</v>
      </c>
      <c r="V65" s="5">
        <f t="shared" si="8"/>
        <v>9.2517537619699053E-3</v>
      </c>
      <c r="W65" s="5">
        <f t="shared" si="9"/>
        <v>0.10857387645784219</v>
      </c>
      <c r="X65" s="45">
        <f t="shared" si="10"/>
        <v>148.98722833520526</v>
      </c>
      <c r="Y65" s="45">
        <f t="shared" si="11"/>
        <v>1.9903220974810968E-5</v>
      </c>
      <c r="Z65" s="45">
        <f t="shared" si="12"/>
        <v>0.20961648771000516</v>
      </c>
      <c r="AA65" s="45">
        <f t="shared" si="13"/>
        <v>0.37096662052866569</v>
      </c>
      <c r="AB65" s="45">
        <f t="shared" si="14"/>
        <v>1.2354163172808073E-3</v>
      </c>
      <c r="AC65" s="45">
        <f t="shared" si="15"/>
        <v>-3.2881993644806442E-5</v>
      </c>
      <c r="AD65" s="47">
        <f t="shared" si="16"/>
        <v>5.1497485610981471E-3</v>
      </c>
      <c r="AE65" s="45">
        <f t="shared" si="17"/>
        <v>0.46852995669282771</v>
      </c>
    </row>
    <row r="66" spans="1:31">
      <c r="A66" s="5">
        <v>65</v>
      </c>
      <c r="B66" s="18" t="s">
        <v>511</v>
      </c>
      <c r="C66" s="7" t="s">
        <v>202</v>
      </c>
      <c r="D66" s="6" t="s">
        <v>126</v>
      </c>
      <c r="E66" s="5">
        <f t="shared" ref="E66:E129" si="18">R66/W66</f>
        <v>4.8475885148483062E-3</v>
      </c>
      <c r="F66" s="5">
        <f t="shared" ref="F66:F129" si="19">S66/W66</f>
        <v>4.6170464502879862E-3</v>
      </c>
      <c r="G66" s="5">
        <f t="shared" ref="G66:G129" si="20">U66/W66</f>
        <v>0.32928428638020846</v>
      </c>
      <c r="H66" s="3">
        <v>100</v>
      </c>
      <c r="I66" s="5">
        <f t="shared" ref="I66:I129" si="21">T66/W66</f>
        <v>3.882714618430072E-2</v>
      </c>
      <c r="J66" s="4" t="s">
        <v>232</v>
      </c>
      <c r="K66" s="5">
        <v>80.001999999999995</v>
      </c>
      <c r="L66" s="5">
        <v>64</v>
      </c>
      <c r="M66" s="5">
        <v>2.5948000000000002</v>
      </c>
      <c r="N66" s="5">
        <v>0.08</v>
      </c>
      <c r="O66" s="2">
        <v>99</v>
      </c>
      <c r="P66" s="5">
        <v>0.32</v>
      </c>
      <c r="Q66" s="2">
        <v>24</v>
      </c>
      <c r="R66" s="5">
        <f t="shared" ref="R66:R129" si="22">L66/244.2/1000</f>
        <v>2.620802620802621E-4</v>
      </c>
      <c r="S66" s="5">
        <f t="shared" ref="S66:S129" si="23">K66/320.5/1000</f>
        <v>2.4961622464898597E-4</v>
      </c>
      <c r="T66" s="5">
        <f t="shared" ref="T66:T129" si="24">N66*O66/100/46.03*1.22</f>
        <v>2.0991527264827281E-3</v>
      </c>
      <c r="U66" s="5">
        <f t="shared" ref="U66:U129" si="25">((N66*(1-O66/100)+P66)/18.02)</f>
        <v>1.7802441731409546E-2</v>
      </c>
      <c r="V66" s="5">
        <f t="shared" ref="V66:V129" si="26">M66*0.948/73.1</f>
        <v>3.3650757865937075E-2</v>
      </c>
      <c r="W66" s="5">
        <f t="shared" ref="W66:W129" si="27">R66+S66+T66+U66+V66</f>
        <v>5.4064048810558596E-2</v>
      </c>
      <c r="X66" s="45">
        <f t="shared" si="10"/>
        <v>393.10255484909123</v>
      </c>
      <c r="Y66" s="45">
        <f t="shared" si="11"/>
        <v>8.9895343273307748E-5</v>
      </c>
      <c r="Z66" s="45">
        <f t="shared" si="12"/>
        <v>0.51644125368454796</v>
      </c>
      <c r="AA66" s="45">
        <f t="shared" si="13"/>
        <v>5.2968804199608997E-3</v>
      </c>
      <c r="AB66" s="45">
        <f t="shared" si="14"/>
        <v>1.8341968677943091E-2</v>
      </c>
      <c r="AC66" s="45">
        <f t="shared" si="15"/>
        <v>-2.0200567215094441E-6</v>
      </c>
      <c r="AD66" s="47">
        <f t="shared" si="16"/>
        <v>1.0947957546564129E-4</v>
      </c>
      <c r="AE66" s="45">
        <f t="shared" si="17"/>
        <v>3.8717666608835077E-2</v>
      </c>
    </row>
    <row r="67" spans="1:31">
      <c r="A67" s="5">
        <v>66</v>
      </c>
      <c r="B67" s="18" t="s">
        <v>510</v>
      </c>
      <c r="C67" s="7" t="s">
        <v>149</v>
      </c>
      <c r="D67" s="6" t="s">
        <v>128</v>
      </c>
      <c r="E67" s="5">
        <f t="shared" si="18"/>
        <v>7.893162919673396E-4</v>
      </c>
      <c r="F67" s="5">
        <f t="shared" si="19"/>
        <v>1.503555828973376E-3</v>
      </c>
      <c r="G67" s="5">
        <f t="shared" si="20"/>
        <v>0.48455172275131092</v>
      </c>
      <c r="H67" s="3">
        <v>100</v>
      </c>
      <c r="I67" s="5">
        <f t="shared" si="21"/>
        <v>0.15173020049862929</v>
      </c>
      <c r="J67" s="4" t="s">
        <v>232</v>
      </c>
      <c r="K67" s="5">
        <v>40.000999999999998</v>
      </c>
      <c r="L67" s="5">
        <v>16</v>
      </c>
      <c r="M67" s="5">
        <v>2.3134000000000001</v>
      </c>
      <c r="N67" s="5">
        <v>0.48</v>
      </c>
      <c r="O67" s="2">
        <v>99</v>
      </c>
      <c r="P67" s="5">
        <v>0.72</v>
      </c>
      <c r="Q67" s="2">
        <v>24</v>
      </c>
      <c r="R67" s="5">
        <f t="shared" si="22"/>
        <v>6.5520065520065525E-5</v>
      </c>
      <c r="S67" s="5">
        <f t="shared" si="23"/>
        <v>1.2480811232449298E-4</v>
      </c>
      <c r="T67" s="5">
        <f t="shared" si="24"/>
        <v>1.259491635889637E-2</v>
      </c>
      <c r="U67" s="5">
        <f t="shared" si="25"/>
        <v>4.0221975582685907E-2</v>
      </c>
      <c r="V67" s="5">
        <f t="shared" si="26"/>
        <v>3.0001411764705884E-2</v>
      </c>
      <c r="W67" s="5">
        <f t="shared" si="27"/>
        <v>8.3008631884132725E-2</v>
      </c>
      <c r="X67" s="45">
        <f t="shared" ref="X67:X130" si="28">10^(3.0828-0.7233*G67-1.5265*I67-2.0598*G67^2+2.541*G67*I67)</f>
        <v>159.92029087120576</v>
      </c>
      <c r="Y67" s="45">
        <f t="shared" ref="Y67:Y130" si="29">X67*(M67+N67+P67)/1000/242.23/W67/1000</f>
        <v>2.7943447303980354E-5</v>
      </c>
      <c r="Z67" s="45">
        <f t="shared" ref="Z67:Z130" si="30">10^(-0.523+2.96*G67+4.886*I67-8.373*G67^2-13.956*I67^2+9.194*I67^3)</f>
        <v>0.24977399994313843</v>
      </c>
      <c r="AA67" s="45">
        <f t="shared" ref="AA67:AA130" si="31">MAX(0.07766-0.47574*G67-0.62178*I67+0.76593*G67^2+1.18*I67^2+1.8463*G67*I67,0)</f>
        <v>9.5537634813764705E-2</v>
      </c>
      <c r="AB67" s="45">
        <f t="shared" ref="AB67:AB130" si="32">-(AA67*V67-4*F67-G67*0.000158)</f>
        <v>3.2245185670143565E-3</v>
      </c>
      <c r="AC67" s="45">
        <f t="shared" ref="AC67:AC130" si="33">-G67*0.000158*I67</f>
        <v>-1.1616338547111996E-5</v>
      </c>
      <c r="AD67" s="47">
        <f t="shared" ref="AD67:AD130" si="34">(-AB67+(AB67^2-4*AC67)^0.5)/2</f>
        <v>2.1581145102123615E-3</v>
      </c>
      <c r="AE67" s="45">
        <f t="shared" ref="AE67:AE130" si="35">I67-AD67</f>
        <v>0.14957208598841693</v>
      </c>
    </row>
    <row r="68" spans="1:31">
      <c r="A68" s="5">
        <v>67</v>
      </c>
      <c r="B68" s="18" t="s">
        <v>509</v>
      </c>
      <c r="C68" s="7" t="s">
        <v>150</v>
      </c>
      <c r="D68" s="6" t="s">
        <v>128</v>
      </c>
      <c r="E68" s="5">
        <f t="shared" si="18"/>
        <v>1.5548267216203056E-3</v>
      </c>
      <c r="F68" s="5">
        <f t="shared" si="19"/>
        <v>1.9745095040915967E-3</v>
      </c>
      <c r="G68" s="5">
        <f t="shared" si="20"/>
        <v>0.74238057804032609</v>
      </c>
      <c r="H68" s="3">
        <v>100</v>
      </c>
      <c r="I68" s="5">
        <f t="shared" si="21"/>
        <v>0.23246549060389704</v>
      </c>
      <c r="J68" s="4" t="s">
        <v>232</v>
      </c>
      <c r="K68" s="5">
        <v>80.001999999999995</v>
      </c>
      <c r="L68" s="5">
        <v>48</v>
      </c>
      <c r="M68" s="5">
        <v>0.21079999999999999</v>
      </c>
      <c r="N68" s="5">
        <v>1.1200000000000001</v>
      </c>
      <c r="O68" s="2">
        <v>99</v>
      </c>
      <c r="P68" s="5">
        <v>1.68</v>
      </c>
      <c r="Q68" s="2">
        <v>24</v>
      </c>
      <c r="R68" s="5">
        <f t="shared" si="22"/>
        <v>1.9656019656019659E-4</v>
      </c>
      <c r="S68" s="5">
        <f t="shared" si="23"/>
        <v>2.4961622464898597E-4</v>
      </c>
      <c r="T68" s="5">
        <f t="shared" si="24"/>
        <v>2.93881381707582E-2</v>
      </c>
      <c r="U68" s="5">
        <f t="shared" si="25"/>
        <v>9.3851276359600444E-2</v>
      </c>
      <c r="V68" s="5">
        <f t="shared" si="26"/>
        <v>2.7337674418604651E-3</v>
      </c>
      <c r="W68" s="5">
        <f t="shared" si="27"/>
        <v>0.1264193583934283</v>
      </c>
      <c r="X68" s="45">
        <f t="shared" si="28"/>
        <v>31.209194321733001</v>
      </c>
      <c r="Y68" s="45">
        <f t="shared" si="29"/>
        <v>3.0684775744386005E-6</v>
      </c>
      <c r="Z68" s="45">
        <f t="shared" si="30"/>
        <v>3.6056602518042308E-3</v>
      </c>
      <c r="AA68" s="45">
        <f t="shared" si="31"/>
        <v>0.3844616005644641</v>
      </c>
      <c r="AB68" s="45">
        <f t="shared" si="32"/>
        <v>6.9643055414280635E-3</v>
      </c>
      <c r="AC68" s="45">
        <f t="shared" si="33"/>
        <v>-2.7267302715653954E-5</v>
      </c>
      <c r="AD68" s="47">
        <f t="shared" si="34"/>
        <v>2.7942068934739095E-3</v>
      </c>
      <c r="AE68" s="45">
        <f t="shared" si="35"/>
        <v>0.22967128371042314</v>
      </c>
    </row>
    <row r="69" spans="1:31">
      <c r="A69" s="5">
        <v>68</v>
      </c>
      <c r="B69" s="18" t="s">
        <v>508</v>
      </c>
      <c r="C69" s="7" t="s">
        <v>151</v>
      </c>
      <c r="D69" s="6" t="s">
        <v>128</v>
      </c>
      <c r="E69" s="5">
        <f t="shared" si="18"/>
        <v>6.8001903928800629E-3</v>
      </c>
      <c r="F69" s="5">
        <f t="shared" si="19"/>
        <v>1.2953572613913103E-3</v>
      </c>
      <c r="G69" s="5">
        <f t="shared" si="20"/>
        <v>0</v>
      </c>
      <c r="H69" s="3">
        <v>100</v>
      </c>
      <c r="I69" s="5">
        <f t="shared" si="21"/>
        <v>0</v>
      </c>
      <c r="J69" s="4" t="s">
        <v>232</v>
      </c>
      <c r="K69" s="5">
        <v>20.000499999999999</v>
      </c>
      <c r="L69" s="5">
        <v>80</v>
      </c>
      <c r="M69" s="5">
        <v>3.6846999999999999</v>
      </c>
      <c r="N69" s="5">
        <v>0</v>
      </c>
      <c r="O69" s="2">
        <v>99</v>
      </c>
      <c r="P69" s="5">
        <v>0</v>
      </c>
      <c r="Q69" s="2">
        <v>24</v>
      </c>
      <c r="R69" s="5">
        <f t="shared" si="22"/>
        <v>3.2760032760032761E-4</v>
      </c>
      <c r="S69" s="5">
        <f t="shared" si="23"/>
        <v>6.2404056162246492E-5</v>
      </c>
      <c r="T69" s="5">
        <f t="shared" si="24"/>
        <v>0</v>
      </c>
      <c r="U69" s="5">
        <f t="shared" si="25"/>
        <v>0</v>
      </c>
      <c r="V69" s="5">
        <f t="shared" si="26"/>
        <v>4.7785165526675784E-2</v>
      </c>
      <c r="W69" s="5">
        <f t="shared" si="27"/>
        <v>4.817516991043836E-2</v>
      </c>
      <c r="X69" s="45">
        <f t="shared" si="28"/>
        <v>1210.0407608569556</v>
      </c>
      <c r="Y69" s="45">
        <f t="shared" si="29"/>
        <v>3.8207704838285635E-4</v>
      </c>
      <c r="Z69" s="45">
        <f t="shared" si="30"/>
        <v>0.29991625189876503</v>
      </c>
      <c r="AA69" s="45">
        <f t="shared" si="31"/>
        <v>7.7660000000000007E-2</v>
      </c>
      <c r="AB69" s="45">
        <f t="shared" si="32"/>
        <v>1.4704330907635995E-3</v>
      </c>
      <c r="AC69" s="45">
        <f t="shared" si="33"/>
        <v>0</v>
      </c>
      <c r="AD69" s="47">
        <f t="shared" si="34"/>
        <v>0</v>
      </c>
      <c r="AE69" s="45">
        <f t="shared" si="35"/>
        <v>0</v>
      </c>
    </row>
    <row r="70" spans="1:31">
      <c r="A70" s="5">
        <v>69</v>
      </c>
      <c r="B70" s="18" t="s">
        <v>507</v>
      </c>
      <c r="C70" s="7" t="s">
        <v>152</v>
      </c>
      <c r="D70" s="6" t="s">
        <v>128</v>
      </c>
      <c r="E70" s="5">
        <f t="shared" si="18"/>
        <v>1.7953243041397852E-3</v>
      </c>
      <c r="F70" s="5">
        <f t="shared" si="19"/>
        <v>2.5649131563522561E-3</v>
      </c>
      <c r="G70" s="5">
        <f t="shared" si="20"/>
        <v>0.37041714872114279</v>
      </c>
      <c r="H70" s="3">
        <v>100</v>
      </c>
      <c r="I70" s="5">
        <f t="shared" si="21"/>
        <v>0.25883627330328496</v>
      </c>
      <c r="J70" s="4" t="s">
        <v>232</v>
      </c>
      <c r="K70" s="5">
        <v>60.0015</v>
      </c>
      <c r="L70" s="5">
        <v>32</v>
      </c>
      <c r="M70" s="5">
        <v>2.0621</v>
      </c>
      <c r="N70" s="5">
        <v>0.72</v>
      </c>
      <c r="O70" s="2">
        <v>99</v>
      </c>
      <c r="P70" s="5">
        <v>0.48</v>
      </c>
      <c r="Q70" s="2">
        <v>24</v>
      </c>
      <c r="R70" s="5">
        <f t="shared" si="22"/>
        <v>1.3104013104013105E-4</v>
      </c>
      <c r="S70" s="5">
        <f t="shared" si="23"/>
        <v>1.8721216848673948E-4</v>
      </c>
      <c r="T70" s="5">
        <f t="shared" si="24"/>
        <v>1.8892374538344556E-2</v>
      </c>
      <c r="U70" s="5">
        <f t="shared" si="25"/>
        <v>2.7036625971143174E-2</v>
      </c>
      <c r="V70" s="5">
        <f t="shared" si="26"/>
        <v>2.6742418604651163E-2</v>
      </c>
      <c r="W70" s="5">
        <f t="shared" si="27"/>
        <v>7.298967141366576E-2</v>
      </c>
      <c r="X70" s="45">
        <f t="shared" si="28"/>
        <v>240.30640474469561</v>
      </c>
      <c r="Y70" s="45">
        <f t="shared" si="29"/>
        <v>4.4337712043733395E-5</v>
      </c>
      <c r="Z70" s="45">
        <f t="shared" si="30"/>
        <v>0.81977260229276749</v>
      </c>
      <c r="AA70" s="45">
        <f t="shared" si="31"/>
        <v>0.10166488140774371</v>
      </c>
      <c r="AB70" s="45">
        <f t="shared" si="32"/>
        <v>7.5994137189088658E-3</v>
      </c>
      <c r="AC70" s="45">
        <f t="shared" si="33"/>
        <v>-1.5148628306132262E-5</v>
      </c>
      <c r="AD70" s="47">
        <f t="shared" si="34"/>
        <v>1.6396313837436617E-3</v>
      </c>
      <c r="AE70" s="45">
        <f t="shared" si="35"/>
        <v>0.25719664191954128</v>
      </c>
    </row>
    <row r="71" spans="1:31">
      <c r="A71" s="5">
        <v>70</v>
      </c>
      <c r="B71" s="18" t="s">
        <v>506</v>
      </c>
      <c r="C71" s="7" t="s">
        <v>138</v>
      </c>
      <c r="D71" s="5" t="s">
        <v>127</v>
      </c>
      <c r="E71" s="5">
        <f t="shared" si="18"/>
        <v>2.856674751521879E-3</v>
      </c>
      <c r="F71" s="5">
        <f t="shared" si="19"/>
        <v>3.2648644664051958E-3</v>
      </c>
      <c r="G71" s="5">
        <f t="shared" si="20"/>
        <v>0.35228411577841007</v>
      </c>
      <c r="H71" s="3">
        <v>100</v>
      </c>
      <c r="I71" s="5">
        <f t="shared" si="21"/>
        <v>0.64066138854005661</v>
      </c>
      <c r="J71" s="4" t="s">
        <v>232</v>
      </c>
      <c r="K71" s="5">
        <v>95.998999999999995</v>
      </c>
      <c r="L71" s="5">
        <v>64</v>
      </c>
      <c r="M71" s="5">
        <v>6.6E-3</v>
      </c>
      <c r="N71" s="5">
        <v>2.2400000000000002</v>
      </c>
      <c r="O71" s="2">
        <v>99</v>
      </c>
      <c r="P71" s="5">
        <v>0.56000000000000005</v>
      </c>
      <c r="Q71" s="2">
        <v>24</v>
      </c>
      <c r="R71" s="5">
        <f t="shared" si="22"/>
        <v>2.620802620802621E-4</v>
      </c>
      <c r="S71" s="5">
        <f t="shared" si="23"/>
        <v>2.9952886115444617E-4</v>
      </c>
      <c r="T71" s="5">
        <f t="shared" si="24"/>
        <v>5.8776276341516401E-2</v>
      </c>
      <c r="U71" s="5">
        <f t="shared" si="25"/>
        <v>3.2319644839067706E-2</v>
      </c>
      <c r="V71" s="5">
        <f t="shared" si="26"/>
        <v>8.559233926128591E-5</v>
      </c>
      <c r="W71" s="5">
        <f t="shared" si="27"/>
        <v>9.1743122643080099E-2</v>
      </c>
      <c r="X71" s="45">
        <f t="shared" si="28"/>
        <v>147.19200898756279</v>
      </c>
      <c r="Y71" s="45">
        <f t="shared" si="29"/>
        <v>1.8589311570315664E-5</v>
      </c>
      <c r="Z71" s="45">
        <f t="shared" si="30"/>
        <v>0.19968347676331122</v>
      </c>
      <c r="AA71" s="45">
        <f t="shared" si="31"/>
        <v>0.50779681203449778</v>
      </c>
      <c r="AB71" s="45">
        <f t="shared" si="32"/>
        <v>1.3071655238902316E-2</v>
      </c>
      <c r="AC71" s="45">
        <f t="shared" si="33"/>
        <v>-3.5659783262481952E-5</v>
      </c>
      <c r="AD71" s="47">
        <f t="shared" si="34"/>
        <v>2.3172411102980097E-3</v>
      </c>
      <c r="AE71" s="45">
        <f t="shared" si="35"/>
        <v>0.63834414742975865</v>
      </c>
    </row>
    <row r="72" spans="1:31">
      <c r="A72" s="5">
        <v>71</v>
      </c>
      <c r="B72" s="18" t="s">
        <v>505</v>
      </c>
      <c r="C72" s="7" t="s">
        <v>197</v>
      </c>
      <c r="D72" s="5" t="s">
        <v>130</v>
      </c>
      <c r="E72" s="5">
        <f t="shared" si="18"/>
        <v>9.3476019631282285E-4</v>
      </c>
      <c r="F72" s="5">
        <f t="shared" si="19"/>
        <v>1.4244520433047822E-3</v>
      </c>
      <c r="G72" s="5">
        <f t="shared" si="20"/>
        <v>7.0375027728323946E-3</v>
      </c>
      <c r="H72" s="3">
        <v>120</v>
      </c>
      <c r="I72" s="5">
        <f t="shared" si="21"/>
        <v>0.33275716532580008</v>
      </c>
      <c r="J72" s="4" t="s">
        <v>232</v>
      </c>
      <c r="K72" s="5">
        <v>36</v>
      </c>
      <c r="L72" s="5">
        <v>18</v>
      </c>
      <c r="M72" s="5">
        <v>4</v>
      </c>
      <c r="N72" s="5">
        <v>1</v>
      </c>
      <c r="O72" s="2">
        <v>99</v>
      </c>
      <c r="P72" s="5">
        <v>0</v>
      </c>
      <c r="Q72" s="2">
        <v>24</v>
      </c>
      <c r="R72" s="5">
        <f t="shared" si="22"/>
        <v>7.3710073710073714E-5</v>
      </c>
      <c r="S72" s="5">
        <f t="shared" si="23"/>
        <v>1.123244929797192E-4</v>
      </c>
      <c r="T72" s="5">
        <f t="shared" si="24"/>
        <v>2.6239409081034108E-2</v>
      </c>
      <c r="U72" s="5">
        <f t="shared" si="25"/>
        <v>5.5493895671476193E-4</v>
      </c>
      <c r="V72" s="5">
        <f t="shared" si="26"/>
        <v>5.1874145006839949E-2</v>
      </c>
      <c r="W72" s="5">
        <f t="shared" si="27"/>
        <v>7.8854527611278619E-2</v>
      </c>
      <c r="X72" s="45">
        <f t="shared" si="28"/>
        <v>376.36082204528731</v>
      </c>
      <c r="Y72" s="45">
        <f t="shared" si="29"/>
        <v>9.8518966939891702E-5</v>
      </c>
      <c r="Z72" s="45">
        <f t="shared" si="30"/>
        <v>0.82549226189431446</v>
      </c>
      <c r="AA72" s="45">
        <f t="shared" si="31"/>
        <v>2.4300400763079596E-3</v>
      </c>
      <c r="AB72" s="45">
        <f t="shared" si="32"/>
        <v>5.5728638473664053E-3</v>
      </c>
      <c r="AC72" s="45">
        <f t="shared" si="33"/>
        <v>-3.7000115683830619E-7</v>
      </c>
      <c r="AD72" s="47">
        <f t="shared" si="34"/>
        <v>6.5620674387032937E-5</v>
      </c>
      <c r="AE72" s="45">
        <f t="shared" si="35"/>
        <v>0.33269154465141304</v>
      </c>
    </row>
    <row r="73" spans="1:31">
      <c r="A73" s="5">
        <v>72</v>
      </c>
      <c r="B73" s="18" t="s">
        <v>504</v>
      </c>
      <c r="C73" s="7" t="s">
        <v>174</v>
      </c>
      <c r="D73" s="5" t="s">
        <v>127</v>
      </c>
      <c r="E73" s="5">
        <f t="shared" si="18"/>
        <v>7.9901045083791838E-4</v>
      </c>
      <c r="F73" s="5">
        <f t="shared" si="19"/>
        <v>1.217587220559249E-3</v>
      </c>
      <c r="G73" s="5">
        <f t="shared" si="20"/>
        <v>9.0232312289409838E-3</v>
      </c>
      <c r="H73" s="3">
        <v>120</v>
      </c>
      <c r="I73" s="5">
        <f t="shared" si="21"/>
        <v>0.42664918831899773</v>
      </c>
      <c r="J73" s="4" t="s">
        <v>232</v>
      </c>
      <c r="K73" s="5">
        <v>36</v>
      </c>
      <c r="L73" s="5">
        <v>18</v>
      </c>
      <c r="M73" s="5">
        <v>4</v>
      </c>
      <c r="N73" s="5">
        <v>1.5</v>
      </c>
      <c r="O73" s="2">
        <v>99</v>
      </c>
      <c r="P73" s="5">
        <v>0</v>
      </c>
      <c r="Q73" s="2">
        <v>24</v>
      </c>
      <c r="R73" s="5">
        <f t="shared" si="22"/>
        <v>7.3710073710073714E-5</v>
      </c>
      <c r="S73" s="5">
        <f t="shared" si="23"/>
        <v>1.123244929797192E-4</v>
      </c>
      <c r="T73" s="5">
        <f t="shared" si="24"/>
        <v>3.9359113621551159E-2</v>
      </c>
      <c r="U73" s="5">
        <f t="shared" si="25"/>
        <v>8.3240843507214279E-4</v>
      </c>
      <c r="V73" s="5">
        <f t="shared" si="26"/>
        <v>5.1874145006839949E-2</v>
      </c>
      <c r="W73" s="5">
        <f t="shared" si="27"/>
        <v>9.2251701630153046E-2</v>
      </c>
      <c r="X73" s="45">
        <f t="shared" si="28"/>
        <v>272.02450598606868</v>
      </c>
      <c r="Y73" s="45">
        <f t="shared" si="29"/>
        <v>6.6952747699718578E-5</v>
      </c>
      <c r="Z73" s="45">
        <f t="shared" si="30"/>
        <v>0.57711477750573714</v>
      </c>
      <c r="AA73" s="45">
        <f t="shared" si="31"/>
        <v>3.005036328935444E-2</v>
      </c>
      <c r="AB73" s="45">
        <f t="shared" si="32"/>
        <v>3.312937649990977E-3</v>
      </c>
      <c r="AC73" s="45">
        <f t="shared" si="33"/>
        <v>-6.0826117621508385E-7</v>
      </c>
      <c r="AD73" s="47">
        <f t="shared" si="34"/>
        <v>1.7441897724609565E-4</v>
      </c>
      <c r="AE73" s="45">
        <f t="shared" si="35"/>
        <v>0.42647476934175166</v>
      </c>
    </row>
    <row r="74" spans="1:31">
      <c r="A74" s="5">
        <v>73</v>
      </c>
      <c r="B74" s="18" t="s">
        <v>503</v>
      </c>
      <c r="C74" s="7" t="s">
        <v>175</v>
      </c>
      <c r="D74" s="5" t="s">
        <v>127</v>
      </c>
      <c r="E74" s="5">
        <f t="shared" si="18"/>
        <v>6.9768914488918402E-4</v>
      </c>
      <c r="F74" s="5">
        <f t="shared" si="19"/>
        <v>1.0631868279684165E-3</v>
      </c>
      <c r="G74" s="5">
        <f t="shared" si="20"/>
        <v>1.0505345244909292E-2</v>
      </c>
      <c r="H74" s="3">
        <v>120</v>
      </c>
      <c r="I74" s="5">
        <f t="shared" si="21"/>
        <v>0.49672860065644531</v>
      </c>
      <c r="J74" s="4" t="s">
        <v>232</v>
      </c>
      <c r="K74" s="5">
        <v>36</v>
      </c>
      <c r="L74" s="5">
        <v>18</v>
      </c>
      <c r="M74" s="5">
        <v>4</v>
      </c>
      <c r="N74" s="5">
        <v>2</v>
      </c>
      <c r="O74" s="2">
        <v>99</v>
      </c>
      <c r="P74" s="5">
        <v>0</v>
      </c>
      <c r="Q74" s="2">
        <v>24</v>
      </c>
      <c r="R74" s="5">
        <f t="shared" si="22"/>
        <v>7.3710073710073714E-5</v>
      </c>
      <c r="S74" s="5">
        <f t="shared" si="23"/>
        <v>1.123244929797192E-4</v>
      </c>
      <c r="T74" s="5">
        <f t="shared" si="24"/>
        <v>5.2478818162068216E-2</v>
      </c>
      <c r="U74" s="5">
        <f t="shared" si="25"/>
        <v>1.1098779134295239E-3</v>
      </c>
      <c r="V74" s="5">
        <f t="shared" si="26"/>
        <v>5.1874145006839949E-2</v>
      </c>
      <c r="W74" s="5">
        <f t="shared" si="27"/>
        <v>0.10564887564902747</v>
      </c>
      <c r="X74" s="45">
        <f t="shared" si="28"/>
        <v>213.78521396776247</v>
      </c>
      <c r="Y74" s="45">
        <f t="shared" si="29"/>
        <v>5.012289032003435E-5</v>
      </c>
      <c r="Z74" s="45">
        <f t="shared" si="30"/>
        <v>0.41450839310020404</v>
      </c>
      <c r="AA74" s="45">
        <f t="shared" si="31"/>
        <v>6.4677742054345441E-2</v>
      </c>
      <c r="AB74" s="45">
        <f t="shared" si="32"/>
        <v>8.9930458638025617E-4</v>
      </c>
      <c r="AC74" s="45">
        <f t="shared" si="33"/>
        <v>-8.2449225998082814E-7</v>
      </c>
      <c r="AD74" s="47">
        <f t="shared" si="34"/>
        <v>5.6359962255045858E-4</v>
      </c>
      <c r="AE74" s="45">
        <f t="shared" si="35"/>
        <v>0.49616500103389483</v>
      </c>
    </row>
    <row r="75" spans="1:31">
      <c r="A75" s="5">
        <v>74</v>
      </c>
      <c r="B75" s="18" t="s">
        <v>502</v>
      </c>
      <c r="C75" s="7" t="s">
        <v>198</v>
      </c>
      <c r="D75" s="5" t="s">
        <v>130</v>
      </c>
      <c r="E75" s="5">
        <f t="shared" si="18"/>
        <v>1.2172672135671533E-3</v>
      </c>
      <c r="F75" s="5">
        <f t="shared" si="19"/>
        <v>3.4781289192991924E-3</v>
      </c>
      <c r="G75" s="5">
        <f t="shared" si="20"/>
        <v>8.2479648599639022E-3</v>
      </c>
      <c r="H75" s="5">
        <v>120</v>
      </c>
      <c r="I75" s="5">
        <f t="shared" si="21"/>
        <v>0.38999194673194953</v>
      </c>
      <c r="J75" s="4" t="s">
        <v>232</v>
      </c>
      <c r="K75" s="5">
        <v>60.0015</v>
      </c>
      <c r="L75" s="5">
        <v>16</v>
      </c>
      <c r="M75" s="5">
        <v>2.4781</v>
      </c>
      <c r="N75" s="5">
        <v>0.8</v>
      </c>
      <c r="O75" s="2">
        <v>99</v>
      </c>
      <c r="P75" s="5">
        <v>0</v>
      </c>
      <c r="Q75" s="2">
        <v>24</v>
      </c>
      <c r="R75" s="5">
        <f t="shared" si="22"/>
        <v>6.5520065520065525E-5</v>
      </c>
      <c r="S75" s="5">
        <f t="shared" si="23"/>
        <v>1.8721216848673948E-4</v>
      </c>
      <c r="T75" s="5">
        <f t="shared" si="24"/>
        <v>2.0991527264827288E-2</v>
      </c>
      <c r="U75" s="5">
        <f t="shared" si="25"/>
        <v>4.439511653718095E-4</v>
      </c>
      <c r="V75" s="5">
        <f t="shared" si="26"/>
        <v>3.2137329685362516E-2</v>
      </c>
      <c r="W75" s="5">
        <f t="shared" si="27"/>
        <v>5.3825540349568421E-2</v>
      </c>
      <c r="X75" s="45">
        <f t="shared" si="28"/>
        <v>308.70587615340435</v>
      </c>
      <c r="Y75" s="45">
        <f t="shared" si="29"/>
        <v>7.7615912293723538E-5</v>
      </c>
      <c r="Z75" s="45">
        <f t="shared" si="30"/>
        <v>0.67463704860597418</v>
      </c>
      <c r="AA75" s="45">
        <f t="shared" si="31"/>
        <v>1.6708495997411026E-2</v>
      </c>
      <c r="AB75" s="45">
        <f t="shared" si="32"/>
        <v>1.3376852411229285E-2</v>
      </c>
      <c r="AC75" s="45">
        <f t="shared" si="33"/>
        <v>-5.0822909982561737E-7</v>
      </c>
      <c r="AD75" s="47">
        <f t="shared" si="34"/>
        <v>3.7885875145386369E-5</v>
      </c>
      <c r="AE75" s="45">
        <f t="shared" si="35"/>
        <v>0.38995406085680417</v>
      </c>
    </row>
    <row r="76" spans="1:31">
      <c r="A76" s="5">
        <v>75</v>
      </c>
      <c r="B76" s="18" t="s">
        <v>501</v>
      </c>
      <c r="C76" s="7" t="s">
        <v>181</v>
      </c>
      <c r="D76" s="5" t="s">
        <v>127</v>
      </c>
      <c r="E76" s="5">
        <f t="shared" si="18"/>
        <v>3.6608805826815268E-3</v>
      </c>
      <c r="F76" s="5">
        <f t="shared" si="19"/>
        <v>5.5786441555435041E-3</v>
      </c>
      <c r="G76" s="5">
        <f t="shared" si="20"/>
        <v>1.2402705858640809E-2</v>
      </c>
      <c r="H76" s="5">
        <v>120</v>
      </c>
      <c r="I76" s="5">
        <f t="shared" si="21"/>
        <v>0.58644229027137895</v>
      </c>
      <c r="J76" s="4" t="s">
        <v>232</v>
      </c>
      <c r="K76" s="5">
        <v>95.998999999999995</v>
      </c>
      <c r="L76" s="5">
        <v>48</v>
      </c>
      <c r="M76" s="5">
        <v>1.6226</v>
      </c>
      <c r="N76" s="5">
        <v>1.2</v>
      </c>
      <c r="O76" s="2">
        <v>99</v>
      </c>
      <c r="P76" s="5">
        <v>0</v>
      </c>
      <c r="Q76" s="2">
        <v>24</v>
      </c>
      <c r="R76" s="5">
        <f t="shared" si="22"/>
        <v>1.9656019656019659E-4</v>
      </c>
      <c r="S76" s="5">
        <f t="shared" si="23"/>
        <v>2.9952886115444617E-4</v>
      </c>
      <c r="T76" s="5">
        <f t="shared" si="24"/>
        <v>3.1487290897240929E-2</v>
      </c>
      <c r="U76" s="5">
        <f t="shared" si="25"/>
        <v>6.6592674805771425E-4</v>
      </c>
      <c r="V76" s="5">
        <f t="shared" si="26"/>
        <v>2.1042746922024628E-2</v>
      </c>
      <c r="W76" s="5">
        <f t="shared" si="27"/>
        <v>5.3692053625037914E-2</v>
      </c>
      <c r="X76" s="45">
        <f t="shared" si="28"/>
        <v>157.32219749633475</v>
      </c>
      <c r="Y76" s="45">
        <f t="shared" si="29"/>
        <v>3.4142977888955784E-5</v>
      </c>
      <c r="Z76" s="45">
        <f t="shared" si="30"/>
        <v>0.27065179989622723</v>
      </c>
      <c r="AA76" s="45">
        <f t="shared" si="31"/>
        <v>0.12648746078701487</v>
      </c>
      <c r="AB76" s="45">
        <f t="shared" si="32"/>
        <v>1.9654892623549015E-2</v>
      </c>
      <c r="AC76" s="45">
        <f t="shared" si="33"/>
        <v>-1.1492084542299634E-6</v>
      </c>
      <c r="AD76" s="47">
        <f t="shared" si="34"/>
        <v>5.8296425371768407E-5</v>
      </c>
      <c r="AE76" s="45">
        <f t="shared" si="35"/>
        <v>0.58638399384600715</v>
      </c>
    </row>
    <row r="77" spans="1:31">
      <c r="A77" s="5">
        <v>76</v>
      </c>
      <c r="B77" s="18" t="s">
        <v>500</v>
      </c>
      <c r="C77" s="7" t="s">
        <v>182</v>
      </c>
      <c r="D77" s="5" t="s">
        <v>127</v>
      </c>
      <c r="E77" s="5">
        <f t="shared" si="18"/>
        <v>4.8672277227324676E-3</v>
      </c>
      <c r="F77" s="5">
        <f t="shared" si="19"/>
        <v>1.8543006619602433E-3</v>
      </c>
      <c r="G77" s="5">
        <f t="shared" si="20"/>
        <v>1.3191753716884237E-2</v>
      </c>
      <c r="H77" s="5">
        <v>120</v>
      </c>
      <c r="I77" s="5">
        <f t="shared" si="21"/>
        <v>0.62375116773698647</v>
      </c>
      <c r="J77" s="4" t="s">
        <v>232</v>
      </c>
      <c r="K77" s="5">
        <v>40.000999999999998</v>
      </c>
      <c r="L77" s="5">
        <v>80</v>
      </c>
      <c r="M77" s="5">
        <v>1.8493999999999999</v>
      </c>
      <c r="N77" s="5">
        <v>1.6</v>
      </c>
      <c r="O77" s="2">
        <v>99</v>
      </c>
      <c r="P77" s="5">
        <v>0</v>
      </c>
      <c r="Q77" s="2">
        <v>24</v>
      </c>
      <c r="R77" s="5">
        <f t="shared" si="22"/>
        <v>3.2760032760032761E-4</v>
      </c>
      <c r="S77" s="5">
        <f t="shared" si="23"/>
        <v>1.2480811232449298E-4</v>
      </c>
      <c r="T77" s="5">
        <f t="shared" si="24"/>
        <v>4.1983054529654576E-2</v>
      </c>
      <c r="U77" s="5">
        <f t="shared" si="25"/>
        <v>8.87902330743619E-4</v>
      </c>
      <c r="V77" s="5">
        <f t="shared" si="26"/>
        <v>2.3984010943912448E-2</v>
      </c>
      <c r="W77" s="5">
        <f t="shared" si="27"/>
        <v>6.7307376244235467E-2</v>
      </c>
      <c r="X77" s="45">
        <f t="shared" si="28"/>
        <v>138.56453491692437</v>
      </c>
      <c r="Y77" s="45">
        <f t="shared" si="29"/>
        <v>2.9316023214407957E-5</v>
      </c>
      <c r="Z77" s="45">
        <f t="shared" si="30"/>
        <v>0.23101538420500523</v>
      </c>
      <c r="AA77" s="45">
        <f t="shared" si="31"/>
        <v>0.15797079850834742</v>
      </c>
      <c r="AB77" s="45">
        <f t="shared" si="32"/>
        <v>3.6305135846854482E-3</v>
      </c>
      <c r="AC77" s="45">
        <f t="shared" si="33"/>
        <v>-1.3000827420940333E-6</v>
      </c>
      <c r="AD77" s="47">
        <f t="shared" si="34"/>
        <v>3.283942903291807E-4</v>
      </c>
      <c r="AE77" s="45">
        <f t="shared" si="35"/>
        <v>0.62342277344665731</v>
      </c>
    </row>
    <row r="78" spans="1:31">
      <c r="A78" s="5">
        <v>77</v>
      </c>
      <c r="B78" s="18" t="s">
        <v>499</v>
      </c>
      <c r="C78" s="7" t="s">
        <v>183</v>
      </c>
      <c r="D78" s="5" t="s">
        <v>127</v>
      </c>
      <c r="E78" s="5">
        <f t="shared" si="18"/>
        <v>2.4014492500619459E-3</v>
      </c>
      <c r="F78" s="5">
        <f t="shared" si="19"/>
        <v>7.6241363457202121E-4</v>
      </c>
      <c r="G78" s="5">
        <f t="shared" si="20"/>
        <v>0.14780173845796074</v>
      </c>
      <c r="H78" s="5">
        <v>120</v>
      </c>
      <c r="I78" s="5">
        <f t="shared" si="21"/>
        <v>0.57703796929586726</v>
      </c>
      <c r="J78" s="4" t="s">
        <v>232</v>
      </c>
      <c r="K78" s="5">
        <v>20.000499999999999</v>
      </c>
      <c r="L78" s="5">
        <v>48</v>
      </c>
      <c r="M78" s="5">
        <v>1.7166999999999999</v>
      </c>
      <c r="N78" s="5">
        <v>1.8</v>
      </c>
      <c r="O78" s="2">
        <v>99</v>
      </c>
      <c r="P78" s="5">
        <v>0.2</v>
      </c>
      <c r="Q78" s="2">
        <v>24</v>
      </c>
      <c r="R78" s="5">
        <f t="shared" si="22"/>
        <v>1.9656019656019659E-4</v>
      </c>
      <c r="S78" s="5">
        <f t="shared" si="23"/>
        <v>6.2404056162246492E-5</v>
      </c>
      <c r="T78" s="5">
        <f t="shared" si="24"/>
        <v>4.7230936345861396E-2</v>
      </c>
      <c r="U78" s="5">
        <f t="shared" si="25"/>
        <v>1.20976692563818E-2</v>
      </c>
      <c r="V78" s="5">
        <f t="shared" si="26"/>
        <v>2.2263086183310531E-2</v>
      </c>
      <c r="W78" s="5">
        <f t="shared" si="27"/>
        <v>8.1850656038276168E-2</v>
      </c>
      <c r="X78" s="45">
        <f t="shared" si="28"/>
        <v>184.82652398704357</v>
      </c>
      <c r="Y78" s="45">
        <f t="shared" si="29"/>
        <v>3.4647484542681344E-5</v>
      </c>
      <c r="Z78" s="45">
        <f t="shared" si="30"/>
        <v>0.46831412851074822</v>
      </c>
      <c r="AA78" s="45">
        <f t="shared" si="31"/>
        <v>0.21565985464191134</v>
      </c>
      <c r="AB78" s="45">
        <f t="shared" si="32"/>
        <v>-1.7282467172086513E-3</v>
      </c>
      <c r="AC78" s="45">
        <f t="shared" si="33"/>
        <v>-1.3475379972872528E-5</v>
      </c>
      <c r="AD78" s="47">
        <f t="shared" si="34"/>
        <v>4.6353418820736497E-3</v>
      </c>
      <c r="AE78" s="45">
        <f t="shared" si="35"/>
        <v>0.57240262741379366</v>
      </c>
    </row>
    <row r="79" spans="1:31">
      <c r="A79" s="5">
        <v>78</v>
      </c>
      <c r="B79" s="18" t="s">
        <v>498</v>
      </c>
      <c r="C79" s="7" t="s">
        <v>184</v>
      </c>
      <c r="D79" s="5" t="s">
        <v>127</v>
      </c>
      <c r="E79" s="5">
        <f t="shared" si="18"/>
        <v>2.0489016241777638E-3</v>
      </c>
      <c r="F79" s="5">
        <f t="shared" si="19"/>
        <v>4.6833375793825585E-3</v>
      </c>
      <c r="G79" s="5">
        <f t="shared" si="20"/>
        <v>0.15132423321875385</v>
      </c>
      <c r="H79" s="5">
        <v>120</v>
      </c>
      <c r="I79" s="5">
        <f t="shared" si="21"/>
        <v>0.59079026507283139</v>
      </c>
      <c r="J79" s="4" t="s">
        <v>232</v>
      </c>
      <c r="K79" s="5">
        <v>95.998999999999995</v>
      </c>
      <c r="L79" s="5">
        <v>32</v>
      </c>
      <c r="M79" s="5">
        <v>1.2385999999999999</v>
      </c>
      <c r="N79" s="5">
        <v>1.44</v>
      </c>
      <c r="O79" s="2">
        <v>99</v>
      </c>
      <c r="P79" s="5">
        <v>0.16</v>
      </c>
      <c r="Q79" s="2">
        <v>24</v>
      </c>
      <c r="R79" s="5">
        <f t="shared" si="22"/>
        <v>1.3104013104013105E-4</v>
      </c>
      <c r="S79" s="5">
        <f t="shared" si="23"/>
        <v>2.9952886115444617E-4</v>
      </c>
      <c r="T79" s="5">
        <f t="shared" si="24"/>
        <v>3.7784749076689113E-2</v>
      </c>
      <c r="U79" s="5">
        <f t="shared" si="25"/>
        <v>9.6781354051054397E-3</v>
      </c>
      <c r="V79" s="5">
        <f t="shared" si="26"/>
        <v>1.606282900136799E-2</v>
      </c>
      <c r="W79" s="5">
        <f t="shared" si="27"/>
        <v>6.3956282475357118E-2</v>
      </c>
      <c r="X79" s="45">
        <f t="shared" si="28"/>
        <v>178.44569687304798</v>
      </c>
      <c r="Y79" s="45">
        <f t="shared" si="29"/>
        <v>3.2696339703059465E-5</v>
      </c>
      <c r="Z79" s="45">
        <f t="shared" si="30"/>
        <v>0.44109612039850155</v>
      </c>
      <c r="AA79" s="45">
        <f t="shared" si="31"/>
        <v>0.23278644126790071</v>
      </c>
      <c r="AB79" s="45">
        <f t="shared" si="32"/>
        <v>1.5018050746455515E-2</v>
      </c>
      <c r="AC79" s="45">
        <f t="shared" si="33"/>
        <v>-1.4125339649129584E-5</v>
      </c>
      <c r="AD79" s="47">
        <f t="shared" si="34"/>
        <v>8.880456461758451E-4</v>
      </c>
      <c r="AE79" s="45">
        <f t="shared" si="35"/>
        <v>0.58990221942665555</v>
      </c>
    </row>
    <row r="80" spans="1:31">
      <c r="A80" s="5">
        <v>79</v>
      </c>
      <c r="B80" s="18" t="s">
        <v>497</v>
      </c>
      <c r="C80" s="7" t="s">
        <v>185</v>
      </c>
      <c r="D80" s="5" t="s">
        <v>127</v>
      </c>
      <c r="E80" s="5">
        <f t="shared" si="18"/>
        <v>3.5970123624365995E-3</v>
      </c>
      <c r="F80" s="5">
        <f t="shared" si="19"/>
        <v>2.5694589859618475E-3</v>
      </c>
      <c r="G80" s="5">
        <f t="shared" si="20"/>
        <v>9.0635803837693457E-2</v>
      </c>
      <c r="H80" s="5">
        <v>120</v>
      </c>
      <c r="I80" s="5">
        <f t="shared" si="21"/>
        <v>0.6842507268073138</v>
      </c>
      <c r="J80" s="4" t="s">
        <v>232</v>
      </c>
      <c r="K80" s="5">
        <v>60.0015</v>
      </c>
      <c r="L80" s="5">
        <v>64</v>
      </c>
      <c r="M80" s="5">
        <v>1.2301</v>
      </c>
      <c r="N80" s="5">
        <v>1.9</v>
      </c>
      <c r="O80" s="2">
        <v>99</v>
      </c>
      <c r="P80" s="5">
        <v>0.1</v>
      </c>
      <c r="Q80" s="2">
        <v>24</v>
      </c>
      <c r="R80" s="5">
        <f t="shared" si="22"/>
        <v>2.620802620802621E-4</v>
      </c>
      <c r="S80" s="5">
        <f t="shared" si="23"/>
        <v>1.8721216848673948E-4</v>
      </c>
      <c r="T80" s="5">
        <f t="shared" si="24"/>
        <v>4.9854877253964799E-2</v>
      </c>
      <c r="U80" s="5">
        <f t="shared" si="25"/>
        <v>6.6037735849056615E-3</v>
      </c>
      <c r="V80" s="5">
        <f t="shared" si="26"/>
        <v>1.5952596443228457E-2</v>
      </c>
      <c r="W80" s="5">
        <f t="shared" si="27"/>
        <v>7.2860539712665914E-2</v>
      </c>
      <c r="X80" s="45">
        <f t="shared" si="28"/>
        <v>129.83751703195972</v>
      </c>
      <c r="Y80" s="45">
        <f t="shared" si="29"/>
        <v>2.3762703890293085E-5</v>
      </c>
      <c r="Z80" s="45">
        <f t="shared" si="30"/>
        <v>0.26977573284658019</v>
      </c>
      <c r="AA80" s="45">
        <f t="shared" si="31"/>
        <v>0.28235751436503204</v>
      </c>
      <c r="AB80" s="45">
        <f t="shared" si="32"/>
        <v>5.7878209214753075E-3</v>
      </c>
      <c r="AC80" s="45">
        <f t="shared" si="33"/>
        <v>-9.7987831148116859E-6</v>
      </c>
      <c r="AD80" s="47">
        <f t="shared" si="34"/>
        <v>1.3691284635015447E-3</v>
      </c>
      <c r="AE80" s="45">
        <f t="shared" si="35"/>
        <v>0.68288159834381224</v>
      </c>
    </row>
    <row r="81" spans="1:31">
      <c r="A81" s="5">
        <v>80</v>
      </c>
      <c r="B81" s="18" t="s">
        <v>496</v>
      </c>
      <c r="C81" s="7" t="s">
        <v>176</v>
      </c>
      <c r="D81" s="5" t="s">
        <v>127</v>
      </c>
      <c r="E81" s="5">
        <f t="shared" si="18"/>
        <v>1.5463157533380466E-3</v>
      </c>
      <c r="F81" s="5">
        <f t="shared" si="19"/>
        <v>1.4727759252060261E-3</v>
      </c>
      <c r="G81" s="5">
        <f t="shared" si="20"/>
        <v>0.27241587072957624</v>
      </c>
      <c r="H81" s="5">
        <v>120</v>
      </c>
      <c r="I81" s="5">
        <f t="shared" si="21"/>
        <v>0.49541356588367297</v>
      </c>
      <c r="J81" s="4" t="s">
        <v>232</v>
      </c>
      <c r="K81" s="5">
        <v>40.000999999999998</v>
      </c>
      <c r="L81" s="5">
        <v>32</v>
      </c>
      <c r="M81" s="5">
        <v>1.4974000000000001</v>
      </c>
      <c r="N81" s="5">
        <v>1.6</v>
      </c>
      <c r="O81" s="2">
        <v>99</v>
      </c>
      <c r="P81" s="5">
        <v>0.4</v>
      </c>
      <c r="Q81" s="2">
        <v>24</v>
      </c>
      <c r="R81" s="5">
        <f t="shared" si="22"/>
        <v>1.3104013104013105E-4</v>
      </c>
      <c r="S81" s="5">
        <f t="shared" si="23"/>
        <v>1.2480811232449298E-4</v>
      </c>
      <c r="T81" s="5">
        <f t="shared" si="24"/>
        <v>4.1983054529654576E-2</v>
      </c>
      <c r="U81" s="5">
        <f t="shared" si="25"/>
        <v>2.3085460599334078E-2</v>
      </c>
      <c r="V81" s="5">
        <f t="shared" si="26"/>
        <v>1.9419086183310532E-2</v>
      </c>
      <c r="W81" s="5">
        <f t="shared" si="27"/>
        <v>8.4743449555663819E-2</v>
      </c>
      <c r="X81" s="45">
        <f t="shared" si="28"/>
        <v>208.72947984697956</v>
      </c>
      <c r="Y81" s="45">
        <f t="shared" si="29"/>
        <v>3.5562724799808018E-5</v>
      </c>
      <c r="Z81" s="45">
        <f t="shared" si="30"/>
        <v>0.59594487024493847</v>
      </c>
      <c r="AA81" s="45">
        <f t="shared" si="31"/>
        <v>0.23564934453754213</v>
      </c>
      <c r="AB81" s="45">
        <f t="shared" si="32"/>
        <v>1.35805047778421E-3</v>
      </c>
      <c r="AC81" s="45">
        <f t="shared" si="33"/>
        <v>-2.1323445831588318E-5</v>
      </c>
      <c r="AD81" s="47">
        <f t="shared" si="34"/>
        <v>3.9883638713750901E-3</v>
      </c>
      <c r="AE81" s="45">
        <f t="shared" si="35"/>
        <v>0.49142520201229789</v>
      </c>
    </row>
    <row r="82" spans="1:31">
      <c r="A82" s="5">
        <v>81</v>
      </c>
      <c r="B82" s="18" t="s">
        <v>495</v>
      </c>
      <c r="C82" s="7" t="s">
        <v>201</v>
      </c>
      <c r="D82" s="5" t="s">
        <v>131</v>
      </c>
      <c r="E82" s="5">
        <f t="shared" si="18"/>
        <v>4.9724483910427381E-3</v>
      </c>
      <c r="F82" s="5">
        <f t="shared" si="19"/>
        <v>4.7359682289004057E-3</v>
      </c>
      <c r="G82" s="5">
        <f t="shared" si="20"/>
        <v>9.1811623739662465E-2</v>
      </c>
      <c r="H82" s="5">
        <v>120</v>
      </c>
      <c r="I82" s="5">
        <f t="shared" si="21"/>
        <v>0.35844499173844169</v>
      </c>
      <c r="J82" s="4" t="s">
        <v>232</v>
      </c>
      <c r="K82" s="5">
        <v>80.001999999999995</v>
      </c>
      <c r="L82" s="5">
        <v>64</v>
      </c>
      <c r="M82" s="5">
        <v>2.1947999999999999</v>
      </c>
      <c r="N82" s="5">
        <v>0.72</v>
      </c>
      <c r="O82" s="2">
        <v>99</v>
      </c>
      <c r="P82" s="5">
        <v>0.08</v>
      </c>
      <c r="Q82" s="2">
        <v>24</v>
      </c>
      <c r="R82" s="5">
        <f t="shared" si="22"/>
        <v>2.620802620802621E-4</v>
      </c>
      <c r="S82" s="5">
        <f t="shared" si="23"/>
        <v>2.4961622464898597E-4</v>
      </c>
      <c r="T82" s="5">
        <f t="shared" si="24"/>
        <v>1.8892374538344556E-2</v>
      </c>
      <c r="U82" s="5">
        <f t="shared" si="25"/>
        <v>4.8390677025527198E-3</v>
      </c>
      <c r="V82" s="5">
        <f t="shared" si="26"/>
        <v>2.8463343365253076E-2</v>
      </c>
      <c r="W82" s="5">
        <f t="shared" si="27"/>
        <v>5.2706482092879606E-2</v>
      </c>
      <c r="X82" s="45">
        <f t="shared" si="28"/>
        <v>343.15187436689598</v>
      </c>
      <c r="Y82" s="45">
        <f t="shared" si="29"/>
        <v>8.0493764843347947E-5</v>
      </c>
      <c r="Z82" s="45">
        <f t="shared" si="30"/>
        <v>1.1477836242673558</v>
      </c>
      <c r="AA82" s="45">
        <f t="shared" si="31"/>
        <v>2.993429613885621E-2</v>
      </c>
      <c r="AB82" s="45">
        <f t="shared" si="32"/>
        <v>1.8106349002755057E-2</v>
      </c>
      <c r="AC82" s="45">
        <f t="shared" si="33"/>
        <v>-5.1996878406312838E-6</v>
      </c>
      <c r="AD82" s="47">
        <f t="shared" si="34"/>
        <v>2.8275910983798468E-4</v>
      </c>
      <c r="AE82" s="45">
        <f t="shared" si="35"/>
        <v>0.35816223262860369</v>
      </c>
    </row>
    <row r="83" spans="1:31">
      <c r="A83" s="5">
        <v>82</v>
      </c>
      <c r="B83" s="18" t="s">
        <v>563</v>
      </c>
      <c r="C83" s="7" t="s">
        <v>177</v>
      </c>
      <c r="D83" s="5" t="s">
        <v>127</v>
      </c>
      <c r="E83" s="5">
        <f t="shared" si="18"/>
        <v>9.0335703995685676E-4</v>
      </c>
      <c r="F83" s="5">
        <f t="shared" si="19"/>
        <v>2.5800883296622631E-3</v>
      </c>
      <c r="G83" s="5">
        <f t="shared" si="20"/>
        <v>0.13343716436272821</v>
      </c>
      <c r="H83" s="5">
        <v>120</v>
      </c>
      <c r="I83" s="5">
        <f t="shared" si="21"/>
        <v>0.52095672998033227</v>
      </c>
      <c r="J83" s="4" t="s">
        <v>232</v>
      </c>
      <c r="K83" s="5">
        <v>59.975999999999999</v>
      </c>
      <c r="L83" s="5">
        <v>16</v>
      </c>
      <c r="M83" s="5">
        <v>1.9134</v>
      </c>
      <c r="N83" s="5">
        <v>1.44</v>
      </c>
      <c r="O83" s="2">
        <v>99</v>
      </c>
      <c r="P83" s="5">
        <v>0.16</v>
      </c>
      <c r="Q83" s="2">
        <v>24</v>
      </c>
      <c r="R83" s="5">
        <f t="shared" si="22"/>
        <v>6.5520065520065525E-5</v>
      </c>
      <c r="S83" s="5">
        <f t="shared" si="23"/>
        <v>1.8713260530421217E-4</v>
      </c>
      <c r="T83" s="5">
        <f t="shared" si="24"/>
        <v>3.7784749076689113E-2</v>
      </c>
      <c r="U83" s="5">
        <f t="shared" si="25"/>
        <v>9.6781354051054397E-3</v>
      </c>
      <c r="V83" s="5">
        <f t="shared" si="26"/>
        <v>2.4813997264021889E-2</v>
      </c>
      <c r="W83" s="5">
        <f t="shared" si="27"/>
        <v>7.2529534416640715E-2</v>
      </c>
      <c r="X83" s="45">
        <f t="shared" si="28"/>
        <v>214.29217660336457</v>
      </c>
      <c r="Y83" s="45">
        <f t="shared" si="29"/>
        <v>4.2853973253487464E-5</v>
      </c>
      <c r="Z83" s="45">
        <f t="shared" si="30"/>
        <v>0.60336552874305771</v>
      </c>
      <c r="AA83" s="45">
        <f t="shared" si="31"/>
        <v>0.15248857968295232</v>
      </c>
      <c r="AB83" s="45">
        <f t="shared" si="32"/>
        <v>6.5575851915710007E-3</v>
      </c>
      <c r="AC83" s="45">
        <f t="shared" si="33"/>
        <v>-1.0983368231072292E-5</v>
      </c>
      <c r="AD83" s="47">
        <f t="shared" si="34"/>
        <v>1.3831650528048542E-3</v>
      </c>
      <c r="AE83" s="45">
        <f t="shared" si="35"/>
        <v>0.51957356492752738</v>
      </c>
    </row>
    <row r="84" spans="1:31">
      <c r="A84" s="5">
        <v>83</v>
      </c>
      <c r="B84" s="18" t="s">
        <v>494</v>
      </c>
      <c r="C84" s="7" t="s">
        <v>178</v>
      </c>
      <c r="D84" s="5" t="s">
        <v>127</v>
      </c>
      <c r="E84" s="5">
        <f t="shared" si="18"/>
        <v>2.6969139012958288E-3</v>
      </c>
      <c r="F84" s="5">
        <f t="shared" si="19"/>
        <v>3.4248717595205861E-3</v>
      </c>
      <c r="G84" s="5">
        <f t="shared" si="20"/>
        <v>0.16598666953827254</v>
      </c>
      <c r="H84" s="5">
        <v>120</v>
      </c>
      <c r="I84" s="5">
        <f t="shared" si="21"/>
        <v>0.64803439878206748</v>
      </c>
      <c r="J84" s="4" t="s">
        <v>232</v>
      </c>
      <c r="K84" s="5">
        <v>80.001999999999995</v>
      </c>
      <c r="L84" s="5">
        <v>48</v>
      </c>
      <c r="M84" s="5">
        <v>1.0107999999999999</v>
      </c>
      <c r="N84" s="5">
        <v>1.8</v>
      </c>
      <c r="O84" s="2">
        <v>99</v>
      </c>
      <c r="P84" s="5">
        <v>0.2</v>
      </c>
      <c r="Q84" s="2">
        <v>24</v>
      </c>
      <c r="R84" s="5">
        <f t="shared" si="22"/>
        <v>1.9656019656019659E-4</v>
      </c>
      <c r="S84" s="5">
        <f t="shared" si="23"/>
        <v>2.4961622464898597E-4</v>
      </c>
      <c r="T84" s="5">
        <f t="shared" si="24"/>
        <v>4.7230936345861396E-2</v>
      </c>
      <c r="U84" s="5">
        <f t="shared" si="25"/>
        <v>1.20976692563818E-2</v>
      </c>
      <c r="V84" s="5">
        <f t="shared" si="26"/>
        <v>1.3108596443228452E-2</v>
      </c>
      <c r="W84" s="5">
        <f t="shared" si="27"/>
        <v>7.2883378466680832E-2</v>
      </c>
      <c r="X84" s="45">
        <f t="shared" si="28"/>
        <v>154.91356415577275</v>
      </c>
      <c r="Y84" s="45">
        <f t="shared" si="29"/>
        <v>2.6418912003582883E-5</v>
      </c>
      <c r="Z84" s="45">
        <f t="shared" si="30"/>
        <v>0.35090567443492643</v>
      </c>
      <c r="AA84" s="45">
        <f t="shared" si="31"/>
        <v>0.31099796924959144</v>
      </c>
      <c r="AB84" s="45">
        <f t="shared" si="32"/>
        <v>9.6489660583129258E-3</v>
      </c>
      <c r="AC84" s="45">
        <f t="shared" si="33"/>
        <v>-1.69952813128114E-5</v>
      </c>
      <c r="AD84" s="47">
        <f t="shared" si="34"/>
        <v>1.5214540814230395E-3</v>
      </c>
      <c r="AE84" s="45">
        <f t="shared" si="35"/>
        <v>0.64651294470064447</v>
      </c>
    </row>
    <row r="85" spans="1:31">
      <c r="A85" s="5">
        <v>84</v>
      </c>
      <c r="B85" s="18" t="s">
        <v>493</v>
      </c>
      <c r="C85" s="7" t="s">
        <v>179</v>
      </c>
      <c r="D85" s="5" t="s">
        <v>127</v>
      </c>
      <c r="E85" s="5">
        <f t="shared" si="18"/>
        <v>2.1504599756753738E-3</v>
      </c>
      <c r="F85" s="5">
        <f t="shared" si="19"/>
        <v>3.0722823008077871E-3</v>
      </c>
      <c r="G85" s="5">
        <f t="shared" si="20"/>
        <v>6.5023519146571063E-2</v>
      </c>
      <c r="H85" s="5">
        <v>120</v>
      </c>
      <c r="I85" s="5">
        <f t="shared" si="21"/>
        <v>0.49089199137335965</v>
      </c>
      <c r="J85" s="4" t="s">
        <v>232</v>
      </c>
      <c r="K85" s="5">
        <v>60.0015</v>
      </c>
      <c r="L85" s="5">
        <v>32</v>
      </c>
      <c r="M85" s="5">
        <v>2.0621</v>
      </c>
      <c r="N85" s="5">
        <v>1.1399999999999999</v>
      </c>
      <c r="O85" s="2">
        <v>99</v>
      </c>
      <c r="P85" s="5">
        <v>0.06</v>
      </c>
      <c r="Q85" s="2">
        <v>24</v>
      </c>
      <c r="R85" s="5">
        <f t="shared" si="22"/>
        <v>1.3104013104013105E-4</v>
      </c>
      <c r="S85" s="5">
        <f t="shared" si="23"/>
        <v>1.8721216848673948E-4</v>
      </c>
      <c r="T85" s="5">
        <f t="shared" si="24"/>
        <v>2.9912926352378879E-2</v>
      </c>
      <c r="U85" s="5">
        <f t="shared" si="25"/>
        <v>3.9622641509433967E-3</v>
      </c>
      <c r="V85" s="5">
        <f t="shared" si="26"/>
        <v>2.6742418604651163E-2</v>
      </c>
      <c r="W85" s="5">
        <f t="shared" si="27"/>
        <v>6.0935861407500305E-2</v>
      </c>
      <c r="X85" s="45">
        <f t="shared" si="28"/>
        <v>228.4653919946951</v>
      </c>
      <c r="Y85" s="45">
        <f t="shared" si="29"/>
        <v>5.0491329757124671E-5</v>
      </c>
      <c r="Z85" s="45">
        <f t="shared" si="30"/>
        <v>0.57161394746051775</v>
      </c>
      <c r="AA85" s="45">
        <f t="shared" si="31"/>
        <v>8.8020741429035099E-2</v>
      </c>
      <c r="AB85" s="45">
        <f t="shared" si="32"/>
        <v>9.9455154060692878E-3</v>
      </c>
      <c r="AC85" s="45">
        <f t="shared" si="33"/>
        <v>-5.0432849183943194E-6</v>
      </c>
      <c r="AD85" s="47">
        <f t="shared" si="34"/>
        <v>4.8357843868946249E-4</v>
      </c>
      <c r="AE85" s="45">
        <f t="shared" si="35"/>
        <v>0.49040841293467019</v>
      </c>
    </row>
    <row r="86" spans="1:31">
      <c r="A86" s="5">
        <v>85</v>
      </c>
      <c r="B86" s="18" t="s">
        <v>492</v>
      </c>
      <c r="C86" s="7" t="s">
        <v>180</v>
      </c>
      <c r="D86" s="5" t="s">
        <v>127</v>
      </c>
      <c r="E86" s="5">
        <f t="shared" si="18"/>
        <v>3.8837820991241556E-3</v>
      </c>
      <c r="F86" s="5">
        <f t="shared" si="19"/>
        <v>4.4387349886212358E-3</v>
      </c>
      <c r="G86" s="5">
        <f t="shared" si="20"/>
        <v>9.7861691041315327E-2</v>
      </c>
      <c r="H86" s="5">
        <v>120</v>
      </c>
      <c r="I86" s="5">
        <f t="shared" si="21"/>
        <v>0.73880222148771624</v>
      </c>
      <c r="J86" s="4" t="s">
        <v>232</v>
      </c>
      <c r="K86" s="5">
        <v>95.998999999999995</v>
      </c>
      <c r="L86" s="5">
        <v>64</v>
      </c>
      <c r="M86" s="5">
        <v>0.80659999999999998</v>
      </c>
      <c r="N86" s="5">
        <v>1.9</v>
      </c>
      <c r="O86" s="2">
        <v>99</v>
      </c>
      <c r="P86" s="5">
        <v>0.1</v>
      </c>
      <c r="Q86" s="2">
        <v>24</v>
      </c>
      <c r="R86" s="5">
        <f t="shared" si="22"/>
        <v>2.620802620802621E-4</v>
      </c>
      <c r="S86" s="5">
        <f t="shared" si="23"/>
        <v>2.9952886115444617E-4</v>
      </c>
      <c r="T86" s="5">
        <f t="shared" si="24"/>
        <v>4.9854877253964799E-2</v>
      </c>
      <c r="U86" s="5">
        <f t="shared" si="25"/>
        <v>6.6037735849056615E-3</v>
      </c>
      <c r="V86" s="5">
        <f t="shared" si="26"/>
        <v>1.0460421340629274E-2</v>
      </c>
      <c r="W86" s="5">
        <f t="shared" si="27"/>
        <v>6.7480681302734435E-2</v>
      </c>
      <c r="X86" s="45">
        <f t="shared" si="28"/>
        <v>111.74392761898248</v>
      </c>
      <c r="Y86" s="45">
        <f t="shared" si="29"/>
        <v>1.9186557744037372E-5</v>
      </c>
      <c r="Z86" s="45">
        <f t="shared" si="30"/>
        <v>0.24336197920182701</v>
      </c>
      <c r="AA86" s="45">
        <f t="shared" si="31"/>
        <v>0.35663226212384369</v>
      </c>
      <c r="AB86" s="45">
        <f t="shared" si="32"/>
        <v>1.4039878376192323E-2</v>
      </c>
      <c r="AC86" s="45">
        <f t="shared" si="33"/>
        <v>-1.1423468688899193E-5</v>
      </c>
      <c r="AD86" s="47">
        <f t="shared" si="34"/>
        <v>7.7127476696035435E-4</v>
      </c>
      <c r="AE86" s="45">
        <f t="shared" si="35"/>
        <v>0.73803094672075586</v>
      </c>
    </row>
    <row r="87" spans="1:31">
      <c r="A87" s="5">
        <v>86</v>
      </c>
      <c r="B87" s="10" t="s">
        <v>491</v>
      </c>
      <c r="C87" s="5" t="s">
        <v>8</v>
      </c>
      <c r="D87" s="5" t="s">
        <v>96</v>
      </c>
      <c r="E87" s="5">
        <f t="shared" si="18"/>
        <v>3.1904172963812768E-3</v>
      </c>
      <c r="F87" s="5">
        <f t="shared" si="19"/>
        <v>3.6462954203696257E-3</v>
      </c>
      <c r="G87" s="5">
        <f t="shared" si="20"/>
        <v>0.41073524338928541</v>
      </c>
      <c r="H87" s="2">
        <v>150</v>
      </c>
      <c r="I87" s="5">
        <f t="shared" si="21"/>
        <v>0.25553901362726061</v>
      </c>
      <c r="J87" s="4" t="s">
        <v>232</v>
      </c>
      <c r="K87" s="5">
        <v>95.998999999999995</v>
      </c>
      <c r="L87" s="5">
        <v>64</v>
      </c>
      <c r="M87" s="5">
        <v>2.0706000000000002</v>
      </c>
      <c r="N87" s="5">
        <v>0.8</v>
      </c>
      <c r="O87" s="2">
        <v>99</v>
      </c>
      <c r="P87" s="5">
        <v>0.6</v>
      </c>
      <c r="Q87" s="2">
        <v>24</v>
      </c>
      <c r="R87" s="5">
        <f t="shared" si="22"/>
        <v>2.620802620802621E-4</v>
      </c>
      <c r="S87" s="5">
        <f t="shared" si="23"/>
        <v>2.9952886115444617E-4</v>
      </c>
      <c r="T87" s="5">
        <f t="shared" si="24"/>
        <v>2.0991527264827288E-2</v>
      </c>
      <c r="U87" s="5">
        <f t="shared" si="25"/>
        <v>3.374028856825749E-2</v>
      </c>
      <c r="V87" s="5">
        <f t="shared" si="26"/>
        <v>2.6852651162790699E-2</v>
      </c>
      <c r="W87" s="5">
        <f t="shared" si="27"/>
        <v>8.2146076119110192E-2</v>
      </c>
      <c r="X87" s="45">
        <f t="shared" si="28"/>
        <v>206.46196648409952</v>
      </c>
      <c r="Y87" s="45">
        <f t="shared" si="29"/>
        <v>3.6010559535784577E-5</v>
      </c>
      <c r="Z87" s="45">
        <f t="shared" si="30"/>
        <v>0.5900306307452452</v>
      </c>
      <c r="AA87" s="45">
        <f t="shared" si="31"/>
        <v>0.12342259279265724</v>
      </c>
      <c r="AB87" s="45">
        <f t="shared" si="32"/>
        <v>1.1335854020065619E-2</v>
      </c>
      <c r="AC87" s="45">
        <f t="shared" si="33"/>
        <v>-1.6583502875308828E-5</v>
      </c>
      <c r="AD87" s="47">
        <f t="shared" si="34"/>
        <v>1.3112491208846708E-3</v>
      </c>
      <c r="AE87" s="45">
        <f t="shared" si="35"/>
        <v>0.25422776450637596</v>
      </c>
    </row>
    <row r="88" spans="1:31">
      <c r="A88" s="5">
        <v>87</v>
      </c>
      <c r="B88" s="10" t="s">
        <v>490</v>
      </c>
      <c r="C88" s="5" t="s">
        <v>279</v>
      </c>
      <c r="D88" s="5" t="s">
        <v>320</v>
      </c>
      <c r="E88" s="5">
        <f t="shared" si="18"/>
        <v>2.4588689999883633E-3</v>
      </c>
      <c r="F88" s="5">
        <f t="shared" si="19"/>
        <v>2.4902222418509683E-3</v>
      </c>
      <c r="G88" s="5">
        <f t="shared" si="20"/>
        <v>0.23735325744219699</v>
      </c>
      <c r="H88" s="5">
        <v>150</v>
      </c>
      <c r="I88" s="5">
        <f t="shared" si="21"/>
        <v>0.32687978482056523</v>
      </c>
      <c r="J88" s="4" t="s">
        <v>232</v>
      </c>
      <c r="K88" s="5">
        <v>96.1</v>
      </c>
      <c r="L88" s="5">
        <v>72.3</v>
      </c>
      <c r="M88" s="5">
        <v>4</v>
      </c>
      <c r="N88" s="5">
        <v>1.5</v>
      </c>
      <c r="O88" s="5">
        <v>99</v>
      </c>
      <c r="P88" s="5">
        <v>0.5</v>
      </c>
      <c r="Q88" s="5">
        <v>24</v>
      </c>
      <c r="R88" s="5">
        <f t="shared" si="22"/>
        <v>2.9606879606879603E-4</v>
      </c>
      <c r="S88" s="5">
        <f t="shared" si="23"/>
        <v>2.9984399375975037E-4</v>
      </c>
      <c r="T88" s="5">
        <f t="shared" si="24"/>
        <v>3.9359113621551159E-2</v>
      </c>
      <c r="U88" s="5">
        <f t="shared" si="25"/>
        <v>2.8579356270810211E-2</v>
      </c>
      <c r="V88" s="5">
        <f t="shared" si="26"/>
        <v>5.1874145006839949E-2</v>
      </c>
      <c r="W88" s="5">
        <f t="shared" si="27"/>
        <v>0.12040852768902988</v>
      </c>
      <c r="X88" s="45">
        <f t="shared" si="28"/>
        <v>311.34673263034864</v>
      </c>
      <c r="Y88" s="45">
        <f t="shared" si="29"/>
        <v>6.404871008170636E-5</v>
      </c>
      <c r="Z88" s="45">
        <f t="shared" si="30"/>
        <v>1.3643037468160373</v>
      </c>
      <c r="AA88" s="45">
        <f t="shared" si="31"/>
        <v>7.3974579496627446E-2</v>
      </c>
      <c r="AB88" s="45">
        <f t="shared" si="32"/>
        <v>6.1610227184516787E-3</v>
      </c>
      <c r="AC88" s="45">
        <f t="shared" si="33"/>
        <v>-1.225858511162816E-5</v>
      </c>
      <c r="AD88" s="47">
        <f t="shared" si="34"/>
        <v>1.5829782511354385E-3</v>
      </c>
      <c r="AE88" s="45">
        <f t="shared" si="35"/>
        <v>0.32529680656942978</v>
      </c>
    </row>
    <row r="89" spans="1:31">
      <c r="A89" s="5">
        <v>88</v>
      </c>
      <c r="B89" s="10" t="s">
        <v>489</v>
      </c>
      <c r="C89" s="5" t="s">
        <v>9</v>
      </c>
      <c r="D89" s="5" t="s">
        <v>21</v>
      </c>
      <c r="E89" s="5">
        <f t="shared" si="18"/>
        <v>2.412850991826968E-3</v>
      </c>
      <c r="F89" s="5">
        <f t="shared" si="19"/>
        <v>1.723575300290905E-3</v>
      </c>
      <c r="G89" s="5">
        <f t="shared" si="20"/>
        <v>0.31267475883474705</v>
      </c>
      <c r="H89" s="2">
        <v>150</v>
      </c>
      <c r="I89" s="5">
        <f t="shared" si="21"/>
        <v>0.28988883202537757</v>
      </c>
      <c r="J89" s="4" t="s">
        <v>232</v>
      </c>
      <c r="K89" s="5">
        <v>60.0015</v>
      </c>
      <c r="L89" s="5">
        <v>64</v>
      </c>
      <c r="M89" s="5">
        <v>3.2940999999999998</v>
      </c>
      <c r="N89" s="5">
        <v>1.2</v>
      </c>
      <c r="O89" s="2">
        <v>99</v>
      </c>
      <c r="P89" s="5">
        <v>0.6</v>
      </c>
      <c r="Q89" s="3">
        <v>24</v>
      </c>
      <c r="R89" s="5">
        <f t="shared" si="22"/>
        <v>2.620802620802621E-4</v>
      </c>
      <c r="S89" s="5">
        <f t="shared" si="23"/>
        <v>1.8721216848673948E-4</v>
      </c>
      <c r="T89" s="5">
        <f t="shared" si="24"/>
        <v>3.1487290897240929E-2</v>
      </c>
      <c r="U89" s="5">
        <f t="shared" si="25"/>
        <v>3.3962264150943396E-2</v>
      </c>
      <c r="V89" s="5">
        <f t="shared" si="26"/>
        <v>4.2719655266757868E-2</v>
      </c>
      <c r="W89" s="5">
        <f t="shared" si="27"/>
        <v>0.10861850274550919</v>
      </c>
      <c r="X89" s="45">
        <f t="shared" si="28"/>
        <v>277.3755889576239</v>
      </c>
      <c r="Y89" s="45">
        <f t="shared" si="29"/>
        <v>5.3703669615392591E-5</v>
      </c>
      <c r="Z89" s="45">
        <f t="shared" si="30"/>
        <v>1.1258961046585487</v>
      </c>
      <c r="AA89" s="45">
        <f t="shared" si="31"/>
        <v>9.0054828359241626E-2</v>
      </c>
      <c r="AB89" s="45">
        <f t="shared" si="32"/>
        <v>3.0965925904456572E-3</v>
      </c>
      <c r="AC89" s="45">
        <f t="shared" si="33"/>
        <v>-1.4321265461502585E-5</v>
      </c>
      <c r="AD89" s="47">
        <f t="shared" si="34"/>
        <v>2.5405283377619762E-3</v>
      </c>
      <c r="AE89" s="45">
        <f t="shared" si="35"/>
        <v>0.2873483036876156</v>
      </c>
    </row>
    <row r="90" spans="1:31">
      <c r="A90" s="5">
        <v>89</v>
      </c>
      <c r="B90" s="10" t="s">
        <v>488</v>
      </c>
      <c r="C90" s="5" t="s">
        <v>10</v>
      </c>
      <c r="D90" s="5" t="s">
        <v>96</v>
      </c>
      <c r="E90" s="5">
        <f t="shared" si="18"/>
        <v>4.4175328759503028E-3</v>
      </c>
      <c r="F90" s="5">
        <f t="shared" si="19"/>
        <v>4.0390026503880593E-3</v>
      </c>
      <c r="G90" s="5">
        <f t="shared" si="20"/>
        <v>9.9525030011681129E-2</v>
      </c>
      <c r="H90" s="2">
        <v>150</v>
      </c>
      <c r="I90" s="5">
        <f t="shared" si="21"/>
        <v>0.45997355693462244</v>
      </c>
      <c r="J90" s="4" t="s">
        <v>232</v>
      </c>
      <c r="K90" s="5">
        <v>95.998999999999995</v>
      </c>
      <c r="L90" s="5">
        <v>80</v>
      </c>
      <c r="M90" s="5">
        <v>2.4706000000000001</v>
      </c>
      <c r="N90" s="5">
        <v>1.3</v>
      </c>
      <c r="O90" s="2">
        <v>99</v>
      </c>
      <c r="P90" s="5">
        <v>0.12</v>
      </c>
      <c r="Q90" s="2">
        <v>24</v>
      </c>
      <c r="R90" s="5">
        <f t="shared" si="22"/>
        <v>3.2760032760032761E-4</v>
      </c>
      <c r="S90" s="5">
        <f t="shared" si="23"/>
        <v>2.9952886115444617E-4</v>
      </c>
      <c r="T90" s="5">
        <f t="shared" si="24"/>
        <v>3.4111231805344346E-2</v>
      </c>
      <c r="U90" s="5">
        <f t="shared" si="25"/>
        <v>7.3806881243063272E-3</v>
      </c>
      <c r="V90" s="5">
        <f t="shared" si="26"/>
        <v>3.2040065663474691E-2</v>
      </c>
      <c r="W90" s="5">
        <f t="shared" si="27"/>
        <v>7.4159114781880142E-2</v>
      </c>
      <c r="X90" s="45">
        <f t="shared" si="28"/>
        <v>253.8547267844049</v>
      </c>
      <c r="Y90" s="45">
        <f t="shared" si="29"/>
        <v>5.4980586783726039E-5</v>
      </c>
      <c r="Z90" s="45">
        <f t="shared" si="30"/>
        <v>0.75525072736296561</v>
      </c>
      <c r="AA90" s="45">
        <f t="shared" si="31"/>
        <v>8.6077162207851179E-2</v>
      </c>
      <c r="AB90" s="45">
        <f t="shared" si="32"/>
        <v>1.3413817627028968E-2</v>
      </c>
      <c r="AC90" s="45">
        <f t="shared" si="33"/>
        <v>-7.2330633652426862E-6</v>
      </c>
      <c r="AD90" s="47">
        <f t="shared" si="34"/>
        <v>5.1913361633886858E-4</v>
      </c>
      <c r="AE90" s="45">
        <f t="shared" si="35"/>
        <v>0.45945442331828357</v>
      </c>
    </row>
    <row r="91" spans="1:31">
      <c r="A91" s="5">
        <v>90</v>
      </c>
      <c r="B91" s="10" t="s">
        <v>487</v>
      </c>
      <c r="C91" s="5" t="s">
        <v>11</v>
      </c>
      <c r="D91" s="5" t="s">
        <v>20</v>
      </c>
      <c r="E91" s="5">
        <f t="shared" si="18"/>
        <v>1.3370032626998905E-3</v>
      </c>
      <c r="F91" s="5">
        <f t="shared" si="19"/>
        <v>1.3582785096258481E-3</v>
      </c>
      <c r="G91" s="5">
        <f t="shared" si="20"/>
        <v>6.0395152932170466E-3</v>
      </c>
      <c r="H91" s="2">
        <v>150</v>
      </c>
      <c r="I91" s="5">
        <f t="shared" si="21"/>
        <v>0.28556890899865028</v>
      </c>
      <c r="J91" s="4" t="s">
        <v>232</v>
      </c>
      <c r="K91" s="3">
        <v>32</v>
      </c>
      <c r="L91" s="3">
        <v>24</v>
      </c>
      <c r="M91" s="3">
        <v>4</v>
      </c>
      <c r="N91" s="3">
        <v>0.8</v>
      </c>
      <c r="O91" s="3">
        <v>99</v>
      </c>
      <c r="P91" s="3">
        <v>0</v>
      </c>
      <c r="Q91" s="3">
        <v>24</v>
      </c>
      <c r="R91" s="5">
        <f t="shared" si="22"/>
        <v>9.8280098280098294E-5</v>
      </c>
      <c r="S91" s="5">
        <f t="shared" si="23"/>
        <v>9.9843993759750392E-5</v>
      </c>
      <c r="T91" s="5">
        <f t="shared" si="24"/>
        <v>2.0991527264827288E-2</v>
      </c>
      <c r="U91" s="5">
        <f t="shared" si="25"/>
        <v>4.439511653718095E-4</v>
      </c>
      <c r="V91" s="5">
        <f t="shared" si="26"/>
        <v>5.1874145006839949E-2</v>
      </c>
      <c r="W91" s="5">
        <f t="shared" si="27"/>
        <v>7.350774752907889E-2</v>
      </c>
      <c r="X91" s="45">
        <f t="shared" si="28"/>
        <v>443.42278301428684</v>
      </c>
      <c r="Y91" s="45">
        <f t="shared" si="29"/>
        <v>1.1953585617557485E-4</v>
      </c>
      <c r="Z91" s="45">
        <f t="shared" si="30"/>
        <v>0.92441110910255786</v>
      </c>
      <c r="AA91" s="45">
        <f t="shared" si="31"/>
        <v>0</v>
      </c>
      <c r="AB91" s="45">
        <f t="shared" si="32"/>
        <v>5.4340682819197204E-3</v>
      </c>
      <c r="AC91" s="45">
        <f t="shared" si="33"/>
        <v>-2.7250225132001556E-7</v>
      </c>
      <c r="AD91" s="47">
        <f t="shared" si="34"/>
        <v>4.9692584696560752E-5</v>
      </c>
      <c r="AE91" s="45">
        <f t="shared" si="35"/>
        <v>0.28551921641395372</v>
      </c>
    </row>
    <row r="92" spans="1:31">
      <c r="A92" s="5">
        <v>91</v>
      </c>
      <c r="B92" s="10" t="s">
        <v>486</v>
      </c>
      <c r="C92" s="10" t="s">
        <v>205</v>
      </c>
      <c r="D92" s="5" t="s">
        <v>206</v>
      </c>
      <c r="E92" s="5">
        <f t="shared" si="18"/>
        <v>9.2183483692315888E-4</v>
      </c>
      <c r="F92" s="5">
        <f t="shared" si="19"/>
        <v>9.3650365960118713E-4</v>
      </c>
      <c r="G92" s="5">
        <f t="shared" si="20"/>
        <v>0.2654623433686738</v>
      </c>
      <c r="H92" s="5">
        <v>150</v>
      </c>
      <c r="I92" s="5">
        <f t="shared" si="21"/>
        <v>0.24611698415520691</v>
      </c>
      <c r="J92" s="4" t="s">
        <v>232</v>
      </c>
      <c r="K92" s="3">
        <v>32</v>
      </c>
      <c r="L92" s="3">
        <v>24</v>
      </c>
      <c r="M92" s="3">
        <v>4</v>
      </c>
      <c r="N92" s="3">
        <v>1</v>
      </c>
      <c r="O92" s="3">
        <v>99</v>
      </c>
      <c r="P92" s="3">
        <v>0.5</v>
      </c>
      <c r="Q92" s="3">
        <v>24</v>
      </c>
      <c r="R92" s="5">
        <f t="shared" si="22"/>
        <v>9.8280098280098294E-5</v>
      </c>
      <c r="S92" s="5">
        <f t="shared" si="23"/>
        <v>9.9843993759750392E-5</v>
      </c>
      <c r="T92" s="5">
        <f t="shared" si="24"/>
        <v>2.6239409081034108E-2</v>
      </c>
      <c r="U92" s="5">
        <f t="shared" si="25"/>
        <v>2.8301886792452831E-2</v>
      </c>
      <c r="V92" s="5">
        <f t="shared" si="26"/>
        <v>5.1874145006839949E-2</v>
      </c>
      <c r="W92" s="5">
        <f t="shared" si="27"/>
        <v>0.10661356497236674</v>
      </c>
      <c r="X92" s="45">
        <f t="shared" si="28"/>
        <v>343.52202151308887</v>
      </c>
      <c r="Y92" s="45">
        <f t="shared" si="29"/>
        <v>7.316053580434818E-5</v>
      </c>
      <c r="Z92" s="45">
        <f t="shared" si="30"/>
        <v>1.4687564101724178</v>
      </c>
      <c r="AA92" s="45">
        <f t="shared" si="31"/>
        <v>4.4418047093515295E-2</v>
      </c>
      <c r="AB92" s="45">
        <f t="shared" si="32"/>
        <v>1.4838094728073408E-3</v>
      </c>
      <c r="AC92" s="45">
        <f t="shared" si="33"/>
        <v>-1.0322897034354173E-5</v>
      </c>
      <c r="AD92" s="47">
        <f t="shared" si="34"/>
        <v>2.5555669726868521E-3</v>
      </c>
      <c r="AE92" s="45">
        <f t="shared" si="35"/>
        <v>0.24356141718252006</v>
      </c>
    </row>
    <row r="93" spans="1:31">
      <c r="A93" s="5">
        <v>92</v>
      </c>
      <c r="B93" s="10" t="s">
        <v>485</v>
      </c>
      <c r="C93" s="5" t="s">
        <v>12</v>
      </c>
      <c r="D93" s="5" t="s">
        <v>23</v>
      </c>
      <c r="E93" s="5">
        <f t="shared" si="18"/>
        <v>1.8655620364446206E-3</v>
      </c>
      <c r="F93" s="5">
        <f t="shared" si="19"/>
        <v>2.6059660646373063E-3</v>
      </c>
      <c r="G93" s="5">
        <f t="shared" si="20"/>
        <v>7.0226021904639408E-3</v>
      </c>
      <c r="H93" s="2">
        <v>150</v>
      </c>
      <c r="I93" s="5">
        <f t="shared" si="21"/>
        <v>0.33205261490348675</v>
      </c>
      <c r="J93" s="4" t="s">
        <v>232</v>
      </c>
      <c r="K93" s="5">
        <v>66</v>
      </c>
      <c r="L93" s="5">
        <v>36</v>
      </c>
      <c r="M93" s="5">
        <v>4</v>
      </c>
      <c r="N93" s="5">
        <v>1</v>
      </c>
      <c r="O93" s="2">
        <v>99</v>
      </c>
      <c r="P93" s="5">
        <v>0</v>
      </c>
      <c r="Q93" s="2">
        <v>24</v>
      </c>
      <c r="R93" s="5">
        <f t="shared" si="22"/>
        <v>1.4742014742014743E-4</v>
      </c>
      <c r="S93" s="5">
        <f t="shared" si="23"/>
        <v>2.0592823712948518E-4</v>
      </c>
      <c r="T93" s="5">
        <f t="shared" si="24"/>
        <v>2.6239409081034108E-2</v>
      </c>
      <c r="U93" s="5">
        <f t="shared" si="25"/>
        <v>5.5493895671476193E-4</v>
      </c>
      <c r="V93" s="5">
        <f t="shared" si="26"/>
        <v>5.1874145006839949E-2</v>
      </c>
      <c r="W93" s="5">
        <f t="shared" si="27"/>
        <v>7.9021841429138456E-2</v>
      </c>
      <c r="X93" s="45">
        <f t="shared" si="28"/>
        <v>377.28187565346497</v>
      </c>
      <c r="Y93" s="45">
        <f t="shared" si="29"/>
        <v>9.8550962897829122E-5</v>
      </c>
      <c r="Z93" s="45">
        <f t="shared" si="30"/>
        <v>0.827214044046366</v>
      </c>
      <c r="AA93" s="45">
        <f t="shared" si="31"/>
        <v>2.3040516568169789E-3</v>
      </c>
      <c r="AB93" s="45">
        <f t="shared" si="32"/>
        <v>1.0305453119946344E-2</v>
      </c>
      <c r="AC93" s="45">
        <f t="shared" si="33"/>
        <v>-3.6843600048173986E-7</v>
      </c>
      <c r="AD93" s="47">
        <f t="shared" si="34"/>
        <v>3.5628381849399544E-5</v>
      </c>
      <c r="AE93" s="45">
        <f t="shared" si="35"/>
        <v>0.33201698652163736</v>
      </c>
    </row>
    <row r="94" spans="1:31">
      <c r="A94" s="5">
        <v>93</v>
      </c>
      <c r="B94" s="10" t="s">
        <v>484</v>
      </c>
      <c r="C94" s="5" t="s">
        <v>251</v>
      </c>
      <c r="D94" s="5" t="s">
        <v>320</v>
      </c>
      <c r="E94" s="5">
        <f t="shared" si="18"/>
        <v>1.0310081842685569E-3</v>
      </c>
      <c r="F94" s="5">
        <f t="shared" si="19"/>
        <v>1.0474142427389769E-3</v>
      </c>
      <c r="G94" s="5">
        <f t="shared" si="20"/>
        <v>0.12341774441097136</v>
      </c>
      <c r="H94" s="5">
        <v>150</v>
      </c>
      <c r="I94" s="5">
        <f t="shared" si="21"/>
        <v>0.3303176857127148</v>
      </c>
      <c r="J94" s="4" t="s">
        <v>232</v>
      </c>
      <c r="K94" s="5">
        <v>32</v>
      </c>
      <c r="L94" s="5">
        <v>24</v>
      </c>
      <c r="M94" s="5">
        <v>4</v>
      </c>
      <c r="N94" s="5">
        <v>1.2</v>
      </c>
      <c r="O94" s="5">
        <v>99</v>
      </c>
      <c r="P94" s="5">
        <v>0.2</v>
      </c>
      <c r="Q94" s="5">
        <v>24</v>
      </c>
      <c r="R94" s="5">
        <f t="shared" si="22"/>
        <v>9.8280098280098294E-5</v>
      </c>
      <c r="S94" s="5">
        <f t="shared" si="23"/>
        <v>9.9843993759750392E-5</v>
      </c>
      <c r="T94" s="5">
        <f t="shared" si="24"/>
        <v>3.1487290897240929E-2</v>
      </c>
      <c r="U94" s="5">
        <f t="shared" si="25"/>
        <v>1.1764705882352943E-2</v>
      </c>
      <c r="V94" s="5">
        <f t="shared" si="26"/>
        <v>5.1874145006839949E-2</v>
      </c>
      <c r="W94" s="5">
        <f t="shared" si="27"/>
        <v>9.5324265878473674E-2</v>
      </c>
      <c r="X94" s="45">
        <f t="shared" si="28"/>
        <v>364.34797310282698</v>
      </c>
      <c r="Y94" s="45">
        <f t="shared" si="29"/>
        <v>8.5207675781970096E-5</v>
      </c>
      <c r="Z94" s="45">
        <f t="shared" si="30"/>
        <v>1.3719416141778904</v>
      </c>
      <c r="AA94" s="45">
        <f t="shared" si="31"/>
        <v>2.9244673627365034E-2</v>
      </c>
      <c r="AB94" s="45">
        <f t="shared" si="32"/>
        <v>2.6921145341491995E-3</v>
      </c>
      <c r="AC94" s="45">
        <f t="shared" si="33"/>
        <v>-6.4411960661350333E-6</v>
      </c>
      <c r="AD94" s="47">
        <f t="shared" si="34"/>
        <v>1.526757769153694E-3</v>
      </c>
      <c r="AE94" s="45">
        <f t="shared" si="35"/>
        <v>0.32879092794356113</v>
      </c>
    </row>
    <row r="95" spans="1:31">
      <c r="A95" s="5">
        <v>94</v>
      </c>
      <c r="B95" s="10" t="s">
        <v>483</v>
      </c>
      <c r="C95" s="5" t="s">
        <v>272</v>
      </c>
      <c r="D95" s="5" t="s">
        <v>320</v>
      </c>
      <c r="E95" s="5">
        <f t="shared" si="18"/>
        <v>1.3835342117733739E-3</v>
      </c>
      <c r="F95" s="5">
        <f t="shared" si="19"/>
        <v>1.6983727822736487E-3</v>
      </c>
      <c r="G95" s="5">
        <f t="shared" si="20"/>
        <v>0.21457320640677624</v>
      </c>
      <c r="H95" s="5">
        <v>150</v>
      </c>
      <c r="I95" s="5">
        <f t="shared" si="21"/>
        <v>0.29550739810506693</v>
      </c>
      <c r="J95" s="4" t="s">
        <v>232</v>
      </c>
      <c r="K95" s="5">
        <v>58</v>
      </c>
      <c r="L95" s="5">
        <v>36</v>
      </c>
      <c r="M95" s="5">
        <v>4</v>
      </c>
      <c r="N95" s="5">
        <v>1.2</v>
      </c>
      <c r="O95" s="5">
        <v>99</v>
      </c>
      <c r="P95" s="5">
        <v>0.4</v>
      </c>
      <c r="Q95" s="5">
        <v>24</v>
      </c>
      <c r="R95" s="5">
        <f t="shared" si="22"/>
        <v>1.4742014742014743E-4</v>
      </c>
      <c r="S95" s="5">
        <f t="shared" si="23"/>
        <v>1.809672386895476E-4</v>
      </c>
      <c r="T95" s="5">
        <f t="shared" si="24"/>
        <v>3.1487290897240929E-2</v>
      </c>
      <c r="U95" s="5">
        <f t="shared" si="25"/>
        <v>2.2863485016648172E-2</v>
      </c>
      <c r="V95" s="5">
        <f t="shared" si="26"/>
        <v>5.1874145006839949E-2</v>
      </c>
      <c r="W95" s="5">
        <f t="shared" si="27"/>
        <v>0.10655330830683873</v>
      </c>
      <c r="X95" s="45">
        <f t="shared" si="28"/>
        <v>348.97168870780388</v>
      </c>
      <c r="Y95" s="45">
        <f t="shared" si="29"/>
        <v>7.5715248922776993E-5</v>
      </c>
      <c r="Z95" s="45">
        <f t="shared" si="30"/>
        <v>1.5453555400136347</v>
      </c>
      <c r="AA95" s="45">
        <f t="shared" si="31"/>
        <v>4.721623136306205E-2</v>
      </c>
      <c r="AB95" s="45">
        <f t="shared" si="32"/>
        <v>4.3780920633028804E-3</v>
      </c>
      <c r="AC95" s="45">
        <f t="shared" si="33"/>
        <v>-1.0018459248675812E-5</v>
      </c>
      <c r="AD95" s="47">
        <f t="shared" si="34"/>
        <v>1.6593798514031796E-3</v>
      </c>
      <c r="AE95" s="45">
        <f t="shared" si="35"/>
        <v>0.29384801825366375</v>
      </c>
    </row>
    <row r="96" spans="1:31">
      <c r="A96" s="5">
        <v>95</v>
      </c>
      <c r="B96" s="10" t="s">
        <v>482</v>
      </c>
      <c r="C96" s="10" t="s">
        <v>207</v>
      </c>
      <c r="D96" s="5" t="s">
        <v>208</v>
      </c>
      <c r="E96" s="5">
        <f t="shared" si="18"/>
        <v>2.1776223223637574E-3</v>
      </c>
      <c r="F96" s="5">
        <f t="shared" si="19"/>
        <v>3.3218677304179762E-3</v>
      </c>
      <c r="G96" s="5">
        <f t="shared" si="20"/>
        <v>0.12910750547477132</v>
      </c>
      <c r="H96" s="5">
        <v>150</v>
      </c>
      <c r="I96" s="5">
        <f t="shared" si="21"/>
        <v>0.29069732295976397</v>
      </c>
      <c r="J96" s="4" t="s">
        <v>232</v>
      </c>
      <c r="K96" s="5">
        <v>96.1</v>
      </c>
      <c r="L96" s="5">
        <v>48</v>
      </c>
      <c r="M96" s="5">
        <v>4</v>
      </c>
      <c r="N96" s="5">
        <v>1</v>
      </c>
      <c r="O96" s="2">
        <v>99</v>
      </c>
      <c r="P96" s="5">
        <v>0.2</v>
      </c>
      <c r="Q96" s="2">
        <v>24</v>
      </c>
      <c r="R96" s="5">
        <f t="shared" si="22"/>
        <v>1.9656019656019659E-4</v>
      </c>
      <c r="S96" s="5">
        <f t="shared" si="23"/>
        <v>2.9984399375975037E-4</v>
      </c>
      <c r="T96" s="5">
        <f t="shared" si="24"/>
        <v>2.6239409081034108E-2</v>
      </c>
      <c r="U96" s="5">
        <f t="shared" si="25"/>
        <v>1.165371809100999E-2</v>
      </c>
      <c r="V96" s="5">
        <f t="shared" si="26"/>
        <v>5.1874145006839949E-2</v>
      </c>
      <c r="W96" s="5">
        <f t="shared" si="27"/>
        <v>9.0263676369203988E-2</v>
      </c>
      <c r="X96" s="45">
        <f t="shared" si="28"/>
        <v>404.29613140908776</v>
      </c>
      <c r="Y96" s="45">
        <f t="shared" si="29"/>
        <v>9.6152810317958319E-5</v>
      </c>
      <c r="Z96" s="45">
        <f t="shared" si="30"/>
        <v>1.5361759357887992</v>
      </c>
      <c r="AA96" s="45">
        <f t="shared" si="31"/>
        <v>1.7265395663489516E-2</v>
      </c>
      <c r="AB96" s="45">
        <f t="shared" si="32"/>
        <v>1.2412242269288599E-2</v>
      </c>
      <c r="AC96" s="45">
        <f t="shared" si="33"/>
        <v>-5.929930582053596E-6</v>
      </c>
      <c r="AD96" s="47">
        <f t="shared" si="34"/>
        <v>4.6065245682648439E-4</v>
      </c>
      <c r="AE96" s="45">
        <f t="shared" si="35"/>
        <v>0.2902366705029375</v>
      </c>
    </row>
    <row r="97" spans="1:31">
      <c r="A97" s="5">
        <v>96</v>
      </c>
      <c r="B97" s="10" t="s">
        <v>481</v>
      </c>
      <c r="C97" s="5" t="s">
        <v>282</v>
      </c>
      <c r="D97" s="5" t="s">
        <v>320</v>
      </c>
      <c r="E97" s="5">
        <f t="shared" si="18"/>
        <v>1.7507699770470003E-3</v>
      </c>
      <c r="F97" s="5">
        <f t="shared" si="19"/>
        <v>2.6707231232935332E-3</v>
      </c>
      <c r="G97" s="5">
        <f t="shared" si="20"/>
        <v>0.25307467459556193</v>
      </c>
      <c r="H97" s="5">
        <v>150</v>
      </c>
      <c r="I97" s="5">
        <f t="shared" si="21"/>
        <v>0.28045863061879911</v>
      </c>
      <c r="J97" s="4" t="s">
        <v>232</v>
      </c>
      <c r="K97" s="5">
        <v>96.1</v>
      </c>
      <c r="L97" s="5">
        <v>48</v>
      </c>
      <c r="M97" s="5">
        <v>4</v>
      </c>
      <c r="N97" s="5">
        <v>1.2</v>
      </c>
      <c r="O97" s="5">
        <v>99</v>
      </c>
      <c r="P97" s="5">
        <v>0.5</v>
      </c>
      <c r="Q97" s="5">
        <v>24</v>
      </c>
      <c r="R97" s="5">
        <f t="shared" si="22"/>
        <v>1.9656019656019659E-4</v>
      </c>
      <c r="S97" s="5">
        <f t="shared" si="23"/>
        <v>2.9984399375975037E-4</v>
      </c>
      <c r="T97" s="5">
        <f t="shared" si="24"/>
        <v>3.1487290897240929E-2</v>
      </c>
      <c r="U97" s="5">
        <f t="shared" si="25"/>
        <v>2.8412874583795784E-2</v>
      </c>
      <c r="V97" s="5">
        <f t="shared" si="26"/>
        <v>5.1874145006839949E-2</v>
      </c>
      <c r="W97" s="5">
        <f t="shared" si="27"/>
        <v>0.1122707146781966</v>
      </c>
      <c r="X97" s="45">
        <f t="shared" si="28"/>
        <v>331.1768004416918</v>
      </c>
      <c r="Y97" s="45">
        <f t="shared" si="29"/>
        <v>6.9412924955319563E-5</v>
      </c>
      <c r="Z97" s="45">
        <f t="shared" si="30"/>
        <v>1.4629870979250628</v>
      </c>
      <c r="AA97" s="45">
        <f t="shared" si="31"/>
        <v>5.5794148895696963E-2</v>
      </c>
      <c r="AB97" s="45">
        <f t="shared" si="32"/>
        <v>7.8286045214116286E-3</v>
      </c>
      <c r="AC97" s="45">
        <f t="shared" si="33"/>
        <v>-1.1214362315656379E-5</v>
      </c>
      <c r="AD97" s="47">
        <f t="shared" si="34"/>
        <v>1.2370203368241668E-3</v>
      </c>
      <c r="AE97" s="45">
        <f t="shared" si="35"/>
        <v>0.27922161028197495</v>
      </c>
    </row>
    <row r="98" spans="1:31">
      <c r="A98" s="5">
        <v>97</v>
      </c>
      <c r="B98" s="10" t="s">
        <v>480</v>
      </c>
      <c r="C98" s="5" t="s">
        <v>239</v>
      </c>
      <c r="D98" s="5" t="s">
        <v>320</v>
      </c>
      <c r="E98" s="5">
        <f t="shared" si="18"/>
        <v>2.1868539277830499E-3</v>
      </c>
      <c r="F98" s="5">
        <f t="shared" si="19"/>
        <v>3.3359501412324522E-3</v>
      </c>
      <c r="G98" s="5">
        <f t="shared" si="20"/>
        <v>8.6436554387540419E-3</v>
      </c>
      <c r="H98" s="5">
        <v>150</v>
      </c>
      <c r="I98" s="5">
        <f t="shared" si="21"/>
        <v>0.40870154864537633</v>
      </c>
      <c r="J98" s="4" t="s">
        <v>232</v>
      </c>
      <c r="K98" s="5">
        <v>96.1</v>
      </c>
      <c r="L98" s="5">
        <v>48</v>
      </c>
      <c r="M98" s="5">
        <v>4</v>
      </c>
      <c r="N98" s="5">
        <v>1.4</v>
      </c>
      <c r="O98" s="5">
        <v>99</v>
      </c>
      <c r="P98" s="5">
        <v>0</v>
      </c>
      <c r="Q98" s="5">
        <v>24</v>
      </c>
      <c r="R98" s="5">
        <f t="shared" si="22"/>
        <v>1.9656019656019659E-4</v>
      </c>
      <c r="S98" s="5">
        <f t="shared" si="23"/>
        <v>2.9984399375975037E-4</v>
      </c>
      <c r="T98" s="5">
        <f t="shared" si="24"/>
        <v>3.6735172713447749E-2</v>
      </c>
      <c r="U98" s="5">
        <f t="shared" si="25"/>
        <v>7.7691453940066657E-4</v>
      </c>
      <c r="V98" s="5">
        <f t="shared" si="26"/>
        <v>5.1874145006839949E-2</v>
      </c>
      <c r="W98" s="5">
        <f t="shared" si="27"/>
        <v>8.988263645000831E-2</v>
      </c>
      <c r="X98" s="45">
        <f t="shared" si="28"/>
        <v>289.39282860005079</v>
      </c>
      <c r="Y98" s="45">
        <f t="shared" si="29"/>
        <v>7.1775758830203612E-5</v>
      </c>
      <c r="Z98" s="45">
        <f t="shared" si="30"/>
        <v>0.62426080267731854</v>
      </c>
      <c r="AA98" s="45">
        <f t="shared" si="31"/>
        <v>2.3108629648919344E-2</v>
      </c>
      <c r="AB98" s="45">
        <f t="shared" si="32"/>
        <v>1.2146425857171728E-2</v>
      </c>
      <c r="AC98" s="45">
        <f t="shared" si="33"/>
        <v>-5.5816270747657741E-7</v>
      </c>
      <c r="AD98" s="47">
        <f t="shared" si="34"/>
        <v>4.5780287901556367E-5</v>
      </c>
      <c r="AE98" s="45">
        <f t="shared" si="35"/>
        <v>0.4086557683574748</v>
      </c>
    </row>
    <row r="99" spans="1:31">
      <c r="A99" s="5">
        <v>98</v>
      </c>
      <c r="B99" s="10" t="s">
        <v>479</v>
      </c>
      <c r="C99" s="5" t="s">
        <v>281</v>
      </c>
      <c r="D99" s="5" t="s">
        <v>320</v>
      </c>
      <c r="E99" s="5">
        <f t="shared" si="18"/>
        <v>1.6710098718253697E-3</v>
      </c>
      <c r="F99" s="5">
        <f t="shared" si="19"/>
        <v>2.5490525668386945E-3</v>
      </c>
      <c r="G99" s="5">
        <f t="shared" si="20"/>
        <v>0.24248884792322675</v>
      </c>
      <c r="H99" s="5">
        <v>150</v>
      </c>
      <c r="I99" s="5">
        <f t="shared" si="21"/>
        <v>0.3122953544085515</v>
      </c>
      <c r="J99" s="4" t="s">
        <v>232</v>
      </c>
      <c r="K99" s="5">
        <v>96.1</v>
      </c>
      <c r="L99" s="5">
        <v>48</v>
      </c>
      <c r="M99" s="5">
        <v>4</v>
      </c>
      <c r="N99" s="5">
        <v>1.4</v>
      </c>
      <c r="O99" s="5">
        <v>99</v>
      </c>
      <c r="P99" s="5">
        <v>0.5</v>
      </c>
      <c r="Q99" s="5">
        <v>24</v>
      </c>
      <c r="R99" s="5">
        <f t="shared" si="22"/>
        <v>1.9656019656019659E-4</v>
      </c>
      <c r="S99" s="5">
        <f t="shared" si="23"/>
        <v>2.9984399375975037E-4</v>
      </c>
      <c r="T99" s="5">
        <f t="shared" si="24"/>
        <v>3.6735172713447749E-2</v>
      </c>
      <c r="U99" s="5">
        <f t="shared" si="25"/>
        <v>2.8523862375138737E-2</v>
      </c>
      <c r="V99" s="5">
        <f t="shared" si="26"/>
        <v>5.1874145006839949E-2</v>
      </c>
      <c r="W99" s="5">
        <f t="shared" si="27"/>
        <v>0.11762958428574638</v>
      </c>
      <c r="X99" s="45">
        <f t="shared" si="28"/>
        <v>317.68462025026759</v>
      </c>
      <c r="Y99" s="45">
        <f t="shared" si="29"/>
        <v>6.5781490635668228E-5</v>
      </c>
      <c r="Z99" s="45">
        <f t="shared" si="30"/>
        <v>1.4035381069808588</v>
      </c>
      <c r="AA99" s="45">
        <f t="shared" si="31"/>
        <v>6.8057042926342348E-2</v>
      </c>
      <c r="AB99" s="45">
        <f t="shared" si="32"/>
        <v>6.7041225918288341E-3</v>
      </c>
      <c r="AC99" s="45">
        <f t="shared" si="33"/>
        <v>-1.1965046230964261E-5</v>
      </c>
      <c r="AD99" s="47">
        <f t="shared" si="34"/>
        <v>1.4647178315245505E-3</v>
      </c>
      <c r="AE99" s="45">
        <f t="shared" si="35"/>
        <v>0.31083063657702692</v>
      </c>
    </row>
    <row r="100" spans="1:31">
      <c r="A100" s="5">
        <v>99</v>
      </c>
      <c r="B100" s="10" t="s">
        <v>478</v>
      </c>
      <c r="C100" s="5" t="s">
        <v>6</v>
      </c>
      <c r="D100" s="5" t="s">
        <v>20</v>
      </c>
      <c r="E100" s="5">
        <f t="shared" si="18"/>
        <v>3.7352048873902002E-3</v>
      </c>
      <c r="F100" s="5">
        <f t="shared" si="19"/>
        <v>3.7828327936516902E-3</v>
      </c>
      <c r="G100" s="5">
        <f t="shared" si="20"/>
        <v>7.0011116701489502E-3</v>
      </c>
      <c r="H100" s="2">
        <v>150</v>
      </c>
      <c r="I100" s="5">
        <f t="shared" si="21"/>
        <v>0.33103646970934214</v>
      </c>
      <c r="J100" s="4" t="s">
        <v>232</v>
      </c>
      <c r="K100" s="3">
        <v>96.1</v>
      </c>
      <c r="L100" s="3">
        <v>72.3</v>
      </c>
      <c r="M100" s="3">
        <v>4</v>
      </c>
      <c r="N100" s="3">
        <v>1</v>
      </c>
      <c r="O100" s="3">
        <v>99</v>
      </c>
      <c r="P100" s="3">
        <v>0</v>
      </c>
      <c r="Q100" s="3">
        <v>24</v>
      </c>
      <c r="R100" s="5">
        <f t="shared" si="22"/>
        <v>2.9606879606879603E-4</v>
      </c>
      <c r="S100" s="5">
        <f t="shared" si="23"/>
        <v>2.9984399375975037E-4</v>
      </c>
      <c r="T100" s="5">
        <f t="shared" si="24"/>
        <v>2.6239409081034108E-2</v>
      </c>
      <c r="U100" s="5">
        <f t="shared" si="25"/>
        <v>5.5493895671476193E-4</v>
      </c>
      <c r="V100" s="5">
        <f t="shared" si="26"/>
        <v>5.1874145006839949E-2</v>
      </c>
      <c r="W100" s="5">
        <f t="shared" si="27"/>
        <v>7.9264405834417365E-2</v>
      </c>
      <c r="X100" s="45">
        <f t="shared" si="28"/>
        <v>378.61432659091736</v>
      </c>
      <c r="Y100" s="45">
        <f t="shared" si="29"/>
        <v>9.859636640892996E-5</v>
      </c>
      <c r="Z100" s="45">
        <f t="shared" si="30"/>
        <v>0.82968758217928096</v>
      </c>
      <c r="AA100" s="45">
        <f t="shared" si="31"/>
        <v>2.124475619949915E-3</v>
      </c>
      <c r="AB100" s="45">
        <f t="shared" si="32"/>
        <v>1.5022231993877866E-2</v>
      </c>
      <c r="AC100" s="45">
        <f t="shared" si="33"/>
        <v>-3.6618448002966358E-7</v>
      </c>
      <c r="AD100" s="47">
        <f t="shared" si="34"/>
        <v>2.4336743242084867E-5</v>
      </c>
      <c r="AE100" s="45">
        <f t="shared" si="35"/>
        <v>0.33101213296610005</v>
      </c>
    </row>
    <row r="101" spans="1:31">
      <c r="A101" s="5">
        <v>100</v>
      </c>
      <c r="B101" s="10" t="s">
        <v>477</v>
      </c>
      <c r="C101" s="5" t="s">
        <v>7</v>
      </c>
      <c r="D101" s="5" t="s">
        <v>96</v>
      </c>
      <c r="E101" s="5">
        <f t="shared" si="18"/>
        <v>2.0838158264871458E-3</v>
      </c>
      <c r="F101" s="5">
        <f t="shared" si="19"/>
        <v>9.9233195169298152E-4</v>
      </c>
      <c r="G101" s="5">
        <f t="shared" si="20"/>
        <v>8.8247056192453082E-3</v>
      </c>
      <c r="H101" s="2">
        <v>150</v>
      </c>
      <c r="I101" s="5">
        <f t="shared" si="21"/>
        <v>0.41726221949506626</v>
      </c>
      <c r="J101" s="4" t="s">
        <v>232</v>
      </c>
      <c r="K101" s="5">
        <v>22.5</v>
      </c>
      <c r="L101" s="5">
        <v>36</v>
      </c>
      <c r="M101" s="5">
        <v>3.1139999999999999</v>
      </c>
      <c r="N101" s="5">
        <v>1.125</v>
      </c>
      <c r="O101" s="2">
        <v>99</v>
      </c>
      <c r="P101" s="5">
        <v>0</v>
      </c>
      <c r="Q101" s="3">
        <v>24</v>
      </c>
      <c r="R101" s="5">
        <f t="shared" si="22"/>
        <v>1.4742014742014743E-4</v>
      </c>
      <c r="S101" s="5">
        <f t="shared" si="23"/>
        <v>7.0202808112324483E-5</v>
      </c>
      <c r="T101" s="5">
        <f t="shared" si="24"/>
        <v>2.9519335216163369E-2</v>
      </c>
      <c r="U101" s="5">
        <f t="shared" si="25"/>
        <v>6.2430632630410714E-4</v>
      </c>
      <c r="V101" s="5">
        <f t="shared" si="26"/>
        <v>4.0384021887824896E-2</v>
      </c>
      <c r="W101" s="5">
        <f t="shared" si="27"/>
        <v>7.0745286385824849E-2</v>
      </c>
      <c r="X101" s="45">
        <f t="shared" si="28"/>
        <v>280.97159448606925</v>
      </c>
      <c r="Y101" s="45">
        <f t="shared" si="29"/>
        <v>6.9502494883683823E-5</v>
      </c>
      <c r="Z101" s="45">
        <f t="shared" si="30"/>
        <v>0.60158295861692956</v>
      </c>
      <c r="AA101" s="45">
        <f t="shared" si="31"/>
        <v>2.6321711291831414E-2</v>
      </c>
      <c r="AB101" s="45">
        <f t="shared" si="32"/>
        <v>2.9077455453254391E-3</v>
      </c>
      <c r="AC101" s="45">
        <f t="shared" si="33"/>
        <v>-5.8179016798614699E-7</v>
      </c>
      <c r="AD101" s="47">
        <f t="shared" si="34"/>
        <v>1.8793604905682857E-4</v>
      </c>
      <c r="AE101" s="45">
        <f t="shared" si="35"/>
        <v>0.41707428344600944</v>
      </c>
    </row>
    <row r="102" spans="1:31">
      <c r="A102" s="5">
        <v>101</v>
      </c>
      <c r="B102" s="10" t="s">
        <v>559</v>
      </c>
      <c r="C102" s="5" t="s">
        <v>237</v>
      </c>
      <c r="D102" s="5" t="s">
        <v>320</v>
      </c>
      <c r="E102" s="5">
        <f t="shared" si="18"/>
        <v>3.3912898607089468E-3</v>
      </c>
      <c r="F102" s="5">
        <f t="shared" si="19"/>
        <v>3.4345324780380975E-3</v>
      </c>
      <c r="G102" s="5">
        <f t="shared" si="20"/>
        <v>8.2634392643540638E-3</v>
      </c>
      <c r="H102" s="2">
        <v>150</v>
      </c>
      <c r="I102" s="5">
        <f t="shared" si="21"/>
        <v>0.39072362941914551</v>
      </c>
      <c r="J102" s="4" t="s">
        <v>232</v>
      </c>
      <c r="K102" s="5">
        <v>96.1</v>
      </c>
      <c r="L102" s="5">
        <v>72.3</v>
      </c>
      <c r="M102" s="5">
        <v>4</v>
      </c>
      <c r="N102" s="5">
        <v>1.3</v>
      </c>
      <c r="O102" s="5">
        <v>99</v>
      </c>
      <c r="P102" s="5">
        <v>0</v>
      </c>
      <c r="Q102" s="5">
        <v>24</v>
      </c>
      <c r="R102" s="5">
        <f t="shared" si="22"/>
        <v>2.9606879606879603E-4</v>
      </c>
      <c r="S102" s="5">
        <f t="shared" si="23"/>
        <v>2.9984399375975037E-4</v>
      </c>
      <c r="T102" s="5">
        <f t="shared" si="24"/>
        <v>3.4111231805344346E-2</v>
      </c>
      <c r="U102" s="5">
        <f t="shared" si="25"/>
        <v>7.2142064372919046E-4</v>
      </c>
      <c r="V102" s="5">
        <f t="shared" si="26"/>
        <v>5.1874145006839949E-2</v>
      </c>
      <c r="W102" s="5">
        <f t="shared" si="27"/>
        <v>8.730271024574203E-2</v>
      </c>
      <c r="X102" s="45">
        <f t="shared" si="28"/>
        <v>307.92642636169097</v>
      </c>
      <c r="Y102" s="45">
        <f t="shared" si="29"/>
        <v>7.7173318572397128E-5</v>
      </c>
      <c r="Z102" s="45">
        <f t="shared" si="30"/>
        <v>0.67265424966210696</v>
      </c>
      <c r="AA102" s="45">
        <f t="shared" si="31"/>
        <v>1.6942748155425645E-2</v>
      </c>
      <c r="AB102" s="45">
        <f t="shared" si="32"/>
        <v>1.2860544960927239E-2</v>
      </c>
      <c r="AC102" s="45">
        <f t="shared" si="33"/>
        <v>-5.101379149747888E-7</v>
      </c>
      <c r="AD102" s="47">
        <f t="shared" si="34"/>
        <v>3.9545298112724815E-5</v>
      </c>
      <c r="AE102" s="45">
        <f t="shared" si="35"/>
        <v>0.39068408412103278</v>
      </c>
    </row>
    <row r="103" spans="1:31">
      <c r="A103" s="5">
        <v>102</v>
      </c>
      <c r="B103" s="10" t="s">
        <v>476</v>
      </c>
      <c r="C103" s="5" t="s">
        <v>271</v>
      </c>
      <c r="D103" s="5" t="s">
        <v>320</v>
      </c>
      <c r="E103" s="5">
        <f t="shared" si="18"/>
        <v>2.7038179913690679E-3</v>
      </c>
      <c r="F103" s="5">
        <f t="shared" si="19"/>
        <v>2.7382945980676189E-3</v>
      </c>
      <c r="G103" s="5">
        <f t="shared" si="20"/>
        <v>0.20930523023621431</v>
      </c>
      <c r="H103" s="2">
        <v>150</v>
      </c>
      <c r="I103" s="5">
        <f t="shared" si="21"/>
        <v>0.3115173347805949</v>
      </c>
      <c r="J103" s="4" t="s">
        <v>232</v>
      </c>
      <c r="K103" s="5">
        <v>96.1</v>
      </c>
      <c r="L103" s="5">
        <v>72.3</v>
      </c>
      <c r="M103" s="5">
        <v>4</v>
      </c>
      <c r="N103" s="5">
        <v>1.3</v>
      </c>
      <c r="O103" s="5">
        <v>99</v>
      </c>
      <c r="P103" s="5">
        <v>0.4</v>
      </c>
      <c r="Q103" s="5">
        <v>24</v>
      </c>
      <c r="R103" s="5">
        <f t="shared" si="22"/>
        <v>2.9606879606879603E-4</v>
      </c>
      <c r="S103" s="5">
        <f t="shared" si="23"/>
        <v>2.9984399375975037E-4</v>
      </c>
      <c r="T103" s="5">
        <f t="shared" si="24"/>
        <v>3.4111231805344346E-2</v>
      </c>
      <c r="U103" s="5">
        <f t="shared" si="25"/>
        <v>2.2918978912319646E-2</v>
      </c>
      <c r="V103" s="5">
        <f t="shared" si="26"/>
        <v>5.1874145006839949E-2</v>
      </c>
      <c r="W103" s="5">
        <f t="shared" si="27"/>
        <v>0.10950026851433248</v>
      </c>
      <c r="X103" s="45">
        <f t="shared" si="28"/>
        <v>339.87561527279559</v>
      </c>
      <c r="Y103" s="45">
        <f t="shared" si="29"/>
        <v>7.3038483801455523E-5</v>
      </c>
      <c r="Z103" s="45">
        <f t="shared" si="30"/>
        <v>1.4976639214089154</v>
      </c>
      <c r="AA103" s="45">
        <f t="shared" si="31"/>
        <v>5.2837897676974013E-2</v>
      </c>
      <c r="AB103" s="45">
        <f t="shared" si="32"/>
        <v>8.2453278526958742E-3</v>
      </c>
      <c r="AC103" s="45">
        <f t="shared" si="33"/>
        <v>-1.0301948781654233E-5</v>
      </c>
      <c r="AD103" s="47">
        <f t="shared" si="34"/>
        <v>1.102114215474433E-3</v>
      </c>
      <c r="AE103" s="45">
        <f t="shared" si="35"/>
        <v>0.31041522056512044</v>
      </c>
    </row>
    <row r="104" spans="1:31">
      <c r="A104" s="5">
        <v>103</v>
      </c>
      <c r="B104" s="10" t="s">
        <v>475</v>
      </c>
      <c r="C104" s="5" t="s">
        <v>13</v>
      </c>
      <c r="D104" s="5" t="s">
        <v>96</v>
      </c>
      <c r="E104" s="5">
        <f t="shared" si="18"/>
        <v>2.1970356761720372E-3</v>
      </c>
      <c r="F104" s="5">
        <f t="shared" si="19"/>
        <v>2.225050259680195E-3</v>
      </c>
      <c r="G104" s="5">
        <f t="shared" si="20"/>
        <v>0.4159212011568702</v>
      </c>
      <c r="H104" s="2">
        <v>150</v>
      </c>
      <c r="I104" s="5">
        <f t="shared" si="21"/>
        <v>0.19471460227544166</v>
      </c>
      <c r="J104" s="4" t="s">
        <v>232</v>
      </c>
      <c r="K104" s="3">
        <v>96.1</v>
      </c>
      <c r="L104" s="3">
        <v>72.3</v>
      </c>
      <c r="M104" s="3">
        <v>4</v>
      </c>
      <c r="N104" s="3">
        <v>1</v>
      </c>
      <c r="O104" s="3">
        <v>99</v>
      </c>
      <c r="P104" s="3">
        <v>1</v>
      </c>
      <c r="Q104" s="3">
        <v>24</v>
      </c>
      <c r="R104" s="5">
        <f t="shared" si="22"/>
        <v>2.9606879606879603E-4</v>
      </c>
      <c r="S104" s="5">
        <f t="shared" si="23"/>
        <v>2.9984399375975037E-4</v>
      </c>
      <c r="T104" s="5">
        <f t="shared" si="24"/>
        <v>2.6239409081034108E-2</v>
      </c>
      <c r="U104" s="5">
        <f t="shared" si="25"/>
        <v>5.6048834628190901E-2</v>
      </c>
      <c r="V104" s="5">
        <f t="shared" si="26"/>
        <v>5.1874145006839949E-2</v>
      </c>
      <c r="W104" s="5">
        <f t="shared" si="27"/>
        <v>0.13475830150589352</v>
      </c>
      <c r="X104" s="45">
        <f t="shared" si="28"/>
        <v>215.86979861703489</v>
      </c>
      <c r="Y104" s="45">
        <f t="shared" si="29"/>
        <v>3.9678905042034373E-5</v>
      </c>
      <c r="Z104" s="45">
        <f t="shared" si="30"/>
        <v>0.56208514880588334</v>
      </c>
      <c r="AA104" s="45">
        <f t="shared" si="31"/>
        <v>8.5481155303473444E-2</v>
      </c>
      <c r="AB104" s="45">
        <f t="shared" si="32"/>
        <v>4.5316547429389781E-3</v>
      </c>
      <c r="AC104" s="45">
        <f t="shared" si="33"/>
        <v>-1.2795777139267062E-5</v>
      </c>
      <c r="AD104" s="47">
        <f t="shared" si="34"/>
        <v>1.9685262765584363E-3</v>
      </c>
      <c r="AE104" s="45">
        <f t="shared" si="35"/>
        <v>0.19274607599888322</v>
      </c>
    </row>
    <row r="105" spans="1:31">
      <c r="A105" s="5">
        <v>104</v>
      </c>
      <c r="B105" s="10" t="s">
        <v>474</v>
      </c>
      <c r="C105" s="5" t="s">
        <v>16</v>
      </c>
      <c r="D105" s="5" t="s">
        <v>96</v>
      </c>
      <c r="E105" s="5">
        <f t="shared" si="18"/>
        <v>2.3084150099674716E-3</v>
      </c>
      <c r="F105" s="5">
        <f t="shared" si="19"/>
        <v>2.3378498005671828E-3</v>
      </c>
      <c r="G105" s="5">
        <f t="shared" si="20"/>
        <v>0.18172545111417912</v>
      </c>
      <c r="H105" s="2">
        <v>150</v>
      </c>
      <c r="I105" s="5">
        <f t="shared" si="21"/>
        <v>0.40917142623338959</v>
      </c>
      <c r="J105" s="4" t="s">
        <v>232</v>
      </c>
      <c r="K105" s="3">
        <v>96.1</v>
      </c>
      <c r="L105" s="3">
        <v>72.3</v>
      </c>
      <c r="M105" s="3">
        <v>4</v>
      </c>
      <c r="N105" s="3">
        <v>2</v>
      </c>
      <c r="O105" s="3">
        <v>99</v>
      </c>
      <c r="P105" s="3">
        <v>0.4</v>
      </c>
      <c r="Q105" s="3">
        <v>24</v>
      </c>
      <c r="R105" s="5">
        <f t="shared" si="22"/>
        <v>2.9606879606879603E-4</v>
      </c>
      <c r="S105" s="5">
        <f t="shared" si="23"/>
        <v>2.9984399375975037E-4</v>
      </c>
      <c r="T105" s="5">
        <f t="shared" si="24"/>
        <v>5.2478818162068216E-2</v>
      </c>
      <c r="U105" s="5">
        <f t="shared" si="25"/>
        <v>2.330743618201998E-2</v>
      </c>
      <c r="V105" s="5">
        <f t="shared" si="26"/>
        <v>5.1874145006839949E-2</v>
      </c>
      <c r="W105" s="5">
        <f t="shared" si="27"/>
        <v>0.1282563121407567</v>
      </c>
      <c r="X105" s="45">
        <f t="shared" si="28"/>
        <v>280.33379915521175</v>
      </c>
      <c r="Y105" s="45">
        <f t="shared" si="29"/>
        <v>5.774957060644002E-5</v>
      </c>
      <c r="Z105" s="45">
        <f t="shared" si="30"/>
        <v>1.0737482664897802</v>
      </c>
      <c r="AA105" s="45">
        <f t="shared" si="31"/>
        <v>9.6927660187044906E-2</v>
      </c>
      <c r="AB105" s="45">
        <f t="shared" si="32"/>
        <v>4.3520723238282969E-3</v>
      </c>
      <c r="AC105" s="45">
        <f t="shared" si="33"/>
        <v>-1.1748384198416576E-5</v>
      </c>
      <c r="AD105" s="47">
        <f t="shared" si="34"/>
        <v>1.8839536873803829E-3</v>
      </c>
      <c r="AE105" s="45">
        <f t="shared" si="35"/>
        <v>0.40728747254600922</v>
      </c>
    </row>
    <row r="106" spans="1:31">
      <c r="A106" s="5">
        <v>105</v>
      </c>
      <c r="B106" s="10" t="s">
        <v>473</v>
      </c>
      <c r="C106" s="5" t="s">
        <v>17</v>
      </c>
      <c r="D106" s="5" t="s">
        <v>96</v>
      </c>
      <c r="E106" s="5">
        <f t="shared" si="18"/>
        <v>3.208854701345098E-3</v>
      </c>
      <c r="F106" s="5">
        <f t="shared" si="19"/>
        <v>1.52812384580036E-3</v>
      </c>
      <c r="G106" s="5">
        <f t="shared" si="20"/>
        <v>0.20057523263545124</v>
      </c>
      <c r="H106" s="2">
        <v>150</v>
      </c>
      <c r="I106" s="5">
        <f t="shared" si="21"/>
        <v>0.48832996729032496</v>
      </c>
      <c r="J106" s="4" t="s">
        <v>232</v>
      </c>
      <c r="K106" s="5">
        <v>40.000999999999998</v>
      </c>
      <c r="L106" s="5">
        <v>64</v>
      </c>
      <c r="M106" s="5">
        <v>1.9294</v>
      </c>
      <c r="N106" s="5">
        <v>1.52</v>
      </c>
      <c r="O106" s="2">
        <v>99</v>
      </c>
      <c r="P106" s="5">
        <v>0.28000000000000003</v>
      </c>
      <c r="Q106" s="2">
        <v>24</v>
      </c>
      <c r="R106" s="5">
        <f t="shared" si="22"/>
        <v>2.620802620802621E-4</v>
      </c>
      <c r="S106" s="5">
        <f t="shared" si="23"/>
        <v>1.2480811232449298E-4</v>
      </c>
      <c r="T106" s="5">
        <f t="shared" si="24"/>
        <v>3.9883901803171841E-2</v>
      </c>
      <c r="U106" s="5">
        <f t="shared" si="25"/>
        <v>1.6381798002219759E-2</v>
      </c>
      <c r="V106" s="5">
        <f t="shared" si="26"/>
        <v>2.5021493844049249E-2</v>
      </c>
      <c r="W106" s="5">
        <f t="shared" si="27"/>
        <v>8.1674082023845601E-2</v>
      </c>
      <c r="X106" s="45">
        <f t="shared" si="28"/>
        <v>228.1942393483157</v>
      </c>
      <c r="Y106" s="45">
        <f t="shared" si="29"/>
        <v>4.3016141499209637E-5</v>
      </c>
      <c r="Z106" s="45">
        <f t="shared" si="30"/>
        <v>0.72852213448620984</v>
      </c>
      <c r="AA106" s="45">
        <f t="shared" si="31"/>
        <v>0.17164764113051631</v>
      </c>
      <c r="AB106" s="45">
        <f t="shared" si="32"/>
        <v>1.8493058740650533E-3</v>
      </c>
      <c r="AC106" s="45">
        <f t="shared" si="33"/>
        <v>-1.5475609693154836E-5</v>
      </c>
      <c r="AD106" s="47">
        <f t="shared" si="34"/>
        <v>3.1164598734588749E-3</v>
      </c>
      <c r="AE106" s="45">
        <f t="shared" si="35"/>
        <v>0.48521350741686609</v>
      </c>
    </row>
    <row r="107" spans="1:31">
      <c r="A107" s="5">
        <v>106</v>
      </c>
      <c r="B107" s="10" t="s">
        <v>472</v>
      </c>
      <c r="C107" s="5" t="s">
        <v>18</v>
      </c>
      <c r="D107" s="5" t="s">
        <v>96</v>
      </c>
      <c r="E107" s="5">
        <f t="shared" si="18"/>
        <v>1.4801180756518447E-3</v>
      </c>
      <c r="F107" s="5">
        <f t="shared" si="19"/>
        <v>7.6123326989101963E-4</v>
      </c>
      <c r="G107" s="5">
        <f t="shared" si="20"/>
        <v>0.38360890408816323</v>
      </c>
      <c r="H107" s="2">
        <v>150</v>
      </c>
      <c r="I107" s="5">
        <f t="shared" si="21"/>
        <v>0.35565370730620938</v>
      </c>
      <c r="J107" s="4" t="s">
        <v>232</v>
      </c>
      <c r="K107" s="5">
        <v>21.6</v>
      </c>
      <c r="L107" s="5">
        <v>32</v>
      </c>
      <c r="M107" s="5">
        <v>1.7646999999999999</v>
      </c>
      <c r="N107" s="5">
        <v>1.2</v>
      </c>
      <c r="O107" s="2">
        <v>99</v>
      </c>
      <c r="P107" s="5">
        <v>0.6</v>
      </c>
      <c r="Q107" s="2">
        <v>24</v>
      </c>
      <c r="R107" s="5">
        <f t="shared" si="22"/>
        <v>1.3104013104013105E-4</v>
      </c>
      <c r="S107" s="5">
        <f t="shared" si="23"/>
        <v>6.7394695787831511E-5</v>
      </c>
      <c r="T107" s="5">
        <f t="shared" si="24"/>
        <v>3.1487290897240929E-2</v>
      </c>
      <c r="U107" s="5">
        <f t="shared" si="25"/>
        <v>3.3962264150943396E-2</v>
      </c>
      <c r="V107" s="5">
        <f t="shared" si="26"/>
        <v>2.2885575923392614E-2</v>
      </c>
      <c r="W107" s="5">
        <f t="shared" si="27"/>
        <v>8.8533565798404906E-2</v>
      </c>
      <c r="X107" s="45">
        <f t="shared" si="28"/>
        <v>202.29834409275094</v>
      </c>
      <c r="Y107" s="45">
        <f t="shared" si="29"/>
        <v>3.3626326732830339E-5</v>
      </c>
      <c r="Z107" s="45">
        <f t="shared" si="30"/>
        <v>0.58396704744705308</v>
      </c>
      <c r="AA107" s="45">
        <f t="shared" si="31"/>
        <v>0.18788652361989291</v>
      </c>
      <c r="AB107" s="45">
        <f t="shared" si="32"/>
        <v>-1.1943480148753505E-3</v>
      </c>
      <c r="AC107" s="45">
        <f t="shared" si="33"/>
        <v>-2.155624476535112E-5</v>
      </c>
      <c r="AD107" s="47">
        <f t="shared" si="34"/>
        <v>5.2782915620938594E-3</v>
      </c>
      <c r="AE107" s="45">
        <f t="shared" si="35"/>
        <v>0.35037541574411551</v>
      </c>
    </row>
    <row r="108" spans="1:31">
      <c r="A108" s="5">
        <v>107</v>
      </c>
      <c r="B108" s="10" t="s">
        <v>471</v>
      </c>
      <c r="C108" s="5" t="s">
        <v>19</v>
      </c>
      <c r="D108" s="5" t="s">
        <v>96</v>
      </c>
      <c r="E108" s="5">
        <f t="shared" si="18"/>
        <v>1.0097648357944029E-3</v>
      </c>
      <c r="F108" s="5">
        <f t="shared" si="19"/>
        <v>9.617423460035713E-4</v>
      </c>
      <c r="G108" s="5">
        <f t="shared" si="20"/>
        <v>0.28137598669681868</v>
      </c>
      <c r="H108" s="2">
        <v>150</v>
      </c>
      <c r="I108" s="5">
        <f t="shared" si="21"/>
        <v>0.3639506333299446</v>
      </c>
      <c r="J108" s="4" t="s">
        <v>232</v>
      </c>
      <c r="K108" s="5">
        <v>20.000499999999999</v>
      </c>
      <c r="L108" s="5">
        <v>16</v>
      </c>
      <c r="M108" s="5">
        <v>1.7646999999999999</v>
      </c>
      <c r="N108" s="5">
        <v>0.9</v>
      </c>
      <c r="O108" s="2">
        <v>99</v>
      </c>
      <c r="P108" s="5">
        <v>0.32</v>
      </c>
      <c r="Q108" s="2">
        <v>24</v>
      </c>
      <c r="R108" s="5">
        <f t="shared" si="22"/>
        <v>6.5520065520065525E-5</v>
      </c>
      <c r="S108" s="5">
        <f t="shared" si="23"/>
        <v>6.2404056162246492E-5</v>
      </c>
      <c r="T108" s="5">
        <f t="shared" si="24"/>
        <v>2.3615468172930698E-2</v>
      </c>
      <c r="U108" s="5">
        <f t="shared" si="25"/>
        <v>1.8257491675915651E-2</v>
      </c>
      <c r="V108" s="5">
        <f t="shared" si="26"/>
        <v>2.2885575923392614E-2</v>
      </c>
      <c r="W108" s="5">
        <f t="shared" si="27"/>
        <v>6.4886459893921278E-2</v>
      </c>
      <c r="X108" s="45">
        <f t="shared" si="28"/>
        <v>263.54016294170617</v>
      </c>
      <c r="Y108" s="45">
        <f t="shared" si="29"/>
        <v>5.0045552265496971E-5</v>
      </c>
      <c r="Z108" s="45">
        <f t="shared" si="30"/>
        <v>1.0467549581662003</v>
      </c>
      <c r="AA108" s="45">
        <f t="shared" si="31"/>
        <v>0.12351837576497493</v>
      </c>
      <c r="AB108" s="45">
        <f t="shared" si="32"/>
        <v>1.0646376234089104E-3</v>
      </c>
      <c r="AC108" s="45">
        <f t="shared" si="33"/>
        <v>-1.6180301032818946E-5</v>
      </c>
      <c r="AD108" s="47">
        <f t="shared" si="34"/>
        <v>3.5252253162272903E-3</v>
      </c>
      <c r="AE108" s="45">
        <f t="shared" si="35"/>
        <v>0.36042540801371731</v>
      </c>
    </row>
    <row r="109" spans="1:31">
      <c r="A109" s="5">
        <v>108</v>
      </c>
      <c r="B109" s="10" t="s">
        <v>470</v>
      </c>
      <c r="C109" s="5" t="s">
        <v>276</v>
      </c>
      <c r="D109" s="5" t="s">
        <v>320</v>
      </c>
      <c r="E109" s="5">
        <f t="shared" si="18"/>
        <v>2.9551769227133093E-3</v>
      </c>
      <c r="F109" s="5">
        <f t="shared" si="19"/>
        <v>1.494872155465778E-3</v>
      </c>
      <c r="G109" s="5">
        <f t="shared" si="20"/>
        <v>0.22820926822122889</v>
      </c>
      <c r="H109" s="5">
        <v>150</v>
      </c>
      <c r="I109" s="5">
        <f t="shared" si="21"/>
        <v>0.31428680311404905</v>
      </c>
      <c r="J109" s="4" t="s">
        <v>232</v>
      </c>
      <c r="K109" s="5">
        <v>48</v>
      </c>
      <c r="L109" s="5">
        <v>72.3</v>
      </c>
      <c r="M109" s="5">
        <v>3.5</v>
      </c>
      <c r="N109" s="5">
        <v>1.2</v>
      </c>
      <c r="O109" s="5">
        <v>99</v>
      </c>
      <c r="P109" s="5">
        <v>0.4</v>
      </c>
      <c r="Q109" s="5">
        <v>24</v>
      </c>
      <c r="R109" s="5">
        <f t="shared" si="22"/>
        <v>2.9606879606879603E-4</v>
      </c>
      <c r="S109" s="5">
        <f t="shared" si="23"/>
        <v>1.4976599063962559E-4</v>
      </c>
      <c r="T109" s="5">
        <f t="shared" si="24"/>
        <v>3.1487290897240929E-2</v>
      </c>
      <c r="U109" s="5">
        <f t="shared" si="25"/>
        <v>2.2863485016648172E-2</v>
      </c>
      <c r="V109" s="5">
        <f t="shared" si="26"/>
        <v>4.5389876880984947E-2</v>
      </c>
      <c r="W109" s="5">
        <f t="shared" si="27"/>
        <v>0.10018648758158247</v>
      </c>
      <c r="X109" s="45">
        <f t="shared" si="28"/>
        <v>325.80120917913564</v>
      </c>
      <c r="Y109" s="45">
        <f t="shared" si="29"/>
        <v>6.8467707666258973E-5</v>
      </c>
      <c r="Z109" s="45">
        <f t="shared" si="30"/>
        <v>1.4419221564050921</v>
      </c>
      <c r="AA109" s="45">
        <f t="shared" si="31"/>
        <v>6.2542085274162787E-2</v>
      </c>
      <c r="AB109" s="45">
        <f t="shared" si="32"/>
        <v>3.1767681357677559E-3</v>
      </c>
      <c r="AC109" s="45">
        <f t="shared" si="33"/>
        <v>-1.1332259493338959E-5</v>
      </c>
      <c r="AD109" s="47">
        <f t="shared" si="34"/>
        <v>2.1338764604035085E-3</v>
      </c>
      <c r="AE109" s="45">
        <f t="shared" si="35"/>
        <v>0.31215292665364552</v>
      </c>
    </row>
    <row r="110" spans="1:31">
      <c r="A110" s="5">
        <v>109</v>
      </c>
      <c r="B110" s="10" t="s">
        <v>469</v>
      </c>
      <c r="C110" s="5" t="s">
        <v>268</v>
      </c>
      <c r="D110" s="5" t="s">
        <v>320</v>
      </c>
      <c r="E110" s="5">
        <f t="shared" si="18"/>
        <v>2.6427723491563634E-3</v>
      </c>
      <c r="F110" s="5">
        <f t="shared" si="19"/>
        <v>1.336842734397595E-3</v>
      </c>
      <c r="G110" s="5">
        <f t="shared" si="20"/>
        <v>0.20507497676079092</v>
      </c>
      <c r="H110" s="5">
        <v>150</v>
      </c>
      <c r="I110" s="5">
        <f t="shared" si="21"/>
        <v>0.3279058785581187</v>
      </c>
      <c r="J110" s="4" t="s">
        <v>232</v>
      </c>
      <c r="K110" s="5">
        <v>48</v>
      </c>
      <c r="L110" s="5">
        <v>72.3</v>
      </c>
      <c r="M110" s="5">
        <v>4</v>
      </c>
      <c r="N110" s="5">
        <v>1.4</v>
      </c>
      <c r="O110" s="5">
        <v>99</v>
      </c>
      <c r="P110" s="5">
        <v>0.4</v>
      </c>
      <c r="Q110" s="5">
        <v>24</v>
      </c>
      <c r="R110" s="5">
        <f t="shared" si="22"/>
        <v>2.9606879606879603E-4</v>
      </c>
      <c r="S110" s="5">
        <f t="shared" si="23"/>
        <v>1.4976599063962559E-4</v>
      </c>
      <c r="T110" s="5">
        <f t="shared" si="24"/>
        <v>3.6735172713447749E-2</v>
      </c>
      <c r="U110" s="5">
        <f t="shared" si="25"/>
        <v>2.2974472807991125E-2</v>
      </c>
      <c r="V110" s="5">
        <f t="shared" si="26"/>
        <v>5.1874145006839949E-2</v>
      </c>
      <c r="W110" s="5">
        <f t="shared" si="27"/>
        <v>0.11202962531498725</v>
      </c>
      <c r="X110" s="45">
        <f t="shared" si="28"/>
        <v>329.73481376710026</v>
      </c>
      <c r="Y110" s="45">
        <f t="shared" si="29"/>
        <v>7.047449682525962E-5</v>
      </c>
      <c r="Z110" s="45">
        <f t="shared" si="30"/>
        <v>1.4375107388120911</v>
      </c>
      <c r="AA110" s="45">
        <f t="shared" si="31"/>
        <v>5.9455323630746848E-2</v>
      </c>
      <c r="AB110" s="45">
        <f t="shared" si="32"/>
        <v>2.2955787044686253E-3</v>
      </c>
      <c r="AC110" s="45">
        <f t="shared" si="33"/>
        <v>-1.0624755887155201E-5</v>
      </c>
      <c r="AD110" s="47">
        <f t="shared" si="34"/>
        <v>2.3079560498833929E-3</v>
      </c>
      <c r="AE110" s="45">
        <f t="shared" si="35"/>
        <v>0.32559792250823533</v>
      </c>
    </row>
    <row r="111" spans="1:31">
      <c r="A111" s="5">
        <v>110</v>
      </c>
      <c r="B111" s="10" t="s">
        <v>468</v>
      </c>
      <c r="C111" s="5" t="s">
        <v>270</v>
      </c>
      <c r="D111" s="5" t="s">
        <v>320</v>
      </c>
      <c r="E111" s="5">
        <f t="shared" si="18"/>
        <v>2.9897314168539735E-3</v>
      </c>
      <c r="F111" s="5">
        <f t="shared" si="19"/>
        <v>3.1322217363311793E-3</v>
      </c>
      <c r="G111" s="5">
        <f t="shared" si="20"/>
        <v>0.209162157432187</v>
      </c>
      <c r="H111" s="5">
        <v>150</v>
      </c>
      <c r="I111" s="5">
        <f t="shared" si="21"/>
        <v>0.31130439381137082</v>
      </c>
      <c r="J111" s="4" t="s">
        <v>232</v>
      </c>
      <c r="K111" s="5">
        <v>110</v>
      </c>
      <c r="L111" s="5">
        <v>80</v>
      </c>
      <c r="M111" s="5">
        <v>4</v>
      </c>
      <c r="N111" s="5">
        <v>1.3</v>
      </c>
      <c r="O111" s="5">
        <v>99</v>
      </c>
      <c r="P111" s="5">
        <v>0.4</v>
      </c>
      <c r="Q111" s="5">
        <v>24</v>
      </c>
      <c r="R111" s="5">
        <f t="shared" si="22"/>
        <v>3.2760032760032761E-4</v>
      </c>
      <c r="S111" s="5">
        <f t="shared" si="23"/>
        <v>3.4321372854914195E-4</v>
      </c>
      <c r="T111" s="5">
        <f t="shared" si="24"/>
        <v>3.4111231805344346E-2</v>
      </c>
      <c r="U111" s="5">
        <f t="shared" si="25"/>
        <v>2.2918978912319646E-2</v>
      </c>
      <c r="V111" s="5">
        <f t="shared" si="26"/>
        <v>5.1874145006839949E-2</v>
      </c>
      <c r="W111" s="5">
        <f t="shared" si="27"/>
        <v>0.1095751697806534</v>
      </c>
      <c r="X111" s="45">
        <f t="shared" si="28"/>
        <v>340.13039470964173</v>
      </c>
      <c r="Y111" s="45">
        <f t="shared" si="29"/>
        <v>7.3043271659154819E-5</v>
      </c>
      <c r="Z111" s="45">
        <f t="shared" si="30"/>
        <v>1.4987633766379256</v>
      </c>
      <c r="AA111" s="45">
        <f t="shared" si="31"/>
        <v>5.2671490040227711E-2</v>
      </c>
      <c r="AB111" s="45">
        <f t="shared" si="32"/>
        <v>9.8296460541259043E-3</v>
      </c>
      <c r="AC111" s="45">
        <f t="shared" si="33"/>
        <v>-1.0287869583177465E-5</v>
      </c>
      <c r="AD111" s="47">
        <f t="shared" si="34"/>
        <v>9.540231091486372E-4</v>
      </c>
      <c r="AE111" s="45">
        <f t="shared" si="35"/>
        <v>0.31035037070222216</v>
      </c>
    </row>
    <row r="112" spans="1:31">
      <c r="A112" s="5">
        <v>111</v>
      </c>
      <c r="B112" s="10" t="s">
        <v>467</v>
      </c>
      <c r="C112" s="5" t="s">
        <v>278</v>
      </c>
      <c r="D112" s="5" t="s">
        <v>320</v>
      </c>
      <c r="E112" s="5">
        <f t="shared" si="18"/>
        <v>3.3910748737785001E-3</v>
      </c>
      <c r="F112" s="5">
        <f t="shared" si="19"/>
        <v>3.5526931848454783E-3</v>
      </c>
      <c r="G112" s="5">
        <f t="shared" si="20"/>
        <v>0.23724021917659624</v>
      </c>
      <c r="H112" s="5">
        <v>150</v>
      </c>
      <c r="I112" s="5">
        <f t="shared" si="21"/>
        <v>0.35309409467337038</v>
      </c>
      <c r="J112" s="4" t="s">
        <v>232</v>
      </c>
      <c r="K112" s="5">
        <v>110</v>
      </c>
      <c r="L112" s="5">
        <v>80</v>
      </c>
      <c r="M112" s="5">
        <v>3</v>
      </c>
      <c r="N112" s="5">
        <v>1.3</v>
      </c>
      <c r="O112" s="5">
        <v>99</v>
      </c>
      <c r="P112" s="5">
        <v>0.4</v>
      </c>
      <c r="Q112" s="5">
        <v>24</v>
      </c>
      <c r="R112" s="5">
        <f t="shared" si="22"/>
        <v>3.2760032760032761E-4</v>
      </c>
      <c r="S112" s="5">
        <f t="shared" si="23"/>
        <v>3.4321372854914195E-4</v>
      </c>
      <c r="T112" s="5">
        <f t="shared" si="24"/>
        <v>3.4111231805344346E-2</v>
      </c>
      <c r="U112" s="5">
        <f t="shared" si="25"/>
        <v>2.2918978912319646E-2</v>
      </c>
      <c r="V112" s="5">
        <f t="shared" si="26"/>
        <v>3.890560875512996E-2</v>
      </c>
      <c r="W112" s="5">
        <f t="shared" si="27"/>
        <v>9.6606633528943414E-2</v>
      </c>
      <c r="X112" s="45">
        <f t="shared" si="28"/>
        <v>294.52980239014528</v>
      </c>
      <c r="Y112" s="45">
        <f t="shared" si="29"/>
        <v>5.9155104561244732E-5</v>
      </c>
      <c r="Z112" s="45">
        <f t="shared" si="30"/>
        <v>1.2530292509211278</v>
      </c>
      <c r="AA112" s="45">
        <f t="shared" si="31"/>
        <v>9.0135369631615031E-2</v>
      </c>
      <c r="AB112" s="45">
        <f t="shared" si="32"/>
        <v>1.0741485268125179E-2</v>
      </c>
      <c r="AC112" s="45">
        <f t="shared" si="33"/>
        <v>-1.3235363024823009E-5</v>
      </c>
      <c r="AD112" s="47">
        <f t="shared" si="34"/>
        <v>1.1161857196469354E-3</v>
      </c>
      <c r="AE112" s="45">
        <f t="shared" si="35"/>
        <v>0.35197790895372344</v>
      </c>
    </row>
    <row r="113" spans="1:31">
      <c r="A113" s="5">
        <v>112</v>
      </c>
      <c r="B113" s="10" t="s">
        <v>466</v>
      </c>
      <c r="C113" s="5" t="s">
        <v>264</v>
      </c>
      <c r="D113" s="5" t="s">
        <v>320</v>
      </c>
      <c r="E113" s="5">
        <f t="shared" si="18"/>
        <v>3.5584489879135904E-3</v>
      </c>
      <c r="F113" s="5">
        <f t="shared" si="19"/>
        <v>3.5246964608519446E-3</v>
      </c>
      <c r="G113" s="5">
        <f t="shared" si="20"/>
        <v>0.2001242484917464</v>
      </c>
      <c r="H113" s="5">
        <v>150</v>
      </c>
      <c r="I113" s="5">
        <f t="shared" si="21"/>
        <v>0.34202016599361829</v>
      </c>
      <c r="J113" s="4" t="s">
        <v>232</v>
      </c>
      <c r="K113" s="5">
        <v>130</v>
      </c>
      <c r="L113" s="5">
        <v>100</v>
      </c>
      <c r="M113" s="5">
        <v>4</v>
      </c>
      <c r="N113" s="5">
        <v>1.5</v>
      </c>
      <c r="O113" s="5">
        <v>99</v>
      </c>
      <c r="P113" s="5">
        <v>0.4</v>
      </c>
      <c r="Q113" s="5">
        <v>24</v>
      </c>
      <c r="R113" s="5">
        <f t="shared" si="22"/>
        <v>4.0950040950040953E-4</v>
      </c>
      <c r="S113" s="5">
        <f t="shared" si="23"/>
        <v>4.0561622464898596E-4</v>
      </c>
      <c r="T113" s="5">
        <f t="shared" si="24"/>
        <v>3.9359113621551159E-2</v>
      </c>
      <c r="U113" s="5">
        <f t="shared" si="25"/>
        <v>2.3029966703662599E-2</v>
      </c>
      <c r="V113" s="5">
        <f t="shared" si="26"/>
        <v>5.1874145006839949E-2</v>
      </c>
      <c r="W113" s="5">
        <f t="shared" si="27"/>
        <v>0.11507834196620312</v>
      </c>
      <c r="X113" s="45">
        <f t="shared" si="28"/>
        <v>321.65075449329504</v>
      </c>
      <c r="Y113" s="45">
        <f t="shared" si="29"/>
        <v>6.8079296753521831E-5</v>
      </c>
      <c r="Z113" s="45">
        <f t="shared" si="30"/>
        <v>1.3817851874626894</v>
      </c>
      <c r="AA113" s="45">
        <f t="shared" si="31"/>
        <v>6.4873492068331373E-2</v>
      </c>
      <c r="AB113" s="45">
        <f t="shared" si="32"/>
        <v>1.0765148540016771E-2</v>
      </c>
      <c r="AC113" s="45">
        <f t="shared" si="33"/>
        <v>-1.0814551532782244E-5</v>
      </c>
      <c r="AD113" s="47">
        <f t="shared" si="34"/>
        <v>9.2509227990835406E-4</v>
      </c>
      <c r="AE113" s="45">
        <f t="shared" si="35"/>
        <v>0.34109507371370995</v>
      </c>
    </row>
    <row r="114" spans="1:31">
      <c r="A114" s="5">
        <v>113</v>
      </c>
      <c r="B114" s="10" t="s">
        <v>465</v>
      </c>
      <c r="C114" s="5" t="s">
        <v>274</v>
      </c>
      <c r="D114" s="5" t="s">
        <v>320</v>
      </c>
      <c r="E114" s="5">
        <f t="shared" si="18"/>
        <v>4.0103926026987475E-3</v>
      </c>
      <c r="F114" s="5">
        <f t="shared" si="19"/>
        <v>3.9723533093689372E-3</v>
      </c>
      <c r="G114" s="5">
        <f t="shared" si="20"/>
        <v>0.22554118620160887</v>
      </c>
      <c r="H114" s="5">
        <v>150</v>
      </c>
      <c r="I114" s="5">
        <f t="shared" si="21"/>
        <v>0.38545870640085506</v>
      </c>
      <c r="J114" s="4" t="s">
        <v>232</v>
      </c>
      <c r="K114" s="5">
        <v>130</v>
      </c>
      <c r="L114" s="5">
        <v>100</v>
      </c>
      <c r="M114" s="5">
        <v>3</v>
      </c>
      <c r="N114" s="5">
        <v>1.5</v>
      </c>
      <c r="O114" s="5">
        <v>99</v>
      </c>
      <c r="P114" s="5">
        <v>0.4</v>
      </c>
      <c r="Q114" s="5">
        <v>24</v>
      </c>
      <c r="R114" s="5">
        <f t="shared" si="22"/>
        <v>4.0950040950040953E-4</v>
      </c>
      <c r="S114" s="5">
        <f t="shared" si="23"/>
        <v>4.0561622464898596E-4</v>
      </c>
      <c r="T114" s="5">
        <f t="shared" si="24"/>
        <v>3.9359113621551159E-2</v>
      </c>
      <c r="U114" s="5">
        <f t="shared" si="25"/>
        <v>2.3029966703662599E-2</v>
      </c>
      <c r="V114" s="5">
        <f t="shared" si="26"/>
        <v>3.890560875512996E-2</v>
      </c>
      <c r="W114" s="5">
        <f t="shared" si="27"/>
        <v>0.10210980571449313</v>
      </c>
      <c r="X114" s="45">
        <f t="shared" si="28"/>
        <v>280.14971150367876</v>
      </c>
      <c r="Y114" s="45">
        <f t="shared" si="29"/>
        <v>5.5499731307607806E-5</v>
      </c>
      <c r="Z114" s="45">
        <f t="shared" si="30"/>
        <v>1.1350532812500829</v>
      </c>
      <c r="AA114" s="45">
        <f t="shared" si="31"/>
        <v>0.1054864504002429</v>
      </c>
      <c r="AB114" s="45">
        <f t="shared" si="32"/>
        <v>1.182103417665633E-2</v>
      </c>
      <c r="AC114" s="45">
        <f t="shared" si="33"/>
        <v>-1.3736016591995073E-5</v>
      </c>
      <c r="AD114" s="47">
        <f t="shared" si="34"/>
        <v>1.0658880635687857E-3</v>
      </c>
      <c r="AE114" s="45">
        <f t="shared" si="35"/>
        <v>0.38439281833728628</v>
      </c>
    </row>
    <row r="115" spans="1:31">
      <c r="A115" s="5">
        <v>114</v>
      </c>
      <c r="B115" s="10" t="s">
        <v>464</v>
      </c>
      <c r="C115" s="5" t="s">
        <v>267</v>
      </c>
      <c r="D115" s="5" t="s">
        <v>320</v>
      </c>
      <c r="E115" s="5">
        <f t="shared" si="18"/>
        <v>2.916747304043166E-3</v>
      </c>
      <c r="F115" s="5">
        <f t="shared" si="19"/>
        <v>3.6113517907236481E-3</v>
      </c>
      <c r="G115" s="5">
        <f t="shared" si="20"/>
        <v>0.20455025828385076</v>
      </c>
      <c r="H115" s="5">
        <v>150</v>
      </c>
      <c r="I115" s="5">
        <f t="shared" si="21"/>
        <v>0.3270668767652406</v>
      </c>
      <c r="J115" s="4" t="s">
        <v>232</v>
      </c>
      <c r="K115" s="5">
        <v>130</v>
      </c>
      <c r="L115" s="5">
        <v>80</v>
      </c>
      <c r="M115" s="5">
        <v>4</v>
      </c>
      <c r="N115" s="5">
        <v>1.4</v>
      </c>
      <c r="O115" s="5">
        <v>99</v>
      </c>
      <c r="P115" s="5">
        <v>0.4</v>
      </c>
      <c r="Q115" s="5">
        <v>24</v>
      </c>
      <c r="R115" s="5">
        <f t="shared" si="22"/>
        <v>3.2760032760032761E-4</v>
      </c>
      <c r="S115" s="5">
        <f t="shared" si="23"/>
        <v>4.0561622464898596E-4</v>
      </c>
      <c r="T115" s="5">
        <f t="shared" si="24"/>
        <v>3.6735172713447749E-2</v>
      </c>
      <c r="U115" s="5">
        <f t="shared" si="25"/>
        <v>2.2974472807991125E-2</v>
      </c>
      <c r="V115" s="5">
        <f t="shared" si="26"/>
        <v>5.1874145006839949E-2</v>
      </c>
      <c r="W115" s="5">
        <f t="shared" si="27"/>
        <v>0.11231700708052814</v>
      </c>
      <c r="X115" s="45">
        <f t="shared" si="28"/>
        <v>330.66978699110695</v>
      </c>
      <c r="Y115" s="45">
        <f t="shared" si="29"/>
        <v>7.0493497391943446E-5</v>
      </c>
      <c r="Z115" s="45">
        <f t="shared" si="30"/>
        <v>1.441934529788907</v>
      </c>
      <c r="AA115" s="45">
        <f t="shared" si="31"/>
        <v>5.8779033247661164E-2</v>
      </c>
      <c r="AB115" s="45">
        <f t="shared" si="32"/>
        <v>1.1428614009652399E-2</v>
      </c>
      <c r="AC115" s="45">
        <f t="shared" si="33"/>
        <v>-1.0570455030710731E-5</v>
      </c>
      <c r="AD115" s="47">
        <f t="shared" si="34"/>
        <v>8.6017088897772601E-4</v>
      </c>
      <c r="AE115" s="45">
        <f t="shared" si="35"/>
        <v>0.32620670587626288</v>
      </c>
    </row>
    <row r="116" spans="1:31">
      <c r="A116" s="5">
        <v>115</v>
      </c>
      <c r="B116" s="10" t="s">
        <v>463</v>
      </c>
      <c r="C116" s="5" t="s">
        <v>275</v>
      </c>
      <c r="D116" s="5" t="s">
        <v>320</v>
      </c>
      <c r="E116" s="5">
        <f t="shared" si="18"/>
        <v>3.2108894676328137E-3</v>
      </c>
      <c r="F116" s="5">
        <f t="shared" si="19"/>
        <v>3.9755420062196293E-3</v>
      </c>
      <c r="G116" s="5">
        <f t="shared" si="20"/>
        <v>0.22572223315643192</v>
      </c>
      <c r="H116" s="5">
        <v>150</v>
      </c>
      <c r="I116" s="5">
        <f t="shared" si="21"/>
        <v>0.38576812272600258</v>
      </c>
      <c r="J116" s="4" t="s">
        <v>232</v>
      </c>
      <c r="K116" s="5">
        <v>130</v>
      </c>
      <c r="L116" s="5">
        <v>80</v>
      </c>
      <c r="M116" s="5">
        <v>3</v>
      </c>
      <c r="N116" s="5">
        <v>1.5</v>
      </c>
      <c r="O116" s="5">
        <v>99</v>
      </c>
      <c r="P116" s="5">
        <v>0.4</v>
      </c>
      <c r="Q116" s="5">
        <v>24</v>
      </c>
      <c r="R116" s="5">
        <f t="shared" si="22"/>
        <v>3.2760032760032761E-4</v>
      </c>
      <c r="S116" s="5">
        <f t="shared" si="23"/>
        <v>4.0561622464898596E-4</v>
      </c>
      <c r="T116" s="5">
        <f t="shared" si="24"/>
        <v>3.9359113621551159E-2</v>
      </c>
      <c r="U116" s="5">
        <f t="shared" si="25"/>
        <v>2.3029966703662599E-2</v>
      </c>
      <c r="V116" s="5">
        <f t="shared" si="26"/>
        <v>3.890560875512996E-2</v>
      </c>
      <c r="W116" s="5">
        <f t="shared" si="27"/>
        <v>0.10202790563259304</v>
      </c>
      <c r="X116" s="45">
        <f t="shared" si="28"/>
        <v>279.88099830944839</v>
      </c>
      <c r="Y116" s="45">
        <f t="shared" si="29"/>
        <v>5.5491005378513865E-5</v>
      </c>
      <c r="Z116" s="45">
        <f t="shared" si="30"/>
        <v>1.1332313854020466</v>
      </c>
      <c r="AA116" s="45">
        <f t="shared" si="31"/>
        <v>0.10580988589413989</v>
      </c>
      <c r="AB116" s="45">
        <f t="shared" si="32"/>
        <v>1.1821234114694884E-2</v>
      </c>
      <c r="AC116" s="45">
        <f t="shared" si="33"/>
        <v>-1.3758077858479889E-5</v>
      </c>
      <c r="AD116" s="47">
        <f t="shared" si="34"/>
        <v>1.0674537259770167E-3</v>
      </c>
      <c r="AE116" s="45">
        <f t="shared" si="35"/>
        <v>0.38470066900002559</v>
      </c>
    </row>
    <row r="117" spans="1:31">
      <c r="A117" s="5">
        <v>116</v>
      </c>
      <c r="B117" s="10" t="s">
        <v>462</v>
      </c>
      <c r="C117" s="5" t="s">
        <v>261</v>
      </c>
      <c r="D117" s="5" t="s">
        <v>320</v>
      </c>
      <c r="E117" s="5">
        <f t="shared" si="18"/>
        <v>4.0752556049516841E-3</v>
      </c>
      <c r="F117" s="5">
        <f t="shared" si="19"/>
        <v>3.8813471869313617E-3</v>
      </c>
      <c r="G117" s="5">
        <f t="shared" si="20"/>
        <v>0.1919112946772461</v>
      </c>
      <c r="H117" s="5">
        <v>150</v>
      </c>
      <c r="I117" s="5">
        <f t="shared" si="21"/>
        <v>0.36993228814177698</v>
      </c>
      <c r="J117" s="4" t="s">
        <v>232</v>
      </c>
      <c r="K117" s="5">
        <v>150</v>
      </c>
      <c r="L117" s="5">
        <v>120</v>
      </c>
      <c r="M117" s="5">
        <v>4</v>
      </c>
      <c r="N117" s="5">
        <v>1.7</v>
      </c>
      <c r="O117" s="5">
        <v>99</v>
      </c>
      <c r="P117" s="5">
        <v>0.4</v>
      </c>
      <c r="Q117" s="5">
        <v>24</v>
      </c>
      <c r="R117" s="5">
        <f t="shared" si="22"/>
        <v>4.9140049140049139E-4</v>
      </c>
      <c r="S117" s="5">
        <f t="shared" si="23"/>
        <v>4.6801872074882993E-4</v>
      </c>
      <c r="T117" s="5">
        <f t="shared" si="24"/>
        <v>4.4606995437757979E-2</v>
      </c>
      <c r="U117" s="5">
        <f t="shared" si="25"/>
        <v>2.3140954495005552E-2</v>
      </c>
      <c r="V117" s="5">
        <f t="shared" si="26"/>
        <v>5.1874145006839949E-2</v>
      </c>
      <c r="W117" s="5">
        <f t="shared" si="27"/>
        <v>0.12058151415175281</v>
      </c>
      <c r="X117" s="45">
        <f t="shared" si="28"/>
        <v>304.66518182742351</v>
      </c>
      <c r="Y117" s="45">
        <f t="shared" si="29"/>
        <v>6.362737364931527E-5</v>
      </c>
      <c r="Z117" s="45">
        <f t="shared" si="30"/>
        <v>1.2581729359882066</v>
      </c>
      <c r="AA117" s="45">
        <f t="shared" si="31"/>
        <v>7.7112224342041014E-2</v>
      </c>
      <c r="AB117" s="45">
        <f t="shared" si="32"/>
        <v>1.1555580024965444E-2</v>
      </c>
      <c r="AC117" s="45">
        <f t="shared" si="33"/>
        <v>-1.1217081128912307E-5</v>
      </c>
      <c r="AD117" s="47">
        <f t="shared" si="34"/>
        <v>9.0052853017885161E-4</v>
      </c>
      <c r="AE117" s="45">
        <f t="shared" si="35"/>
        <v>0.36903175961159812</v>
      </c>
    </row>
    <row r="118" spans="1:31">
      <c r="A118" s="5">
        <v>117</v>
      </c>
      <c r="B118" s="10" t="s">
        <v>461</v>
      </c>
      <c r="C118" s="5" t="s">
        <v>273</v>
      </c>
      <c r="D118" s="5" t="s">
        <v>320</v>
      </c>
      <c r="E118" s="5">
        <f t="shared" si="18"/>
        <v>4.8056796896107446E-3</v>
      </c>
      <c r="F118" s="5">
        <f t="shared" si="19"/>
        <v>4.577016303443618E-3</v>
      </c>
      <c r="G118" s="5">
        <f t="shared" si="20"/>
        <v>0.22522289899381323</v>
      </c>
      <c r="H118" s="5">
        <v>150</v>
      </c>
      <c r="I118" s="5">
        <f t="shared" si="21"/>
        <v>0.38491474111696594</v>
      </c>
      <c r="J118" s="4" t="s">
        <v>232</v>
      </c>
      <c r="K118" s="5">
        <v>150</v>
      </c>
      <c r="L118" s="5">
        <v>120</v>
      </c>
      <c r="M118" s="5">
        <v>3</v>
      </c>
      <c r="N118" s="5">
        <v>1.5</v>
      </c>
      <c r="O118" s="5">
        <v>99</v>
      </c>
      <c r="P118" s="5">
        <v>0.4</v>
      </c>
      <c r="Q118" s="5">
        <v>24</v>
      </c>
      <c r="R118" s="5">
        <f t="shared" si="22"/>
        <v>4.9140049140049139E-4</v>
      </c>
      <c r="S118" s="5">
        <f t="shared" si="23"/>
        <v>4.6801872074882993E-4</v>
      </c>
      <c r="T118" s="5">
        <f t="shared" si="24"/>
        <v>3.9359113621551159E-2</v>
      </c>
      <c r="U118" s="5">
        <f t="shared" si="25"/>
        <v>2.3029966703662599E-2</v>
      </c>
      <c r="V118" s="5">
        <f t="shared" si="26"/>
        <v>3.890560875512996E-2</v>
      </c>
      <c r="W118" s="5">
        <f t="shared" si="27"/>
        <v>0.10225410829249304</v>
      </c>
      <c r="X118" s="45">
        <f t="shared" si="28"/>
        <v>280.62297924106412</v>
      </c>
      <c r="Y118" s="45">
        <f t="shared" si="29"/>
        <v>5.5515034758051248E-5</v>
      </c>
      <c r="Z118" s="45">
        <f t="shared" si="30"/>
        <v>1.1382558102461737</v>
      </c>
      <c r="AA118" s="45">
        <f t="shared" si="31"/>
        <v>0.1049190098930268</v>
      </c>
      <c r="AB118" s="45">
        <f t="shared" si="32"/>
        <v>1.4261712481941784E-2</v>
      </c>
      <c r="AC118" s="45">
        <f t="shared" si="33"/>
        <v>-1.3697274989850956E-5</v>
      </c>
      <c r="AD118" s="47">
        <f t="shared" si="34"/>
        <v>9.0322029085555637E-4</v>
      </c>
      <c r="AE118" s="45">
        <f t="shared" si="35"/>
        <v>0.3840115208261104</v>
      </c>
    </row>
    <row r="119" spans="1:31">
      <c r="A119" s="5">
        <v>118</v>
      </c>
      <c r="B119" s="10" t="s">
        <v>460</v>
      </c>
      <c r="C119" s="5" t="s">
        <v>265</v>
      </c>
      <c r="D119" s="5" t="s">
        <v>320</v>
      </c>
      <c r="E119" s="5">
        <f t="shared" si="18"/>
        <v>2.8472415950679007E-3</v>
      </c>
      <c r="F119" s="5">
        <f t="shared" si="19"/>
        <v>4.0676466313314032E-3</v>
      </c>
      <c r="G119" s="5">
        <f t="shared" si="20"/>
        <v>0.2001581610495049</v>
      </c>
      <c r="H119" s="5">
        <v>150</v>
      </c>
      <c r="I119" s="5">
        <f t="shared" si="21"/>
        <v>0.34207812388088704</v>
      </c>
      <c r="J119" s="4" t="s">
        <v>232</v>
      </c>
      <c r="K119" s="5">
        <v>150</v>
      </c>
      <c r="L119" s="5">
        <v>80</v>
      </c>
      <c r="M119" s="5">
        <v>4</v>
      </c>
      <c r="N119" s="5">
        <v>1.5</v>
      </c>
      <c r="O119" s="5">
        <v>99</v>
      </c>
      <c r="P119" s="5">
        <v>0.4</v>
      </c>
      <c r="Q119" s="5">
        <v>24</v>
      </c>
      <c r="R119" s="5">
        <f t="shared" si="22"/>
        <v>3.2760032760032761E-4</v>
      </c>
      <c r="S119" s="5">
        <f t="shared" si="23"/>
        <v>4.6801872074882993E-4</v>
      </c>
      <c r="T119" s="5">
        <f t="shared" si="24"/>
        <v>3.9359113621551159E-2</v>
      </c>
      <c r="U119" s="5">
        <f t="shared" si="25"/>
        <v>2.3029966703662599E-2</v>
      </c>
      <c r="V119" s="5">
        <f t="shared" si="26"/>
        <v>5.1874145006839949E-2</v>
      </c>
      <c r="W119" s="5">
        <f t="shared" si="27"/>
        <v>0.11505884438040287</v>
      </c>
      <c r="X119" s="45">
        <f t="shared" si="28"/>
        <v>321.59001934977431</v>
      </c>
      <c r="Y119" s="45">
        <f t="shared" si="29"/>
        <v>6.8077976168935431E-5</v>
      </c>
      <c r="Z119" s="45">
        <f t="shared" si="30"/>
        <v>1.3814784921286256</v>
      </c>
      <c r="AA119" s="45">
        <f t="shared" si="31"/>
        <v>6.4921337617524E-2</v>
      </c>
      <c r="AB119" s="45">
        <f t="shared" si="32"/>
        <v>1.293447263316198E-2</v>
      </c>
      <c r="AC119" s="45">
        <f t="shared" si="33"/>
        <v>-1.0818217057379564E-5</v>
      </c>
      <c r="AD119" s="47">
        <f t="shared" si="34"/>
        <v>7.8833827347620389E-4</v>
      </c>
      <c r="AE119" s="45">
        <f t="shared" si="35"/>
        <v>0.34128978560741086</v>
      </c>
    </row>
    <row r="120" spans="1:31">
      <c r="A120" s="5">
        <v>119</v>
      </c>
      <c r="B120" s="10" t="s">
        <v>459</v>
      </c>
      <c r="C120" s="5" t="s">
        <v>263</v>
      </c>
      <c r="D120" s="5" t="s">
        <v>320</v>
      </c>
      <c r="E120" s="5">
        <f t="shared" si="18"/>
        <v>4.1733917610220338E-3</v>
      </c>
      <c r="F120" s="5">
        <f t="shared" si="19"/>
        <v>2.6498758919437878E-3</v>
      </c>
      <c r="G120" s="5">
        <f t="shared" si="20"/>
        <v>0.19606140561658233</v>
      </c>
      <c r="H120" s="5">
        <v>150</v>
      </c>
      <c r="I120" s="5">
        <f t="shared" si="21"/>
        <v>0.35655587843887937</v>
      </c>
      <c r="J120" s="4" t="s">
        <v>232</v>
      </c>
      <c r="K120" s="5">
        <v>100</v>
      </c>
      <c r="L120" s="5">
        <v>120</v>
      </c>
      <c r="M120" s="5">
        <v>4</v>
      </c>
      <c r="N120" s="5">
        <v>1.6</v>
      </c>
      <c r="O120" s="5">
        <v>99</v>
      </c>
      <c r="P120" s="5">
        <v>0.4</v>
      </c>
      <c r="Q120" s="5">
        <v>24</v>
      </c>
      <c r="R120" s="5">
        <f t="shared" si="22"/>
        <v>4.9140049140049139E-4</v>
      </c>
      <c r="S120" s="5">
        <f t="shared" si="23"/>
        <v>3.1201248049921997E-4</v>
      </c>
      <c r="T120" s="5">
        <f t="shared" si="24"/>
        <v>4.1983054529654576E-2</v>
      </c>
      <c r="U120" s="5">
        <f t="shared" si="25"/>
        <v>2.3085460599334078E-2</v>
      </c>
      <c r="V120" s="5">
        <f t="shared" si="26"/>
        <v>5.1874145006839949E-2</v>
      </c>
      <c r="W120" s="5">
        <f t="shared" si="27"/>
        <v>0.11774607310772831</v>
      </c>
      <c r="X120" s="45">
        <f t="shared" si="28"/>
        <v>312.7236082090418</v>
      </c>
      <c r="Y120" s="45">
        <f t="shared" si="29"/>
        <v>6.5786617541243778E-5</v>
      </c>
      <c r="Z120" s="45">
        <f t="shared" si="30"/>
        <v>1.3186233076381302</v>
      </c>
      <c r="AA120" s="45">
        <f t="shared" si="31"/>
        <v>7.1213721793033979E-2</v>
      </c>
      <c r="AB120" s="45">
        <f t="shared" si="32"/>
        <v>6.9363303390939683E-3</v>
      </c>
      <c r="AC120" s="45">
        <f t="shared" si="33"/>
        <v>-1.1045281779797947E-5</v>
      </c>
      <c r="AD120" s="47">
        <f t="shared" si="34"/>
        <v>1.3353180898239493E-3</v>
      </c>
      <c r="AE120" s="45">
        <f t="shared" si="35"/>
        <v>0.35522056034905541</v>
      </c>
    </row>
    <row r="121" spans="1:31">
      <c r="A121" s="5">
        <v>120</v>
      </c>
      <c r="B121" s="10" t="s">
        <v>458</v>
      </c>
      <c r="C121" s="5" t="s">
        <v>266</v>
      </c>
      <c r="D121" s="5" t="s">
        <v>320</v>
      </c>
      <c r="E121" s="5">
        <f t="shared" si="18"/>
        <v>5.0974050209459118E-3</v>
      </c>
      <c r="F121" s="5">
        <f t="shared" si="19"/>
        <v>2.7742061647314273E-3</v>
      </c>
      <c r="G121" s="5">
        <f t="shared" si="20"/>
        <v>0.2042736367257042</v>
      </c>
      <c r="H121" s="5">
        <v>150</v>
      </c>
      <c r="I121" s="5">
        <f t="shared" si="21"/>
        <v>0.32662457104620607</v>
      </c>
      <c r="J121" s="4" t="s">
        <v>232</v>
      </c>
      <c r="K121" s="5">
        <v>100</v>
      </c>
      <c r="L121" s="5">
        <v>140</v>
      </c>
      <c r="M121" s="5">
        <v>4</v>
      </c>
      <c r="N121" s="5">
        <v>1.4</v>
      </c>
      <c r="O121" s="5">
        <v>99</v>
      </c>
      <c r="P121" s="5">
        <v>0.4</v>
      </c>
      <c r="Q121" s="5">
        <v>24</v>
      </c>
      <c r="R121" s="5">
        <f t="shared" si="22"/>
        <v>5.7330057330057336E-4</v>
      </c>
      <c r="S121" s="5">
        <f t="shared" si="23"/>
        <v>3.1201248049921997E-4</v>
      </c>
      <c r="T121" s="5">
        <f t="shared" si="24"/>
        <v>3.6735172713447749E-2</v>
      </c>
      <c r="U121" s="5">
        <f t="shared" si="25"/>
        <v>2.2974472807991125E-2</v>
      </c>
      <c r="V121" s="5">
        <f t="shared" si="26"/>
        <v>5.1874145006839949E-2</v>
      </c>
      <c r="W121" s="5">
        <f t="shared" si="27"/>
        <v>0.11246910358207862</v>
      </c>
      <c r="X121" s="45">
        <f t="shared" si="28"/>
        <v>331.16409234863261</v>
      </c>
      <c r="Y121" s="45">
        <f t="shared" si="29"/>
        <v>7.0503401665151605E-5</v>
      </c>
      <c r="Z121" s="45">
        <f t="shared" si="30"/>
        <v>1.4442566794306775</v>
      </c>
      <c r="AA121" s="45">
        <f t="shared" si="31"/>
        <v>5.8423998796484841E-2</v>
      </c>
      <c r="AB121" s="45">
        <f t="shared" si="32"/>
        <v>8.098404908080073E-3</v>
      </c>
      <c r="AC121" s="45">
        <f t="shared" si="33"/>
        <v>-1.0541884657509902E-5</v>
      </c>
      <c r="AD121" s="47">
        <f t="shared" si="34"/>
        <v>1.140973378368125E-3</v>
      </c>
      <c r="AE121" s="45">
        <f t="shared" si="35"/>
        <v>0.32548359766783796</v>
      </c>
    </row>
    <row r="122" spans="1:31">
      <c r="A122" s="5">
        <v>121</v>
      </c>
      <c r="B122" s="10" t="s">
        <v>457</v>
      </c>
      <c r="C122" s="5" t="s">
        <v>242</v>
      </c>
      <c r="D122" s="5" t="s">
        <v>320</v>
      </c>
      <c r="E122" s="5">
        <f t="shared" si="18"/>
        <v>6.0044938342632796E-3</v>
      </c>
      <c r="F122" s="5">
        <f t="shared" si="19"/>
        <v>6.0747297879308109E-3</v>
      </c>
      <c r="G122" s="5">
        <f t="shared" si="20"/>
        <v>9.5663860899755631E-3</v>
      </c>
      <c r="H122" s="5">
        <v>150</v>
      </c>
      <c r="I122" s="5">
        <f t="shared" si="21"/>
        <v>0.45233140511165321</v>
      </c>
      <c r="J122" s="4" t="s">
        <v>232</v>
      </c>
      <c r="K122" s="5">
        <v>192</v>
      </c>
      <c r="L122" s="5">
        <v>144.6</v>
      </c>
      <c r="M122" s="5">
        <v>4</v>
      </c>
      <c r="N122" s="5">
        <v>1.7</v>
      </c>
      <c r="O122" s="5">
        <v>99</v>
      </c>
      <c r="P122" s="5">
        <v>0</v>
      </c>
      <c r="Q122" s="5">
        <v>24</v>
      </c>
      <c r="R122" s="5">
        <f t="shared" si="22"/>
        <v>5.9213759213759206E-4</v>
      </c>
      <c r="S122" s="5">
        <f t="shared" si="23"/>
        <v>5.9906396255850235E-4</v>
      </c>
      <c r="T122" s="5">
        <f t="shared" si="24"/>
        <v>4.4606995437757979E-2</v>
      </c>
      <c r="U122" s="5">
        <f t="shared" si="25"/>
        <v>9.4339622641509521E-4</v>
      </c>
      <c r="V122" s="5">
        <f t="shared" si="26"/>
        <v>5.1874145006839949E-2</v>
      </c>
      <c r="W122" s="5">
        <f t="shared" si="27"/>
        <v>9.8615738225709126E-2</v>
      </c>
      <c r="X122" s="45">
        <f t="shared" si="28"/>
        <v>249.00243570290547</v>
      </c>
      <c r="Y122" s="45">
        <f t="shared" si="29"/>
        <v>5.9416120497194953E-5</v>
      </c>
      <c r="Z122" s="45">
        <f t="shared" si="30"/>
        <v>0.5129615405278809</v>
      </c>
      <c r="AA122" s="45">
        <f t="shared" si="31"/>
        <v>4.1349993763626178E-2</v>
      </c>
      <c r="AB122" s="45">
        <f t="shared" si="32"/>
        <v>2.2155435068199187E-2</v>
      </c>
      <c r="AC122" s="45">
        <f t="shared" si="33"/>
        <v>-6.836939441832368E-7</v>
      </c>
      <c r="AD122" s="47">
        <f t="shared" si="34"/>
        <v>3.0816109432337674E-5</v>
      </c>
      <c r="AE122" s="45">
        <f t="shared" si="35"/>
        <v>0.45230058900222087</v>
      </c>
    </row>
    <row r="123" spans="1:31">
      <c r="A123" s="5">
        <v>122</v>
      </c>
      <c r="B123" s="10" t="s">
        <v>456</v>
      </c>
      <c r="C123" s="5" t="s">
        <v>249</v>
      </c>
      <c r="D123" s="5" t="s">
        <v>320</v>
      </c>
      <c r="E123" s="5">
        <f t="shared" si="18"/>
        <v>5.0286488529973248E-3</v>
      </c>
      <c r="F123" s="5">
        <f t="shared" si="19"/>
        <v>5.0874701221331172E-3</v>
      </c>
      <c r="G123" s="5">
        <f t="shared" si="20"/>
        <v>0.10368037779539116</v>
      </c>
      <c r="H123" s="5">
        <v>150</v>
      </c>
      <c r="I123" s="5">
        <f t="shared" si="21"/>
        <v>0.44566930433293445</v>
      </c>
      <c r="J123" s="4" t="s">
        <v>232</v>
      </c>
      <c r="K123" s="5">
        <v>192</v>
      </c>
      <c r="L123" s="5">
        <v>144.6</v>
      </c>
      <c r="M123" s="5">
        <v>4</v>
      </c>
      <c r="N123" s="5">
        <v>2</v>
      </c>
      <c r="O123" s="5">
        <v>99</v>
      </c>
      <c r="P123" s="5">
        <v>0.2</v>
      </c>
      <c r="Q123" s="5">
        <v>24</v>
      </c>
      <c r="R123" s="5">
        <f t="shared" si="22"/>
        <v>5.9213759213759206E-4</v>
      </c>
      <c r="S123" s="5">
        <f t="shared" si="23"/>
        <v>5.9906396255850235E-4</v>
      </c>
      <c r="T123" s="5">
        <f t="shared" si="24"/>
        <v>5.2478818162068216E-2</v>
      </c>
      <c r="U123" s="5">
        <f t="shared" si="25"/>
        <v>1.2208657047724752E-2</v>
      </c>
      <c r="V123" s="5">
        <f t="shared" si="26"/>
        <v>5.1874145006839949E-2</v>
      </c>
      <c r="W123" s="5">
        <f t="shared" si="27"/>
        <v>0.11775282177132901</v>
      </c>
      <c r="X123" s="45">
        <f t="shared" si="28"/>
        <v>264.70620339780959</v>
      </c>
      <c r="Y123" s="45">
        <f t="shared" si="29"/>
        <v>5.7538237733707459E-5</v>
      </c>
      <c r="Z123" s="45">
        <f t="shared" si="30"/>
        <v>0.81906412775510484</v>
      </c>
      <c r="AA123" s="45">
        <f t="shared" si="31"/>
        <v>7.914550896026161E-2</v>
      </c>
      <c r="AB123" s="45">
        <f t="shared" si="32"/>
        <v>1.626065637977938E-2</v>
      </c>
      <c r="AC123" s="45">
        <f t="shared" si="33"/>
        <v>-7.3007315715175529E-6</v>
      </c>
      <c r="AD123" s="47">
        <f t="shared" si="34"/>
        <v>4.3722502248270435E-4</v>
      </c>
      <c r="AE123" s="45">
        <f t="shared" si="35"/>
        <v>0.44523207931045172</v>
      </c>
    </row>
    <row r="124" spans="1:31">
      <c r="A124" s="5">
        <v>123</v>
      </c>
      <c r="B124" s="10" t="s">
        <v>455</v>
      </c>
      <c r="C124" s="5" t="s">
        <v>277</v>
      </c>
      <c r="D124" s="5" t="s">
        <v>320</v>
      </c>
      <c r="E124" s="5">
        <f t="shared" si="18"/>
        <v>4.8314945056751159E-3</v>
      </c>
      <c r="F124" s="5">
        <f t="shared" si="19"/>
        <v>4.8880096147937459E-3</v>
      </c>
      <c r="G124" s="5">
        <f t="shared" si="20"/>
        <v>0.23454913182067463</v>
      </c>
      <c r="H124" s="5">
        <v>150</v>
      </c>
      <c r="I124" s="5">
        <f t="shared" si="21"/>
        <v>0.38537666326696535</v>
      </c>
      <c r="J124" s="4" t="s">
        <v>232</v>
      </c>
      <c r="K124" s="5">
        <v>192</v>
      </c>
      <c r="L124" s="5">
        <v>144.6</v>
      </c>
      <c r="M124" s="5">
        <v>3.5</v>
      </c>
      <c r="N124" s="5">
        <v>1.8</v>
      </c>
      <c r="O124" s="5">
        <v>99</v>
      </c>
      <c r="P124" s="5">
        <v>0.5</v>
      </c>
      <c r="Q124" s="5">
        <v>24</v>
      </c>
      <c r="R124" s="5">
        <f t="shared" si="22"/>
        <v>5.9213759213759206E-4</v>
      </c>
      <c r="S124" s="5">
        <f t="shared" si="23"/>
        <v>5.9906396255850235E-4</v>
      </c>
      <c r="T124" s="5">
        <f t="shared" si="24"/>
        <v>4.7230936345861396E-2</v>
      </c>
      <c r="U124" s="5">
        <f t="shared" si="25"/>
        <v>2.8745837957824642E-2</v>
      </c>
      <c r="V124" s="5">
        <f t="shared" si="26"/>
        <v>4.5389876880984947E-2</v>
      </c>
      <c r="W124" s="5">
        <f t="shared" si="27"/>
        <v>0.12255785273936709</v>
      </c>
      <c r="X124" s="45">
        <f t="shared" si="28"/>
        <v>276.20856124593246</v>
      </c>
      <c r="Y124" s="45">
        <f t="shared" si="29"/>
        <v>5.3962996398382147E-5</v>
      </c>
      <c r="Z124" s="45">
        <f t="shared" si="30"/>
        <v>1.1146120214920558</v>
      </c>
      <c r="AA124" s="45">
        <f t="shared" si="31"/>
        <v>0.11072694841894501</v>
      </c>
      <c r="AB124" s="45">
        <f t="shared" si="32"/>
        <v>1.4563214665859565E-2</v>
      </c>
      <c r="AC124" s="45">
        <f t="shared" si="33"/>
        <v>-1.4281582363327999E-5</v>
      </c>
      <c r="AD124" s="47">
        <f t="shared" si="34"/>
        <v>9.2225686111346069E-4</v>
      </c>
      <c r="AE124" s="45">
        <f t="shared" si="35"/>
        <v>0.38445440640585188</v>
      </c>
    </row>
    <row r="125" spans="1:31">
      <c r="A125" s="5">
        <v>124</v>
      </c>
      <c r="B125" s="10" t="s">
        <v>454</v>
      </c>
      <c r="C125" s="5" t="s">
        <v>14</v>
      </c>
      <c r="D125" s="5" t="s">
        <v>96</v>
      </c>
      <c r="E125" s="5">
        <f t="shared" si="18"/>
        <v>2.0733601766447628E-3</v>
      </c>
      <c r="F125" s="5">
        <f t="shared" si="19"/>
        <v>2.0997977636357515E-3</v>
      </c>
      <c r="G125" s="5">
        <f t="shared" si="20"/>
        <v>0.39367403695711356</v>
      </c>
      <c r="H125" s="2">
        <v>150</v>
      </c>
      <c r="I125" s="5">
        <f t="shared" si="21"/>
        <v>0.23887985002332102</v>
      </c>
      <c r="J125" s="4" t="s">
        <v>232</v>
      </c>
      <c r="K125" s="3">
        <v>96.1</v>
      </c>
      <c r="L125" s="3">
        <v>72.3</v>
      </c>
      <c r="M125" s="3">
        <v>4</v>
      </c>
      <c r="N125" s="3">
        <v>1.3</v>
      </c>
      <c r="O125" s="3">
        <v>99</v>
      </c>
      <c r="P125" s="3">
        <v>1</v>
      </c>
      <c r="Q125" s="3">
        <v>24</v>
      </c>
      <c r="R125" s="5">
        <f t="shared" si="22"/>
        <v>2.9606879606879603E-4</v>
      </c>
      <c r="S125" s="5">
        <f t="shared" si="23"/>
        <v>2.9984399375975037E-4</v>
      </c>
      <c r="T125" s="5">
        <f t="shared" si="24"/>
        <v>3.4111231805344346E-2</v>
      </c>
      <c r="U125" s="5">
        <f t="shared" si="25"/>
        <v>5.6215316315205321E-2</v>
      </c>
      <c r="V125" s="5">
        <f t="shared" si="26"/>
        <v>5.1874145006839949E-2</v>
      </c>
      <c r="W125" s="5">
        <f t="shared" si="27"/>
        <v>0.14279660591721816</v>
      </c>
      <c r="X125" s="45">
        <f t="shared" si="28"/>
        <v>225.49498318057289</v>
      </c>
      <c r="Y125" s="45">
        <f t="shared" si="29"/>
        <v>4.1070654086467766E-5</v>
      </c>
      <c r="Z125" s="45">
        <f t="shared" si="30"/>
        <v>0.69302362251714789</v>
      </c>
      <c r="AA125" s="45">
        <f t="shared" si="31"/>
        <v>0.1015086027290979</v>
      </c>
      <c r="AB125" s="45">
        <f t="shared" si="32"/>
        <v>3.1957195749712959E-3</v>
      </c>
      <c r="AC125" s="45">
        <f t="shared" si="33"/>
        <v>-1.4858445595209718E-5</v>
      </c>
      <c r="AD125" s="47">
        <f t="shared" si="34"/>
        <v>2.574861326568513E-3</v>
      </c>
      <c r="AE125" s="45">
        <f t="shared" si="35"/>
        <v>0.23630498869675251</v>
      </c>
    </row>
    <row r="126" spans="1:31">
      <c r="A126" s="5">
        <v>125</v>
      </c>
      <c r="B126" s="10" t="s">
        <v>453</v>
      </c>
      <c r="C126" s="5" t="s">
        <v>283</v>
      </c>
      <c r="D126" s="5" t="s">
        <v>320</v>
      </c>
      <c r="E126" s="5">
        <f t="shared" si="18"/>
        <v>5.2575881643692896E-3</v>
      </c>
      <c r="F126" s="5">
        <f t="shared" si="19"/>
        <v>4.8070751541307482E-3</v>
      </c>
      <c r="G126" s="5">
        <f t="shared" si="20"/>
        <v>0.25578312301681133</v>
      </c>
      <c r="H126" s="2">
        <v>150</v>
      </c>
      <c r="I126" s="5">
        <f t="shared" si="21"/>
        <v>0.30319971135930185</v>
      </c>
      <c r="J126" s="4" t="s">
        <v>232</v>
      </c>
      <c r="K126" s="5">
        <v>95.998999999999995</v>
      </c>
      <c r="L126" s="5">
        <v>80</v>
      </c>
      <c r="M126" s="5">
        <v>2.0706000000000002</v>
      </c>
      <c r="N126" s="5">
        <v>0.72</v>
      </c>
      <c r="O126" s="5">
        <v>99</v>
      </c>
      <c r="P126" s="5">
        <v>0.28000000000000003</v>
      </c>
      <c r="Q126" s="5">
        <v>24</v>
      </c>
      <c r="R126" s="5">
        <f t="shared" si="22"/>
        <v>3.2760032760032761E-4</v>
      </c>
      <c r="S126" s="5">
        <f t="shared" si="23"/>
        <v>2.9952886115444617E-4</v>
      </c>
      <c r="T126" s="5">
        <f t="shared" si="24"/>
        <v>1.8892374538344556E-2</v>
      </c>
      <c r="U126" s="5">
        <f t="shared" si="25"/>
        <v>1.5937846836847947E-2</v>
      </c>
      <c r="V126" s="5">
        <f t="shared" si="26"/>
        <v>2.6852651162790699E-2</v>
      </c>
      <c r="W126" s="5">
        <f t="shared" si="27"/>
        <v>6.2310001726737979E-2</v>
      </c>
      <c r="X126" s="45">
        <f t="shared" si="28"/>
        <v>314.23777506900012</v>
      </c>
      <c r="Y126" s="45">
        <f t="shared" si="29"/>
        <v>6.3928710477145976E-5</v>
      </c>
      <c r="Z126" s="45">
        <f t="shared" si="30"/>
        <v>1.3836880460984295</v>
      </c>
      <c r="AA126" s="45">
        <f t="shared" si="31"/>
        <v>6.9225457363350132E-2</v>
      </c>
      <c r="AB126" s="45">
        <f t="shared" si="32"/>
        <v>1.7409827291796964E-2</v>
      </c>
      <c r="AC126" s="45">
        <f t="shared" si="33"/>
        <v>-1.2253432312945922E-5</v>
      </c>
      <c r="AD126" s="47">
        <f t="shared" si="34"/>
        <v>6.7746099464404547E-4</v>
      </c>
      <c r="AE126" s="45">
        <f t="shared" si="35"/>
        <v>0.3025222503646578</v>
      </c>
    </row>
    <row r="127" spans="1:31">
      <c r="A127" s="5">
        <v>126</v>
      </c>
      <c r="B127" s="10" t="s">
        <v>452</v>
      </c>
      <c r="C127" s="5" t="s">
        <v>280</v>
      </c>
      <c r="D127" s="5" t="s">
        <v>320</v>
      </c>
      <c r="E127" s="5">
        <f t="shared" si="18"/>
        <v>1.6982755806543319E-3</v>
      </c>
      <c r="F127" s="5">
        <f t="shared" si="19"/>
        <v>1.6175088329493281E-3</v>
      </c>
      <c r="G127" s="5">
        <f t="shared" si="20"/>
        <v>0.23791102084497545</v>
      </c>
      <c r="H127" s="2">
        <v>150</v>
      </c>
      <c r="I127" s="5">
        <f t="shared" si="21"/>
        <v>0.36726678404976959</v>
      </c>
      <c r="J127" s="4" t="s">
        <v>232</v>
      </c>
      <c r="K127" s="5">
        <v>40.000999999999998</v>
      </c>
      <c r="L127" s="5">
        <v>32</v>
      </c>
      <c r="M127" s="5">
        <v>2.3294000000000001</v>
      </c>
      <c r="N127" s="5">
        <v>1.08</v>
      </c>
      <c r="O127" s="5">
        <v>99</v>
      </c>
      <c r="P127" s="5">
        <v>0.32</v>
      </c>
      <c r="Q127" s="5">
        <v>24</v>
      </c>
      <c r="R127" s="5">
        <f t="shared" si="22"/>
        <v>1.3104013104013105E-4</v>
      </c>
      <c r="S127" s="5">
        <f t="shared" si="23"/>
        <v>1.2480811232449298E-4</v>
      </c>
      <c r="T127" s="5">
        <f t="shared" si="24"/>
        <v>2.8338561807516833E-2</v>
      </c>
      <c r="U127" s="5">
        <f t="shared" si="25"/>
        <v>1.8357380688124311E-2</v>
      </c>
      <c r="V127" s="5">
        <f t="shared" si="26"/>
        <v>3.0208908344733245E-2</v>
      </c>
      <c r="W127" s="5">
        <f t="shared" si="27"/>
        <v>7.7160699083739015E-2</v>
      </c>
      <c r="X127" s="45">
        <f t="shared" si="28"/>
        <v>285.44511458154687</v>
      </c>
      <c r="Y127" s="45">
        <f t="shared" si="29"/>
        <v>5.6955739890311466E-5</v>
      </c>
      <c r="Z127" s="45">
        <f t="shared" si="30"/>
        <v>1.1878514235792794</v>
      </c>
      <c r="AA127" s="45">
        <f t="shared" si="31"/>
        <v>9.9957960154915149E-2</v>
      </c>
      <c r="AB127" s="45">
        <f t="shared" si="32"/>
        <v>3.488004416444489E-3</v>
      </c>
      <c r="AC127" s="45">
        <f t="shared" si="33"/>
        <v>-1.3805536851485629E-5</v>
      </c>
      <c r="AD127" s="47">
        <f t="shared" si="34"/>
        <v>2.3605173195385496E-3</v>
      </c>
      <c r="AE127" s="45">
        <f t="shared" si="35"/>
        <v>0.36490626673023102</v>
      </c>
    </row>
    <row r="128" spans="1:31">
      <c r="A128" s="5">
        <v>127</v>
      </c>
      <c r="B128" s="10" t="s">
        <v>451</v>
      </c>
      <c r="C128" s="5" t="s">
        <v>15</v>
      </c>
      <c r="D128" s="5" t="s">
        <v>24</v>
      </c>
      <c r="E128" s="5">
        <f t="shared" si="18"/>
        <v>4.274878828977929E-3</v>
      </c>
      <c r="F128" s="5">
        <f t="shared" si="19"/>
        <v>4.8857663496243856E-3</v>
      </c>
      <c r="G128" s="5">
        <f t="shared" si="20"/>
        <v>0.39200306740175972</v>
      </c>
      <c r="H128" s="2">
        <v>150</v>
      </c>
      <c r="I128" s="5">
        <f t="shared" si="21"/>
        <v>0.27391985884031639</v>
      </c>
      <c r="J128" s="4" t="s">
        <v>232</v>
      </c>
      <c r="K128" s="5">
        <v>135</v>
      </c>
      <c r="L128" s="5">
        <v>90</v>
      </c>
      <c r="M128" s="5">
        <v>2.16</v>
      </c>
      <c r="N128" s="5">
        <v>0.9</v>
      </c>
      <c r="O128" s="2">
        <v>99</v>
      </c>
      <c r="P128" s="5">
        <v>0.6</v>
      </c>
      <c r="Q128" s="3">
        <v>24</v>
      </c>
      <c r="R128" s="5">
        <f t="shared" si="22"/>
        <v>3.6855036855036854E-4</v>
      </c>
      <c r="S128" s="5">
        <f t="shared" si="23"/>
        <v>4.2121684867394696E-4</v>
      </c>
      <c r="T128" s="5">
        <f t="shared" si="24"/>
        <v>2.3615468172930698E-2</v>
      </c>
      <c r="U128" s="5">
        <f t="shared" si="25"/>
        <v>3.3795782463928968E-2</v>
      </c>
      <c r="V128" s="5">
        <f t="shared" si="26"/>
        <v>2.8012038303693573E-2</v>
      </c>
      <c r="W128" s="5">
        <f t="shared" si="27"/>
        <v>8.6213056157777551E-2</v>
      </c>
      <c r="X128" s="45">
        <f t="shared" si="28"/>
        <v>217.4951078517021</v>
      </c>
      <c r="Y128" s="45">
        <f t="shared" si="29"/>
        <v>3.8117956345470793E-5</v>
      </c>
      <c r="Z128" s="45">
        <f t="shared" si="30"/>
        <v>0.6774342020125913</v>
      </c>
      <c r="AA128" s="45">
        <f t="shared" si="31"/>
        <v>0.12533708502241017</v>
      </c>
      <c r="AB128" s="45">
        <f t="shared" si="32"/>
        <v>1.6094054656625969E-2</v>
      </c>
      <c r="AC128" s="45">
        <f t="shared" si="33"/>
        <v>-1.6965633132250445E-5</v>
      </c>
      <c r="AD128" s="47">
        <f t="shared" si="34"/>
        <v>9.928997706666557E-4</v>
      </c>
      <c r="AE128" s="45">
        <f t="shared" si="35"/>
        <v>0.27292695906964975</v>
      </c>
    </row>
    <row r="129" spans="1:31">
      <c r="A129" s="5">
        <v>128</v>
      </c>
      <c r="B129" s="29" t="s">
        <v>450</v>
      </c>
      <c r="C129" s="11" t="s">
        <v>26</v>
      </c>
      <c r="D129" s="5" t="s">
        <v>96</v>
      </c>
      <c r="E129" s="5">
        <f t="shared" si="18"/>
        <v>2.827144139113134E-3</v>
      </c>
      <c r="F129" s="5">
        <f t="shared" si="19"/>
        <v>3.5902540742922336E-3</v>
      </c>
      <c r="G129" s="5">
        <f t="shared" si="20"/>
        <v>0.21662442853607725</v>
      </c>
      <c r="H129" s="2">
        <v>150</v>
      </c>
      <c r="I129" s="5">
        <f t="shared" si="21"/>
        <v>0.43024048561607819</v>
      </c>
      <c r="J129" s="4" t="s">
        <v>232</v>
      </c>
      <c r="K129" s="5">
        <v>80.001999999999995</v>
      </c>
      <c r="L129" s="5">
        <v>48</v>
      </c>
      <c r="M129" s="5">
        <v>1.8588</v>
      </c>
      <c r="N129" s="5">
        <v>1.1399999999999999</v>
      </c>
      <c r="O129" s="2">
        <v>99</v>
      </c>
      <c r="P129" s="5">
        <v>0.26</v>
      </c>
      <c r="Q129" s="2">
        <v>24</v>
      </c>
      <c r="R129" s="5">
        <f t="shared" si="22"/>
        <v>1.9656019656019659E-4</v>
      </c>
      <c r="S129" s="5">
        <f t="shared" si="23"/>
        <v>2.4961622464898597E-4</v>
      </c>
      <c r="T129" s="5">
        <f t="shared" si="24"/>
        <v>2.9912926352378879E-2</v>
      </c>
      <c r="U129" s="5">
        <f t="shared" si="25"/>
        <v>1.5061043285238626E-2</v>
      </c>
      <c r="V129" s="5">
        <f t="shared" si="26"/>
        <v>2.4105915184678525E-2</v>
      </c>
      <c r="W129" s="5">
        <f t="shared" si="27"/>
        <v>6.9526061243505216E-2</v>
      </c>
      <c r="X129" s="45">
        <f t="shared" si="28"/>
        <v>256.75428659351792</v>
      </c>
      <c r="Y129" s="45">
        <f t="shared" si="29"/>
        <v>4.9682089726185828E-5</v>
      </c>
      <c r="Z129" s="45">
        <f t="shared" si="30"/>
        <v>0.94692083204624033</v>
      </c>
      <c r="AA129" s="45">
        <f t="shared" si="31"/>
        <v>0.13353268554831477</v>
      </c>
      <c r="AB129" s="45">
        <f t="shared" si="32"/>
        <v>1.1176315364667611E-2</v>
      </c>
      <c r="AC129" s="45">
        <f t="shared" si="33"/>
        <v>-1.4725694694087434E-5</v>
      </c>
      <c r="AD129" s="47">
        <f t="shared" si="34"/>
        <v>1.1907213530756447E-3</v>
      </c>
      <c r="AE129" s="45">
        <f t="shared" si="35"/>
        <v>0.42904976426300256</v>
      </c>
    </row>
    <row r="130" spans="1:31">
      <c r="A130" s="5">
        <v>129</v>
      </c>
      <c r="B130" s="10" t="s">
        <v>449</v>
      </c>
      <c r="C130" s="5" t="s">
        <v>32</v>
      </c>
      <c r="D130" s="6" t="s">
        <v>54</v>
      </c>
      <c r="E130" s="5">
        <f t="shared" ref="E130:E193" si="36">R130/W130</f>
        <v>2.7915545417934191E-3</v>
      </c>
      <c r="F130" s="5">
        <f t="shared" ref="F130:F193" si="37">S130/W130</f>
        <v>2.8271498844985071E-3</v>
      </c>
      <c r="G130" s="5">
        <f t="shared" ref="G130:G193" si="38">U130/W130</f>
        <v>1.0464745934760574E-2</v>
      </c>
      <c r="H130" s="2">
        <v>150</v>
      </c>
      <c r="I130" s="5">
        <f t="shared" ref="I130:I193" si="39">T130/W130</f>
        <v>0.49480892661931053</v>
      </c>
      <c r="J130" s="4" t="s">
        <v>232</v>
      </c>
      <c r="K130" s="3">
        <v>96.1</v>
      </c>
      <c r="L130" s="3">
        <v>72.3</v>
      </c>
      <c r="M130" s="3">
        <v>4</v>
      </c>
      <c r="N130" s="3">
        <v>2</v>
      </c>
      <c r="O130" s="3">
        <v>99</v>
      </c>
      <c r="P130" s="3">
        <v>0</v>
      </c>
      <c r="Q130" s="3">
        <v>24</v>
      </c>
      <c r="R130" s="5">
        <f t="shared" ref="R130:R193" si="40">L130/244.2/1000</f>
        <v>2.9606879606879603E-4</v>
      </c>
      <c r="S130" s="5">
        <f t="shared" ref="S130:S193" si="41">K130/320.5/1000</f>
        <v>2.9984399375975037E-4</v>
      </c>
      <c r="T130" s="5">
        <f t="shared" ref="T130:T193" si="42">N130*O130/100/46.03*1.22</f>
        <v>5.2478818162068216E-2</v>
      </c>
      <c r="U130" s="5">
        <f t="shared" ref="U130:U193" si="43">((N130*(1-O130/100)+P130)/18.02)</f>
        <v>1.1098779134295239E-3</v>
      </c>
      <c r="V130" s="5">
        <f t="shared" ref="V130:V193" si="44">M130*0.948/73.1</f>
        <v>5.1874145006839949E-2</v>
      </c>
      <c r="W130" s="5">
        <f t="shared" ref="W130:W193" si="45">R130+S130+T130+U130+V130</f>
        <v>0.10605875387216623</v>
      </c>
      <c r="X130" s="45">
        <f t="shared" si="28"/>
        <v>215.19732894361502</v>
      </c>
      <c r="Y130" s="45">
        <f t="shared" si="29"/>
        <v>5.0258980835169681E-5</v>
      </c>
      <c r="Z130" s="45">
        <f t="shared" si="30"/>
        <v>0.41839931978781081</v>
      </c>
      <c r="AA130" s="45">
        <f t="shared" si="31"/>
        <v>6.356964938959421E-2</v>
      </c>
      <c r="AB130" s="45">
        <f t="shared" si="32"/>
        <v>8.0126317573819359E-3</v>
      </c>
      <c r="AC130" s="45">
        <f t="shared" si="33"/>
        <v>-8.1813185312498234E-7</v>
      </c>
      <c r="AD130" s="47">
        <f t="shared" si="34"/>
        <v>1.0083627005837755E-4</v>
      </c>
      <c r="AE130" s="45">
        <f t="shared" si="35"/>
        <v>0.49470809034925217</v>
      </c>
    </row>
    <row r="131" spans="1:31">
      <c r="A131" s="5">
        <v>130</v>
      </c>
      <c r="B131" s="10" t="s">
        <v>448</v>
      </c>
      <c r="C131" s="10" t="s">
        <v>209</v>
      </c>
      <c r="D131" s="5" t="s">
        <v>210</v>
      </c>
      <c r="E131" s="5">
        <f t="shared" si="36"/>
        <v>3.3714633679991133E-3</v>
      </c>
      <c r="F131" s="5">
        <f t="shared" si="37"/>
        <v>2.1407486667947089E-3</v>
      </c>
      <c r="G131" s="5">
        <f t="shared" si="38"/>
        <v>4.5308014789761673E-2</v>
      </c>
      <c r="H131" s="5">
        <v>150</v>
      </c>
      <c r="I131" s="5">
        <f t="shared" si="39"/>
        <v>0.34205072098889328</v>
      </c>
      <c r="J131" s="4" t="s">
        <v>232</v>
      </c>
      <c r="K131" s="5">
        <v>40.000999999999998</v>
      </c>
      <c r="L131" s="5">
        <v>48</v>
      </c>
      <c r="M131" s="5">
        <v>2.7294</v>
      </c>
      <c r="N131" s="5">
        <v>0.76</v>
      </c>
      <c r="O131" s="2">
        <v>99</v>
      </c>
      <c r="P131" s="5">
        <v>0.04</v>
      </c>
      <c r="Q131" s="2">
        <v>24</v>
      </c>
      <c r="R131" s="5">
        <f t="shared" si="40"/>
        <v>1.9656019656019659E-4</v>
      </c>
      <c r="S131" s="5">
        <f t="shared" si="41"/>
        <v>1.2480811232449298E-4</v>
      </c>
      <c r="T131" s="5">
        <f t="shared" si="42"/>
        <v>1.994195090158592E-2</v>
      </c>
      <c r="U131" s="5">
        <f t="shared" si="43"/>
        <v>2.6415094339622648E-3</v>
      </c>
      <c r="V131" s="5">
        <f t="shared" si="44"/>
        <v>3.5396322845417237E-2</v>
      </c>
      <c r="W131" s="5">
        <f t="shared" si="45"/>
        <v>5.8301151489850114E-2</v>
      </c>
      <c r="X131" s="45">
        <f t="shared" ref="X131:X194" si="46">10^(3.0828-0.7233*G131-1.5265*I131-2.0598*G131^2+2.541*G131*I131)</f>
        <v>365.6279584609747</v>
      </c>
      <c r="Y131" s="45">
        <f t="shared" ref="Y131:Y194" si="47">X131*(M131+N131+P131)/1000/242.23/W131/1000</f>
        <v>9.1376646858505156E-5</v>
      </c>
      <c r="Z131" s="45">
        <f t="shared" ref="Z131:Z194" si="48">10^(-0.523+2.96*G131+4.886*I131-8.373*G131^2-13.956*I131^2+9.194*I131^3)</f>
        <v>1.0006649626472672</v>
      </c>
      <c r="AA131" s="45">
        <f t="shared" ref="AA131:AA194" si="49">MAX(0.07766-0.47574*G131-0.62178*I131+0.76593*G131^2+1.18*I131^2+1.8463*G131*I131,0)</f>
        <v>1.1668933340215841E-2</v>
      </c>
      <c r="AB131" s="45">
        <f t="shared" ref="AB131:AB194" si="50">-(AA131*V131-4*F131-G131*0.000158)</f>
        <v>8.1571160017436858E-3</v>
      </c>
      <c r="AC131" s="45">
        <f t="shared" ref="AC131:AC194" si="51">-G131*0.000158*I131</f>
        <v>-2.4486269818153201E-6</v>
      </c>
      <c r="AD131" s="47">
        <f t="shared" ref="AD131:AD194" si="52">(-AB131+(AB131^2-4*AC131)^0.5)/2</f>
        <v>2.8988134840279758E-4</v>
      </c>
      <c r="AE131" s="45">
        <f t="shared" ref="AE131:AE194" si="53">I131-AD131</f>
        <v>0.34176083964049048</v>
      </c>
    </row>
    <row r="132" spans="1:31">
      <c r="A132" s="5">
        <v>131</v>
      </c>
      <c r="B132" s="10" t="s">
        <v>447</v>
      </c>
      <c r="C132" s="5" t="s">
        <v>33</v>
      </c>
      <c r="D132" s="5" t="s">
        <v>96</v>
      </c>
      <c r="E132" s="5">
        <f t="shared" si="36"/>
        <v>3.3150947972129859E-3</v>
      </c>
      <c r="F132" s="5">
        <f t="shared" si="37"/>
        <v>7.8935880278193065E-4</v>
      </c>
      <c r="G132" s="5">
        <f t="shared" si="38"/>
        <v>0.17689167389429419</v>
      </c>
      <c r="H132" s="2">
        <v>150</v>
      </c>
      <c r="I132" s="5">
        <f t="shared" si="39"/>
        <v>0.39828773599061729</v>
      </c>
      <c r="J132" s="4" t="s">
        <v>232</v>
      </c>
      <c r="K132" s="5">
        <v>20.000499999999999</v>
      </c>
      <c r="L132" s="5">
        <v>64</v>
      </c>
      <c r="M132" s="5">
        <v>2.5647000000000002</v>
      </c>
      <c r="N132" s="5">
        <v>1.2</v>
      </c>
      <c r="O132" s="2">
        <v>99</v>
      </c>
      <c r="P132" s="5">
        <v>0.24</v>
      </c>
      <c r="Q132" s="2">
        <v>24</v>
      </c>
      <c r="R132" s="5">
        <f t="shared" si="40"/>
        <v>2.620802620802621E-4</v>
      </c>
      <c r="S132" s="5">
        <f t="shared" si="41"/>
        <v>6.2404056162246492E-5</v>
      </c>
      <c r="T132" s="5">
        <f t="shared" si="42"/>
        <v>3.1487290897240929E-2</v>
      </c>
      <c r="U132" s="5">
        <f t="shared" si="43"/>
        <v>1.3984461709211988E-2</v>
      </c>
      <c r="V132" s="5">
        <f t="shared" si="44"/>
        <v>3.3260404924760609E-2</v>
      </c>
      <c r="W132" s="5">
        <f t="shared" si="45"/>
        <v>7.905664184945603E-2</v>
      </c>
      <c r="X132" s="45">
        <f t="shared" si="46"/>
        <v>289.3600554022949</v>
      </c>
      <c r="Y132" s="45">
        <f t="shared" si="47"/>
        <v>6.0512106982131452E-5</v>
      </c>
      <c r="Z132" s="45">
        <f t="shared" si="48"/>
        <v>1.1262752557754303</v>
      </c>
      <c r="AA132" s="45">
        <f t="shared" si="49"/>
        <v>8.7090569408448421E-2</v>
      </c>
      <c r="AB132" s="45">
        <f t="shared" si="50"/>
        <v>2.8871649195005763E-4</v>
      </c>
      <c r="AC132" s="45">
        <f t="shared" si="51"/>
        <v>-1.1131697921129943E-5</v>
      </c>
      <c r="AD132" s="47">
        <f t="shared" si="52"/>
        <v>3.195183223195691E-3</v>
      </c>
      <c r="AE132" s="45">
        <f t="shared" si="53"/>
        <v>0.39509255276742161</v>
      </c>
    </row>
    <row r="133" spans="1:31">
      <c r="A133" s="5">
        <v>132</v>
      </c>
      <c r="B133" s="10" t="s">
        <v>446</v>
      </c>
      <c r="C133" s="5" t="s">
        <v>269</v>
      </c>
      <c r="D133" s="5" t="s">
        <v>320</v>
      </c>
      <c r="E133" s="5">
        <f t="shared" si="36"/>
        <v>2.9521391813386892E-3</v>
      </c>
      <c r="F133" s="5">
        <f t="shared" si="37"/>
        <v>2.8117410721240636E-3</v>
      </c>
      <c r="G133" s="5">
        <f t="shared" si="38"/>
        <v>0.20803243163324753</v>
      </c>
      <c r="H133" s="2">
        <v>150</v>
      </c>
      <c r="I133" s="5">
        <f t="shared" si="39"/>
        <v>0.37832630124985267</v>
      </c>
      <c r="J133" s="4" t="s">
        <v>232</v>
      </c>
      <c r="K133" s="5">
        <v>60.0015</v>
      </c>
      <c r="L133" s="5">
        <v>48</v>
      </c>
      <c r="M133" s="5">
        <v>2.0941000000000001</v>
      </c>
      <c r="N133" s="5">
        <v>0.96</v>
      </c>
      <c r="O133" s="5">
        <v>99</v>
      </c>
      <c r="P133" s="5">
        <v>0.24</v>
      </c>
      <c r="Q133" s="5">
        <v>24</v>
      </c>
      <c r="R133" s="5">
        <f t="shared" si="40"/>
        <v>1.9656019656019659E-4</v>
      </c>
      <c r="S133" s="5">
        <f t="shared" si="41"/>
        <v>1.8721216848673948E-4</v>
      </c>
      <c r="T133" s="5">
        <f t="shared" si="42"/>
        <v>2.5189832717792741E-2</v>
      </c>
      <c r="U133" s="5">
        <f t="shared" si="43"/>
        <v>1.3851276359600444E-2</v>
      </c>
      <c r="V133" s="5">
        <f t="shared" si="44"/>
        <v>2.7157411764705885E-2</v>
      </c>
      <c r="W133" s="5">
        <f t="shared" si="45"/>
        <v>6.6582293207146009E-2</v>
      </c>
      <c r="X133" s="45">
        <f t="shared" si="46"/>
        <v>292.18592047930417</v>
      </c>
      <c r="Y133" s="45">
        <f t="shared" si="47"/>
        <v>5.9677330201554553E-5</v>
      </c>
      <c r="Z133" s="45">
        <f t="shared" si="48"/>
        <v>1.2001594839852512</v>
      </c>
      <c r="AA133" s="45">
        <f t="shared" si="49"/>
        <v>9.0808240176105642E-2</v>
      </c>
      <c r="AB133" s="45">
        <f t="shared" si="50"/>
        <v>8.8137166426034974E-3</v>
      </c>
      <c r="AC133" s="45">
        <f t="shared" si="51"/>
        <v>-1.2435254183171461E-5</v>
      </c>
      <c r="AD133" s="47">
        <f t="shared" si="52"/>
        <v>1.2372230430300881E-3</v>
      </c>
      <c r="AE133" s="45">
        <f t="shared" si="53"/>
        <v>0.37708907820682258</v>
      </c>
    </row>
    <row r="134" spans="1:31">
      <c r="A134" s="5">
        <v>133</v>
      </c>
      <c r="B134" s="10" t="s">
        <v>445</v>
      </c>
      <c r="C134" s="5" t="s">
        <v>34</v>
      </c>
      <c r="D134" s="6" t="s">
        <v>54</v>
      </c>
      <c r="E134" s="5">
        <f t="shared" si="36"/>
        <v>2.955866885280151E-3</v>
      </c>
      <c r="F134" s="5">
        <f t="shared" si="37"/>
        <v>2.815291493575458E-3</v>
      </c>
      <c r="G134" s="5">
        <f t="shared" si="38"/>
        <v>0.1847617743196569</v>
      </c>
      <c r="H134" s="2">
        <v>150</v>
      </c>
      <c r="I134" s="5">
        <f t="shared" si="39"/>
        <v>0.44982977222320031</v>
      </c>
      <c r="J134" s="4" t="s">
        <v>232</v>
      </c>
      <c r="K134" s="5">
        <v>80.001999999999995</v>
      </c>
      <c r="L134" s="5">
        <v>64</v>
      </c>
      <c r="M134" s="5">
        <v>2.4588000000000001</v>
      </c>
      <c r="N134" s="5">
        <v>1.52</v>
      </c>
      <c r="O134" s="2">
        <v>99</v>
      </c>
      <c r="P134" s="5">
        <v>0.28000000000000003</v>
      </c>
      <c r="Q134" s="2">
        <v>24</v>
      </c>
      <c r="R134" s="5">
        <f t="shared" si="40"/>
        <v>2.620802620802621E-4</v>
      </c>
      <c r="S134" s="5">
        <f t="shared" si="41"/>
        <v>2.4961622464898597E-4</v>
      </c>
      <c r="T134" s="5">
        <f t="shared" si="42"/>
        <v>3.9883901803171841E-2</v>
      </c>
      <c r="U134" s="5">
        <f t="shared" si="43"/>
        <v>1.6381798002219759E-2</v>
      </c>
      <c r="V134" s="5">
        <f t="shared" si="44"/>
        <v>3.1887036935704521E-2</v>
      </c>
      <c r="W134" s="5">
        <f t="shared" si="45"/>
        <v>8.8664433227825371E-2</v>
      </c>
      <c r="X134" s="45">
        <f t="shared" si="46"/>
        <v>253.14384935899997</v>
      </c>
      <c r="Y134" s="45">
        <f t="shared" si="47"/>
        <v>5.0196941195094611E-5</v>
      </c>
      <c r="Z134" s="45">
        <f t="shared" si="48"/>
        <v>0.88886395682650787</v>
      </c>
      <c r="AA134" s="45">
        <f t="shared" si="49"/>
        <v>0.12843049567558101</v>
      </c>
      <c r="AB134" s="45">
        <f t="shared" si="50"/>
        <v>7.1950903753662462E-3</v>
      </c>
      <c r="AC134" s="45">
        <f t="shared" si="51"/>
        <v>-1.3131592803526965E-5</v>
      </c>
      <c r="AD134" s="47">
        <f t="shared" si="52"/>
        <v>1.5087180429924126E-3</v>
      </c>
      <c r="AE134" s="45">
        <f t="shared" si="53"/>
        <v>0.4483210541802079</v>
      </c>
    </row>
    <row r="135" spans="1:31">
      <c r="A135" s="5">
        <v>134</v>
      </c>
      <c r="B135" s="10" t="s">
        <v>444</v>
      </c>
      <c r="C135" s="5" t="s">
        <v>248</v>
      </c>
      <c r="D135" s="5" t="s">
        <v>320</v>
      </c>
      <c r="E135" s="5">
        <f t="shared" si="36"/>
        <v>4.901072850370349E-3</v>
      </c>
      <c r="F135" s="5">
        <f t="shared" si="37"/>
        <v>3.5009028570410663E-3</v>
      </c>
      <c r="G135" s="5">
        <f t="shared" si="38"/>
        <v>9.0493740924381158E-2</v>
      </c>
      <c r="H135" s="2">
        <v>150</v>
      </c>
      <c r="I135" s="5">
        <f t="shared" si="39"/>
        <v>0.3532997990537417</v>
      </c>
      <c r="J135" s="4" t="s">
        <v>232</v>
      </c>
      <c r="K135" s="5">
        <v>60</v>
      </c>
      <c r="L135" s="5">
        <v>64</v>
      </c>
      <c r="M135" s="5">
        <v>2.2587999999999999</v>
      </c>
      <c r="N135" s="5">
        <v>0.72</v>
      </c>
      <c r="O135" s="5">
        <v>99</v>
      </c>
      <c r="P135" s="5">
        <v>0.08</v>
      </c>
      <c r="Q135" s="5">
        <v>24</v>
      </c>
      <c r="R135" s="5">
        <f t="shared" si="40"/>
        <v>2.620802620802621E-4</v>
      </c>
      <c r="S135" s="5">
        <f t="shared" si="41"/>
        <v>1.8720748829953199E-4</v>
      </c>
      <c r="T135" s="5">
        <f t="shared" si="42"/>
        <v>1.8892374538344556E-2</v>
      </c>
      <c r="U135" s="5">
        <f t="shared" si="43"/>
        <v>4.8390677025527198E-3</v>
      </c>
      <c r="V135" s="5">
        <f t="shared" si="44"/>
        <v>2.9293329685362513E-2</v>
      </c>
      <c r="W135" s="5">
        <f t="shared" si="45"/>
        <v>5.3474059676639582E-2</v>
      </c>
      <c r="X135" s="45">
        <f t="shared" si="46"/>
        <v>348.66244384152492</v>
      </c>
      <c r="Y135" s="45">
        <f t="shared" si="47"/>
        <v>8.2335128158471672E-5</v>
      </c>
      <c r="Z135" s="45">
        <f t="shared" si="48"/>
        <v>1.164034882806773</v>
      </c>
      <c r="AA135" s="45">
        <f t="shared" si="49"/>
        <v>2.7523365426466675E-2</v>
      </c>
      <c r="AB135" s="45">
        <f t="shared" si="50"/>
        <v>1.3211658421742122E-2</v>
      </c>
      <c r="AC135" s="45">
        <f t="shared" si="51"/>
        <v>-5.0514844365044248E-6</v>
      </c>
      <c r="AD135" s="47">
        <f t="shared" si="52"/>
        <v>3.7188273501075585E-4</v>
      </c>
      <c r="AE135" s="45">
        <f t="shared" si="53"/>
        <v>0.35292791631873094</v>
      </c>
    </row>
    <row r="136" spans="1:31">
      <c r="A136" s="5">
        <v>135</v>
      </c>
      <c r="B136" s="10" t="s">
        <v>443</v>
      </c>
      <c r="C136" s="5" t="s">
        <v>35</v>
      </c>
      <c r="D136" s="6" t="s">
        <v>55</v>
      </c>
      <c r="E136" s="5">
        <f t="shared" si="36"/>
        <v>3.7503163742268293E-3</v>
      </c>
      <c r="F136" s="5">
        <f t="shared" si="37"/>
        <v>2.6789688599872944E-3</v>
      </c>
      <c r="G136" s="5">
        <f t="shared" si="38"/>
        <v>0.13849219087943243</v>
      </c>
      <c r="H136" s="2">
        <v>150</v>
      </c>
      <c r="I136" s="5">
        <f t="shared" si="39"/>
        <v>0.54069223692611446</v>
      </c>
      <c r="J136" s="4" t="s">
        <v>232</v>
      </c>
      <c r="K136" s="5">
        <v>60.0015</v>
      </c>
      <c r="L136" s="5">
        <v>64</v>
      </c>
      <c r="M136" s="5">
        <v>1.6940999999999999</v>
      </c>
      <c r="N136" s="5">
        <v>1.44</v>
      </c>
      <c r="O136" s="2">
        <v>99</v>
      </c>
      <c r="P136" s="5">
        <v>0.16</v>
      </c>
      <c r="Q136" s="2">
        <v>24</v>
      </c>
      <c r="R136" s="5">
        <f t="shared" si="40"/>
        <v>2.620802620802621E-4</v>
      </c>
      <c r="S136" s="5">
        <f t="shared" si="41"/>
        <v>1.8721216848673948E-4</v>
      </c>
      <c r="T136" s="5">
        <f t="shared" si="42"/>
        <v>3.7784749076689113E-2</v>
      </c>
      <c r="U136" s="5">
        <f t="shared" si="43"/>
        <v>9.6781354051054397E-3</v>
      </c>
      <c r="V136" s="5">
        <f t="shared" si="44"/>
        <v>2.1969997264021886E-2</v>
      </c>
      <c r="W136" s="5">
        <f t="shared" si="45"/>
        <v>6.9882174176383441E-2</v>
      </c>
      <c r="X136" s="45">
        <f t="shared" si="46"/>
        <v>203.24928877892094</v>
      </c>
      <c r="Y136" s="45">
        <f t="shared" si="47"/>
        <v>3.9552275680123102E-5</v>
      </c>
      <c r="Z136" s="45">
        <f t="shared" si="48"/>
        <v>0.55138256362452953</v>
      </c>
      <c r="AA136" s="45">
        <f t="shared" si="49"/>
        <v>0.1734974571861605</v>
      </c>
      <c r="AB136" s="45">
        <f t="shared" si="50"/>
        <v>6.9260185464134275E-3</v>
      </c>
      <c r="AC136" s="45">
        <f t="shared" si="51"/>
        <v>-1.1831301092377001E-5</v>
      </c>
      <c r="AD136" s="47">
        <f t="shared" si="52"/>
        <v>1.4179470182071616E-3</v>
      </c>
      <c r="AE136" s="45">
        <f t="shared" si="53"/>
        <v>0.53927428990790727</v>
      </c>
    </row>
    <row r="137" spans="1:31">
      <c r="A137" s="5">
        <v>136</v>
      </c>
      <c r="B137" s="10" t="s">
        <v>442</v>
      </c>
      <c r="C137" s="5" t="s">
        <v>262</v>
      </c>
      <c r="D137" s="5" t="s">
        <v>320</v>
      </c>
      <c r="E137" s="5">
        <f t="shared" si="36"/>
        <v>3.3422225154920151E-3</v>
      </c>
      <c r="F137" s="5">
        <f t="shared" si="37"/>
        <v>5.0930560780319883E-3</v>
      </c>
      <c r="G137" s="5">
        <f t="shared" si="38"/>
        <v>0.19589003568671606</v>
      </c>
      <c r="H137" s="2">
        <v>150</v>
      </c>
      <c r="I137" s="5">
        <f t="shared" si="39"/>
        <v>0.33908409979486892</v>
      </c>
      <c r="J137" s="4" t="s">
        <v>232</v>
      </c>
      <c r="K137" s="5">
        <v>95.998999999999995</v>
      </c>
      <c r="L137" s="5">
        <v>48</v>
      </c>
      <c r="M137" s="5">
        <v>2.0706000000000002</v>
      </c>
      <c r="N137" s="5">
        <v>0.76</v>
      </c>
      <c r="O137" s="5">
        <v>99</v>
      </c>
      <c r="P137" s="5">
        <v>0.2</v>
      </c>
      <c r="Q137" s="5">
        <v>24</v>
      </c>
      <c r="R137" s="5">
        <f t="shared" si="40"/>
        <v>1.9656019656019659E-4</v>
      </c>
      <c r="S137" s="5">
        <f t="shared" si="41"/>
        <v>2.9952886115444617E-4</v>
      </c>
      <c r="T137" s="5">
        <f t="shared" si="42"/>
        <v>1.994195090158592E-2</v>
      </c>
      <c r="U137" s="5">
        <f t="shared" si="43"/>
        <v>1.1520532741398446E-2</v>
      </c>
      <c r="V137" s="5">
        <f t="shared" si="44"/>
        <v>2.6852651162790699E-2</v>
      </c>
      <c r="W137" s="5">
        <f t="shared" si="45"/>
        <v>5.8811223863489706E-2</v>
      </c>
      <c r="X137" s="45">
        <f t="shared" si="46"/>
        <v>326.01808266951008</v>
      </c>
      <c r="Y137" s="45">
        <f t="shared" si="47"/>
        <v>6.9355700342168755E-5</v>
      </c>
      <c r="Z137" s="45">
        <f t="shared" si="48"/>
        <v>1.3999684245953012</v>
      </c>
      <c r="AA137" s="45">
        <f t="shared" si="49"/>
        <v>6.1333741883665041E-2</v>
      </c>
      <c r="AB137" s="45">
        <f t="shared" si="50"/>
        <v>1.8756201362455753E-2</v>
      </c>
      <c r="AC137" s="45">
        <f t="shared" si="51"/>
        <v>-1.0494865032719147E-5</v>
      </c>
      <c r="AD137" s="47">
        <f t="shared" si="52"/>
        <v>5.4377602733718736E-4</v>
      </c>
      <c r="AE137" s="45">
        <f t="shared" si="53"/>
        <v>0.33854032376753174</v>
      </c>
    </row>
    <row r="138" spans="1:31">
      <c r="A138" s="5">
        <v>137</v>
      </c>
      <c r="B138" s="10" t="s">
        <v>561</v>
      </c>
      <c r="C138" s="5" t="s">
        <v>36</v>
      </c>
      <c r="D138" s="6" t="s">
        <v>67</v>
      </c>
      <c r="E138" s="5">
        <f t="shared" si="36"/>
        <v>5.3336613221607598E-3</v>
      </c>
      <c r="F138" s="5">
        <f t="shared" si="37"/>
        <v>1.0160005123822382E-3</v>
      </c>
      <c r="G138" s="5">
        <f t="shared" si="38"/>
        <v>4.3006418226894362E-2</v>
      </c>
      <c r="H138" s="2">
        <v>150</v>
      </c>
      <c r="I138" s="5">
        <f t="shared" si="39"/>
        <v>0.32467492627779454</v>
      </c>
      <c r="J138" s="4" t="s">
        <v>232</v>
      </c>
      <c r="K138" s="5">
        <v>20.000499999999999</v>
      </c>
      <c r="L138" s="5">
        <v>80</v>
      </c>
      <c r="M138" s="5">
        <v>2.9647000000000001</v>
      </c>
      <c r="N138" s="5">
        <v>0.76</v>
      </c>
      <c r="O138" s="2">
        <v>99</v>
      </c>
      <c r="P138" s="5">
        <v>0.04</v>
      </c>
      <c r="Q138" s="2">
        <v>24</v>
      </c>
      <c r="R138" s="5">
        <f t="shared" si="40"/>
        <v>3.2760032760032761E-4</v>
      </c>
      <c r="S138" s="5">
        <f t="shared" si="41"/>
        <v>6.2404056162246492E-5</v>
      </c>
      <c r="T138" s="5">
        <f t="shared" si="42"/>
        <v>1.994195090158592E-2</v>
      </c>
      <c r="U138" s="5">
        <f t="shared" si="43"/>
        <v>2.6415094339622648E-3</v>
      </c>
      <c r="V138" s="5">
        <f t="shared" si="44"/>
        <v>3.8447819425444604E-2</v>
      </c>
      <c r="W138" s="5">
        <f t="shared" si="45"/>
        <v>6.1421284144755367E-2</v>
      </c>
      <c r="X138" s="45">
        <f t="shared" si="46"/>
        <v>387.03276000947665</v>
      </c>
      <c r="Y138" s="45">
        <f t="shared" si="47"/>
        <v>9.7933500890593433E-5</v>
      </c>
      <c r="Z138" s="45">
        <f t="shared" si="48"/>
        <v>1.0439650579485795</v>
      </c>
      <c r="AA138" s="45">
        <f t="shared" si="49"/>
        <v>6.9087534443941084E-3</v>
      </c>
      <c r="AB138" s="45">
        <f t="shared" si="50"/>
        <v>3.8051705587238186E-3</v>
      </c>
      <c r="AC138" s="45">
        <f t="shared" si="51"/>
        <v>-2.2061706954316504E-6</v>
      </c>
      <c r="AD138" s="47">
        <f t="shared" si="52"/>
        <v>5.1112585511054148E-4</v>
      </c>
      <c r="AE138" s="45">
        <f t="shared" si="53"/>
        <v>0.324163800422684</v>
      </c>
    </row>
    <row r="139" spans="1:31">
      <c r="A139" s="5">
        <v>138</v>
      </c>
      <c r="B139" s="10" t="s">
        <v>441</v>
      </c>
      <c r="C139" s="5" t="s">
        <v>235</v>
      </c>
      <c r="D139" s="5" t="s">
        <v>320</v>
      </c>
      <c r="E139" s="5">
        <f t="shared" si="36"/>
        <v>1.1654010132766252E-3</v>
      </c>
      <c r="F139" s="5">
        <f t="shared" si="37"/>
        <v>2.4418878329669816E-3</v>
      </c>
      <c r="G139" s="5">
        <f t="shared" si="38"/>
        <v>7.896529618261712E-3</v>
      </c>
      <c r="H139" s="2">
        <v>150</v>
      </c>
      <c r="I139" s="5">
        <f t="shared" si="39"/>
        <v>0.37337488829527588</v>
      </c>
      <c r="J139" s="4" t="s">
        <v>232</v>
      </c>
      <c r="K139" s="5">
        <v>66</v>
      </c>
      <c r="L139" s="5">
        <v>24</v>
      </c>
      <c r="M139" s="5">
        <v>4</v>
      </c>
      <c r="N139" s="5">
        <v>1.2</v>
      </c>
      <c r="O139" s="5">
        <v>99</v>
      </c>
      <c r="P139" s="5">
        <v>0</v>
      </c>
      <c r="Q139" s="5">
        <v>24</v>
      </c>
      <c r="R139" s="5">
        <f t="shared" si="40"/>
        <v>9.8280098280098294E-5</v>
      </c>
      <c r="S139" s="5">
        <f t="shared" si="41"/>
        <v>2.0592823712948518E-4</v>
      </c>
      <c r="T139" s="5">
        <f t="shared" si="42"/>
        <v>3.1487290897240929E-2</v>
      </c>
      <c r="U139" s="5">
        <f t="shared" si="43"/>
        <v>6.6592674805771425E-4</v>
      </c>
      <c r="V139" s="5">
        <f t="shared" si="44"/>
        <v>5.1874145006839949E-2</v>
      </c>
      <c r="W139" s="5">
        <f t="shared" si="45"/>
        <v>8.4331570987548177E-2</v>
      </c>
      <c r="X139" s="45">
        <f t="shared" si="46"/>
        <v>326.96030633749268</v>
      </c>
      <c r="Y139" s="45">
        <f t="shared" si="47"/>
        <v>8.323006912339806E-5</v>
      </c>
      <c r="Z139" s="45">
        <f t="shared" si="48"/>
        <v>0.71967395854248983</v>
      </c>
      <c r="AA139" s="45">
        <f t="shared" si="49"/>
        <v>1.1739987060379178E-2</v>
      </c>
      <c r="AB139" s="45">
        <f t="shared" si="50"/>
        <v>9.1597971923990783E-3</v>
      </c>
      <c r="AC139" s="45">
        <f t="shared" si="51"/>
        <v>-4.6584180653393101E-7</v>
      </c>
      <c r="AD139" s="47">
        <f t="shared" si="52"/>
        <v>5.0577940616562504E-5</v>
      </c>
      <c r="AE139" s="45">
        <f t="shared" si="53"/>
        <v>0.37332431035465929</v>
      </c>
    </row>
    <row r="140" spans="1:31">
      <c r="A140" s="5">
        <v>139</v>
      </c>
      <c r="B140" s="10" t="s">
        <v>440</v>
      </c>
      <c r="C140" s="5" t="s">
        <v>37</v>
      </c>
      <c r="D140" s="6" t="s">
        <v>22</v>
      </c>
      <c r="E140" s="5">
        <f t="shared" si="36"/>
        <v>1.335076519096259E-3</v>
      </c>
      <c r="F140" s="5">
        <f t="shared" si="37"/>
        <v>2.7974122820564511E-3</v>
      </c>
      <c r="G140" s="5">
        <f t="shared" si="38"/>
        <v>6.0308118010230609E-3</v>
      </c>
      <c r="H140" s="2">
        <v>150</v>
      </c>
      <c r="I140" s="5">
        <f t="shared" si="39"/>
        <v>0.28515737816386522</v>
      </c>
      <c r="J140" s="4" t="s">
        <v>232</v>
      </c>
      <c r="K140" s="5">
        <v>66</v>
      </c>
      <c r="L140" s="5">
        <v>24</v>
      </c>
      <c r="M140" s="5">
        <v>4</v>
      </c>
      <c r="N140" s="5">
        <v>0.8</v>
      </c>
      <c r="O140" s="2">
        <v>99</v>
      </c>
      <c r="P140" s="5">
        <v>0</v>
      </c>
      <c r="Q140" s="2">
        <v>24</v>
      </c>
      <c r="R140" s="5">
        <f t="shared" si="40"/>
        <v>9.8280098280098294E-5</v>
      </c>
      <c r="S140" s="5">
        <f t="shared" si="41"/>
        <v>2.0592823712948518E-4</v>
      </c>
      <c r="T140" s="5">
        <f t="shared" si="42"/>
        <v>2.0991527264827288E-2</v>
      </c>
      <c r="U140" s="5">
        <f t="shared" si="43"/>
        <v>4.439511653718095E-4</v>
      </c>
      <c r="V140" s="5">
        <f t="shared" si="44"/>
        <v>5.1874145006839949E-2</v>
      </c>
      <c r="W140" s="5">
        <f t="shared" si="45"/>
        <v>7.3613831772448624E-2</v>
      </c>
      <c r="X140" s="45">
        <f t="shared" si="46"/>
        <v>444.05840519887448</v>
      </c>
      <c r="Y140" s="45">
        <f t="shared" si="47"/>
        <v>1.1953469525883244E-4</v>
      </c>
      <c r="Z140" s="45">
        <f t="shared" si="48"/>
        <v>0.92508806149985912</v>
      </c>
      <c r="AA140" s="45">
        <f t="shared" si="49"/>
        <v>0</v>
      </c>
      <c r="AB140" s="45">
        <f t="shared" si="50"/>
        <v>1.1190601996490366E-2</v>
      </c>
      <c r="AC140" s="45">
        <f t="shared" si="51"/>
        <v>-2.7171741605795055E-7</v>
      </c>
      <c r="AD140" s="47">
        <f t="shared" si="52"/>
        <v>2.4228401715412073E-5</v>
      </c>
      <c r="AE140" s="45">
        <f t="shared" si="53"/>
        <v>0.28513314976214982</v>
      </c>
    </row>
    <row r="141" spans="1:31">
      <c r="A141" s="5">
        <v>140</v>
      </c>
      <c r="B141" s="10" t="s">
        <v>439</v>
      </c>
      <c r="C141" s="5" t="s">
        <v>27</v>
      </c>
      <c r="D141" s="5" t="s">
        <v>96</v>
      </c>
      <c r="E141" s="5">
        <f t="shared" si="36"/>
        <v>2.2834799363208699E-3</v>
      </c>
      <c r="F141" s="5">
        <f t="shared" si="37"/>
        <v>8.3513380410541989E-4</v>
      </c>
      <c r="G141" s="5">
        <f t="shared" si="38"/>
        <v>8.6645518382839019E-3</v>
      </c>
      <c r="H141" s="2">
        <v>150</v>
      </c>
      <c r="I141" s="5">
        <f t="shared" si="39"/>
        <v>0.40968960177978009</v>
      </c>
      <c r="J141" s="4" t="s">
        <v>232</v>
      </c>
      <c r="K141" s="5">
        <v>24</v>
      </c>
      <c r="L141" s="5">
        <v>50</v>
      </c>
      <c r="M141" s="5">
        <v>4</v>
      </c>
      <c r="N141" s="5">
        <v>1.4</v>
      </c>
      <c r="O141" s="2">
        <v>99</v>
      </c>
      <c r="P141" s="5">
        <v>0</v>
      </c>
      <c r="Q141" s="2">
        <v>24</v>
      </c>
      <c r="R141" s="5">
        <f t="shared" si="40"/>
        <v>2.0475020475020476E-4</v>
      </c>
      <c r="S141" s="5">
        <f t="shared" si="41"/>
        <v>7.4882995319812794E-5</v>
      </c>
      <c r="T141" s="5">
        <f t="shared" si="42"/>
        <v>3.6735172713447749E-2</v>
      </c>
      <c r="U141" s="5">
        <f t="shared" si="43"/>
        <v>7.7691453940066657E-4</v>
      </c>
      <c r="V141" s="5">
        <f t="shared" si="44"/>
        <v>5.1874145006839949E-2</v>
      </c>
      <c r="W141" s="5">
        <f t="shared" si="45"/>
        <v>8.9665865459758382E-2</v>
      </c>
      <c r="X141" s="45">
        <f t="shared" si="46"/>
        <v>288.40786327436166</v>
      </c>
      <c r="Y141" s="45">
        <f t="shared" si="47"/>
        <v>7.1704396178614183E-5</v>
      </c>
      <c r="Z141" s="45">
        <f t="shared" si="48"/>
        <v>0.62162817208209242</v>
      </c>
      <c r="AA141" s="45">
        <f t="shared" si="49"/>
        <v>2.3470352556995283E-2</v>
      </c>
      <c r="AB141" s="45">
        <f t="shared" si="50"/>
        <v>2.1243997437088982E-3</v>
      </c>
      <c r="AC141" s="45">
        <f t="shared" si="51"/>
        <v>-5.6086473317183331E-7</v>
      </c>
      <c r="AD141" s="47">
        <f t="shared" si="52"/>
        <v>2.3746673960382846E-4</v>
      </c>
      <c r="AE141" s="45">
        <f t="shared" si="53"/>
        <v>0.40945213504017625</v>
      </c>
    </row>
    <row r="142" spans="1:31">
      <c r="A142" s="5">
        <v>141</v>
      </c>
      <c r="B142" s="10" t="s">
        <v>438</v>
      </c>
      <c r="C142" s="5" t="s">
        <v>38</v>
      </c>
      <c r="D142" s="5" t="s">
        <v>96</v>
      </c>
      <c r="E142" s="5">
        <f t="shared" si="36"/>
        <v>2.9663880921891573E-3</v>
      </c>
      <c r="F142" s="5">
        <f t="shared" si="37"/>
        <v>1.4126561659748343E-3</v>
      </c>
      <c r="G142" s="5">
        <f t="shared" si="38"/>
        <v>0.38503423184744295</v>
      </c>
      <c r="H142" s="2">
        <v>150</v>
      </c>
      <c r="I142" s="5">
        <f t="shared" si="39"/>
        <v>0.38609222622911205</v>
      </c>
      <c r="J142" s="4" t="s">
        <v>232</v>
      </c>
      <c r="K142" s="5">
        <v>40.000999999999998</v>
      </c>
      <c r="L142" s="5">
        <v>64</v>
      </c>
      <c r="M142" s="5">
        <v>1.5294000000000001</v>
      </c>
      <c r="N142" s="5">
        <v>1.3</v>
      </c>
      <c r="O142" s="2">
        <v>99</v>
      </c>
      <c r="P142" s="5">
        <v>0.6</v>
      </c>
      <c r="Q142" s="2">
        <v>24</v>
      </c>
      <c r="R142" s="5">
        <f t="shared" si="40"/>
        <v>2.620802620802621E-4</v>
      </c>
      <c r="S142" s="5">
        <f t="shared" si="41"/>
        <v>1.2480811232449298E-4</v>
      </c>
      <c r="T142" s="5">
        <f t="shared" si="42"/>
        <v>3.4111231805344346E-2</v>
      </c>
      <c r="U142" s="5">
        <f t="shared" si="43"/>
        <v>3.4017758046614874E-2</v>
      </c>
      <c r="V142" s="5">
        <f t="shared" si="44"/>
        <v>1.9834079343365254E-2</v>
      </c>
      <c r="W142" s="5">
        <f t="shared" si="45"/>
        <v>8.8349957569729229E-2</v>
      </c>
      <c r="X142" s="45">
        <f t="shared" si="46"/>
        <v>193.77985344388412</v>
      </c>
      <c r="Y142" s="45">
        <f t="shared" si="47"/>
        <v>3.1052208400597879E-5</v>
      </c>
      <c r="Z142" s="45">
        <f t="shared" si="48"/>
        <v>0.51357750190188001</v>
      </c>
      <c r="AA142" s="45">
        <f t="shared" si="49"/>
        <v>0.21833746014588754</v>
      </c>
      <c r="AB142" s="45">
        <f t="shared" si="50"/>
        <v>1.3809375643688507E-3</v>
      </c>
      <c r="AC142" s="45">
        <f t="shared" si="51"/>
        <v>-2.348807835224646E-5</v>
      </c>
      <c r="AD142" s="47">
        <f t="shared" si="52"/>
        <v>4.2049194037940578E-3</v>
      </c>
      <c r="AE142" s="45">
        <f t="shared" si="53"/>
        <v>0.38188730682531796</v>
      </c>
    </row>
    <row r="143" spans="1:31">
      <c r="A143" s="5">
        <v>142</v>
      </c>
      <c r="B143" s="10" t="s">
        <v>437</v>
      </c>
      <c r="C143" s="10" t="s">
        <v>211</v>
      </c>
      <c r="D143" s="5" t="s">
        <v>210</v>
      </c>
      <c r="E143" s="5">
        <f t="shared" si="36"/>
        <v>2.5934776984533814E-3</v>
      </c>
      <c r="F143" s="5">
        <f t="shared" si="37"/>
        <v>9.4850883588739948E-4</v>
      </c>
      <c r="G143" s="5">
        <f t="shared" si="38"/>
        <v>7.0291593114574502E-3</v>
      </c>
      <c r="H143" s="5">
        <v>150</v>
      </c>
      <c r="I143" s="5">
        <f t="shared" si="39"/>
        <v>0.33236265797770359</v>
      </c>
      <c r="J143" s="4" t="s">
        <v>232</v>
      </c>
      <c r="K143" s="5">
        <v>24</v>
      </c>
      <c r="L143" s="5">
        <v>50</v>
      </c>
      <c r="M143" s="5">
        <v>4</v>
      </c>
      <c r="N143" s="5">
        <v>1</v>
      </c>
      <c r="O143" s="2">
        <v>99</v>
      </c>
      <c r="P143" s="5">
        <v>0</v>
      </c>
      <c r="Q143" s="2">
        <v>24</v>
      </c>
      <c r="R143" s="5">
        <f t="shared" si="40"/>
        <v>2.0475020475020476E-4</v>
      </c>
      <c r="S143" s="5">
        <f t="shared" si="41"/>
        <v>7.4882995319812794E-5</v>
      </c>
      <c r="T143" s="5">
        <f t="shared" si="42"/>
        <v>2.6239409081034108E-2</v>
      </c>
      <c r="U143" s="5">
        <f t="shared" si="43"/>
        <v>5.5493895671476193E-4</v>
      </c>
      <c r="V143" s="5">
        <f t="shared" si="44"/>
        <v>5.1874145006839949E-2</v>
      </c>
      <c r="W143" s="5">
        <f t="shared" si="45"/>
        <v>7.8948126244658828E-2</v>
      </c>
      <c r="X143" s="45">
        <f t="shared" si="46"/>
        <v>376.87627562420045</v>
      </c>
      <c r="Y143" s="45">
        <f t="shared" si="47"/>
        <v>9.8536934617768113E-5</v>
      </c>
      <c r="Z143" s="45">
        <f t="shared" si="48"/>
        <v>0.82645703330374565</v>
      </c>
      <c r="AA143" s="45">
        <f t="shared" si="49"/>
        <v>2.359344724286048E-3</v>
      </c>
      <c r="AB143" s="45">
        <f t="shared" si="50"/>
        <v>3.672756960372071E-3</v>
      </c>
      <c r="AC143" s="45">
        <f t="shared" si="51"/>
        <v>-3.6912435139254622E-7</v>
      </c>
      <c r="AD143" s="47">
        <f t="shared" si="52"/>
        <v>9.7894063661630067E-5</v>
      </c>
      <c r="AE143" s="45">
        <f t="shared" si="53"/>
        <v>0.33226476391404197</v>
      </c>
    </row>
    <row r="144" spans="1:31">
      <c r="A144" s="5">
        <v>143</v>
      </c>
      <c r="B144" s="10" t="s">
        <v>436</v>
      </c>
      <c r="C144" s="5" t="s">
        <v>39</v>
      </c>
      <c r="D144" s="5" t="s">
        <v>96</v>
      </c>
      <c r="E144" s="5">
        <f t="shared" si="36"/>
        <v>2.4451810221222227E-3</v>
      </c>
      <c r="F144" s="5">
        <f t="shared" si="37"/>
        <v>7.7629762536711748E-4</v>
      </c>
      <c r="G144" s="5">
        <f t="shared" si="38"/>
        <v>0.22974388968787887</v>
      </c>
      <c r="H144" s="2">
        <v>150</v>
      </c>
      <c r="I144" s="5">
        <f t="shared" si="39"/>
        <v>0.41781060451959934</v>
      </c>
      <c r="J144" s="4" t="s">
        <v>232</v>
      </c>
      <c r="K144" s="5">
        <v>20.000499999999999</v>
      </c>
      <c r="L144" s="5">
        <v>48</v>
      </c>
      <c r="M144" s="5">
        <v>2.1646999999999998</v>
      </c>
      <c r="N144" s="5">
        <v>1.28</v>
      </c>
      <c r="O144" s="2">
        <v>99</v>
      </c>
      <c r="P144" s="5">
        <v>0.32</v>
      </c>
      <c r="Q144" s="2">
        <v>24</v>
      </c>
      <c r="R144" s="5">
        <f t="shared" si="40"/>
        <v>1.9656019656019659E-4</v>
      </c>
      <c r="S144" s="5">
        <f t="shared" si="41"/>
        <v>6.2404056162246492E-5</v>
      </c>
      <c r="T144" s="5">
        <f t="shared" si="42"/>
        <v>3.358644362372365E-2</v>
      </c>
      <c r="U144" s="5">
        <f t="shared" si="43"/>
        <v>1.846836847946726E-2</v>
      </c>
      <c r="V144" s="5">
        <f t="shared" si="44"/>
        <v>2.8072990424076606E-2</v>
      </c>
      <c r="W144" s="5">
        <f t="shared" si="45"/>
        <v>8.038676677998996E-2</v>
      </c>
      <c r="X144" s="45">
        <f t="shared" si="46"/>
        <v>259.43383684367035</v>
      </c>
      <c r="Y144" s="45">
        <f t="shared" si="47"/>
        <v>5.0158495583244482E-5</v>
      </c>
      <c r="Z144" s="45">
        <f t="shared" si="48"/>
        <v>0.97914691294523659</v>
      </c>
      <c r="AA144" s="45">
        <f t="shared" si="49"/>
        <v>0.13221569512334841</v>
      </c>
      <c r="AB144" s="45">
        <f t="shared" si="50"/>
        <v>-5.7019990707123732E-4</v>
      </c>
      <c r="AC144" s="45">
        <f t="shared" si="51"/>
        <v>-1.5166330482757935E-5</v>
      </c>
      <c r="AD144" s="47">
        <f t="shared" si="52"/>
        <v>4.1899190871529423E-3</v>
      </c>
      <c r="AE144" s="45">
        <f t="shared" si="53"/>
        <v>0.4136206854324464</v>
      </c>
    </row>
    <row r="145" spans="1:31">
      <c r="A145" s="5">
        <v>144</v>
      </c>
      <c r="B145" s="10" t="s">
        <v>435</v>
      </c>
      <c r="C145" s="5" t="s">
        <v>40</v>
      </c>
      <c r="D145" s="6" t="s">
        <v>74</v>
      </c>
      <c r="E145" s="5">
        <f t="shared" si="36"/>
        <v>1.4300257366979606E-3</v>
      </c>
      <c r="F145" s="5">
        <f t="shared" si="37"/>
        <v>1.9975741726042961E-3</v>
      </c>
      <c r="G145" s="5">
        <f t="shared" si="38"/>
        <v>0.11304504228225555</v>
      </c>
      <c r="H145" s="2">
        <v>150</v>
      </c>
      <c r="I145" s="5">
        <f t="shared" si="39"/>
        <v>0.25453122221268931</v>
      </c>
      <c r="J145" s="4" t="s">
        <v>232</v>
      </c>
      <c r="K145" s="5">
        <v>66</v>
      </c>
      <c r="L145" s="5">
        <v>36</v>
      </c>
      <c r="M145" s="5">
        <v>5</v>
      </c>
      <c r="N145" s="5">
        <v>1</v>
      </c>
      <c r="O145" s="2">
        <v>99</v>
      </c>
      <c r="P145" s="5">
        <v>0.2</v>
      </c>
      <c r="Q145" s="2">
        <v>24</v>
      </c>
      <c r="R145" s="5">
        <f t="shared" si="40"/>
        <v>1.4742014742014743E-4</v>
      </c>
      <c r="S145" s="5">
        <f t="shared" si="41"/>
        <v>2.0592823712948518E-4</v>
      </c>
      <c r="T145" s="5">
        <f t="shared" si="42"/>
        <v>2.6239409081034108E-2</v>
      </c>
      <c r="U145" s="5">
        <f t="shared" si="43"/>
        <v>1.165371809100999E-2</v>
      </c>
      <c r="V145" s="5">
        <f t="shared" si="44"/>
        <v>6.4842681258549945E-2</v>
      </c>
      <c r="W145" s="5">
        <f t="shared" si="45"/>
        <v>0.10308915681514368</v>
      </c>
      <c r="X145" s="45">
        <f t="shared" si="46"/>
        <v>456.33470320822596</v>
      </c>
      <c r="Y145" s="45">
        <f t="shared" si="47"/>
        <v>1.1330113748652507E-4</v>
      </c>
      <c r="Z145" s="45">
        <f t="shared" si="48"/>
        <v>1.5693048643540206</v>
      </c>
      <c r="AA145" s="45">
        <f t="shared" si="49"/>
        <v>4.9776353385264996E-3</v>
      </c>
      <c r="AB145" s="45">
        <f t="shared" si="50"/>
        <v>7.6853945854204126E-3</v>
      </c>
      <c r="AC145" s="45">
        <f t="shared" si="51"/>
        <v>-4.5462118587956479E-6</v>
      </c>
      <c r="AD145" s="47">
        <f t="shared" si="52"/>
        <v>5.5190557241856361E-4</v>
      </c>
      <c r="AE145" s="45">
        <f t="shared" si="53"/>
        <v>0.25397931664027074</v>
      </c>
    </row>
    <row r="146" spans="1:31">
      <c r="A146" s="5">
        <v>145</v>
      </c>
      <c r="B146" s="10" t="s">
        <v>434</v>
      </c>
      <c r="C146" s="5" t="s">
        <v>41</v>
      </c>
      <c r="D146" s="6" t="s">
        <v>73</v>
      </c>
      <c r="E146" s="5">
        <f t="shared" si="36"/>
        <v>1.270231585037864E-3</v>
      </c>
      <c r="F146" s="5">
        <f t="shared" si="37"/>
        <v>1.7743609379764482E-3</v>
      </c>
      <c r="G146" s="5">
        <f t="shared" si="38"/>
        <v>0.10041314610912526</v>
      </c>
      <c r="H146" s="2">
        <v>150</v>
      </c>
      <c r="I146" s="5">
        <f t="shared" si="39"/>
        <v>0.22608935597159605</v>
      </c>
      <c r="J146" s="4" t="s">
        <v>232</v>
      </c>
      <c r="K146" s="5">
        <v>66</v>
      </c>
      <c r="L146" s="5">
        <v>36</v>
      </c>
      <c r="M146" s="5">
        <v>6</v>
      </c>
      <c r="N146" s="5">
        <v>1</v>
      </c>
      <c r="O146" s="2">
        <v>99</v>
      </c>
      <c r="P146" s="5">
        <v>0.2</v>
      </c>
      <c r="Q146" s="2">
        <v>24</v>
      </c>
      <c r="R146" s="5">
        <f t="shared" si="40"/>
        <v>1.4742014742014743E-4</v>
      </c>
      <c r="S146" s="5">
        <f t="shared" si="41"/>
        <v>2.0592823712948518E-4</v>
      </c>
      <c r="T146" s="5">
        <f t="shared" si="42"/>
        <v>2.6239409081034108E-2</v>
      </c>
      <c r="U146" s="5">
        <f t="shared" si="43"/>
        <v>1.165371809100999E-2</v>
      </c>
      <c r="V146" s="5">
        <f t="shared" si="44"/>
        <v>7.781121751025992E-2</v>
      </c>
      <c r="W146" s="5">
        <f t="shared" si="45"/>
        <v>0.11605769306685365</v>
      </c>
      <c r="X146" s="45">
        <f t="shared" si="46"/>
        <v>503.458726807993</v>
      </c>
      <c r="Y146" s="45">
        <f t="shared" si="47"/>
        <v>1.2894203105692903E-4</v>
      </c>
      <c r="Z146" s="45">
        <f t="shared" si="48"/>
        <v>1.5393794330918462</v>
      </c>
      <c r="AA146" s="45">
        <f t="shared" si="49"/>
        <v>0</v>
      </c>
      <c r="AB146" s="45">
        <f t="shared" si="50"/>
        <v>7.1133090289910344E-3</v>
      </c>
      <c r="AC146" s="45">
        <f t="shared" si="51"/>
        <v>-3.5869702785132368E-6</v>
      </c>
      <c r="AD146" s="47">
        <f t="shared" si="52"/>
        <v>4.7283200539688505E-4</v>
      </c>
      <c r="AE146" s="45">
        <f t="shared" si="53"/>
        <v>0.22561652396619916</v>
      </c>
    </row>
    <row r="147" spans="1:31">
      <c r="A147" s="5">
        <v>146</v>
      </c>
      <c r="B147" s="10" t="s">
        <v>433</v>
      </c>
      <c r="C147" s="5" t="s">
        <v>42</v>
      </c>
      <c r="D147" s="6" t="s">
        <v>67</v>
      </c>
      <c r="E147" s="5">
        <f t="shared" si="36"/>
        <v>3.85725092956246E-3</v>
      </c>
      <c r="F147" s="5">
        <f t="shared" si="37"/>
        <v>3.9064350549956987E-3</v>
      </c>
      <c r="G147" s="5">
        <f t="shared" si="38"/>
        <v>7.9528566284815649E-3</v>
      </c>
      <c r="H147" s="2">
        <v>150</v>
      </c>
      <c r="I147" s="5">
        <f t="shared" si="39"/>
        <v>0.37603822170444928</v>
      </c>
      <c r="J147" s="4" t="s">
        <v>232</v>
      </c>
      <c r="K147" s="5">
        <v>96.1</v>
      </c>
      <c r="L147" s="5">
        <v>72.3</v>
      </c>
      <c r="M147" s="5">
        <v>3.6</v>
      </c>
      <c r="N147" s="5">
        <v>1.1000000000000001</v>
      </c>
      <c r="O147" s="2">
        <v>99</v>
      </c>
      <c r="P147" s="5">
        <v>0</v>
      </c>
      <c r="Q147" s="2">
        <v>24</v>
      </c>
      <c r="R147" s="5">
        <f t="shared" si="40"/>
        <v>2.9606879606879603E-4</v>
      </c>
      <c r="S147" s="5">
        <f t="shared" si="41"/>
        <v>2.9984399375975037E-4</v>
      </c>
      <c r="T147" s="5">
        <f t="shared" si="42"/>
        <v>2.8863349989137515E-2</v>
      </c>
      <c r="U147" s="5">
        <f t="shared" si="43"/>
        <v>6.1043285238623814E-4</v>
      </c>
      <c r="V147" s="5">
        <f t="shared" si="44"/>
        <v>4.6686730506155953E-2</v>
      </c>
      <c r="W147" s="5">
        <f t="shared" si="45"/>
        <v>7.6756426137508257E-2</v>
      </c>
      <c r="X147" s="45">
        <f t="shared" si="46"/>
        <v>323.96204677065998</v>
      </c>
      <c r="Y147" s="45">
        <f t="shared" si="47"/>
        <v>8.1893478317949115E-5</v>
      </c>
      <c r="Z147" s="45">
        <f t="shared" si="48"/>
        <v>0.7124706775392512</v>
      </c>
      <c r="AA147" s="45">
        <f t="shared" si="49"/>
        <v>1.2491008397256656E-2</v>
      </c>
      <c r="AB147" s="45">
        <f t="shared" si="50"/>
        <v>1.5043832428537242E-2</v>
      </c>
      <c r="AC147" s="45">
        <f t="shared" si="51"/>
        <v>-4.7251133411905467E-7</v>
      </c>
      <c r="AD147" s="47">
        <f t="shared" si="52"/>
        <v>3.134366929133988E-5</v>
      </c>
      <c r="AE147" s="45">
        <f t="shared" si="53"/>
        <v>0.37600687803515792</v>
      </c>
    </row>
    <row r="148" spans="1:31">
      <c r="A148" s="5">
        <v>147</v>
      </c>
      <c r="B148" s="10" t="s">
        <v>432</v>
      </c>
      <c r="C148" s="10" t="s">
        <v>212</v>
      </c>
      <c r="D148" s="5" t="s">
        <v>210</v>
      </c>
      <c r="E148" s="5">
        <f t="shared" si="36"/>
        <v>3.7858365346915804E-3</v>
      </c>
      <c r="F148" s="5">
        <f t="shared" si="37"/>
        <v>3.8341100492728913E-3</v>
      </c>
      <c r="G148" s="5">
        <f t="shared" si="38"/>
        <v>0.29164615526943488</v>
      </c>
      <c r="H148" s="5">
        <v>150</v>
      </c>
      <c r="I148" s="5">
        <f t="shared" si="39"/>
        <v>0.36907612809380846</v>
      </c>
      <c r="J148" s="4" t="s">
        <v>232</v>
      </c>
      <c r="K148" s="5">
        <v>96.1</v>
      </c>
      <c r="L148" s="5">
        <v>72.3</v>
      </c>
      <c r="M148" s="5">
        <v>2</v>
      </c>
      <c r="N148" s="5">
        <v>1.1000000000000001</v>
      </c>
      <c r="O148" s="2">
        <v>99</v>
      </c>
      <c r="P148" s="5">
        <v>0.4</v>
      </c>
      <c r="Q148" s="2">
        <v>24</v>
      </c>
      <c r="R148" s="5">
        <f t="shared" si="40"/>
        <v>2.9606879606879603E-4</v>
      </c>
      <c r="S148" s="5">
        <f t="shared" si="41"/>
        <v>2.9984399375975037E-4</v>
      </c>
      <c r="T148" s="5">
        <f t="shared" si="42"/>
        <v>2.8863349989137515E-2</v>
      </c>
      <c r="U148" s="5">
        <f t="shared" si="43"/>
        <v>2.2807991120976694E-2</v>
      </c>
      <c r="V148" s="5">
        <f t="shared" si="44"/>
        <v>2.5937072503419974E-2</v>
      </c>
      <c r="W148" s="5">
        <f t="shared" si="45"/>
        <v>7.8204326403362737E-2</v>
      </c>
      <c r="X148" s="45">
        <f t="shared" si="46"/>
        <v>255.13411790187766</v>
      </c>
      <c r="Y148" s="45">
        <f t="shared" si="47"/>
        <v>4.7138729618844618E-5</v>
      </c>
      <c r="Z148" s="45">
        <f t="shared" si="48"/>
        <v>0.98303524626003203</v>
      </c>
      <c r="AA148" s="45">
        <f t="shared" si="49"/>
        <v>0.13404751677258406</v>
      </c>
      <c r="AB148" s="45">
        <f t="shared" si="50"/>
        <v>1.1905720128190219E-2</v>
      </c>
      <c r="AC148" s="45">
        <f t="shared" si="51"/>
        <v>-1.7007062134125615E-5</v>
      </c>
      <c r="AD148" s="47">
        <f t="shared" si="52"/>
        <v>1.2889356439336691E-3</v>
      </c>
      <c r="AE148" s="45">
        <f t="shared" si="53"/>
        <v>0.36778719244987479</v>
      </c>
    </row>
    <row r="149" spans="1:31">
      <c r="A149" s="5">
        <v>148</v>
      </c>
      <c r="B149" s="10" t="s">
        <v>431</v>
      </c>
      <c r="C149" s="5" t="s">
        <v>28</v>
      </c>
      <c r="D149" s="5" t="s">
        <v>96</v>
      </c>
      <c r="E149" s="5">
        <f t="shared" si="36"/>
        <v>4.2202203420120873E-3</v>
      </c>
      <c r="F149" s="5">
        <f t="shared" si="37"/>
        <v>8.0390294225003093E-4</v>
      </c>
      <c r="G149" s="5">
        <f t="shared" si="38"/>
        <v>0.29453250325886021</v>
      </c>
      <c r="H149" s="2">
        <v>150</v>
      </c>
      <c r="I149" s="5">
        <f t="shared" si="39"/>
        <v>0.40562629022003244</v>
      </c>
      <c r="J149" s="4" t="s">
        <v>232</v>
      </c>
      <c r="K149" s="5">
        <v>20.000499999999999</v>
      </c>
      <c r="L149" s="5">
        <v>80</v>
      </c>
      <c r="M149" s="5">
        <v>1.7646999999999999</v>
      </c>
      <c r="N149" s="5">
        <v>1.2</v>
      </c>
      <c r="O149" s="2">
        <v>99</v>
      </c>
      <c r="P149" s="5">
        <v>0.4</v>
      </c>
      <c r="Q149" s="2">
        <v>24</v>
      </c>
      <c r="R149" s="5">
        <f t="shared" si="40"/>
        <v>3.2760032760032761E-4</v>
      </c>
      <c r="S149" s="5">
        <f t="shared" si="41"/>
        <v>6.2404056162246492E-5</v>
      </c>
      <c r="T149" s="5">
        <f t="shared" si="42"/>
        <v>3.1487290897240929E-2</v>
      </c>
      <c r="U149" s="5">
        <f t="shared" si="43"/>
        <v>2.2863485016648172E-2</v>
      </c>
      <c r="V149" s="5">
        <f t="shared" si="44"/>
        <v>2.2885575923392614E-2</v>
      </c>
      <c r="W149" s="5">
        <f t="shared" si="45"/>
        <v>7.7626356221044288E-2</v>
      </c>
      <c r="X149" s="45">
        <f t="shared" si="46"/>
        <v>237.39047824724963</v>
      </c>
      <c r="Y149" s="45">
        <f t="shared" si="47"/>
        <v>4.247882678006237E-5</v>
      </c>
      <c r="Z149" s="45">
        <f t="shared" si="48"/>
        <v>0.83508708531449893</v>
      </c>
      <c r="AA149" s="45">
        <f t="shared" si="49"/>
        <v>0.16649902250505835</v>
      </c>
      <c r="AB149" s="45">
        <f t="shared" si="50"/>
        <v>-5.4827811619514479E-4</v>
      </c>
      <c r="AC149" s="45">
        <f t="shared" si="51"/>
        <v>-1.887628001008555E-5</v>
      </c>
      <c r="AD149" s="47">
        <f t="shared" si="52"/>
        <v>4.6274633319439594E-3</v>
      </c>
      <c r="AE149" s="45">
        <f t="shared" si="53"/>
        <v>0.40099882688808847</v>
      </c>
    </row>
    <row r="150" spans="1:31">
      <c r="A150" s="5">
        <v>149</v>
      </c>
      <c r="B150" s="10" t="s">
        <v>430</v>
      </c>
      <c r="C150" s="5" t="s">
        <v>29</v>
      </c>
      <c r="D150" s="5" t="s">
        <v>96</v>
      </c>
      <c r="E150" s="5">
        <f t="shared" si="36"/>
        <v>3.0358661048914145E-3</v>
      </c>
      <c r="F150" s="5">
        <f t="shared" si="37"/>
        <v>7.2287152571865615E-4</v>
      </c>
      <c r="G150" s="5">
        <f t="shared" si="38"/>
        <v>0.26445866403464768</v>
      </c>
      <c r="H150" s="2">
        <v>150</v>
      </c>
      <c r="I150" s="5">
        <f t="shared" si="39"/>
        <v>0.34650316086561733</v>
      </c>
      <c r="J150" s="4" t="s">
        <v>232</v>
      </c>
      <c r="K150" s="5">
        <v>20.000499999999999</v>
      </c>
      <c r="L150" s="5">
        <v>64</v>
      </c>
      <c r="M150" s="5">
        <v>2.5647000000000002</v>
      </c>
      <c r="N150" s="5">
        <v>1.1399999999999999</v>
      </c>
      <c r="O150" s="2">
        <v>99</v>
      </c>
      <c r="P150" s="5">
        <v>0.4</v>
      </c>
      <c r="Q150" s="2">
        <v>24</v>
      </c>
      <c r="R150" s="5">
        <f t="shared" si="40"/>
        <v>2.620802620802621E-4</v>
      </c>
      <c r="S150" s="5">
        <f t="shared" si="41"/>
        <v>6.2404056162246492E-5</v>
      </c>
      <c r="T150" s="5">
        <f t="shared" si="42"/>
        <v>2.9912926352378879E-2</v>
      </c>
      <c r="U150" s="5">
        <f t="shared" si="43"/>
        <v>2.2830188679245286E-2</v>
      </c>
      <c r="V150" s="5">
        <f t="shared" si="44"/>
        <v>3.3260404924760609E-2</v>
      </c>
      <c r="W150" s="5">
        <f t="shared" si="45"/>
        <v>8.6328004274627279E-2</v>
      </c>
      <c r="X150" s="45">
        <f t="shared" si="46"/>
        <v>282.72704994404251</v>
      </c>
      <c r="Y150" s="45">
        <f t="shared" si="47"/>
        <v>5.5496954723646818E-5</v>
      </c>
      <c r="Z150" s="45">
        <f t="shared" si="48"/>
        <v>1.1860253158859073</v>
      </c>
      <c r="AA150" s="45">
        <f t="shared" si="49"/>
        <v>0.10082875603573321</v>
      </c>
      <c r="AB150" s="45">
        <f t="shared" si="50"/>
        <v>-4.2033468201628808E-4</v>
      </c>
      <c r="AC150" s="45">
        <f t="shared" si="51"/>
        <v>-1.4478450554995996E-5</v>
      </c>
      <c r="AD150" s="47">
        <f t="shared" si="52"/>
        <v>4.0210230016468973E-3</v>
      </c>
      <c r="AE150" s="45">
        <f t="shared" si="53"/>
        <v>0.34248213786397042</v>
      </c>
    </row>
    <row r="151" spans="1:31">
      <c r="A151" s="5">
        <v>150</v>
      </c>
      <c r="B151" s="10" t="s">
        <v>429</v>
      </c>
      <c r="C151" s="5" t="s">
        <v>30</v>
      </c>
      <c r="D151" s="5" t="s">
        <v>96</v>
      </c>
      <c r="E151" s="5">
        <f t="shared" si="36"/>
        <v>8.2313390587024794E-4</v>
      </c>
      <c r="F151" s="5">
        <f t="shared" si="37"/>
        <v>2.3519616815055756E-3</v>
      </c>
      <c r="G151" s="5">
        <f t="shared" si="38"/>
        <v>0.21974934552309855</v>
      </c>
      <c r="H151" s="2">
        <v>150</v>
      </c>
      <c r="I151" s="5">
        <f t="shared" si="39"/>
        <v>0.5010646984554088</v>
      </c>
      <c r="J151" s="4" t="s">
        <v>232</v>
      </c>
      <c r="K151" s="5">
        <v>60.0015</v>
      </c>
      <c r="L151" s="5">
        <v>16</v>
      </c>
      <c r="M151" s="5">
        <v>1.6940999999999999</v>
      </c>
      <c r="N151" s="5">
        <v>1.52</v>
      </c>
      <c r="O151" s="2">
        <v>99</v>
      </c>
      <c r="P151" s="5">
        <v>0.3</v>
      </c>
      <c r="Q151" s="2">
        <v>24</v>
      </c>
      <c r="R151" s="5">
        <f t="shared" si="40"/>
        <v>6.5520065520065525E-5</v>
      </c>
      <c r="S151" s="5">
        <f t="shared" si="41"/>
        <v>1.8721216848673948E-4</v>
      </c>
      <c r="T151" s="5">
        <f t="shared" si="42"/>
        <v>3.9883901803171841E-2</v>
      </c>
      <c r="U151" s="5">
        <f t="shared" si="43"/>
        <v>1.7491675915649277E-2</v>
      </c>
      <c r="V151" s="5">
        <f t="shared" si="44"/>
        <v>2.1969997264021886E-2</v>
      </c>
      <c r="W151" s="5">
        <f t="shared" si="45"/>
        <v>7.9598307216849809E-2</v>
      </c>
      <c r="X151" s="45">
        <f t="shared" si="46"/>
        <v>218.42322293775857</v>
      </c>
      <c r="Y151" s="45">
        <f t="shared" si="47"/>
        <v>3.9808990620341706E-5</v>
      </c>
      <c r="Z151" s="45">
        <f t="shared" si="48"/>
        <v>0.66690260699702608</v>
      </c>
      <c r="AA151" s="45">
        <f t="shared" si="49"/>
        <v>0.19810228841891012</v>
      </c>
      <c r="AB151" s="45">
        <f t="shared" si="50"/>
        <v>5.0902603880550222E-3</v>
      </c>
      <c r="AC151" s="45">
        <f t="shared" si="51"/>
        <v>-1.7397165048948158E-5</v>
      </c>
      <c r="AD151" s="47">
        <f t="shared" si="52"/>
        <v>2.3410598097994661E-3</v>
      </c>
      <c r="AE151" s="45">
        <f t="shared" si="53"/>
        <v>0.49872363864560931</v>
      </c>
    </row>
    <row r="152" spans="1:31">
      <c r="A152" s="5">
        <v>151</v>
      </c>
      <c r="B152" s="10" t="s">
        <v>428</v>
      </c>
      <c r="C152" s="10" t="s">
        <v>213</v>
      </c>
      <c r="D152" s="5" t="s">
        <v>210</v>
      </c>
      <c r="E152" s="5">
        <f t="shared" si="36"/>
        <v>2.1009210558833699E-3</v>
      </c>
      <c r="F152" s="5">
        <f t="shared" si="37"/>
        <v>1.0005026286461877E-3</v>
      </c>
      <c r="G152" s="5">
        <f t="shared" si="38"/>
        <v>7.7583097227098177E-2</v>
      </c>
      <c r="H152" s="5">
        <v>150</v>
      </c>
      <c r="I152" s="5">
        <f t="shared" si="39"/>
        <v>0.30289490057887264</v>
      </c>
      <c r="J152" s="4" t="s">
        <v>232</v>
      </c>
      <c r="K152" s="5">
        <v>20.000499999999999</v>
      </c>
      <c r="L152" s="5">
        <v>32</v>
      </c>
      <c r="M152" s="5">
        <v>2.9647000000000001</v>
      </c>
      <c r="N152" s="5">
        <v>0.72</v>
      </c>
      <c r="O152" s="2">
        <v>99</v>
      </c>
      <c r="P152" s="5">
        <v>0.08</v>
      </c>
      <c r="Q152" s="2">
        <v>24</v>
      </c>
      <c r="R152" s="5">
        <f t="shared" si="40"/>
        <v>1.3104013104013105E-4</v>
      </c>
      <c r="S152" s="5">
        <f t="shared" si="41"/>
        <v>6.2404056162246492E-5</v>
      </c>
      <c r="T152" s="5">
        <f t="shared" si="42"/>
        <v>1.8892374538344556E-2</v>
      </c>
      <c r="U152" s="5">
        <f t="shared" si="43"/>
        <v>4.8390677025527198E-3</v>
      </c>
      <c r="V152" s="5">
        <f t="shared" si="44"/>
        <v>3.8447819425444604E-2</v>
      </c>
      <c r="W152" s="5">
        <f t="shared" si="45"/>
        <v>6.2372705853544257E-2</v>
      </c>
      <c r="X152" s="45">
        <f t="shared" si="46"/>
        <v>408.91133892429525</v>
      </c>
      <c r="Y152" s="45">
        <f t="shared" si="47"/>
        <v>1.0189127888854079E-4</v>
      </c>
      <c r="Z152" s="45">
        <f t="shared" si="48"/>
        <v>1.292076811202302</v>
      </c>
      <c r="AA152" s="45">
        <f t="shared" si="49"/>
        <v>8.6735142903636292E-3</v>
      </c>
      <c r="AB152" s="45">
        <f t="shared" si="50"/>
        <v>3.6807909327267185E-3</v>
      </c>
      <c r="AC152" s="45">
        <f t="shared" si="51"/>
        <v>-3.71292487435006E-6</v>
      </c>
      <c r="AD152" s="47">
        <f t="shared" si="52"/>
        <v>8.2418336470185555E-4</v>
      </c>
      <c r="AE152" s="45">
        <f t="shared" si="53"/>
        <v>0.30207071721417078</v>
      </c>
    </row>
    <row r="153" spans="1:31">
      <c r="A153" s="5">
        <v>152</v>
      </c>
      <c r="B153" s="10" t="s">
        <v>427</v>
      </c>
      <c r="C153" s="5" t="s">
        <v>31</v>
      </c>
      <c r="D153" s="6" t="s">
        <v>54</v>
      </c>
      <c r="E153" s="5">
        <f t="shared" si="36"/>
        <v>6.9444501315171531E-4</v>
      </c>
      <c r="F153" s="5">
        <f t="shared" si="37"/>
        <v>4.4975335843963037E-3</v>
      </c>
      <c r="G153" s="5">
        <f t="shared" si="38"/>
        <v>0.28797193394430942</v>
      </c>
      <c r="H153" s="2">
        <v>150</v>
      </c>
      <c r="I153" s="5">
        <f t="shared" si="39"/>
        <v>0.26698620604461809</v>
      </c>
      <c r="J153" s="4" t="s">
        <v>232</v>
      </c>
      <c r="K153" s="5">
        <v>170</v>
      </c>
      <c r="L153" s="5">
        <v>20</v>
      </c>
      <c r="M153" s="5">
        <v>4</v>
      </c>
      <c r="N153" s="5">
        <v>1.2</v>
      </c>
      <c r="O153" s="2">
        <v>99</v>
      </c>
      <c r="P153" s="5">
        <v>0.6</v>
      </c>
      <c r="Q153" s="3">
        <v>24</v>
      </c>
      <c r="R153" s="5">
        <f t="shared" si="40"/>
        <v>8.1900081900081903E-5</v>
      </c>
      <c r="S153" s="5">
        <f t="shared" si="41"/>
        <v>5.3042121684867389E-4</v>
      </c>
      <c r="T153" s="5">
        <f t="shared" si="42"/>
        <v>3.1487290897240929E-2</v>
      </c>
      <c r="U153" s="5">
        <f t="shared" si="43"/>
        <v>3.3962264150943396E-2</v>
      </c>
      <c r="V153" s="5">
        <f t="shared" si="44"/>
        <v>5.1874145006839949E-2</v>
      </c>
      <c r="W153" s="5">
        <f t="shared" si="45"/>
        <v>0.11793602135377304</v>
      </c>
      <c r="X153" s="45">
        <f t="shared" si="46"/>
        <v>310.10181189092452</v>
      </c>
      <c r="Y153" s="45">
        <f t="shared" si="47"/>
        <v>6.2959010774388412E-5</v>
      </c>
      <c r="Z153" s="45">
        <f t="shared" si="48"/>
        <v>1.3173563004177129</v>
      </c>
      <c r="AA153" s="45">
        <f t="shared" si="49"/>
        <v>6.4234709082829827E-2</v>
      </c>
      <c r="AB153" s="45">
        <f t="shared" si="50"/>
        <v>1.4703513289713522E-2</v>
      </c>
      <c r="AC153" s="45">
        <f t="shared" si="51"/>
        <v>-1.2147756386397361E-5</v>
      </c>
      <c r="AD153" s="47">
        <f t="shared" si="52"/>
        <v>7.8434083191875406E-4</v>
      </c>
      <c r="AE153" s="45">
        <f t="shared" si="53"/>
        <v>0.26620186521269934</v>
      </c>
    </row>
    <row r="154" spans="1:31">
      <c r="A154" s="5">
        <v>153</v>
      </c>
      <c r="B154" s="10" t="s">
        <v>426</v>
      </c>
      <c r="C154" s="5" t="s">
        <v>257</v>
      </c>
      <c r="D154" s="5" t="s">
        <v>320</v>
      </c>
      <c r="E154" s="5">
        <f t="shared" si="36"/>
        <v>2.3525467877387059E-3</v>
      </c>
      <c r="F154" s="5">
        <f t="shared" si="37"/>
        <v>4.4813282984706012E-3</v>
      </c>
      <c r="G154" s="5">
        <f t="shared" si="38"/>
        <v>0.16578013390355817</v>
      </c>
      <c r="H154" s="2">
        <v>150</v>
      </c>
      <c r="I154" s="5">
        <f t="shared" si="39"/>
        <v>0.30148657297343612</v>
      </c>
      <c r="J154" s="4" t="s">
        <v>232</v>
      </c>
      <c r="K154" s="5">
        <v>80.001999999999995</v>
      </c>
      <c r="L154" s="5">
        <v>32</v>
      </c>
      <c r="M154" s="5">
        <v>2.2587999999999999</v>
      </c>
      <c r="N154" s="5">
        <v>0.64</v>
      </c>
      <c r="O154" s="5">
        <v>99</v>
      </c>
      <c r="P154" s="5">
        <v>0.16</v>
      </c>
      <c r="Q154" s="5">
        <v>24</v>
      </c>
      <c r="R154" s="5">
        <f t="shared" si="40"/>
        <v>1.3104013104013105E-4</v>
      </c>
      <c r="S154" s="5">
        <f t="shared" si="41"/>
        <v>2.4961622464898597E-4</v>
      </c>
      <c r="T154" s="5">
        <f t="shared" si="42"/>
        <v>1.6793221811861825E-2</v>
      </c>
      <c r="U154" s="5">
        <f t="shared" si="43"/>
        <v>9.23418423973363E-3</v>
      </c>
      <c r="V154" s="5">
        <f t="shared" si="44"/>
        <v>2.9293329685362513E-2</v>
      </c>
      <c r="W154" s="5">
        <f t="shared" si="45"/>
        <v>5.5701392092647087E-2</v>
      </c>
      <c r="X154" s="45">
        <f t="shared" si="46"/>
        <v>374.1646845477739</v>
      </c>
      <c r="Y154" s="45">
        <f t="shared" si="47"/>
        <v>8.4824224421501754E-5</v>
      </c>
      <c r="Z154" s="45">
        <f t="shared" si="48"/>
        <v>1.5634526656433783</v>
      </c>
      <c r="AA154" s="45">
        <f t="shared" si="49"/>
        <v>3.1917602145675655E-2</v>
      </c>
      <c r="AB154" s="45">
        <f t="shared" si="50"/>
        <v>1.7016533612619657E-2</v>
      </c>
      <c r="AC154" s="45">
        <f t="shared" si="51"/>
        <v>-7.8969165411504537E-6</v>
      </c>
      <c r="AD154" s="47">
        <f t="shared" si="52"/>
        <v>4.5206357758250347E-4</v>
      </c>
      <c r="AE154" s="45">
        <f t="shared" si="53"/>
        <v>0.30103450939585363</v>
      </c>
    </row>
    <row r="155" spans="1:31">
      <c r="A155" s="5">
        <v>154</v>
      </c>
      <c r="B155" s="10" t="s">
        <v>425</v>
      </c>
      <c r="C155" s="5" t="s">
        <v>247</v>
      </c>
      <c r="D155" s="5" t="s">
        <v>320</v>
      </c>
      <c r="E155" s="5">
        <f t="shared" si="36"/>
        <v>3.4526007589502183E-3</v>
      </c>
      <c r="F155" s="5">
        <f t="shared" si="37"/>
        <v>1.644200825786421E-3</v>
      </c>
      <c r="G155" s="5">
        <f t="shared" si="38"/>
        <v>8.0417384838825587E-2</v>
      </c>
      <c r="H155" s="2">
        <v>150</v>
      </c>
      <c r="I155" s="5">
        <f t="shared" si="39"/>
        <v>0.34567350852174866</v>
      </c>
      <c r="J155" s="4" t="s">
        <v>232</v>
      </c>
      <c r="K155" s="5">
        <v>40.000999999999998</v>
      </c>
      <c r="L155" s="5">
        <v>64</v>
      </c>
      <c r="M155" s="5">
        <v>3.3294000000000001</v>
      </c>
      <c r="N155" s="5">
        <v>1</v>
      </c>
      <c r="O155" s="5">
        <v>99</v>
      </c>
      <c r="P155" s="5">
        <v>0.1</v>
      </c>
      <c r="Q155" s="5">
        <v>24</v>
      </c>
      <c r="R155" s="5">
        <f t="shared" si="40"/>
        <v>2.620802620802621E-4</v>
      </c>
      <c r="S155" s="5">
        <f t="shared" si="41"/>
        <v>1.2480811232449298E-4</v>
      </c>
      <c r="T155" s="5">
        <f t="shared" si="42"/>
        <v>2.6239409081034108E-2</v>
      </c>
      <c r="U155" s="5">
        <f t="shared" si="43"/>
        <v>6.1043285238623762E-3</v>
      </c>
      <c r="V155" s="5">
        <f t="shared" si="44"/>
        <v>4.317744459644323E-2</v>
      </c>
      <c r="W155" s="5">
        <f t="shared" si="45"/>
        <v>7.5908070575744474E-2</v>
      </c>
      <c r="X155" s="45">
        <f t="shared" si="46"/>
        <v>358.3257204310753</v>
      </c>
      <c r="Y155" s="45">
        <f t="shared" si="47"/>
        <v>8.6319119594617478E-5</v>
      </c>
      <c r="Z155" s="45">
        <f t="shared" si="48"/>
        <v>1.1534476975156929</v>
      </c>
      <c r="AA155" s="45">
        <f t="shared" si="49"/>
        <v>2.1744742556482483E-2</v>
      </c>
      <c r="AB155" s="45">
        <f t="shared" si="50"/>
        <v>5.6506268329537743E-3</v>
      </c>
      <c r="AC155" s="45">
        <f t="shared" si="51"/>
        <v>-4.3921092110141212E-6</v>
      </c>
      <c r="AD155" s="47">
        <f t="shared" si="52"/>
        <v>6.9242806241811856E-4</v>
      </c>
      <c r="AE155" s="45">
        <f t="shared" si="53"/>
        <v>0.34498108045933057</v>
      </c>
    </row>
    <row r="156" spans="1:31">
      <c r="A156" s="5">
        <v>155</v>
      </c>
      <c r="B156" s="10" t="s">
        <v>424</v>
      </c>
      <c r="C156" s="5" t="s">
        <v>49</v>
      </c>
      <c r="D156" s="5" t="s">
        <v>96</v>
      </c>
      <c r="E156" s="5">
        <f t="shared" si="36"/>
        <v>4.4400060036479221E-3</v>
      </c>
      <c r="F156" s="5">
        <f t="shared" si="37"/>
        <v>1.879440918860847E-3</v>
      </c>
      <c r="G156" s="5">
        <f t="shared" si="38"/>
        <v>0.1312023416699494</v>
      </c>
      <c r="H156" s="2">
        <v>150</v>
      </c>
      <c r="I156" s="5">
        <f t="shared" si="39"/>
        <v>0.27659785695354078</v>
      </c>
      <c r="J156" s="4" t="s">
        <v>232</v>
      </c>
      <c r="K156" s="5">
        <v>80</v>
      </c>
      <c r="L156" s="5">
        <v>144</v>
      </c>
      <c r="M156" s="5">
        <v>6</v>
      </c>
      <c r="N156" s="5">
        <v>1.4</v>
      </c>
      <c r="O156" s="2">
        <v>99</v>
      </c>
      <c r="P156" s="5">
        <v>0.3</v>
      </c>
      <c r="Q156" s="2">
        <v>24</v>
      </c>
      <c r="R156" s="5">
        <f t="shared" si="40"/>
        <v>5.8968058968058971E-4</v>
      </c>
      <c r="S156" s="5">
        <f t="shared" si="41"/>
        <v>2.4960998439937601E-4</v>
      </c>
      <c r="T156" s="5">
        <f t="shared" si="42"/>
        <v>3.6735172713447749E-2</v>
      </c>
      <c r="U156" s="5">
        <f t="shared" si="43"/>
        <v>1.7425083240843509E-2</v>
      </c>
      <c r="V156" s="5">
        <f t="shared" si="44"/>
        <v>7.781121751025992E-2</v>
      </c>
      <c r="W156" s="5">
        <f t="shared" si="45"/>
        <v>0.13281076403863112</v>
      </c>
      <c r="X156" s="45">
        <f t="shared" si="46"/>
        <v>419.20922045612349</v>
      </c>
      <c r="Y156" s="45">
        <f t="shared" si="47"/>
        <v>1.0033682334859786E-4</v>
      </c>
      <c r="Z156" s="45">
        <f t="shared" si="48"/>
        <v>1.5831375289450991</v>
      </c>
      <c r="AA156" s="45">
        <f t="shared" si="49"/>
        <v>1.3723821112027371E-2</v>
      </c>
      <c r="AB156" s="45">
        <f t="shared" si="50"/>
        <v>6.4706264158073809E-3</v>
      </c>
      <c r="AC156" s="45">
        <f t="shared" si="51"/>
        <v>-5.7338652722446914E-6</v>
      </c>
      <c r="AD156" s="47">
        <f t="shared" si="52"/>
        <v>7.8974788796563325E-4</v>
      </c>
      <c r="AE156" s="45">
        <f t="shared" si="53"/>
        <v>0.27580810906557512</v>
      </c>
    </row>
    <row r="157" spans="1:31">
      <c r="A157" s="5">
        <v>156</v>
      </c>
      <c r="B157" s="10" t="s">
        <v>423</v>
      </c>
      <c r="C157" s="5" t="s">
        <v>50</v>
      </c>
      <c r="D157" s="5" t="s">
        <v>69</v>
      </c>
      <c r="E157" s="5">
        <f t="shared" si="36"/>
        <v>2.2175039533424514E-3</v>
      </c>
      <c r="F157" s="5">
        <f t="shared" si="37"/>
        <v>5.0687253475558058E-3</v>
      </c>
      <c r="G157" s="5">
        <f t="shared" si="38"/>
        <v>7.5126868119620846E-3</v>
      </c>
      <c r="H157" s="2">
        <v>150</v>
      </c>
      <c r="I157" s="5">
        <f t="shared" si="39"/>
        <v>0.35522548952728683</v>
      </c>
      <c r="J157" s="4" t="s">
        <v>232</v>
      </c>
      <c r="K157" s="5">
        <v>95.998999999999995</v>
      </c>
      <c r="L157" s="5">
        <v>32</v>
      </c>
      <c r="M157" s="5">
        <v>2.8706</v>
      </c>
      <c r="N157" s="5">
        <v>0.8</v>
      </c>
      <c r="O157" s="2">
        <v>99</v>
      </c>
      <c r="P157" s="5">
        <v>0</v>
      </c>
      <c r="Q157" s="2">
        <v>24</v>
      </c>
      <c r="R157" s="5">
        <f t="shared" si="40"/>
        <v>1.3104013104013105E-4</v>
      </c>
      <c r="S157" s="5">
        <f t="shared" si="41"/>
        <v>2.9952886115444617E-4</v>
      </c>
      <c r="T157" s="5">
        <f t="shared" si="42"/>
        <v>2.0991527264827288E-2</v>
      </c>
      <c r="U157" s="5">
        <f t="shared" si="43"/>
        <v>4.439511653718095E-4</v>
      </c>
      <c r="V157" s="5">
        <f t="shared" si="44"/>
        <v>3.7227480164158687E-2</v>
      </c>
      <c r="W157" s="5">
        <f t="shared" si="45"/>
        <v>5.9093527586552355E-2</v>
      </c>
      <c r="X157" s="45">
        <f t="shared" si="46"/>
        <v>348.16031694396918</v>
      </c>
      <c r="Y157" s="45">
        <f t="shared" si="47"/>
        <v>8.9278828763237272E-5</v>
      </c>
      <c r="Z157" s="45">
        <f t="shared" si="48"/>
        <v>0.76819293513703824</v>
      </c>
      <c r="AA157" s="45">
        <f t="shared" si="49"/>
        <v>7.0827309066876284E-3</v>
      </c>
      <c r="AB157" s="45">
        <f t="shared" si="50"/>
        <v>2.0012416170402725E-2</v>
      </c>
      <c r="AC157" s="45">
        <f t="shared" si="51"/>
        <v>-4.216542603702189E-7</v>
      </c>
      <c r="AD157" s="47">
        <f t="shared" si="52"/>
        <v>2.1047496697372201E-5</v>
      </c>
      <c r="AE157" s="45">
        <f t="shared" si="53"/>
        <v>0.35520444203058948</v>
      </c>
    </row>
    <row r="158" spans="1:31">
      <c r="A158" s="5">
        <v>157</v>
      </c>
      <c r="B158" s="10" t="s">
        <v>422</v>
      </c>
      <c r="C158" s="5" t="s">
        <v>51</v>
      </c>
      <c r="D158" s="5" t="s">
        <v>80</v>
      </c>
      <c r="E158" s="5">
        <f t="shared" si="36"/>
        <v>4.3101335922209501E-3</v>
      </c>
      <c r="F158" s="5">
        <f t="shared" si="37"/>
        <v>8.2103037175190047E-4</v>
      </c>
      <c r="G158" s="5">
        <f t="shared" si="38"/>
        <v>7.3011558214508667E-3</v>
      </c>
      <c r="H158" s="2">
        <v>150</v>
      </c>
      <c r="I158" s="5">
        <f t="shared" si="39"/>
        <v>0.34522358188288776</v>
      </c>
      <c r="J158" s="4" t="s">
        <v>232</v>
      </c>
      <c r="K158" s="5">
        <v>20.000499999999999</v>
      </c>
      <c r="L158" s="5">
        <v>80</v>
      </c>
      <c r="M158" s="5">
        <v>3.7646999999999999</v>
      </c>
      <c r="N158" s="5">
        <v>1</v>
      </c>
      <c r="O158" s="2">
        <v>99</v>
      </c>
      <c r="P158" s="5">
        <v>0</v>
      </c>
      <c r="Q158" s="2">
        <v>24</v>
      </c>
      <c r="R158" s="5">
        <f t="shared" si="40"/>
        <v>3.2760032760032761E-4</v>
      </c>
      <c r="S158" s="5">
        <f t="shared" si="41"/>
        <v>6.2404056162246492E-5</v>
      </c>
      <c r="T158" s="5">
        <f t="shared" si="42"/>
        <v>2.6239409081034108E-2</v>
      </c>
      <c r="U158" s="5">
        <f t="shared" si="43"/>
        <v>5.5493895671476193E-4</v>
      </c>
      <c r="V158" s="5">
        <f t="shared" si="44"/>
        <v>4.8822648426812582E-2</v>
      </c>
      <c r="W158" s="5">
        <f t="shared" si="45"/>
        <v>7.6007000848324027E-2</v>
      </c>
      <c r="X158" s="45">
        <f t="shared" si="46"/>
        <v>360.43764580390928</v>
      </c>
      <c r="Y158" s="45">
        <f t="shared" si="47"/>
        <v>9.3279064203875437E-5</v>
      </c>
      <c r="Z158" s="45">
        <f t="shared" si="48"/>
        <v>0.79420815985398208</v>
      </c>
      <c r="AA158" s="45">
        <f t="shared" si="49"/>
        <v>4.8595147671867027E-3</v>
      </c>
      <c r="AB158" s="45">
        <f t="shared" si="50"/>
        <v>3.0480206886241306E-3</v>
      </c>
      <c r="AC158" s="45">
        <f t="shared" si="51"/>
        <v>-3.9824392400148579E-7</v>
      </c>
      <c r="AD158" s="47">
        <f t="shared" si="52"/>
        <v>1.254900205171351E-4</v>
      </c>
      <c r="AE158" s="45">
        <f t="shared" si="53"/>
        <v>0.34509809186237062</v>
      </c>
    </row>
    <row r="159" spans="1:31">
      <c r="A159" s="5">
        <v>158</v>
      </c>
      <c r="B159" s="10" t="s">
        <v>421</v>
      </c>
      <c r="C159" s="5" t="s">
        <v>52</v>
      </c>
      <c r="D159" s="5" t="s">
        <v>71</v>
      </c>
      <c r="E159" s="5">
        <f t="shared" si="36"/>
        <v>2.1944476345933071E-3</v>
      </c>
      <c r="F159" s="5">
        <f t="shared" si="37"/>
        <v>3.065379737932679E-3</v>
      </c>
      <c r="G159" s="5">
        <f t="shared" si="38"/>
        <v>6.6085104497186596E-3</v>
      </c>
      <c r="H159" s="2">
        <v>150</v>
      </c>
      <c r="I159" s="5">
        <f t="shared" si="39"/>
        <v>0.31247294320983454</v>
      </c>
      <c r="J159" s="4" t="s">
        <v>232</v>
      </c>
      <c r="K159" s="6">
        <v>66</v>
      </c>
      <c r="L159" s="6">
        <v>36</v>
      </c>
      <c r="M159" s="3">
        <v>3.5</v>
      </c>
      <c r="N159" s="6">
        <v>0.8</v>
      </c>
      <c r="O159" s="3">
        <v>99</v>
      </c>
      <c r="P159" s="5">
        <v>0</v>
      </c>
      <c r="Q159" s="3">
        <v>24</v>
      </c>
      <c r="R159" s="5">
        <f t="shared" si="40"/>
        <v>1.4742014742014743E-4</v>
      </c>
      <c r="S159" s="5">
        <f t="shared" si="41"/>
        <v>2.0592823712948518E-4</v>
      </c>
      <c r="T159" s="5">
        <f t="shared" si="42"/>
        <v>2.0991527264827288E-2</v>
      </c>
      <c r="U159" s="5">
        <f t="shared" si="43"/>
        <v>4.439511653718095E-4</v>
      </c>
      <c r="V159" s="5">
        <f t="shared" si="44"/>
        <v>4.5389876880984947E-2</v>
      </c>
      <c r="W159" s="5">
        <f t="shared" si="45"/>
        <v>6.7178703695733671E-2</v>
      </c>
      <c r="X159" s="45">
        <f t="shared" si="46"/>
        <v>403.81949016141618</v>
      </c>
      <c r="Y159" s="45">
        <f t="shared" si="47"/>
        <v>1.0670780420815204E-4</v>
      </c>
      <c r="Z159" s="45">
        <f t="shared" si="48"/>
        <v>0.87254820744617145</v>
      </c>
      <c r="AA159" s="45">
        <f t="shared" si="49"/>
        <v>0</v>
      </c>
      <c r="AB159" s="45">
        <f t="shared" si="50"/>
        <v>1.2262563096381771E-2</v>
      </c>
      <c r="AC159" s="45">
        <f t="shared" si="51"/>
        <v>-3.2626695225213283E-7</v>
      </c>
      <c r="AD159" s="47">
        <f t="shared" si="52"/>
        <v>2.6549269186135031E-5</v>
      </c>
      <c r="AE159" s="45">
        <f t="shared" si="53"/>
        <v>0.31244639394064838</v>
      </c>
    </row>
    <row r="160" spans="1:31">
      <c r="A160" s="5">
        <v>159</v>
      </c>
      <c r="B160" s="10" t="s">
        <v>420</v>
      </c>
      <c r="C160" s="5" t="s">
        <v>53</v>
      </c>
      <c r="D160" s="5" t="s">
        <v>68</v>
      </c>
      <c r="E160" s="5">
        <f t="shared" si="36"/>
        <v>1.6943425105737952E-3</v>
      </c>
      <c r="F160" s="5">
        <f t="shared" si="37"/>
        <v>3.8728935828239576E-3</v>
      </c>
      <c r="G160" s="5">
        <f t="shared" si="38"/>
        <v>0.12513781930619081</v>
      </c>
      <c r="H160" s="2">
        <v>150</v>
      </c>
      <c r="I160" s="5">
        <f t="shared" si="39"/>
        <v>0.48855496483281213</v>
      </c>
      <c r="J160" s="4" t="s">
        <v>232</v>
      </c>
      <c r="K160" s="5">
        <v>95.998999999999995</v>
      </c>
      <c r="L160" s="5">
        <v>32</v>
      </c>
      <c r="M160" s="5">
        <v>2.2706</v>
      </c>
      <c r="N160" s="5">
        <v>1.44</v>
      </c>
      <c r="O160" s="2">
        <v>99</v>
      </c>
      <c r="P160" s="5">
        <v>0.16</v>
      </c>
      <c r="Q160" s="2">
        <v>24</v>
      </c>
      <c r="R160" s="5">
        <f t="shared" si="40"/>
        <v>1.3104013104013105E-4</v>
      </c>
      <c r="S160" s="5">
        <f t="shared" si="41"/>
        <v>2.9952886115444617E-4</v>
      </c>
      <c r="T160" s="5">
        <f t="shared" si="42"/>
        <v>3.7784749076689113E-2</v>
      </c>
      <c r="U160" s="5">
        <f t="shared" si="43"/>
        <v>9.6781354051054397E-3</v>
      </c>
      <c r="V160" s="5">
        <f t="shared" si="44"/>
        <v>2.9446358413132694E-2</v>
      </c>
      <c r="W160" s="5">
        <f t="shared" si="45"/>
        <v>7.7339811887121829E-2</v>
      </c>
      <c r="X160" s="45">
        <f t="shared" si="46"/>
        <v>234.20795357837704</v>
      </c>
      <c r="Y160" s="45">
        <f t="shared" si="47"/>
        <v>4.838925002169142E-5</v>
      </c>
      <c r="Z160" s="45">
        <f t="shared" si="48"/>
        <v>0.69886453694774198</v>
      </c>
      <c r="AA160" s="45">
        <f t="shared" si="49"/>
        <v>0.12087340849856955</v>
      </c>
      <c r="AB160" s="45">
        <f t="shared" si="50"/>
        <v>1.195206439748033E-2</v>
      </c>
      <c r="AC160" s="45">
        <f t="shared" si="51"/>
        <v>-9.6595990598417533E-6</v>
      </c>
      <c r="AD160" s="47">
        <f t="shared" si="52"/>
        <v>7.5988347028516524E-4</v>
      </c>
      <c r="AE160" s="45">
        <f t="shared" si="53"/>
        <v>0.48779508136252697</v>
      </c>
    </row>
    <row r="161" spans="1:31">
      <c r="A161" s="5">
        <v>160</v>
      </c>
      <c r="B161" s="10" t="s">
        <v>419</v>
      </c>
      <c r="C161" s="5" t="s">
        <v>43</v>
      </c>
      <c r="D161" s="5" t="s">
        <v>96</v>
      </c>
      <c r="E161" s="5">
        <f t="shared" si="36"/>
        <v>3.9773776075012106E-3</v>
      </c>
      <c r="F161" s="5">
        <f t="shared" si="37"/>
        <v>2.2729326684292265E-3</v>
      </c>
      <c r="G161" s="5">
        <f t="shared" si="38"/>
        <v>0.28027931082737723</v>
      </c>
      <c r="H161" s="2">
        <v>150</v>
      </c>
      <c r="I161" s="5">
        <f t="shared" si="39"/>
        <v>0.50971396214374054</v>
      </c>
      <c r="J161" s="4" t="s">
        <v>232</v>
      </c>
      <c r="K161" s="5">
        <v>60.0015</v>
      </c>
      <c r="L161" s="5">
        <v>80</v>
      </c>
      <c r="M161" s="5">
        <v>1.2941</v>
      </c>
      <c r="N161" s="5">
        <v>1.6</v>
      </c>
      <c r="O161" s="2">
        <v>99</v>
      </c>
      <c r="P161" s="5">
        <v>0.4</v>
      </c>
      <c r="Q161" s="2">
        <v>24</v>
      </c>
      <c r="R161" s="5">
        <f t="shared" si="40"/>
        <v>3.2760032760032761E-4</v>
      </c>
      <c r="S161" s="5">
        <f t="shared" si="41"/>
        <v>1.8721216848673948E-4</v>
      </c>
      <c r="T161" s="5">
        <f t="shared" si="42"/>
        <v>4.1983054529654576E-2</v>
      </c>
      <c r="U161" s="5">
        <f t="shared" si="43"/>
        <v>2.3085460599334078E-2</v>
      </c>
      <c r="V161" s="5">
        <f t="shared" si="44"/>
        <v>1.6782582763337894E-2</v>
      </c>
      <c r="W161" s="5">
        <f t="shared" si="45"/>
        <v>8.2365910388413607E-2</v>
      </c>
      <c r="X161" s="45">
        <f t="shared" si="46"/>
        <v>201.0008978418054</v>
      </c>
      <c r="Y161" s="45">
        <f t="shared" si="47"/>
        <v>3.3186338921323986E-5</v>
      </c>
      <c r="Z161" s="45">
        <f t="shared" si="48"/>
        <v>0.53826122943521659</v>
      </c>
      <c r="AA161" s="45">
        <f t="shared" si="49"/>
        <v>0.25789919256795207</v>
      </c>
      <c r="AB161" s="45">
        <f t="shared" si="50"/>
        <v>4.8078002609579593E-3</v>
      </c>
      <c r="AC161" s="45">
        <f t="shared" si="51"/>
        <v>-2.2572239928540831E-5</v>
      </c>
      <c r="AD161" s="47">
        <f t="shared" si="52"/>
        <v>2.9206633038184916E-3</v>
      </c>
      <c r="AE161" s="45">
        <f t="shared" si="53"/>
        <v>0.50679329883992208</v>
      </c>
    </row>
    <row r="162" spans="1:31">
      <c r="A162" s="5">
        <v>161</v>
      </c>
      <c r="B162" s="10" t="s">
        <v>418</v>
      </c>
      <c r="C162" s="5" t="s">
        <v>44</v>
      </c>
      <c r="D162" s="5" t="s">
        <v>68</v>
      </c>
      <c r="E162" s="5">
        <f t="shared" si="36"/>
        <v>1.3223398238412763E-3</v>
      </c>
      <c r="F162" s="5">
        <f t="shared" si="37"/>
        <v>6.045154844557493E-3</v>
      </c>
      <c r="G162" s="5">
        <f t="shared" si="38"/>
        <v>0.2351978039894157</v>
      </c>
      <c r="H162" s="2">
        <v>150</v>
      </c>
      <c r="I162" s="5">
        <f t="shared" si="39"/>
        <v>0.52956930531895985</v>
      </c>
      <c r="J162" s="4" t="s">
        <v>232</v>
      </c>
      <c r="K162" s="5">
        <v>95.998999999999995</v>
      </c>
      <c r="L162" s="5">
        <v>16</v>
      </c>
      <c r="M162" s="5">
        <v>0.87060000000000004</v>
      </c>
      <c r="N162" s="5">
        <v>1</v>
      </c>
      <c r="O162" s="2">
        <v>99</v>
      </c>
      <c r="P162" s="5">
        <v>0.2</v>
      </c>
      <c r="Q162" s="2">
        <v>24</v>
      </c>
      <c r="R162" s="5">
        <f t="shared" si="40"/>
        <v>6.5520065520065525E-5</v>
      </c>
      <c r="S162" s="5">
        <f t="shared" si="41"/>
        <v>2.9952886115444617E-4</v>
      </c>
      <c r="T162" s="5">
        <f t="shared" si="42"/>
        <v>2.6239409081034108E-2</v>
      </c>
      <c r="U162" s="5">
        <f t="shared" si="43"/>
        <v>1.165371809100999E-2</v>
      </c>
      <c r="V162" s="5">
        <f t="shared" si="44"/>
        <v>1.1290407660738714E-2</v>
      </c>
      <c r="W162" s="5">
        <f t="shared" si="45"/>
        <v>4.9548583759457324E-2</v>
      </c>
      <c r="X162" s="45">
        <f t="shared" si="46"/>
        <v>202.69376616930205</v>
      </c>
      <c r="Y162" s="45">
        <f t="shared" si="47"/>
        <v>3.4968534120691701E-5</v>
      </c>
      <c r="Z162" s="45">
        <f t="shared" si="48"/>
        <v>0.5611161972960681</v>
      </c>
      <c r="AA162" s="45">
        <f t="shared" si="49"/>
        <v>0.23974781775432805</v>
      </c>
      <c r="AB162" s="45">
        <f t="shared" si="50"/>
        <v>2.1510930033041446E-2</v>
      </c>
      <c r="AC162" s="45">
        <f t="shared" si="51"/>
        <v>-1.9679458952052722E-5</v>
      </c>
      <c r="AD162" s="47">
        <f t="shared" si="52"/>
        <v>8.7894458060339825E-4</v>
      </c>
      <c r="AE162" s="45">
        <f t="shared" si="53"/>
        <v>0.5286903607383564</v>
      </c>
    </row>
    <row r="163" spans="1:31">
      <c r="A163" s="5">
        <v>162</v>
      </c>
      <c r="B163" s="10" t="s">
        <v>417</v>
      </c>
      <c r="C163" s="5" t="s">
        <v>45</v>
      </c>
      <c r="D163" s="5" t="s">
        <v>68</v>
      </c>
      <c r="E163" s="5">
        <f t="shared" si="36"/>
        <v>4.7368630435125061E-3</v>
      </c>
      <c r="F163" s="5">
        <f t="shared" si="37"/>
        <v>4.3309700062292176E-3</v>
      </c>
      <c r="G163" s="5">
        <f t="shared" si="38"/>
        <v>0.26703920830960803</v>
      </c>
      <c r="H163" s="2">
        <v>150</v>
      </c>
      <c r="I163" s="5">
        <f t="shared" si="39"/>
        <v>0.48563560582982063</v>
      </c>
      <c r="J163" s="4" t="s">
        <v>232</v>
      </c>
      <c r="K163" s="5">
        <v>95.998999999999995</v>
      </c>
      <c r="L163" s="5">
        <v>80</v>
      </c>
      <c r="M163" s="5">
        <v>1.2706</v>
      </c>
      <c r="N163" s="5">
        <v>1.28</v>
      </c>
      <c r="O163" s="2">
        <v>99</v>
      </c>
      <c r="P163" s="5">
        <v>0.32</v>
      </c>
      <c r="Q163" s="2">
        <v>24</v>
      </c>
      <c r="R163" s="5">
        <f t="shared" si="40"/>
        <v>3.2760032760032761E-4</v>
      </c>
      <c r="S163" s="5">
        <f t="shared" si="41"/>
        <v>2.9952886115444617E-4</v>
      </c>
      <c r="T163" s="5">
        <f t="shared" si="42"/>
        <v>3.358644362372365E-2</v>
      </c>
      <c r="U163" s="5">
        <f t="shared" si="43"/>
        <v>1.846836847946726E-2</v>
      </c>
      <c r="V163" s="5">
        <f t="shared" si="44"/>
        <v>1.6477822161422708E-2</v>
      </c>
      <c r="W163" s="5">
        <f t="shared" si="45"/>
        <v>6.9159763453368397E-2</v>
      </c>
      <c r="X163" s="45">
        <f t="shared" si="46"/>
        <v>214.27424787981766</v>
      </c>
      <c r="Y163" s="45">
        <f t="shared" si="47"/>
        <v>3.6716496291254124E-5</v>
      </c>
      <c r="Z163" s="45">
        <f t="shared" si="48"/>
        <v>0.63794320942334926</v>
      </c>
      <c r="AA163" s="45">
        <f t="shared" si="49"/>
        <v>0.22100727599103284</v>
      </c>
      <c r="AB163" s="45">
        <f t="shared" si="50"/>
        <v>1.3724353629669082E-2</v>
      </c>
      <c r="AC163" s="45">
        <f t="shared" si="51"/>
        <v>-2.049003213782484E-5</v>
      </c>
      <c r="AD163" s="47">
        <f t="shared" si="52"/>
        <v>1.3584985087552164E-3</v>
      </c>
      <c r="AE163" s="45">
        <f t="shared" si="53"/>
        <v>0.48427710732106544</v>
      </c>
    </row>
    <row r="164" spans="1:31">
      <c r="A164" s="5">
        <v>163</v>
      </c>
      <c r="B164" s="10" t="s">
        <v>416</v>
      </c>
      <c r="C164" s="5" t="s">
        <v>46</v>
      </c>
      <c r="D164" s="5" t="s">
        <v>68</v>
      </c>
      <c r="E164" s="5">
        <f t="shared" si="36"/>
        <v>9.0078003765464189E-4</v>
      </c>
      <c r="F164" s="5">
        <f t="shared" si="37"/>
        <v>2.5727281240388311E-3</v>
      </c>
      <c r="G164" s="5">
        <f t="shared" si="38"/>
        <v>0.13305650880290637</v>
      </c>
      <c r="H164" s="2">
        <v>150</v>
      </c>
      <c r="I164" s="5">
        <f t="shared" si="39"/>
        <v>0.51947059921128691</v>
      </c>
      <c r="J164" s="4" t="s">
        <v>232</v>
      </c>
      <c r="K164" s="5">
        <v>59.975999999999999</v>
      </c>
      <c r="L164" s="5">
        <v>16</v>
      </c>
      <c r="M164" s="5">
        <v>1.9294</v>
      </c>
      <c r="N164" s="5">
        <v>1.44</v>
      </c>
      <c r="O164" s="2">
        <v>99</v>
      </c>
      <c r="P164" s="5">
        <v>0.16</v>
      </c>
      <c r="Q164" s="2">
        <v>24</v>
      </c>
      <c r="R164" s="5">
        <f t="shared" si="40"/>
        <v>6.5520065520065525E-5</v>
      </c>
      <c r="S164" s="5">
        <f t="shared" si="41"/>
        <v>1.8713260530421217E-4</v>
      </c>
      <c r="T164" s="5">
        <f t="shared" si="42"/>
        <v>3.7784749076689113E-2</v>
      </c>
      <c r="U164" s="5">
        <f t="shared" si="43"/>
        <v>9.6781354051054397E-3</v>
      </c>
      <c r="V164" s="5">
        <f t="shared" si="44"/>
        <v>2.5021493844049249E-2</v>
      </c>
      <c r="W164" s="5">
        <f t="shared" si="45"/>
        <v>7.2737030996668076E-2</v>
      </c>
      <c r="X164" s="45">
        <f t="shared" si="46"/>
        <v>215.15568447872437</v>
      </c>
      <c r="Y164" s="45">
        <f t="shared" si="47"/>
        <v>4.309929905064372E-5</v>
      </c>
      <c r="Z164" s="45">
        <f t="shared" si="48"/>
        <v>0.60747425792836907</v>
      </c>
      <c r="AA164" s="45">
        <f t="shared" si="49"/>
        <v>0.15096027552675986</v>
      </c>
      <c r="AB164" s="45">
        <f t="shared" si="50"/>
        <v>6.534683819757383E-3</v>
      </c>
      <c r="AC164" s="45">
        <f t="shared" si="51"/>
        <v>-1.0920793208375607E-5</v>
      </c>
      <c r="AD164" s="47">
        <f t="shared" si="52"/>
        <v>1.3798417925829773E-3</v>
      </c>
      <c r="AE164" s="45">
        <f t="shared" si="53"/>
        <v>0.51809075741870392</v>
      </c>
    </row>
    <row r="165" spans="1:31">
      <c r="A165" s="5">
        <v>164</v>
      </c>
      <c r="B165" s="10" t="s">
        <v>415</v>
      </c>
      <c r="C165" s="5" t="s">
        <v>236</v>
      </c>
      <c r="D165" s="5" t="s">
        <v>320</v>
      </c>
      <c r="E165" s="5">
        <f t="shared" si="36"/>
        <v>1.2125926885330758E-3</v>
      </c>
      <c r="F165" s="5">
        <f t="shared" si="37"/>
        <v>3.4647722786833924E-3</v>
      </c>
      <c r="G165" s="5">
        <f t="shared" si="38"/>
        <v>8.2162911914477627E-3</v>
      </c>
      <c r="H165" s="2">
        <v>150</v>
      </c>
      <c r="I165" s="5">
        <f t="shared" si="39"/>
        <v>0.38849430751373326</v>
      </c>
      <c r="J165" s="4" t="s">
        <v>232</v>
      </c>
      <c r="K165" s="5">
        <v>60.0015</v>
      </c>
      <c r="L165" s="5">
        <v>16</v>
      </c>
      <c r="M165" s="5">
        <v>2.4941</v>
      </c>
      <c r="N165" s="5">
        <v>0.8</v>
      </c>
      <c r="O165" s="5">
        <v>99</v>
      </c>
      <c r="P165" s="5">
        <v>0</v>
      </c>
      <c r="Q165" s="5">
        <v>24</v>
      </c>
      <c r="R165" s="5">
        <f t="shared" si="40"/>
        <v>6.5520065520065525E-5</v>
      </c>
      <c r="S165" s="5">
        <f t="shared" si="41"/>
        <v>1.8721216848673948E-4</v>
      </c>
      <c r="T165" s="5">
        <f t="shared" si="42"/>
        <v>2.0991527264827288E-2</v>
      </c>
      <c r="U165" s="5">
        <f t="shared" si="43"/>
        <v>4.439511653718095E-4</v>
      </c>
      <c r="V165" s="5">
        <f t="shared" si="44"/>
        <v>3.2344826265389877E-2</v>
      </c>
      <c r="W165" s="5">
        <f t="shared" si="45"/>
        <v>5.4033036929595782E-2</v>
      </c>
      <c r="X165" s="45">
        <f t="shared" si="46"/>
        <v>310.30757079335058</v>
      </c>
      <c r="Y165" s="45">
        <f t="shared" si="47"/>
        <v>7.8098347312773752E-5</v>
      </c>
      <c r="Z165" s="45">
        <f t="shared" si="48"/>
        <v>0.67869702070430094</v>
      </c>
      <c r="AA165" s="45">
        <f t="shared" si="49"/>
        <v>1.6233089927483915E-2</v>
      </c>
      <c r="AB165" s="45">
        <f t="shared" si="50"/>
        <v>1.3335330815286902E-2</v>
      </c>
      <c r="AC165" s="45">
        <f t="shared" si="51"/>
        <v>-5.0433321236692427E-7</v>
      </c>
      <c r="AD165" s="47">
        <f t="shared" si="52"/>
        <v>3.7712672722490202E-5</v>
      </c>
      <c r="AE165" s="45">
        <f t="shared" si="53"/>
        <v>0.38845659484101075</v>
      </c>
    </row>
    <row r="166" spans="1:31">
      <c r="A166" s="5">
        <v>165</v>
      </c>
      <c r="B166" s="10" t="s">
        <v>414</v>
      </c>
      <c r="C166" s="5" t="s">
        <v>47</v>
      </c>
      <c r="D166" s="5" t="s">
        <v>96</v>
      </c>
      <c r="E166" s="5">
        <f t="shared" si="36"/>
        <v>3.5079941823589651E-3</v>
      </c>
      <c r="F166" s="5">
        <f t="shared" si="37"/>
        <v>8.8725700049280818E-4</v>
      </c>
      <c r="G166" s="5">
        <f t="shared" si="38"/>
        <v>7.8902849239163506E-3</v>
      </c>
      <c r="H166" s="2">
        <v>150</v>
      </c>
      <c r="I166" s="5">
        <f t="shared" si="39"/>
        <v>0.37307961781997173</v>
      </c>
      <c r="J166" s="4" t="s">
        <v>232</v>
      </c>
      <c r="K166" s="5">
        <v>24</v>
      </c>
      <c r="L166" s="5">
        <v>72.3</v>
      </c>
      <c r="M166" s="5">
        <v>4</v>
      </c>
      <c r="N166" s="5">
        <v>1.2</v>
      </c>
      <c r="O166" s="2">
        <v>99</v>
      </c>
      <c r="P166" s="5">
        <v>0</v>
      </c>
      <c r="Q166" s="2">
        <v>24</v>
      </c>
      <c r="R166" s="5">
        <f t="shared" si="40"/>
        <v>2.9606879606879603E-4</v>
      </c>
      <c r="S166" s="5">
        <f t="shared" si="41"/>
        <v>7.4882995319812794E-5</v>
      </c>
      <c r="T166" s="5">
        <f t="shared" si="42"/>
        <v>3.1487290897240929E-2</v>
      </c>
      <c r="U166" s="5">
        <f t="shared" si="43"/>
        <v>6.6592674805771425E-4</v>
      </c>
      <c r="V166" s="5">
        <f t="shared" si="44"/>
        <v>5.1874145006839949E-2</v>
      </c>
      <c r="W166" s="5">
        <f t="shared" si="45"/>
        <v>8.4398314443527203E-2</v>
      </c>
      <c r="X166" s="45">
        <f t="shared" si="46"/>
        <v>327.29444722701868</v>
      </c>
      <c r="Y166" s="45">
        <f t="shared" si="47"/>
        <v>8.3249240205880809E-5</v>
      </c>
      <c r="Z166" s="45">
        <f t="shared" si="48"/>
        <v>0.72047174693267158</v>
      </c>
      <c r="AA166" s="45">
        <f t="shared" si="49"/>
        <v>1.1657790320122612E-2</v>
      </c>
      <c r="AB166" s="45">
        <f t="shared" si="50"/>
        <v>2.9455367614638363E-3</v>
      </c>
      <c r="AC166" s="45">
        <f t="shared" si="51"/>
        <v>-4.6510530845705267E-7</v>
      </c>
      <c r="AD166" s="47">
        <f t="shared" si="52"/>
        <v>1.5023870851346428E-4</v>
      </c>
      <c r="AE166" s="45">
        <f t="shared" si="53"/>
        <v>0.37292937911145829</v>
      </c>
    </row>
    <row r="167" spans="1:31">
      <c r="A167" s="5">
        <v>166</v>
      </c>
      <c r="B167" s="10" t="s">
        <v>413</v>
      </c>
      <c r="C167" s="5" t="s">
        <v>48</v>
      </c>
      <c r="D167" s="5" t="s">
        <v>68</v>
      </c>
      <c r="E167" s="5">
        <f t="shared" si="36"/>
        <v>5.1778646816821022E-3</v>
      </c>
      <c r="F167" s="5">
        <f t="shared" si="37"/>
        <v>2.9589691875132242E-3</v>
      </c>
      <c r="G167" s="5">
        <f t="shared" si="38"/>
        <v>0.11472533284468191</v>
      </c>
      <c r="H167" s="2">
        <v>150</v>
      </c>
      <c r="I167" s="5">
        <f t="shared" si="39"/>
        <v>0.44790320994984256</v>
      </c>
      <c r="J167" s="4" t="s">
        <v>232</v>
      </c>
      <c r="K167" s="5">
        <v>60.0015</v>
      </c>
      <c r="L167" s="5">
        <v>80</v>
      </c>
      <c r="M167" s="5">
        <v>2.0941000000000001</v>
      </c>
      <c r="N167" s="5">
        <v>1.08</v>
      </c>
      <c r="O167" s="2">
        <v>99</v>
      </c>
      <c r="P167" s="5">
        <v>0.12</v>
      </c>
      <c r="Q167" s="2">
        <v>24</v>
      </c>
      <c r="R167" s="5">
        <f t="shared" si="40"/>
        <v>3.2760032760032761E-4</v>
      </c>
      <c r="S167" s="5">
        <f t="shared" si="41"/>
        <v>1.8721216848673948E-4</v>
      </c>
      <c r="T167" s="5">
        <f t="shared" si="42"/>
        <v>2.8338561807516833E-2</v>
      </c>
      <c r="U167" s="5">
        <f t="shared" si="43"/>
        <v>7.2586015538290789E-3</v>
      </c>
      <c r="V167" s="5">
        <f t="shared" si="44"/>
        <v>2.7157411764705885E-2</v>
      </c>
      <c r="W167" s="5">
        <f t="shared" si="45"/>
        <v>6.3269387622138865E-2</v>
      </c>
      <c r="X167" s="45">
        <f t="shared" si="46"/>
        <v>262.75770670566709</v>
      </c>
      <c r="Y167" s="45">
        <f t="shared" si="47"/>
        <v>5.6476878055905165E-5</v>
      </c>
      <c r="Z167" s="45">
        <f t="shared" si="48"/>
        <v>0.83400575052994874</v>
      </c>
      <c r="AA167" s="45">
        <f t="shared" si="49"/>
        <v>8.6266490071199478E-2</v>
      </c>
      <c r="AB167" s="45">
        <f t="shared" si="50"/>
        <v>9.5112287602828801E-3</v>
      </c>
      <c r="AC167" s="45">
        <f t="shared" si="51"/>
        <v>-8.1189634853041459E-6</v>
      </c>
      <c r="AD167" s="47">
        <f t="shared" si="52"/>
        <v>7.8828601740469489E-4</v>
      </c>
      <c r="AE167" s="45">
        <f t="shared" si="53"/>
        <v>0.44711492393243785</v>
      </c>
    </row>
    <row r="168" spans="1:31">
      <c r="A168" s="5">
        <v>167</v>
      </c>
      <c r="B168" s="10" t="s">
        <v>412</v>
      </c>
      <c r="C168" s="5" t="s">
        <v>92</v>
      </c>
      <c r="D168" s="5" t="s">
        <v>54</v>
      </c>
      <c r="E168" s="5">
        <f t="shared" si="36"/>
        <v>7.6473244644802213E-3</v>
      </c>
      <c r="F168" s="5">
        <f t="shared" si="37"/>
        <v>5.8267601691921059E-3</v>
      </c>
      <c r="G168" s="5">
        <f t="shared" si="38"/>
        <v>6.1143796570109959E-2</v>
      </c>
      <c r="H168" s="2">
        <v>150</v>
      </c>
      <c r="I168" s="5">
        <f t="shared" si="39"/>
        <v>0.44101335019257498</v>
      </c>
      <c r="J168" s="4" t="s">
        <v>232</v>
      </c>
      <c r="K168" s="5">
        <v>200</v>
      </c>
      <c r="L168" s="5">
        <v>200</v>
      </c>
      <c r="M168" s="5">
        <v>4</v>
      </c>
      <c r="N168" s="5">
        <v>1.8</v>
      </c>
      <c r="O168" s="2">
        <v>99</v>
      </c>
      <c r="P168" s="5">
        <v>0.1</v>
      </c>
      <c r="Q168" s="3">
        <v>24</v>
      </c>
      <c r="R168" s="5">
        <f t="shared" si="40"/>
        <v>8.1900081900081905E-4</v>
      </c>
      <c r="S168" s="5">
        <f t="shared" si="41"/>
        <v>6.2402496099843994E-4</v>
      </c>
      <c r="T168" s="5">
        <f t="shared" si="42"/>
        <v>4.7230936345861396E-2</v>
      </c>
      <c r="U168" s="5">
        <f t="shared" si="43"/>
        <v>6.5482796892341859E-3</v>
      </c>
      <c r="V168" s="5">
        <f t="shared" si="44"/>
        <v>5.1874145006839949E-2</v>
      </c>
      <c r="W168" s="5">
        <f t="shared" si="45"/>
        <v>0.10709638682193479</v>
      </c>
      <c r="X168" s="45">
        <f t="shared" si="46"/>
        <v>266.79996600674275</v>
      </c>
      <c r="Y168" s="45">
        <f t="shared" si="47"/>
        <v>6.0678527534294288E-5</v>
      </c>
      <c r="Z168" s="45">
        <f t="shared" si="48"/>
        <v>0.71736144991216155</v>
      </c>
      <c r="AA168" s="45">
        <f t="shared" si="49"/>
        <v>5.6509027309577277E-2</v>
      </c>
      <c r="AB168" s="45">
        <f t="shared" si="50"/>
        <v>2.0385343919774011E-2</v>
      </c>
      <c r="AC168" s="45">
        <f t="shared" si="51"/>
        <v>-4.2605064298826401E-6</v>
      </c>
      <c r="AD168" s="47">
        <f t="shared" si="52"/>
        <v>2.0689861354291142E-4</v>
      </c>
      <c r="AE168" s="45">
        <f t="shared" si="53"/>
        <v>0.44080645157903209</v>
      </c>
    </row>
    <row r="169" spans="1:31">
      <c r="A169" s="5">
        <v>168</v>
      </c>
      <c r="B169" s="10" t="s">
        <v>411</v>
      </c>
      <c r="C169" s="5" t="s">
        <v>56</v>
      </c>
      <c r="D169" s="5" t="s">
        <v>72</v>
      </c>
      <c r="E169" s="5">
        <f t="shared" si="36"/>
        <v>5.2474590750750168E-3</v>
      </c>
      <c r="F169" s="5">
        <f t="shared" si="37"/>
        <v>7.4966624773790116E-3</v>
      </c>
      <c r="G169" s="5">
        <f t="shared" si="38"/>
        <v>1.1111174269330261E-2</v>
      </c>
      <c r="H169" s="2">
        <v>150</v>
      </c>
      <c r="I169" s="5">
        <f t="shared" si="39"/>
        <v>0.52537426593655723</v>
      </c>
      <c r="J169" s="4" t="s">
        <v>232</v>
      </c>
      <c r="K169" s="5">
        <v>135</v>
      </c>
      <c r="L169" s="5">
        <v>72</v>
      </c>
      <c r="M169" s="5">
        <v>1.9530000000000001</v>
      </c>
      <c r="N169" s="5">
        <v>1.125</v>
      </c>
      <c r="O169" s="2">
        <v>99</v>
      </c>
      <c r="P169" s="5">
        <v>0</v>
      </c>
      <c r="Q169" s="3">
        <v>24</v>
      </c>
      <c r="R169" s="5">
        <f t="shared" si="40"/>
        <v>2.9484029484029485E-4</v>
      </c>
      <c r="S169" s="5">
        <f t="shared" si="41"/>
        <v>4.2121684867394696E-4</v>
      </c>
      <c r="T169" s="5">
        <f t="shared" si="42"/>
        <v>2.9519335216163369E-2</v>
      </c>
      <c r="U169" s="5">
        <f t="shared" si="43"/>
        <v>6.2430632630410714E-4</v>
      </c>
      <c r="V169" s="5">
        <f t="shared" si="44"/>
        <v>2.5327551299589603E-2</v>
      </c>
      <c r="W169" s="5">
        <f t="shared" si="45"/>
        <v>5.6187249985571321E-2</v>
      </c>
      <c r="X169" s="45">
        <f t="shared" si="46"/>
        <v>193.80203035648526</v>
      </c>
      <c r="Y169" s="45">
        <f t="shared" si="47"/>
        <v>4.3828966734194847E-5</v>
      </c>
      <c r="Z169" s="45">
        <f t="shared" si="48"/>
        <v>0.36055621706488439</v>
      </c>
      <c r="AA169" s="45">
        <f t="shared" si="49"/>
        <v>8.2280522451692165E-2</v>
      </c>
      <c r="AB169" s="45">
        <f t="shared" si="50"/>
        <v>2.7904441321698337E-2</v>
      </c>
      <c r="AC169" s="45">
        <f t="shared" si="51"/>
        <v>-9.2232895401992258E-7</v>
      </c>
      <c r="AD169" s="47">
        <f t="shared" si="52"/>
        <v>3.3014064497644685E-5</v>
      </c>
      <c r="AE169" s="45">
        <f t="shared" si="53"/>
        <v>0.5253412518720596</v>
      </c>
    </row>
    <row r="170" spans="1:31">
      <c r="A170" s="5">
        <v>169</v>
      </c>
      <c r="B170" s="10" t="s">
        <v>410</v>
      </c>
      <c r="C170" s="5" t="s">
        <v>284</v>
      </c>
      <c r="D170" s="5" t="s">
        <v>320</v>
      </c>
      <c r="E170" s="5">
        <f t="shared" si="36"/>
        <v>4.0208173181209327E-3</v>
      </c>
      <c r="F170" s="5">
        <f t="shared" si="37"/>
        <v>3.8295949148785444E-3</v>
      </c>
      <c r="G170" s="5">
        <f t="shared" si="38"/>
        <v>0.26222612499845704</v>
      </c>
      <c r="H170" s="2">
        <v>150</v>
      </c>
      <c r="I170" s="5">
        <f t="shared" si="39"/>
        <v>0.32205056454948461</v>
      </c>
      <c r="J170" s="4" t="s">
        <v>232</v>
      </c>
      <c r="K170" s="5">
        <v>80.001999999999995</v>
      </c>
      <c r="L170" s="5">
        <v>64</v>
      </c>
      <c r="M170" s="5">
        <v>2.0499999999999998</v>
      </c>
      <c r="N170" s="5">
        <v>0.8</v>
      </c>
      <c r="O170" s="5">
        <v>99</v>
      </c>
      <c r="P170" s="5">
        <v>0.3</v>
      </c>
      <c r="Q170" s="5">
        <v>24</v>
      </c>
      <c r="R170" s="5">
        <f t="shared" si="40"/>
        <v>2.620802620802621E-4</v>
      </c>
      <c r="S170" s="5">
        <f t="shared" si="41"/>
        <v>2.4961622464898597E-4</v>
      </c>
      <c r="T170" s="5">
        <f t="shared" si="42"/>
        <v>2.0991527264827288E-2</v>
      </c>
      <c r="U170" s="5">
        <f t="shared" si="43"/>
        <v>1.7092119866814651E-2</v>
      </c>
      <c r="V170" s="5">
        <f t="shared" si="44"/>
        <v>2.658549931600547E-2</v>
      </c>
      <c r="W170" s="5">
        <f t="shared" si="45"/>
        <v>6.5180842934376662E-2</v>
      </c>
      <c r="X170" s="45">
        <f t="shared" si="46"/>
        <v>298.17567271122169</v>
      </c>
      <c r="Y170" s="45">
        <f t="shared" si="47"/>
        <v>5.9488752235326367E-5</v>
      </c>
      <c r="Z170" s="45">
        <f t="shared" si="48"/>
        <v>1.2900573894602783</v>
      </c>
      <c r="AA170" s="45">
        <f t="shared" si="49"/>
        <v>8.363695122967986E-2</v>
      </c>
      <c r="AB170" s="45">
        <f t="shared" si="50"/>
        <v>1.3136281277554496E-2</v>
      </c>
      <c r="AC170" s="45">
        <f t="shared" si="51"/>
        <v>-1.3343111312069536E-5</v>
      </c>
      <c r="AD170" s="47">
        <f t="shared" si="52"/>
        <v>9.4741541269537273E-4</v>
      </c>
      <c r="AE170" s="45">
        <f t="shared" si="53"/>
        <v>0.32110314913678922</v>
      </c>
    </row>
    <row r="171" spans="1:31">
      <c r="A171" s="5">
        <v>170</v>
      </c>
      <c r="B171" s="10" t="s">
        <v>409</v>
      </c>
      <c r="C171" s="5" t="s">
        <v>57</v>
      </c>
      <c r="D171" s="5" t="s">
        <v>68</v>
      </c>
      <c r="E171" s="5">
        <f t="shared" si="36"/>
        <v>2.1359137042800168E-3</v>
      </c>
      <c r="F171" s="5">
        <f t="shared" si="37"/>
        <v>3.0515005831026408E-3</v>
      </c>
      <c r="G171" s="5">
        <f t="shared" si="38"/>
        <v>6.4583683126702734E-2</v>
      </c>
      <c r="H171" s="2">
        <v>150</v>
      </c>
      <c r="I171" s="5">
        <f t="shared" si="39"/>
        <v>0.48757147008345214</v>
      </c>
      <c r="J171" s="4" t="s">
        <v>232</v>
      </c>
      <c r="K171" s="5">
        <v>60.0015</v>
      </c>
      <c r="L171" s="5">
        <v>32</v>
      </c>
      <c r="M171" s="5">
        <v>2.0941000000000001</v>
      </c>
      <c r="N171" s="5">
        <v>1.1399999999999999</v>
      </c>
      <c r="O171" s="2">
        <v>99</v>
      </c>
      <c r="P171" s="5">
        <v>0.06</v>
      </c>
      <c r="Q171" s="2">
        <v>24</v>
      </c>
      <c r="R171" s="5">
        <f t="shared" si="40"/>
        <v>1.3104013104013105E-4</v>
      </c>
      <c r="S171" s="5">
        <f t="shared" si="41"/>
        <v>1.8721216848673948E-4</v>
      </c>
      <c r="T171" s="5">
        <f t="shared" si="42"/>
        <v>2.9912926352378879E-2</v>
      </c>
      <c r="U171" s="5">
        <f t="shared" si="43"/>
        <v>3.9622641509433967E-3</v>
      </c>
      <c r="V171" s="5">
        <f t="shared" si="44"/>
        <v>2.7157411764705885E-2</v>
      </c>
      <c r="W171" s="5">
        <f t="shared" si="45"/>
        <v>6.1350854567555027E-2</v>
      </c>
      <c r="X171" s="45">
        <f t="shared" si="46"/>
        <v>230.79755231513033</v>
      </c>
      <c r="Y171" s="45">
        <f t="shared" si="47"/>
        <v>5.1158691992935732E-5</v>
      </c>
      <c r="Z171" s="45">
        <f t="shared" si="48"/>
        <v>0.58006436033481779</v>
      </c>
      <c r="AA171" s="45">
        <f t="shared" si="49"/>
        <v>8.562254978951421E-2</v>
      </c>
      <c r="AB171" s="45">
        <f t="shared" si="50"/>
        <v>9.8909197133667144E-3</v>
      </c>
      <c r="AC171" s="45">
        <f t="shared" si="51"/>
        <v>-4.9752874894274665E-6</v>
      </c>
      <c r="AD171" s="47">
        <f t="shared" si="52"/>
        <v>4.797461931818495E-4</v>
      </c>
      <c r="AE171" s="45">
        <f t="shared" si="53"/>
        <v>0.48709172389027028</v>
      </c>
    </row>
    <row r="172" spans="1:31">
      <c r="A172" s="5">
        <v>171</v>
      </c>
      <c r="B172" s="10" t="s">
        <v>408</v>
      </c>
      <c r="C172" s="5" t="s">
        <v>259</v>
      </c>
      <c r="D172" s="5" t="s">
        <v>320</v>
      </c>
      <c r="E172" s="5">
        <f t="shared" si="36"/>
        <v>5.6696213763559079E-3</v>
      </c>
      <c r="F172" s="5">
        <f t="shared" si="37"/>
        <v>5.9998333337931743E-4</v>
      </c>
      <c r="G172" s="5">
        <f t="shared" si="38"/>
        <v>0.16700396243880769</v>
      </c>
      <c r="H172" s="2">
        <v>150</v>
      </c>
      <c r="I172" s="5">
        <f t="shared" si="39"/>
        <v>0.32797038329202755</v>
      </c>
      <c r="J172" s="4" t="s">
        <v>232</v>
      </c>
      <c r="K172" s="5">
        <v>20</v>
      </c>
      <c r="L172" s="5">
        <v>144</v>
      </c>
      <c r="M172" s="5">
        <v>4</v>
      </c>
      <c r="N172" s="5">
        <v>1.3</v>
      </c>
      <c r="O172" s="5">
        <v>99</v>
      </c>
      <c r="P172" s="5">
        <v>0.3</v>
      </c>
      <c r="Q172" s="5">
        <v>24</v>
      </c>
      <c r="R172" s="5">
        <f t="shared" si="40"/>
        <v>5.8968058968058971E-4</v>
      </c>
      <c r="S172" s="5">
        <f t="shared" si="41"/>
        <v>6.2402496099844002E-5</v>
      </c>
      <c r="T172" s="5">
        <f t="shared" si="42"/>
        <v>3.4111231805344346E-2</v>
      </c>
      <c r="U172" s="5">
        <f t="shared" si="43"/>
        <v>1.7369589345172031E-2</v>
      </c>
      <c r="V172" s="5">
        <f t="shared" si="44"/>
        <v>5.1874145006839949E-2</v>
      </c>
      <c r="W172" s="5">
        <f t="shared" si="45"/>
        <v>0.10400704924313675</v>
      </c>
      <c r="X172" s="45">
        <f t="shared" si="46"/>
        <v>349.21051004781009</v>
      </c>
      <c r="Y172" s="45">
        <f t="shared" si="47"/>
        <v>7.7621964256846036E-5</v>
      </c>
      <c r="Z172" s="45">
        <f t="shared" si="48"/>
        <v>1.4569479907200873</v>
      </c>
      <c r="AA172" s="45">
        <f t="shared" si="49"/>
        <v>4.3698537175969124E-2</v>
      </c>
      <c r="AB172" s="45">
        <f t="shared" si="50"/>
        <v>1.5949570552959292E-4</v>
      </c>
      <c r="AC172" s="45">
        <f t="shared" si="51"/>
        <v>-8.6540318644302148E-6</v>
      </c>
      <c r="AD172" s="47">
        <f t="shared" si="52"/>
        <v>2.8631064733021278E-3</v>
      </c>
      <c r="AE172" s="45">
        <f t="shared" si="53"/>
        <v>0.32510727681872542</v>
      </c>
    </row>
    <row r="173" spans="1:31">
      <c r="A173" s="5">
        <v>172</v>
      </c>
      <c r="B173" s="10" t="s">
        <v>407</v>
      </c>
      <c r="C173" s="5" t="s">
        <v>258</v>
      </c>
      <c r="D173" s="5" t="s">
        <v>320</v>
      </c>
      <c r="E173" s="5">
        <f t="shared" si="36"/>
        <v>5.6662217377500268E-3</v>
      </c>
      <c r="F173" s="5">
        <f t="shared" si="37"/>
        <v>1.1992471384629543E-3</v>
      </c>
      <c r="G173" s="5">
        <f t="shared" si="38"/>
        <v>0.16690382292677433</v>
      </c>
      <c r="H173" s="2">
        <v>150</v>
      </c>
      <c r="I173" s="5">
        <f t="shared" si="39"/>
        <v>0.32777372452019576</v>
      </c>
      <c r="J173" s="4" t="s">
        <v>232</v>
      </c>
      <c r="K173" s="5">
        <v>40</v>
      </c>
      <c r="L173" s="5">
        <v>144</v>
      </c>
      <c r="M173" s="5">
        <v>4</v>
      </c>
      <c r="N173" s="5">
        <v>1.3</v>
      </c>
      <c r="O173" s="5">
        <v>99</v>
      </c>
      <c r="P173" s="5">
        <v>0.3</v>
      </c>
      <c r="Q173" s="5">
        <v>24</v>
      </c>
      <c r="R173" s="5">
        <f t="shared" si="40"/>
        <v>5.8968058968058971E-4</v>
      </c>
      <c r="S173" s="5">
        <f t="shared" si="41"/>
        <v>1.24804992199688E-4</v>
      </c>
      <c r="T173" s="5">
        <f t="shared" si="42"/>
        <v>3.4111231805344346E-2</v>
      </c>
      <c r="U173" s="5">
        <f t="shared" si="43"/>
        <v>1.7369589345172031E-2</v>
      </c>
      <c r="V173" s="5">
        <f t="shared" si="44"/>
        <v>5.1874145006839949E-2</v>
      </c>
      <c r="W173" s="5">
        <f t="shared" si="45"/>
        <v>0.1040694517392366</v>
      </c>
      <c r="X173" s="45">
        <f t="shared" si="46"/>
        <v>349.43142056617359</v>
      </c>
      <c r="Y173" s="45">
        <f t="shared" si="47"/>
        <v>7.7624494497295543E-5</v>
      </c>
      <c r="Z173" s="45">
        <f t="shared" si="48"/>
        <v>1.4577510441029875</v>
      </c>
      <c r="AA173" s="45">
        <f t="shared" si="49"/>
        <v>4.356943617703897E-2</v>
      </c>
      <c r="AB173" s="45">
        <f t="shared" si="50"/>
        <v>2.5632321077602694E-3</v>
      </c>
      <c r="AC173" s="45">
        <f t="shared" si="51"/>
        <v>-8.6436566530241533E-6</v>
      </c>
      <c r="AD173" s="47">
        <f t="shared" si="52"/>
        <v>1.9255940051255804E-3</v>
      </c>
      <c r="AE173" s="45">
        <f t="shared" si="53"/>
        <v>0.32584813051507017</v>
      </c>
    </row>
    <row r="174" spans="1:31">
      <c r="A174" s="5">
        <v>173</v>
      </c>
      <c r="B174" s="10" t="s">
        <v>406</v>
      </c>
      <c r="C174" s="5" t="s">
        <v>253</v>
      </c>
      <c r="D174" s="5" t="s">
        <v>320</v>
      </c>
      <c r="E174" s="5">
        <f t="shared" si="36"/>
        <v>5.5207702761144008E-3</v>
      </c>
      <c r="F174" s="5">
        <f t="shared" si="37"/>
        <v>1.7526938396088621E-3</v>
      </c>
      <c r="G174" s="5">
        <f t="shared" si="38"/>
        <v>0.16313896590521371</v>
      </c>
      <c r="H174" s="2">
        <v>150</v>
      </c>
      <c r="I174" s="5">
        <f t="shared" si="39"/>
        <v>0.34392593745401151</v>
      </c>
      <c r="J174" s="4" t="s">
        <v>232</v>
      </c>
      <c r="K174" s="5">
        <v>60</v>
      </c>
      <c r="L174" s="5">
        <v>144</v>
      </c>
      <c r="M174" s="5">
        <v>4</v>
      </c>
      <c r="N174" s="5">
        <v>1.4</v>
      </c>
      <c r="O174" s="5">
        <v>99</v>
      </c>
      <c r="P174" s="5">
        <v>0.3</v>
      </c>
      <c r="Q174" s="5">
        <v>24</v>
      </c>
      <c r="R174" s="5">
        <f t="shared" si="40"/>
        <v>5.8968058968058971E-4</v>
      </c>
      <c r="S174" s="5">
        <f t="shared" si="41"/>
        <v>1.8720748829953199E-4</v>
      </c>
      <c r="T174" s="5">
        <f t="shared" si="42"/>
        <v>3.6735172713447749E-2</v>
      </c>
      <c r="U174" s="5">
        <f t="shared" si="43"/>
        <v>1.7425083240843509E-2</v>
      </c>
      <c r="V174" s="5">
        <f t="shared" si="44"/>
        <v>5.1874145006839949E-2</v>
      </c>
      <c r="W174" s="5">
        <f t="shared" si="45"/>
        <v>0.10681128903911133</v>
      </c>
      <c r="X174" s="45">
        <f t="shared" si="46"/>
        <v>336.9365949658328</v>
      </c>
      <c r="Y174" s="45">
        <f t="shared" si="47"/>
        <v>7.4229742293593424E-5</v>
      </c>
      <c r="Z174" s="45">
        <f t="shared" si="48"/>
        <v>1.3826409933829473</v>
      </c>
      <c r="AA174" s="45">
        <f t="shared" si="49"/>
        <v>4.9754753035651106E-2</v>
      </c>
      <c r="AB174" s="45">
        <f t="shared" si="50"/>
        <v>4.4555660412975966E-3</v>
      </c>
      <c r="AC174" s="45">
        <f t="shared" si="51"/>
        <v>-8.8650200419081243E-6</v>
      </c>
      <c r="AD174" s="47">
        <f t="shared" si="52"/>
        <v>1.4908238729336907E-3</v>
      </c>
      <c r="AE174" s="45">
        <f t="shared" si="53"/>
        <v>0.34243511358107781</v>
      </c>
    </row>
    <row r="175" spans="1:31">
      <c r="A175" s="5">
        <v>174</v>
      </c>
      <c r="B175" s="10" t="s">
        <v>405</v>
      </c>
      <c r="C175" s="5" t="s">
        <v>58</v>
      </c>
      <c r="D175" s="6" t="s">
        <v>67</v>
      </c>
      <c r="E175" s="5">
        <f t="shared" si="36"/>
        <v>6.1325438046465515E-3</v>
      </c>
      <c r="F175" s="5">
        <f t="shared" si="37"/>
        <v>2.5958869771098769E-3</v>
      </c>
      <c r="G175" s="5">
        <f t="shared" si="38"/>
        <v>0.17890840081211973</v>
      </c>
      <c r="H175" s="2">
        <v>150</v>
      </c>
      <c r="I175" s="5">
        <f t="shared" si="39"/>
        <v>0.27288387715906354</v>
      </c>
      <c r="J175" s="4" t="s">
        <v>232</v>
      </c>
      <c r="K175" s="5">
        <v>80</v>
      </c>
      <c r="L175" s="5">
        <v>144</v>
      </c>
      <c r="M175" s="5">
        <v>4</v>
      </c>
      <c r="N175" s="5">
        <v>1</v>
      </c>
      <c r="O175" s="2">
        <v>99</v>
      </c>
      <c r="P175" s="5">
        <v>0.3</v>
      </c>
      <c r="Q175" s="3">
        <v>24</v>
      </c>
      <c r="R175" s="5">
        <f t="shared" si="40"/>
        <v>5.8968058968058971E-4</v>
      </c>
      <c r="S175" s="5">
        <f t="shared" si="41"/>
        <v>2.4960998439937601E-4</v>
      </c>
      <c r="T175" s="5">
        <f t="shared" si="42"/>
        <v>2.6239409081034108E-2</v>
      </c>
      <c r="U175" s="5">
        <f t="shared" si="43"/>
        <v>1.7203107658157604E-2</v>
      </c>
      <c r="V175" s="5">
        <f t="shared" si="44"/>
        <v>5.1874145006839949E-2</v>
      </c>
      <c r="W175" s="5">
        <f t="shared" si="45"/>
        <v>9.6155952320111621E-2</v>
      </c>
      <c r="X175" s="45">
        <f t="shared" si="46"/>
        <v>393.51610164968787</v>
      </c>
      <c r="Y175" s="45">
        <f t="shared" si="47"/>
        <v>8.9543542994132696E-5</v>
      </c>
      <c r="Z175" s="45">
        <f t="shared" si="48"/>
        <v>1.6575208120613989</v>
      </c>
      <c r="AA175" s="45">
        <f t="shared" si="49"/>
        <v>2.5396468257825447E-2</v>
      </c>
      <c r="AB175" s="45">
        <f t="shared" si="50"/>
        <v>9.0943953586997764E-3</v>
      </c>
      <c r="AC175" s="45">
        <f t="shared" si="51"/>
        <v>-7.7137524550503592E-6</v>
      </c>
      <c r="AD175" s="47">
        <f t="shared" si="52"/>
        <v>7.8110028436567062E-4</v>
      </c>
      <c r="AE175" s="45">
        <f t="shared" si="53"/>
        <v>0.27210277687469786</v>
      </c>
    </row>
    <row r="176" spans="1:31">
      <c r="A176" s="5">
        <v>175</v>
      </c>
      <c r="B176" s="10" t="s">
        <v>404</v>
      </c>
      <c r="C176" s="5" t="s">
        <v>252</v>
      </c>
      <c r="D176" s="5" t="s">
        <v>320</v>
      </c>
      <c r="E176" s="5">
        <f t="shared" si="36"/>
        <v>5.5175467527133221E-3</v>
      </c>
      <c r="F176" s="5">
        <f t="shared" si="37"/>
        <v>2.3355606119129717E-3</v>
      </c>
      <c r="G176" s="5">
        <f t="shared" si="38"/>
        <v>0.16304371066945458</v>
      </c>
      <c r="H176" s="2">
        <v>150</v>
      </c>
      <c r="I176" s="5">
        <f t="shared" si="39"/>
        <v>0.3437251224857783</v>
      </c>
      <c r="J176" s="4" t="s">
        <v>232</v>
      </c>
      <c r="K176" s="5">
        <v>80</v>
      </c>
      <c r="L176" s="5">
        <v>144</v>
      </c>
      <c r="M176" s="5">
        <v>4</v>
      </c>
      <c r="N176" s="5">
        <v>1.4</v>
      </c>
      <c r="O176" s="5">
        <v>99</v>
      </c>
      <c r="P176" s="5">
        <v>0.3</v>
      </c>
      <c r="Q176" s="5">
        <v>24</v>
      </c>
      <c r="R176" s="5">
        <f t="shared" si="40"/>
        <v>5.8968058968058971E-4</v>
      </c>
      <c r="S176" s="5">
        <f t="shared" si="41"/>
        <v>2.4960998439937601E-4</v>
      </c>
      <c r="T176" s="5">
        <f t="shared" si="42"/>
        <v>3.6735172713447749E-2</v>
      </c>
      <c r="U176" s="5">
        <f t="shared" si="43"/>
        <v>1.7425083240843509E-2</v>
      </c>
      <c r="V176" s="5">
        <f t="shared" si="44"/>
        <v>5.1874145006839949E-2</v>
      </c>
      <c r="W176" s="5">
        <f t="shared" si="45"/>
        <v>0.10687369153521117</v>
      </c>
      <c r="X176" s="45">
        <f t="shared" si="46"/>
        <v>337.14846174004862</v>
      </c>
      <c r="Y176" s="45">
        <f t="shared" si="47"/>
        <v>7.4233048916218046E-5</v>
      </c>
      <c r="Z176" s="45">
        <f t="shared" si="48"/>
        <v>1.3834990155796372</v>
      </c>
      <c r="AA176" s="45">
        <f t="shared" si="49"/>
        <v>4.9617250629117982E-2</v>
      </c>
      <c r="AB176" s="45">
        <f t="shared" si="50"/>
        <v>6.7941508999620733E-3</v>
      </c>
      <c r="AC176" s="45">
        <f t="shared" si="51"/>
        <v>-8.854670668422262E-6</v>
      </c>
      <c r="AD176" s="47">
        <f t="shared" si="52"/>
        <v>1.1189839253246208E-3</v>
      </c>
      <c r="AE176" s="45">
        <f t="shared" si="53"/>
        <v>0.34260613856045369</v>
      </c>
    </row>
    <row r="177" spans="1:31">
      <c r="A177" s="5">
        <v>176</v>
      </c>
      <c r="B177" s="10" t="s">
        <v>403</v>
      </c>
      <c r="C177" s="10" t="s">
        <v>59</v>
      </c>
      <c r="D177" s="5" t="s">
        <v>210</v>
      </c>
      <c r="E177" s="5">
        <f t="shared" si="36"/>
        <v>5.2695163986718595E-3</v>
      </c>
      <c r="F177" s="5">
        <f t="shared" si="37"/>
        <v>1.338342074420872E-3</v>
      </c>
      <c r="G177" s="5">
        <f t="shared" si="38"/>
        <v>0.18388185095620674</v>
      </c>
      <c r="H177" s="2">
        <v>150</v>
      </c>
      <c r="I177" s="5">
        <f t="shared" si="39"/>
        <v>0.25323966698712841</v>
      </c>
      <c r="J177" s="4" t="s">
        <v>232</v>
      </c>
      <c r="K177" s="5">
        <v>40</v>
      </c>
      <c r="L177" s="5">
        <v>120</v>
      </c>
      <c r="M177" s="5">
        <v>4</v>
      </c>
      <c r="N177" s="5">
        <v>0.9</v>
      </c>
      <c r="O177" s="2">
        <v>99</v>
      </c>
      <c r="P177" s="5">
        <v>0.3</v>
      </c>
      <c r="Q177" s="3">
        <v>24</v>
      </c>
      <c r="R177" s="5">
        <f t="shared" si="40"/>
        <v>4.9140049140049139E-4</v>
      </c>
      <c r="S177" s="5">
        <f t="shared" si="41"/>
        <v>1.24804992199688E-4</v>
      </c>
      <c r="T177" s="5">
        <f t="shared" si="42"/>
        <v>2.3615468172930698E-2</v>
      </c>
      <c r="U177" s="5">
        <f t="shared" si="43"/>
        <v>1.7147613762486125E-2</v>
      </c>
      <c r="V177" s="5">
        <f t="shared" si="44"/>
        <v>5.1874145006839949E-2</v>
      </c>
      <c r="W177" s="5">
        <f t="shared" si="45"/>
        <v>9.3253432425856958E-2</v>
      </c>
      <c r="X177" s="45">
        <f t="shared" si="46"/>
        <v>409.17162210425289</v>
      </c>
      <c r="Y177" s="45">
        <f t="shared" si="47"/>
        <v>9.4192450194934929E-5</v>
      </c>
      <c r="Z177" s="45">
        <f t="shared" si="48"/>
        <v>1.6975312558128612</v>
      </c>
      <c r="AA177" s="45">
        <f t="shared" si="49"/>
        <v>2.0267646984544516E-2</v>
      </c>
      <c r="AB177" s="45">
        <f t="shared" si="50"/>
        <v>4.3310547715108639E-3</v>
      </c>
      <c r="AC177" s="45">
        <f t="shared" si="51"/>
        <v>-7.3574562347779986E-6</v>
      </c>
      <c r="AD177" s="47">
        <f t="shared" si="52"/>
        <v>1.305346436963388E-3</v>
      </c>
      <c r="AE177" s="45">
        <f t="shared" si="53"/>
        <v>0.25193432055016501</v>
      </c>
    </row>
    <row r="178" spans="1:31">
      <c r="A178" s="5">
        <v>177</v>
      </c>
      <c r="B178" s="10" t="s">
        <v>562</v>
      </c>
      <c r="C178" s="5" t="s">
        <v>256</v>
      </c>
      <c r="D178" s="5" t="s">
        <v>320</v>
      </c>
      <c r="E178" s="5">
        <f t="shared" si="36"/>
        <v>4.6048789765918462E-3</v>
      </c>
      <c r="F178" s="5">
        <f t="shared" si="37"/>
        <v>1.7543080282117457E-3</v>
      </c>
      <c r="G178" s="5">
        <f t="shared" si="38"/>
        <v>0.16328921294408569</v>
      </c>
      <c r="H178" s="2">
        <v>150</v>
      </c>
      <c r="I178" s="5">
        <f t="shared" si="39"/>
        <v>0.34424268491778887</v>
      </c>
      <c r="J178" s="4" t="s">
        <v>232</v>
      </c>
      <c r="K178" s="5">
        <v>60</v>
      </c>
      <c r="L178" s="5">
        <v>120</v>
      </c>
      <c r="M178" s="5">
        <v>4</v>
      </c>
      <c r="N178" s="5">
        <v>1.4</v>
      </c>
      <c r="O178" s="5">
        <v>99</v>
      </c>
      <c r="P178" s="5">
        <v>0.3</v>
      </c>
      <c r="Q178" s="5">
        <v>24</v>
      </c>
      <c r="R178" s="5">
        <f t="shared" si="40"/>
        <v>4.9140049140049139E-4</v>
      </c>
      <c r="S178" s="5">
        <f t="shared" si="41"/>
        <v>1.8720748829953199E-4</v>
      </c>
      <c r="T178" s="5">
        <f t="shared" si="42"/>
        <v>3.6735172713447749E-2</v>
      </c>
      <c r="U178" s="5">
        <f t="shared" si="43"/>
        <v>1.7425083240843509E-2</v>
      </c>
      <c r="V178" s="5">
        <f t="shared" si="44"/>
        <v>5.1874145006839949E-2</v>
      </c>
      <c r="W178" s="5">
        <f t="shared" si="45"/>
        <v>0.10671300894083122</v>
      </c>
      <c r="X178" s="45">
        <f t="shared" si="46"/>
        <v>336.60278022317334</v>
      </c>
      <c r="Y178" s="45">
        <f t="shared" si="47"/>
        <v>7.4224496385116645E-5</v>
      </c>
      <c r="Z178" s="45">
        <f t="shared" si="48"/>
        <v>1.3812853955134892</v>
      </c>
      <c r="AA178" s="45">
        <f t="shared" si="49"/>
        <v>4.9972002230419768E-2</v>
      </c>
      <c r="AB178" s="45">
        <f t="shared" si="50"/>
        <v>4.4507769185092236E-3</v>
      </c>
      <c r="AC178" s="45">
        <f t="shared" si="51"/>
        <v>-8.8813564989535691E-6</v>
      </c>
      <c r="AD178" s="47">
        <f t="shared" si="52"/>
        <v>1.4939811504423306E-3</v>
      </c>
      <c r="AE178" s="45">
        <f t="shared" si="53"/>
        <v>0.34274870376734656</v>
      </c>
    </row>
    <row r="179" spans="1:31">
      <c r="A179" s="5">
        <v>178</v>
      </c>
      <c r="B179" s="10" t="s">
        <v>400</v>
      </c>
      <c r="C179" s="10" t="s">
        <v>214</v>
      </c>
      <c r="D179" s="5" t="s">
        <v>210</v>
      </c>
      <c r="E179" s="5">
        <f t="shared" si="36"/>
        <v>5.1156818610560524E-3</v>
      </c>
      <c r="F179" s="5">
        <f t="shared" si="37"/>
        <v>2.5985429234943072E-3</v>
      </c>
      <c r="G179" s="5">
        <f t="shared" si="38"/>
        <v>0.17909144850428471</v>
      </c>
      <c r="H179" s="2">
        <v>150</v>
      </c>
      <c r="I179" s="5">
        <f t="shared" si="39"/>
        <v>0.27316307457917494</v>
      </c>
      <c r="J179" s="4" t="s">
        <v>232</v>
      </c>
      <c r="K179" s="5">
        <v>80</v>
      </c>
      <c r="L179" s="5">
        <v>120</v>
      </c>
      <c r="M179" s="5">
        <v>4</v>
      </c>
      <c r="N179" s="5">
        <v>1</v>
      </c>
      <c r="O179" s="2">
        <v>99</v>
      </c>
      <c r="P179" s="5">
        <v>0.3</v>
      </c>
      <c r="Q179" s="3">
        <v>24</v>
      </c>
      <c r="R179" s="5">
        <f t="shared" si="40"/>
        <v>4.9140049140049139E-4</v>
      </c>
      <c r="S179" s="5">
        <f t="shared" si="41"/>
        <v>2.4960998439937601E-4</v>
      </c>
      <c r="T179" s="5">
        <f t="shared" si="42"/>
        <v>2.6239409081034108E-2</v>
      </c>
      <c r="U179" s="5">
        <f t="shared" si="43"/>
        <v>1.7203107658157604E-2</v>
      </c>
      <c r="V179" s="5">
        <f t="shared" si="44"/>
        <v>5.1874145006839949E-2</v>
      </c>
      <c r="W179" s="5">
        <f t="shared" si="45"/>
        <v>9.6057672221831536E-2</v>
      </c>
      <c r="X179" s="45">
        <f t="shared" si="46"/>
        <v>393.11798473428729</v>
      </c>
      <c r="Y179" s="45">
        <f t="shared" si="47"/>
        <v>8.9544475117551877E-5</v>
      </c>
      <c r="Z179" s="45">
        <f t="shared" si="48"/>
        <v>1.6567716379362858</v>
      </c>
      <c r="AA179" s="45">
        <f t="shared" si="49"/>
        <v>2.5550417302084488E-2</v>
      </c>
      <c r="AB179" s="45">
        <f t="shared" si="50"/>
        <v>9.0970620907273037E-3</v>
      </c>
      <c r="AC179" s="45">
        <f t="shared" si="51"/>
        <v>-7.7295449712744048E-6</v>
      </c>
      <c r="AD179" s="47">
        <f t="shared" si="52"/>
        <v>7.8238629050935479E-4</v>
      </c>
      <c r="AE179" s="45">
        <f t="shared" si="53"/>
        <v>0.27238068828866557</v>
      </c>
    </row>
    <row r="180" spans="1:31">
      <c r="A180" s="5">
        <v>179</v>
      </c>
      <c r="B180" s="10" t="s">
        <v>399</v>
      </c>
      <c r="C180" s="5" t="s">
        <v>254</v>
      </c>
      <c r="D180" s="5" t="s">
        <v>320</v>
      </c>
      <c r="E180" s="5">
        <f t="shared" si="36"/>
        <v>4.602187758281283E-3</v>
      </c>
      <c r="F180" s="5">
        <f t="shared" si="37"/>
        <v>2.3377103496043461E-3</v>
      </c>
      <c r="G180" s="5">
        <f t="shared" si="38"/>
        <v>0.16319378222331615</v>
      </c>
      <c r="H180" s="2">
        <v>150</v>
      </c>
      <c r="I180" s="5">
        <f t="shared" si="39"/>
        <v>0.3440414999959619</v>
      </c>
      <c r="J180" s="4" t="s">
        <v>232</v>
      </c>
      <c r="K180" s="5">
        <v>80</v>
      </c>
      <c r="L180" s="5">
        <v>120</v>
      </c>
      <c r="M180" s="5">
        <v>4</v>
      </c>
      <c r="N180" s="5">
        <v>1.4</v>
      </c>
      <c r="O180" s="5">
        <v>99</v>
      </c>
      <c r="P180" s="5">
        <v>0.3</v>
      </c>
      <c r="Q180" s="5">
        <v>24</v>
      </c>
      <c r="R180" s="5">
        <f t="shared" si="40"/>
        <v>4.9140049140049139E-4</v>
      </c>
      <c r="S180" s="5">
        <f t="shared" si="41"/>
        <v>2.4960998439937601E-4</v>
      </c>
      <c r="T180" s="5">
        <f t="shared" si="42"/>
        <v>3.6735172713447749E-2</v>
      </c>
      <c r="U180" s="5">
        <f t="shared" si="43"/>
        <v>1.7425083240843509E-2</v>
      </c>
      <c r="V180" s="5">
        <f t="shared" si="44"/>
        <v>5.1874145006839949E-2</v>
      </c>
      <c r="W180" s="5">
        <f t="shared" si="45"/>
        <v>0.10677541143693106</v>
      </c>
      <c r="X180" s="45">
        <f t="shared" si="46"/>
        <v>336.81475386006247</v>
      </c>
      <c r="Y180" s="45">
        <f t="shared" si="47"/>
        <v>7.4227832667719937E-5</v>
      </c>
      <c r="Z180" s="45">
        <f t="shared" si="48"/>
        <v>1.3821467311096114</v>
      </c>
      <c r="AA180" s="45">
        <f t="shared" si="49"/>
        <v>4.9833962701905543E-2</v>
      </c>
      <c r="AB180" s="45">
        <f t="shared" si="50"/>
        <v>6.7915318085445672E-3</v>
      </c>
      <c r="AC180" s="45">
        <f t="shared" si="51"/>
        <v>-8.8709785129275962E-6</v>
      </c>
      <c r="AD180" s="47">
        <f t="shared" si="52"/>
        <v>1.1211140575537724E-3</v>
      </c>
      <c r="AE180" s="45">
        <f t="shared" si="53"/>
        <v>0.34292038593840812</v>
      </c>
    </row>
    <row r="181" spans="1:31">
      <c r="A181" s="5">
        <v>180</v>
      </c>
      <c r="B181" s="10" t="s">
        <v>398</v>
      </c>
      <c r="C181" s="5" t="s">
        <v>62</v>
      </c>
      <c r="D181" s="6" t="s">
        <v>76</v>
      </c>
      <c r="E181" s="5">
        <f t="shared" si="36"/>
        <v>2.8902923312997407E-3</v>
      </c>
      <c r="F181" s="5">
        <f t="shared" si="37"/>
        <v>4.4043808743979953E-3</v>
      </c>
      <c r="G181" s="5">
        <f t="shared" si="38"/>
        <v>0.1729924968880874</v>
      </c>
      <c r="H181" s="2">
        <v>150</v>
      </c>
      <c r="I181" s="5">
        <f t="shared" si="39"/>
        <v>0.46300053116719658</v>
      </c>
      <c r="J181" s="4" t="s">
        <v>232</v>
      </c>
      <c r="K181" s="5">
        <v>95.998999999999995</v>
      </c>
      <c r="L181" s="5">
        <v>48</v>
      </c>
      <c r="M181" s="5">
        <v>1.8706</v>
      </c>
      <c r="N181" s="5">
        <v>1.2</v>
      </c>
      <c r="O181" s="2">
        <v>99</v>
      </c>
      <c r="P181" s="5">
        <v>0.2</v>
      </c>
      <c r="Q181" s="2">
        <v>24</v>
      </c>
      <c r="R181" s="5">
        <f t="shared" si="40"/>
        <v>1.9656019656019659E-4</v>
      </c>
      <c r="S181" s="5">
        <f t="shared" si="41"/>
        <v>2.9952886115444617E-4</v>
      </c>
      <c r="T181" s="5">
        <f t="shared" si="42"/>
        <v>3.1487290897240929E-2</v>
      </c>
      <c r="U181" s="5">
        <f t="shared" si="43"/>
        <v>1.1764705882352943E-2</v>
      </c>
      <c r="V181" s="5">
        <f t="shared" si="44"/>
        <v>2.4258943912448701E-2</v>
      </c>
      <c r="W181" s="5">
        <f t="shared" si="45"/>
        <v>6.8007029749757211E-2</v>
      </c>
      <c r="X181" s="45">
        <f t="shared" si="46"/>
        <v>247.04995235009207</v>
      </c>
      <c r="Y181" s="45">
        <f t="shared" si="47"/>
        <v>4.9049035351678098E-5</v>
      </c>
      <c r="Z181" s="45">
        <f t="shared" si="48"/>
        <v>0.83463730700337835</v>
      </c>
      <c r="AA181" s="45">
        <f t="shared" si="49"/>
        <v>0.13123414967327812</v>
      </c>
      <c r="AB181" s="45">
        <f t="shared" si="50"/>
        <v>1.4461254435778347E-2</v>
      </c>
      <c r="AC181" s="45">
        <f t="shared" si="51"/>
        <v>-1.2655107635645603E-5</v>
      </c>
      <c r="AD181" s="47">
        <f t="shared" si="52"/>
        <v>8.2772730395493099E-4</v>
      </c>
      <c r="AE181" s="45">
        <f t="shared" si="53"/>
        <v>0.46217280386324167</v>
      </c>
    </row>
    <row r="182" spans="1:31">
      <c r="A182" s="5">
        <v>181</v>
      </c>
      <c r="B182" s="10" t="s">
        <v>397</v>
      </c>
      <c r="C182" s="5" t="s">
        <v>63</v>
      </c>
      <c r="D182" s="6" t="s">
        <v>77</v>
      </c>
      <c r="E182" s="5">
        <f t="shared" si="36"/>
        <v>8.7917182679465205E-4</v>
      </c>
      <c r="F182" s="5">
        <f t="shared" si="37"/>
        <v>4.689099284626453E-3</v>
      </c>
      <c r="G182" s="5">
        <f t="shared" si="38"/>
        <v>0.18407428377332266</v>
      </c>
      <c r="H182" s="2">
        <v>150</v>
      </c>
      <c r="I182" s="5">
        <f t="shared" si="39"/>
        <v>0.25350468293226069</v>
      </c>
      <c r="J182" s="4" t="s">
        <v>232</v>
      </c>
      <c r="K182" s="5">
        <v>140</v>
      </c>
      <c r="L182" s="5">
        <v>20</v>
      </c>
      <c r="M182" s="5">
        <v>4</v>
      </c>
      <c r="N182" s="5">
        <v>0.9</v>
      </c>
      <c r="O182" s="2">
        <v>99</v>
      </c>
      <c r="P182" s="5">
        <v>0.3</v>
      </c>
      <c r="Q182" s="3">
        <v>24</v>
      </c>
      <c r="R182" s="5">
        <f t="shared" si="40"/>
        <v>8.1900081900081903E-5</v>
      </c>
      <c r="S182" s="5">
        <f t="shared" si="41"/>
        <v>4.3681747269890795E-4</v>
      </c>
      <c r="T182" s="5">
        <f t="shared" si="42"/>
        <v>2.3615468172930698E-2</v>
      </c>
      <c r="U182" s="5">
        <f t="shared" si="43"/>
        <v>1.7147613762486125E-2</v>
      </c>
      <c r="V182" s="5">
        <f t="shared" si="44"/>
        <v>5.1874145006839949E-2</v>
      </c>
      <c r="W182" s="5">
        <f t="shared" si="45"/>
        <v>9.3155944496855769E-2</v>
      </c>
      <c r="X182" s="45">
        <f t="shared" si="46"/>
        <v>408.7555929266191</v>
      </c>
      <c r="Y182" s="45">
        <f t="shared" si="47"/>
        <v>9.4195151526438683E-5</v>
      </c>
      <c r="Z182" s="45">
        <f t="shared" si="48"/>
        <v>1.6970100703188438</v>
      </c>
      <c r="AA182" s="45">
        <f t="shared" si="49"/>
        <v>2.0404059500591362E-2</v>
      </c>
      <c r="AB182" s="45">
        <f t="shared" si="50"/>
        <v>1.7727037734080131E-2</v>
      </c>
      <c r="AC182" s="45">
        <f t="shared" si="51"/>
        <v>-7.3728634851423834E-6</v>
      </c>
      <c r="AD182" s="47">
        <f t="shared" si="52"/>
        <v>4.0658524195016747E-4</v>
      </c>
      <c r="AE182" s="45">
        <f t="shared" si="53"/>
        <v>0.25309809769031055</v>
      </c>
    </row>
    <row r="183" spans="1:31">
      <c r="A183" s="5">
        <v>182</v>
      </c>
      <c r="B183" s="10" t="s">
        <v>396</v>
      </c>
      <c r="C183" s="5" t="s">
        <v>260</v>
      </c>
      <c r="D183" s="5" t="s">
        <v>320</v>
      </c>
      <c r="E183" s="5">
        <f t="shared" si="36"/>
        <v>2.0208849908690692E-3</v>
      </c>
      <c r="F183" s="5">
        <f t="shared" si="37"/>
        <v>4.3113894582110287E-3</v>
      </c>
      <c r="G183" s="5">
        <f t="shared" si="38"/>
        <v>0.17089016182942368</v>
      </c>
      <c r="H183" s="2">
        <v>150</v>
      </c>
      <c r="I183" s="5">
        <f t="shared" si="39"/>
        <v>0.31077963343183823</v>
      </c>
      <c r="J183" s="4" t="s">
        <v>232</v>
      </c>
      <c r="K183" s="5">
        <v>140</v>
      </c>
      <c r="L183" s="5">
        <v>50</v>
      </c>
      <c r="M183" s="5">
        <v>4</v>
      </c>
      <c r="N183" s="5">
        <v>1.2</v>
      </c>
      <c r="O183" s="5">
        <v>99</v>
      </c>
      <c r="P183" s="5">
        <v>0.3</v>
      </c>
      <c r="Q183" s="5">
        <v>24</v>
      </c>
      <c r="R183" s="5">
        <f t="shared" si="40"/>
        <v>2.0475020475020476E-4</v>
      </c>
      <c r="S183" s="5">
        <f t="shared" si="41"/>
        <v>4.3681747269890795E-4</v>
      </c>
      <c r="T183" s="5">
        <f t="shared" si="42"/>
        <v>3.1487290897240929E-2</v>
      </c>
      <c r="U183" s="5">
        <f t="shared" si="43"/>
        <v>1.7314095449500556E-2</v>
      </c>
      <c r="V183" s="5">
        <f t="shared" si="44"/>
        <v>5.1874145006839949E-2</v>
      </c>
      <c r="W183" s="5">
        <f t="shared" si="45"/>
        <v>0.10131709903103055</v>
      </c>
      <c r="X183" s="45">
        <f t="shared" si="46"/>
        <v>362.73311514904566</v>
      </c>
      <c r="Y183" s="45">
        <f t="shared" si="47"/>
        <v>8.1290392334854277E-5</v>
      </c>
      <c r="Z183" s="45">
        <f t="shared" si="48"/>
        <v>1.5304806587281232</v>
      </c>
      <c r="AA183" s="45">
        <f t="shared" si="49"/>
        <v>3.7516529917438535E-2</v>
      </c>
      <c r="AB183" s="45">
        <f t="shared" si="50"/>
        <v>1.5326420565322508E-2</v>
      </c>
      <c r="AC183" s="45">
        <f t="shared" si="51"/>
        <v>-8.3912507323720169E-6</v>
      </c>
      <c r="AD183" s="47">
        <f t="shared" si="52"/>
        <v>5.292278506820302E-4</v>
      </c>
      <c r="AE183" s="45">
        <f t="shared" si="53"/>
        <v>0.31025040558115619</v>
      </c>
    </row>
    <row r="184" spans="1:31">
      <c r="A184" s="5">
        <v>183</v>
      </c>
      <c r="B184" s="10" t="s">
        <v>395</v>
      </c>
      <c r="C184" s="5" t="s">
        <v>255</v>
      </c>
      <c r="D184" s="5" t="s">
        <v>320</v>
      </c>
      <c r="E184" s="5">
        <f t="shared" si="36"/>
        <v>2.6850506673265551E-3</v>
      </c>
      <c r="F184" s="5">
        <f t="shared" si="37"/>
        <v>4.0916653538916985E-3</v>
      </c>
      <c r="G184" s="5">
        <f t="shared" si="38"/>
        <v>0.16322059862834903</v>
      </c>
      <c r="H184" s="2">
        <v>150</v>
      </c>
      <c r="I184" s="5">
        <f t="shared" si="39"/>
        <v>0.34409803374428438</v>
      </c>
      <c r="J184" s="4" t="s">
        <v>232</v>
      </c>
      <c r="K184" s="5">
        <v>140</v>
      </c>
      <c r="L184" s="5">
        <v>70</v>
      </c>
      <c r="M184" s="5">
        <v>4</v>
      </c>
      <c r="N184" s="5">
        <v>1.4</v>
      </c>
      <c r="O184" s="5">
        <v>99</v>
      </c>
      <c r="P184" s="5">
        <v>0.3</v>
      </c>
      <c r="Q184" s="5">
        <v>24</v>
      </c>
      <c r="R184" s="5">
        <f t="shared" si="40"/>
        <v>2.8665028665028668E-4</v>
      </c>
      <c r="S184" s="5">
        <f t="shared" si="41"/>
        <v>4.3681747269890795E-4</v>
      </c>
      <c r="T184" s="5">
        <f t="shared" si="42"/>
        <v>3.6735172713447749E-2</v>
      </c>
      <c r="U184" s="5">
        <f t="shared" si="43"/>
        <v>1.7425083240843509E-2</v>
      </c>
      <c r="V184" s="5">
        <f t="shared" si="44"/>
        <v>5.1874145006839949E-2</v>
      </c>
      <c r="W184" s="5">
        <f t="shared" si="45"/>
        <v>0.1067578687204804</v>
      </c>
      <c r="X184" s="45">
        <f t="shared" si="46"/>
        <v>336.75517025511789</v>
      </c>
      <c r="Y184" s="45">
        <f t="shared" si="47"/>
        <v>7.4226896670119316E-5</v>
      </c>
      <c r="Z184" s="45">
        <f t="shared" si="48"/>
        <v>1.3819048033874242</v>
      </c>
      <c r="AA184" s="45">
        <f t="shared" si="49"/>
        <v>4.9872734127430415E-2</v>
      </c>
      <c r="AB184" s="45">
        <f t="shared" si="50"/>
        <v>1.3805344828136173E-2</v>
      </c>
      <c r="AC184" s="45">
        <f t="shared" si="51"/>
        <v>-8.8738941546236302E-6</v>
      </c>
      <c r="AD184" s="47">
        <f t="shared" si="52"/>
        <v>6.1535795369182123E-4</v>
      </c>
      <c r="AE184" s="45">
        <f t="shared" si="53"/>
        <v>0.34348267579059255</v>
      </c>
    </row>
    <row r="185" spans="1:31">
      <c r="A185" s="5">
        <v>184</v>
      </c>
      <c r="B185" s="10" t="s">
        <v>394</v>
      </c>
      <c r="C185" s="5" t="s">
        <v>64</v>
      </c>
      <c r="D185" s="6" t="s">
        <v>76</v>
      </c>
      <c r="E185" s="5">
        <f t="shared" si="36"/>
        <v>1.8925144963152791E-3</v>
      </c>
      <c r="F185" s="5">
        <f t="shared" si="37"/>
        <v>2.6436154134176298E-3</v>
      </c>
      <c r="G185" s="5">
        <f t="shared" si="38"/>
        <v>8.5488723640434992E-3</v>
      </c>
      <c r="H185" s="2">
        <v>150</v>
      </c>
      <c r="I185" s="5">
        <f t="shared" si="39"/>
        <v>0.40421988117331509</v>
      </c>
      <c r="J185" s="4" t="s">
        <v>232</v>
      </c>
      <c r="K185" s="6">
        <v>66</v>
      </c>
      <c r="L185" s="6">
        <v>36</v>
      </c>
      <c r="M185" s="3">
        <v>3.5</v>
      </c>
      <c r="N185" s="6">
        <v>1.2</v>
      </c>
      <c r="O185" s="3">
        <v>99</v>
      </c>
      <c r="P185" s="5">
        <v>0</v>
      </c>
      <c r="Q185" s="3">
        <v>24</v>
      </c>
      <c r="R185" s="5">
        <f t="shared" si="40"/>
        <v>1.4742014742014743E-4</v>
      </c>
      <c r="S185" s="5">
        <f t="shared" si="41"/>
        <v>2.0592823712948518E-4</v>
      </c>
      <c r="T185" s="5">
        <f t="shared" si="42"/>
        <v>3.1487290897240929E-2</v>
      </c>
      <c r="U185" s="5">
        <f t="shared" si="43"/>
        <v>6.6592674805771425E-4</v>
      </c>
      <c r="V185" s="5">
        <f t="shared" si="44"/>
        <v>4.5389876880984947E-2</v>
      </c>
      <c r="W185" s="5">
        <f t="shared" si="45"/>
        <v>7.7896442910833225E-2</v>
      </c>
      <c r="X185" s="45">
        <f t="shared" si="46"/>
        <v>293.90376950397916</v>
      </c>
      <c r="Y185" s="45">
        <f t="shared" si="47"/>
        <v>7.3207817318715303E-5</v>
      </c>
      <c r="Z185" s="45">
        <f t="shared" si="48"/>
        <v>0.63624506210553911</v>
      </c>
      <c r="AA185" s="45">
        <f t="shared" si="49"/>
        <v>2.1497797838701583E-2</v>
      </c>
      <c r="AB185" s="45">
        <f t="shared" si="50"/>
        <v>9.6000299783930692E-3</v>
      </c>
      <c r="AC185" s="45">
        <f t="shared" si="51"/>
        <v>-5.4598861904320106E-7</v>
      </c>
      <c r="AD185" s="47">
        <f t="shared" si="52"/>
        <v>5.654063341859264E-5</v>
      </c>
      <c r="AE185" s="45">
        <f t="shared" si="53"/>
        <v>0.4041633405398965</v>
      </c>
    </row>
    <row r="186" spans="1:31">
      <c r="A186" s="5">
        <v>185</v>
      </c>
      <c r="B186" s="10" t="s">
        <v>393</v>
      </c>
      <c r="C186" s="5" t="s">
        <v>65</v>
      </c>
      <c r="D186" s="6" t="s">
        <v>78</v>
      </c>
      <c r="E186" s="5">
        <f t="shared" si="36"/>
        <v>4.4626566711488463E-3</v>
      </c>
      <c r="F186" s="5">
        <f t="shared" si="37"/>
        <v>1.7001684923767951E-3</v>
      </c>
      <c r="G186" s="5">
        <f t="shared" si="38"/>
        <v>0.23736900551865164</v>
      </c>
      <c r="H186" s="2">
        <v>150</v>
      </c>
      <c r="I186" s="5">
        <f t="shared" si="39"/>
        <v>0.50041605506413034</v>
      </c>
      <c r="J186" s="4" t="s">
        <v>232</v>
      </c>
      <c r="K186" s="5">
        <v>40.000999999999998</v>
      </c>
      <c r="L186" s="5">
        <v>80</v>
      </c>
      <c r="M186" s="5">
        <v>1.4494</v>
      </c>
      <c r="N186" s="5">
        <v>1.4</v>
      </c>
      <c r="O186" s="2">
        <v>99</v>
      </c>
      <c r="P186" s="5">
        <v>0.3</v>
      </c>
      <c r="Q186" s="3">
        <v>24</v>
      </c>
      <c r="R186" s="5">
        <f t="shared" si="40"/>
        <v>3.2760032760032761E-4</v>
      </c>
      <c r="S186" s="5">
        <f t="shared" si="41"/>
        <v>1.2480811232449298E-4</v>
      </c>
      <c r="T186" s="5">
        <f t="shared" si="42"/>
        <v>3.6735172713447749E-2</v>
      </c>
      <c r="U186" s="5">
        <f t="shared" si="43"/>
        <v>1.7425083240843509E-2</v>
      </c>
      <c r="V186" s="5">
        <f t="shared" si="44"/>
        <v>1.8796596443228453E-2</v>
      </c>
      <c r="W186" s="5">
        <f t="shared" si="45"/>
        <v>7.3409260837444534E-2</v>
      </c>
      <c r="X186" s="45">
        <f t="shared" si="46"/>
        <v>215.27653464141531</v>
      </c>
      <c r="Y186" s="45">
        <f t="shared" si="47"/>
        <v>3.8128150274305876E-5</v>
      </c>
      <c r="Z186" s="45">
        <f t="shared" si="48"/>
        <v>0.64593501831294564</v>
      </c>
      <c r="AA186" s="45">
        <f t="shared" si="49"/>
        <v>0.21154165345655826</v>
      </c>
      <c r="AB186" s="45">
        <f t="shared" si="50"/>
        <v>2.8619151814229188E-3</v>
      </c>
      <c r="AC186" s="45">
        <f t="shared" si="51"/>
        <v>-1.8767755291110029E-5</v>
      </c>
      <c r="AD186" s="47">
        <f t="shared" si="52"/>
        <v>3.1314315769861811E-3</v>
      </c>
      <c r="AE186" s="45">
        <f t="shared" si="53"/>
        <v>0.49728462348714414</v>
      </c>
    </row>
    <row r="187" spans="1:31">
      <c r="A187" s="5">
        <v>186</v>
      </c>
      <c r="B187" s="10" t="s">
        <v>392</v>
      </c>
      <c r="C187" s="5" t="s">
        <v>66</v>
      </c>
      <c r="D187" s="6" t="s">
        <v>79</v>
      </c>
      <c r="E187" s="5">
        <f t="shared" si="36"/>
        <v>2.9121618325648429E-3</v>
      </c>
      <c r="F187" s="5">
        <f t="shared" si="37"/>
        <v>5.3887000809938433E-3</v>
      </c>
      <c r="G187" s="5">
        <f t="shared" si="38"/>
        <v>6.4834501937465108E-2</v>
      </c>
      <c r="H187" s="2">
        <v>150</v>
      </c>
      <c r="I187" s="5">
        <f t="shared" si="39"/>
        <v>0.39986043548632771</v>
      </c>
      <c r="J187" s="4" t="s">
        <v>232</v>
      </c>
      <c r="K187" s="5">
        <v>170</v>
      </c>
      <c r="L187" s="5">
        <v>70</v>
      </c>
      <c r="M187" s="5">
        <v>4</v>
      </c>
      <c r="N187" s="5">
        <v>1.5</v>
      </c>
      <c r="O187" s="2">
        <v>99</v>
      </c>
      <c r="P187" s="5">
        <v>0.1</v>
      </c>
      <c r="Q187" s="3">
        <v>24</v>
      </c>
      <c r="R187" s="5">
        <f t="shared" si="40"/>
        <v>2.8665028665028668E-4</v>
      </c>
      <c r="S187" s="5">
        <f t="shared" si="41"/>
        <v>5.3042121684867389E-4</v>
      </c>
      <c r="T187" s="5">
        <f t="shared" si="42"/>
        <v>3.9359113621551159E-2</v>
      </c>
      <c r="U187" s="5">
        <f t="shared" si="43"/>
        <v>6.3817980022197567E-3</v>
      </c>
      <c r="V187" s="5">
        <f t="shared" si="44"/>
        <v>5.1874145006839949E-2</v>
      </c>
      <c r="W187" s="5">
        <f t="shared" si="45"/>
        <v>9.8432128134109814E-2</v>
      </c>
      <c r="X187" s="45">
        <f t="shared" si="46"/>
        <v>303.90276394042729</v>
      </c>
      <c r="Y187" s="45">
        <f t="shared" si="47"/>
        <v>7.1376931384489419E-5</v>
      </c>
      <c r="Z187" s="45">
        <f t="shared" si="48"/>
        <v>0.87867939057932232</v>
      </c>
      <c r="AA187" s="45">
        <f t="shared" si="49"/>
        <v>3.794315294105869E-2</v>
      </c>
      <c r="AB187" s="45">
        <f t="shared" si="50"/>
        <v>1.959677555760031E-2</v>
      </c>
      <c r="AC187" s="45">
        <f t="shared" si="51"/>
        <v>-4.0961108443221254E-6</v>
      </c>
      <c r="AD187" s="47">
        <f t="shared" si="52"/>
        <v>2.0683655192138897E-4</v>
      </c>
      <c r="AE187" s="45">
        <f t="shared" si="53"/>
        <v>0.39965359893440633</v>
      </c>
    </row>
    <row r="188" spans="1:31">
      <c r="A188" s="5">
        <v>187</v>
      </c>
      <c r="B188" s="10" t="s">
        <v>391</v>
      </c>
      <c r="C188" s="5" t="s">
        <v>245</v>
      </c>
      <c r="D188" s="5" t="s">
        <v>320</v>
      </c>
      <c r="E188" s="5">
        <f t="shared" si="36"/>
        <v>9.0715167498013594E-4</v>
      </c>
      <c r="F188" s="5">
        <f t="shared" si="37"/>
        <v>6.9119013737956063E-3</v>
      </c>
      <c r="G188" s="5">
        <f t="shared" si="38"/>
        <v>6.8842844537671227E-2</v>
      </c>
      <c r="H188" s="2">
        <v>150</v>
      </c>
      <c r="I188" s="5">
        <f t="shared" si="39"/>
        <v>0.34876337135861069</v>
      </c>
      <c r="J188" s="4" t="s">
        <v>232</v>
      </c>
      <c r="K188" s="5">
        <v>200</v>
      </c>
      <c r="L188" s="5">
        <v>20</v>
      </c>
      <c r="M188" s="5">
        <v>4</v>
      </c>
      <c r="N188" s="5">
        <v>1.2</v>
      </c>
      <c r="O188" s="5">
        <v>99</v>
      </c>
      <c r="P188" s="5">
        <v>0.1</v>
      </c>
      <c r="Q188" s="5">
        <v>24</v>
      </c>
      <c r="R188" s="5">
        <f t="shared" si="40"/>
        <v>8.1900081900081903E-5</v>
      </c>
      <c r="S188" s="5">
        <f t="shared" si="41"/>
        <v>6.2402496099843994E-4</v>
      </c>
      <c r="T188" s="5">
        <f t="shared" si="42"/>
        <v>3.1487290897240929E-2</v>
      </c>
      <c r="U188" s="5">
        <f t="shared" si="43"/>
        <v>6.2153163152053282E-3</v>
      </c>
      <c r="V188" s="5">
        <f t="shared" si="44"/>
        <v>5.1874145006839949E-2</v>
      </c>
      <c r="W188" s="5">
        <f t="shared" si="45"/>
        <v>9.0282677262184724E-2</v>
      </c>
      <c r="X188" s="45">
        <f t="shared" si="46"/>
        <v>356.34088811619017</v>
      </c>
      <c r="Y188" s="45">
        <f t="shared" si="47"/>
        <v>8.6359311095584411E-5</v>
      </c>
      <c r="Z188" s="45">
        <f t="shared" si="48"/>
        <v>1.0905080923881303</v>
      </c>
      <c r="AA188" s="45">
        <f t="shared" si="49"/>
        <v>1.9544375164363442E-2</v>
      </c>
      <c r="AB188" s="45">
        <f t="shared" si="50"/>
        <v>2.6644634913275109E-2</v>
      </c>
      <c r="AC188" s="45">
        <f t="shared" si="51"/>
        <v>-3.7935582836702389E-6</v>
      </c>
      <c r="AD188" s="47">
        <f t="shared" si="52"/>
        <v>1.4162330003171866E-4</v>
      </c>
      <c r="AE188" s="45">
        <f t="shared" si="53"/>
        <v>0.34862174805857898</v>
      </c>
    </row>
    <row r="189" spans="1:31">
      <c r="A189" s="5">
        <v>188</v>
      </c>
      <c r="B189" s="10" t="s">
        <v>390</v>
      </c>
      <c r="C189" s="5" t="s">
        <v>240</v>
      </c>
      <c r="D189" s="5" t="s">
        <v>320</v>
      </c>
      <c r="E189" s="5">
        <f t="shared" si="36"/>
        <v>1.0603447500988116E-2</v>
      </c>
      <c r="F189" s="5">
        <f t="shared" si="37"/>
        <v>8.0791322300820517E-3</v>
      </c>
      <c r="G189" s="5">
        <f t="shared" si="38"/>
        <v>9.1964017926439053E-3</v>
      </c>
      <c r="H189" s="2">
        <v>150</v>
      </c>
      <c r="I189" s="5">
        <f t="shared" si="39"/>
        <v>0.43483728397675103</v>
      </c>
      <c r="J189" s="4" t="s">
        <v>232</v>
      </c>
      <c r="K189" s="5">
        <v>250</v>
      </c>
      <c r="L189" s="5">
        <v>250</v>
      </c>
      <c r="M189" s="5">
        <v>4</v>
      </c>
      <c r="N189" s="5">
        <v>1.6</v>
      </c>
      <c r="O189" s="5">
        <v>99</v>
      </c>
      <c r="P189" s="5">
        <v>0</v>
      </c>
      <c r="Q189" s="5">
        <v>24</v>
      </c>
      <c r="R189" s="5">
        <f t="shared" si="40"/>
        <v>1.023751023751024E-3</v>
      </c>
      <c r="S189" s="5">
        <f t="shared" si="41"/>
        <v>7.8003120124804995E-4</v>
      </c>
      <c r="T189" s="5">
        <f t="shared" si="42"/>
        <v>4.1983054529654576E-2</v>
      </c>
      <c r="U189" s="5">
        <f t="shared" si="43"/>
        <v>8.87902330743619E-4</v>
      </c>
      <c r="V189" s="5">
        <f t="shared" si="44"/>
        <v>5.1874145006839949E-2</v>
      </c>
      <c r="W189" s="5">
        <f t="shared" si="45"/>
        <v>9.6548884092237219E-2</v>
      </c>
      <c r="X189" s="45">
        <f t="shared" si="46"/>
        <v>264.45770569166251</v>
      </c>
      <c r="Y189" s="45">
        <f t="shared" si="47"/>
        <v>6.3324105697267391E-5</v>
      </c>
      <c r="Z189" s="45">
        <f t="shared" si="48"/>
        <v>0.55617953862599534</v>
      </c>
      <c r="AA189" s="45">
        <f t="shared" si="49"/>
        <v>3.3478281895153651E-2</v>
      </c>
      <c r="AB189" s="45">
        <f t="shared" si="50"/>
        <v>3.058132470220238E-2</v>
      </c>
      <c r="AC189" s="45">
        <f t="shared" si="51"/>
        <v>-6.3183226370380758E-7</v>
      </c>
      <c r="AD189" s="47">
        <f t="shared" si="52"/>
        <v>2.0646782969847843E-5</v>
      </c>
      <c r="AE189" s="45">
        <f t="shared" si="53"/>
        <v>0.43481663719378116</v>
      </c>
    </row>
    <row r="190" spans="1:31">
      <c r="A190" s="5">
        <v>189</v>
      </c>
      <c r="B190" s="10" t="s">
        <v>389</v>
      </c>
      <c r="C190" s="5" t="s">
        <v>250</v>
      </c>
      <c r="D190" s="5" t="s">
        <v>320</v>
      </c>
      <c r="E190" s="5">
        <f t="shared" si="36"/>
        <v>7.6337443549243439E-3</v>
      </c>
      <c r="F190" s="5">
        <f t="shared" si="37"/>
        <v>5.8164130155148978E-3</v>
      </c>
      <c r="G190" s="5">
        <f t="shared" si="38"/>
        <v>0.11172548286294821</v>
      </c>
      <c r="H190" s="2">
        <v>150</v>
      </c>
      <c r="I190" s="5">
        <f t="shared" si="39"/>
        <v>0.39131573263776065</v>
      </c>
      <c r="J190" s="4" t="s">
        <v>232</v>
      </c>
      <c r="K190" s="5">
        <v>200</v>
      </c>
      <c r="L190" s="5">
        <v>200</v>
      </c>
      <c r="M190" s="5">
        <v>4</v>
      </c>
      <c r="N190" s="5">
        <v>1.6</v>
      </c>
      <c r="O190" s="5">
        <v>99</v>
      </c>
      <c r="P190" s="5">
        <v>0.2</v>
      </c>
      <c r="Q190" s="5">
        <v>24</v>
      </c>
      <c r="R190" s="5">
        <f t="shared" si="40"/>
        <v>8.1900081900081905E-4</v>
      </c>
      <c r="S190" s="5">
        <f t="shared" si="41"/>
        <v>6.2402496099843994E-4</v>
      </c>
      <c r="T190" s="5">
        <f t="shared" si="42"/>
        <v>4.1983054529654576E-2</v>
      </c>
      <c r="U190" s="5">
        <f t="shared" si="43"/>
        <v>1.1986681465038847E-2</v>
      </c>
      <c r="V190" s="5">
        <f t="shared" si="44"/>
        <v>5.1874145006839949E-2</v>
      </c>
      <c r="W190" s="5">
        <f t="shared" si="45"/>
        <v>0.10728690678153263</v>
      </c>
      <c r="X190" s="45">
        <f t="shared" si="46"/>
        <v>309.04820984631567</v>
      </c>
      <c r="Y190" s="45">
        <f t="shared" si="47"/>
        <v>6.8973072470093598E-5</v>
      </c>
      <c r="Z190" s="45">
        <f t="shared" si="48"/>
        <v>1.069109878419692</v>
      </c>
      <c r="AA190" s="45">
        <f t="shared" si="49"/>
        <v>5.2167374528630503E-2</v>
      </c>
      <c r="AB190" s="45">
        <f t="shared" si="50"/>
        <v>2.0577166737427627E-2</v>
      </c>
      <c r="AC190" s="45">
        <f t="shared" si="51"/>
        <v>-6.9077503905698999E-6</v>
      </c>
      <c r="AD190" s="47">
        <f t="shared" si="52"/>
        <v>3.3039483662893922E-4</v>
      </c>
      <c r="AE190" s="45">
        <f t="shared" si="53"/>
        <v>0.3909853378011317</v>
      </c>
    </row>
    <row r="191" spans="1:31">
      <c r="A191" s="5">
        <v>190</v>
      </c>
      <c r="B191" s="10" t="s">
        <v>388</v>
      </c>
      <c r="C191" s="5" t="s">
        <v>60</v>
      </c>
      <c r="D191" s="5" t="s">
        <v>75</v>
      </c>
      <c r="E191" s="5">
        <f t="shared" si="36"/>
        <v>2.1906383083937189E-3</v>
      </c>
      <c r="F191" s="5">
        <f t="shared" si="37"/>
        <v>6.6764914185303732E-3</v>
      </c>
      <c r="G191" s="5">
        <f t="shared" si="38"/>
        <v>0.18346364855395289</v>
      </c>
      <c r="H191" s="2">
        <v>150</v>
      </c>
      <c r="I191" s="5">
        <f t="shared" si="39"/>
        <v>0.25266372413834121</v>
      </c>
      <c r="J191" s="4" t="s">
        <v>232</v>
      </c>
      <c r="K191" s="5">
        <v>200</v>
      </c>
      <c r="L191" s="5">
        <v>50</v>
      </c>
      <c r="M191" s="5">
        <v>4</v>
      </c>
      <c r="N191" s="5">
        <v>0.9</v>
      </c>
      <c r="O191" s="2">
        <v>99</v>
      </c>
      <c r="P191" s="5">
        <v>0.3</v>
      </c>
      <c r="Q191" s="3">
        <v>24</v>
      </c>
      <c r="R191" s="5">
        <f t="shared" si="40"/>
        <v>2.0475020475020476E-4</v>
      </c>
      <c r="S191" s="5">
        <f t="shared" si="41"/>
        <v>6.2402496099843994E-4</v>
      </c>
      <c r="T191" s="5">
        <f t="shared" si="42"/>
        <v>2.3615468172930698E-2</v>
      </c>
      <c r="U191" s="5">
        <f t="shared" si="43"/>
        <v>1.7147613762486125E-2</v>
      </c>
      <c r="V191" s="5">
        <f t="shared" si="44"/>
        <v>5.1874145006839949E-2</v>
      </c>
      <c r="W191" s="5">
        <f t="shared" si="45"/>
        <v>9.3466002108005417E-2</v>
      </c>
      <c r="X191" s="45">
        <f t="shared" si="46"/>
        <v>410.0775604762149</v>
      </c>
      <c r="Y191" s="45">
        <f t="shared" si="47"/>
        <v>9.4186303591585854E-5</v>
      </c>
      <c r="Z191" s="45">
        <f t="shared" si="48"/>
        <v>1.6986428933816298</v>
      </c>
      <c r="AA191" s="45">
        <f t="shared" si="49"/>
        <v>1.9972606504123885E-2</v>
      </c>
      <c r="AB191" s="45">
        <f t="shared" si="50"/>
        <v>2.5698891044633541E-2</v>
      </c>
      <c r="AC191" s="45">
        <f t="shared" si="51"/>
        <v>-7.3240281726486263E-6</v>
      </c>
      <c r="AD191" s="47">
        <f t="shared" si="52"/>
        <v>2.8190164404948669E-4</v>
      </c>
      <c r="AE191" s="45">
        <f t="shared" si="53"/>
        <v>0.2523818224942917</v>
      </c>
    </row>
    <row r="192" spans="1:31">
      <c r="A192" s="5">
        <v>191</v>
      </c>
      <c r="B192" s="10" t="s">
        <v>387</v>
      </c>
      <c r="C192" s="5" t="s">
        <v>244</v>
      </c>
      <c r="D192" s="5" t="s">
        <v>320</v>
      </c>
      <c r="E192" s="5">
        <f t="shared" si="36"/>
        <v>2.1996056069174502E-3</v>
      </c>
      <c r="F192" s="5">
        <f t="shared" si="37"/>
        <v>6.7038213941870992E-3</v>
      </c>
      <c r="G192" s="5">
        <f t="shared" si="38"/>
        <v>6.7366522620026945E-2</v>
      </c>
      <c r="H192" s="2">
        <v>150</v>
      </c>
      <c r="I192" s="5">
        <f t="shared" si="39"/>
        <v>0.36645265790788545</v>
      </c>
      <c r="J192" s="4" t="s">
        <v>232</v>
      </c>
      <c r="K192" s="5">
        <v>200</v>
      </c>
      <c r="L192" s="5">
        <v>50</v>
      </c>
      <c r="M192" s="5">
        <v>4</v>
      </c>
      <c r="N192" s="5">
        <v>1.3</v>
      </c>
      <c r="O192" s="5">
        <v>99</v>
      </c>
      <c r="P192" s="5">
        <v>0.1</v>
      </c>
      <c r="Q192" s="5">
        <v>24</v>
      </c>
      <c r="R192" s="5">
        <f t="shared" si="40"/>
        <v>2.0475020475020476E-4</v>
      </c>
      <c r="S192" s="5">
        <f t="shared" si="41"/>
        <v>6.2402496099843994E-4</v>
      </c>
      <c r="T192" s="5">
        <f t="shared" si="42"/>
        <v>3.4111231805344346E-2</v>
      </c>
      <c r="U192" s="5">
        <f t="shared" si="43"/>
        <v>6.2708102108768047E-3</v>
      </c>
      <c r="V192" s="5">
        <f t="shared" si="44"/>
        <v>5.1874145006839949E-2</v>
      </c>
      <c r="W192" s="5">
        <f t="shared" si="45"/>
        <v>9.3084962188809739E-2</v>
      </c>
      <c r="X192" s="45">
        <f t="shared" si="46"/>
        <v>337.3375476163763</v>
      </c>
      <c r="Y192" s="45">
        <f t="shared" si="47"/>
        <v>8.0788768369853095E-5</v>
      </c>
      <c r="Z192" s="45">
        <f t="shared" si="48"/>
        <v>1.016749106127008</v>
      </c>
      <c r="AA192" s="45">
        <f t="shared" si="49"/>
        <v>2.527235281763246E-2</v>
      </c>
      <c r="AB192" s="45">
        <f t="shared" si="50"/>
        <v>2.5514947792596474E-2</v>
      </c>
      <c r="AC192" s="45">
        <f t="shared" si="51"/>
        <v>-3.9004893203630489E-6</v>
      </c>
      <c r="AD192" s="47">
        <f t="shared" si="52"/>
        <v>1.5196565525062156E-4</v>
      </c>
      <c r="AE192" s="45">
        <f t="shared" si="53"/>
        <v>0.36630069225263484</v>
      </c>
    </row>
    <row r="193" spans="1:31">
      <c r="A193" s="5">
        <v>192</v>
      </c>
      <c r="B193" s="10" t="s">
        <v>386</v>
      </c>
      <c r="C193" s="5" t="s">
        <v>246</v>
      </c>
      <c r="D193" s="5" t="s">
        <v>320</v>
      </c>
      <c r="E193" s="5">
        <f t="shared" si="36"/>
        <v>9.0809317254716537E-4</v>
      </c>
      <c r="F193" s="5">
        <f t="shared" si="37"/>
        <v>5.8812137231081156E-3</v>
      </c>
      <c r="G193" s="5">
        <f t="shared" si="38"/>
        <v>6.8914293858029954E-2</v>
      </c>
      <c r="H193" s="2">
        <v>150</v>
      </c>
      <c r="I193" s="5">
        <f t="shared" si="39"/>
        <v>0.34912533934550805</v>
      </c>
      <c r="J193" s="4" t="s">
        <v>232</v>
      </c>
      <c r="K193" s="5">
        <v>170</v>
      </c>
      <c r="L193" s="5">
        <v>20</v>
      </c>
      <c r="M193" s="5">
        <v>4</v>
      </c>
      <c r="N193" s="5">
        <v>1.2</v>
      </c>
      <c r="O193" s="5">
        <v>99</v>
      </c>
      <c r="P193" s="5">
        <v>0.1</v>
      </c>
      <c r="Q193" s="5">
        <v>24</v>
      </c>
      <c r="R193" s="5">
        <f t="shared" si="40"/>
        <v>8.1900081900081903E-5</v>
      </c>
      <c r="S193" s="5">
        <f t="shared" si="41"/>
        <v>5.3042121684867389E-4</v>
      </c>
      <c r="T193" s="5">
        <f t="shared" si="42"/>
        <v>3.1487290897240929E-2</v>
      </c>
      <c r="U193" s="5">
        <f t="shared" si="43"/>
        <v>6.2153163152053282E-3</v>
      </c>
      <c r="V193" s="5">
        <f t="shared" si="44"/>
        <v>5.1874145006839949E-2</v>
      </c>
      <c r="W193" s="5">
        <f t="shared" si="45"/>
        <v>9.0189073518034957E-2</v>
      </c>
      <c r="X193" s="45">
        <f t="shared" si="46"/>
        <v>355.93267975669642</v>
      </c>
      <c r="Y193" s="45">
        <f t="shared" si="47"/>
        <v>8.6349907995857399E-5</v>
      </c>
      <c r="Z193" s="45">
        <f t="shared" si="48"/>
        <v>1.089473629889095</v>
      </c>
      <c r="AA193" s="45">
        <f t="shared" si="49"/>
        <v>1.9683005273738764E-2</v>
      </c>
      <c r="AB193" s="45">
        <f t="shared" si="50"/>
        <v>2.2514704281121713E-2</v>
      </c>
      <c r="AC193" s="45">
        <f t="shared" si="51"/>
        <v>-3.801436744172641E-6</v>
      </c>
      <c r="AD193" s="47">
        <f t="shared" si="52"/>
        <v>1.6759485978723107E-4</v>
      </c>
      <c r="AE193" s="45">
        <f t="shared" si="53"/>
        <v>0.34895774448572081</v>
      </c>
    </row>
    <row r="194" spans="1:31">
      <c r="A194" s="5">
        <v>193</v>
      </c>
      <c r="B194" s="10" t="s">
        <v>385</v>
      </c>
      <c r="C194" s="10" t="s">
        <v>61</v>
      </c>
      <c r="D194" s="5" t="s">
        <v>210</v>
      </c>
      <c r="E194" s="5">
        <f t="shared" ref="E194:E257" si="54">R194/W194</f>
        <v>1.706058297412383E-3</v>
      </c>
      <c r="F194" s="5">
        <f t="shared" ref="F194:F257" si="55">S194/W194</f>
        <v>5.5245947081729837E-3</v>
      </c>
      <c r="G194" s="5">
        <f t="shared" ref="G194:G257" si="56">U194/W194</f>
        <v>0.17917872534782495</v>
      </c>
      <c r="H194" s="5">
        <v>150</v>
      </c>
      <c r="I194" s="5">
        <f t="shared" ref="I194:I257" si="57">T194/W194</f>
        <v>0.27329619545747552</v>
      </c>
      <c r="J194" s="4" t="s">
        <v>232</v>
      </c>
      <c r="K194" s="5">
        <v>170</v>
      </c>
      <c r="L194" s="5">
        <v>40</v>
      </c>
      <c r="M194" s="5">
        <v>4</v>
      </c>
      <c r="N194" s="5">
        <v>1</v>
      </c>
      <c r="O194" s="2">
        <v>99</v>
      </c>
      <c r="P194" s="5">
        <v>0.3</v>
      </c>
      <c r="Q194" s="3">
        <v>24</v>
      </c>
      <c r="R194" s="5">
        <f t="shared" ref="R194:R257" si="58">L194/244.2/1000</f>
        <v>1.6380016380016381E-4</v>
      </c>
      <c r="S194" s="5">
        <f t="shared" ref="S194:S257" si="59">K194/320.5/1000</f>
        <v>5.3042121684867389E-4</v>
      </c>
      <c r="T194" s="5">
        <f t="shared" ref="T194:T257" si="60">N194*O194/100/46.03*1.22</f>
        <v>2.6239409081034108E-2</v>
      </c>
      <c r="U194" s="5">
        <f t="shared" ref="U194:U257" si="61">((N194*(1-O194/100)+P194)/18.02)</f>
        <v>1.7203107658157604E-2</v>
      </c>
      <c r="V194" s="5">
        <f t="shared" ref="V194:V257" si="62">M194*0.948/73.1</f>
        <v>5.1874145006839949E-2</v>
      </c>
      <c r="W194" s="5">
        <f t="shared" ref="W194:W257" si="63">R194+S194+T194+U194+V194</f>
        <v>9.6010883126680491E-2</v>
      </c>
      <c r="X194" s="45">
        <f t="shared" si="46"/>
        <v>392.92834382304585</v>
      </c>
      <c r="Y194" s="45">
        <f t="shared" si="47"/>
        <v>8.9544895443636186E-5</v>
      </c>
      <c r="Z194" s="45">
        <f t="shared" si="48"/>
        <v>1.6564124540913567</v>
      </c>
      <c r="AA194" s="45">
        <f t="shared" si="49"/>
        <v>2.5623969236713742E-2</v>
      </c>
      <c r="AB194" s="45">
        <f t="shared" si="50"/>
        <v>2.0797467575460794E-2</v>
      </c>
      <c r="AC194" s="45">
        <f t="shared" si="51"/>
        <v>-7.737080503227918E-6</v>
      </c>
      <c r="AD194" s="47">
        <f t="shared" si="52"/>
        <v>3.6559363628052913E-4</v>
      </c>
      <c r="AE194" s="45">
        <f t="shared" si="53"/>
        <v>0.272930601821195</v>
      </c>
    </row>
    <row r="195" spans="1:31">
      <c r="A195" s="5">
        <v>194</v>
      </c>
      <c r="B195" s="10" t="s">
        <v>384</v>
      </c>
      <c r="C195" s="5" t="s">
        <v>243</v>
      </c>
      <c r="D195" s="5" t="s">
        <v>320</v>
      </c>
      <c r="E195" s="5">
        <f t="shared" si="54"/>
        <v>1.712856136810474E-3</v>
      </c>
      <c r="F195" s="5">
        <f t="shared" si="55"/>
        <v>5.546607618061623E-3</v>
      </c>
      <c r="G195" s="5">
        <f t="shared" si="56"/>
        <v>6.6154077998667363E-2</v>
      </c>
      <c r="H195" s="5">
        <v>150</v>
      </c>
      <c r="I195" s="5">
        <f t="shared" si="57"/>
        <v>0.38413921304612714</v>
      </c>
      <c r="J195" s="4" t="s">
        <v>232</v>
      </c>
      <c r="K195" s="5">
        <v>170</v>
      </c>
      <c r="L195" s="5">
        <v>40</v>
      </c>
      <c r="M195" s="5">
        <v>4</v>
      </c>
      <c r="N195" s="5">
        <v>1.4</v>
      </c>
      <c r="O195" s="5">
        <v>99</v>
      </c>
      <c r="P195" s="5">
        <v>0.1</v>
      </c>
      <c r="Q195" s="5">
        <v>24</v>
      </c>
      <c r="R195" s="5">
        <f t="shared" si="58"/>
        <v>1.6380016380016381E-4</v>
      </c>
      <c r="S195" s="5">
        <f t="shared" si="59"/>
        <v>5.3042121684867389E-4</v>
      </c>
      <c r="T195" s="5">
        <f t="shared" si="60"/>
        <v>3.6735172713447749E-2</v>
      </c>
      <c r="U195" s="5">
        <f t="shared" si="61"/>
        <v>6.3263041065482811E-3</v>
      </c>
      <c r="V195" s="5">
        <f t="shared" si="62"/>
        <v>5.1874145006839949E-2</v>
      </c>
      <c r="W195" s="5">
        <f t="shared" si="63"/>
        <v>9.5629843207484827E-2</v>
      </c>
      <c r="X195" s="45">
        <f t="shared" ref="X195:X258" si="64">10^(3.0828-0.7233*G195-1.5265*I195-2.0598*G195^2+2.541*G195*I195)</f>
        <v>319.24246991343239</v>
      </c>
      <c r="Y195" s="45">
        <f t="shared" ref="Y195:Y258" si="65">X195*(M195+N195+P195)/1000/242.23/W195/1000</f>
        <v>7.5798738667866289E-5</v>
      </c>
      <c r="Z195" s="45">
        <f t="shared" ref="Z195:Z258" si="66">10^(-0.523+2.96*G195+4.886*I195-8.373*G195^2-13.956*I195^2+9.194*I195^3)</f>
        <v>0.94373027359655637</v>
      </c>
      <c r="AA195" s="45">
        <f t="shared" ref="AA195:AA258" si="67">MAX(0.07766-0.47574*G195-0.62178*I195+0.76593*G195^2+1.18*I195^2+1.8463*G195*I195,0)</f>
        <v>3.1732898134718253E-2</v>
      </c>
      <c r="AB195" s="45">
        <f t="shared" ref="AB195:AB258" si="68">-(AA195*V195-4*F195-G195*0.000158)</f>
        <v>2.0550765857242626E-2</v>
      </c>
      <c r="AC195" s="45">
        <f t="shared" ref="AC195:AC258" si="69">-G195*0.000158*I195</f>
        <v>-4.0151553230276302E-6</v>
      </c>
      <c r="AD195" s="47">
        <f t="shared" ref="AD195:AD258" si="70">(-AB195+(AB195^2-4*AC195)^0.5)/2</f>
        <v>1.9355444118035817E-4</v>
      </c>
      <c r="AE195" s="45">
        <f t="shared" ref="AE195:AE258" si="71">I195-AD195</f>
        <v>0.38394565860494678</v>
      </c>
    </row>
    <row r="196" spans="1:31">
      <c r="A196" s="5">
        <v>195</v>
      </c>
      <c r="B196" s="10" t="s">
        <v>383</v>
      </c>
      <c r="C196" s="10" t="s">
        <v>215</v>
      </c>
      <c r="D196" s="5" t="s">
        <v>210</v>
      </c>
      <c r="E196" s="5">
        <f t="shared" si="54"/>
        <v>2.7718850655435684E-3</v>
      </c>
      <c r="F196" s="5">
        <f t="shared" si="55"/>
        <v>9.3476948216646551E-4</v>
      </c>
      <c r="G196" s="5">
        <f t="shared" si="56"/>
        <v>0.26497077155160864</v>
      </c>
      <c r="H196" s="5">
        <v>150</v>
      </c>
      <c r="I196" s="5">
        <f t="shared" si="57"/>
        <v>0.24566123524718292</v>
      </c>
      <c r="J196" s="4" t="s">
        <v>232</v>
      </c>
      <c r="K196" s="5">
        <v>32</v>
      </c>
      <c r="L196" s="5">
        <v>72.3</v>
      </c>
      <c r="M196" s="5">
        <v>4</v>
      </c>
      <c r="N196" s="5">
        <v>1</v>
      </c>
      <c r="O196" s="2">
        <v>99</v>
      </c>
      <c r="P196" s="5">
        <v>0.5</v>
      </c>
      <c r="Q196" s="3">
        <v>24</v>
      </c>
      <c r="R196" s="5">
        <f t="shared" si="58"/>
        <v>2.9606879606879603E-4</v>
      </c>
      <c r="S196" s="5">
        <f t="shared" si="59"/>
        <v>9.9843993759750392E-5</v>
      </c>
      <c r="T196" s="5">
        <f t="shared" si="60"/>
        <v>2.6239409081034108E-2</v>
      </c>
      <c r="U196" s="5">
        <f t="shared" si="61"/>
        <v>2.8301886792452831E-2</v>
      </c>
      <c r="V196" s="5">
        <f t="shared" si="62"/>
        <v>5.1874145006839949E-2</v>
      </c>
      <c r="W196" s="5">
        <f t="shared" si="63"/>
        <v>0.10681135367015543</v>
      </c>
      <c r="X196" s="45">
        <f t="shared" si="64"/>
        <v>344.29336205916064</v>
      </c>
      <c r="Y196" s="45">
        <f t="shared" si="65"/>
        <v>7.3189029914550038E-5</v>
      </c>
      <c r="Z196" s="45">
        <f t="shared" si="66"/>
        <v>1.4716991946120854</v>
      </c>
      <c r="AA196" s="45">
        <f t="shared" si="67"/>
        <v>4.4024767023927727E-2</v>
      </c>
      <c r="AB196" s="45">
        <f t="shared" si="68"/>
        <v>1.4971961620794437E-3</v>
      </c>
      <c r="AC196" s="45">
        <f t="shared" si="69"/>
        <v>-1.0284701432915232E-5</v>
      </c>
      <c r="AD196" s="47">
        <f t="shared" si="70"/>
        <v>2.5445919407858617E-3</v>
      </c>
      <c r="AE196" s="45">
        <f t="shared" si="71"/>
        <v>0.24311664330639707</v>
      </c>
    </row>
    <row r="197" spans="1:31">
      <c r="A197" s="5">
        <v>196</v>
      </c>
      <c r="B197" s="10" t="s">
        <v>382</v>
      </c>
      <c r="C197" s="5" t="s">
        <v>98</v>
      </c>
      <c r="D197" s="5" t="s">
        <v>93</v>
      </c>
      <c r="E197" s="5">
        <f t="shared" si="54"/>
        <v>1.283721600432951E-3</v>
      </c>
      <c r="F197" s="5">
        <f t="shared" si="55"/>
        <v>1.9562234934522721E-3</v>
      </c>
      <c r="G197" s="5">
        <f t="shared" si="56"/>
        <v>1.9329437342812115E-3</v>
      </c>
      <c r="H197" s="2">
        <v>150</v>
      </c>
      <c r="I197" s="5">
        <f t="shared" si="57"/>
        <v>9.1396181076716307E-2</v>
      </c>
      <c r="J197" s="4" t="s">
        <v>232</v>
      </c>
      <c r="K197" s="2">
        <v>36</v>
      </c>
      <c r="L197" s="2">
        <v>18</v>
      </c>
      <c r="M197" s="2">
        <v>4</v>
      </c>
      <c r="N197" s="2">
        <v>0.2</v>
      </c>
      <c r="O197" s="2">
        <v>99</v>
      </c>
      <c r="P197" s="2">
        <v>0</v>
      </c>
      <c r="Q197" s="2">
        <v>24</v>
      </c>
      <c r="R197" s="5">
        <f t="shared" si="58"/>
        <v>7.3710073710073714E-5</v>
      </c>
      <c r="S197" s="5">
        <f t="shared" si="59"/>
        <v>1.123244929797192E-4</v>
      </c>
      <c r="T197" s="5">
        <f t="shared" si="60"/>
        <v>5.247881816206822E-3</v>
      </c>
      <c r="U197" s="5">
        <f t="shared" si="61"/>
        <v>1.1098779134295237E-4</v>
      </c>
      <c r="V197" s="5">
        <f t="shared" si="62"/>
        <v>5.1874145006839949E-2</v>
      </c>
      <c r="W197" s="5">
        <f t="shared" si="63"/>
        <v>5.7419049181079512E-2</v>
      </c>
      <c r="X197" s="45">
        <f t="shared" si="64"/>
        <v>875.64251124657085</v>
      </c>
      <c r="Y197" s="45">
        <f t="shared" si="65"/>
        <v>2.644187223495106E-4</v>
      </c>
      <c r="Z197" s="45">
        <f t="shared" si="66"/>
        <v>0.66022666998592772</v>
      </c>
      <c r="AA197" s="45">
        <f t="shared" si="67"/>
        <v>3.0097988804735326E-2</v>
      </c>
      <c r="AB197" s="45">
        <f t="shared" si="68"/>
        <v>6.2638919432480194E-3</v>
      </c>
      <c r="AC197" s="45">
        <f t="shared" si="69"/>
        <v>-2.7912860736816231E-8</v>
      </c>
      <c r="AD197" s="47">
        <f t="shared" si="70"/>
        <v>4.4529873588360254E-6</v>
      </c>
      <c r="AE197" s="45">
        <f t="shared" si="71"/>
        <v>9.1391728089357471E-2</v>
      </c>
    </row>
    <row r="198" spans="1:31">
      <c r="A198" s="5">
        <v>197</v>
      </c>
      <c r="B198" s="10" t="s">
        <v>381</v>
      </c>
      <c r="C198" s="5" t="s">
        <v>105</v>
      </c>
      <c r="D198" s="5" t="s">
        <v>95</v>
      </c>
      <c r="E198" s="5">
        <f t="shared" si="54"/>
        <v>6.8047134286101261E-3</v>
      </c>
      <c r="F198" s="5">
        <f t="shared" si="55"/>
        <v>7.777118654913851E-3</v>
      </c>
      <c r="G198" s="5">
        <f t="shared" si="56"/>
        <v>1.0143629973325494E-2</v>
      </c>
      <c r="H198" s="2">
        <v>150</v>
      </c>
      <c r="I198" s="5">
        <f t="shared" si="57"/>
        <v>0.47962546729898109</v>
      </c>
      <c r="J198" s="4" t="s">
        <v>232</v>
      </c>
      <c r="K198" s="5">
        <v>135</v>
      </c>
      <c r="L198" s="5">
        <v>90</v>
      </c>
      <c r="M198" s="5">
        <v>2.0699999999999998</v>
      </c>
      <c r="N198" s="5">
        <v>0.99</v>
      </c>
      <c r="O198" s="2">
        <v>99</v>
      </c>
      <c r="P198" s="5">
        <v>0</v>
      </c>
      <c r="Q198" s="3">
        <v>24</v>
      </c>
      <c r="R198" s="5">
        <f t="shared" si="58"/>
        <v>3.6855036855036854E-4</v>
      </c>
      <c r="S198" s="5">
        <f t="shared" si="59"/>
        <v>4.2121684867394696E-4</v>
      </c>
      <c r="T198" s="5">
        <f t="shared" si="60"/>
        <v>2.5977014990223767E-2</v>
      </c>
      <c r="U198" s="5">
        <f t="shared" si="61"/>
        <v>5.4938956714761431E-4</v>
      </c>
      <c r="V198" s="5">
        <f t="shared" si="62"/>
        <v>2.6844870041039668E-2</v>
      </c>
      <c r="W198" s="5">
        <f t="shared" si="63"/>
        <v>5.4161041815635365E-2</v>
      </c>
      <c r="X198" s="45">
        <f t="shared" si="64"/>
        <v>226.70715461557202</v>
      </c>
      <c r="Y198" s="45">
        <f t="shared" si="65"/>
        <v>5.2877597395133648E-5</v>
      </c>
      <c r="Z198" s="45">
        <f t="shared" si="66"/>
        <v>0.45037241664135486</v>
      </c>
      <c r="AA198" s="45">
        <f t="shared" si="67"/>
        <v>5.5121964322863121E-2</v>
      </c>
      <c r="AB198" s="45">
        <f t="shared" si="68"/>
        <v>2.9630335344537101E-2</v>
      </c>
      <c r="AC198" s="45">
        <f t="shared" si="69"/>
        <v>-7.6869263603814223E-7</v>
      </c>
      <c r="AD198" s="47">
        <f t="shared" si="70"/>
        <v>2.5920084141668048E-5</v>
      </c>
      <c r="AE198" s="45">
        <f t="shared" si="71"/>
        <v>0.47959954721483944</v>
      </c>
    </row>
    <row r="199" spans="1:31">
      <c r="A199" s="5">
        <v>198</v>
      </c>
      <c r="B199" s="10" t="s">
        <v>380</v>
      </c>
      <c r="C199" s="5" t="s">
        <v>106</v>
      </c>
      <c r="D199" s="5" t="s">
        <v>93</v>
      </c>
      <c r="E199" s="5">
        <f t="shared" si="54"/>
        <v>1.1741401297206515E-3</v>
      </c>
      <c r="F199" s="5">
        <f t="shared" si="55"/>
        <v>1.7892356922170551E-3</v>
      </c>
      <c r="G199" s="5">
        <f t="shared" si="56"/>
        <v>3.5358862952001887E-3</v>
      </c>
      <c r="H199" s="2">
        <v>150</v>
      </c>
      <c r="I199" s="5">
        <f t="shared" si="57"/>
        <v>0.16718877966873122</v>
      </c>
      <c r="J199" s="4" t="s">
        <v>232</v>
      </c>
      <c r="K199" s="2">
        <v>36</v>
      </c>
      <c r="L199" s="2">
        <v>18</v>
      </c>
      <c r="M199" s="2">
        <v>4</v>
      </c>
      <c r="N199" s="2">
        <v>0.4</v>
      </c>
      <c r="O199" s="2">
        <v>99</v>
      </c>
      <c r="P199" s="2">
        <v>0</v>
      </c>
      <c r="Q199" s="2">
        <v>24</v>
      </c>
      <c r="R199" s="5">
        <f t="shared" si="58"/>
        <v>7.3710073710073714E-5</v>
      </c>
      <c r="S199" s="5">
        <f t="shared" si="59"/>
        <v>1.123244929797192E-4</v>
      </c>
      <c r="T199" s="5">
        <f t="shared" si="60"/>
        <v>1.0495763632413644E-2</v>
      </c>
      <c r="U199" s="5">
        <f t="shared" si="61"/>
        <v>2.2197558268590475E-4</v>
      </c>
      <c r="V199" s="5">
        <f t="shared" si="62"/>
        <v>5.1874145006839949E-2</v>
      </c>
      <c r="W199" s="5">
        <f t="shared" si="63"/>
        <v>6.2777918788629289E-2</v>
      </c>
      <c r="X199" s="45">
        <f t="shared" si="64"/>
        <v>670.6643284176721</v>
      </c>
      <c r="Y199" s="45">
        <f t="shared" si="65"/>
        <v>1.9405419737808294E-4</v>
      </c>
      <c r="Z199" s="45">
        <f t="shared" si="66"/>
        <v>0.90596761097266654</v>
      </c>
      <c r="AA199" s="45">
        <f t="shared" si="67"/>
        <v>6.1076976190821159E-3</v>
      </c>
      <c r="AB199" s="45">
        <f t="shared" si="68"/>
        <v>6.8406698469526657E-3</v>
      </c>
      <c r="AC199" s="45">
        <f t="shared" si="69"/>
        <v>-9.3403361329221873E-8</v>
      </c>
      <c r="AD199" s="47">
        <f t="shared" si="70"/>
        <v>1.3626979352682807E-5</v>
      </c>
      <c r="AE199" s="45">
        <f t="shared" si="71"/>
        <v>0.16717515268937855</v>
      </c>
    </row>
    <row r="200" spans="1:31">
      <c r="A200" s="5">
        <v>199</v>
      </c>
      <c r="B200" s="10" t="s">
        <v>379</v>
      </c>
      <c r="C200" s="5" t="s">
        <v>107</v>
      </c>
      <c r="D200" s="5" t="s">
        <v>97</v>
      </c>
      <c r="E200" s="5">
        <f t="shared" si="54"/>
        <v>3.7000426960126205E-3</v>
      </c>
      <c r="F200" s="5">
        <f t="shared" si="55"/>
        <v>5.6383801957334287E-3</v>
      </c>
      <c r="G200" s="5">
        <f t="shared" si="56"/>
        <v>1.0446152728060059E-2</v>
      </c>
      <c r="H200" s="2">
        <v>150</v>
      </c>
      <c r="I200" s="5">
        <f t="shared" si="57"/>
        <v>0.49392977630765955</v>
      </c>
      <c r="J200" s="4" t="s">
        <v>232</v>
      </c>
      <c r="K200" s="5">
        <v>108</v>
      </c>
      <c r="L200" s="5">
        <v>54</v>
      </c>
      <c r="M200" s="5">
        <v>2.2410000000000001</v>
      </c>
      <c r="N200" s="5">
        <v>1.125</v>
      </c>
      <c r="O200" s="2">
        <v>99</v>
      </c>
      <c r="P200" s="5">
        <v>0</v>
      </c>
      <c r="Q200" s="3">
        <v>24</v>
      </c>
      <c r="R200" s="5">
        <f t="shared" si="58"/>
        <v>2.2113022113022111E-4</v>
      </c>
      <c r="S200" s="5">
        <f t="shared" si="59"/>
        <v>3.3697347893915755E-4</v>
      </c>
      <c r="T200" s="5">
        <f t="shared" si="60"/>
        <v>2.9519335216163369E-2</v>
      </c>
      <c r="U200" s="5">
        <f t="shared" si="61"/>
        <v>6.2430632630410714E-4</v>
      </c>
      <c r="V200" s="5">
        <f t="shared" si="62"/>
        <v>2.9062489740082079E-2</v>
      </c>
      <c r="W200" s="5">
        <f t="shared" si="63"/>
        <v>5.976423498261893E-2</v>
      </c>
      <c r="X200" s="45">
        <f t="shared" si="64"/>
        <v>215.84720804357082</v>
      </c>
      <c r="Y200" s="45">
        <f t="shared" si="65"/>
        <v>5.0187002012408841E-5</v>
      </c>
      <c r="Z200" s="45">
        <f t="shared" si="66"/>
        <v>0.42019269481361754</v>
      </c>
      <c r="AA200" s="45">
        <f t="shared" si="67"/>
        <v>6.3065178228084898E-2</v>
      </c>
      <c r="AB200" s="45">
        <f t="shared" si="68"/>
        <v>2.0722340179854581E-2</v>
      </c>
      <c r="AC200" s="45">
        <f t="shared" si="69"/>
        <v>-8.1522720907892363E-7</v>
      </c>
      <c r="AD200" s="47">
        <f t="shared" si="70"/>
        <v>3.926609522777319E-5</v>
      </c>
      <c r="AE200" s="45">
        <f t="shared" si="71"/>
        <v>0.4938905102124318</v>
      </c>
    </row>
    <row r="201" spans="1:31">
      <c r="A201" s="5">
        <v>200</v>
      </c>
      <c r="B201" s="10" t="s">
        <v>378</v>
      </c>
      <c r="C201" s="5" t="s">
        <v>108</v>
      </c>
      <c r="D201" s="5" t="s">
        <v>97</v>
      </c>
      <c r="E201" s="5">
        <f t="shared" si="54"/>
        <v>5.4453644799560405E-3</v>
      </c>
      <c r="F201" s="5">
        <f t="shared" si="55"/>
        <v>3.1117582043804957E-3</v>
      </c>
      <c r="G201" s="5">
        <f t="shared" si="56"/>
        <v>1.1069017808034961E-2</v>
      </c>
      <c r="H201" s="2">
        <v>150</v>
      </c>
      <c r="I201" s="5">
        <f t="shared" si="57"/>
        <v>0.52338096447528548</v>
      </c>
      <c r="J201" s="4" t="s">
        <v>232</v>
      </c>
      <c r="K201" s="5">
        <v>67.5</v>
      </c>
      <c r="L201" s="5">
        <v>90</v>
      </c>
      <c r="M201" s="5">
        <v>2.3849999999999998</v>
      </c>
      <c r="N201" s="5">
        <v>1.35</v>
      </c>
      <c r="O201" s="2">
        <v>99</v>
      </c>
      <c r="P201" s="5">
        <v>0</v>
      </c>
      <c r="Q201" s="3">
        <v>24</v>
      </c>
      <c r="R201" s="5">
        <f t="shared" si="58"/>
        <v>3.6855036855036854E-4</v>
      </c>
      <c r="S201" s="5">
        <f t="shared" si="59"/>
        <v>2.1060842433697348E-4</v>
      </c>
      <c r="T201" s="5">
        <f t="shared" si="60"/>
        <v>3.5423202259396047E-2</v>
      </c>
      <c r="U201" s="5">
        <f t="shared" si="61"/>
        <v>7.4916759156492868E-4</v>
      </c>
      <c r="V201" s="5">
        <f t="shared" si="62"/>
        <v>3.0929958960328314E-2</v>
      </c>
      <c r="W201" s="5">
        <f t="shared" si="63"/>
        <v>6.7681487604176638E-2</v>
      </c>
      <c r="X201" s="45">
        <f t="shared" si="64"/>
        <v>195.12870973284066</v>
      </c>
      <c r="Y201" s="45">
        <f t="shared" si="65"/>
        <v>4.4454318229376957E-5</v>
      </c>
      <c r="Z201" s="45">
        <f t="shared" si="66"/>
        <v>0.36406071123468364</v>
      </c>
      <c r="AA201" s="45">
        <f t="shared" si="67"/>
        <v>8.0990855818448268E-2</v>
      </c>
      <c r="AB201" s="45">
        <f t="shared" si="68"/>
        <v>9.9437378757091799E-3</v>
      </c>
      <c r="AC201" s="45">
        <f t="shared" si="69"/>
        <v>-9.1534348815382483E-7</v>
      </c>
      <c r="AD201" s="47">
        <f t="shared" si="70"/>
        <v>9.1215519603842984E-5</v>
      </c>
      <c r="AE201" s="45">
        <f t="shared" si="71"/>
        <v>0.52328974895568159</v>
      </c>
    </row>
    <row r="202" spans="1:31">
      <c r="A202" s="5">
        <v>201</v>
      </c>
      <c r="B202" s="10" t="s">
        <v>377</v>
      </c>
      <c r="C202" s="5" t="s">
        <v>109</v>
      </c>
      <c r="D202" s="5" t="s">
        <v>97</v>
      </c>
      <c r="E202" s="5">
        <f t="shared" si="54"/>
        <v>4.9721745802038886E-3</v>
      </c>
      <c r="F202" s="5">
        <f t="shared" si="55"/>
        <v>7.1033835753848834E-3</v>
      </c>
      <c r="G202" s="5">
        <f t="shared" si="56"/>
        <v>1.2633931386852707E-2</v>
      </c>
      <c r="H202" s="2">
        <v>150</v>
      </c>
      <c r="I202" s="5">
        <f t="shared" si="57"/>
        <v>0.59737542291834256</v>
      </c>
      <c r="J202" s="4" t="s">
        <v>232</v>
      </c>
      <c r="K202" s="5">
        <v>135</v>
      </c>
      <c r="L202" s="5">
        <v>72</v>
      </c>
      <c r="M202" s="5">
        <v>1.728</v>
      </c>
      <c r="N202" s="5">
        <v>1.35</v>
      </c>
      <c r="O202" s="2">
        <v>99</v>
      </c>
      <c r="P202" s="5">
        <v>0</v>
      </c>
      <c r="Q202" s="3">
        <v>24</v>
      </c>
      <c r="R202" s="5">
        <f t="shared" si="58"/>
        <v>2.9484029484029485E-4</v>
      </c>
      <c r="S202" s="5">
        <f t="shared" si="59"/>
        <v>4.2121684867394696E-4</v>
      </c>
      <c r="T202" s="5">
        <f t="shared" si="60"/>
        <v>3.5423202259396047E-2</v>
      </c>
      <c r="U202" s="5">
        <f t="shared" si="61"/>
        <v>7.4916759156492868E-4</v>
      </c>
      <c r="V202" s="5">
        <f t="shared" si="62"/>
        <v>2.2409630642954856E-2</v>
      </c>
      <c r="W202" s="5">
        <f t="shared" si="63"/>
        <v>5.9298057637430075E-2</v>
      </c>
      <c r="X202" s="45">
        <f t="shared" si="64"/>
        <v>151.57129191080506</v>
      </c>
      <c r="Y202" s="45">
        <f t="shared" si="65"/>
        <v>3.2480086020062276E-5</v>
      </c>
      <c r="Z202" s="45">
        <f t="shared" si="66"/>
        <v>0.2579238543276765</v>
      </c>
      <c r="AA202" s="45">
        <f t="shared" si="67"/>
        <v>0.13536182059758728</v>
      </c>
      <c r="AB202" s="45">
        <f t="shared" si="68"/>
        <v>2.5382122059948806E-2</v>
      </c>
      <c r="AC202" s="45">
        <f t="shared" si="69"/>
        <v>-1.1924576166441084E-6</v>
      </c>
      <c r="AD202" s="47">
        <f t="shared" si="70"/>
        <v>4.6893581468481979E-5</v>
      </c>
      <c r="AE202" s="45">
        <f t="shared" si="71"/>
        <v>0.59732852933687408</v>
      </c>
    </row>
    <row r="203" spans="1:31">
      <c r="A203" s="5">
        <v>202</v>
      </c>
      <c r="B203" s="10" t="s">
        <v>376</v>
      </c>
      <c r="C203" s="5" t="s">
        <v>99</v>
      </c>
      <c r="D203" s="5" t="s">
        <v>94</v>
      </c>
      <c r="E203" s="5">
        <f t="shared" si="54"/>
        <v>5.5231228797991147E-3</v>
      </c>
      <c r="F203" s="5">
        <f t="shared" si="55"/>
        <v>6.3123866173803922E-3</v>
      </c>
      <c r="G203" s="5">
        <f t="shared" si="56"/>
        <v>7.0169253290455671E-3</v>
      </c>
      <c r="H203" s="2">
        <v>150</v>
      </c>
      <c r="I203" s="5">
        <f t="shared" si="57"/>
        <v>0.33178419350821314</v>
      </c>
      <c r="J203" s="4" t="s">
        <v>232</v>
      </c>
      <c r="K203" s="5">
        <v>108</v>
      </c>
      <c r="L203" s="5">
        <v>72</v>
      </c>
      <c r="M203" s="5">
        <v>2.673</v>
      </c>
      <c r="N203" s="5">
        <v>0.67500000000000004</v>
      </c>
      <c r="O203" s="2">
        <v>99</v>
      </c>
      <c r="P203" s="5">
        <v>0</v>
      </c>
      <c r="Q203" s="3">
        <v>24</v>
      </c>
      <c r="R203" s="5">
        <f t="shared" si="58"/>
        <v>2.9484029484029485E-4</v>
      </c>
      <c r="S203" s="5">
        <f t="shared" si="59"/>
        <v>3.3697347893915755E-4</v>
      </c>
      <c r="T203" s="5">
        <f t="shared" si="60"/>
        <v>1.7711601129698024E-2</v>
      </c>
      <c r="U203" s="5">
        <f t="shared" si="61"/>
        <v>3.7458379578246434E-4</v>
      </c>
      <c r="V203" s="5">
        <f t="shared" si="62"/>
        <v>3.4664897400820793E-2</v>
      </c>
      <c r="W203" s="5">
        <f t="shared" si="63"/>
        <v>5.3382896100080734E-2</v>
      </c>
      <c r="X203" s="45">
        <f t="shared" si="64"/>
        <v>377.63338563804695</v>
      </c>
      <c r="Y203" s="45">
        <f t="shared" si="65"/>
        <v>9.7774537696841454E-5</v>
      </c>
      <c r="Z203" s="45">
        <f t="shared" si="66"/>
        <v>0.82786856907313999</v>
      </c>
      <c r="AA203" s="45">
        <f t="shared" si="67"/>
        <v>2.256370735072363E-3</v>
      </c>
      <c r="AB203" s="45">
        <f t="shared" si="68"/>
        <v>2.517243828369406E-2</v>
      </c>
      <c r="AC203" s="45">
        <f t="shared" si="69"/>
        <v>-3.6784057597034836E-7</v>
      </c>
      <c r="AD203" s="47">
        <f t="shared" si="70"/>
        <v>1.4604357534545032E-5</v>
      </c>
      <c r="AE203" s="45">
        <f t="shared" si="71"/>
        <v>0.33176958915067861</v>
      </c>
    </row>
    <row r="204" spans="1:31">
      <c r="A204" s="5">
        <v>203</v>
      </c>
      <c r="B204" s="10" t="s">
        <v>375</v>
      </c>
      <c r="C204" s="5" t="s">
        <v>110</v>
      </c>
      <c r="D204" s="5" t="s">
        <v>97</v>
      </c>
      <c r="E204" s="5">
        <f t="shared" si="54"/>
        <v>5.7077046241811912E-3</v>
      </c>
      <c r="F204" s="5">
        <f t="shared" si="55"/>
        <v>3.2616727048948059E-3</v>
      </c>
      <c r="G204" s="5">
        <f t="shared" si="56"/>
        <v>9.6685728997298031E-3</v>
      </c>
      <c r="H204" s="2">
        <v>150</v>
      </c>
      <c r="I204" s="5">
        <f t="shared" si="57"/>
        <v>0.45716314646154999</v>
      </c>
      <c r="J204" s="4" t="s">
        <v>232</v>
      </c>
      <c r="K204" s="5">
        <v>67.5</v>
      </c>
      <c r="L204" s="5">
        <v>90</v>
      </c>
      <c r="M204" s="5">
        <v>2.61</v>
      </c>
      <c r="N204" s="5">
        <v>1.125</v>
      </c>
      <c r="O204" s="2">
        <v>99</v>
      </c>
      <c r="P204" s="5">
        <v>0</v>
      </c>
      <c r="Q204" s="3">
        <v>24</v>
      </c>
      <c r="R204" s="5">
        <f t="shared" si="58"/>
        <v>3.6855036855036854E-4</v>
      </c>
      <c r="S204" s="5">
        <f t="shared" si="59"/>
        <v>2.1060842433697348E-4</v>
      </c>
      <c r="T204" s="5">
        <f t="shared" si="60"/>
        <v>2.9519335216163369E-2</v>
      </c>
      <c r="U204" s="5">
        <f t="shared" si="61"/>
        <v>6.2430632630410714E-4</v>
      </c>
      <c r="V204" s="5">
        <f t="shared" si="62"/>
        <v>3.3847879616963061E-2</v>
      </c>
      <c r="W204" s="5">
        <f t="shared" si="63"/>
        <v>6.4570679952317883E-2</v>
      </c>
      <c r="X204" s="45">
        <f t="shared" si="64"/>
        <v>244.89850734337438</v>
      </c>
      <c r="Y204" s="45">
        <f t="shared" si="65"/>
        <v>5.8480820247818468E-5</v>
      </c>
      <c r="Z204" s="45">
        <f t="shared" si="66"/>
        <v>0.50142908580196566</v>
      </c>
      <c r="AA204" s="45">
        <f t="shared" si="67"/>
        <v>4.3655638894594381E-2</v>
      </c>
      <c r="AB204" s="45">
        <f t="shared" si="68"/>
        <v>1.1570567644191541E-2</v>
      </c>
      <c r="AC204" s="45">
        <f t="shared" si="69"/>
        <v>-6.9837820296406916E-7</v>
      </c>
      <c r="AD204" s="47">
        <f t="shared" si="70"/>
        <v>6.004654539990429E-5</v>
      </c>
      <c r="AE204" s="45">
        <f t="shared" si="71"/>
        <v>0.45710309991615006</v>
      </c>
    </row>
    <row r="205" spans="1:31">
      <c r="A205" s="5">
        <v>204</v>
      </c>
      <c r="B205" s="10" t="s">
        <v>374</v>
      </c>
      <c r="C205" s="5" t="s">
        <v>100</v>
      </c>
      <c r="D205" s="5" t="s">
        <v>94</v>
      </c>
      <c r="E205" s="5">
        <f t="shared" si="54"/>
        <v>3.2772289520988131E-3</v>
      </c>
      <c r="F205" s="5">
        <f t="shared" si="55"/>
        <v>1.0404307203621035E-3</v>
      </c>
      <c r="G205" s="5">
        <f t="shared" si="56"/>
        <v>7.4019544034640301E-3</v>
      </c>
      <c r="H205" s="2">
        <v>150</v>
      </c>
      <c r="I205" s="5">
        <f t="shared" si="57"/>
        <v>0.34998968308416106</v>
      </c>
      <c r="J205" s="4" t="s">
        <v>232</v>
      </c>
      <c r="K205" s="5">
        <v>22.5</v>
      </c>
      <c r="L205" s="5">
        <v>54</v>
      </c>
      <c r="M205" s="5">
        <v>3.3210000000000002</v>
      </c>
      <c r="N205" s="5">
        <v>0.9</v>
      </c>
      <c r="O205" s="2">
        <v>99</v>
      </c>
      <c r="P205" s="5">
        <v>0</v>
      </c>
      <c r="Q205" s="3">
        <v>24</v>
      </c>
      <c r="R205" s="5">
        <f t="shared" si="58"/>
        <v>2.2113022113022111E-4</v>
      </c>
      <c r="S205" s="5">
        <f t="shared" si="59"/>
        <v>7.0202808112324483E-5</v>
      </c>
      <c r="T205" s="5">
        <f t="shared" si="60"/>
        <v>2.3615468172930698E-2</v>
      </c>
      <c r="U205" s="5">
        <f t="shared" si="61"/>
        <v>4.9944506104328571E-4</v>
      </c>
      <c r="V205" s="5">
        <f t="shared" si="62"/>
        <v>4.3068508891928869E-2</v>
      </c>
      <c r="W205" s="5">
        <f t="shared" si="63"/>
        <v>6.7474755155145394E-2</v>
      </c>
      <c r="X205" s="45">
        <f t="shared" si="64"/>
        <v>354.53310563945223</v>
      </c>
      <c r="Y205" s="45">
        <f t="shared" si="65"/>
        <v>9.1559392127644492E-5</v>
      </c>
      <c r="Z205" s="45">
        <f t="shared" si="66"/>
        <v>0.7818965694767579</v>
      </c>
      <c r="AA205" s="45">
        <f t="shared" si="67"/>
        <v>5.8884908534852483E-3</v>
      </c>
      <c r="AB205" s="45">
        <f t="shared" si="68"/>
        <v>3.9092838695607901E-3</v>
      </c>
      <c r="AC205" s="45">
        <f t="shared" si="69"/>
        <v>-4.0931601278774223E-7</v>
      </c>
      <c r="AD205" s="47">
        <f t="shared" si="70"/>
        <v>1.0204012766625069E-4</v>
      </c>
      <c r="AE205" s="45">
        <f t="shared" si="71"/>
        <v>0.34988764295649483</v>
      </c>
    </row>
    <row r="206" spans="1:31">
      <c r="A206" s="5">
        <v>205</v>
      </c>
      <c r="B206" s="10" t="s">
        <v>373</v>
      </c>
      <c r="C206" s="5" t="s">
        <v>101</v>
      </c>
      <c r="D206" s="5" t="s">
        <v>95</v>
      </c>
      <c r="E206" s="5">
        <f t="shared" si="54"/>
        <v>6.2237727450987143E-3</v>
      </c>
      <c r="F206" s="5">
        <f t="shared" si="55"/>
        <v>4.7421070338630449E-3</v>
      </c>
      <c r="G206" s="5">
        <f t="shared" si="56"/>
        <v>0.13621255086183495</v>
      </c>
      <c r="H206" s="2">
        <v>150</v>
      </c>
      <c r="I206" s="5">
        <f t="shared" si="57"/>
        <v>0.45861819082931415</v>
      </c>
      <c r="J206" s="4" t="s">
        <v>232</v>
      </c>
      <c r="K206" s="5">
        <v>200</v>
      </c>
      <c r="L206" s="5">
        <v>200</v>
      </c>
      <c r="M206" s="5">
        <v>4</v>
      </c>
      <c r="N206" s="5">
        <v>2.2999999999999998</v>
      </c>
      <c r="O206" s="2">
        <v>99</v>
      </c>
      <c r="P206" s="5">
        <v>0.3</v>
      </c>
      <c r="Q206" s="3">
        <v>24</v>
      </c>
      <c r="R206" s="5">
        <f t="shared" si="58"/>
        <v>8.1900081900081905E-4</v>
      </c>
      <c r="S206" s="5">
        <f t="shared" si="59"/>
        <v>6.2402496099843994E-4</v>
      </c>
      <c r="T206" s="5">
        <f t="shared" si="60"/>
        <v>6.0350640886378433E-2</v>
      </c>
      <c r="U206" s="5">
        <f t="shared" si="61"/>
        <v>1.7924528301886792E-2</v>
      </c>
      <c r="V206" s="5">
        <f t="shared" si="62"/>
        <v>5.1874145006839949E-2</v>
      </c>
      <c r="W206" s="5">
        <f t="shared" si="63"/>
        <v>0.13159233997510444</v>
      </c>
      <c r="X206" s="45">
        <f t="shared" si="64"/>
        <v>253.93039642904779</v>
      </c>
      <c r="Y206" s="45">
        <f t="shared" si="65"/>
        <v>5.257751880977568E-5</v>
      </c>
      <c r="Z206" s="45">
        <f t="shared" si="66"/>
        <v>0.82630113708865982</v>
      </c>
      <c r="AA206" s="45">
        <f t="shared" si="67"/>
        <v>0.10543727753853584</v>
      </c>
      <c r="AB206" s="45">
        <f t="shared" si="68"/>
        <v>1.3520481094327913E-2</v>
      </c>
      <c r="AC206" s="45">
        <f t="shared" si="69"/>
        <v>-9.8701894758311062E-6</v>
      </c>
      <c r="AD206" s="47">
        <f t="shared" si="70"/>
        <v>6.9435814970435564E-4</v>
      </c>
      <c r="AE206" s="45">
        <f t="shared" si="71"/>
        <v>0.45792383267960979</v>
      </c>
    </row>
    <row r="207" spans="1:31">
      <c r="A207" s="5">
        <v>206</v>
      </c>
      <c r="B207" s="10" t="s">
        <v>372</v>
      </c>
      <c r="C207" s="5" t="s">
        <v>238</v>
      </c>
      <c r="D207" s="5" t="s">
        <v>320</v>
      </c>
      <c r="E207" s="5">
        <f t="shared" si="54"/>
        <v>4.4868810038785805E-3</v>
      </c>
      <c r="F207" s="5">
        <f t="shared" si="55"/>
        <v>2.1366933329702597E-3</v>
      </c>
      <c r="G207" s="5">
        <f t="shared" si="56"/>
        <v>8.3606130359452375E-3</v>
      </c>
      <c r="H207" s="2">
        <v>150</v>
      </c>
      <c r="I207" s="5">
        <f t="shared" si="57"/>
        <v>0.39531833720434489</v>
      </c>
      <c r="J207" s="4" t="s">
        <v>232</v>
      </c>
      <c r="K207" s="5">
        <v>45</v>
      </c>
      <c r="L207" s="5">
        <v>72</v>
      </c>
      <c r="M207" s="5">
        <v>2.988</v>
      </c>
      <c r="N207" s="5">
        <v>0.99</v>
      </c>
      <c r="O207" s="5">
        <v>99</v>
      </c>
      <c r="P207" s="5">
        <v>0</v>
      </c>
      <c r="Q207" s="5">
        <v>24</v>
      </c>
      <c r="R207" s="5">
        <f t="shared" si="58"/>
        <v>2.9484029484029485E-4</v>
      </c>
      <c r="S207" s="5">
        <f t="shared" si="59"/>
        <v>1.4040561622464897E-4</v>
      </c>
      <c r="T207" s="5">
        <f t="shared" si="60"/>
        <v>2.5977014990223767E-2</v>
      </c>
      <c r="U207" s="5">
        <f t="shared" si="61"/>
        <v>5.4938956714761431E-4</v>
      </c>
      <c r="V207" s="5">
        <f t="shared" si="62"/>
        <v>3.8749986320109439E-2</v>
      </c>
      <c r="W207" s="5">
        <f t="shared" si="63"/>
        <v>6.571163678854576E-2</v>
      </c>
      <c r="X207" s="45">
        <f t="shared" si="64"/>
        <v>303.07744366450675</v>
      </c>
      <c r="Y207" s="45">
        <f t="shared" si="65"/>
        <v>7.5743990205323779E-5</v>
      </c>
      <c r="Z207" s="45">
        <f t="shared" si="66"/>
        <v>0.66021838480287798</v>
      </c>
      <c r="AA207" s="45">
        <f t="shared" si="67"/>
        <v>1.8443611017910293E-2</v>
      </c>
      <c r="AB207" s="45">
        <f t="shared" si="68"/>
        <v>7.8334046341032738E-3</v>
      </c>
      <c r="AC207" s="45">
        <f t="shared" si="69"/>
        <v>-5.2220637565385691E-7</v>
      </c>
      <c r="AD207" s="47">
        <f t="shared" si="70"/>
        <v>6.6106166424754857E-5</v>
      </c>
      <c r="AE207" s="45">
        <f t="shared" si="71"/>
        <v>0.39525223103792012</v>
      </c>
    </row>
    <row r="208" spans="1:31">
      <c r="A208" s="5">
        <v>207</v>
      </c>
      <c r="B208" s="10" t="s">
        <v>371</v>
      </c>
      <c r="C208" s="5" t="s">
        <v>102</v>
      </c>
      <c r="D208" s="5" t="s">
        <v>95</v>
      </c>
      <c r="E208" s="5">
        <f t="shared" si="54"/>
        <v>8.4709511976303643E-3</v>
      </c>
      <c r="F208" s="5">
        <f t="shared" si="55"/>
        <v>6.4543097736703102E-3</v>
      </c>
      <c r="G208" s="5">
        <f t="shared" si="56"/>
        <v>5.6479150442340552E-2</v>
      </c>
      <c r="H208" s="2">
        <v>150</v>
      </c>
      <c r="I208" s="5">
        <f t="shared" si="57"/>
        <v>0.49936685955252119</v>
      </c>
      <c r="J208" s="4" t="s">
        <v>232</v>
      </c>
      <c r="K208" s="5">
        <v>250</v>
      </c>
      <c r="L208" s="5">
        <v>250</v>
      </c>
      <c r="M208" s="5">
        <v>4</v>
      </c>
      <c r="N208" s="5">
        <v>2.2999999999999998</v>
      </c>
      <c r="O208" s="2">
        <v>99</v>
      </c>
      <c r="P208" s="5">
        <v>0.1</v>
      </c>
      <c r="Q208" s="3">
        <v>24</v>
      </c>
      <c r="R208" s="5">
        <f t="shared" si="58"/>
        <v>1.023751023751024E-3</v>
      </c>
      <c r="S208" s="5">
        <f t="shared" si="59"/>
        <v>7.8003120124804995E-4</v>
      </c>
      <c r="T208" s="5">
        <f t="shared" si="60"/>
        <v>6.0350640886378433E-2</v>
      </c>
      <c r="U208" s="5">
        <f t="shared" si="61"/>
        <v>6.8257491675915664E-3</v>
      </c>
      <c r="V208" s="5">
        <f t="shared" si="62"/>
        <v>5.1874145006839949E-2</v>
      </c>
      <c r="W208" s="5">
        <f t="shared" si="63"/>
        <v>0.12085431728580903</v>
      </c>
      <c r="X208" s="45">
        <f t="shared" si="64"/>
        <v>221.18744461935461</v>
      </c>
      <c r="Y208" s="45">
        <f t="shared" si="65"/>
        <v>4.8355997527365872E-5</v>
      </c>
      <c r="Z208" s="45">
        <f t="shared" si="66"/>
        <v>0.52734641098461377</v>
      </c>
      <c r="AA208" s="45">
        <f t="shared" si="67"/>
        <v>8.9063591631218908E-2</v>
      </c>
      <c r="AB208" s="45">
        <f t="shared" si="68"/>
        <v>2.1206065133343305E-2</v>
      </c>
      <c r="AC208" s="45">
        <f t="shared" si="69"/>
        <v>-4.4562029258805866E-6</v>
      </c>
      <c r="AD208" s="47">
        <f t="shared" si="70"/>
        <v>2.0809607634153862E-4</v>
      </c>
      <c r="AE208" s="45">
        <f t="shared" si="71"/>
        <v>0.49915876347617966</v>
      </c>
    </row>
    <row r="209" spans="1:31">
      <c r="A209" s="5">
        <v>208</v>
      </c>
      <c r="B209" s="10" t="s">
        <v>370</v>
      </c>
      <c r="C209" s="5" t="s">
        <v>103</v>
      </c>
      <c r="D209" s="5" t="s">
        <v>96</v>
      </c>
      <c r="E209" s="5">
        <f t="shared" si="54"/>
        <v>6.3167624217726238E-3</v>
      </c>
      <c r="F209" s="5">
        <f t="shared" si="55"/>
        <v>1.336933076267009E-3</v>
      </c>
      <c r="G209" s="5">
        <f t="shared" si="56"/>
        <v>0.18368826129517907</v>
      </c>
      <c r="H209" s="2">
        <v>150</v>
      </c>
      <c r="I209" s="5">
        <f t="shared" si="57"/>
        <v>0.25297305785177404</v>
      </c>
      <c r="J209" s="4" t="s">
        <v>232</v>
      </c>
      <c r="K209" s="5">
        <v>40</v>
      </c>
      <c r="L209" s="5">
        <v>144</v>
      </c>
      <c r="M209" s="5">
        <v>4</v>
      </c>
      <c r="N209" s="5">
        <v>0.9</v>
      </c>
      <c r="O209" s="2">
        <v>99</v>
      </c>
      <c r="P209" s="5">
        <v>0.3</v>
      </c>
      <c r="Q209" s="2">
        <v>24</v>
      </c>
      <c r="R209" s="5">
        <f t="shared" si="58"/>
        <v>5.8968058968058971E-4</v>
      </c>
      <c r="S209" s="5">
        <f t="shared" si="59"/>
        <v>1.24804992199688E-4</v>
      </c>
      <c r="T209" s="5">
        <f t="shared" si="60"/>
        <v>2.3615468172930698E-2</v>
      </c>
      <c r="U209" s="5">
        <f t="shared" si="61"/>
        <v>1.7147613762486125E-2</v>
      </c>
      <c r="V209" s="5">
        <f t="shared" si="62"/>
        <v>5.1874145006839949E-2</v>
      </c>
      <c r="W209" s="5">
        <f t="shared" si="63"/>
        <v>9.3351712524137043E-2</v>
      </c>
      <c r="X209" s="45">
        <f t="shared" si="64"/>
        <v>409.59068103786058</v>
      </c>
      <c r="Y209" s="45">
        <f t="shared" si="65"/>
        <v>9.4189651948746686E-5</v>
      </c>
      <c r="Z209" s="45">
        <f t="shared" si="66"/>
        <v>1.6980494262878745</v>
      </c>
      <c r="AA209" s="45">
        <f t="shared" si="67"/>
        <v>2.0130828902930345E-2</v>
      </c>
      <c r="AB209" s="45">
        <f t="shared" si="68"/>
        <v>4.3324855127341803E-3</v>
      </c>
      <c r="AC209" s="45">
        <f t="shared" si="69"/>
        <v>-7.3419726219081047E-6</v>
      </c>
      <c r="AD209" s="47">
        <f t="shared" si="70"/>
        <v>1.3028465047244999E-3</v>
      </c>
      <c r="AE209" s="45">
        <f t="shared" si="71"/>
        <v>0.25167021134704953</v>
      </c>
    </row>
    <row r="210" spans="1:31">
      <c r="A210" s="5">
        <v>209</v>
      </c>
      <c r="B210" s="10" t="s">
        <v>369</v>
      </c>
      <c r="C210" s="5" t="s">
        <v>104</v>
      </c>
      <c r="D210" s="5" t="s">
        <v>95</v>
      </c>
      <c r="E210" s="5">
        <f t="shared" si="54"/>
        <v>5.5944281712215996E-3</v>
      </c>
      <c r="F210" s="5">
        <f t="shared" si="55"/>
        <v>4.2626942695672384E-3</v>
      </c>
      <c r="G210" s="5">
        <f t="shared" si="56"/>
        <v>6.7663553178440111E-2</v>
      </c>
      <c r="H210" s="2">
        <v>150</v>
      </c>
      <c r="I210" s="5">
        <f t="shared" si="57"/>
        <v>0.51082280379642087</v>
      </c>
      <c r="J210" s="4" t="s">
        <v>232</v>
      </c>
      <c r="K210" s="5">
        <v>80.001999999999995</v>
      </c>
      <c r="L210" s="5">
        <v>80</v>
      </c>
      <c r="M210" s="5">
        <v>1.8588</v>
      </c>
      <c r="N210" s="5">
        <v>1.1399999999999999</v>
      </c>
      <c r="O210" s="2">
        <v>99</v>
      </c>
      <c r="P210" s="5">
        <v>0.06</v>
      </c>
      <c r="Q210" s="2">
        <v>24</v>
      </c>
      <c r="R210" s="5">
        <f t="shared" si="58"/>
        <v>3.2760032760032761E-4</v>
      </c>
      <c r="S210" s="5">
        <f t="shared" si="59"/>
        <v>2.4961622464898597E-4</v>
      </c>
      <c r="T210" s="5">
        <f t="shared" si="60"/>
        <v>2.9912926352378879E-2</v>
      </c>
      <c r="U210" s="5">
        <f t="shared" si="61"/>
        <v>3.9622641509433967E-3</v>
      </c>
      <c r="V210" s="5">
        <f t="shared" si="62"/>
        <v>2.4105915184678525E-2</v>
      </c>
      <c r="W210" s="5">
        <f t="shared" si="63"/>
        <v>5.8558322240250121E-2</v>
      </c>
      <c r="X210" s="45">
        <f t="shared" si="64"/>
        <v>215.02293512887303</v>
      </c>
      <c r="Y210" s="45">
        <f t="shared" si="65"/>
        <v>4.6368101336970561E-5</v>
      </c>
      <c r="Z210" s="45">
        <f t="shared" si="66"/>
        <v>0.52318788701009</v>
      </c>
      <c r="AA210" s="45">
        <f t="shared" si="67"/>
        <v>0.10308183621081331</v>
      </c>
      <c r="AB210" s="45">
        <f t="shared" si="68"/>
        <v>1.4576585918892358E-2</v>
      </c>
      <c r="AC210" s="45">
        <f t="shared" si="69"/>
        <v>-5.4611255800113623E-6</v>
      </c>
      <c r="AD210" s="47">
        <f t="shared" si="70"/>
        <v>3.6548648882146154E-4</v>
      </c>
      <c r="AE210" s="45">
        <f t="shared" si="71"/>
        <v>0.51045731730759936</v>
      </c>
    </row>
    <row r="211" spans="1:31">
      <c r="A211" s="5">
        <v>210</v>
      </c>
      <c r="B211" s="10" t="s">
        <v>368</v>
      </c>
      <c r="C211" s="10" t="s">
        <v>216</v>
      </c>
      <c r="D211" s="5" t="s">
        <v>210</v>
      </c>
      <c r="E211" s="5">
        <f t="shared" si="54"/>
        <v>1.4564416293752741E-3</v>
      </c>
      <c r="F211" s="5">
        <f t="shared" si="55"/>
        <v>2.0344740014705464E-3</v>
      </c>
      <c r="G211" s="5">
        <f t="shared" si="56"/>
        <v>0.22478395735650389</v>
      </c>
      <c r="H211" s="5">
        <v>150</v>
      </c>
      <c r="I211" s="5">
        <f t="shared" si="57"/>
        <v>0.25923300433901753</v>
      </c>
      <c r="J211" s="4" t="s">
        <v>232</v>
      </c>
      <c r="K211" s="5">
        <v>66</v>
      </c>
      <c r="L211" s="5">
        <v>36</v>
      </c>
      <c r="M211" s="5">
        <v>4</v>
      </c>
      <c r="N211" s="5">
        <v>1</v>
      </c>
      <c r="O211" s="2">
        <v>99</v>
      </c>
      <c r="P211" s="5">
        <v>0.4</v>
      </c>
      <c r="Q211" s="3">
        <v>24</v>
      </c>
      <c r="R211" s="5">
        <f t="shared" si="58"/>
        <v>1.4742014742014743E-4</v>
      </c>
      <c r="S211" s="5">
        <f t="shared" si="59"/>
        <v>2.0592823712948518E-4</v>
      </c>
      <c r="T211" s="5">
        <f t="shared" si="60"/>
        <v>2.6239409081034108E-2</v>
      </c>
      <c r="U211" s="5">
        <f t="shared" si="61"/>
        <v>2.2752497225305219E-2</v>
      </c>
      <c r="V211" s="5">
        <f t="shared" si="62"/>
        <v>5.1874145006839949E-2</v>
      </c>
      <c r="W211" s="5">
        <f t="shared" si="63"/>
        <v>0.10121939969772892</v>
      </c>
      <c r="X211" s="45">
        <f t="shared" si="64"/>
        <v>370.24145431666545</v>
      </c>
      <c r="Y211" s="45">
        <f t="shared" si="65"/>
        <v>8.1543080971565988E-5</v>
      </c>
      <c r="Z211" s="45">
        <f t="shared" si="66"/>
        <v>1.6151159462327127</v>
      </c>
      <c r="AA211" s="45">
        <f t="shared" si="67"/>
        <v>3.5120751070737186E-2</v>
      </c>
      <c r="AB211" s="45">
        <f t="shared" si="68"/>
        <v>6.3515529373519633E-3</v>
      </c>
      <c r="AC211" s="45">
        <f t="shared" si="69"/>
        <v>-9.2068844536529363E-6</v>
      </c>
      <c r="AD211" s="47">
        <f t="shared" si="70"/>
        <v>1.2165396211163988E-3</v>
      </c>
      <c r="AE211" s="45">
        <f t="shared" si="71"/>
        <v>0.25801646471790113</v>
      </c>
    </row>
    <row r="212" spans="1:31">
      <c r="A212" s="5">
        <v>211</v>
      </c>
      <c r="B212" s="10" t="s">
        <v>367</v>
      </c>
      <c r="C212" s="10" t="s">
        <v>217</v>
      </c>
      <c r="D212" s="5" t="s">
        <v>210</v>
      </c>
      <c r="E212" s="5">
        <f t="shared" si="54"/>
        <v>6.1325438046465515E-3</v>
      </c>
      <c r="F212" s="5">
        <f t="shared" si="55"/>
        <v>2.5958869771098769E-3</v>
      </c>
      <c r="G212" s="5">
        <f t="shared" si="56"/>
        <v>0.17890840081211973</v>
      </c>
      <c r="H212" s="5">
        <v>150</v>
      </c>
      <c r="I212" s="5">
        <f t="shared" si="57"/>
        <v>0.27288387715906354</v>
      </c>
      <c r="J212" s="4" t="s">
        <v>232</v>
      </c>
      <c r="K212" s="5">
        <v>80</v>
      </c>
      <c r="L212" s="5">
        <v>144</v>
      </c>
      <c r="M212" s="5">
        <v>4</v>
      </c>
      <c r="N212" s="5">
        <v>1</v>
      </c>
      <c r="O212" s="2">
        <v>99</v>
      </c>
      <c r="P212" s="5">
        <v>0.3</v>
      </c>
      <c r="Q212" s="3">
        <v>24</v>
      </c>
      <c r="R212" s="5">
        <f t="shared" si="58"/>
        <v>5.8968058968058971E-4</v>
      </c>
      <c r="S212" s="5">
        <f t="shared" si="59"/>
        <v>2.4960998439937601E-4</v>
      </c>
      <c r="T212" s="5">
        <f t="shared" si="60"/>
        <v>2.6239409081034108E-2</v>
      </c>
      <c r="U212" s="5">
        <f t="shared" si="61"/>
        <v>1.7203107658157604E-2</v>
      </c>
      <c r="V212" s="5">
        <f t="shared" si="62"/>
        <v>5.1874145006839949E-2</v>
      </c>
      <c r="W212" s="5">
        <f t="shared" si="63"/>
        <v>9.6155952320111621E-2</v>
      </c>
      <c r="X212" s="45">
        <f t="shared" si="64"/>
        <v>393.51610164968787</v>
      </c>
      <c r="Y212" s="45">
        <f t="shared" si="65"/>
        <v>8.9543542994132696E-5</v>
      </c>
      <c r="Z212" s="45">
        <f t="shared" si="66"/>
        <v>1.6575208120613989</v>
      </c>
      <c r="AA212" s="45">
        <f t="shared" si="67"/>
        <v>2.5396468257825447E-2</v>
      </c>
      <c r="AB212" s="45">
        <f t="shared" si="68"/>
        <v>9.0943953586997764E-3</v>
      </c>
      <c r="AC212" s="45">
        <f t="shared" si="69"/>
        <v>-7.7137524550503592E-6</v>
      </c>
      <c r="AD212" s="47">
        <f t="shared" si="70"/>
        <v>7.8110028436567062E-4</v>
      </c>
      <c r="AE212" s="45">
        <f t="shared" si="71"/>
        <v>0.27210277687469786</v>
      </c>
    </row>
    <row r="213" spans="1:31">
      <c r="A213" s="5">
        <v>212</v>
      </c>
      <c r="B213" s="10" t="s">
        <v>366</v>
      </c>
      <c r="C213" s="10" t="s">
        <v>204</v>
      </c>
      <c r="D213" s="5" t="s">
        <v>234</v>
      </c>
      <c r="E213" s="5">
        <f t="shared" si="54"/>
        <v>1.97590064429387E-3</v>
      </c>
      <c r="F213" s="5">
        <f t="shared" si="55"/>
        <v>2.8228958670631615E-3</v>
      </c>
      <c r="G213" s="5">
        <f t="shared" si="56"/>
        <v>7.3635742379331209E-2</v>
      </c>
      <c r="H213" s="5">
        <v>150</v>
      </c>
      <c r="I213" s="5">
        <f t="shared" si="57"/>
        <v>0.31652267071209039</v>
      </c>
      <c r="J213" s="4" t="s">
        <v>232</v>
      </c>
      <c r="K213" s="5">
        <v>60.0015</v>
      </c>
      <c r="L213" s="5">
        <v>32</v>
      </c>
      <c r="M213" s="5">
        <v>3.0941000000000001</v>
      </c>
      <c r="N213" s="5">
        <v>0.8</v>
      </c>
      <c r="O213" s="2">
        <v>99</v>
      </c>
      <c r="P213" s="5">
        <v>0.08</v>
      </c>
      <c r="Q213" s="3">
        <v>24</v>
      </c>
      <c r="R213" s="5">
        <f t="shared" si="58"/>
        <v>1.3104013104013105E-4</v>
      </c>
      <c r="S213" s="5">
        <f t="shared" si="59"/>
        <v>1.8721216848673948E-4</v>
      </c>
      <c r="T213" s="5">
        <f t="shared" si="60"/>
        <v>2.0991527264827288E-2</v>
      </c>
      <c r="U213" s="5">
        <f t="shared" si="61"/>
        <v>4.8834628190899008E-3</v>
      </c>
      <c r="V213" s="5">
        <f t="shared" si="62"/>
        <v>4.012594801641587E-2</v>
      </c>
      <c r="W213" s="5">
        <f t="shared" si="63"/>
        <v>6.6319190399859923E-2</v>
      </c>
      <c r="X213" s="45">
        <f t="shared" si="64"/>
        <v>393.02735072302073</v>
      </c>
      <c r="Y213" s="45">
        <f t="shared" si="65"/>
        <v>9.7228686762619468E-5</v>
      </c>
      <c r="Z213" s="45">
        <f t="shared" si="66"/>
        <v>1.2286864403816056</v>
      </c>
      <c r="AA213" s="45">
        <f t="shared" si="67"/>
        <v>1.1226717002466989E-2</v>
      </c>
      <c r="AB213" s="45">
        <f t="shared" si="68"/>
        <v>1.0852735252712577E-2</v>
      </c>
      <c r="AC213" s="45">
        <f t="shared" si="69"/>
        <v>-3.6825663303681923E-6</v>
      </c>
      <c r="AD213" s="47">
        <f t="shared" si="70"/>
        <v>3.2932798292811642E-4</v>
      </c>
      <c r="AE213" s="45">
        <f t="shared" si="71"/>
        <v>0.31619334272916227</v>
      </c>
    </row>
    <row r="214" spans="1:31">
      <c r="A214" s="5">
        <v>213</v>
      </c>
      <c r="B214" s="10" t="s">
        <v>225</v>
      </c>
      <c r="C214" s="10" t="s">
        <v>225</v>
      </c>
      <c r="D214" s="5" t="s">
        <v>220</v>
      </c>
      <c r="E214" s="5">
        <f t="shared" si="54"/>
        <v>5.2880379404412017E-4</v>
      </c>
      <c r="F214" s="5">
        <f t="shared" si="55"/>
        <v>5.3721845660145251E-4</v>
      </c>
      <c r="G214" s="5">
        <f t="shared" si="56"/>
        <v>0.24305166392789807</v>
      </c>
      <c r="H214" s="5">
        <v>150</v>
      </c>
      <c r="I214" s="5">
        <f t="shared" si="57"/>
        <v>0.19765648433087604</v>
      </c>
      <c r="J214" s="4" t="s">
        <v>232</v>
      </c>
      <c r="K214" s="3">
        <v>16</v>
      </c>
      <c r="L214" s="3">
        <v>12</v>
      </c>
      <c r="M214" s="3">
        <v>4</v>
      </c>
      <c r="N214" s="3">
        <v>0.7</v>
      </c>
      <c r="O214" s="3">
        <v>99</v>
      </c>
      <c r="P214" s="3">
        <v>0.4</v>
      </c>
      <c r="Q214" s="3">
        <v>24</v>
      </c>
      <c r="R214" s="5">
        <f t="shared" si="58"/>
        <v>4.9140049140049147E-5</v>
      </c>
      <c r="S214" s="5">
        <f t="shared" si="59"/>
        <v>4.9921996879875196E-5</v>
      </c>
      <c r="T214" s="5">
        <f t="shared" si="60"/>
        <v>1.8367586356723874E-2</v>
      </c>
      <c r="U214" s="5">
        <f t="shared" si="61"/>
        <v>2.2586015538290791E-2</v>
      </c>
      <c r="V214" s="5">
        <f t="shared" si="62"/>
        <v>5.1874145006839949E-2</v>
      </c>
      <c r="W214" s="5">
        <f t="shared" si="63"/>
        <v>9.2926808947874528E-2</v>
      </c>
      <c r="X214" s="45">
        <f t="shared" si="64"/>
        <v>403.33765348862562</v>
      </c>
      <c r="Y214" s="45">
        <f t="shared" si="65"/>
        <v>9.1383963492695094E-5</v>
      </c>
      <c r="Z214" s="45">
        <f t="shared" si="66"/>
        <v>1.5606926754198034</v>
      </c>
      <c r="AA214" s="45">
        <f t="shared" si="67"/>
        <v>1.9176341381297188E-2</v>
      </c>
      <c r="AB214" s="45">
        <f t="shared" si="68"/>
        <v>1.192519675792342E-3</v>
      </c>
      <c r="AC214" s="45">
        <f t="shared" si="69"/>
        <v>-7.5904365096357537E-6</v>
      </c>
      <c r="AD214" s="47">
        <f t="shared" si="70"/>
        <v>2.2225984955295658E-3</v>
      </c>
      <c r="AE214" s="45">
        <f t="shared" si="71"/>
        <v>0.19543388583534649</v>
      </c>
    </row>
    <row r="215" spans="1:31">
      <c r="A215" s="5">
        <v>214</v>
      </c>
      <c r="B215" s="10" t="s">
        <v>226</v>
      </c>
      <c r="C215" s="10" t="s">
        <v>226</v>
      </c>
      <c r="D215" s="5" t="s">
        <v>220</v>
      </c>
      <c r="E215" s="5">
        <f t="shared" si="54"/>
        <v>1.7470834934781483E-3</v>
      </c>
      <c r="F215" s="5">
        <f t="shared" si="55"/>
        <v>2.440465772325014E-3</v>
      </c>
      <c r="G215" s="5">
        <f t="shared" si="56"/>
        <v>7.8919309860777682E-3</v>
      </c>
      <c r="H215" s="5">
        <v>150</v>
      </c>
      <c r="I215" s="5">
        <f t="shared" si="57"/>
        <v>0.37315744926053585</v>
      </c>
      <c r="J215" s="4" t="s">
        <v>232</v>
      </c>
      <c r="K215" s="5">
        <v>66</v>
      </c>
      <c r="L215" s="5">
        <v>36</v>
      </c>
      <c r="M215" s="5">
        <v>4</v>
      </c>
      <c r="N215" s="5">
        <v>1.2</v>
      </c>
      <c r="O215" s="2">
        <v>99</v>
      </c>
      <c r="P215" s="5">
        <v>0</v>
      </c>
      <c r="Q215" s="2">
        <v>24</v>
      </c>
      <c r="R215" s="5">
        <f t="shared" si="58"/>
        <v>1.4742014742014743E-4</v>
      </c>
      <c r="S215" s="5">
        <f t="shared" si="59"/>
        <v>2.0592823712948518E-4</v>
      </c>
      <c r="T215" s="5">
        <f t="shared" si="60"/>
        <v>3.1487290897240929E-2</v>
      </c>
      <c r="U215" s="5">
        <f t="shared" si="61"/>
        <v>6.6592674805771425E-4</v>
      </c>
      <c r="V215" s="5">
        <f t="shared" si="62"/>
        <v>5.1874145006839949E-2</v>
      </c>
      <c r="W215" s="5">
        <f t="shared" si="63"/>
        <v>8.4380711036688233E-2</v>
      </c>
      <c r="X215" s="45">
        <f t="shared" si="64"/>
        <v>327.20633598786958</v>
      </c>
      <c r="Y215" s="45">
        <f t="shared" si="65"/>
        <v>8.324419128657415E-5</v>
      </c>
      <c r="Z215" s="45">
        <f t="shared" si="66"/>
        <v>0.72026147203030155</v>
      </c>
      <c r="AA215" s="45">
        <f t="shared" si="67"/>
        <v>1.167943622752066E-2</v>
      </c>
      <c r="AB215" s="45">
        <f t="shared" si="68"/>
        <v>9.1572492459313093E-3</v>
      </c>
      <c r="AC215" s="45">
        <f t="shared" si="69"/>
        <v>-4.6529938816778449E-7</v>
      </c>
      <c r="AD215" s="47">
        <f t="shared" si="70"/>
        <v>5.0533273044716352E-5</v>
      </c>
      <c r="AE215" s="45">
        <f t="shared" si="71"/>
        <v>0.37310691598749113</v>
      </c>
    </row>
    <row r="216" spans="1:31">
      <c r="A216" s="5">
        <v>215</v>
      </c>
      <c r="B216" s="10" t="s">
        <v>227</v>
      </c>
      <c r="C216" s="10" t="s">
        <v>227</v>
      </c>
      <c r="D216" s="5" t="s">
        <v>220</v>
      </c>
      <c r="E216" s="5">
        <f t="shared" si="54"/>
        <v>4.489218260763205E-3</v>
      </c>
      <c r="F216" s="5">
        <f t="shared" si="55"/>
        <v>1.7102878408047685E-3</v>
      </c>
      <c r="G216" s="5">
        <f t="shared" si="56"/>
        <v>0.27862948472225063</v>
      </c>
      <c r="H216" s="5">
        <v>150</v>
      </c>
      <c r="I216" s="5">
        <f t="shared" si="57"/>
        <v>0.23012320704035114</v>
      </c>
      <c r="J216" s="4" t="s">
        <v>232</v>
      </c>
      <c r="K216" s="5">
        <v>40.000999999999998</v>
      </c>
      <c r="L216" s="5">
        <v>80</v>
      </c>
      <c r="M216" s="5">
        <v>2.7294</v>
      </c>
      <c r="N216" s="5">
        <v>0.64</v>
      </c>
      <c r="O216" s="2">
        <v>99</v>
      </c>
      <c r="P216" s="5">
        <v>0.36</v>
      </c>
      <c r="Q216" s="2">
        <v>24</v>
      </c>
      <c r="R216" s="5">
        <f t="shared" si="58"/>
        <v>3.2760032760032761E-4</v>
      </c>
      <c r="S216" s="5">
        <f t="shared" si="59"/>
        <v>1.2480811232449298E-4</v>
      </c>
      <c r="T216" s="5">
        <f t="shared" si="60"/>
        <v>1.6793221811861825E-2</v>
      </c>
      <c r="U216" s="5">
        <f t="shared" si="61"/>
        <v>2.0332963374028859E-2</v>
      </c>
      <c r="V216" s="5">
        <f t="shared" si="62"/>
        <v>3.5396322845417237E-2</v>
      </c>
      <c r="W216" s="5">
        <f t="shared" si="63"/>
        <v>7.2974916471232748E-2</v>
      </c>
      <c r="X216" s="45">
        <f t="shared" si="64"/>
        <v>341.19256765003001</v>
      </c>
      <c r="Y216" s="45">
        <f t="shared" si="65"/>
        <v>7.1984168583751784E-5</v>
      </c>
      <c r="Z216" s="45">
        <f t="shared" si="66"/>
        <v>1.4095231453071571</v>
      </c>
      <c r="AA216" s="45">
        <f t="shared" si="67"/>
        <v>4.2353318006128293E-2</v>
      </c>
      <c r="AB216" s="45">
        <f t="shared" si="68"/>
        <v>5.38602310408565E-3</v>
      </c>
      <c r="AC216" s="45">
        <f t="shared" si="69"/>
        <v>-1.0130819474845003E-5</v>
      </c>
      <c r="AD216" s="47">
        <f t="shared" si="70"/>
        <v>1.4762966272935394E-3</v>
      </c>
      <c r="AE216" s="45">
        <f t="shared" si="71"/>
        <v>0.2286469104130576</v>
      </c>
    </row>
    <row r="217" spans="1:31">
      <c r="A217" s="5">
        <v>216</v>
      </c>
      <c r="B217" s="10" t="s">
        <v>228</v>
      </c>
      <c r="C217" s="10" t="s">
        <v>228</v>
      </c>
      <c r="D217" s="5" t="s">
        <v>220</v>
      </c>
      <c r="E217" s="5">
        <f t="shared" si="54"/>
        <v>3.5048844490955865E-3</v>
      </c>
      <c r="F217" s="5">
        <f t="shared" si="55"/>
        <v>1.7729409467191794E-3</v>
      </c>
      <c r="G217" s="5">
        <f t="shared" si="56"/>
        <v>7.8832904193049044E-3</v>
      </c>
      <c r="H217" s="5">
        <v>150</v>
      </c>
      <c r="I217" s="5">
        <f t="shared" si="57"/>
        <v>0.37274889375456205</v>
      </c>
      <c r="J217" s="4" t="s">
        <v>232</v>
      </c>
      <c r="K217" s="5">
        <v>48</v>
      </c>
      <c r="L217" s="5">
        <v>72.3</v>
      </c>
      <c r="M217" s="5">
        <v>4</v>
      </c>
      <c r="N217" s="5">
        <v>1.2</v>
      </c>
      <c r="O217" s="2">
        <v>99</v>
      </c>
      <c r="P217" s="5">
        <v>0</v>
      </c>
      <c r="Q217" s="2">
        <v>24</v>
      </c>
      <c r="R217" s="5">
        <f t="shared" si="58"/>
        <v>2.9606879606879603E-4</v>
      </c>
      <c r="S217" s="5">
        <f t="shared" si="59"/>
        <v>1.4976599063962559E-4</v>
      </c>
      <c r="T217" s="5">
        <f t="shared" si="60"/>
        <v>3.1487290897240929E-2</v>
      </c>
      <c r="U217" s="5">
        <f t="shared" si="61"/>
        <v>6.6592674805771425E-4</v>
      </c>
      <c r="V217" s="5">
        <f t="shared" si="62"/>
        <v>5.1874145006839949E-2</v>
      </c>
      <c r="W217" s="5">
        <f t="shared" si="63"/>
        <v>8.4473197438847014E-2</v>
      </c>
      <c r="X217" s="45">
        <f t="shared" si="64"/>
        <v>327.66912264899827</v>
      </c>
      <c r="Y217" s="45">
        <f t="shared" si="65"/>
        <v>8.3270658596939714E-5</v>
      </c>
      <c r="Z217" s="45">
        <f t="shared" si="66"/>
        <v>0.721365115146823</v>
      </c>
      <c r="AA217" s="45">
        <f t="shared" si="67"/>
        <v>1.156597654017151E-2</v>
      </c>
      <c r="AB217" s="45">
        <f t="shared" si="68"/>
        <v>6.4930342025724015E-3</v>
      </c>
      <c r="AC217" s="45">
        <f t="shared" si="69"/>
        <v>-4.6428106970481075E-7</v>
      </c>
      <c r="AD217" s="47">
        <f t="shared" si="70"/>
        <v>7.0733923078486385E-5</v>
      </c>
      <c r="AE217" s="45">
        <f t="shared" si="71"/>
        <v>0.37267815983148356</v>
      </c>
    </row>
    <row r="218" spans="1:31">
      <c r="A218" s="5">
        <v>217</v>
      </c>
      <c r="B218" s="10" t="s">
        <v>560</v>
      </c>
      <c r="C218" s="10" t="s">
        <v>290</v>
      </c>
      <c r="D218" s="5" t="s">
        <v>320</v>
      </c>
      <c r="E218" s="5">
        <f t="shared" si="54"/>
        <v>2.252571406768772E-3</v>
      </c>
      <c r="F218" s="5">
        <f t="shared" si="55"/>
        <v>2.1454434067136206E-3</v>
      </c>
      <c r="G218" s="5">
        <f t="shared" si="56"/>
        <v>0.29381243888759656</v>
      </c>
      <c r="H218" s="5">
        <v>150</v>
      </c>
      <c r="I218" s="5">
        <f t="shared" si="57"/>
        <v>0.36084300073445458</v>
      </c>
      <c r="J218" s="4" t="s">
        <v>232</v>
      </c>
      <c r="K218" s="5">
        <v>40.000999999999998</v>
      </c>
      <c r="L218" s="5">
        <v>32</v>
      </c>
      <c r="M218" s="5">
        <v>1.5294000000000001</v>
      </c>
      <c r="N218" s="5">
        <v>0.8</v>
      </c>
      <c r="O218" s="5">
        <v>99</v>
      </c>
      <c r="P218" s="5">
        <v>0.3</v>
      </c>
      <c r="Q218" s="5">
        <v>24</v>
      </c>
      <c r="R218" s="5">
        <f t="shared" si="58"/>
        <v>1.3104013104013105E-4</v>
      </c>
      <c r="S218" s="5">
        <f t="shared" si="59"/>
        <v>1.2480811232449298E-4</v>
      </c>
      <c r="T218" s="5">
        <f t="shared" si="60"/>
        <v>2.0991527264827288E-2</v>
      </c>
      <c r="U218" s="5">
        <f t="shared" si="61"/>
        <v>1.7092119866814651E-2</v>
      </c>
      <c r="V218" s="5">
        <f t="shared" si="62"/>
        <v>1.9834079343365254E-2</v>
      </c>
      <c r="W218" s="5">
        <f t="shared" si="63"/>
        <v>5.8173574718371812E-2</v>
      </c>
      <c r="X218" s="45">
        <f t="shared" si="64"/>
        <v>257.65707719058486</v>
      </c>
      <c r="Y218" s="45">
        <f t="shared" si="65"/>
        <v>4.8077851720828882E-5</v>
      </c>
      <c r="Z218" s="45">
        <f t="shared" si="66"/>
        <v>1.0040508371177401</v>
      </c>
      <c r="AA218" s="45">
        <f t="shared" si="67"/>
        <v>0.12902626772514841</v>
      </c>
      <c r="AB218" s="45">
        <f t="shared" si="68"/>
        <v>6.0690787607598409E-3</v>
      </c>
      <c r="AC218" s="45">
        <f t="shared" si="69"/>
        <v>-1.6751185612006806E-5</v>
      </c>
      <c r="AD218" s="47">
        <f t="shared" si="70"/>
        <v>2.0605185057567385E-3</v>
      </c>
      <c r="AE218" s="45">
        <f t="shared" si="71"/>
        <v>0.35878248222869785</v>
      </c>
    </row>
    <row r="219" spans="1:31">
      <c r="A219" s="5">
        <v>218</v>
      </c>
      <c r="B219" s="10" t="s">
        <v>298</v>
      </c>
      <c r="C219" s="10" t="s">
        <v>298</v>
      </c>
      <c r="D219" s="5" t="s">
        <v>320</v>
      </c>
      <c r="E219" s="5">
        <f t="shared" si="54"/>
        <v>7.991110904759989E-4</v>
      </c>
      <c r="F219" s="5">
        <f t="shared" si="55"/>
        <v>1.6743933004965898E-3</v>
      </c>
      <c r="G219" s="5">
        <f t="shared" si="56"/>
        <v>0.27704809002188008</v>
      </c>
      <c r="H219" s="5">
        <v>150</v>
      </c>
      <c r="I219" s="5">
        <f t="shared" si="57"/>
        <v>0.29869204894570067</v>
      </c>
      <c r="J219" s="4" t="s">
        <v>232</v>
      </c>
      <c r="K219" s="5">
        <v>66</v>
      </c>
      <c r="L219" s="5">
        <v>24</v>
      </c>
      <c r="M219" s="5">
        <v>4</v>
      </c>
      <c r="N219" s="5">
        <v>1.4</v>
      </c>
      <c r="O219" s="5">
        <v>99</v>
      </c>
      <c r="P219" s="5">
        <v>0.6</v>
      </c>
      <c r="Q219" s="5">
        <v>24</v>
      </c>
      <c r="R219" s="5">
        <f t="shared" si="58"/>
        <v>9.8280098280098294E-5</v>
      </c>
      <c r="S219" s="5">
        <f t="shared" si="59"/>
        <v>2.0592823712948518E-4</v>
      </c>
      <c r="T219" s="5">
        <f t="shared" si="60"/>
        <v>3.6735172713447749E-2</v>
      </c>
      <c r="U219" s="5">
        <f t="shared" si="61"/>
        <v>3.4073251942286352E-2</v>
      </c>
      <c r="V219" s="5">
        <f t="shared" si="62"/>
        <v>5.1874145006839949E-2</v>
      </c>
      <c r="W219" s="5">
        <f t="shared" si="63"/>
        <v>0.12298677799798363</v>
      </c>
      <c r="X219" s="45">
        <f t="shared" si="64"/>
        <v>301.04361231123818</v>
      </c>
      <c r="Y219" s="45">
        <f t="shared" si="65"/>
        <v>6.0630941719327309E-5</v>
      </c>
      <c r="Z219" s="45">
        <f t="shared" si="66"/>
        <v>1.2992429721395</v>
      </c>
      <c r="AA219" s="45">
        <f t="shared" si="67"/>
        <v>7.6986970784290995E-2</v>
      </c>
      <c r="AB219" s="45">
        <f t="shared" si="68"/>
        <v>2.7477135141081546E-3</v>
      </c>
      <c r="AC219" s="45">
        <f t="shared" si="69"/>
        <v>-1.3074825743090269E-5</v>
      </c>
      <c r="AD219" s="47">
        <f t="shared" si="70"/>
        <v>2.4942575292608207E-3</v>
      </c>
      <c r="AE219" s="45">
        <f t="shared" si="71"/>
        <v>0.29619779141643987</v>
      </c>
    </row>
    <row r="220" spans="1:31">
      <c r="A220" s="5">
        <v>219</v>
      </c>
      <c r="B220" s="10" t="s">
        <v>291</v>
      </c>
      <c r="C220" s="10" t="s">
        <v>291</v>
      </c>
      <c r="D220" s="5" t="s">
        <v>320</v>
      </c>
      <c r="E220" s="5">
        <f t="shared" si="54"/>
        <v>3.6189238532091696E-3</v>
      </c>
      <c r="F220" s="5">
        <f t="shared" si="55"/>
        <v>5.5147082640631976E-3</v>
      </c>
      <c r="G220" s="5">
        <f t="shared" si="56"/>
        <v>1.226056055707103E-2</v>
      </c>
      <c r="H220" s="5">
        <v>150</v>
      </c>
      <c r="I220" s="5">
        <f t="shared" si="57"/>
        <v>0.57972117496363973</v>
      </c>
      <c r="J220" s="4" t="s">
        <v>232</v>
      </c>
      <c r="K220" s="5">
        <v>95.998999999999995</v>
      </c>
      <c r="L220" s="5">
        <v>48</v>
      </c>
      <c r="M220" s="5">
        <v>1.6706000000000001</v>
      </c>
      <c r="N220" s="5">
        <v>1.2</v>
      </c>
      <c r="O220" s="5">
        <v>99</v>
      </c>
      <c r="P220" s="5">
        <v>0</v>
      </c>
      <c r="Q220" s="5">
        <v>24</v>
      </c>
      <c r="R220" s="5">
        <f t="shared" si="58"/>
        <v>1.9656019656019659E-4</v>
      </c>
      <c r="S220" s="5">
        <f t="shared" si="59"/>
        <v>2.9952886115444617E-4</v>
      </c>
      <c r="T220" s="5">
        <f t="shared" si="60"/>
        <v>3.1487290897240929E-2</v>
      </c>
      <c r="U220" s="5">
        <f t="shared" si="61"/>
        <v>6.6592674805771425E-4</v>
      </c>
      <c r="V220" s="5">
        <f t="shared" si="62"/>
        <v>2.1665236662106707E-2</v>
      </c>
      <c r="W220" s="5">
        <f t="shared" si="63"/>
        <v>5.4314543365119997E-2</v>
      </c>
      <c r="X220" s="45">
        <f t="shared" si="64"/>
        <v>160.96765360051498</v>
      </c>
      <c r="Y220" s="45">
        <f t="shared" si="65"/>
        <v>3.512102903607921E-5</v>
      </c>
      <c r="Z220" s="45">
        <f t="shared" si="66"/>
        <v>0.27895782717929679</v>
      </c>
      <c r="AA220" s="45">
        <f t="shared" si="67"/>
        <v>0.12117665905066061</v>
      </c>
      <c r="AB220" s="45">
        <f t="shared" si="68"/>
        <v>1.9435449228564831E-2</v>
      </c>
      <c r="AC220" s="45">
        <f t="shared" si="69"/>
        <v>-1.1230176383535756E-6</v>
      </c>
      <c r="AD220" s="47">
        <f t="shared" si="70"/>
        <v>5.7611150661104199E-5</v>
      </c>
      <c r="AE220" s="45">
        <f t="shared" si="71"/>
        <v>0.57966356381297868</v>
      </c>
    </row>
    <row r="221" spans="1:31">
      <c r="A221" s="5">
        <v>220</v>
      </c>
      <c r="B221" s="10" t="s">
        <v>292</v>
      </c>
      <c r="C221" s="10" t="s">
        <v>292</v>
      </c>
      <c r="D221" s="5" t="s">
        <v>320</v>
      </c>
      <c r="E221" s="5">
        <f t="shared" si="54"/>
        <v>2.9338133336422401E-3</v>
      </c>
      <c r="F221" s="5">
        <f t="shared" si="55"/>
        <v>2.7942169113706512E-3</v>
      </c>
      <c r="G221" s="5">
        <f t="shared" si="56"/>
        <v>0.25511314112934003</v>
      </c>
      <c r="H221" s="5">
        <v>150</v>
      </c>
      <c r="I221" s="5">
        <f t="shared" si="57"/>
        <v>0.31331481989134274</v>
      </c>
      <c r="J221" s="4" t="s">
        <v>232</v>
      </c>
      <c r="K221" s="5">
        <v>60</v>
      </c>
      <c r="L221" s="5">
        <v>48</v>
      </c>
      <c r="M221" s="5">
        <v>2.2000000000000002</v>
      </c>
      <c r="N221" s="5">
        <v>0.8</v>
      </c>
      <c r="O221" s="5">
        <v>99</v>
      </c>
      <c r="P221" s="5">
        <v>0.3</v>
      </c>
      <c r="Q221" s="5">
        <v>24</v>
      </c>
      <c r="R221" s="5">
        <f t="shared" si="58"/>
        <v>1.9656019656019659E-4</v>
      </c>
      <c r="S221" s="5">
        <f t="shared" si="59"/>
        <v>1.8720748829953199E-4</v>
      </c>
      <c r="T221" s="5">
        <f t="shared" si="60"/>
        <v>2.0991527264827288E-2</v>
      </c>
      <c r="U221" s="5">
        <f t="shared" si="61"/>
        <v>1.7092119866814651E-2</v>
      </c>
      <c r="V221" s="5">
        <f t="shared" si="62"/>
        <v>2.8530779753761972E-2</v>
      </c>
      <c r="W221" s="5">
        <f t="shared" si="63"/>
        <v>6.6998194570263639E-2</v>
      </c>
      <c r="X221" s="45">
        <f t="shared" si="64"/>
        <v>308.35301276801334</v>
      </c>
      <c r="Y221" s="45">
        <f t="shared" si="65"/>
        <v>6.2700514861801623E-5</v>
      </c>
      <c r="Z221" s="45">
        <f t="shared" si="66"/>
        <v>1.3515293534413408</v>
      </c>
      <c r="AA221" s="45">
        <f t="shared" si="67"/>
        <v>7.4740580222005595E-2</v>
      </c>
      <c r="AB221" s="45">
        <f t="shared" si="68"/>
        <v>9.0847684887986214E-3</v>
      </c>
      <c r="AC221" s="45">
        <f t="shared" si="69"/>
        <v>-1.2629055002646911E-5</v>
      </c>
      <c r="AD221" s="47">
        <f t="shared" si="70"/>
        <v>1.224964334143E-3</v>
      </c>
      <c r="AE221" s="45">
        <f t="shared" si="71"/>
        <v>0.31208985555719976</v>
      </c>
    </row>
    <row r="222" spans="1:31">
      <c r="A222" s="5">
        <v>221</v>
      </c>
      <c r="B222" s="10" t="s">
        <v>293</v>
      </c>
      <c r="C222" s="10" t="s">
        <v>293</v>
      </c>
      <c r="D222" s="5" t="s">
        <v>320</v>
      </c>
      <c r="E222" s="5">
        <f t="shared" si="54"/>
        <v>2.8533902441896433E-3</v>
      </c>
      <c r="F222" s="5">
        <f t="shared" si="55"/>
        <v>2.8897740590471651E-3</v>
      </c>
      <c r="G222" s="5">
        <f t="shared" si="56"/>
        <v>0.1149879172140751</v>
      </c>
      <c r="H222" s="5">
        <v>150</v>
      </c>
      <c r="I222" s="5">
        <f t="shared" si="57"/>
        <v>0.37932707640554453</v>
      </c>
      <c r="J222" s="4" t="s">
        <v>232</v>
      </c>
      <c r="K222" s="5">
        <v>96.1</v>
      </c>
      <c r="L222" s="5">
        <v>72.3</v>
      </c>
      <c r="M222" s="5">
        <v>4</v>
      </c>
      <c r="N222" s="5">
        <v>1.5</v>
      </c>
      <c r="O222" s="5">
        <v>99</v>
      </c>
      <c r="P222" s="5">
        <v>0.2</v>
      </c>
      <c r="Q222" s="5">
        <v>24</v>
      </c>
      <c r="R222" s="5">
        <f t="shared" si="58"/>
        <v>2.9606879606879603E-4</v>
      </c>
      <c r="S222" s="5">
        <f t="shared" si="59"/>
        <v>2.9984399375975037E-4</v>
      </c>
      <c r="T222" s="5">
        <f t="shared" si="60"/>
        <v>3.9359113621551159E-2</v>
      </c>
      <c r="U222" s="5">
        <f t="shared" si="61"/>
        <v>1.1931187569367372E-2</v>
      </c>
      <c r="V222" s="5">
        <f t="shared" si="62"/>
        <v>5.1874145006839949E-2</v>
      </c>
      <c r="W222" s="5">
        <f t="shared" si="63"/>
        <v>0.10376035898758704</v>
      </c>
      <c r="X222" s="45">
        <f t="shared" si="64"/>
        <v>319.28957714591087</v>
      </c>
      <c r="Y222" s="45">
        <f t="shared" si="65"/>
        <v>7.2410275952969235E-5</v>
      </c>
      <c r="Z222" s="45">
        <f t="shared" si="66"/>
        <v>1.1317463996827788</v>
      </c>
      <c r="AA222" s="45">
        <f t="shared" si="67"/>
        <v>4.7545980599673451E-2</v>
      </c>
      <c r="AB222" s="45">
        <f t="shared" si="68"/>
        <v>9.110857234988624E-3</v>
      </c>
      <c r="AC222" s="45">
        <f t="shared" si="69"/>
        <v>-6.8916488124869066E-6</v>
      </c>
      <c r="AD222" s="47">
        <f t="shared" si="70"/>
        <v>7.0228749328735043E-4</v>
      </c>
      <c r="AE222" s="45">
        <f t="shared" si="71"/>
        <v>0.3786247889122572</v>
      </c>
    </row>
    <row r="223" spans="1:31">
      <c r="A223" s="5">
        <v>222</v>
      </c>
      <c r="B223" s="10" t="s">
        <v>294</v>
      </c>
      <c r="C223" s="10" t="s">
        <v>294</v>
      </c>
      <c r="D223" s="5" t="s">
        <v>320</v>
      </c>
      <c r="E223" s="5">
        <f t="shared" si="54"/>
        <v>5.723981630796314E-3</v>
      </c>
      <c r="F223" s="5">
        <f t="shared" si="55"/>
        <v>4.361298952388331E-3</v>
      </c>
      <c r="G223" s="5">
        <f t="shared" si="56"/>
        <v>0.20167982336432833</v>
      </c>
      <c r="H223" s="5">
        <v>150</v>
      </c>
      <c r="I223" s="5">
        <f t="shared" si="57"/>
        <v>0.3667734930131713</v>
      </c>
      <c r="J223" s="4" t="s">
        <v>232</v>
      </c>
      <c r="K223" s="5">
        <v>80</v>
      </c>
      <c r="L223" s="5">
        <v>80</v>
      </c>
      <c r="M223" s="5">
        <v>1.86</v>
      </c>
      <c r="N223" s="5">
        <v>0.8</v>
      </c>
      <c r="O223" s="5">
        <v>99</v>
      </c>
      <c r="P223" s="5">
        <v>0.2</v>
      </c>
      <c r="Q223" s="5">
        <v>24</v>
      </c>
      <c r="R223" s="5">
        <f t="shared" si="58"/>
        <v>3.2760032760032761E-4</v>
      </c>
      <c r="S223" s="5">
        <f t="shared" si="59"/>
        <v>2.4960998439937601E-4</v>
      </c>
      <c r="T223" s="5">
        <f t="shared" si="60"/>
        <v>2.0991527264827288E-2</v>
      </c>
      <c r="U223" s="5">
        <f t="shared" si="61"/>
        <v>1.1542730299667039E-2</v>
      </c>
      <c r="V223" s="5">
        <f t="shared" si="62"/>
        <v>2.4121477428180577E-2</v>
      </c>
      <c r="W223" s="5">
        <f t="shared" si="63"/>
        <v>5.7232945304674605E-2</v>
      </c>
      <c r="X223" s="45">
        <f t="shared" si="64"/>
        <v>302.84696855621456</v>
      </c>
      <c r="Y223" s="45">
        <f t="shared" si="65"/>
        <v>6.2476290951810851E-5</v>
      </c>
      <c r="Z223" s="45">
        <f t="shared" si="66"/>
        <v>1.2638168610395135</v>
      </c>
      <c r="AA223" s="45">
        <f t="shared" si="67"/>
        <v>8.0123641375167448E-2</v>
      </c>
      <c r="AB223" s="45">
        <f t="shared" si="68"/>
        <v>1.5544360614750152E-2</v>
      </c>
      <c r="AC223" s="45">
        <f t="shared" si="69"/>
        <v>-1.1687388499127027E-5</v>
      </c>
      <c r="AD223" s="47">
        <f t="shared" si="70"/>
        <v>7.1864858204885151E-4</v>
      </c>
      <c r="AE223" s="45">
        <f t="shared" si="71"/>
        <v>0.36605484443112246</v>
      </c>
    </row>
    <row r="224" spans="1:31">
      <c r="A224" s="5">
        <v>223</v>
      </c>
      <c r="B224" s="10" t="s">
        <v>295</v>
      </c>
      <c r="C224" s="10" t="s">
        <v>295</v>
      </c>
      <c r="D224" s="5" t="s">
        <v>320</v>
      </c>
      <c r="E224" s="5">
        <f t="shared" si="54"/>
        <v>1.9949407525558125E-3</v>
      </c>
      <c r="F224" s="5">
        <f t="shared" si="55"/>
        <v>1.90001767462609E-3</v>
      </c>
      <c r="G224" s="5">
        <f t="shared" si="56"/>
        <v>0.17657010811042079</v>
      </c>
      <c r="H224" s="5">
        <v>150</v>
      </c>
      <c r="I224" s="5">
        <f t="shared" si="57"/>
        <v>0.35951932797164493</v>
      </c>
      <c r="J224" s="4" t="s">
        <v>232</v>
      </c>
      <c r="K224" s="5">
        <v>40</v>
      </c>
      <c r="L224" s="5">
        <v>32</v>
      </c>
      <c r="M224" s="5">
        <v>2.33</v>
      </c>
      <c r="N224" s="5">
        <v>0.9</v>
      </c>
      <c r="O224" s="5">
        <v>99</v>
      </c>
      <c r="P224" s="5">
        <v>0.2</v>
      </c>
      <c r="Q224" s="5">
        <v>24</v>
      </c>
      <c r="R224" s="5">
        <f t="shared" si="58"/>
        <v>1.3104013104013105E-4</v>
      </c>
      <c r="S224" s="5">
        <f t="shared" si="59"/>
        <v>1.24804992199688E-4</v>
      </c>
      <c r="T224" s="5">
        <f t="shared" si="60"/>
        <v>2.3615468172930698E-2</v>
      </c>
      <c r="U224" s="5">
        <f t="shared" si="61"/>
        <v>1.1598224195338513E-2</v>
      </c>
      <c r="V224" s="5">
        <f t="shared" si="62"/>
        <v>3.0216689466484269E-2</v>
      </c>
      <c r="W224" s="5">
        <f t="shared" si="63"/>
        <v>6.5686226957993296E-2</v>
      </c>
      <c r="X224" s="45">
        <f t="shared" si="64"/>
        <v>318.68807086668119</v>
      </c>
      <c r="Y224" s="45">
        <f t="shared" si="65"/>
        <v>6.8700149412797472E-5</v>
      </c>
      <c r="Z224" s="45">
        <f t="shared" si="66"/>
        <v>1.3139606684563283</v>
      </c>
      <c r="AA224" s="45">
        <f t="shared" si="67"/>
        <v>6.3719705535352847E-2</v>
      </c>
      <c r="AB224" s="45">
        <f t="shared" si="68"/>
        <v>5.7025702205282308E-3</v>
      </c>
      <c r="AC224" s="45">
        <f t="shared" si="69"/>
        <v>-1.0029897924022789E-5</v>
      </c>
      <c r="AD224" s="47">
        <f t="shared" si="70"/>
        <v>1.4101377394466048E-3</v>
      </c>
      <c r="AE224" s="45">
        <f t="shared" si="71"/>
        <v>0.35810919023219834</v>
      </c>
    </row>
    <row r="225" spans="1:31">
      <c r="A225" s="5">
        <v>224</v>
      </c>
      <c r="B225" s="10" t="s">
        <v>296</v>
      </c>
      <c r="C225" s="10" t="s">
        <v>296</v>
      </c>
      <c r="D225" s="5" t="s">
        <v>320</v>
      </c>
      <c r="E225" s="5">
        <f t="shared" si="54"/>
        <v>1.5915600034541926E-3</v>
      </c>
      <c r="F225" s="5">
        <f t="shared" si="55"/>
        <v>1.5158305493116764E-3</v>
      </c>
      <c r="G225" s="5">
        <f t="shared" si="56"/>
        <v>0.34306917140217214</v>
      </c>
      <c r="H225" s="5">
        <v>150</v>
      </c>
      <c r="I225" s="5">
        <f t="shared" si="57"/>
        <v>0.28682384784376791</v>
      </c>
      <c r="J225" s="4" t="s">
        <v>232</v>
      </c>
      <c r="K225" s="5">
        <v>40</v>
      </c>
      <c r="L225" s="5">
        <v>32</v>
      </c>
      <c r="M225" s="5">
        <v>2.33</v>
      </c>
      <c r="N225" s="5">
        <v>0.9</v>
      </c>
      <c r="O225" s="5">
        <v>99</v>
      </c>
      <c r="P225" s="5">
        <v>0.5</v>
      </c>
      <c r="Q225" s="5">
        <v>24</v>
      </c>
      <c r="R225" s="5">
        <f t="shared" si="58"/>
        <v>1.3104013104013105E-4</v>
      </c>
      <c r="S225" s="5">
        <f t="shared" si="59"/>
        <v>1.24804992199688E-4</v>
      </c>
      <c r="T225" s="5">
        <f t="shared" si="60"/>
        <v>2.3615468172930698E-2</v>
      </c>
      <c r="U225" s="5">
        <f t="shared" si="61"/>
        <v>2.8246392896781356E-2</v>
      </c>
      <c r="V225" s="5">
        <f t="shared" si="62"/>
        <v>3.0216689466484269E-2</v>
      </c>
      <c r="W225" s="5">
        <f t="shared" si="63"/>
        <v>8.2334395659436149E-2</v>
      </c>
      <c r="X225" s="45">
        <f t="shared" si="64"/>
        <v>253.76152205092282</v>
      </c>
      <c r="Y225" s="45">
        <f t="shared" si="65"/>
        <v>4.7459741790141838E-5</v>
      </c>
      <c r="Z225" s="45">
        <f t="shared" si="66"/>
        <v>0.94895990870341673</v>
      </c>
      <c r="AA225" s="45">
        <f t="shared" si="67"/>
        <v>0.10500702745636917</v>
      </c>
      <c r="AB225" s="45">
        <f t="shared" si="68"/>
        <v>2.9445623858805536E-3</v>
      </c>
      <c r="AC225" s="45">
        <f t="shared" si="69"/>
        <v>-1.5547266331266776E-5</v>
      </c>
      <c r="AD225" s="47">
        <f t="shared" si="70"/>
        <v>2.7366234439400151E-3</v>
      </c>
      <c r="AE225" s="45">
        <f t="shared" si="71"/>
        <v>0.28408722439982792</v>
      </c>
    </row>
    <row r="226" spans="1:31">
      <c r="A226" s="5">
        <v>225</v>
      </c>
      <c r="B226" s="10" t="s">
        <v>297</v>
      </c>
      <c r="C226" s="10" t="s">
        <v>297</v>
      </c>
      <c r="D226" s="5" t="s">
        <v>320</v>
      </c>
      <c r="E226" s="5">
        <f t="shared" si="54"/>
        <v>4.6160327077821748E-3</v>
      </c>
      <c r="F226" s="5">
        <f t="shared" si="55"/>
        <v>4.5722488093994668E-3</v>
      </c>
      <c r="G226" s="5">
        <f t="shared" si="56"/>
        <v>0.25647415469953772</v>
      </c>
      <c r="H226" s="5">
        <v>150</v>
      </c>
      <c r="I226" s="5">
        <f t="shared" si="57"/>
        <v>0.29577985208537122</v>
      </c>
      <c r="J226" s="4" t="s">
        <v>232</v>
      </c>
      <c r="K226" s="5">
        <v>130</v>
      </c>
      <c r="L226" s="5">
        <v>100</v>
      </c>
      <c r="M226" s="5">
        <v>3</v>
      </c>
      <c r="N226" s="5">
        <v>1</v>
      </c>
      <c r="O226" s="5">
        <v>99</v>
      </c>
      <c r="P226" s="5">
        <v>0.4</v>
      </c>
      <c r="Q226" s="5">
        <v>24</v>
      </c>
      <c r="R226" s="5">
        <f t="shared" si="58"/>
        <v>4.0950040950040953E-4</v>
      </c>
      <c r="S226" s="5">
        <f t="shared" si="59"/>
        <v>4.0561622464898596E-4</v>
      </c>
      <c r="T226" s="5">
        <f t="shared" si="60"/>
        <v>2.6239409081034108E-2</v>
      </c>
      <c r="U226" s="5">
        <f t="shared" si="61"/>
        <v>2.2752497225305219E-2</v>
      </c>
      <c r="V226" s="5">
        <f t="shared" si="62"/>
        <v>3.890560875512996E-2</v>
      </c>
      <c r="W226" s="5">
        <f t="shared" si="63"/>
        <v>8.8712631695618688E-2</v>
      </c>
      <c r="X226" s="45">
        <f t="shared" si="64"/>
        <v>318.45839807013004</v>
      </c>
      <c r="Y226" s="45">
        <f t="shared" si="65"/>
        <v>6.5206665264343707E-5</v>
      </c>
      <c r="Z226" s="45">
        <f t="shared" si="66"/>
        <v>1.4045406079069493</v>
      </c>
      <c r="AA226" s="45">
        <f t="shared" si="67"/>
        <v>6.5410353606317612E-2</v>
      </c>
      <c r="AB226" s="45">
        <f t="shared" si="68"/>
        <v>1.5784688528098299E-2</v>
      </c>
      <c r="AC226" s="45">
        <f t="shared" si="69"/>
        <v>-1.1985862231438481E-5</v>
      </c>
      <c r="AD226" s="47">
        <f t="shared" si="70"/>
        <v>7.2594792255650104E-4</v>
      </c>
      <c r="AE226" s="45">
        <f t="shared" si="71"/>
        <v>0.29505390416281474</v>
      </c>
    </row>
    <row r="227" spans="1:31">
      <c r="A227" s="5">
        <v>226</v>
      </c>
      <c r="B227" s="10" t="s">
        <v>222</v>
      </c>
      <c r="C227" s="10" t="s">
        <v>222</v>
      </c>
      <c r="D227" s="5" t="s">
        <v>220</v>
      </c>
      <c r="E227" s="5">
        <f t="shared" si="54"/>
        <v>3.5048844490955865E-3</v>
      </c>
      <c r="F227" s="5">
        <f t="shared" si="55"/>
        <v>1.7729409467191794E-3</v>
      </c>
      <c r="G227" s="5">
        <f t="shared" si="56"/>
        <v>7.8832904193049044E-3</v>
      </c>
      <c r="H227" s="5">
        <v>150</v>
      </c>
      <c r="I227" s="5">
        <f t="shared" si="57"/>
        <v>0.37274889375456205</v>
      </c>
      <c r="J227" s="4" t="s">
        <v>232</v>
      </c>
      <c r="K227" s="5">
        <v>48</v>
      </c>
      <c r="L227" s="5">
        <v>72.3</v>
      </c>
      <c r="M227" s="5">
        <v>4</v>
      </c>
      <c r="N227" s="5">
        <v>1.2</v>
      </c>
      <c r="O227" s="2">
        <v>99</v>
      </c>
      <c r="P227" s="5">
        <v>0</v>
      </c>
      <c r="Q227" s="3">
        <v>24</v>
      </c>
      <c r="R227" s="5">
        <f t="shared" si="58"/>
        <v>2.9606879606879603E-4</v>
      </c>
      <c r="S227" s="5">
        <f t="shared" si="59"/>
        <v>1.4976599063962559E-4</v>
      </c>
      <c r="T227" s="5">
        <f t="shared" si="60"/>
        <v>3.1487290897240929E-2</v>
      </c>
      <c r="U227" s="5">
        <f t="shared" si="61"/>
        <v>6.6592674805771425E-4</v>
      </c>
      <c r="V227" s="5">
        <f t="shared" si="62"/>
        <v>5.1874145006839949E-2</v>
      </c>
      <c r="W227" s="5">
        <f t="shared" si="63"/>
        <v>8.4473197438847014E-2</v>
      </c>
      <c r="X227" s="45">
        <f t="shared" si="64"/>
        <v>327.66912264899827</v>
      </c>
      <c r="Y227" s="45">
        <f t="shared" si="65"/>
        <v>8.3270658596939714E-5</v>
      </c>
      <c r="Z227" s="45">
        <f t="shared" si="66"/>
        <v>0.721365115146823</v>
      </c>
      <c r="AA227" s="45">
        <f t="shared" si="67"/>
        <v>1.156597654017151E-2</v>
      </c>
      <c r="AB227" s="45">
        <f t="shared" si="68"/>
        <v>6.4930342025724015E-3</v>
      </c>
      <c r="AC227" s="45">
        <f t="shared" si="69"/>
        <v>-4.6428106970481075E-7</v>
      </c>
      <c r="AD227" s="47">
        <f t="shared" si="70"/>
        <v>7.0733923078486385E-5</v>
      </c>
      <c r="AE227" s="45">
        <f t="shared" si="71"/>
        <v>0.37267815983148356</v>
      </c>
    </row>
    <row r="228" spans="1:31" s="28" customFormat="1">
      <c r="A228" s="5">
        <v>227</v>
      </c>
      <c r="B228" s="23" t="s">
        <v>223</v>
      </c>
      <c r="C228" s="23" t="s">
        <v>223</v>
      </c>
      <c r="D228" s="24" t="s">
        <v>210</v>
      </c>
      <c r="E228" s="24">
        <f t="shared" si="54"/>
        <v>1.5378607575136968E-3</v>
      </c>
      <c r="F228" s="24">
        <f t="shared" si="55"/>
        <v>2.148206743023033E-3</v>
      </c>
      <c r="G228" s="24">
        <f t="shared" si="56"/>
        <v>0.2361921993615376</v>
      </c>
      <c r="H228" s="24">
        <v>150</v>
      </c>
      <c r="I228" s="24">
        <f t="shared" si="57"/>
        <v>0.21897987884147804</v>
      </c>
      <c r="J228" s="25" t="s">
        <v>348</v>
      </c>
      <c r="K228" s="24">
        <v>66</v>
      </c>
      <c r="L228" s="24">
        <v>36</v>
      </c>
      <c r="M228" s="24">
        <v>4</v>
      </c>
      <c r="N228" s="24">
        <v>0.8</v>
      </c>
      <c r="O228" s="26">
        <v>99</v>
      </c>
      <c r="P228" s="24">
        <v>0.4</v>
      </c>
      <c r="Q228" s="27">
        <v>24</v>
      </c>
      <c r="R228" s="24">
        <f t="shared" si="58"/>
        <v>1.4742014742014743E-4</v>
      </c>
      <c r="S228" s="24">
        <f t="shared" si="59"/>
        <v>2.0592823712948518E-4</v>
      </c>
      <c r="T228" s="24">
        <f t="shared" si="60"/>
        <v>2.0991527264827288E-2</v>
      </c>
      <c r="U228" s="24">
        <f t="shared" si="61"/>
        <v>2.2641509433962266E-2</v>
      </c>
      <c r="V228" s="24">
        <f t="shared" si="62"/>
        <v>5.1874145006839949E-2</v>
      </c>
      <c r="W228" s="24">
        <f t="shared" si="63"/>
        <v>9.5860530090179141E-2</v>
      </c>
      <c r="X228" s="45">
        <f t="shared" si="64"/>
        <v>392.82919953963165</v>
      </c>
      <c r="Y228" s="45">
        <f t="shared" si="65"/>
        <v>8.797096383622848E-5</v>
      </c>
      <c r="Z228" s="45">
        <f t="shared" si="66"/>
        <v>1.6079907965886124</v>
      </c>
      <c r="AA228" s="45">
        <f t="shared" si="67"/>
        <v>2.3942052919080345E-2</v>
      </c>
      <c r="AB228" s="45">
        <f t="shared" si="68"/>
        <v>7.3881718147054453E-3</v>
      </c>
      <c r="AC228" s="45">
        <f t="shared" si="69"/>
        <v>-8.1719715935196941E-6</v>
      </c>
      <c r="AD228" s="47">
        <f t="shared" si="70"/>
        <v>9.7691423013621581E-4</v>
      </c>
      <c r="AE228" s="45">
        <f t="shared" si="71"/>
        <v>0.21800296461134183</v>
      </c>
    </row>
    <row r="229" spans="1:31">
      <c r="A229" s="5">
        <v>228</v>
      </c>
      <c r="B229" s="10" t="s">
        <v>224</v>
      </c>
      <c r="C229" s="10" t="s">
        <v>224</v>
      </c>
      <c r="D229" s="5" t="s">
        <v>220</v>
      </c>
      <c r="E229" s="5">
        <f t="shared" si="54"/>
        <v>8.3627104151406647E-4</v>
      </c>
      <c r="F229" s="5">
        <f t="shared" si="55"/>
        <v>8.4957831861772241E-4</v>
      </c>
      <c r="G229" s="5">
        <f t="shared" si="56"/>
        <v>0.28898687028924763</v>
      </c>
      <c r="H229" s="5">
        <v>150</v>
      </c>
      <c r="I229" s="5">
        <f t="shared" si="57"/>
        <v>0.26792717970271163</v>
      </c>
      <c r="J229" s="4" t="s">
        <v>232</v>
      </c>
      <c r="K229" s="5">
        <v>32</v>
      </c>
      <c r="L229" s="5">
        <v>24</v>
      </c>
      <c r="M229" s="5">
        <v>4</v>
      </c>
      <c r="N229" s="5">
        <v>1.2</v>
      </c>
      <c r="O229" s="2">
        <v>99</v>
      </c>
      <c r="P229" s="5">
        <v>0.6</v>
      </c>
      <c r="Q229" s="3">
        <v>24</v>
      </c>
      <c r="R229" s="5">
        <f t="shared" si="58"/>
        <v>9.8280098280098294E-5</v>
      </c>
      <c r="S229" s="5">
        <f t="shared" si="59"/>
        <v>9.9843993759750392E-5</v>
      </c>
      <c r="T229" s="5">
        <f t="shared" si="60"/>
        <v>3.1487290897240929E-2</v>
      </c>
      <c r="U229" s="5">
        <f t="shared" si="61"/>
        <v>3.3962264150943396E-2</v>
      </c>
      <c r="V229" s="5">
        <f t="shared" si="62"/>
        <v>5.1874145006839949E-2</v>
      </c>
      <c r="W229" s="5">
        <f t="shared" si="63"/>
        <v>0.11752182414706414</v>
      </c>
      <c r="X229" s="45">
        <f t="shared" si="64"/>
        <v>308.67904664103276</v>
      </c>
      <c r="Y229" s="45">
        <f t="shared" si="65"/>
        <v>6.2891027585655322E-5</v>
      </c>
      <c r="Z229" s="45">
        <f t="shared" si="66"/>
        <v>1.3098874832076066</v>
      </c>
      <c r="AA229" s="45">
        <f t="shared" si="67"/>
        <v>6.5211597617695002E-2</v>
      </c>
      <c r="AB229" s="45">
        <f t="shared" si="68"/>
        <v>6.1177329028581643E-5</v>
      </c>
      <c r="AC229" s="45">
        <f t="shared" si="69"/>
        <v>-1.2233535066178409E-5</v>
      </c>
      <c r="AD229" s="47">
        <f t="shared" si="70"/>
        <v>3.4671921651797566E-3</v>
      </c>
      <c r="AE229" s="45">
        <f t="shared" si="71"/>
        <v>0.26445998753753186</v>
      </c>
    </row>
    <row r="230" spans="1:31">
      <c r="A230" s="5">
        <v>229</v>
      </c>
      <c r="B230" s="10" t="s">
        <v>241</v>
      </c>
      <c r="C230" s="10" t="s">
        <v>241</v>
      </c>
      <c r="D230" s="5" t="s">
        <v>320</v>
      </c>
      <c r="E230" s="5">
        <f t="shared" si="54"/>
        <v>6.9647245184925226E-3</v>
      </c>
      <c r="F230" s="5">
        <f t="shared" si="55"/>
        <v>7.9599956041304567E-3</v>
      </c>
      <c r="G230" s="5">
        <f t="shared" si="56"/>
        <v>9.4383225716752252E-3</v>
      </c>
      <c r="H230" s="5">
        <v>150</v>
      </c>
      <c r="I230" s="5">
        <f t="shared" si="57"/>
        <v>0.44627612460849286</v>
      </c>
      <c r="J230" s="4" t="s">
        <v>232</v>
      </c>
      <c r="K230" s="5">
        <v>135</v>
      </c>
      <c r="L230" s="5">
        <v>90</v>
      </c>
      <c r="M230" s="5">
        <v>2.16</v>
      </c>
      <c r="N230" s="5">
        <v>0.9</v>
      </c>
      <c r="O230" s="5">
        <v>99</v>
      </c>
      <c r="P230" s="5">
        <v>0</v>
      </c>
      <c r="Q230" s="5">
        <v>24</v>
      </c>
      <c r="R230" s="5">
        <f t="shared" si="58"/>
        <v>3.6855036855036854E-4</v>
      </c>
      <c r="S230" s="5">
        <f t="shared" si="59"/>
        <v>4.2121684867394696E-4</v>
      </c>
      <c r="T230" s="5">
        <f t="shared" si="60"/>
        <v>2.3615468172930698E-2</v>
      </c>
      <c r="U230" s="5">
        <f t="shared" si="61"/>
        <v>4.9944506104328571E-4</v>
      </c>
      <c r="V230" s="5">
        <f t="shared" si="62"/>
        <v>2.8012038303693573E-2</v>
      </c>
      <c r="W230" s="5">
        <f t="shared" si="63"/>
        <v>5.2916718754891873E-2</v>
      </c>
      <c r="X230" s="45">
        <f t="shared" si="64"/>
        <v>254.24487493047681</v>
      </c>
      <c r="Y230" s="45">
        <f t="shared" si="65"/>
        <v>6.0694983506226416E-5</v>
      </c>
      <c r="Z230" s="45">
        <f t="shared" si="66"/>
        <v>0.5276698228957295</v>
      </c>
      <c r="AA230" s="45">
        <f t="shared" si="67"/>
        <v>3.8540878446874489E-2</v>
      </c>
      <c r="AB230" s="45">
        <f t="shared" si="68"/>
        <v>3.0761865108176304E-2</v>
      </c>
      <c r="AC230" s="45">
        <f t="shared" si="69"/>
        <v>-6.6551148717454911E-7</v>
      </c>
      <c r="AD230" s="47">
        <f t="shared" si="70"/>
        <v>2.1619108561229949E-5</v>
      </c>
      <c r="AE230" s="45">
        <f t="shared" si="71"/>
        <v>0.44625450549993162</v>
      </c>
    </row>
    <row r="231" spans="1:31">
      <c r="A231" s="5">
        <v>230</v>
      </c>
      <c r="B231" s="10" t="s">
        <v>299</v>
      </c>
      <c r="C231" s="10" t="s">
        <v>299</v>
      </c>
      <c r="D231" s="5" t="s">
        <v>321</v>
      </c>
      <c r="E231" s="5">
        <f t="shared" si="54"/>
        <v>1.830451786434517E-3</v>
      </c>
      <c r="F231" s="5">
        <f t="shared" si="55"/>
        <v>2.6150331098711527E-3</v>
      </c>
      <c r="G231" s="5">
        <f t="shared" si="56"/>
        <v>0.39533873194042662</v>
      </c>
      <c r="H231" s="5">
        <v>150</v>
      </c>
      <c r="I231" s="5">
        <f t="shared" si="57"/>
        <v>0.36652873319132889</v>
      </c>
      <c r="J231" s="4" t="s">
        <v>232</v>
      </c>
      <c r="K231" s="5">
        <v>60</v>
      </c>
      <c r="L231" s="5">
        <v>32</v>
      </c>
      <c r="M231" s="5">
        <v>1.29</v>
      </c>
      <c r="N231" s="5">
        <v>1</v>
      </c>
      <c r="O231" s="5">
        <v>99</v>
      </c>
      <c r="P231" s="5">
        <v>0.5</v>
      </c>
      <c r="Q231" s="5">
        <v>24</v>
      </c>
      <c r="R231" s="5">
        <f t="shared" si="58"/>
        <v>1.3104013104013105E-4</v>
      </c>
      <c r="S231" s="5">
        <f t="shared" si="59"/>
        <v>1.8720748829953199E-4</v>
      </c>
      <c r="T231" s="5">
        <f t="shared" si="60"/>
        <v>2.6239409081034108E-2</v>
      </c>
      <c r="U231" s="5">
        <f t="shared" si="61"/>
        <v>2.8301886792452831E-2</v>
      </c>
      <c r="V231" s="5">
        <f t="shared" si="62"/>
        <v>1.6729411764705885E-2</v>
      </c>
      <c r="W231" s="5">
        <f t="shared" si="63"/>
        <v>7.1588955257532491E-2</v>
      </c>
      <c r="X231" s="45">
        <f t="shared" si="64"/>
        <v>192.13752340588402</v>
      </c>
      <c r="Y231" s="45">
        <f t="shared" si="65"/>
        <v>3.0913091405863666E-5</v>
      </c>
      <c r="Z231" s="45">
        <f t="shared" si="66"/>
        <v>0.50962031805225971</v>
      </c>
      <c r="AA231" s="45">
        <f t="shared" si="67"/>
        <v>0.20745011944273986</v>
      </c>
      <c r="AB231" s="45">
        <f t="shared" si="68"/>
        <v>7.0520774903361843E-3</v>
      </c>
      <c r="AC231" s="45">
        <f t="shared" si="69"/>
        <v>-2.2894674726735365E-5</v>
      </c>
      <c r="AD231" s="47">
        <f t="shared" si="70"/>
        <v>2.417665820097743E-3</v>
      </c>
      <c r="AE231" s="45">
        <f t="shared" si="71"/>
        <v>0.36411106737123117</v>
      </c>
    </row>
    <row r="232" spans="1:31">
      <c r="A232" s="5">
        <v>231</v>
      </c>
      <c r="B232" s="10" t="s">
        <v>300</v>
      </c>
      <c r="C232" s="10" t="s">
        <v>300</v>
      </c>
      <c r="D232" s="5" t="s">
        <v>321</v>
      </c>
      <c r="E232" s="5">
        <f t="shared" si="54"/>
        <v>3.9474107838135958E-3</v>
      </c>
      <c r="F232" s="5">
        <f t="shared" si="55"/>
        <v>3.007668372565617E-3</v>
      </c>
      <c r="G232" s="5">
        <f t="shared" si="56"/>
        <v>0.34195891692319852</v>
      </c>
      <c r="H232" s="5">
        <v>150</v>
      </c>
      <c r="I232" s="5">
        <f t="shared" si="57"/>
        <v>0.36043495109949392</v>
      </c>
      <c r="J232" s="4" t="s">
        <v>232</v>
      </c>
      <c r="K232" s="5">
        <v>80</v>
      </c>
      <c r="L232" s="5">
        <v>80</v>
      </c>
      <c r="M232" s="5">
        <v>1.86</v>
      </c>
      <c r="N232" s="5">
        <v>1.1399999999999999</v>
      </c>
      <c r="O232" s="5">
        <v>99</v>
      </c>
      <c r="P232" s="5">
        <v>0.5</v>
      </c>
      <c r="Q232" s="5">
        <v>24</v>
      </c>
      <c r="R232" s="5">
        <f t="shared" si="58"/>
        <v>3.2760032760032761E-4</v>
      </c>
      <c r="S232" s="5">
        <f t="shared" si="59"/>
        <v>2.4960998439937601E-4</v>
      </c>
      <c r="T232" s="5">
        <f t="shared" si="60"/>
        <v>2.9912926352378879E-2</v>
      </c>
      <c r="U232" s="5">
        <f t="shared" si="61"/>
        <v>2.8379578246392895E-2</v>
      </c>
      <c r="V232" s="5">
        <f t="shared" si="62"/>
        <v>2.4121477428180577E-2</v>
      </c>
      <c r="W232" s="5">
        <f t="shared" si="63"/>
        <v>8.2991192338952052E-2</v>
      </c>
      <c r="X232" s="45">
        <f t="shared" si="64"/>
        <v>227.81424125138324</v>
      </c>
      <c r="Y232" s="45">
        <f t="shared" si="65"/>
        <v>3.9663312387712225E-5</v>
      </c>
      <c r="Z232" s="45">
        <f t="shared" si="66"/>
        <v>0.77378522072482525</v>
      </c>
      <c r="AA232" s="45">
        <f t="shared" si="67"/>
        <v>0.16129145278122661</v>
      </c>
      <c r="AB232" s="45">
        <f t="shared" si="68"/>
        <v>8.1941148615155227E-3</v>
      </c>
      <c r="AC232" s="45">
        <f t="shared" si="69"/>
        <v>-1.9474123388881334E-5</v>
      </c>
      <c r="AD232" s="47">
        <f t="shared" si="70"/>
        <v>1.924570503597592E-3</v>
      </c>
      <c r="AE232" s="45">
        <f t="shared" si="71"/>
        <v>0.35851038059589635</v>
      </c>
    </row>
    <row r="233" spans="1:31">
      <c r="A233" s="5">
        <v>232</v>
      </c>
      <c r="B233" s="10" t="s">
        <v>301</v>
      </c>
      <c r="C233" s="10" t="s">
        <v>301</v>
      </c>
      <c r="D233" s="5" t="s">
        <v>320</v>
      </c>
      <c r="E233" s="5">
        <f t="shared" si="54"/>
        <v>7.6337443549243439E-3</v>
      </c>
      <c r="F233" s="5">
        <f t="shared" si="55"/>
        <v>5.8164130155148978E-3</v>
      </c>
      <c r="G233" s="5">
        <f t="shared" si="56"/>
        <v>0.11172548286294821</v>
      </c>
      <c r="H233" s="5">
        <v>150</v>
      </c>
      <c r="I233" s="5">
        <f t="shared" si="57"/>
        <v>0.39131573263776065</v>
      </c>
      <c r="J233" s="4" t="s">
        <v>232</v>
      </c>
      <c r="K233" s="5">
        <v>200</v>
      </c>
      <c r="L233" s="5">
        <v>200</v>
      </c>
      <c r="M233" s="5">
        <v>4</v>
      </c>
      <c r="N233" s="5">
        <v>1.6</v>
      </c>
      <c r="O233" s="5">
        <v>99</v>
      </c>
      <c r="P233" s="5">
        <v>0.2</v>
      </c>
      <c r="Q233" s="5">
        <v>24</v>
      </c>
      <c r="R233" s="5">
        <f t="shared" si="58"/>
        <v>8.1900081900081905E-4</v>
      </c>
      <c r="S233" s="5">
        <f t="shared" si="59"/>
        <v>6.2402496099843994E-4</v>
      </c>
      <c r="T233" s="5">
        <f t="shared" si="60"/>
        <v>4.1983054529654576E-2</v>
      </c>
      <c r="U233" s="5">
        <f t="shared" si="61"/>
        <v>1.1986681465038847E-2</v>
      </c>
      <c r="V233" s="5">
        <f t="shared" si="62"/>
        <v>5.1874145006839949E-2</v>
      </c>
      <c r="W233" s="5">
        <f t="shared" si="63"/>
        <v>0.10728690678153263</v>
      </c>
      <c r="X233" s="45">
        <f t="shared" si="64"/>
        <v>309.04820984631567</v>
      </c>
      <c r="Y233" s="45">
        <f t="shared" si="65"/>
        <v>6.8973072470093598E-5</v>
      </c>
      <c r="Z233" s="45">
        <f t="shared" si="66"/>
        <v>1.069109878419692</v>
      </c>
      <c r="AA233" s="45">
        <f t="shared" si="67"/>
        <v>5.2167374528630503E-2</v>
      </c>
      <c r="AB233" s="45">
        <f t="shared" si="68"/>
        <v>2.0577166737427627E-2</v>
      </c>
      <c r="AC233" s="45">
        <f t="shared" si="69"/>
        <v>-6.9077503905698999E-6</v>
      </c>
      <c r="AD233" s="47">
        <f t="shared" si="70"/>
        <v>3.3039483662893922E-4</v>
      </c>
      <c r="AE233" s="45">
        <f t="shared" si="71"/>
        <v>0.3909853378011317</v>
      </c>
    </row>
    <row r="234" spans="1:31">
      <c r="A234" s="5">
        <v>233</v>
      </c>
      <c r="B234" s="10" t="s">
        <v>302</v>
      </c>
      <c r="C234" s="10" t="s">
        <v>302</v>
      </c>
      <c r="D234" s="5" t="s">
        <v>320</v>
      </c>
      <c r="E234" s="5">
        <f t="shared" si="54"/>
        <v>4.8130227841947796E-3</v>
      </c>
      <c r="F234" s="5">
        <f t="shared" si="55"/>
        <v>3.0560066664076057E-3</v>
      </c>
      <c r="G234" s="5">
        <f t="shared" si="56"/>
        <v>0.22556704033418959</v>
      </c>
      <c r="H234" s="5">
        <v>150</v>
      </c>
      <c r="I234" s="5">
        <f t="shared" si="57"/>
        <v>0.38550289212439193</v>
      </c>
      <c r="J234" s="4" t="s">
        <v>232</v>
      </c>
      <c r="K234" s="5">
        <v>100</v>
      </c>
      <c r="L234" s="5">
        <v>120</v>
      </c>
      <c r="M234" s="5">
        <v>3</v>
      </c>
      <c r="N234" s="5">
        <v>1.5</v>
      </c>
      <c r="O234" s="5">
        <v>99</v>
      </c>
      <c r="P234" s="5">
        <v>0.4</v>
      </c>
      <c r="Q234" s="5">
        <v>24</v>
      </c>
      <c r="R234" s="5">
        <f t="shared" si="58"/>
        <v>4.9140049140049139E-4</v>
      </c>
      <c r="S234" s="5">
        <f t="shared" si="59"/>
        <v>3.1201248049921997E-4</v>
      </c>
      <c r="T234" s="5">
        <f t="shared" si="60"/>
        <v>3.9359113621551159E-2</v>
      </c>
      <c r="U234" s="5">
        <f t="shared" si="61"/>
        <v>2.3029966703662599E-2</v>
      </c>
      <c r="V234" s="5">
        <f t="shared" si="62"/>
        <v>3.890560875512996E-2</v>
      </c>
      <c r="W234" s="5">
        <f t="shared" si="63"/>
        <v>0.10209810205224343</v>
      </c>
      <c r="X234" s="45">
        <f t="shared" si="64"/>
        <v>280.11131663580557</v>
      </c>
      <c r="Y234" s="45">
        <f t="shared" si="65"/>
        <v>5.5498486147630584E-5</v>
      </c>
      <c r="Z234" s="45">
        <f t="shared" si="66"/>
        <v>1.1347931185260682</v>
      </c>
      <c r="AA234" s="45">
        <f t="shared" si="67"/>
        <v>0.10553260854691743</v>
      </c>
      <c r="AB234" s="45">
        <f t="shared" si="68"/>
        <v>8.1538558789685713E-3</v>
      </c>
      <c r="AC234" s="45">
        <f t="shared" si="69"/>
        <v>-1.3739165933849574E-5</v>
      </c>
      <c r="AD234" s="47">
        <f t="shared" si="70"/>
        <v>1.4331090256909174E-3</v>
      </c>
      <c r="AE234" s="45">
        <f t="shared" si="71"/>
        <v>0.38406978309870099</v>
      </c>
    </row>
    <row r="235" spans="1:31">
      <c r="A235" s="5">
        <v>234</v>
      </c>
      <c r="B235" s="10" t="s">
        <v>111</v>
      </c>
      <c r="C235" s="10" t="s">
        <v>111</v>
      </c>
      <c r="D235" s="5" t="s">
        <v>112</v>
      </c>
      <c r="E235" s="5">
        <f t="shared" si="54"/>
        <v>3.3702390887297455E-3</v>
      </c>
      <c r="F235" s="5">
        <f t="shared" si="55"/>
        <v>2.5679013587138967E-3</v>
      </c>
      <c r="G235" s="5">
        <f t="shared" si="56"/>
        <v>0.11950882770851388</v>
      </c>
      <c r="H235" s="2">
        <v>150</v>
      </c>
      <c r="I235" s="5">
        <f t="shared" si="57"/>
        <v>0.25194585104555339</v>
      </c>
      <c r="J235" s="4" t="s">
        <v>232</v>
      </c>
      <c r="K235" s="6">
        <v>60</v>
      </c>
      <c r="L235" s="6">
        <v>60</v>
      </c>
      <c r="M235" s="6">
        <v>3.5</v>
      </c>
      <c r="N235" s="6">
        <v>0.7</v>
      </c>
      <c r="O235" s="2">
        <v>99</v>
      </c>
      <c r="P235" s="6">
        <v>0.15</v>
      </c>
      <c r="Q235" s="3">
        <v>24</v>
      </c>
      <c r="R235" s="5">
        <f t="shared" si="58"/>
        <v>2.4570024570024569E-4</v>
      </c>
      <c r="S235" s="5">
        <f t="shared" si="59"/>
        <v>1.8720748829953199E-4</v>
      </c>
      <c r="T235" s="5">
        <f t="shared" si="60"/>
        <v>1.8367586356723874E-2</v>
      </c>
      <c r="U235" s="5">
        <f t="shared" si="61"/>
        <v>8.7125416204217546E-3</v>
      </c>
      <c r="V235" s="5">
        <f t="shared" si="62"/>
        <v>4.5389876880984947E-2</v>
      </c>
      <c r="W235" s="5">
        <f t="shared" si="63"/>
        <v>7.2902912592130359E-2</v>
      </c>
      <c r="X235" s="45">
        <f t="shared" si="64"/>
        <v>455.88363399966062</v>
      </c>
      <c r="Y235" s="45">
        <f t="shared" si="65"/>
        <v>1.1229759357119232E-4</v>
      </c>
      <c r="Z235" s="45">
        <f t="shared" si="66"/>
        <v>1.5970672297122448</v>
      </c>
      <c r="AA235" s="45">
        <f t="shared" si="67"/>
        <v>5.5834244810141209E-3</v>
      </c>
      <c r="AB235" s="45">
        <f t="shared" si="68"/>
        <v>1.0037056879866025E-2</v>
      </c>
      <c r="AC235" s="45">
        <f t="shared" si="69"/>
        <v>-4.7573410221075149E-6</v>
      </c>
      <c r="AD235" s="47">
        <f t="shared" si="70"/>
        <v>4.5348843910930203E-4</v>
      </c>
      <c r="AE235" s="45">
        <f t="shared" si="71"/>
        <v>0.25149236260644409</v>
      </c>
    </row>
    <row r="236" spans="1:31">
      <c r="A236" s="5">
        <v>235</v>
      </c>
      <c r="B236" s="10" t="s">
        <v>303</v>
      </c>
      <c r="C236" s="10" t="s">
        <v>303</v>
      </c>
      <c r="D236" s="5" t="s">
        <v>320</v>
      </c>
      <c r="E236" s="5">
        <f t="shared" si="54"/>
        <v>2.0838310515152629E-3</v>
      </c>
      <c r="F236" s="5">
        <f t="shared" si="55"/>
        <v>4.4456796249113138E-3</v>
      </c>
      <c r="G236" s="5">
        <f t="shared" si="56"/>
        <v>6.495030790200125E-2</v>
      </c>
      <c r="H236" s="2">
        <v>150</v>
      </c>
      <c r="I236" s="5">
        <f t="shared" si="57"/>
        <v>0.40057465742106241</v>
      </c>
      <c r="J236" s="4" t="s">
        <v>232</v>
      </c>
      <c r="K236" s="5">
        <v>140</v>
      </c>
      <c r="L236" s="5">
        <v>50</v>
      </c>
      <c r="M236" s="5">
        <v>4</v>
      </c>
      <c r="N236" s="5">
        <v>1.5</v>
      </c>
      <c r="O236" s="5">
        <v>99</v>
      </c>
      <c r="P236" s="5">
        <v>0.1</v>
      </c>
      <c r="Q236" s="5">
        <v>24</v>
      </c>
      <c r="R236" s="5">
        <f t="shared" si="58"/>
        <v>2.0475020475020476E-4</v>
      </c>
      <c r="S236" s="5">
        <f t="shared" si="59"/>
        <v>4.3681747269890795E-4</v>
      </c>
      <c r="T236" s="5">
        <f t="shared" si="60"/>
        <v>3.9359113621551159E-2</v>
      </c>
      <c r="U236" s="5">
        <f t="shared" si="61"/>
        <v>6.3817980022197567E-3</v>
      </c>
      <c r="V236" s="5">
        <f t="shared" si="62"/>
        <v>5.1874145006839949E-2</v>
      </c>
      <c r="W236" s="5">
        <f t="shared" si="63"/>
        <v>9.8256624308059981E-2</v>
      </c>
      <c r="X236" s="45">
        <f t="shared" si="64"/>
        <v>303.22514164089819</v>
      </c>
      <c r="Y236" s="45">
        <f t="shared" si="65"/>
        <v>7.1344987455259718E-5</v>
      </c>
      <c r="Z236" s="45">
        <f t="shared" si="66"/>
        <v>0.87642340033479593</v>
      </c>
      <c r="AA236" s="45">
        <f t="shared" si="67"/>
        <v>3.8301217578809464E-2</v>
      </c>
      <c r="AB236" s="45">
        <f t="shared" si="68"/>
        <v>1.5806137733672083E-2</v>
      </c>
      <c r="AC236" s="45">
        <f t="shared" si="69"/>
        <v>-4.1107566792833941E-6</v>
      </c>
      <c r="AD236" s="47">
        <f t="shared" si="70"/>
        <v>2.5592949039118101E-4</v>
      </c>
      <c r="AE236" s="45">
        <f t="shared" si="71"/>
        <v>0.40031872793067125</v>
      </c>
    </row>
    <row r="237" spans="1:31">
      <c r="A237" s="5">
        <v>236</v>
      </c>
      <c r="B237" s="10" t="s">
        <v>287</v>
      </c>
      <c r="C237" s="10" t="s">
        <v>287</v>
      </c>
      <c r="D237" s="5" t="s">
        <v>320</v>
      </c>
      <c r="E237" s="5">
        <f t="shared" si="54"/>
        <v>2.2513486377342732E-3</v>
      </c>
      <c r="F237" s="5">
        <f t="shared" si="55"/>
        <v>2.2800557703046799E-3</v>
      </c>
      <c r="G237" s="5">
        <f t="shared" si="56"/>
        <v>0.30171810497504492</v>
      </c>
      <c r="H237" s="2">
        <v>150</v>
      </c>
      <c r="I237" s="5">
        <f t="shared" si="57"/>
        <v>0.29929221860218447</v>
      </c>
      <c r="J237" s="4" t="s">
        <v>232</v>
      </c>
      <c r="K237" s="5">
        <v>96.1</v>
      </c>
      <c r="L237" s="5">
        <v>72.3</v>
      </c>
      <c r="M237" s="5">
        <v>4</v>
      </c>
      <c r="N237" s="5">
        <v>1.5</v>
      </c>
      <c r="O237" s="5">
        <v>99</v>
      </c>
      <c r="P237" s="5">
        <v>0.7</v>
      </c>
      <c r="Q237" s="5">
        <v>24</v>
      </c>
      <c r="R237" s="5">
        <f t="shared" si="58"/>
        <v>2.9606879606879603E-4</v>
      </c>
      <c r="S237" s="5">
        <f t="shared" si="59"/>
        <v>2.9984399375975037E-4</v>
      </c>
      <c r="T237" s="5">
        <f t="shared" si="60"/>
        <v>3.9359113621551159E-2</v>
      </c>
      <c r="U237" s="5">
        <f t="shared" si="61"/>
        <v>3.9678135405105439E-2</v>
      </c>
      <c r="V237" s="5">
        <f t="shared" si="62"/>
        <v>5.1874145006839949E-2</v>
      </c>
      <c r="W237" s="5">
        <f t="shared" si="63"/>
        <v>0.13150730682332509</v>
      </c>
      <c r="X237" s="45">
        <f t="shared" si="64"/>
        <v>281.60693826781085</v>
      </c>
      <c r="Y237" s="45">
        <f t="shared" si="65"/>
        <v>5.4809675054231742E-5</v>
      </c>
      <c r="Z237" s="45">
        <f t="shared" si="66"/>
        <v>1.1656444104047967</v>
      </c>
      <c r="AA237" s="45">
        <f t="shared" si="67"/>
        <v>9.0176087723024018E-2</v>
      </c>
      <c r="AB237" s="45">
        <f t="shared" si="68"/>
        <v>4.4900870911111094E-3</v>
      </c>
      <c r="AC237" s="45">
        <f t="shared" si="69"/>
        <v>-1.426769720280762E-5</v>
      </c>
      <c r="AD237" s="47">
        <f t="shared" si="70"/>
        <v>2.1490340282075983E-3</v>
      </c>
      <c r="AE237" s="45">
        <f t="shared" si="71"/>
        <v>0.29714318457397687</v>
      </c>
    </row>
    <row r="238" spans="1:31">
      <c r="A238" s="5">
        <v>237</v>
      </c>
      <c r="B238" s="10" t="s">
        <v>285</v>
      </c>
      <c r="C238" s="10" t="s">
        <v>285</v>
      </c>
      <c r="D238" s="5" t="s">
        <v>320</v>
      </c>
      <c r="E238" s="5">
        <f t="shared" si="54"/>
        <v>3.9814149844751498E-3</v>
      </c>
      <c r="F238" s="5">
        <f t="shared" si="55"/>
        <v>2.0223848969502479E-3</v>
      </c>
      <c r="G238" s="5">
        <f t="shared" si="56"/>
        <v>0.27606760316048029</v>
      </c>
      <c r="H238" s="2">
        <v>150</v>
      </c>
      <c r="I238" s="5">
        <f t="shared" si="57"/>
        <v>0.29763496304565812</v>
      </c>
      <c r="J238" s="4" t="s">
        <v>232</v>
      </c>
      <c r="K238" s="5">
        <v>80</v>
      </c>
      <c r="L238" s="5">
        <v>120</v>
      </c>
      <c r="M238" s="5">
        <v>4</v>
      </c>
      <c r="N238" s="5">
        <v>1.4</v>
      </c>
      <c r="O238" s="5">
        <v>99</v>
      </c>
      <c r="P238" s="5">
        <v>0.6</v>
      </c>
      <c r="Q238" s="5">
        <v>24</v>
      </c>
      <c r="R238" s="5">
        <f t="shared" si="58"/>
        <v>4.9140049140049139E-4</v>
      </c>
      <c r="S238" s="5">
        <f t="shared" si="59"/>
        <v>2.4960998439937601E-4</v>
      </c>
      <c r="T238" s="5">
        <f t="shared" si="60"/>
        <v>3.6735172713447749E-2</v>
      </c>
      <c r="U238" s="5">
        <f t="shared" si="61"/>
        <v>3.4073251942286352E-2</v>
      </c>
      <c r="V238" s="5">
        <f t="shared" si="62"/>
        <v>5.1874145006839949E-2</v>
      </c>
      <c r="W238" s="5">
        <f t="shared" si="63"/>
        <v>0.12342358013837393</v>
      </c>
      <c r="X238" s="45">
        <f t="shared" si="64"/>
        <v>302.40127731733867</v>
      </c>
      <c r="Y238" s="45">
        <f t="shared" si="65"/>
        <v>6.0688835268809067E-5</v>
      </c>
      <c r="Z238" s="45">
        <f t="shared" si="66"/>
        <v>1.3072824978299604</v>
      </c>
      <c r="AA238" s="45">
        <f t="shared" si="67"/>
        <v>7.5871971373428257E-2</v>
      </c>
      <c r="AB238" s="45">
        <f t="shared" si="68"/>
        <v>4.1973646241203208E-3</v>
      </c>
      <c r="AC238" s="45">
        <f t="shared" si="69"/>
        <v>-1.2982444596634126E-5</v>
      </c>
      <c r="AD238" s="47">
        <f t="shared" si="70"/>
        <v>2.0710793170486672E-3</v>
      </c>
      <c r="AE238" s="45">
        <f t="shared" si="71"/>
        <v>0.29556388372860948</v>
      </c>
    </row>
    <row r="239" spans="1:31">
      <c r="A239" s="5">
        <v>238</v>
      </c>
      <c r="B239" s="10" t="s">
        <v>289</v>
      </c>
      <c r="C239" s="10" t="s">
        <v>289</v>
      </c>
      <c r="D239" s="5" t="s">
        <v>320</v>
      </c>
      <c r="E239" s="5">
        <f t="shared" si="54"/>
        <v>3.2027792691258676E-3</v>
      </c>
      <c r="F239" s="5">
        <f t="shared" si="55"/>
        <v>3.050461195350916E-3</v>
      </c>
      <c r="G239" s="5">
        <f t="shared" si="56"/>
        <v>0.41232672732769698</v>
      </c>
      <c r="H239" s="2">
        <v>150</v>
      </c>
      <c r="I239" s="5">
        <f t="shared" si="57"/>
        <v>0.25652915567708678</v>
      </c>
      <c r="J239" s="4" t="s">
        <v>232</v>
      </c>
      <c r="K239" s="5">
        <v>80.001999999999995</v>
      </c>
      <c r="L239" s="5">
        <v>64</v>
      </c>
      <c r="M239" s="5">
        <v>2.0499999999999998</v>
      </c>
      <c r="N239" s="5">
        <v>0.8</v>
      </c>
      <c r="O239" s="5">
        <v>99</v>
      </c>
      <c r="P239" s="5">
        <v>0.6</v>
      </c>
      <c r="Q239" s="5">
        <v>24</v>
      </c>
      <c r="R239" s="5">
        <f t="shared" si="58"/>
        <v>2.620802620802621E-4</v>
      </c>
      <c r="S239" s="5">
        <f t="shared" si="59"/>
        <v>2.4961622464898597E-4</v>
      </c>
      <c r="T239" s="5">
        <f t="shared" si="60"/>
        <v>2.0991527264827288E-2</v>
      </c>
      <c r="U239" s="5">
        <f t="shared" si="61"/>
        <v>3.374028856825749E-2</v>
      </c>
      <c r="V239" s="5">
        <f t="shared" si="62"/>
        <v>2.658549931600547E-2</v>
      </c>
      <c r="W239" s="5">
        <f t="shared" si="63"/>
        <v>8.1829011635819501E-2</v>
      </c>
      <c r="X239" s="45">
        <f t="shared" si="64"/>
        <v>204.90386939943519</v>
      </c>
      <c r="Y239" s="45">
        <f t="shared" si="65"/>
        <v>3.5664325918808776E-5</v>
      </c>
      <c r="Z239" s="45">
        <f t="shared" si="66"/>
        <v>0.58099149593224253</v>
      </c>
      <c r="AA239" s="45">
        <f t="shared" si="67"/>
        <v>0.12515601652896538</v>
      </c>
      <c r="AB239" s="45">
        <f t="shared" si="68"/>
        <v>8.9396572124966611E-3</v>
      </c>
      <c r="AC239" s="45">
        <f t="shared" si="69"/>
        <v>-1.6712264701466338E-5</v>
      </c>
      <c r="AD239" s="47">
        <f t="shared" si="70"/>
        <v>1.5875332345782703E-3</v>
      </c>
      <c r="AE239" s="45">
        <f t="shared" si="71"/>
        <v>0.25494162244250851</v>
      </c>
    </row>
    <row r="240" spans="1:31">
      <c r="A240" s="5">
        <v>239</v>
      </c>
      <c r="B240" s="10" t="s">
        <v>286</v>
      </c>
      <c r="C240" s="10" t="s">
        <v>286</v>
      </c>
      <c r="D240" s="5" t="s">
        <v>320</v>
      </c>
      <c r="E240" s="5">
        <f t="shared" si="54"/>
        <v>3.6564103103333846E-3</v>
      </c>
      <c r="F240" s="5">
        <f t="shared" si="55"/>
        <v>2.3216208990728356E-3</v>
      </c>
      <c r="G240" s="5">
        <f t="shared" si="56"/>
        <v>0.29564978949913218</v>
      </c>
      <c r="H240" s="2">
        <v>150</v>
      </c>
      <c r="I240" s="5">
        <f t="shared" si="57"/>
        <v>0.31238730145348853</v>
      </c>
      <c r="J240" s="4" t="s">
        <v>232</v>
      </c>
      <c r="K240" s="5">
        <v>100</v>
      </c>
      <c r="L240" s="5">
        <v>120</v>
      </c>
      <c r="M240" s="5">
        <v>4</v>
      </c>
      <c r="N240" s="5">
        <v>1.6</v>
      </c>
      <c r="O240" s="5">
        <v>99</v>
      </c>
      <c r="P240" s="5">
        <v>0.7</v>
      </c>
      <c r="Q240" s="5">
        <v>24</v>
      </c>
      <c r="R240" s="5">
        <f t="shared" si="58"/>
        <v>4.9140049140049139E-4</v>
      </c>
      <c r="S240" s="5">
        <f t="shared" si="59"/>
        <v>3.1201248049921997E-4</v>
      </c>
      <c r="T240" s="5">
        <f t="shared" si="60"/>
        <v>4.1983054529654576E-2</v>
      </c>
      <c r="U240" s="5">
        <f t="shared" si="61"/>
        <v>3.9733629300776917E-2</v>
      </c>
      <c r="V240" s="5">
        <f t="shared" si="62"/>
        <v>5.1874145006839949E-2</v>
      </c>
      <c r="W240" s="5">
        <f t="shared" si="63"/>
        <v>0.13439424180917114</v>
      </c>
      <c r="X240" s="45">
        <f t="shared" si="64"/>
        <v>279.72571720289142</v>
      </c>
      <c r="Y240" s="45">
        <f t="shared" si="65"/>
        <v>5.4133281552394922E-5</v>
      </c>
      <c r="Z240" s="45">
        <f t="shared" si="66"/>
        <v>1.1612914799692713</v>
      </c>
      <c r="AA240" s="45">
        <f t="shared" si="67"/>
        <v>9.5390860389429136E-2</v>
      </c>
      <c r="AB240" s="45">
        <f t="shared" si="68"/>
        <v>4.3848769388637335E-3</v>
      </c>
      <c r="AC240" s="45">
        <f t="shared" si="69"/>
        <v>-1.459244390687428E-5</v>
      </c>
      <c r="AD240" s="47">
        <f t="shared" si="70"/>
        <v>2.212017268695039E-3</v>
      </c>
      <c r="AE240" s="45">
        <f t="shared" si="71"/>
        <v>0.31017528418479351</v>
      </c>
    </row>
    <row r="241" spans="1:31">
      <c r="A241" s="5">
        <v>240</v>
      </c>
      <c r="B241" s="10" t="s">
        <v>218</v>
      </c>
      <c r="C241" s="10" t="s">
        <v>218</v>
      </c>
      <c r="D241" s="5" t="s">
        <v>206</v>
      </c>
      <c r="E241" s="5">
        <f t="shared" si="54"/>
        <v>2.4826517231405446E-3</v>
      </c>
      <c r="F241" s="5">
        <f t="shared" si="55"/>
        <v>4.5939292905931156E-3</v>
      </c>
      <c r="G241" s="5">
        <f t="shared" si="56"/>
        <v>0.29366341329733048</v>
      </c>
      <c r="H241" s="2">
        <v>150</v>
      </c>
      <c r="I241" s="5">
        <f t="shared" si="57"/>
        <v>0.24998281503050857</v>
      </c>
      <c r="J241" s="4" t="s">
        <v>232</v>
      </c>
      <c r="K241" s="5">
        <v>170</v>
      </c>
      <c r="L241" s="5">
        <v>70</v>
      </c>
      <c r="M241" s="5">
        <v>4</v>
      </c>
      <c r="N241" s="5">
        <v>1.1000000000000001</v>
      </c>
      <c r="O241" s="2">
        <v>99</v>
      </c>
      <c r="P241" s="5">
        <v>0.6</v>
      </c>
      <c r="Q241" s="3">
        <v>24</v>
      </c>
      <c r="R241" s="5">
        <f t="shared" si="58"/>
        <v>2.8665028665028668E-4</v>
      </c>
      <c r="S241" s="5">
        <f t="shared" si="59"/>
        <v>5.3042121684867389E-4</v>
      </c>
      <c r="T241" s="5">
        <f t="shared" si="60"/>
        <v>2.8863349989137515E-2</v>
      </c>
      <c r="U241" s="5">
        <f t="shared" si="61"/>
        <v>3.3906770255271917E-2</v>
      </c>
      <c r="V241" s="5">
        <f t="shared" si="62"/>
        <v>5.1874145006839949E-2</v>
      </c>
      <c r="W241" s="5">
        <f t="shared" si="63"/>
        <v>0.11546133675474834</v>
      </c>
      <c r="X241" s="45">
        <f t="shared" si="64"/>
        <v>314.55594738957103</v>
      </c>
      <c r="Y241" s="45">
        <f t="shared" si="65"/>
        <v>6.4107412190585078E-5</v>
      </c>
      <c r="Z241" s="45">
        <f t="shared" si="66"/>
        <v>1.3094346420052287</v>
      </c>
      <c r="AA241" s="45">
        <f t="shared" si="67"/>
        <v>5.7848911468794909E-2</v>
      </c>
      <c r="AB241" s="45">
        <f t="shared" si="68"/>
        <v>1.5421253159653328E-2</v>
      </c>
      <c r="AC241" s="45">
        <f t="shared" si="69"/>
        <v>-1.1598907462950427E-5</v>
      </c>
      <c r="AD241" s="47">
        <f t="shared" si="70"/>
        <v>7.1864798661615964E-4</v>
      </c>
      <c r="AE241" s="45">
        <f t="shared" si="71"/>
        <v>0.2492641670438924</v>
      </c>
    </row>
    <row r="242" spans="1:31">
      <c r="A242" s="5">
        <v>241</v>
      </c>
      <c r="B242" s="10" t="s">
        <v>288</v>
      </c>
      <c r="C242" s="10" t="s">
        <v>288</v>
      </c>
      <c r="D242" s="5" t="s">
        <v>320</v>
      </c>
      <c r="E242" s="5">
        <f t="shared" si="54"/>
        <v>4.274878828977929E-3</v>
      </c>
      <c r="F242" s="5">
        <f t="shared" si="55"/>
        <v>4.8857663496243856E-3</v>
      </c>
      <c r="G242" s="5">
        <f t="shared" si="56"/>
        <v>0.39200306740175972</v>
      </c>
      <c r="H242" s="2">
        <v>150</v>
      </c>
      <c r="I242" s="5">
        <f t="shared" si="57"/>
        <v>0.27391985884031639</v>
      </c>
      <c r="J242" s="4" t="s">
        <v>232</v>
      </c>
      <c r="K242" s="5">
        <v>135</v>
      </c>
      <c r="L242" s="5">
        <v>90</v>
      </c>
      <c r="M242" s="5">
        <v>2.16</v>
      </c>
      <c r="N242" s="5">
        <v>0.9</v>
      </c>
      <c r="O242" s="5">
        <v>99</v>
      </c>
      <c r="P242" s="5">
        <v>0.6</v>
      </c>
      <c r="Q242" s="5">
        <v>24</v>
      </c>
      <c r="R242" s="5">
        <f t="shared" si="58"/>
        <v>3.6855036855036854E-4</v>
      </c>
      <c r="S242" s="5">
        <f t="shared" si="59"/>
        <v>4.2121684867394696E-4</v>
      </c>
      <c r="T242" s="5">
        <f t="shared" si="60"/>
        <v>2.3615468172930698E-2</v>
      </c>
      <c r="U242" s="5">
        <f t="shared" si="61"/>
        <v>3.3795782463928968E-2</v>
      </c>
      <c r="V242" s="5">
        <f t="shared" si="62"/>
        <v>2.8012038303693573E-2</v>
      </c>
      <c r="W242" s="5">
        <f t="shared" si="63"/>
        <v>8.6213056157777551E-2</v>
      </c>
      <c r="X242" s="45">
        <f t="shared" si="64"/>
        <v>217.4951078517021</v>
      </c>
      <c r="Y242" s="45">
        <f t="shared" si="65"/>
        <v>3.8117956345470793E-5</v>
      </c>
      <c r="Z242" s="45">
        <f t="shared" si="66"/>
        <v>0.6774342020125913</v>
      </c>
      <c r="AA242" s="45">
        <f t="shared" si="67"/>
        <v>0.12533708502241017</v>
      </c>
      <c r="AB242" s="45">
        <f t="shared" si="68"/>
        <v>1.6094054656625969E-2</v>
      </c>
      <c r="AC242" s="45">
        <f t="shared" si="69"/>
        <v>-1.6965633132250445E-5</v>
      </c>
      <c r="AD242" s="47">
        <f t="shared" si="70"/>
        <v>9.928997706666557E-4</v>
      </c>
      <c r="AE242" s="45">
        <f t="shared" si="71"/>
        <v>0.27292695906964975</v>
      </c>
    </row>
    <row r="243" spans="1:31">
      <c r="A243" s="5">
        <v>242</v>
      </c>
      <c r="B243" s="10" t="s">
        <v>116</v>
      </c>
      <c r="C243" s="10" t="s">
        <v>116</v>
      </c>
      <c r="D243" s="5" t="s">
        <v>113</v>
      </c>
      <c r="E243" s="5">
        <f t="shared" si="54"/>
        <v>2.6859832661201163E-3</v>
      </c>
      <c r="F243" s="5">
        <f t="shared" si="55"/>
        <v>1.2790895350751413E-3</v>
      </c>
      <c r="G243" s="5">
        <f t="shared" si="56"/>
        <v>6.256146165243355E-2</v>
      </c>
      <c r="H243" s="2">
        <v>150</v>
      </c>
      <c r="I243" s="5">
        <f t="shared" si="57"/>
        <v>0.26891996041637717</v>
      </c>
      <c r="J243" s="4" t="s">
        <v>232</v>
      </c>
      <c r="K243" s="5">
        <v>40</v>
      </c>
      <c r="L243" s="5">
        <v>64</v>
      </c>
      <c r="M243" s="5">
        <v>5</v>
      </c>
      <c r="N243" s="5">
        <v>1</v>
      </c>
      <c r="O243" s="2">
        <v>99</v>
      </c>
      <c r="P243" s="5">
        <v>0.1</v>
      </c>
      <c r="Q243" s="3">
        <v>24</v>
      </c>
      <c r="R243" s="5">
        <f t="shared" si="58"/>
        <v>2.620802620802621E-4</v>
      </c>
      <c r="S243" s="5">
        <f t="shared" si="59"/>
        <v>1.24804992199688E-4</v>
      </c>
      <c r="T243" s="5">
        <f t="shared" si="60"/>
        <v>2.6239409081034108E-2</v>
      </c>
      <c r="U243" s="5">
        <f t="shared" si="61"/>
        <v>6.1043285238623762E-3</v>
      </c>
      <c r="V243" s="5">
        <f t="shared" si="62"/>
        <v>6.4842681258549945E-2</v>
      </c>
      <c r="W243" s="5">
        <f t="shared" si="63"/>
        <v>9.7573304117726384E-2</v>
      </c>
      <c r="X243" s="45">
        <f t="shared" si="64"/>
        <v>458.91356838805939</v>
      </c>
      <c r="Y243" s="45">
        <f t="shared" si="65"/>
        <v>1.1844092554680914E-4</v>
      </c>
      <c r="Z243" s="45">
        <f t="shared" si="66"/>
        <v>1.2968410009680489</v>
      </c>
      <c r="AA243" s="45">
        <f t="shared" si="67"/>
        <v>8.3132665467097744E-5</v>
      </c>
      <c r="AB243" s="45">
        <f t="shared" si="68"/>
        <v>5.1208523063125929E-3</v>
      </c>
      <c r="AC243" s="45">
        <f t="shared" si="69"/>
        <v>-2.658196075003774E-6</v>
      </c>
      <c r="AD243" s="47">
        <f t="shared" si="70"/>
        <v>4.7502738145274509E-4</v>
      </c>
      <c r="AE243" s="45">
        <f t="shared" si="71"/>
        <v>0.26844493303492445</v>
      </c>
    </row>
    <row r="244" spans="1:31">
      <c r="A244" s="5">
        <v>243</v>
      </c>
      <c r="B244" s="10" t="s">
        <v>117</v>
      </c>
      <c r="C244" s="10" t="s">
        <v>117</v>
      </c>
      <c r="D244" s="5" t="s">
        <v>113</v>
      </c>
      <c r="E244" s="5">
        <f t="shared" si="54"/>
        <v>4.0450227741946438E-3</v>
      </c>
      <c r="F244" s="5">
        <f t="shared" si="55"/>
        <v>1.7122457296902967E-3</v>
      </c>
      <c r="G244" s="5">
        <f t="shared" si="56"/>
        <v>0.11953057262683296</v>
      </c>
      <c r="H244" s="2">
        <v>150</v>
      </c>
      <c r="I244" s="5">
        <f t="shared" si="57"/>
        <v>0.25199169319844589</v>
      </c>
      <c r="J244" s="4" t="s">
        <v>232</v>
      </c>
      <c r="K244" s="5">
        <v>80</v>
      </c>
      <c r="L244" s="5">
        <v>144</v>
      </c>
      <c r="M244" s="5">
        <v>7</v>
      </c>
      <c r="N244" s="5">
        <v>1.4</v>
      </c>
      <c r="O244" s="2">
        <v>99</v>
      </c>
      <c r="P244" s="5">
        <v>0.3</v>
      </c>
      <c r="Q244" s="3">
        <v>24</v>
      </c>
      <c r="R244" s="5">
        <f t="shared" si="58"/>
        <v>5.8968058968058971E-4</v>
      </c>
      <c r="S244" s="5">
        <f t="shared" si="59"/>
        <v>2.4960998439937601E-4</v>
      </c>
      <c r="T244" s="5">
        <f t="shared" si="60"/>
        <v>3.6735172713447749E-2</v>
      </c>
      <c r="U244" s="5">
        <f t="shared" si="61"/>
        <v>1.7425083240843509E-2</v>
      </c>
      <c r="V244" s="5">
        <f t="shared" si="62"/>
        <v>9.0779753761969895E-2</v>
      </c>
      <c r="W244" s="5">
        <f t="shared" si="63"/>
        <v>0.14577930029034111</v>
      </c>
      <c r="X244" s="45">
        <f t="shared" si="64"/>
        <v>455.81166281208021</v>
      </c>
      <c r="Y244" s="45">
        <f t="shared" si="65"/>
        <v>1.1230029453477848E-4</v>
      </c>
      <c r="Z244" s="45">
        <f t="shared" si="66"/>
        <v>1.5970771506097734</v>
      </c>
      <c r="AA244" s="45">
        <f t="shared" si="67"/>
        <v>5.5960488125157692E-3</v>
      </c>
      <c r="AB244" s="45">
        <f t="shared" si="68"/>
        <v>6.3598608159960816E-3</v>
      </c>
      <c r="AC244" s="45">
        <f t="shared" si="69"/>
        <v>-4.7590723988640404E-6</v>
      </c>
      <c r="AD244" s="47">
        <f t="shared" si="70"/>
        <v>6.7636701291941574E-4</v>
      </c>
      <c r="AE244" s="45">
        <f t="shared" si="71"/>
        <v>0.25131532618552649</v>
      </c>
    </row>
    <row r="245" spans="1:31">
      <c r="A245" s="5">
        <v>244</v>
      </c>
      <c r="B245" s="10" t="s">
        <v>219</v>
      </c>
      <c r="C245" s="10" t="s">
        <v>219</v>
      </c>
      <c r="D245" s="5" t="s">
        <v>220</v>
      </c>
      <c r="E245" s="5">
        <f t="shared" si="54"/>
        <v>3.081129576131345E-3</v>
      </c>
      <c r="F245" s="5">
        <f t="shared" si="55"/>
        <v>2.9345235666586368E-3</v>
      </c>
      <c r="G245" s="5">
        <f t="shared" si="56"/>
        <v>0.1450960684049489</v>
      </c>
      <c r="H245" s="5">
        <v>150</v>
      </c>
      <c r="I245" s="5">
        <f t="shared" si="57"/>
        <v>0.27969026354436133</v>
      </c>
      <c r="J245" s="4" t="s">
        <v>232</v>
      </c>
      <c r="K245" s="5">
        <v>150</v>
      </c>
      <c r="L245" s="5">
        <v>120</v>
      </c>
      <c r="M245" s="5">
        <v>7</v>
      </c>
      <c r="N245" s="5">
        <v>1.7</v>
      </c>
      <c r="O245" s="2">
        <v>99</v>
      </c>
      <c r="P245" s="5">
        <v>0.4</v>
      </c>
      <c r="Q245" s="3">
        <v>24</v>
      </c>
      <c r="R245" s="5">
        <f t="shared" si="58"/>
        <v>4.9140049140049139E-4</v>
      </c>
      <c r="S245" s="5">
        <f t="shared" si="59"/>
        <v>4.6801872074882993E-4</v>
      </c>
      <c r="T245" s="5">
        <f t="shared" si="60"/>
        <v>4.4606995437757979E-2</v>
      </c>
      <c r="U245" s="5">
        <f t="shared" si="61"/>
        <v>2.3140954495005552E-2</v>
      </c>
      <c r="V245" s="5">
        <f t="shared" si="62"/>
        <v>9.0779753761969895E-2</v>
      </c>
      <c r="W245" s="5">
        <f t="shared" si="63"/>
        <v>0.15948712290688274</v>
      </c>
      <c r="X245" s="45">
        <f t="shared" si="64"/>
        <v>407.99879554536369</v>
      </c>
      <c r="Y245" s="45">
        <f t="shared" si="65"/>
        <v>9.6105163204517123E-5</v>
      </c>
      <c r="Z245" s="45">
        <f t="shared" si="66"/>
        <v>1.6076885772748495</v>
      </c>
      <c r="AA245" s="45">
        <f t="shared" si="67"/>
        <v>1.8085116047948949E-2</v>
      </c>
      <c r="AB245" s="45">
        <f t="shared" si="68"/>
        <v>1.0119257063853073E-2</v>
      </c>
      <c r="AC245" s="45">
        <f t="shared" si="69"/>
        <v>-6.4119493026060714E-6</v>
      </c>
      <c r="AD245" s="47">
        <f t="shared" si="70"/>
        <v>5.9826773644841048E-4</v>
      </c>
      <c r="AE245" s="45">
        <f t="shared" si="71"/>
        <v>0.27909199580791294</v>
      </c>
    </row>
    <row r="246" spans="1:31">
      <c r="A246" s="5">
        <v>245</v>
      </c>
      <c r="B246" s="10" t="s">
        <v>114</v>
      </c>
      <c r="C246" s="10" t="s">
        <v>114</v>
      </c>
      <c r="D246" s="5" t="s">
        <v>113</v>
      </c>
      <c r="E246" s="5">
        <f t="shared" si="54"/>
        <v>1.4300257366979606E-3</v>
      </c>
      <c r="F246" s="5">
        <f t="shared" si="55"/>
        <v>1.9975741726042961E-3</v>
      </c>
      <c r="G246" s="5">
        <f t="shared" si="56"/>
        <v>0.11304504228225555</v>
      </c>
      <c r="H246" s="2">
        <v>150</v>
      </c>
      <c r="I246" s="5">
        <f t="shared" si="57"/>
        <v>0.25453122221268931</v>
      </c>
      <c r="J246" s="4" t="s">
        <v>232</v>
      </c>
      <c r="K246" s="5">
        <v>66</v>
      </c>
      <c r="L246" s="5">
        <v>36</v>
      </c>
      <c r="M246" s="5">
        <v>5</v>
      </c>
      <c r="N246" s="5">
        <v>1</v>
      </c>
      <c r="O246" s="2">
        <v>99</v>
      </c>
      <c r="P246" s="5">
        <v>0.2</v>
      </c>
      <c r="Q246" s="3">
        <v>24</v>
      </c>
      <c r="R246" s="5">
        <f t="shared" si="58"/>
        <v>1.4742014742014743E-4</v>
      </c>
      <c r="S246" s="5">
        <f t="shared" si="59"/>
        <v>2.0592823712948518E-4</v>
      </c>
      <c r="T246" s="5">
        <f t="shared" si="60"/>
        <v>2.6239409081034108E-2</v>
      </c>
      <c r="U246" s="5">
        <f t="shared" si="61"/>
        <v>1.165371809100999E-2</v>
      </c>
      <c r="V246" s="5">
        <f t="shared" si="62"/>
        <v>6.4842681258549945E-2</v>
      </c>
      <c r="W246" s="5">
        <f t="shared" si="63"/>
        <v>0.10308915681514368</v>
      </c>
      <c r="X246" s="45">
        <f t="shared" si="64"/>
        <v>456.33470320822596</v>
      </c>
      <c r="Y246" s="45">
        <f t="shared" si="65"/>
        <v>1.1330113748652507E-4</v>
      </c>
      <c r="Z246" s="45">
        <f t="shared" si="66"/>
        <v>1.5693048643540206</v>
      </c>
      <c r="AA246" s="45">
        <f t="shared" si="67"/>
        <v>4.9776353385264996E-3</v>
      </c>
      <c r="AB246" s="45">
        <f t="shared" si="68"/>
        <v>7.6853945854204126E-3</v>
      </c>
      <c r="AC246" s="45">
        <f t="shared" si="69"/>
        <v>-4.5462118587956479E-6</v>
      </c>
      <c r="AD246" s="47">
        <f t="shared" si="70"/>
        <v>5.5190557241856361E-4</v>
      </c>
      <c r="AE246" s="45">
        <f t="shared" si="71"/>
        <v>0.25397931664027074</v>
      </c>
    </row>
    <row r="247" spans="1:31">
      <c r="A247" s="5">
        <v>246</v>
      </c>
      <c r="B247" s="10" t="s">
        <v>115</v>
      </c>
      <c r="C247" s="10" t="s">
        <v>115</v>
      </c>
      <c r="D247" s="5" t="s">
        <v>113</v>
      </c>
      <c r="E247" s="5">
        <f t="shared" si="54"/>
        <v>2.9526789225295942E-3</v>
      </c>
      <c r="F247" s="5">
        <f t="shared" si="55"/>
        <v>2.9903287755315743E-3</v>
      </c>
      <c r="G247" s="5">
        <f t="shared" si="56"/>
        <v>7.194691089708577E-3</v>
      </c>
      <c r="H247" s="2">
        <v>150</v>
      </c>
      <c r="I247" s="5">
        <f t="shared" si="57"/>
        <v>0.34018956577159076</v>
      </c>
      <c r="J247" s="4" t="s">
        <v>232</v>
      </c>
      <c r="K247" s="5">
        <v>96.1</v>
      </c>
      <c r="L247" s="5">
        <v>72.3</v>
      </c>
      <c r="M247" s="5">
        <v>5</v>
      </c>
      <c r="N247" s="5">
        <v>1.3</v>
      </c>
      <c r="O247" s="2">
        <v>99</v>
      </c>
      <c r="P247" s="5">
        <v>0</v>
      </c>
      <c r="Q247" s="3">
        <v>24</v>
      </c>
      <c r="R247" s="5">
        <f t="shared" si="58"/>
        <v>2.9606879606879603E-4</v>
      </c>
      <c r="S247" s="5">
        <f t="shared" si="59"/>
        <v>2.9984399375975037E-4</v>
      </c>
      <c r="T247" s="5">
        <f t="shared" si="60"/>
        <v>3.4111231805344346E-2</v>
      </c>
      <c r="U247" s="5">
        <f t="shared" si="61"/>
        <v>7.2142064372919046E-4</v>
      </c>
      <c r="V247" s="5">
        <f t="shared" si="62"/>
        <v>6.4842681258549945E-2</v>
      </c>
      <c r="W247" s="5">
        <f t="shared" si="63"/>
        <v>0.10027124649745203</v>
      </c>
      <c r="X247" s="45">
        <f t="shared" si="64"/>
        <v>366.78311299201931</v>
      </c>
      <c r="Y247" s="45">
        <f t="shared" si="65"/>
        <v>9.5136142633711949E-5</v>
      </c>
      <c r="Z247" s="45">
        <f t="shared" si="66"/>
        <v>0.80701523083784277</v>
      </c>
      <c r="AA247" s="45">
        <f t="shared" si="67"/>
        <v>3.8328545948836095E-3</v>
      </c>
      <c r="AB247" s="45">
        <f t="shared" si="68"/>
        <v>1.1713919294512065E-2</v>
      </c>
      <c r="AC247" s="45">
        <f t="shared" si="69"/>
        <v>-3.8671429635165364E-7</v>
      </c>
      <c r="AD247" s="47">
        <f t="shared" si="70"/>
        <v>3.2920708569300974E-5</v>
      </c>
      <c r="AE247" s="45">
        <f t="shared" si="71"/>
        <v>0.34015664506302146</v>
      </c>
    </row>
    <row r="248" spans="1:31">
      <c r="A248" s="5">
        <v>247</v>
      </c>
      <c r="B248" s="10" t="s">
        <v>221</v>
      </c>
      <c r="C248" s="10" t="s">
        <v>221</v>
      </c>
      <c r="D248" s="5" t="s">
        <v>220</v>
      </c>
      <c r="E248" s="5">
        <f t="shared" si="54"/>
        <v>4.4400060036479221E-3</v>
      </c>
      <c r="F248" s="5">
        <f t="shared" si="55"/>
        <v>1.879440918860847E-3</v>
      </c>
      <c r="G248" s="5">
        <f t="shared" si="56"/>
        <v>0.1312023416699494</v>
      </c>
      <c r="H248" s="5">
        <v>150</v>
      </c>
      <c r="I248" s="5">
        <f t="shared" si="57"/>
        <v>0.27659785695354078</v>
      </c>
      <c r="J248" s="4" t="s">
        <v>232</v>
      </c>
      <c r="K248" s="5">
        <v>80</v>
      </c>
      <c r="L248" s="5">
        <v>144</v>
      </c>
      <c r="M248" s="5">
        <v>6</v>
      </c>
      <c r="N248" s="5">
        <v>1.4</v>
      </c>
      <c r="O248" s="2">
        <v>99</v>
      </c>
      <c r="P248" s="5">
        <v>0.3</v>
      </c>
      <c r="Q248" s="3">
        <v>24</v>
      </c>
      <c r="R248" s="5">
        <f t="shared" si="58"/>
        <v>5.8968058968058971E-4</v>
      </c>
      <c r="S248" s="5">
        <f t="shared" si="59"/>
        <v>2.4960998439937601E-4</v>
      </c>
      <c r="T248" s="5">
        <f t="shared" si="60"/>
        <v>3.6735172713447749E-2</v>
      </c>
      <c r="U248" s="5">
        <f t="shared" si="61"/>
        <v>1.7425083240843509E-2</v>
      </c>
      <c r="V248" s="5">
        <f t="shared" si="62"/>
        <v>7.781121751025992E-2</v>
      </c>
      <c r="W248" s="5">
        <f t="shared" si="63"/>
        <v>0.13281076403863112</v>
      </c>
      <c r="X248" s="45">
        <f t="shared" si="64"/>
        <v>419.20922045612349</v>
      </c>
      <c r="Y248" s="45">
        <f t="shared" si="65"/>
        <v>1.0033682334859786E-4</v>
      </c>
      <c r="Z248" s="45">
        <f t="shared" si="66"/>
        <v>1.5831375289450991</v>
      </c>
      <c r="AA248" s="45">
        <f t="shared" si="67"/>
        <v>1.3723821112027371E-2</v>
      </c>
      <c r="AB248" s="45">
        <f t="shared" si="68"/>
        <v>6.4706264158073809E-3</v>
      </c>
      <c r="AC248" s="45">
        <f t="shared" si="69"/>
        <v>-5.7338652722446914E-6</v>
      </c>
      <c r="AD248" s="47">
        <f t="shared" si="70"/>
        <v>7.8974788796563325E-4</v>
      </c>
      <c r="AE248" s="45">
        <f t="shared" si="71"/>
        <v>0.27580810906557512</v>
      </c>
    </row>
    <row r="249" spans="1:31" s="11" customFormat="1">
      <c r="A249" s="5">
        <v>248</v>
      </c>
      <c r="B249" s="10" t="s">
        <v>124</v>
      </c>
      <c r="C249" s="10" t="s">
        <v>124</v>
      </c>
      <c r="D249" s="5" t="s">
        <v>123</v>
      </c>
      <c r="E249" s="5">
        <f t="shared" si="54"/>
        <v>1.1796294187507432E-3</v>
      </c>
      <c r="F249" s="5">
        <f t="shared" si="55"/>
        <v>8.9880032467685338E-4</v>
      </c>
      <c r="G249" s="5">
        <f t="shared" si="56"/>
        <v>0.3234475785493367</v>
      </c>
      <c r="H249" s="2">
        <v>150</v>
      </c>
      <c r="I249" s="5">
        <f t="shared" si="57"/>
        <v>0.17636893407318721</v>
      </c>
      <c r="J249" s="4" t="s">
        <v>232</v>
      </c>
      <c r="K249" s="5">
        <v>30</v>
      </c>
      <c r="L249" s="5">
        <v>30</v>
      </c>
      <c r="M249" s="5">
        <v>4</v>
      </c>
      <c r="N249" s="5">
        <v>0.7</v>
      </c>
      <c r="O249" s="2">
        <v>99</v>
      </c>
      <c r="P249" s="5">
        <v>0.6</v>
      </c>
      <c r="Q249" s="3">
        <v>24</v>
      </c>
      <c r="R249" s="5">
        <f t="shared" si="58"/>
        <v>1.2285012285012285E-4</v>
      </c>
      <c r="S249" s="5">
        <f t="shared" si="59"/>
        <v>9.3603744149765996E-5</v>
      </c>
      <c r="T249" s="5">
        <f t="shared" si="60"/>
        <v>1.8367586356723874E-2</v>
      </c>
      <c r="U249" s="5">
        <f t="shared" si="61"/>
        <v>3.3684794672586019E-2</v>
      </c>
      <c r="V249" s="5">
        <f t="shared" si="62"/>
        <v>5.1874145006839949E-2</v>
      </c>
      <c r="W249" s="5">
        <f t="shared" si="63"/>
        <v>0.10414297990314973</v>
      </c>
      <c r="X249" s="45">
        <f t="shared" si="64"/>
        <v>322.91222854506384</v>
      </c>
      <c r="Y249" s="45">
        <f t="shared" si="65"/>
        <v>6.784259196877919E-5</v>
      </c>
      <c r="Z249" s="45">
        <f t="shared" si="66"/>
        <v>1.0876727986260173</v>
      </c>
      <c r="AA249" s="45">
        <f t="shared" si="67"/>
        <v>3.6279999396555698E-2</v>
      </c>
      <c r="AB249" s="45">
        <f t="shared" si="68"/>
        <v>1.7643120665732125E-3</v>
      </c>
      <c r="AC249" s="45">
        <f t="shared" si="69"/>
        <v>-9.0132845358534002E-6</v>
      </c>
      <c r="AD249" s="47">
        <f t="shared" si="70"/>
        <v>2.2469786398965981E-3</v>
      </c>
      <c r="AE249" s="45">
        <f t="shared" si="71"/>
        <v>0.17412195543329062</v>
      </c>
    </row>
    <row r="250" spans="1:31" s="11" customFormat="1">
      <c r="A250" s="5">
        <v>249</v>
      </c>
      <c r="B250" s="10" t="s">
        <v>125</v>
      </c>
      <c r="C250" s="10" t="s">
        <v>125</v>
      </c>
      <c r="D250" s="5" t="s">
        <v>123</v>
      </c>
      <c r="E250" s="5">
        <f t="shared" si="54"/>
        <v>1.3016001584918852E-3</v>
      </c>
      <c r="F250" s="5">
        <f t="shared" si="55"/>
        <v>9.9173403651706214E-4</v>
      </c>
      <c r="G250" s="5">
        <f t="shared" si="56"/>
        <v>0.23959338544536674</v>
      </c>
      <c r="H250" s="2">
        <v>150</v>
      </c>
      <c r="I250" s="5">
        <f t="shared" si="57"/>
        <v>0.20850540210859822</v>
      </c>
      <c r="J250" s="4" t="s">
        <v>232</v>
      </c>
      <c r="K250" s="5">
        <v>30</v>
      </c>
      <c r="L250" s="5">
        <v>30</v>
      </c>
      <c r="M250" s="5">
        <v>4</v>
      </c>
      <c r="N250" s="5">
        <v>0.75</v>
      </c>
      <c r="O250" s="2">
        <v>99</v>
      </c>
      <c r="P250" s="5">
        <v>0.4</v>
      </c>
      <c r="Q250" s="3">
        <v>24</v>
      </c>
      <c r="R250" s="5">
        <f t="shared" si="58"/>
        <v>1.2285012285012285E-4</v>
      </c>
      <c r="S250" s="5">
        <f t="shared" si="59"/>
        <v>9.3603744149765996E-5</v>
      </c>
      <c r="T250" s="5">
        <f t="shared" si="60"/>
        <v>1.9679556810775579E-2</v>
      </c>
      <c r="U250" s="5">
        <f t="shared" si="61"/>
        <v>2.2613762486126527E-2</v>
      </c>
      <c r="V250" s="5">
        <f t="shared" si="62"/>
        <v>5.1874145006839949E-2</v>
      </c>
      <c r="W250" s="5">
        <f t="shared" si="63"/>
        <v>9.4383918170741946E-2</v>
      </c>
      <c r="X250" s="45">
        <f t="shared" si="64"/>
        <v>398.02954846160202</v>
      </c>
      <c r="Y250" s="45">
        <f t="shared" si="65"/>
        <v>8.9659561700291196E-5</v>
      </c>
      <c r="Z250" s="45">
        <f t="shared" si="66"/>
        <v>1.5882257587153974</v>
      </c>
      <c r="AA250" s="45">
        <f t="shared" si="67"/>
        <v>2.1534185306590126E-2</v>
      </c>
      <c r="AB250" s="45">
        <f t="shared" si="68"/>
        <v>2.8877244497703979E-3</v>
      </c>
      <c r="AC250" s="45">
        <f t="shared" si="69"/>
        <v>-7.8931293976257546E-6</v>
      </c>
      <c r="AD250" s="47">
        <f t="shared" si="70"/>
        <v>1.7149140448237197E-3</v>
      </c>
      <c r="AE250" s="45">
        <f t="shared" si="71"/>
        <v>0.20679048806377451</v>
      </c>
    </row>
    <row r="251" spans="1:31" s="11" customFormat="1">
      <c r="A251" s="5">
        <v>250</v>
      </c>
      <c r="B251" s="10" t="s">
        <v>118</v>
      </c>
      <c r="C251" s="10" t="s">
        <v>118</v>
      </c>
      <c r="D251" s="5" t="s">
        <v>25</v>
      </c>
      <c r="E251" s="5">
        <f t="shared" si="54"/>
        <v>1.8104595164872008E-3</v>
      </c>
      <c r="F251" s="5">
        <f t="shared" si="55"/>
        <v>1.79328698316389E-3</v>
      </c>
      <c r="G251" s="5">
        <f t="shared" si="56"/>
        <v>0.24902659663433244</v>
      </c>
      <c r="H251" s="2">
        <v>150</v>
      </c>
      <c r="I251" s="5">
        <f t="shared" si="57"/>
        <v>0.17401223579623076</v>
      </c>
      <c r="J251" s="4" t="s">
        <v>232</v>
      </c>
      <c r="K251" s="5">
        <v>52</v>
      </c>
      <c r="L251" s="5">
        <v>40</v>
      </c>
      <c r="M251" s="5">
        <v>4</v>
      </c>
      <c r="N251" s="5">
        <v>0.6</v>
      </c>
      <c r="O251" s="2">
        <v>99</v>
      </c>
      <c r="P251" s="5">
        <v>0.4</v>
      </c>
      <c r="Q251" s="3">
        <v>24</v>
      </c>
      <c r="R251" s="5">
        <f t="shared" si="58"/>
        <v>1.6380016380016381E-4</v>
      </c>
      <c r="S251" s="5">
        <f t="shared" si="59"/>
        <v>1.6224648985959438E-4</v>
      </c>
      <c r="T251" s="5">
        <f t="shared" si="60"/>
        <v>1.5743645448620464E-2</v>
      </c>
      <c r="U251" s="5">
        <f t="shared" si="61"/>
        <v>2.2530521642619313E-2</v>
      </c>
      <c r="V251" s="5">
        <f t="shared" si="62"/>
        <v>5.1874145006839949E-2</v>
      </c>
      <c r="W251" s="5">
        <f t="shared" si="63"/>
        <v>9.0474358751739481E-2</v>
      </c>
      <c r="X251" s="45">
        <f t="shared" si="64"/>
        <v>416.31619822676589</v>
      </c>
      <c r="Y251" s="45">
        <f t="shared" si="65"/>
        <v>9.4981685135903893E-5</v>
      </c>
      <c r="Z251" s="45">
        <f t="shared" si="66"/>
        <v>1.4823487019624242</v>
      </c>
      <c r="AA251" s="45">
        <f t="shared" si="67"/>
        <v>1.4226998818597361E-2</v>
      </c>
      <c r="AB251" s="45">
        <f t="shared" si="68"/>
        <v>6.4744807351957241E-3</v>
      </c>
      <c r="AC251" s="45">
        <f t="shared" si="69"/>
        <v>-6.8467206267844754E-6</v>
      </c>
      <c r="AD251" s="47">
        <f t="shared" si="70"/>
        <v>9.2526438607985805E-4</v>
      </c>
      <c r="AE251" s="45">
        <f t="shared" si="71"/>
        <v>0.17308697141015089</v>
      </c>
    </row>
    <row r="252" spans="1:31">
      <c r="A252" s="5">
        <v>251</v>
      </c>
      <c r="B252" s="10" t="s">
        <v>119</v>
      </c>
      <c r="C252" s="10" t="s">
        <v>119</v>
      </c>
      <c r="D252" s="5" t="s">
        <v>25</v>
      </c>
      <c r="E252" s="5">
        <f t="shared" si="54"/>
        <v>2.1980977455675699E-3</v>
      </c>
      <c r="F252" s="5">
        <f t="shared" si="55"/>
        <v>1.6748064569971938E-3</v>
      </c>
      <c r="G252" s="5">
        <f t="shared" si="56"/>
        <v>0.25170658806888041</v>
      </c>
      <c r="H252" s="2">
        <v>150</v>
      </c>
      <c r="I252" s="5">
        <f t="shared" si="57"/>
        <v>0.16432116316028589</v>
      </c>
      <c r="J252" s="4" t="s">
        <v>232</v>
      </c>
      <c r="K252" s="5">
        <v>60</v>
      </c>
      <c r="L252" s="5">
        <v>60</v>
      </c>
      <c r="M252" s="5">
        <v>5</v>
      </c>
      <c r="N252" s="5">
        <v>0.7</v>
      </c>
      <c r="O252" s="2">
        <v>99</v>
      </c>
      <c r="P252" s="5">
        <v>0.5</v>
      </c>
      <c r="Q252" s="3">
        <v>24</v>
      </c>
      <c r="R252" s="5">
        <f t="shared" si="58"/>
        <v>2.4570024570024569E-4</v>
      </c>
      <c r="S252" s="5">
        <f t="shared" si="59"/>
        <v>1.8720748829953199E-4</v>
      </c>
      <c r="T252" s="5">
        <f t="shared" si="60"/>
        <v>1.8367586356723874E-2</v>
      </c>
      <c r="U252" s="5">
        <f t="shared" si="61"/>
        <v>2.8135405105438403E-2</v>
      </c>
      <c r="V252" s="5">
        <f t="shared" si="62"/>
        <v>6.4842681258549945E-2</v>
      </c>
      <c r="W252" s="5">
        <f t="shared" si="63"/>
        <v>0.11177858045471201</v>
      </c>
      <c r="X252" s="45">
        <f t="shared" si="64"/>
        <v>421.2121043521268</v>
      </c>
      <c r="Y252" s="45">
        <f t="shared" si="65"/>
        <v>9.6450839791802748E-5</v>
      </c>
      <c r="Z252" s="45">
        <f t="shared" si="66"/>
        <v>1.4401375185291527</v>
      </c>
      <c r="AA252" s="45">
        <f t="shared" si="67"/>
        <v>1.2493914983695814E-2</v>
      </c>
      <c r="AB252" s="45">
        <f t="shared" si="68"/>
        <v>5.9288565219444492E-3</v>
      </c>
      <c r="AC252" s="45">
        <f t="shared" si="69"/>
        <v>-6.5349936536004869E-6</v>
      </c>
      <c r="AD252" s="47">
        <f t="shared" si="70"/>
        <v>9.5001021319636187E-4</v>
      </c>
      <c r="AE252" s="45">
        <f t="shared" si="71"/>
        <v>0.16337115294708954</v>
      </c>
    </row>
    <row r="253" spans="1:31">
      <c r="A253" s="5">
        <v>252</v>
      </c>
      <c r="B253" s="10" t="s">
        <v>120</v>
      </c>
      <c r="C253" s="10" t="s">
        <v>120</v>
      </c>
      <c r="D253" s="5" t="s">
        <v>121</v>
      </c>
      <c r="E253" s="5">
        <f t="shared" si="54"/>
        <v>1.9159971190640911E-3</v>
      </c>
      <c r="F253" s="5">
        <f t="shared" si="55"/>
        <v>1.4598642635739504E-3</v>
      </c>
      <c r="G253" s="5">
        <f t="shared" si="56"/>
        <v>0.30681791158073884</v>
      </c>
      <c r="H253" s="2">
        <v>150</v>
      </c>
      <c r="I253" s="5">
        <f t="shared" si="57"/>
        <v>0.18415597776766776</v>
      </c>
      <c r="J253" s="4" t="s">
        <v>232</v>
      </c>
      <c r="K253" s="5">
        <v>60</v>
      </c>
      <c r="L253" s="5">
        <v>60</v>
      </c>
      <c r="M253" s="5">
        <v>5</v>
      </c>
      <c r="N253" s="5">
        <v>0.9</v>
      </c>
      <c r="O253" s="2">
        <v>99</v>
      </c>
      <c r="P253" s="5">
        <v>0.7</v>
      </c>
      <c r="Q253" s="3">
        <v>24</v>
      </c>
      <c r="R253" s="5">
        <f t="shared" si="58"/>
        <v>2.4570024570024569E-4</v>
      </c>
      <c r="S253" s="5">
        <f t="shared" si="59"/>
        <v>1.8720748829953199E-4</v>
      </c>
      <c r="T253" s="5">
        <f t="shared" si="60"/>
        <v>2.3615468172930698E-2</v>
      </c>
      <c r="U253" s="5">
        <f t="shared" si="61"/>
        <v>3.9345172031076583E-2</v>
      </c>
      <c r="V253" s="5">
        <f t="shared" si="62"/>
        <v>6.4842681258549945E-2</v>
      </c>
      <c r="W253" s="5">
        <f t="shared" si="63"/>
        <v>0.128236229196557</v>
      </c>
      <c r="X253" s="45">
        <f t="shared" si="64"/>
        <v>338.40215034842873</v>
      </c>
      <c r="Y253" s="45">
        <f t="shared" si="65"/>
        <v>7.1901571307812285E-5</v>
      </c>
      <c r="Z253" s="45">
        <f t="shared" si="66"/>
        <v>1.2047035276246343</v>
      </c>
      <c r="AA253" s="45">
        <f t="shared" si="67"/>
        <v>3.3630606047846429E-2</v>
      </c>
      <c r="AB253" s="45">
        <f t="shared" si="68"/>
        <v>3.7072356158331901E-3</v>
      </c>
      <c r="AC253" s="45">
        <f t="shared" si="69"/>
        <v>-8.9273716955979974E-6</v>
      </c>
      <c r="AD253" s="47">
        <f t="shared" si="70"/>
        <v>1.6625264828404724E-3</v>
      </c>
      <c r="AE253" s="45">
        <f t="shared" si="71"/>
        <v>0.1824934512848273</v>
      </c>
    </row>
    <row r="254" spans="1:31">
      <c r="A254" s="5">
        <v>253</v>
      </c>
      <c r="B254" s="10" t="s">
        <v>122</v>
      </c>
      <c r="C254" s="10" t="s">
        <v>122</v>
      </c>
      <c r="D254" s="5" t="s">
        <v>123</v>
      </c>
      <c r="E254" s="5">
        <f t="shared" si="54"/>
        <v>1.5479863004589293E-3</v>
      </c>
      <c r="F254" s="5">
        <f t="shared" si="55"/>
        <v>1.1794641328301734E-3</v>
      </c>
      <c r="G254" s="5">
        <f t="shared" si="56"/>
        <v>0.17831049743965591</v>
      </c>
      <c r="H254" s="2">
        <v>150</v>
      </c>
      <c r="I254" s="5">
        <f t="shared" si="57"/>
        <v>0.16531626036358418</v>
      </c>
      <c r="J254" s="4" t="s">
        <v>232</v>
      </c>
      <c r="K254" s="5">
        <v>30</v>
      </c>
      <c r="L254" s="5">
        <v>30</v>
      </c>
      <c r="M254" s="5">
        <v>4</v>
      </c>
      <c r="N254" s="5">
        <v>0.5</v>
      </c>
      <c r="O254" s="2">
        <v>99</v>
      </c>
      <c r="P254" s="5">
        <v>0.25</v>
      </c>
      <c r="Q254" s="3">
        <v>24</v>
      </c>
      <c r="R254" s="5">
        <f t="shared" si="58"/>
        <v>1.2285012285012285E-4</v>
      </c>
      <c r="S254" s="5">
        <f t="shared" si="59"/>
        <v>9.3603744149765996E-5</v>
      </c>
      <c r="T254" s="5">
        <f t="shared" si="60"/>
        <v>1.3119704540517054E-2</v>
      </c>
      <c r="U254" s="5">
        <f t="shared" si="61"/>
        <v>1.4150943396226415E-2</v>
      </c>
      <c r="V254" s="5">
        <f t="shared" si="62"/>
        <v>5.1874145006839949E-2</v>
      </c>
      <c r="W254" s="5">
        <f t="shared" si="63"/>
        <v>7.9361246810583305E-2</v>
      </c>
      <c r="X254" s="45">
        <f t="shared" si="64"/>
        <v>513.90732011922216</v>
      </c>
      <c r="Y254" s="45">
        <f t="shared" si="65"/>
        <v>1.2698195293392973E-4</v>
      </c>
      <c r="Z254" s="45">
        <f t="shared" si="66"/>
        <v>1.608593711489841</v>
      </c>
      <c r="AA254" s="45">
        <f t="shared" si="67"/>
        <v>1.0659913600398266E-3</v>
      </c>
      <c r="AB254" s="45">
        <f t="shared" si="68"/>
        <v>4.6907321995294142E-3</v>
      </c>
      <c r="AC254" s="45">
        <f t="shared" si="69"/>
        <v>-4.6574646900065098E-6</v>
      </c>
      <c r="AD254" s="47">
        <f t="shared" si="70"/>
        <v>8.4182809449644949E-4</v>
      </c>
      <c r="AE254" s="45">
        <f t="shared" si="71"/>
        <v>0.16447443226908773</v>
      </c>
    </row>
    <row r="255" spans="1:31" s="22" customFormat="1">
      <c r="A255" s="22">
        <v>254</v>
      </c>
      <c r="B255" s="33" t="s">
        <v>333</v>
      </c>
      <c r="C255" s="33" t="s">
        <v>333</v>
      </c>
      <c r="D255" s="22" t="s">
        <v>334</v>
      </c>
      <c r="E255" s="5">
        <f t="shared" si="54"/>
        <v>3.7366592351143948E-3</v>
      </c>
      <c r="F255" s="5">
        <f t="shared" si="55"/>
        <v>3.5589508483602397E-3</v>
      </c>
      <c r="G255" s="5">
        <f t="shared" si="56"/>
        <v>0.17132437439755072</v>
      </c>
      <c r="H255" s="22">
        <v>150</v>
      </c>
      <c r="I255" s="5">
        <f t="shared" si="57"/>
        <v>0.11971627865550712</v>
      </c>
      <c r="J255" s="34" t="s">
        <v>335</v>
      </c>
      <c r="K255" s="35">
        <v>60.0015</v>
      </c>
      <c r="L255" s="35">
        <v>48</v>
      </c>
      <c r="M255" s="35">
        <v>2.8460999999999999</v>
      </c>
      <c r="N255" s="35">
        <v>0.24</v>
      </c>
      <c r="O255" s="36">
        <v>99</v>
      </c>
      <c r="P255" s="35">
        <v>0.16</v>
      </c>
      <c r="Q255" s="36">
        <v>24</v>
      </c>
      <c r="R255" s="22">
        <f t="shared" si="58"/>
        <v>1.9656019656019659E-4</v>
      </c>
      <c r="S255" s="22">
        <f t="shared" si="59"/>
        <v>1.8721216848673948E-4</v>
      </c>
      <c r="T255" s="22">
        <f t="shared" si="60"/>
        <v>6.2974581794481852E-3</v>
      </c>
      <c r="U255" s="22">
        <f t="shared" si="61"/>
        <v>9.012208657047726E-3</v>
      </c>
      <c r="V255" s="22">
        <f t="shared" si="62"/>
        <v>3.690975102599179E-2</v>
      </c>
      <c r="W255" s="22">
        <f t="shared" si="63"/>
        <v>5.2603190227534638E-2</v>
      </c>
      <c r="X255" s="45">
        <f t="shared" si="64"/>
        <v>585.85691502355803</v>
      </c>
      <c r="Y255" s="45">
        <f t="shared" si="65"/>
        <v>1.4924969154246241E-4</v>
      </c>
      <c r="Z255" s="45">
        <f t="shared" si="66"/>
        <v>1.3773580067949618</v>
      </c>
      <c r="AA255" s="45">
        <f t="shared" si="67"/>
        <v>0</v>
      </c>
      <c r="AB255" s="45">
        <f t="shared" si="68"/>
        <v>1.4262872644595772E-2</v>
      </c>
      <c r="AC255" s="45">
        <f t="shared" si="69"/>
        <v>-3.2406300142455025E-6</v>
      </c>
      <c r="AD255" s="47">
        <f t="shared" si="70"/>
        <v>2.236988928586035E-4</v>
      </c>
      <c r="AE255" s="45">
        <f t="shared" si="71"/>
        <v>0.11949257976264852</v>
      </c>
    </row>
    <row r="256" spans="1:31" s="22" customFormat="1">
      <c r="A256" s="22">
        <v>255</v>
      </c>
      <c r="B256" s="33" t="s">
        <v>336</v>
      </c>
      <c r="C256" s="33" t="s">
        <v>336</v>
      </c>
      <c r="D256" s="22" t="s">
        <v>334</v>
      </c>
      <c r="E256" s="5">
        <f t="shared" si="54"/>
        <v>1.0933206816626313E-3</v>
      </c>
      <c r="F256" s="5">
        <f t="shared" si="55"/>
        <v>1.0413244351980349E-3</v>
      </c>
      <c r="G256" s="5">
        <f t="shared" si="56"/>
        <v>0.18612920020416526</v>
      </c>
      <c r="H256" s="22">
        <v>150</v>
      </c>
      <c r="I256" s="5">
        <f t="shared" si="57"/>
        <v>4.3785195260702424E-2</v>
      </c>
      <c r="J256" s="34" t="s">
        <v>335</v>
      </c>
      <c r="K256" s="35">
        <v>20.000499999999999</v>
      </c>
      <c r="L256" s="35">
        <v>16</v>
      </c>
      <c r="M256" s="35">
        <v>3.5487000000000002</v>
      </c>
      <c r="N256" s="35">
        <v>0.1</v>
      </c>
      <c r="O256" s="36">
        <v>99</v>
      </c>
      <c r="P256" s="35">
        <v>0.2</v>
      </c>
      <c r="Q256" s="36">
        <v>24</v>
      </c>
      <c r="R256" s="22">
        <f t="shared" si="58"/>
        <v>6.5520065520065525E-5</v>
      </c>
      <c r="S256" s="22">
        <f t="shared" si="59"/>
        <v>6.2404056162246492E-5</v>
      </c>
      <c r="T256" s="22">
        <f t="shared" si="60"/>
        <v>2.623940908103411E-3</v>
      </c>
      <c r="U256" s="22">
        <f t="shared" si="61"/>
        <v>1.1154273029966704E-2</v>
      </c>
      <c r="V256" s="22">
        <f t="shared" si="62"/>
        <v>4.602144459644323E-2</v>
      </c>
      <c r="W256" s="22">
        <f t="shared" si="63"/>
        <v>5.992758265619566E-2</v>
      </c>
      <c r="X256" s="45">
        <f t="shared" si="64"/>
        <v>677.14733086404215</v>
      </c>
      <c r="Y256" s="45">
        <f t="shared" si="65"/>
        <v>1.7953227822437441E-4</v>
      </c>
      <c r="Z256" s="45">
        <f t="shared" si="66"/>
        <v>0.84298168070358481</v>
      </c>
      <c r="AA256" s="45">
        <f t="shared" si="67"/>
        <v>5.7301016062806728E-3</v>
      </c>
      <c r="AB256" s="45">
        <f t="shared" si="68"/>
        <v>3.9309986008189612E-3</v>
      </c>
      <c r="AC256" s="45">
        <f t="shared" si="69"/>
        <v>-1.2876531331959243E-6</v>
      </c>
      <c r="AD256" s="47">
        <f t="shared" si="70"/>
        <v>3.0404704921770456E-4</v>
      </c>
      <c r="AE256" s="45">
        <f t="shared" si="71"/>
        <v>4.3481148211484716E-2</v>
      </c>
    </row>
    <row r="257" spans="1:31" s="22" customFormat="1">
      <c r="A257" s="22">
        <v>256</v>
      </c>
      <c r="B257" s="33" t="s">
        <v>337</v>
      </c>
      <c r="C257" s="33" t="s">
        <v>337</v>
      </c>
      <c r="D257" s="22" t="s">
        <v>334</v>
      </c>
      <c r="E257" s="5">
        <f t="shared" si="54"/>
        <v>1.52300877801373E-3</v>
      </c>
      <c r="F257" s="5">
        <f t="shared" si="55"/>
        <v>6.9625248568619107E-3</v>
      </c>
      <c r="G257" s="5">
        <f t="shared" si="56"/>
        <v>0.13028507596658656</v>
      </c>
      <c r="H257" s="22">
        <v>150</v>
      </c>
      <c r="I257" s="5">
        <f t="shared" si="57"/>
        <v>6.0993300362420275E-2</v>
      </c>
      <c r="J257" s="34" t="s">
        <v>335</v>
      </c>
      <c r="K257" s="35">
        <v>95.998999999999995</v>
      </c>
      <c r="L257" s="35">
        <v>16</v>
      </c>
      <c r="M257" s="35">
        <v>2.6545999999999998</v>
      </c>
      <c r="N257" s="35">
        <v>0.1</v>
      </c>
      <c r="O257" s="36">
        <v>99</v>
      </c>
      <c r="P257" s="35">
        <v>0.1</v>
      </c>
      <c r="Q257" s="36">
        <v>24</v>
      </c>
      <c r="R257" s="22">
        <f t="shared" si="58"/>
        <v>6.5520065520065525E-5</v>
      </c>
      <c r="S257" s="22">
        <f t="shared" si="59"/>
        <v>2.9952886115444617E-4</v>
      </c>
      <c r="T257" s="22">
        <f t="shared" si="60"/>
        <v>2.623940908103411E-3</v>
      </c>
      <c r="U257" s="22">
        <f t="shared" si="61"/>
        <v>5.6048834628190901E-3</v>
      </c>
      <c r="V257" s="22">
        <f t="shared" si="62"/>
        <v>3.4426276333789328E-2</v>
      </c>
      <c r="W257" s="22">
        <f t="shared" si="63"/>
        <v>4.302014963138634E-2</v>
      </c>
      <c r="X257" s="45">
        <f t="shared" si="64"/>
        <v>759.77880013117749</v>
      </c>
      <c r="Y257" s="45">
        <f t="shared" si="65"/>
        <v>2.0812899497269424E-4</v>
      </c>
      <c r="Z257" s="45">
        <f t="shared" si="66"/>
        <v>0.9304636501293605</v>
      </c>
      <c r="AA257" s="45">
        <f t="shared" si="67"/>
        <v>9.8162829350184611E-3</v>
      </c>
      <c r="AB257" s="45">
        <f t="shared" si="68"/>
        <v>2.7532746400558757E-2</v>
      </c>
      <c r="AC257" s="45">
        <f t="shared" si="69"/>
        <v>-1.2555496498449796E-6</v>
      </c>
      <c r="AD257" s="47">
        <f t="shared" si="70"/>
        <v>4.5526768197632836E-5</v>
      </c>
      <c r="AE257" s="45">
        <f t="shared" si="71"/>
        <v>6.094777359422264E-2</v>
      </c>
    </row>
    <row r="258" spans="1:31" s="22" customFormat="1">
      <c r="A258" s="22">
        <v>257</v>
      </c>
      <c r="B258" s="33" t="s">
        <v>338</v>
      </c>
      <c r="C258" s="33" t="s">
        <v>338</v>
      </c>
      <c r="D258" s="22" t="s">
        <v>339</v>
      </c>
      <c r="E258" s="5">
        <f t="shared" ref="E258" si="72">R258/W258</f>
        <v>2.6336509280360317E-3</v>
      </c>
      <c r="F258" s="5">
        <f t="shared" ref="F258" si="73">S258/W258</f>
        <v>5.0167990254704727E-3</v>
      </c>
      <c r="G258" s="5">
        <f t="shared" ref="G258" si="74">U258/W258</f>
        <v>0.18112780798440481</v>
      </c>
      <c r="H258" s="22">
        <v>150</v>
      </c>
      <c r="I258" s="5">
        <f t="shared" ref="I258" si="75">T258/W258</f>
        <v>0.12656662082772613</v>
      </c>
      <c r="J258" s="34" t="s">
        <v>335</v>
      </c>
      <c r="K258" s="35">
        <v>80.001999999999995</v>
      </c>
      <c r="L258" s="35">
        <v>32</v>
      </c>
      <c r="M258" s="35">
        <v>2.6267999999999998</v>
      </c>
      <c r="N258" s="35">
        <v>0.24</v>
      </c>
      <c r="O258" s="36">
        <v>99</v>
      </c>
      <c r="P258" s="35">
        <v>0.16</v>
      </c>
      <c r="Q258" s="36">
        <v>24</v>
      </c>
      <c r="R258" s="22">
        <f t="shared" ref="R258:R278" si="76">L258/244.2/1000</f>
        <v>1.3104013104013105E-4</v>
      </c>
      <c r="S258" s="22">
        <f t="shared" ref="S258:S278" si="77">K258/320.5/1000</f>
        <v>2.4961622464898597E-4</v>
      </c>
      <c r="T258" s="22">
        <f t="shared" ref="T258:T278" si="78">N258*O258/100/46.03*1.22</f>
        <v>6.2974581794481852E-3</v>
      </c>
      <c r="U258" s="22">
        <f t="shared" ref="U258:U278" si="79">((N258*(1-O258/100)+P258)/18.02)</f>
        <v>9.012208657047726E-3</v>
      </c>
      <c r="V258" s="22">
        <f t="shared" ref="V258:V278" si="80">M258*0.948/73.1</f>
        <v>3.406575102599179E-2</v>
      </c>
      <c r="W258" s="22">
        <f t="shared" ref="W258:W278" si="81">R258+S258+T258+U258+V258</f>
        <v>4.9756074218176821E-2</v>
      </c>
      <c r="X258" s="45">
        <f t="shared" si="64"/>
        <v>561.38605345782059</v>
      </c>
      <c r="Y258" s="45">
        <f t="shared" si="65"/>
        <v>1.4098448050692589E-4</v>
      </c>
      <c r="Z258" s="45">
        <f t="shared" si="66"/>
        <v>1.4188139264007404</v>
      </c>
      <c r="AA258" s="45">
        <f t="shared" si="67"/>
        <v>0</v>
      </c>
      <c r="AB258" s="45">
        <f t="shared" si="68"/>
        <v>2.0095814295543427E-2</v>
      </c>
      <c r="AC258" s="45">
        <f t="shared" si="69"/>
        <v>-3.6221080659340571E-6</v>
      </c>
      <c r="AD258" s="47">
        <f t="shared" si="70"/>
        <v>1.7865366787769843E-4</v>
      </c>
      <c r="AE258" s="45">
        <f t="shared" si="71"/>
        <v>0.12638796715984843</v>
      </c>
    </row>
    <row r="259" spans="1:31">
      <c r="A259" s="5">
        <v>258</v>
      </c>
      <c r="B259" s="13" t="s">
        <v>304</v>
      </c>
      <c r="C259" s="13" t="s">
        <v>304</v>
      </c>
      <c r="D259" s="11" t="s">
        <v>340</v>
      </c>
      <c r="E259" s="5">
        <f t="shared" ref="E259:E278" si="82">R259/W259</f>
        <v>1.0292580836681561E-3</v>
      </c>
      <c r="F259" s="5">
        <f t="shared" ref="F259:F278" si="83">S259/W259</f>
        <v>1.5684544401358112E-3</v>
      </c>
      <c r="G259" s="5">
        <f t="shared" ref="G259:G278" si="84">U259/W259</f>
        <v>2.0922155163576356E-3</v>
      </c>
      <c r="H259" s="5">
        <v>120</v>
      </c>
      <c r="I259" s="5">
        <f t="shared" ref="I259:I278" si="85">T259/W259</f>
        <v>9.8927094872549706E-2</v>
      </c>
      <c r="J259" s="5" t="s">
        <v>319</v>
      </c>
      <c r="K259" s="5">
        <v>40</v>
      </c>
      <c r="L259" s="5">
        <v>20</v>
      </c>
      <c r="M259" s="5">
        <v>5.5</v>
      </c>
      <c r="N259" s="5">
        <v>0.3</v>
      </c>
      <c r="O259" s="5">
        <v>99</v>
      </c>
      <c r="P259" s="5">
        <v>0</v>
      </c>
      <c r="Q259" s="5">
        <v>24</v>
      </c>
      <c r="R259" s="5">
        <f t="shared" si="76"/>
        <v>8.1900081900081903E-5</v>
      </c>
      <c r="S259" s="5">
        <f t="shared" si="77"/>
        <v>1.24804992199688E-4</v>
      </c>
      <c r="T259" s="5">
        <f t="shared" si="78"/>
        <v>7.8718227243102321E-3</v>
      </c>
      <c r="U259" s="5">
        <f t="shared" si="79"/>
        <v>1.6648168701442856E-4</v>
      </c>
      <c r="V259" s="5">
        <f t="shared" si="80"/>
        <v>7.1326949384404925E-2</v>
      </c>
      <c r="W259" s="5">
        <f t="shared" si="81"/>
        <v>7.957195886982936E-2</v>
      </c>
      <c r="X259" s="45">
        <f t="shared" ref="X259:X286" si="86">10^(3.0828-0.7233*G259-1.5265*I259-2.0598*G259^2+2.541*G259*I259)</f>
        <v>852.69045544268783</v>
      </c>
      <c r="Y259" s="45">
        <f t="shared" ref="Y259:Y286" si="87">X259*(M259+N259+P259)/1000/242.23/W259/1000</f>
        <v>2.5658509027896625E-4</v>
      </c>
      <c r="Z259" s="45">
        <f t="shared" ref="Z259:Z286" si="88">10^(-0.523+2.96*G259+4.886*I259-8.373*G259^2-13.956*I259^2+9.194*I259^3)</f>
        <v>0.68997595215532059</v>
      </c>
      <c r="AA259" s="45">
        <f t="shared" ref="AA259:AA286" si="89">MAX(0.07766-0.47574*G259-0.62178*I259+0.76593*G259^2+1.18*I259^2+1.8463*G259*I259,0)</f>
        <v>2.7087407085222726E-2</v>
      </c>
      <c r="AB259" s="45">
        <f t="shared" ref="AB259:AB286" si="90">-(AA259*V259-4*F259-G259*0.000158)</f>
        <v>4.3420862164723767E-3</v>
      </c>
      <c r="AC259" s="45">
        <f t="shared" ref="AC259:AC286" si="91">-G259*0.000158*I259</f>
        <v>-3.2702334855124115E-8</v>
      </c>
      <c r="AD259" s="47">
        <f t="shared" ref="AD259:AD286" si="92">(-AB259+(AB259^2-4*AC259)^0.5)/2</f>
        <v>7.5184613952446883E-6</v>
      </c>
      <c r="AE259" s="45">
        <f t="shared" ref="AE259:AE286" si="93">I259-AD259</f>
        <v>9.8919576411154467E-2</v>
      </c>
    </row>
    <row r="260" spans="1:31">
      <c r="A260" s="5">
        <v>259</v>
      </c>
      <c r="B260" s="14" t="s">
        <v>305</v>
      </c>
      <c r="C260" s="14" t="s">
        <v>305</v>
      </c>
      <c r="D260" s="12" t="s">
        <v>70</v>
      </c>
      <c r="E260" s="5">
        <f t="shared" si="82"/>
        <v>1.8804280842583401E-3</v>
      </c>
      <c r="F260" s="5">
        <f t="shared" si="83"/>
        <v>1.4924614475295326E-3</v>
      </c>
      <c r="G260" s="5">
        <f t="shared" si="84"/>
        <v>2.6544611206060801E-3</v>
      </c>
      <c r="H260" s="5">
        <v>120</v>
      </c>
      <c r="I260" s="5">
        <f t="shared" si="85"/>
        <v>0.12551198720237614</v>
      </c>
      <c r="J260" s="5" t="s">
        <v>319</v>
      </c>
      <c r="K260" s="5">
        <v>50</v>
      </c>
      <c r="L260" s="5">
        <v>48</v>
      </c>
      <c r="M260" s="5">
        <v>7</v>
      </c>
      <c r="N260" s="5">
        <v>0.5</v>
      </c>
      <c r="O260" s="5">
        <v>99</v>
      </c>
      <c r="P260" s="5">
        <v>0</v>
      </c>
      <c r="Q260" s="5">
        <v>24</v>
      </c>
      <c r="R260" s="5">
        <f t="shared" si="76"/>
        <v>1.9656019656019659E-4</v>
      </c>
      <c r="S260" s="5">
        <f t="shared" si="77"/>
        <v>1.5600624024960998E-4</v>
      </c>
      <c r="T260" s="5">
        <f t="shared" si="78"/>
        <v>1.3119704540517054E-2</v>
      </c>
      <c r="U260" s="5">
        <f t="shared" si="79"/>
        <v>2.7746947835738096E-4</v>
      </c>
      <c r="V260" s="5">
        <f t="shared" si="80"/>
        <v>9.0779753761969895E-2</v>
      </c>
      <c r="W260" s="5">
        <f t="shared" si="81"/>
        <v>0.10452949421765413</v>
      </c>
      <c r="X260" s="45">
        <f t="shared" si="86"/>
        <v>776.4581318419215</v>
      </c>
      <c r="Y260" s="45">
        <f t="shared" si="87"/>
        <v>2.2999189304383604E-4</v>
      </c>
      <c r="Z260" s="45">
        <f t="shared" si="88"/>
        <v>0.78772727281562593</v>
      </c>
      <c r="AA260" s="45">
        <f t="shared" si="89"/>
        <v>1.7565691331331446E-2</v>
      </c>
      <c r="AB260" s="45">
        <f t="shared" si="90"/>
        <v>4.3756560612581482E-3</v>
      </c>
      <c r="AC260" s="45">
        <f t="shared" si="91"/>
        <v>-5.2640337051397025E-8</v>
      </c>
      <c r="AD260" s="47">
        <f t="shared" si="92"/>
        <v>1.1997378047189609E-5</v>
      </c>
      <c r="AE260" s="45">
        <f t="shared" si="93"/>
        <v>0.12549998982432894</v>
      </c>
    </row>
    <row r="261" spans="1:31">
      <c r="A261" s="5">
        <v>260</v>
      </c>
      <c r="B261" s="15" t="s">
        <v>318</v>
      </c>
      <c r="C261" s="15" t="s">
        <v>318</v>
      </c>
      <c r="D261" s="12" t="s">
        <v>343</v>
      </c>
      <c r="E261" s="5">
        <f t="shared" si="82"/>
        <v>1.1253268490769553E-3</v>
      </c>
      <c r="F261" s="5">
        <f t="shared" si="83"/>
        <v>2.3817370128669827E-3</v>
      </c>
      <c r="G261" s="5">
        <f t="shared" si="84"/>
        <v>4.236108283151325E-3</v>
      </c>
      <c r="H261" s="5">
        <v>120</v>
      </c>
      <c r="I261" s="5">
        <f t="shared" si="85"/>
        <v>0.20029766663200255</v>
      </c>
      <c r="J261" s="5" t="s">
        <v>319</v>
      </c>
      <c r="K261" s="5">
        <v>50</v>
      </c>
      <c r="L261" s="5">
        <v>18</v>
      </c>
      <c r="M261" s="5">
        <v>4</v>
      </c>
      <c r="N261" s="5">
        <v>0.5</v>
      </c>
      <c r="O261" s="5">
        <v>99</v>
      </c>
      <c r="P261" s="5">
        <v>0</v>
      </c>
      <c r="Q261" s="5">
        <v>24</v>
      </c>
      <c r="R261" s="5">
        <f t="shared" si="76"/>
        <v>7.3710073710073714E-5</v>
      </c>
      <c r="S261" s="5">
        <f t="shared" si="77"/>
        <v>1.5600624024960998E-4</v>
      </c>
      <c r="T261" s="5">
        <f t="shared" si="78"/>
        <v>1.3119704540517054E-2</v>
      </c>
      <c r="U261" s="5">
        <f t="shared" si="79"/>
        <v>2.7746947835738096E-4</v>
      </c>
      <c r="V261" s="5">
        <f t="shared" si="80"/>
        <v>5.1874145006839949E-2</v>
      </c>
      <c r="W261" s="5">
        <f t="shared" si="81"/>
        <v>6.5501035339674066E-2</v>
      </c>
      <c r="X261" s="45">
        <f t="shared" si="86"/>
        <v>597.17369167520701</v>
      </c>
      <c r="Y261" s="45">
        <f t="shared" si="87"/>
        <v>1.6937023364783707E-4</v>
      </c>
      <c r="Z261" s="45">
        <f t="shared" si="88"/>
        <v>0.95944701784507491</v>
      </c>
      <c r="AA261" s="45">
        <f t="shared" si="89"/>
        <v>2.4531642450142509E-5</v>
      </c>
      <c r="AB261" s="45">
        <f t="shared" si="90"/>
        <v>9.5263447985989552E-3</v>
      </c>
      <c r="AC261" s="45">
        <f t="shared" si="91"/>
        <v>-1.3406025154508199E-7</v>
      </c>
      <c r="AD261" s="47">
        <f t="shared" si="92"/>
        <v>1.4051853024608582E-5</v>
      </c>
      <c r="AE261" s="45">
        <f t="shared" si="93"/>
        <v>0.20028361477897794</v>
      </c>
    </row>
    <row r="262" spans="1:31">
      <c r="A262" s="5">
        <v>261</v>
      </c>
      <c r="B262" s="14" t="s">
        <v>306</v>
      </c>
      <c r="C262" s="14" t="s">
        <v>306</v>
      </c>
      <c r="D262" s="12" t="s">
        <v>70</v>
      </c>
      <c r="E262" s="5">
        <f t="shared" si="82"/>
        <v>1.7494147300275576E-3</v>
      </c>
      <c r="F262" s="5">
        <f t="shared" si="83"/>
        <v>2.3802489250764965E-3</v>
      </c>
      <c r="G262" s="5">
        <f t="shared" si="84"/>
        <v>4.2334616009268473E-3</v>
      </c>
      <c r="H262" s="5">
        <v>120</v>
      </c>
      <c r="I262" s="5">
        <f t="shared" si="85"/>
        <v>0.20017252245757533</v>
      </c>
      <c r="J262" s="5" t="s">
        <v>319</v>
      </c>
      <c r="K262" s="5">
        <v>50</v>
      </c>
      <c r="L262" s="5">
        <v>28</v>
      </c>
      <c r="M262" s="5">
        <v>4</v>
      </c>
      <c r="N262" s="5">
        <v>0.5</v>
      </c>
      <c r="O262" s="5">
        <v>99</v>
      </c>
      <c r="P262" s="5">
        <v>0</v>
      </c>
      <c r="Q262" s="5">
        <v>24</v>
      </c>
      <c r="R262" s="5">
        <f t="shared" si="76"/>
        <v>1.1466011466011466E-4</v>
      </c>
      <c r="S262" s="5">
        <f t="shared" si="77"/>
        <v>1.5600624024960998E-4</v>
      </c>
      <c r="T262" s="5">
        <f t="shared" si="78"/>
        <v>1.3119704540517054E-2</v>
      </c>
      <c r="U262" s="5">
        <f t="shared" si="79"/>
        <v>2.7746947835738096E-4</v>
      </c>
      <c r="V262" s="5">
        <f t="shared" si="80"/>
        <v>5.1874145006839949E-2</v>
      </c>
      <c r="W262" s="5">
        <f t="shared" si="81"/>
        <v>6.5541985380624113E-2</v>
      </c>
      <c r="X262" s="45">
        <f t="shared" si="86"/>
        <v>597.43541953638578</v>
      </c>
      <c r="Y262" s="45">
        <f t="shared" si="87"/>
        <v>1.693385974574588E-4</v>
      </c>
      <c r="Z262" s="45">
        <f t="shared" si="88"/>
        <v>0.95931874045762677</v>
      </c>
      <c r="AA262" s="45">
        <f t="shared" si="89"/>
        <v>4.2491341961203031E-5</v>
      </c>
      <c r="AB262" s="45">
        <f t="shared" si="90"/>
        <v>9.5194603852045007E-3</v>
      </c>
      <c r="AC262" s="45">
        <f t="shared" si="91"/>
        <v>-1.3389278460680033E-7</v>
      </c>
      <c r="AD262" s="47">
        <f t="shared" si="92"/>
        <v>1.4044445037890603E-5</v>
      </c>
      <c r="AE262" s="45">
        <f t="shared" si="93"/>
        <v>0.20015847801253744</v>
      </c>
    </row>
    <row r="263" spans="1:31">
      <c r="A263" s="5">
        <v>262</v>
      </c>
      <c r="B263" s="14" t="s">
        <v>307</v>
      </c>
      <c r="C263" s="14" t="s">
        <v>307</v>
      </c>
      <c r="D263" s="12" t="s">
        <v>70</v>
      </c>
      <c r="E263" s="5">
        <f t="shared" si="82"/>
        <v>1.2519957755080264E-3</v>
      </c>
      <c r="F263" s="5">
        <f t="shared" si="83"/>
        <v>9.5393874689254313E-4</v>
      </c>
      <c r="G263" s="5">
        <f t="shared" si="84"/>
        <v>4.2416394059248104E-3</v>
      </c>
      <c r="H263" s="5">
        <v>120</v>
      </c>
      <c r="I263" s="5">
        <f t="shared" si="85"/>
        <v>0.20055919700642447</v>
      </c>
      <c r="J263" s="5" t="s">
        <v>319</v>
      </c>
      <c r="K263" s="5">
        <v>20</v>
      </c>
      <c r="L263" s="5">
        <v>20</v>
      </c>
      <c r="M263" s="5">
        <v>4</v>
      </c>
      <c r="N263" s="5">
        <v>0.5</v>
      </c>
      <c r="O263" s="5">
        <v>99</v>
      </c>
      <c r="P263" s="5">
        <v>0</v>
      </c>
      <c r="Q263" s="5">
        <v>24</v>
      </c>
      <c r="R263" s="5">
        <f t="shared" si="76"/>
        <v>8.1900081900081903E-5</v>
      </c>
      <c r="S263" s="5">
        <f t="shared" si="77"/>
        <v>6.2402496099844002E-5</v>
      </c>
      <c r="T263" s="5">
        <f t="shared" si="78"/>
        <v>1.3119704540517054E-2</v>
      </c>
      <c r="U263" s="5">
        <f t="shared" si="79"/>
        <v>2.7746947835738096E-4</v>
      </c>
      <c r="V263" s="5">
        <f t="shared" si="80"/>
        <v>5.1874145006839949E-2</v>
      </c>
      <c r="W263" s="5">
        <f t="shared" si="81"/>
        <v>6.5415621603714308E-2</v>
      </c>
      <c r="X263" s="45">
        <f t="shared" si="86"/>
        <v>596.62710173027176</v>
      </c>
      <c r="Y263" s="45">
        <f t="shared" si="87"/>
        <v>1.6943615570735987E-4</v>
      </c>
      <c r="Z263" s="45">
        <f t="shared" si="88"/>
        <v>0.95971326674709989</v>
      </c>
      <c r="AA263" s="45">
        <f t="shared" si="89"/>
        <v>0</v>
      </c>
      <c r="AB263" s="45">
        <f t="shared" si="90"/>
        <v>3.8164251665963088E-3</v>
      </c>
      <c r="AC263" s="45">
        <f t="shared" si="91"/>
        <v>-1.3441056733240777E-7</v>
      </c>
      <c r="AD263" s="47">
        <f t="shared" si="92"/>
        <v>3.489982477036086E-5</v>
      </c>
      <c r="AE263" s="45">
        <f t="shared" si="93"/>
        <v>0.2005242971816541</v>
      </c>
    </row>
    <row r="264" spans="1:31">
      <c r="A264" s="5">
        <v>263</v>
      </c>
      <c r="B264" s="14" t="s">
        <v>308</v>
      </c>
      <c r="C264" s="14" t="s">
        <v>308</v>
      </c>
      <c r="D264" s="12" t="s">
        <v>70</v>
      </c>
      <c r="E264" s="5">
        <f t="shared" si="82"/>
        <v>2.5008604842546313E-3</v>
      </c>
      <c r="F264" s="5">
        <f t="shared" si="83"/>
        <v>9.5274591303429169E-4</v>
      </c>
      <c r="G264" s="5">
        <f t="shared" si="84"/>
        <v>4.2363355317354438E-3</v>
      </c>
      <c r="H264" s="5">
        <v>120</v>
      </c>
      <c r="I264" s="5">
        <f t="shared" si="85"/>
        <v>0.20030841172115088</v>
      </c>
      <c r="J264" s="5" t="s">
        <v>319</v>
      </c>
      <c r="K264" s="5">
        <v>20</v>
      </c>
      <c r="L264" s="5">
        <v>40</v>
      </c>
      <c r="M264" s="5">
        <v>4</v>
      </c>
      <c r="N264" s="5">
        <v>0.5</v>
      </c>
      <c r="O264" s="5">
        <v>99</v>
      </c>
      <c r="P264" s="5">
        <v>0</v>
      </c>
      <c r="Q264" s="5">
        <v>24</v>
      </c>
      <c r="R264" s="5">
        <f t="shared" si="76"/>
        <v>1.6380016380016381E-4</v>
      </c>
      <c r="S264" s="5">
        <f t="shared" si="77"/>
        <v>6.2402496099844002E-5</v>
      </c>
      <c r="T264" s="5">
        <f t="shared" si="78"/>
        <v>1.3119704540517054E-2</v>
      </c>
      <c r="U264" s="5">
        <f t="shared" si="79"/>
        <v>2.7746947835738096E-4</v>
      </c>
      <c r="V264" s="5">
        <f t="shared" si="80"/>
        <v>5.1874145006839949E-2</v>
      </c>
      <c r="W264" s="5">
        <f t="shared" si="81"/>
        <v>6.5497521685614388E-2</v>
      </c>
      <c r="X264" s="45">
        <f t="shared" si="86"/>
        <v>597.15122473297572</v>
      </c>
      <c r="Y264" s="45">
        <f t="shared" si="87"/>
        <v>1.6937294720654816E-4</v>
      </c>
      <c r="Z264" s="45">
        <f t="shared" si="88"/>
        <v>0.95945800554332916</v>
      </c>
      <c r="AA264" s="45">
        <f t="shared" si="89"/>
        <v>2.2991372947952886E-5</v>
      </c>
      <c r="AB264" s="45">
        <f t="shared" si="90"/>
        <v>3.8104603353369725E-3</v>
      </c>
      <c r="AC264" s="45">
        <f t="shared" si="91"/>
        <v>-1.3407463541700902E-7</v>
      </c>
      <c r="AD264" s="47">
        <f t="shared" si="92"/>
        <v>3.4866898772030041E-5</v>
      </c>
      <c r="AE264" s="45">
        <f t="shared" si="93"/>
        <v>0.20027354482237886</v>
      </c>
    </row>
    <row r="265" spans="1:31">
      <c r="A265" s="5">
        <v>264</v>
      </c>
      <c r="B265" s="13" t="s">
        <v>309</v>
      </c>
      <c r="C265" s="13" t="s">
        <v>309</v>
      </c>
      <c r="D265" s="12" t="s">
        <v>70</v>
      </c>
      <c r="E265" s="5">
        <f t="shared" si="82"/>
        <v>1.0023216683703318E-3</v>
      </c>
      <c r="F265" s="5">
        <f t="shared" si="83"/>
        <v>2.1213984348763654E-3</v>
      </c>
      <c r="G265" s="5">
        <f t="shared" si="84"/>
        <v>6.036920740314102E-3</v>
      </c>
      <c r="H265" s="5">
        <v>120</v>
      </c>
      <c r="I265" s="5">
        <f t="shared" si="85"/>
        <v>0.28544622967657529</v>
      </c>
      <c r="J265" s="5" t="s">
        <v>319</v>
      </c>
      <c r="K265" s="5">
        <v>50</v>
      </c>
      <c r="L265" s="5">
        <v>18</v>
      </c>
      <c r="M265" s="5">
        <v>4</v>
      </c>
      <c r="N265" s="5">
        <v>0.8</v>
      </c>
      <c r="O265" s="5">
        <v>99</v>
      </c>
      <c r="P265" s="5">
        <v>0</v>
      </c>
      <c r="Q265" s="5">
        <v>24</v>
      </c>
      <c r="R265" s="5">
        <f t="shared" si="76"/>
        <v>7.3710073710073714E-5</v>
      </c>
      <c r="S265" s="5">
        <f t="shared" si="77"/>
        <v>1.5600624024960998E-4</v>
      </c>
      <c r="T265" s="5">
        <f t="shared" si="78"/>
        <v>2.0991527264827288E-2</v>
      </c>
      <c r="U265" s="5">
        <f t="shared" si="79"/>
        <v>4.439511653718095E-4</v>
      </c>
      <c r="V265" s="5">
        <f t="shared" si="80"/>
        <v>5.1874145006839949E-2</v>
      </c>
      <c r="W265" s="5">
        <f t="shared" si="81"/>
        <v>7.3539339750998731E-2</v>
      </c>
      <c r="X265" s="45">
        <f t="shared" si="86"/>
        <v>443.61216789003026</v>
      </c>
      <c r="Y265" s="45">
        <f t="shared" si="87"/>
        <v>1.1953553558794097E-4</v>
      </c>
      <c r="Z265" s="45">
        <f t="shared" si="88"/>
        <v>0.92461331933465951</v>
      </c>
      <c r="AA265" s="45">
        <f t="shared" si="89"/>
        <v>0</v>
      </c>
      <c r="AB265" s="45">
        <f t="shared" si="90"/>
        <v>8.4865475729824311E-3</v>
      </c>
      <c r="AC265" s="45">
        <f t="shared" si="91"/>
        <v>-2.7226816974027881E-7</v>
      </c>
      <c r="AD265" s="47">
        <f t="shared" si="92"/>
        <v>3.1961949332456885E-5</v>
      </c>
      <c r="AE265" s="45">
        <f t="shared" si="93"/>
        <v>0.28541426772724282</v>
      </c>
    </row>
    <row r="266" spans="1:31">
      <c r="A266" s="5">
        <v>265</v>
      </c>
      <c r="B266" s="13" t="s">
        <v>310</v>
      </c>
      <c r="C266" s="13" t="s">
        <v>310</v>
      </c>
      <c r="D266" s="12" t="s">
        <v>70</v>
      </c>
      <c r="E266" s="5">
        <f t="shared" si="82"/>
        <v>6.726602721299393E-4</v>
      </c>
      <c r="F266" s="5">
        <f t="shared" si="83"/>
        <v>5.1252305289900524E-4</v>
      </c>
      <c r="G266" s="5">
        <f t="shared" si="84"/>
        <v>3.0385430716635469E-3</v>
      </c>
      <c r="H266" s="5">
        <v>120</v>
      </c>
      <c r="I266" s="5">
        <f t="shared" si="85"/>
        <v>0.14367269355123444</v>
      </c>
      <c r="J266" s="5" t="s">
        <v>319</v>
      </c>
      <c r="K266" s="5">
        <v>15</v>
      </c>
      <c r="L266" s="5">
        <v>15</v>
      </c>
      <c r="M266" s="5">
        <v>6</v>
      </c>
      <c r="N266" s="5">
        <v>0.5</v>
      </c>
      <c r="O266" s="5">
        <v>99</v>
      </c>
      <c r="P266" s="5">
        <v>0</v>
      </c>
      <c r="Q266" s="5">
        <v>24</v>
      </c>
      <c r="R266" s="5">
        <f t="shared" si="76"/>
        <v>6.1425061425061424E-5</v>
      </c>
      <c r="S266" s="5">
        <f t="shared" si="77"/>
        <v>4.6801872074882998E-5</v>
      </c>
      <c r="T266" s="5">
        <f t="shared" si="78"/>
        <v>1.3119704540517054E-2</v>
      </c>
      <c r="U266" s="5">
        <f t="shared" si="79"/>
        <v>2.7746947835738096E-4</v>
      </c>
      <c r="V266" s="5">
        <f t="shared" si="80"/>
        <v>7.781121751025992E-2</v>
      </c>
      <c r="W266" s="5">
        <f t="shared" si="81"/>
        <v>9.1316618462634294E-2</v>
      </c>
      <c r="X266" s="45">
        <f t="shared" si="86"/>
        <v>728.41037913037633</v>
      </c>
      <c r="Y266" s="45">
        <f t="shared" si="87"/>
        <v>2.140482749354214E-4</v>
      </c>
      <c r="Z266" s="45">
        <f t="shared" si="88"/>
        <v>0.84545474441601232</v>
      </c>
      <c r="AA266" s="45">
        <f t="shared" si="89"/>
        <v>1.2052095076733925E-2</v>
      </c>
      <c r="AB266" s="45">
        <f t="shared" si="90"/>
        <v>1.1127841099312678E-3</v>
      </c>
      <c r="AC266" s="45">
        <f t="shared" si="91"/>
        <v>-6.8975795477220248E-8</v>
      </c>
      <c r="AD266" s="47">
        <f t="shared" si="92"/>
        <v>5.8870420979471373E-5</v>
      </c>
      <c r="AE266" s="45">
        <f t="shared" si="93"/>
        <v>0.14361382313025498</v>
      </c>
    </row>
    <row r="267" spans="1:31">
      <c r="A267" s="5">
        <v>266</v>
      </c>
      <c r="B267" s="13" t="s">
        <v>311</v>
      </c>
      <c r="C267" s="13" t="s">
        <v>311</v>
      </c>
      <c r="D267" s="12" t="s">
        <v>70</v>
      </c>
      <c r="E267" s="5">
        <f t="shared" si="82"/>
        <v>3.6318717774468481E-4</v>
      </c>
      <c r="F267" s="5">
        <f t="shared" si="83"/>
        <v>2.7672483246568498E-4</v>
      </c>
      <c r="G267" s="5">
        <f t="shared" si="84"/>
        <v>1.6405902479698874E-3</v>
      </c>
      <c r="H267" s="5">
        <v>120</v>
      </c>
      <c r="I267" s="5">
        <f t="shared" si="85"/>
        <v>7.7572709808808316E-2</v>
      </c>
      <c r="J267" s="5" t="s">
        <v>319</v>
      </c>
      <c r="K267" s="5">
        <v>15</v>
      </c>
      <c r="L267" s="5">
        <v>15</v>
      </c>
      <c r="M267" s="5">
        <v>12</v>
      </c>
      <c r="N267" s="5">
        <v>0.5</v>
      </c>
      <c r="O267" s="5">
        <v>99</v>
      </c>
      <c r="P267" s="5">
        <v>0</v>
      </c>
      <c r="Q267" s="5">
        <v>24</v>
      </c>
      <c r="R267" s="5">
        <f t="shared" si="76"/>
        <v>6.1425061425061424E-5</v>
      </c>
      <c r="S267" s="5">
        <f t="shared" si="77"/>
        <v>4.6801872074882998E-5</v>
      </c>
      <c r="T267" s="5">
        <f t="shared" si="78"/>
        <v>1.3119704540517054E-2</v>
      </c>
      <c r="U267" s="5">
        <f t="shared" si="79"/>
        <v>2.7746947835738096E-4</v>
      </c>
      <c r="V267" s="5">
        <f t="shared" si="80"/>
        <v>0.15562243502051984</v>
      </c>
      <c r="W267" s="5">
        <f t="shared" si="81"/>
        <v>0.16912783597289421</v>
      </c>
      <c r="X267" s="45">
        <f t="shared" si="86"/>
        <v>919.42531233408602</v>
      </c>
      <c r="Y267" s="45">
        <f t="shared" si="87"/>
        <v>2.8053267168350802E-4</v>
      </c>
      <c r="Z267" s="45">
        <f t="shared" si="88"/>
        <v>0.60417814009369575</v>
      </c>
      <c r="AA267" s="45">
        <f t="shared" si="89"/>
        <v>3.5984056908454999E-2</v>
      </c>
      <c r="AB267" s="45">
        <f t="shared" si="90"/>
        <v>-4.4927680148888066E-3</v>
      </c>
      <c r="AC267" s="45">
        <f t="shared" si="91"/>
        <v>-2.0107874932906772E-8</v>
      </c>
      <c r="AD267" s="47">
        <f t="shared" si="92"/>
        <v>4.4972391746719359E-3</v>
      </c>
      <c r="AE267" s="45">
        <f t="shared" si="93"/>
        <v>7.3075470634136386E-2</v>
      </c>
    </row>
    <row r="268" spans="1:31">
      <c r="A268" s="5">
        <v>267</v>
      </c>
      <c r="B268" s="13" t="s">
        <v>314</v>
      </c>
      <c r="C268" s="13" t="s">
        <v>314</v>
      </c>
      <c r="D268" s="12" t="s">
        <v>70</v>
      </c>
      <c r="E268" s="5">
        <f t="shared" si="82"/>
        <v>1.1253268490769553E-3</v>
      </c>
      <c r="F268" s="5">
        <f t="shared" si="83"/>
        <v>2.3817370128669827E-3</v>
      </c>
      <c r="G268" s="5">
        <f t="shared" si="84"/>
        <v>4.236108283151325E-3</v>
      </c>
      <c r="H268" s="5">
        <v>150</v>
      </c>
      <c r="I268" s="5">
        <f t="shared" si="85"/>
        <v>0.20029766663200255</v>
      </c>
      <c r="J268" s="5" t="s">
        <v>319</v>
      </c>
      <c r="K268" s="5">
        <v>50</v>
      </c>
      <c r="L268" s="5">
        <v>18</v>
      </c>
      <c r="M268" s="5">
        <v>4</v>
      </c>
      <c r="N268" s="5">
        <v>0.5</v>
      </c>
      <c r="O268" s="5">
        <v>99</v>
      </c>
      <c r="P268" s="5">
        <v>0</v>
      </c>
      <c r="Q268" s="5">
        <v>24</v>
      </c>
      <c r="R268" s="5">
        <f t="shared" si="76"/>
        <v>7.3710073710073714E-5</v>
      </c>
      <c r="S268" s="5">
        <f t="shared" si="77"/>
        <v>1.5600624024960998E-4</v>
      </c>
      <c r="T268" s="5">
        <f t="shared" si="78"/>
        <v>1.3119704540517054E-2</v>
      </c>
      <c r="U268" s="5">
        <f t="shared" si="79"/>
        <v>2.7746947835738096E-4</v>
      </c>
      <c r="V268" s="5">
        <f t="shared" si="80"/>
        <v>5.1874145006839949E-2</v>
      </c>
      <c r="W268" s="5">
        <f t="shared" si="81"/>
        <v>6.5501035339674066E-2</v>
      </c>
      <c r="X268" s="45">
        <f t="shared" si="86"/>
        <v>597.17369167520701</v>
      </c>
      <c r="Y268" s="45">
        <f t="shared" si="87"/>
        <v>1.6937023364783707E-4</v>
      </c>
      <c r="Z268" s="45">
        <f t="shared" si="88"/>
        <v>0.95944701784507491</v>
      </c>
      <c r="AA268" s="45">
        <f t="shared" si="89"/>
        <v>2.4531642450142509E-5</v>
      </c>
      <c r="AB268" s="45">
        <f t="shared" si="90"/>
        <v>9.5263447985989552E-3</v>
      </c>
      <c r="AC268" s="45">
        <f t="shared" si="91"/>
        <v>-1.3406025154508199E-7</v>
      </c>
      <c r="AD268" s="47">
        <f t="shared" si="92"/>
        <v>1.4051853024608582E-5</v>
      </c>
      <c r="AE268" s="45">
        <f t="shared" si="93"/>
        <v>0.20028361477897794</v>
      </c>
    </row>
    <row r="269" spans="1:31">
      <c r="A269" s="5">
        <v>268</v>
      </c>
      <c r="B269" s="13" t="s">
        <v>315</v>
      </c>
      <c r="C269" s="13" t="s">
        <v>315</v>
      </c>
      <c r="D269" s="12" t="s">
        <v>70</v>
      </c>
      <c r="E269" s="5">
        <f t="shared" si="82"/>
        <v>1.1253268490769553E-3</v>
      </c>
      <c r="F269" s="5">
        <f t="shared" si="83"/>
        <v>2.3817370128669827E-3</v>
      </c>
      <c r="G269" s="5">
        <f t="shared" si="84"/>
        <v>4.236108283151325E-3</v>
      </c>
      <c r="H269" s="5">
        <v>100</v>
      </c>
      <c r="I269" s="5">
        <f t="shared" si="85"/>
        <v>0.20029766663200255</v>
      </c>
      <c r="J269" s="5" t="s">
        <v>319</v>
      </c>
      <c r="K269" s="5">
        <v>50</v>
      </c>
      <c r="L269" s="5">
        <v>18</v>
      </c>
      <c r="M269" s="5">
        <v>4</v>
      </c>
      <c r="N269" s="5">
        <v>0.5</v>
      </c>
      <c r="O269" s="5">
        <v>99</v>
      </c>
      <c r="P269" s="5">
        <v>0</v>
      </c>
      <c r="Q269" s="5">
        <v>24</v>
      </c>
      <c r="R269" s="5">
        <f t="shared" si="76"/>
        <v>7.3710073710073714E-5</v>
      </c>
      <c r="S269" s="5">
        <f t="shared" si="77"/>
        <v>1.5600624024960998E-4</v>
      </c>
      <c r="T269" s="5">
        <f t="shared" si="78"/>
        <v>1.3119704540517054E-2</v>
      </c>
      <c r="U269" s="5">
        <f t="shared" si="79"/>
        <v>2.7746947835738096E-4</v>
      </c>
      <c r="V269" s="5">
        <f t="shared" si="80"/>
        <v>5.1874145006839949E-2</v>
      </c>
      <c r="W269" s="5">
        <f t="shared" si="81"/>
        <v>6.5501035339674066E-2</v>
      </c>
      <c r="X269" s="45">
        <f t="shared" si="86"/>
        <v>597.17369167520701</v>
      </c>
      <c r="Y269" s="45">
        <f t="shared" si="87"/>
        <v>1.6937023364783707E-4</v>
      </c>
      <c r="Z269" s="45">
        <f t="shared" si="88"/>
        <v>0.95944701784507491</v>
      </c>
      <c r="AA269" s="45">
        <f t="shared" si="89"/>
        <v>2.4531642450142509E-5</v>
      </c>
      <c r="AB269" s="45">
        <f t="shared" si="90"/>
        <v>9.5263447985989552E-3</v>
      </c>
      <c r="AC269" s="45">
        <f t="shared" si="91"/>
        <v>-1.3406025154508199E-7</v>
      </c>
      <c r="AD269" s="47">
        <f t="shared" si="92"/>
        <v>1.4051853024608582E-5</v>
      </c>
      <c r="AE269" s="45">
        <f t="shared" si="93"/>
        <v>0.20028361477897794</v>
      </c>
    </row>
    <row r="270" spans="1:31" s="22" customFormat="1">
      <c r="A270" s="5">
        <v>269</v>
      </c>
      <c r="B270" s="13" t="s">
        <v>316</v>
      </c>
      <c r="C270" s="13" t="s">
        <v>316</v>
      </c>
      <c r="D270" s="12" t="s">
        <v>341</v>
      </c>
      <c r="E270" s="5">
        <f t="shared" si="82"/>
        <v>4.9527310212224974E-4</v>
      </c>
      <c r="F270" s="5">
        <f t="shared" si="83"/>
        <v>2.0964758456968862E-3</v>
      </c>
      <c r="G270" s="5">
        <f t="shared" si="84"/>
        <v>2.6101240620538114E-3</v>
      </c>
      <c r="H270" s="5">
        <v>120</v>
      </c>
      <c r="I270" s="5">
        <f t="shared" si="85"/>
        <v>0.12341557965569759</v>
      </c>
      <c r="J270" s="5" t="s">
        <v>319</v>
      </c>
      <c r="K270" s="5">
        <v>50</v>
      </c>
      <c r="L270" s="5">
        <v>9</v>
      </c>
      <c r="M270" s="5">
        <v>5</v>
      </c>
      <c r="N270" s="5">
        <v>0.35</v>
      </c>
      <c r="O270" s="5">
        <v>99</v>
      </c>
      <c r="P270" s="5">
        <v>0</v>
      </c>
      <c r="Q270" s="5">
        <v>24</v>
      </c>
      <c r="R270" s="5">
        <f t="shared" si="76"/>
        <v>3.6855036855036857E-5</v>
      </c>
      <c r="S270" s="5">
        <f t="shared" si="77"/>
        <v>1.5600624024960998E-4</v>
      </c>
      <c r="T270" s="5">
        <f t="shared" si="78"/>
        <v>9.1837931783619372E-3</v>
      </c>
      <c r="U270" s="5">
        <f t="shared" si="79"/>
        <v>1.9422863485016664E-4</v>
      </c>
      <c r="V270" s="5">
        <f t="shared" si="80"/>
        <v>6.4842681258549945E-2</v>
      </c>
      <c r="W270" s="5">
        <f t="shared" si="81"/>
        <v>7.4413564348866701E-2</v>
      </c>
      <c r="X270" s="45">
        <f t="shared" si="86"/>
        <v>782.20883016443099</v>
      </c>
      <c r="Y270" s="45">
        <f t="shared" si="87"/>
        <v>2.321648457250796E-4</v>
      </c>
      <c r="Z270" s="45">
        <f t="shared" si="88"/>
        <v>0.78053209935245627</v>
      </c>
      <c r="AA270" s="45">
        <f t="shared" si="89"/>
        <v>1.8253945375415522E-2</v>
      </c>
      <c r="AB270" s="45">
        <f t="shared" si="90"/>
        <v>7.202681020700299E-3</v>
      </c>
      <c r="AC270" s="45">
        <f t="shared" si="91"/>
        <v>-5.0896535906481508E-8</v>
      </c>
      <c r="AD270" s="47">
        <f t="shared" si="92"/>
        <v>7.0594130779002423E-6</v>
      </c>
      <c r="AE270" s="45">
        <f t="shared" si="93"/>
        <v>0.1234085202426197</v>
      </c>
    </row>
    <row r="271" spans="1:31">
      <c r="A271" s="5">
        <v>270</v>
      </c>
      <c r="B271" s="13" t="s">
        <v>312</v>
      </c>
      <c r="C271" s="13" t="s">
        <v>312</v>
      </c>
      <c r="D271" s="12" t="s">
        <v>342</v>
      </c>
      <c r="E271" s="5">
        <f t="shared" si="82"/>
        <v>1.0811024558057564E-3</v>
      </c>
      <c r="F271" s="5">
        <f t="shared" si="83"/>
        <v>2.2881367629378202E-3</v>
      </c>
      <c r="G271" s="5">
        <f t="shared" si="84"/>
        <v>4.8835593730626329E-3</v>
      </c>
      <c r="H271" s="5">
        <v>120</v>
      </c>
      <c r="I271" s="5">
        <f t="shared" si="85"/>
        <v>0.2309113653146784</v>
      </c>
      <c r="J271" s="5" t="s">
        <v>319</v>
      </c>
      <c r="K271" s="5">
        <v>50</v>
      </c>
      <c r="L271" s="5">
        <v>18</v>
      </c>
      <c r="M271" s="5">
        <v>4</v>
      </c>
      <c r="N271" s="5">
        <v>0.6</v>
      </c>
      <c r="O271" s="5">
        <v>99</v>
      </c>
      <c r="P271" s="5">
        <v>0</v>
      </c>
      <c r="Q271" s="5">
        <v>24</v>
      </c>
      <c r="R271" s="5">
        <f t="shared" si="76"/>
        <v>7.3710073710073714E-5</v>
      </c>
      <c r="S271" s="5">
        <f t="shared" si="77"/>
        <v>1.5600624024960998E-4</v>
      </c>
      <c r="T271" s="5">
        <f t="shared" si="78"/>
        <v>1.5743645448620464E-2</v>
      </c>
      <c r="U271" s="5">
        <f t="shared" si="79"/>
        <v>3.3296337402885712E-4</v>
      </c>
      <c r="V271" s="5">
        <f t="shared" si="80"/>
        <v>5.1874145006839949E-2</v>
      </c>
      <c r="W271" s="5">
        <f t="shared" si="81"/>
        <v>6.8180470143448954E-2</v>
      </c>
      <c r="X271" s="45">
        <f t="shared" si="86"/>
        <v>536.53468866137143</v>
      </c>
      <c r="Y271" s="45">
        <f t="shared" si="87"/>
        <v>1.494402951419133E-4</v>
      </c>
      <c r="Z271" s="45">
        <f t="shared" si="88"/>
        <v>0.97398501579648422</v>
      </c>
      <c r="AA271" s="45">
        <f t="shared" si="89"/>
        <v>0</v>
      </c>
      <c r="AB271" s="45">
        <f t="shared" si="90"/>
        <v>9.1533186541322246E-3</v>
      </c>
      <c r="AC271" s="45">
        <f t="shared" si="91"/>
        <v>-1.781717592638116E-7</v>
      </c>
      <c r="AD271" s="47">
        <f t="shared" si="92"/>
        <v>1.9424044162596847E-5</v>
      </c>
      <c r="AE271" s="45">
        <f t="shared" si="93"/>
        <v>0.23089194127051579</v>
      </c>
    </row>
    <row r="272" spans="1:31">
      <c r="A272" s="5">
        <v>271</v>
      </c>
      <c r="B272" s="13" t="s">
        <v>313</v>
      </c>
      <c r="C272" s="13" t="s">
        <v>313</v>
      </c>
      <c r="D272" s="12" t="s">
        <v>70</v>
      </c>
      <c r="E272" s="5">
        <f t="shared" si="82"/>
        <v>1.2255972629649128E-3</v>
      </c>
      <c r="F272" s="5">
        <f t="shared" si="83"/>
        <v>2.5939578056511678E-3</v>
      </c>
      <c r="G272" s="5">
        <f t="shared" si="84"/>
        <v>2.7681358825012207E-3</v>
      </c>
      <c r="H272" s="5">
        <v>120</v>
      </c>
      <c r="I272" s="5">
        <f t="shared" si="85"/>
        <v>0.13088691816273557</v>
      </c>
      <c r="J272" s="5" t="s">
        <v>319</v>
      </c>
      <c r="K272" s="5">
        <v>50</v>
      </c>
      <c r="L272" s="5">
        <v>18</v>
      </c>
      <c r="M272" s="5">
        <v>4</v>
      </c>
      <c r="N272" s="5">
        <v>0.3</v>
      </c>
      <c r="O272" s="5">
        <v>99</v>
      </c>
      <c r="P272" s="5">
        <v>0</v>
      </c>
      <c r="Q272" s="5">
        <v>24</v>
      </c>
      <c r="R272" s="5">
        <f t="shared" si="76"/>
        <v>7.3710073710073714E-5</v>
      </c>
      <c r="S272" s="5">
        <f t="shared" si="77"/>
        <v>1.5600624024960998E-4</v>
      </c>
      <c r="T272" s="5">
        <f t="shared" si="78"/>
        <v>7.8718227243102321E-3</v>
      </c>
      <c r="U272" s="5">
        <f t="shared" si="79"/>
        <v>1.6648168701442856E-4</v>
      </c>
      <c r="V272" s="5">
        <f t="shared" si="80"/>
        <v>5.1874145006839949E-2</v>
      </c>
      <c r="W272" s="5">
        <f t="shared" si="81"/>
        <v>6.0142165732124296E-2</v>
      </c>
      <c r="X272" s="45">
        <f t="shared" si="86"/>
        <v>761.91018673513588</v>
      </c>
      <c r="Y272" s="45">
        <f t="shared" si="87"/>
        <v>2.2488746213755083E-4</v>
      </c>
      <c r="Z272" s="45">
        <f t="shared" si="88"/>
        <v>0.80569906750051301</v>
      </c>
      <c r="AA272" s="45">
        <f t="shared" si="89"/>
        <v>1.5850060841473283E-2</v>
      </c>
      <c r="AB272" s="45">
        <f t="shared" si="90"/>
        <v>9.5540602336162857E-3</v>
      </c>
      <c r="AC272" s="45">
        <f t="shared" si="91"/>
        <v>-5.7245418405170509E-8</v>
      </c>
      <c r="AD272" s="47">
        <f t="shared" si="92"/>
        <v>5.9879842758568322E-6</v>
      </c>
      <c r="AE272" s="45">
        <f t="shared" si="93"/>
        <v>0.1308809301784597</v>
      </c>
    </row>
    <row r="273" spans="1:31">
      <c r="A273" s="5">
        <v>272</v>
      </c>
      <c r="B273" s="13" t="s">
        <v>317</v>
      </c>
      <c r="C273" s="13" t="s">
        <v>317</v>
      </c>
      <c r="D273" s="12" t="s">
        <v>70</v>
      </c>
      <c r="E273" s="5">
        <f t="shared" si="82"/>
        <v>6.4178449667313888E-4</v>
      </c>
      <c r="F273" s="5">
        <f t="shared" si="83"/>
        <v>2.7166540836814092E-3</v>
      </c>
      <c r="G273" s="5">
        <f t="shared" si="84"/>
        <v>1.9327139485458213E-3</v>
      </c>
      <c r="H273" s="5">
        <v>120</v>
      </c>
      <c r="I273" s="5">
        <f t="shared" si="85"/>
        <v>9.1385316022391069E-2</v>
      </c>
      <c r="J273" s="5" t="s">
        <v>319</v>
      </c>
      <c r="K273" s="5">
        <v>50</v>
      </c>
      <c r="L273" s="5">
        <v>9</v>
      </c>
      <c r="M273" s="5">
        <v>4</v>
      </c>
      <c r="N273" s="5">
        <v>0.2</v>
      </c>
      <c r="O273" s="5">
        <v>99</v>
      </c>
      <c r="P273" s="5">
        <v>0</v>
      </c>
      <c r="Q273" s="5">
        <v>24</v>
      </c>
      <c r="R273" s="5">
        <f t="shared" si="76"/>
        <v>3.6855036855036857E-5</v>
      </c>
      <c r="S273" s="5">
        <f t="shared" si="77"/>
        <v>1.5600624024960998E-4</v>
      </c>
      <c r="T273" s="5">
        <f t="shared" si="78"/>
        <v>5.247881816206822E-3</v>
      </c>
      <c r="U273" s="5">
        <f t="shared" si="79"/>
        <v>1.1098779134295237E-4</v>
      </c>
      <c r="V273" s="5">
        <f t="shared" si="80"/>
        <v>5.1874145006839949E-2</v>
      </c>
      <c r="W273" s="5">
        <f t="shared" si="81"/>
        <v>5.7425875891494373E-2</v>
      </c>
      <c r="X273" s="45">
        <f t="shared" si="86"/>
        <v>875.67607588860267</v>
      </c>
      <c r="Y273" s="45">
        <f t="shared" si="87"/>
        <v>2.6439742295621263E-4</v>
      </c>
      <c r="Z273" s="45">
        <f t="shared" si="88"/>
        <v>0.66018327385700482</v>
      </c>
      <c r="AA273" s="45">
        <f t="shared" si="89"/>
        <v>3.0102432171995448E-2</v>
      </c>
      <c r="AB273" s="45">
        <f t="shared" si="90"/>
        <v>9.3053837719808512E-3</v>
      </c>
      <c r="AC273" s="45">
        <f t="shared" si="91"/>
        <v>-2.7906224645061416E-8</v>
      </c>
      <c r="AD273" s="47">
        <f t="shared" si="92"/>
        <v>2.9979673617291577E-6</v>
      </c>
      <c r="AE273" s="45">
        <f t="shared" si="93"/>
        <v>9.1382318055029346E-2</v>
      </c>
    </row>
    <row r="274" spans="1:31">
      <c r="A274" s="5">
        <v>273</v>
      </c>
      <c r="B274" s="10" t="s">
        <v>349</v>
      </c>
      <c r="C274" s="5" t="s">
        <v>349</v>
      </c>
      <c r="D274" s="11" t="s">
        <v>233</v>
      </c>
      <c r="E274" s="5">
        <f t="shared" si="82"/>
        <v>1.166463151088686E-3</v>
      </c>
      <c r="F274" s="5">
        <f t="shared" si="83"/>
        <v>1.6294089009123392E-3</v>
      </c>
      <c r="G274" s="5">
        <f t="shared" si="84"/>
        <v>0.42065388585681207</v>
      </c>
      <c r="H274" s="5">
        <v>150</v>
      </c>
      <c r="I274" s="5">
        <f t="shared" si="85"/>
        <v>0.16609563528457105</v>
      </c>
      <c r="J274" s="4" t="s">
        <v>232</v>
      </c>
      <c r="K274" s="5">
        <v>66</v>
      </c>
      <c r="L274" s="5">
        <v>36</v>
      </c>
      <c r="M274" s="5">
        <v>4</v>
      </c>
      <c r="N274" s="5">
        <v>0.8</v>
      </c>
      <c r="O274" s="2">
        <v>99</v>
      </c>
      <c r="P274" s="5">
        <v>0.95</v>
      </c>
      <c r="Q274" s="2">
        <v>24</v>
      </c>
      <c r="R274" s="5">
        <f t="shared" si="76"/>
        <v>1.4742014742014743E-4</v>
      </c>
      <c r="S274" s="5">
        <f t="shared" si="77"/>
        <v>2.0592823712948518E-4</v>
      </c>
      <c r="T274" s="5">
        <f t="shared" si="78"/>
        <v>2.0991527264827288E-2</v>
      </c>
      <c r="U274" s="5">
        <f t="shared" si="79"/>
        <v>5.316315205327414E-2</v>
      </c>
      <c r="V274" s="5">
        <f t="shared" si="80"/>
        <v>5.1874145006839949E-2</v>
      </c>
      <c r="W274" s="5">
        <f t="shared" si="81"/>
        <v>0.12638217270949101</v>
      </c>
      <c r="X274" s="45">
        <f t="shared" si="86"/>
        <v>217.79687190172137</v>
      </c>
      <c r="Y274" s="45">
        <f t="shared" si="87"/>
        <v>4.0907763466292878E-5</v>
      </c>
      <c r="Z274" s="45">
        <f t="shared" si="88"/>
        <v>0.5119093183129142</v>
      </c>
      <c r="AA274" s="45">
        <f t="shared" si="89"/>
        <v>7.1346528646493407E-2</v>
      </c>
      <c r="AB274" s="45">
        <f t="shared" si="90"/>
        <v>2.8830587448718742E-3</v>
      </c>
      <c r="AC274" s="45">
        <f t="shared" si="91"/>
        <v>-1.103926635619708E-5</v>
      </c>
      <c r="AD274" s="47">
        <f t="shared" si="92"/>
        <v>2.1802482695228603E-3</v>
      </c>
      <c r="AE274" s="45">
        <f t="shared" si="93"/>
        <v>0.16391538701504818</v>
      </c>
    </row>
    <row r="275" spans="1:31">
      <c r="A275" s="5">
        <v>274</v>
      </c>
      <c r="B275" s="10" t="s">
        <v>350</v>
      </c>
      <c r="C275" s="5" t="s">
        <v>350</v>
      </c>
      <c r="D275" s="12" t="s">
        <v>233</v>
      </c>
      <c r="E275" s="5">
        <f t="shared" si="82"/>
        <v>3.9500355292534555E-3</v>
      </c>
      <c r="F275" s="5">
        <f t="shared" si="83"/>
        <v>3.7620853207632359E-3</v>
      </c>
      <c r="G275" s="5">
        <f t="shared" si="84"/>
        <v>0.44875428611781165</v>
      </c>
      <c r="H275" s="5">
        <v>150</v>
      </c>
      <c r="I275" s="5">
        <f t="shared" si="85"/>
        <v>0.12655249632491128</v>
      </c>
      <c r="J275" s="4" t="s">
        <v>232</v>
      </c>
      <c r="K275" s="5">
        <v>150</v>
      </c>
      <c r="L275" s="5">
        <v>120</v>
      </c>
      <c r="M275" s="5">
        <v>4</v>
      </c>
      <c r="N275" s="5">
        <v>0.6</v>
      </c>
      <c r="O275" s="2">
        <v>99</v>
      </c>
      <c r="P275" s="5">
        <v>1</v>
      </c>
      <c r="Q275" s="2">
        <v>24</v>
      </c>
      <c r="R275" s="5">
        <f t="shared" si="76"/>
        <v>4.9140049140049139E-4</v>
      </c>
      <c r="S275" s="5">
        <f t="shared" si="77"/>
        <v>4.6801872074882993E-4</v>
      </c>
      <c r="T275" s="5">
        <f t="shared" si="78"/>
        <v>1.5743645448620464E-2</v>
      </c>
      <c r="U275" s="5">
        <f t="shared" si="79"/>
        <v>5.5826859045504995E-2</v>
      </c>
      <c r="V275" s="5">
        <f t="shared" si="80"/>
        <v>5.1874145006839949E-2</v>
      </c>
      <c r="W275" s="5">
        <f t="shared" si="81"/>
        <v>0.12440406871311474</v>
      </c>
      <c r="X275" s="45">
        <f t="shared" si="86"/>
        <v>197.03171609885868</v>
      </c>
      <c r="Y275" s="45">
        <f t="shared" si="87"/>
        <v>3.6615220456835134E-5</v>
      </c>
      <c r="Z275" s="45">
        <f t="shared" si="88"/>
        <v>0.34088796808601229</v>
      </c>
      <c r="AA275" s="45">
        <f t="shared" si="89"/>
        <v>6.3476629573974541E-2</v>
      </c>
      <c r="AB275" s="45">
        <f t="shared" si="90"/>
        <v>1.1826448573193739E-2</v>
      </c>
      <c r="AC275" s="45">
        <f t="shared" si="91"/>
        <v>-8.9729740728645804E-6</v>
      </c>
      <c r="AD275" s="47">
        <f t="shared" si="92"/>
        <v>7.1544040068846886E-4</v>
      </c>
      <c r="AE275" s="45">
        <f t="shared" si="93"/>
        <v>0.12583705592422281</v>
      </c>
    </row>
    <row r="276" spans="1:31">
      <c r="A276" s="5">
        <v>275</v>
      </c>
      <c r="B276" s="10" t="s">
        <v>351</v>
      </c>
      <c r="C276" s="5" t="s">
        <v>351</v>
      </c>
      <c r="D276" s="12" t="s">
        <v>233</v>
      </c>
      <c r="E276" s="5">
        <f t="shared" si="82"/>
        <v>5.1301002200226323E-3</v>
      </c>
      <c r="F276" s="5">
        <f t="shared" si="83"/>
        <v>2.1715556833585142E-3</v>
      </c>
      <c r="G276" s="5">
        <f t="shared" si="84"/>
        <v>0.42726517960392435</v>
      </c>
      <c r="H276" s="5">
        <v>150</v>
      </c>
      <c r="I276" s="5">
        <f t="shared" si="85"/>
        <v>0.11413873939177063</v>
      </c>
      <c r="J276" s="4" t="s">
        <v>232</v>
      </c>
      <c r="K276" s="5">
        <v>80</v>
      </c>
      <c r="L276" s="5">
        <v>144</v>
      </c>
      <c r="M276" s="5">
        <v>4</v>
      </c>
      <c r="N276" s="5">
        <v>0.5</v>
      </c>
      <c r="O276" s="2">
        <v>99</v>
      </c>
      <c r="P276" s="5">
        <v>0.88</v>
      </c>
      <c r="Q276" s="2">
        <v>24</v>
      </c>
      <c r="R276" s="5">
        <f t="shared" si="76"/>
        <v>5.8968058968058971E-4</v>
      </c>
      <c r="S276" s="5">
        <f t="shared" si="77"/>
        <v>2.4960998439937601E-4</v>
      </c>
      <c r="T276" s="5">
        <f t="shared" si="78"/>
        <v>1.3119704540517054E-2</v>
      </c>
      <c r="U276" s="5">
        <f t="shared" si="79"/>
        <v>4.9112097669256387E-2</v>
      </c>
      <c r="V276" s="5">
        <f t="shared" si="80"/>
        <v>5.1874145006839949E-2</v>
      </c>
      <c r="W276" s="5">
        <f t="shared" si="81"/>
        <v>0.11494523779069335</v>
      </c>
      <c r="X276" s="45">
        <f t="shared" si="86"/>
        <v>222.54439566792101</v>
      </c>
      <c r="Y276" s="45">
        <f t="shared" si="87"/>
        <v>4.3001145552915997E-5</v>
      </c>
      <c r="Z276" s="45">
        <f t="shared" si="88"/>
        <v>0.400595925452575</v>
      </c>
      <c r="AA276" s="45">
        <f t="shared" si="89"/>
        <v>4.8660519004732866E-2</v>
      </c>
      <c r="AB276" s="45">
        <f t="shared" si="90"/>
        <v>6.2295078128518731E-3</v>
      </c>
      <c r="AC276" s="45">
        <f t="shared" si="91"/>
        <v>-7.7052664197864819E-6</v>
      </c>
      <c r="AD276" s="47">
        <f t="shared" si="92"/>
        <v>1.0574107975834957E-3</v>
      </c>
      <c r="AE276" s="45">
        <f t="shared" si="93"/>
        <v>0.11308132859418714</v>
      </c>
    </row>
    <row r="277" spans="1:31">
      <c r="A277" s="5">
        <v>276</v>
      </c>
      <c r="B277" s="10" t="s">
        <v>352</v>
      </c>
      <c r="C277" s="5" t="s">
        <v>352</v>
      </c>
      <c r="D277" s="12" t="s">
        <v>233</v>
      </c>
      <c r="E277" s="5">
        <f t="shared" si="82"/>
        <v>8.5223601539486575E-4</v>
      </c>
      <c r="F277" s="5">
        <f t="shared" si="83"/>
        <v>1.1904713388214707E-3</v>
      </c>
      <c r="G277" s="5">
        <f t="shared" si="84"/>
        <v>0.48570674085671983</v>
      </c>
      <c r="H277" s="5">
        <v>150</v>
      </c>
      <c r="I277" s="5">
        <f t="shared" si="85"/>
        <v>0.21236606912979031</v>
      </c>
      <c r="J277" s="4" t="s">
        <v>232</v>
      </c>
      <c r="K277" s="5">
        <v>66</v>
      </c>
      <c r="L277" s="5">
        <v>36</v>
      </c>
      <c r="M277" s="5">
        <v>4</v>
      </c>
      <c r="N277" s="5">
        <v>1.4</v>
      </c>
      <c r="O277" s="2">
        <v>99</v>
      </c>
      <c r="P277" s="5">
        <v>1.5</v>
      </c>
      <c r="Q277" s="2">
        <v>24</v>
      </c>
      <c r="R277" s="5">
        <f t="shared" si="76"/>
        <v>1.4742014742014743E-4</v>
      </c>
      <c r="S277" s="5">
        <f t="shared" si="77"/>
        <v>2.0592823712948518E-4</v>
      </c>
      <c r="T277" s="5">
        <f t="shared" si="78"/>
        <v>3.6735172713447749E-2</v>
      </c>
      <c r="U277" s="5">
        <f t="shared" si="79"/>
        <v>8.4017758046614877E-2</v>
      </c>
      <c r="V277" s="5">
        <f t="shared" si="80"/>
        <v>5.1874145006839949E-2</v>
      </c>
      <c r="W277" s="5">
        <f t="shared" si="81"/>
        <v>0.17298042415145221</v>
      </c>
      <c r="X277" s="45">
        <f t="shared" si="86"/>
        <v>152.57384277490357</v>
      </c>
      <c r="Y277" s="45">
        <f t="shared" si="87"/>
        <v>2.5124896913650391E-5</v>
      </c>
      <c r="Z277" s="45">
        <f t="shared" si="88"/>
        <v>0.27269623521033942</v>
      </c>
      <c r="AA277" s="45">
        <f t="shared" si="89"/>
        <v>0.13889494357800863</v>
      </c>
      <c r="AB277" s="45">
        <f t="shared" si="90"/>
        <v>-2.3664294235412283E-3</v>
      </c>
      <c r="AC277" s="45">
        <f t="shared" si="91"/>
        <v>-1.6297325746282162E-5</v>
      </c>
      <c r="AD277" s="47">
        <f t="shared" si="92"/>
        <v>5.3900333197489259E-3</v>
      </c>
      <c r="AE277" s="45">
        <f t="shared" si="93"/>
        <v>0.20697603581004137</v>
      </c>
    </row>
    <row r="278" spans="1:31">
      <c r="A278" s="5">
        <v>277</v>
      </c>
      <c r="B278" s="10" t="s">
        <v>353</v>
      </c>
      <c r="C278" s="5" t="s">
        <v>353</v>
      </c>
      <c r="D278" s="12" t="s">
        <v>233</v>
      </c>
      <c r="E278" s="5">
        <f t="shared" si="82"/>
        <v>8.347097846938431E-4</v>
      </c>
      <c r="F278" s="5">
        <f t="shared" si="83"/>
        <v>1.1659892998671874E-3</v>
      </c>
      <c r="G278" s="5">
        <f t="shared" si="84"/>
        <v>0.62999666958253808</v>
      </c>
      <c r="H278" s="5">
        <v>150</v>
      </c>
      <c r="I278" s="5">
        <f t="shared" si="85"/>
        <v>7.4285272019509394E-2</v>
      </c>
      <c r="J278" s="4" t="s">
        <v>232</v>
      </c>
      <c r="K278" s="5">
        <v>66</v>
      </c>
      <c r="L278" s="5">
        <v>36</v>
      </c>
      <c r="M278" s="5">
        <v>4</v>
      </c>
      <c r="N278" s="5">
        <v>0.5</v>
      </c>
      <c r="O278" s="2">
        <v>99</v>
      </c>
      <c r="P278" s="5">
        <v>2</v>
      </c>
      <c r="Q278" s="2">
        <v>24</v>
      </c>
      <c r="R278" s="5">
        <f t="shared" si="76"/>
        <v>1.4742014742014743E-4</v>
      </c>
      <c r="S278" s="5">
        <f t="shared" si="77"/>
        <v>2.0592823712948518E-4</v>
      </c>
      <c r="T278" s="5">
        <f t="shared" si="78"/>
        <v>1.3119704540517054E-2</v>
      </c>
      <c r="U278" s="5">
        <f t="shared" si="79"/>
        <v>0.11126526082130965</v>
      </c>
      <c r="V278" s="5">
        <f t="shared" si="80"/>
        <v>5.1874145006839949E-2</v>
      </c>
      <c r="W278" s="5">
        <f t="shared" si="81"/>
        <v>0.17661245875321629</v>
      </c>
      <c r="X278" s="45">
        <f t="shared" si="86"/>
        <v>65.33086795870318</v>
      </c>
      <c r="Y278" s="45">
        <f t="shared" si="87"/>
        <v>9.9261885131248316E-6</v>
      </c>
      <c r="Z278" s="45">
        <f t="shared" si="88"/>
        <v>2.0337374319265054E-2</v>
      </c>
      <c r="AA278" s="45">
        <f t="shared" si="89"/>
        <v>0.12866815562032344</v>
      </c>
      <c r="AB278" s="45">
        <f t="shared" si="90"/>
        <v>-1.9110538891485159E-3</v>
      </c>
      <c r="AC278" s="45">
        <f t="shared" si="91"/>
        <v>-7.3943168874691635E-6</v>
      </c>
      <c r="AD278" s="47">
        <f t="shared" si="92"/>
        <v>3.8377740938098301E-3</v>
      </c>
      <c r="AE278" s="45">
        <f t="shared" si="93"/>
        <v>7.044749792569957E-2</v>
      </c>
    </row>
    <row r="279" spans="1:31" s="37" customFormat="1">
      <c r="A279" s="5">
        <v>278</v>
      </c>
      <c r="B279" s="37" t="s">
        <v>564</v>
      </c>
      <c r="C279" s="37" t="s">
        <v>564</v>
      </c>
      <c r="D279" s="37" t="s">
        <v>20</v>
      </c>
      <c r="E279" s="37">
        <f t="shared" ref="E279:E286" si="94">R279/W279</f>
        <v>1.1948085166085709E-3</v>
      </c>
      <c r="F279" s="37">
        <f t="shared" ref="F279:F282" si="95">S279/W279</f>
        <v>1.3655487040053651E-3</v>
      </c>
      <c r="G279" s="37">
        <f t="shared" ref="G279:G286" si="96">U279/W279</f>
        <v>6.8409418033757496E-2</v>
      </c>
      <c r="H279" s="37">
        <v>150</v>
      </c>
      <c r="I279" s="37">
        <f t="shared" ref="I279:I286" si="97">T279/W279</f>
        <v>0.17225845104245269</v>
      </c>
      <c r="J279" s="38" t="s">
        <v>232</v>
      </c>
      <c r="K279" s="39">
        <v>30</v>
      </c>
      <c r="L279" s="40">
        <v>20</v>
      </c>
      <c r="M279" s="39">
        <v>4</v>
      </c>
      <c r="N279" s="41">
        <v>0.45</v>
      </c>
      <c r="O279" s="42">
        <v>99</v>
      </c>
      <c r="P279" s="41">
        <v>0.08</v>
      </c>
      <c r="Q279" s="43">
        <v>24</v>
      </c>
      <c r="R279" s="37">
        <f t="shared" ref="R279:R286" si="98">L279/244.2/1000</f>
        <v>8.1900081900081903E-5</v>
      </c>
      <c r="S279" s="37">
        <f t="shared" ref="S279:S284" si="99">K279/320.5/1000</f>
        <v>9.3603744149765996E-5</v>
      </c>
      <c r="T279" s="37">
        <f t="shared" ref="T279:T286" si="100">N279*O279/100/46.03*1.22</f>
        <v>1.1807734086465349E-2</v>
      </c>
      <c r="U279" s="37">
        <f t="shared" ref="U279:U286" si="101">((N279*(1-O279/100)+P279)/18.02)</f>
        <v>4.6892341842397342E-3</v>
      </c>
      <c r="V279" s="37">
        <f t="shared" ref="V279:V286" si="102">M279*0.948/73.1</f>
        <v>5.1874145006839949E-2</v>
      </c>
      <c r="W279" s="37">
        <f t="shared" ref="W279:W284" si="103">R279+S279+T279+U279+V279</f>
        <v>6.8546617103594887E-2</v>
      </c>
      <c r="X279" s="45">
        <f t="shared" si="86"/>
        <v>617.54809963726984</v>
      </c>
      <c r="Y279" s="45">
        <f t="shared" si="87"/>
        <v>1.6848259229082862E-4</v>
      </c>
      <c r="Z279" s="45">
        <f t="shared" si="88"/>
        <v>1.3026887833776963</v>
      </c>
      <c r="AA279" s="45">
        <f t="shared" si="89"/>
        <v>0</v>
      </c>
      <c r="AB279" s="45">
        <f t="shared" si="90"/>
        <v>5.4730035040707944E-3</v>
      </c>
      <c r="AC279" s="45">
        <f t="shared" si="91"/>
        <v>-1.8618878611792898E-6</v>
      </c>
      <c r="AD279" s="47">
        <f t="shared" si="92"/>
        <v>3.2132912950008901E-4</v>
      </c>
      <c r="AE279" s="45">
        <f t="shared" si="93"/>
        <v>0.1719371219129526</v>
      </c>
    </row>
    <row r="280" spans="1:31" s="37" customFormat="1">
      <c r="A280" s="5">
        <v>279</v>
      </c>
      <c r="B280" s="37" t="s">
        <v>565</v>
      </c>
      <c r="C280" s="37" t="s">
        <v>565</v>
      </c>
      <c r="D280" s="37" t="s">
        <v>70</v>
      </c>
      <c r="E280" s="37">
        <f t="shared" si="94"/>
        <v>1.2914411568528351E-3</v>
      </c>
      <c r="F280" s="37">
        <f t="shared" si="95"/>
        <v>1.4759903143687786E-3</v>
      </c>
      <c r="G280" s="37">
        <f t="shared" si="96"/>
        <v>5.512848396703144E-2</v>
      </c>
      <c r="H280" s="37">
        <v>150</v>
      </c>
      <c r="I280" s="37">
        <f t="shared" si="97"/>
        <v>0.12412680927506468</v>
      </c>
      <c r="J280" s="38" t="s">
        <v>232</v>
      </c>
      <c r="K280" s="39">
        <v>30</v>
      </c>
      <c r="L280" s="40">
        <v>20</v>
      </c>
      <c r="M280" s="39">
        <v>4</v>
      </c>
      <c r="N280" s="41">
        <v>0.3</v>
      </c>
      <c r="O280" s="42">
        <v>99</v>
      </c>
      <c r="P280" s="41">
        <v>0.06</v>
      </c>
      <c r="Q280" s="43">
        <v>24</v>
      </c>
      <c r="R280" s="37">
        <f t="shared" si="98"/>
        <v>8.1900081900081903E-5</v>
      </c>
      <c r="S280" s="37">
        <f t="shared" si="99"/>
        <v>9.3603744149765996E-5</v>
      </c>
      <c r="T280" s="37">
        <f t="shared" si="100"/>
        <v>7.8718227243102321E-3</v>
      </c>
      <c r="U280" s="37">
        <f t="shared" si="101"/>
        <v>3.496115427302997E-3</v>
      </c>
      <c r="V280" s="37">
        <f t="shared" si="102"/>
        <v>5.1874145006839949E-2</v>
      </c>
      <c r="W280" s="37">
        <f t="shared" si="103"/>
        <v>6.3417586984503033E-2</v>
      </c>
      <c r="X280" s="45">
        <f t="shared" si="86"/>
        <v>732.10575265870386</v>
      </c>
      <c r="Y280" s="45">
        <f t="shared" si="87"/>
        <v>2.0778905417785152E-4</v>
      </c>
      <c r="Z280" s="45">
        <f t="shared" si="88"/>
        <v>1.0562673590599607</v>
      </c>
      <c r="AA280" s="45">
        <f t="shared" si="89"/>
        <v>7.3962803649688623E-3</v>
      </c>
      <c r="AB280" s="45">
        <f t="shared" si="90"/>
        <v>5.528995837778267E-3</v>
      </c>
      <c r="AC280" s="45">
        <f t="shared" si="91"/>
        <v>-1.0811818047698693E-6</v>
      </c>
      <c r="AD280" s="47">
        <f t="shared" si="92"/>
        <v>1.8908135858289972E-4</v>
      </c>
      <c r="AE280" s="45">
        <f t="shared" si="93"/>
        <v>0.12393772791648179</v>
      </c>
    </row>
    <row r="281" spans="1:31" s="37" customFormat="1">
      <c r="A281" s="5">
        <v>280</v>
      </c>
      <c r="B281" s="37" t="s">
        <v>566</v>
      </c>
      <c r="C281" s="37" t="s">
        <v>566</v>
      </c>
      <c r="D281" s="37" t="s">
        <v>70</v>
      </c>
      <c r="E281" s="37">
        <f t="shared" si="94"/>
        <v>1.2425140731661558E-3</v>
      </c>
      <c r="F281" s="37">
        <f t="shared" si="95"/>
        <v>1.4200714664610386E-3</v>
      </c>
      <c r="G281" s="37">
        <f t="shared" si="96"/>
        <v>9.0925552608365504E-2</v>
      </c>
      <c r="H281" s="37">
        <v>150</v>
      </c>
      <c r="I281" s="37">
        <f t="shared" si="97"/>
        <v>0.11942418480554449</v>
      </c>
      <c r="J281" s="38" t="s">
        <v>232</v>
      </c>
      <c r="K281" s="39">
        <v>30</v>
      </c>
      <c r="L281" s="40">
        <v>20</v>
      </c>
      <c r="M281" s="39">
        <v>4</v>
      </c>
      <c r="N281" s="41">
        <v>0.3</v>
      </c>
      <c r="O281" s="42">
        <v>99</v>
      </c>
      <c r="P281" s="41">
        <v>0.105</v>
      </c>
      <c r="Q281" s="43">
        <v>24</v>
      </c>
      <c r="R281" s="37">
        <f t="shared" si="98"/>
        <v>8.1900081900081903E-5</v>
      </c>
      <c r="S281" s="37">
        <f t="shared" si="99"/>
        <v>9.3603744149765996E-5</v>
      </c>
      <c r="T281" s="37">
        <f t="shared" si="100"/>
        <v>7.8718227243102321E-3</v>
      </c>
      <c r="U281" s="37">
        <f t="shared" si="101"/>
        <v>5.9933407325194234E-3</v>
      </c>
      <c r="V281" s="37">
        <f t="shared" si="102"/>
        <v>5.1874145006839949E-2</v>
      </c>
      <c r="W281" s="37">
        <f t="shared" si="103"/>
        <v>6.591481228971946E-2</v>
      </c>
      <c r="X281" s="45">
        <f t="shared" si="86"/>
        <v>700.31786566770541</v>
      </c>
      <c r="Y281" s="45">
        <f t="shared" si="87"/>
        <v>1.932102531855873E-4</v>
      </c>
      <c r="Z281" s="45">
        <f t="shared" si="88"/>
        <v>1.1940982137645326</v>
      </c>
      <c r="AA281" s="45">
        <f t="shared" si="89"/>
        <v>3.3575572887011816E-3</v>
      </c>
      <c r="AB281" s="45">
        <f t="shared" si="90"/>
        <v>5.5204816894934179E-3</v>
      </c>
      <c r="AC281" s="45">
        <f t="shared" si="91"/>
        <v>-1.7156761797231366E-6</v>
      </c>
      <c r="AD281" s="47">
        <f t="shared" si="92"/>
        <v>2.950178514574543E-4</v>
      </c>
      <c r="AE281" s="45">
        <f t="shared" si="93"/>
        <v>0.11912916695408704</v>
      </c>
    </row>
    <row r="282" spans="1:31" s="37" customFormat="1">
      <c r="A282" s="5">
        <v>281</v>
      </c>
      <c r="B282" s="37" t="s">
        <v>567</v>
      </c>
      <c r="C282" s="37" t="s">
        <v>567</v>
      </c>
      <c r="D282" s="37" t="s">
        <v>70</v>
      </c>
      <c r="E282" s="37">
        <f t="shared" si="94"/>
        <v>1.3656289686652407E-3</v>
      </c>
      <c r="F282" s="37">
        <f t="shared" si="95"/>
        <v>1.5607796918005543E-3</v>
      </c>
      <c r="G282" s="37">
        <f t="shared" si="96"/>
        <v>7.5228801621078284E-2</v>
      </c>
      <c r="H282" s="37">
        <v>150</v>
      </c>
      <c r="I282" s="37">
        <f t="shared" si="97"/>
        <v>5.6878192584794922E-2</v>
      </c>
      <c r="J282" s="38" t="s">
        <v>232</v>
      </c>
      <c r="K282" s="39">
        <v>30</v>
      </c>
      <c r="L282" s="40">
        <v>20</v>
      </c>
      <c r="M282" s="39">
        <v>4</v>
      </c>
      <c r="N282" s="41">
        <v>0.13</v>
      </c>
      <c r="O282" s="42">
        <v>99</v>
      </c>
      <c r="P282" s="41">
        <v>0.08</v>
      </c>
      <c r="Q282" s="43">
        <v>24</v>
      </c>
      <c r="R282" s="37">
        <f t="shared" si="98"/>
        <v>8.1900081900081903E-5</v>
      </c>
      <c r="S282" s="37">
        <f t="shared" si="99"/>
        <v>9.3603744149765996E-5</v>
      </c>
      <c r="T282" s="37">
        <f t="shared" si="100"/>
        <v>3.4111231805344345E-3</v>
      </c>
      <c r="U282" s="37">
        <f t="shared" si="101"/>
        <v>4.5116537180910103E-3</v>
      </c>
      <c r="V282" s="37">
        <f t="shared" si="102"/>
        <v>5.1874145006839949E-2</v>
      </c>
      <c r="W282" s="37">
        <f t="shared" si="103"/>
        <v>5.997242573151524E-2</v>
      </c>
      <c r="X282" s="45">
        <f t="shared" si="86"/>
        <v>872.52504298060546</v>
      </c>
      <c r="Y282" s="45">
        <f t="shared" si="87"/>
        <v>2.5286018548432483E-4</v>
      </c>
      <c r="Z282" s="45">
        <f t="shared" si="88"/>
        <v>0.77044295756947356</v>
      </c>
      <c r="AA282" s="45">
        <f t="shared" si="89"/>
        <v>2.2557155499544269E-2</v>
      </c>
      <c r="AB282" s="45">
        <f t="shared" si="90"/>
        <v>5.0848717625331507E-3</v>
      </c>
      <c r="AC282" s="45">
        <f t="shared" si="91"/>
        <v>-6.7606276611126964E-7</v>
      </c>
      <c r="AD282" s="47">
        <f t="shared" si="92"/>
        <v>1.2965000366733101E-4</v>
      </c>
      <c r="AE282" s="45">
        <f t="shared" si="93"/>
        <v>5.674854258112759E-2</v>
      </c>
    </row>
    <row r="283" spans="1:31" s="37" customFormat="1">
      <c r="A283" s="5">
        <v>282</v>
      </c>
      <c r="B283" s="37" t="s">
        <v>568</v>
      </c>
      <c r="C283" s="37" t="s">
        <v>568</v>
      </c>
      <c r="D283" s="37" t="s">
        <v>70</v>
      </c>
      <c r="E283" s="37">
        <f t="shared" si="94"/>
        <v>1.1783905027546052E-3</v>
      </c>
      <c r="F283" s="37">
        <f>S283/W283</f>
        <v>1.3467845277972291E-3</v>
      </c>
      <c r="G283" s="37">
        <f t="shared" si="96"/>
        <v>0.23977585216435676</v>
      </c>
      <c r="H283" s="37">
        <v>150</v>
      </c>
      <c r="I283" s="37">
        <f t="shared" si="97"/>
        <v>1.1326095069125667E-2</v>
      </c>
      <c r="J283" s="38" t="s">
        <v>232</v>
      </c>
      <c r="K283" s="39">
        <v>30</v>
      </c>
      <c r="L283" s="40">
        <v>20</v>
      </c>
      <c r="M283" s="39">
        <v>4</v>
      </c>
      <c r="N283" s="41">
        <v>0.03</v>
      </c>
      <c r="O283" s="42">
        <v>99</v>
      </c>
      <c r="P283" s="41">
        <v>0.3</v>
      </c>
      <c r="Q283" s="43">
        <v>24</v>
      </c>
      <c r="R283" s="37">
        <f t="shared" si="98"/>
        <v>8.1900081900081903E-5</v>
      </c>
      <c r="S283" s="37">
        <f t="shared" si="99"/>
        <v>9.3603744149765996E-5</v>
      </c>
      <c r="T283" s="37">
        <f t="shared" si="100"/>
        <v>7.8718227243102315E-4</v>
      </c>
      <c r="U283" s="37">
        <f t="shared" si="101"/>
        <v>1.6664816870144285E-2</v>
      </c>
      <c r="V283" s="37">
        <f t="shared" si="102"/>
        <v>5.1874145006839949E-2</v>
      </c>
      <c r="W283" s="37">
        <f t="shared" si="103"/>
        <v>6.9501647975465097E-2</v>
      </c>
      <c r="X283" s="45">
        <f t="shared" si="86"/>
        <v>603.33501313243664</v>
      </c>
      <c r="Y283" s="45">
        <f t="shared" si="87"/>
        <v>1.5517558598724136E-4</v>
      </c>
      <c r="Z283" s="45">
        <f t="shared" si="88"/>
        <v>0.57400349638486492</v>
      </c>
      <c r="AA283" s="45">
        <f t="shared" si="89"/>
        <v>5.74730834337736E-3</v>
      </c>
      <c r="AB283" s="45">
        <f t="shared" si="90"/>
        <v>5.1268859894275064E-3</v>
      </c>
      <c r="AC283" s="45">
        <f t="shared" si="91"/>
        <v>-4.2908440730927187E-7</v>
      </c>
      <c r="AD283" s="47">
        <f t="shared" si="92"/>
        <v>8.2369620430464922E-5</v>
      </c>
      <c r="AE283" s="45">
        <f t="shared" si="93"/>
        <v>1.1243725448695202E-2</v>
      </c>
    </row>
    <row r="284" spans="1:31" s="37" customFormat="1">
      <c r="A284" s="5">
        <v>283</v>
      </c>
      <c r="B284" s="37" t="s">
        <v>569</v>
      </c>
      <c r="C284" s="37" t="s">
        <v>569</v>
      </c>
      <c r="D284" s="37" t="s">
        <v>96</v>
      </c>
      <c r="E284" s="37">
        <f t="shared" si="94"/>
        <v>1.3150942848019526E-3</v>
      </c>
      <c r="F284" s="37">
        <f t="shared" ref="F284:F286" si="104">S284/W284</f>
        <v>1.2024188119137728E-3</v>
      </c>
      <c r="G284" s="37">
        <f t="shared" si="96"/>
        <v>0.32100345119687279</v>
      </c>
      <c r="H284" s="37">
        <v>150</v>
      </c>
      <c r="I284" s="37">
        <f t="shared" si="97"/>
        <v>1.0112018289157945E-2</v>
      </c>
      <c r="J284" s="38" t="s">
        <v>232</v>
      </c>
      <c r="K284" s="37">
        <v>30</v>
      </c>
      <c r="L284" s="37">
        <v>25</v>
      </c>
      <c r="M284" s="39">
        <v>4</v>
      </c>
      <c r="N284" s="41">
        <v>0.03</v>
      </c>
      <c r="O284" s="42">
        <v>99</v>
      </c>
      <c r="P284" s="37">
        <v>0.45</v>
      </c>
      <c r="Q284" s="43">
        <v>24</v>
      </c>
      <c r="R284" s="37">
        <f t="shared" si="98"/>
        <v>1.0237510237510238E-4</v>
      </c>
      <c r="S284" s="37">
        <f t="shared" si="99"/>
        <v>9.3603744149765996E-5</v>
      </c>
      <c r="T284" s="37">
        <f t="shared" si="100"/>
        <v>7.8718227243102315E-4</v>
      </c>
      <c r="U284" s="37">
        <f t="shared" si="101"/>
        <v>2.4988901220865709E-2</v>
      </c>
      <c r="V284" s="37">
        <f t="shared" si="102"/>
        <v>5.1874145006839949E-2</v>
      </c>
      <c r="W284" s="37">
        <f t="shared" si="103"/>
        <v>7.7846207346661547E-2</v>
      </c>
      <c r="X284" s="45">
        <f t="shared" si="86"/>
        <v>427.7419646029411</v>
      </c>
      <c r="Y284" s="45">
        <f t="shared" si="87"/>
        <v>1.0162357900826626E-4</v>
      </c>
      <c r="Z284" s="45">
        <f t="shared" si="88"/>
        <v>0.40961811698635237</v>
      </c>
      <c r="AA284" s="45">
        <f t="shared" si="89"/>
        <v>3.6959924702770048E-3</v>
      </c>
      <c r="AB284" s="45">
        <f t="shared" si="90"/>
        <v>4.6686673435968589E-3</v>
      </c>
      <c r="AC284" s="45">
        <f t="shared" si="91"/>
        <v>-5.1286685756292438E-7</v>
      </c>
      <c r="AD284" s="47">
        <f t="shared" si="92"/>
        <v>1.0738304986583061E-4</v>
      </c>
      <c r="AE284" s="45">
        <f t="shared" si="93"/>
        <v>1.0004635239292113E-2</v>
      </c>
    </row>
    <row r="285" spans="1:31" s="37" customFormat="1">
      <c r="A285" s="5">
        <v>284</v>
      </c>
      <c r="B285" s="37" t="s">
        <v>570</v>
      </c>
      <c r="C285" s="37" t="s">
        <v>570</v>
      </c>
      <c r="D285" s="37" t="s">
        <v>96</v>
      </c>
      <c r="E285" s="37">
        <f t="shared" si="94"/>
        <v>9.2862749084349867E-4</v>
      </c>
      <c r="F285" s="37">
        <f t="shared" si="104"/>
        <v>8.4906396229884201E-4</v>
      </c>
      <c r="G285" s="37">
        <f t="shared" si="96"/>
        <v>0.50387925437790526</v>
      </c>
      <c r="H285" s="37">
        <v>150</v>
      </c>
      <c r="I285" s="37">
        <f t="shared" si="97"/>
        <v>2.3801330646642443E-2</v>
      </c>
      <c r="J285" s="38" t="s">
        <v>232</v>
      </c>
      <c r="K285" s="37">
        <v>30</v>
      </c>
      <c r="L285" s="37">
        <v>25</v>
      </c>
      <c r="M285" s="39">
        <v>4</v>
      </c>
      <c r="N285" s="41">
        <v>0.1</v>
      </c>
      <c r="O285" s="42">
        <v>99</v>
      </c>
      <c r="P285" s="37">
        <v>1</v>
      </c>
      <c r="Q285" s="43">
        <v>24</v>
      </c>
      <c r="R285" s="37">
        <f t="shared" si="98"/>
        <v>1.0237510237510238E-4</v>
      </c>
      <c r="S285" s="37">
        <f>K285/320.5/1000</f>
        <v>9.3603744149765996E-5</v>
      </c>
      <c r="T285" s="37">
        <f t="shared" si="100"/>
        <v>2.623940908103411E-3</v>
      </c>
      <c r="U285" s="37">
        <f t="shared" si="101"/>
        <v>5.5549389567147611E-2</v>
      </c>
      <c r="V285" s="37">
        <f t="shared" si="102"/>
        <v>5.1874145006839949E-2</v>
      </c>
      <c r="W285" s="37">
        <f>R285+S285+T285+U285+V285</f>
        <v>0.11024345432861585</v>
      </c>
      <c r="X285" s="45">
        <f t="shared" si="86"/>
        <v>154.70848151505396</v>
      </c>
      <c r="Y285" s="45">
        <f t="shared" si="87"/>
        <v>2.9546330918133744E-5</v>
      </c>
      <c r="Z285" s="45">
        <f t="shared" si="88"/>
        <v>8.9358679534789057E-2</v>
      </c>
      <c r="AA285" s="45">
        <f t="shared" si="89"/>
        <v>4.0421699465644417E-2</v>
      </c>
      <c r="AB285" s="45">
        <f t="shared" si="90"/>
        <v>1.3790276718833338E-3</v>
      </c>
      <c r="AC285" s="45">
        <f t="shared" si="91"/>
        <v>-1.8948934848302845E-6</v>
      </c>
      <c r="AD285" s="47">
        <f t="shared" si="92"/>
        <v>8.5007143769057865E-4</v>
      </c>
      <c r="AE285" s="45">
        <f t="shared" si="93"/>
        <v>2.2951259208951864E-2</v>
      </c>
    </row>
    <row r="286" spans="1:31" s="37" customFormat="1">
      <c r="A286" s="5">
        <v>285</v>
      </c>
      <c r="B286" s="37" t="s">
        <v>571</v>
      </c>
      <c r="C286" s="37" t="s">
        <v>571</v>
      </c>
      <c r="D286" s="37" t="s">
        <v>96</v>
      </c>
      <c r="E286" s="37">
        <f t="shared" si="94"/>
        <v>1.0424369056254124E-3</v>
      </c>
      <c r="F286" s="37">
        <f t="shared" si="104"/>
        <v>9.5312234266605573E-4</v>
      </c>
      <c r="G286" s="37">
        <f t="shared" si="96"/>
        <v>0.41368621512133757</v>
      </c>
      <c r="H286" s="37">
        <v>150</v>
      </c>
      <c r="I286" s="37">
        <f t="shared" si="97"/>
        <v>5.6108514984500778E-2</v>
      </c>
      <c r="J286" s="38" t="s">
        <v>232</v>
      </c>
      <c r="K286" s="37">
        <v>30</v>
      </c>
      <c r="L286" s="37">
        <v>25</v>
      </c>
      <c r="M286" s="39">
        <v>4</v>
      </c>
      <c r="N286" s="41">
        <v>0.21</v>
      </c>
      <c r="O286" s="42">
        <v>99</v>
      </c>
      <c r="P286" s="37">
        <v>0.73</v>
      </c>
      <c r="Q286" s="43">
        <v>24</v>
      </c>
      <c r="R286" s="37">
        <f t="shared" si="98"/>
        <v>1.0237510237510238E-4</v>
      </c>
      <c r="S286" s="37">
        <f>K286/320.5/1000</f>
        <v>9.3603744149765996E-5</v>
      </c>
      <c r="T286" s="37">
        <f t="shared" si="100"/>
        <v>5.5102759070171621E-3</v>
      </c>
      <c r="U286" s="37">
        <f t="shared" si="101"/>
        <v>4.0627081021087683E-2</v>
      </c>
      <c r="V286" s="37">
        <f t="shared" si="102"/>
        <v>5.1874145006839949E-2</v>
      </c>
      <c r="W286" s="37">
        <f>R286+S286+T286+U286+V286</f>
        <v>9.8207480781469653E-2</v>
      </c>
      <c r="X286" s="45">
        <f t="shared" si="86"/>
        <v>253.74912630517829</v>
      </c>
      <c r="Y286" s="45">
        <f t="shared" si="87"/>
        <v>5.2693737627057496E-5</v>
      </c>
      <c r="Z286" s="45">
        <f t="shared" si="88"/>
        <v>0.31653483462247256</v>
      </c>
      <c r="AA286" s="45">
        <f t="shared" si="89"/>
        <v>2.3614075894992325E-2</v>
      </c>
      <c r="AB286" s="45">
        <f t="shared" si="90"/>
        <v>2.6528917954740383E-3</v>
      </c>
      <c r="AC286" s="45">
        <f t="shared" si="91"/>
        <v>-3.6673884336026831E-6</v>
      </c>
      <c r="AD286" s="47">
        <f t="shared" si="92"/>
        <v>1.0031135355520414E-3</v>
      </c>
      <c r="AE286" s="45">
        <f t="shared" si="93"/>
        <v>5.5105401448948738E-2</v>
      </c>
    </row>
  </sheetData>
  <sortState xmlns:xlrd2="http://schemas.microsoft.com/office/spreadsheetml/2017/richdata2" ref="C2:W282">
    <sortCondition ref="C196"/>
  </sortState>
  <phoneticPr fontId="1" type="noConversion"/>
  <conditionalFormatting sqref="L112:O115 Q112:Q1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{E84E1481-191A-49EB-B425-BADE3A8DC5C0}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4E1481-191A-49EB-B425-BADE3A8DC5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L112:O115 Q112:Q115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2019-08-20T03:21:50Z</dcterms:modified>
</cp:coreProperties>
</file>