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四元竞争吸附-平衡浓度修正公式\"/>
    </mc:Choice>
  </mc:AlternateContent>
  <bookViews>
    <workbookView xWindow="-105" yWindow="-105" windowWidth="21795" windowHeight="12975"/>
  </bookViews>
  <sheets>
    <sheet name="Sheet1" sheetId="1" r:id="rId1"/>
    <sheet name="Sheet2" sheetId="2" r:id="rId2"/>
    <sheet name="Sheet2 (2)" sheetId="7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7" l="1"/>
  <c r="E19" i="7"/>
  <c r="E18" i="7"/>
  <c r="E6" i="7"/>
  <c r="E7" i="7" s="1"/>
  <c r="E4" i="7"/>
  <c r="C6" i="7" s="1"/>
  <c r="D4" i="7"/>
  <c r="C4" i="7"/>
  <c r="B4" i="7"/>
  <c r="B38" i="2"/>
  <c r="B16" i="2"/>
  <c r="C16" i="2"/>
  <c r="D16" i="2"/>
  <c r="E16" i="2"/>
  <c r="C31" i="2"/>
  <c r="D31" i="2"/>
  <c r="E31" i="2"/>
  <c r="B31" i="2"/>
  <c r="C7" i="7" l="1"/>
  <c r="B6" i="7"/>
  <c r="D6" i="7"/>
  <c r="E19" i="2"/>
  <c r="E18" i="2"/>
  <c r="C17" i="2"/>
  <c r="C18" i="2" s="1"/>
  <c r="D17" i="2"/>
  <c r="D18" i="2" s="1"/>
  <c r="B17" i="2"/>
  <c r="B18" i="2" s="1"/>
  <c r="C15" i="2"/>
  <c r="D15" i="2"/>
  <c r="E15" i="2"/>
  <c r="B15" i="2"/>
  <c r="C14" i="2"/>
  <c r="D14" i="2"/>
  <c r="E14" i="2"/>
  <c r="D7" i="7" l="1"/>
  <c r="D9" i="7"/>
  <c r="B7" i="7"/>
  <c r="C19" i="2"/>
  <c r="B19" i="2"/>
  <c r="D21" i="2"/>
  <c r="D19" i="2"/>
  <c r="C5" i="2"/>
  <c r="C6" i="2" s="1"/>
  <c r="E6" i="2"/>
  <c r="C4" i="2"/>
  <c r="D4" i="2"/>
  <c r="E4" i="2"/>
  <c r="D5" i="2" s="1"/>
  <c r="D6" i="2" s="1"/>
  <c r="B4" i="2"/>
  <c r="F3" i="1"/>
  <c r="F5" i="1"/>
  <c r="F7" i="1"/>
  <c r="F2" i="1"/>
  <c r="E8" i="7" l="1"/>
  <c r="E9" i="7" s="1"/>
  <c r="C8" i="7"/>
  <c r="C9" i="7" s="1"/>
  <c r="B8" i="7"/>
  <c r="B9" i="7" s="1"/>
  <c r="C20" i="2"/>
  <c r="C21" i="2" s="1"/>
  <c r="E20" i="2"/>
  <c r="E21" i="2" s="1"/>
  <c r="B20" i="2"/>
  <c r="B21" i="2" s="1"/>
  <c r="D22" i="2"/>
  <c r="B5" i="2"/>
  <c r="B6" i="2" s="1"/>
  <c r="E7" i="2"/>
  <c r="D7" i="2"/>
  <c r="D9" i="2"/>
  <c r="C7" i="2"/>
  <c r="B7" i="2"/>
  <c r="B10" i="7" l="1"/>
  <c r="C12" i="7"/>
  <c r="C10" i="7"/>
  <c r="C24" i="2"/>
  <c r="C22" i="2"/>
  <c r="B22" i="2"/>
  <c r="E22" i="2"/>
  <c r="C8" i="2"/>
  <c r="B8" i="2"/>
  <c r="E8" i="2"/>
  <c r="E9" i="2" s="1"/>
  <c r="B9" i="2"/>
  <c r="C9" i="2"/>
  <c r="E11" i="7" l="1"/>
  <c r="E12" i="7" s="1"/>
  <c r="B11" i="7"/>
  <c r="B12" i="7" s="1"/>
  <c r="D11" i="7"/>
  <c r="D12" i="7" s="1"/>
  <c r="C13" i="7"/>
  <c r="D23" i="2"/>
  <c r="D24" i="2" s="1"/>
  <c r="E23" i="2"/>
  <c r="E24" i="2" s="1"/>
  <c r="B23" i="2"/>
  <c r="B24" i="2" s="1"/>
  <c r="C25" i="2"/>
  <c r="C12" i="2"/>
  <c r="C13" i="2" s="1"/>
  <c r="C10" i="2"/>
  <c r="B10" i="2"/>
  <c r="D13" i="7" l="1"/>
  <c r="B13" i="7"/>
  <c r="B15" i="7"/>
  <c r="E13" i="7"/>
  <c r="B27" i="2"/>
  <c r="B28" i="2" s="1"/>
  <c r="B25" i="2"/>
  <c r="E25" i="2"/>
  <c r="D25" i="2"/>
  <c r="D11" i="2"/>
  <c r="D12" i="2" s="1"/>
  <c r="D13" i="2" s="1"/>
  <c r="E11" i="2"/>
  <c r="E12" i="2" s="1"/>
  <c r="E13" i="2" s="1"/>
  <c r="B11" i="2"/>
  <c r="B12" i="2" s="1"/>
  <c r="B13" i="2" s="1"/>
  <c r="B31" i="7" l="1"/>
  <c r="B16" i="7"/>
  <c r="E14" i="7"/>
  <c r="E15" i="7" s="1"/>
  <c r="D14" i="7"/>
  <c r="D15" i="7" s="1"/>
  <c r="C14" i="7"/>
  <c r="C15" i="7" s="1"/>
  <c r="D26" i="2"/>
  <c r="D27" i="2" s="1"/>
  <c r="D28" i="2" s="1"/>
  <c r="E26" i="2"/>
  <c r="E27" i="2" s="1"/>
  <c r="E28" i="2" s="1"/>
  <c r="C26" i="2"/>
  <c r="C27" i="2" s="1"/>
  <c r="C28" i="2" s="1"/>
  <c r="D31" i="7" l="1"/>
  <c r="D16" i="7"/>
  <c r="C31" i="7"/>
  <c r="C16" i="7"/>
  <c r="E31" i="7"/>
  <c r="E16" i="7"/>
  <c r="D17" i="7" l="1"/>
  <c r="D18" i="7" s="1"/>
  <c r="C17" i="7"/>
  <c r="C18" i="7" s="1"/>
  <c r="B17" i="7"/>
  <c r="B18" i="7" s="1"/>
  <c r="B19" i="7" l="1"/>
  <c r="C19" i="7"/>
  <c r="D21" i="7"/>
  <c r="D19" i="7"/>
  <c r="E20" i="7" l="1"/>
  <c r="E21" i="7" s="1"/>
  <c r="C20" i="7"/>
  <c r="C21" i="7" s="1"/>
  <c r="B20" i="7"/>
  <c r="B21" i="7" s="1"/>
  <c r="D22" i="7"/>
  <c r="B22" i="7" l="1"/>
  <c r="C24" i="7"/>
  <c r="C22" i="7"/>
  <c r="E22" i="7"/>
  <c r="E23" i="7" l="1"/>
  <c r="E24" i="7" s="1"/>
  <c r="D23" i="7"/>
  <c r="D24" i="7" s="1"/>
  <c r="B23" i="7"/>
  <c r="B24" i="7" s="1"/>
  <c r="C25" i="7"/>
  <c r="B25" i="7" l="1"/>
  <c r="B27" i="7"/>
  <c r="B28" i="7" s="1"/>
  <c r="D25" i="7"/>
  <c r="E25" i="7"/>
  <c r="C26" i="7" l="1"/>
  <c r="C27" i="7" s="1"/>
  <c r="C28" i="7" s="1"/>
  <c r="E26" i="7"/>
  <c r="E27" i="7" s="1"/>
  <c r="E28" i="7" s="1"/>
  <c r="D26" i="7"/>
  <c r="D27" i="7" s="1"/>
  <c r="D28" i="7" s="1"/>
</calcChain>
</file>

<file path=xl/sharedStrings.xml><?xml version="1.0" encoding="utf-8"?>
<sst xmlns="http://schemas.openxmlformats.org/spreadsheetml/2006/main" count="75" uniqueCount="43">
  <si>
    <t>MOF</t>
    <phoneticPr fontId="1" type="noConversion"/>
  </si>
  <si>
    <t>Fructose 
concentration (mg/g)</t>
    <phoneticPr fontId="1" type="noConversion"/>
  </si>
  <si>
    <t>Formic acid
concentration (mg/g)</t>
    <phoneticPr fontId="1" type="noConversion"/>
  </si>
  <si>
    <t>Levulinic acid concentration (mg/g)</t>
    <phoneticPr fontId="1" type="noConversion"/>
  </si>
  <si>
    <t>HMF 
concentration (mg/g)</t>
    <phoneticPr fontId="1" type="noConversion"/>
  </si>
  <si>
    <t>Ori</t>
    <phoneticPr fontId="1" type="noConversion"/>
  </si>
  <si>
    <t>UiO-66-Std</t>
    <phoneticPr fontId="1" type="noConversion"/>
  </si>
  <si>
    <t>UiO-66-Med</t>
    <phoneticPr fontId="1" type="noConversion"/>
  </si>
  <si>
    <t>UiO-66-Def</t>
    <phoneticPr fontId="1" type="noConversion"/>
  </si>
  <si>
    <t>H2O</t>
    <phoneticPr fontId="1" type="noConversion"/>
  </si>
  <si>
    <t>Fructose 
concentration (mg/g)</t>
  </si>
  <si>
    <t>Formic acid
concentration (mg/g)</t>
  </si>
  <si>
    <t>Levulinic acid concentration (mg/g)</t>
  </si>
  <si>
    <t>HMF 
concentration (mg/g)</t>
  </si>
  <si>
    <t>H2O</t>
  </si>
  <si>
    <t>UiO-66-Std_Ce</t>
    <phoneticPr fontId="1" type="noConversion"/>
  </si>
  <si>
    <t>CeM1</t>
    <phoneticPr fontId="1" type="noConversion"/>
  </si>
  <si>
    <t>CeM2</t>
    <phoneticPr fontId="1" type="noConversion"/>
  </si>
  <si>
    <t>CeM3</t>
    <phoneticPr fontId="1" type="noConversion"/>
  </si>
  <si>
    <t>CeM4</t>
    <phoneticPr fontId="1" type="noConversion"/>
  </si>
  <si>
    <t>increase3</t>
    <phoneticPr fontId="1" type="noConversion"/>
  </si>
  <si>
    <t>increase1</t>
    <phoneticPr fontId="1" type="noConversion"/>
  </si>
  <si>
    <t>delta2</t>
    <phoneticPr fontId="1" type="noConversion"/>
  </si>
  <si>
    <t>increase2</t>
    <phoneticPr fontId="1" type="noConversion"/>
  </si>
  <si>
    <t>delta3</t>
    <phoneticPr fontId="1" type="noConversion"/>
  </si>
  <si>
    <t>delta4</t>
    <phoneticPr fontId="1" type="noConversion"/>
  </si>
  <si>
    <t>increase4</t>
    <phoneticPr fontId="1" type="noConversion"/>
  </si>
  <si>
    <t>delta5</t>
    <phoneticPr fontId="1" type="noConversion"/>
  </si>
  <si>
    <t>increase5</t>
    <phoneticPr fontId="1" type="noConversion"/>
  </si>
  <si>
    <t>CeM5</t>
    <phoneticPr fontId="1" type="noConversion"/>
  </si>
  <si>
    <t>delta1</t>
    <phoneticPr fontId="1" type="noConversion"/>
  </si>
  <si>
    <t>delta6</t>
    <phoneticPr fontId="1" type="noConversion"/>
  </si>
  <si>
    <t>increase6</t>
    <phoneticPr fontId="1" type="noConversion"/>
  </si>
  <si>
    <t>CeM6</t>
    <phoneticPr fontId="1" type="noConversion"/>
  </si>
  <si>
    <t>delta7</t>
    <phoneticPr fontId="1" type="noConversion"/>
  </si>
  <si>
    <t>increase7</t>
    <phoneticPr fontId="1" type="noConversion"/>
  </si>
  <si>
    <t>CeM7</t>
    <phoneticPr fontId="1" type="noConversion"/>
  </si>
  <si>
    <t>delta8</t>
    <phoneticPr fontId="1" type="noConversion"/>
  </si>
  <si>
    <t>increase8</t>
    <phoneticPr fontId="1" type="noConversion"/>
  </si>
  <si>
    <t>CeM8</t>
    <phoneticPr fontId="1" type="noConversion"/>
  </si>
  <si>
    <r>
      <rPr>
        <sz val="12"/>
        <color theme="1"/>
        <rFont val="宋体"/>
        <family val="3"/>
        <charset val="134"/>
      </rPr>
      <t>收敛数据</t>
    </r>
    <r>
      <rPr>
        <sz val="12"/>
        <color theme="1"/>
        <rFont val="Arial"/>
        <family val="2"/>
      </rPr>
      <t>STD</t>
    </r>
    <phoneticPr fontId="1" type="noConversion"/>
  </si>
  <si>
    <t>MED</t>
    <phoneticPr fontId="1" type="noConversion"/>
  </si>
  <si>
    <t>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</si>
</sst>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等线"/>
      <family val="2"/>
      <charset val="134"/>
      <scheme val="minor"/>
    </font>
    <font>
      <sz val="11"/>
      <color theme="6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2" tint="-0.249977111117893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7" fillId="0" borderId="0" xfId="0" applyFont="1">
      <alignment vertical="center"/>
    </xf>
    <xf numFmtId="0" fontId="9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2219325</xdr:colOff>
      <xdr:row>4</xdr:row>
      <xdr:rowOff>76200</xdr:rowOff>
    </xdr:from>
    <xdr:to>
      <xdr:col>0</xdr:col>
      <xdr:colOff>2219325</xdr:colOff>
      <xdr:row>16</xdr:row>
      <xdr:rowOff>104775</xdr:rowOff>
    </xdr:to>
    <xdr:cxnSp macro="">
      <xdr:nvCxnSpPr>
        <xdr:cNvPr id="7" name="直接箭头连接符 6"/>
        <xdr:cNvCxnSpPr/>
      </xdr:nvCxnSpPr>
      <xdr:spPr>
        <a:xfrm flipV="1">
          <a:off x="2219325" y="800100"/>
          <a:ext cx="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2219325</xdr:colOff>
      <xdr:row>4</xdr:row>
      <xdr:rowOff>76200</xdr:rowOff>
    </xdr:from>
    <xdr:to>
      <xdr:col>0</xdr:col>
      <xdr:colOff>2219325</xdr:colOff>
      <xdr:row>16</xdr:row>
      <xdr:rowOff>104775</xdr:rowOff>
    </xdr:to>
    <xdr:cxnSp macro="">
      <xdr:nvCxnSpPr>
        <xdr:cNvPr id="2" name="直接箭头连接符 1"/>
        <xdr:cNvCxnSpPr/>
      </xdr:nvCxnSpPr>
      <xdr:spPr>
        <a:xfrm flipV="1">
          <a:off x="2219325" y="800100"/>
          <a:ext cx="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6" sqref="E16"/>
    </sheetView>
  </sheetViews>
  <sheetFormatPr defaultRowHeight="14.25" x14ac:dyDescent="0.2"/>
  <cols>
    <col min="1" max="1" width="15.625" customWidth="1"/>
    <col min="2" max="2" width="22.375" customWidth="1"/>
    <col min="3" max="3" width="22.125" customWidth="1"/>
    <col min="4" max="4" width="20.75" customWidth="1"/>
    <col min="5" max="5" width="21.375" customWidth="1"/>
  </cols>
  <sheetData>
    <row r="1" spans="1:6" ht="56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ht="27.75" customHeight="1" x14ac:dyDescent="0.2">
      <c r="A2" s="3" t="s">
        <v>5</v>
      </c>
      <c r="B2" s="3">
        <v>5.0076408517003621</v>
      </c>
      <c r="C2" s="3">
        <v>5.1118678968654621</v>
      </c>
      <c r="D2" s="3">
        <v>5.0975740110696117</v>
      </c>
      <c r="E2" s="3">
        <v>19.920283602885132</v>
      </c>
      <c r="F2">
        <f>1000-SUM(B2:E2)</f>
        <v>964.86263363747946</v>
      </c>
    </row>
    <row r="3" spans="1:6" ht="16.5" customHeight="1" x14ac:dyDescent="0.2">
      <c r="A3" s="3" t="s">
        <v>6</v>
      </c>
      <c r="B3" s="3">
        <v>5.0049081636389605</v>
      </c>
      <c r="C3" s="3">
        <v>5.0011363799515554</v>
      </c>
      <c r="D3" s="3">
        <v>4.8728345165618618</v>
      </c>
      <c r="E3" s="3">
        <v>18.897040938932058</v>
      </c>
      <c r="F3">
        <f t="shared" ref="F3:F7" si="0">1000-SUM(B3:E3)</f>
        <v>966.22408000091559</v>
      </c>
    </row>
    <row r="4" spans="1:6" ht="27.75" customHeight="1" x14ac:dyDescent="0.2">
      <c r="A4" s="21" t="s">
        <v>40</v>
      </c>
      <c r="B4" s="21">
        <v>4.9978949396869297</v>
      </c>
      <c r="C4" s="21">
        <v>4.9945297564187099</v>
      </c>
      <c r="D4" s="21">
        <v>4.8668243655973802</v>
      </c>
      <c r="E4" s="21">
        <v>18.889890287524299</v>
      </c>
    </row>
    <row r="5" spans="1:6" ht="27.75" customHeight="1" x14ac:dyDescent="0.2">
      <c r="A5" s="3" t="s">
        <v>7</v>
      </c>
      <c r="B5" s="3">
        <v>5.0045496991823182</v>
      </c>
      <c r="C5" s="3">
        <v>4.9362979258233484</v>
      </c>
      <c r="D5" s="3">
        <v>4.7419345055473228</v>
      </c>
      <c r="E5" s="3">
        <v>19.104035104501538</v>
      </c>
      <c r="F5">
        <f t="shared" si="0"/>
        <v>966.21318276494549</v>
      </c>
    </row>
    <row r="6" spans="1:6" ht="53.25" customHeight="1" x14ac:dyDescent="0.2">
      <c r="A6" s="21" t="s">
        <v>41</v>
      </c>
      <c r="B6" s="21">
        <v>4.9975962642269902</v>
      </c>
      <c r="C6" s="21">
        <v>4.9300819355347603</v>
      </c>
      <c r="D6" s="21">
        <v>4.7366489667068299</v>
      </c>
      <c r="E6" s="21">
        <v>19.092988308205701</v>
      </c>
    </row>
    <row r="7" spans="1:6" ht="15" x14ac:dyDescent="0.2">
      <c r="A7" s="3" t="s">
        <v>8</v>
      </c>
      <c r="B7" s="3">
        <v>5.0044137859818596</v>
      </c>
      <c r="C7" s="3">
        <v>4.8503719461644987</v>
      </c>
      <c r="D7" s="3">
        <v>4.671980088717107</v>
      </c>
      <c r="E7" s="3">
        <v>19.197080544968653</v>
      </c>
      <c r="F7">
        <f t="shared" si="0"/>
        <v>966.27615363416794</v>
      </c>
    </row>
    <row r="8" spans="1:6" ht="54" customHeight="1" x14ac:dyDescent="0.2">
      <c r="A8" s="22" t="s">
        <v>42</v>
      </c>
      <c r="B8" s="21">
        <v>4.9971381442057998</v>
      </c>
      <c r="C8" s="21">
        <v>4.8442656122096599</v>
      </c>
      <c r="D8" s="21">
        <v>4.6667202374893302</v>
      </c>
      <c r="E8" s="21">
        <v>19.182915067671502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34" sqref="C34"/>
    </sheetView>
  </sheetViews>
  <sheetFormatPr defaultRowHeight="14.25" x14ac:dyDescent="0.2"/>
  <cols>
    <col min="1" max="1" width="39" customWidth="1"/>
    <col min="2" max="2" width="35.875" customWidth="1"/>
    <col min="3" max="3" width="32.625" customWidth="1"/>
    <col min="4" max="4" width="35.25" customWidth="1"/>
    <col min="5" max="5" width="32.75" customWidth="1"/>
    <col min="6" max="6" width="17.875" customWidth="1"/>
  </cols>
  <sheetData>
    <row r="1" spans="1:7" x14ac:dyDescent="0.2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7" x14ac:dyDescent="0.2">
      <c r="A2" s="12" t="s">
        <v>5</v>
      </c>
      <c r="B2" s="4">
        <v>5.0076408517003621</v>
      </c>
      <c r="C2" s="4">
        <v>5.1118678968654621</v>
      </c>
      <c r="D2" s="4">
        <v>5.0975740110696117</v>
      </c>
      <c r="E2" s="4">
        <v>19.920283602885132</v>
      </c>
      <c r="F2" s="4">
        <v>964.86263363747946</v>
      </c>
    </row>
    <row r="3" spans="1:7" x14ac:dyDescent="0.2">
      <c r="A3" s="13" t="s">
        <v>15</v>
      </c>
      <c r="B3" s="4">
        <v>5.0049081636389605</v>
      </c>
      <c r="C3" s="4">
        <v>5.0011363799515554</v>
      </c>
      <c r="D3" s="4">
        <v>4.8728345165618618</v>
      </c>
      <c r="E3" s="4">
        <v>18.897040938932058</v>
      </c>
      <c r="F3" s="4">
        <v>966.22408000091559</v>
      </c>
    </row>
    <row r="4" spans="1:7" x14ac:dyDescent="0.2">
      <c r="A4" s="17" t="s">
        <v>30</v>
      </c>
      <c r="B4" s="4">
        <f>B2-B3</f>
        <v>2.7326880614015892E-3</v>
      </c>
      <c r="C4" s="4">
        <f t="shared" ref="C4:E4" si="0">C2-C3</f>
        <v>0.1107315169139067</v>
      </c>
      <c r="D4" s="4">
        <f t="shared" si="0"/>
        <v>0.22473949450774988</v>
      </c>
      <c r="E4" s="6">
        <f t="shared" si="0"/>
        <v>1.0232426639530736</v>
      </c>
      <c r="F4" s="4"/>
    </row>
    <row r="5" spans="1:7" x14ac:dyDescent="0.2">
      <c r="A5" s="17" t="s">
        <v>21</v>
      </c>
      <c r="B5" s="4">
        <f>(B2/(SUM($B$2:$D$2,$F$2)))*$E$4</f>
        <v>5.2281785649545363E-3</v>
      </c>
      <c r="C5" s="4">
        <f t="shared" ref="C5:D5" si="1">(C2/(SUM($B$2:$D$2,$F$2)))*$E$4</f>
        <v>5.3369957943761896E-3</v>
      </c>
      <c r="D5" s="4">
        <f t="shared" si="1"/>
        <v>5.3220724023956339E-3</v>
      </c>
      <c r="E5" s="4">
        <v>0</v>
      </c>
      <c r="F5" s="4"/>
    </row>
    <row r="6" spans="1:7" x14ac:dyDescent="0.2">
      <c r="A6" s="17" t="s">
        <v>16</v>
      </c>
      <c r="B6" s="8">
        <f>B3-B5</f>
        <v>4.9996799850740059</v>
      </c>
      <c r="C6" s="8">
        <f t="shared" ref="C6:E6" si="2">C3-C5</f>
        <v>4.9957993841571788</v>
      </c>
      <c r="D6" s="8">
        <f t="shared" si="2"/>
        <v>4.8675124441594662</v>
      </c>
      <c r="E6" s="8">
        <f t="shared" si="2"/>
        <v>18.897040938932058</v>
      </c>
      <c r="F6" s="4"/>
    </row>
    <row r="7" spans="1:7" x14ac:dyDescent="0.2">
      <c r="A7" s="12" t="s">
        <v>22</v>
      </c>
      <c r="B7" s="4">
        <f>B2-B6</f>
        <v>7.9608666263562E-3</v>
      </c>
      <c r="C7" s="4">
        <f t="shared" ref="C7:E7" si="3">C2-C6</f>
        <v>0.11606851270828322</v>
      </c>
      <c r="D7" s="6">
        <f t="shared" si="3"/>
        <v>0.23006156691014557</v>
      </c>
      <c r="E7" s="7">
        <f t="shared" si="3"/>
        <v>1.0232426639530736</v>
      </c>
      <c r="F7" s="4"/>
    </row>
    <row r="8" spans="1:7" x14ac:dyDescent="0.2">
      <c r="A8" s="12" t="s">
        <v>23</v>
      </c>
      <c r="B8" s="4">
        <f>(B2/SUM(B2:C2,E2:F2))*$D$7</f>
        <v>1.1579685311554958E-3</v>
      </c>
      <c r="C8" s="4">
        <f>(C2/SUM($B$2:$C$2,$E$2:$F$2))*$D$7</f>
        <v>1.1820700276427144E-3</v>
      </c>
      <c r="D8" s="4">
        <v>0</v>
      </c>
      <c r="E8" s="4">
        <f>(E2/SUM(B2:C2,E2:F2))*$D$7</f>
        <v>4.6063729861939486E-3</v>
      </c>
      <c r="F8" s="4"/>
    </row>
    <row r="9" spans="1:7" x14ac:dyDescent="0.2">
      <c r="A9" s="12" t="s">
        <v>17</v>
      </c>
      <c r="B9" s="4">
        <f>B6-B8</f>
        <v>4.9985220165428501</v>
      </c>
      <c r="C9" s="4">
        <f t="shared" ref="C9:D9" si="4">C6-C8</f>
        <v>4.9946173141295365</v>
      </c>
      <c r="D9" s="4">
        <f t="shared" si="4"/>
        <v>4.8675124441594662</v>
      </c>
      <c r="E9" s="4">
        <f>E6-E8</f>
        <v>18.892434565945862</v>
      </c>
      <c r="F9" s="4"/>
    </row>
    <row r="10" spans="1:7" x14ac:dyDescent="0.2">
      <c r="A10" s="12" t="s">
        <v>24</v>
      </c>
      <c r="B10" s="4">
        <f>B2-B9</f>
        <v>9.1188351575119952E-3</v>
      </c>
      <c r="C10" s="6">
        <f>C2-C9</f>
        <v>0.11725058273592559</v>
      </c>
      <c r="D10" s="4">
        <v>0</v>
      </c>
      <c r="E10" s="4">
        <v>0</v>
      </c>
      <c r="F10" s="4"/>
    </row>
    <row r="11" spans="1:7" x14ac:dyDescent="0.2">
      <c r="A11" s="12" t="s">
        <v>20</v>
      </c>
      <c r="B11" s="4">
        <f>(B2/SUM($B$2,$D$2:$F$2))*$C$10</f>
        <v>5.9016565686927677E-4</v>
      </c>
      <c r="C11" s="4">
        <v>0</v>
      </c>
      <c r="D11" s="4">
        <f t="shared" ref="D11:E11" si="5">(D2/SUM($B$2,$D$2:$F$2))*$C$10</f>
        <v>6.0076455236623722E-4</v>
      </c>
      <c r="E11" s="4">
        <f t="shared" si="5"/>
        <v>2.3476658182319731E-3</v>
      </c>
      <c r="F11" s="4"/>
    </row>
    <row r="12" spans="1:7" x14ac:dyDescent="0.2">
      <c r="A12" s="12" t="s">
        <v>18</v>
      </c>
      <c r="B12" s="10">
        <f>B9-B11</f>
        <v>4.9979318508859807</v>
      </c>
      <c r="C12" s="10">
        <f t="shared" ref="C12:E12" si="6">C9-C11</f>
        <v>4.9946173141295365</v>
      </c>
      <c r="D12" s="10">
        <f t="shared" si="6"/>
        <v>4.8669116796071004</v>
      </c>
      <c r="E12" s="10">
        <f t="shared" si="6"/>
        <v>18.890086900127631</v>
      </c>
      <c r="F12" s="4"/>
    </row>
    <row r="13" spans="1:7" x14ac:dyDescent="0.2">
      <c r="A13" s="13" t="s">
        <v>25</v>
      </c>
      <c r="B13" s="6">
        <f>B2-B12</f>
        <v>9.7090008143814188E-3</v>
      </c>
      <c r="C13" s="11">
        <f t="shared" ref="C13:E13" si="7">C2-C12</f>
        <v>0.11725058273592559</v>
      </c>
      <c r="D13" s="11">
        <f t="shared" si="7"/>
        <v>0.23066233146251136</v>
      </c>
      <c r="E13" s="11">
        <f t="shared" si="7"/>
        <v>1.0301967027575003</v>
      </c>
      <c r="F13" s="4"/>
    </row>
    <row r="14" spans="1:7" x14ac:dyDescent="0.2">
      <c r="A14" s="14" t="s">
        <v>26</v>
      </c>
      <c r="B14" s="9">
        <v>0</v>
      </c>
      <c r="C14" s="9">
        <f t="shared" ref="C14:E14" si="8">(C2/SUM($C$2:$F$2))*$B$13</f>
        <v>4.9880915282767191E-5</v>
      </c>
      <c r="D14" s="9">
        <f t="shared" si="8"/>
        <v>4.9741437479187496E-5</v>
      </c>
      <c r="E14" s="9">
        <f t="shared" si="8"/>
        <v>1.9437943210807526E-4</v>
      </c>
      <c r="F14" s="4"/>
    </row>
    <row r="15" spans="1:7" x14ac:dyDescent="0.2">
      <c r="A15" s="15" t="s">
        <v>19</v>
      </c>
      <c r="B15" s="9">
        <f>B12-B14</f>
        <v>4.9979318508859807</v>
      </c>
      <c r="C15" s="9">
        <f t="shared" ref="C15:E15" si="9">C12-C14</f>
        <v>4.9945674332142538</v>
      </c>
      <c r="D15" s="9">
        <f t="shared" si="9"/>
        <v>4.8668619381696212</v>
      </c>
      <c r="E15" s="9">
        <f t="shared" si="9"/>
        <v>18.889892520695522</v>
      </c>
      <c r="F15" s="9"/>
      <c r="G15" s="19"/>
    </row>
    <row r="16" spans="1:7" x14ac:dyDescent="0.2">
      <c r="A16" s="13" t="s">
        <v>27</v>
      </c>
      <c r="B16" s="18">
        <f>B2-B15</f>
        <v>9.7090008143814188E-3</v>
      </c>
      <c r="C16" s="18">
        <f t="shared" ref="C16:E16" si="10">C2-C15</f>
        <v>0.11730046365120828</v>
      </c>
      <c r="D16" s="18">
        <f t="shared" si="10"/>
        <v>0.23071207289999052</v>
      </c>
      <c r="E16" s="10">
        <f t="shared" si="10"/>
        <v>1.0303910821896096</v>
      </c>
    </row>
    <row r="17" spans="1:5" x14ac:dyDescent="0.2">
      <c r="A17" s="13" t="s">
        <v>28</v>
      </c>
      <c r="B17" s="18">
        <f>(B2/SUM($B$2:$D$2,$F$2))*$E$16</f>
        <v>5.264702850262583E-3</v>
      </c>
      <c r="C17" s="18">
        <f t="shared" ref="C17:D17" si="11">(C2/SUM($B$2:$D$2,$F$2))*$E$16</f>
        <v>5.3742802816330506E-3</v>
      </c>
      <c r="D17" s="18">
        <f t="shared" si="11"/>
        <v>5.359252634180022E-3</v>
      </c>
      <c r="E17" s="18">
        <v>0</v>
      </c>
    </row>
    <row r="18" spans="1:5" x14ac:dyDescent="0.2">
      <c r="A18" s="15" t="s">
        <v>29</v>
      </c>
      <c r="B18" s="20">
        <f>B3-B17</f>
        <v>4.9996434607886977</v>
      </c>
      <c r="C18" s="20">
        <f t="shared" ref="C18:E18" si="12">C3-C17</f>
        <v>4.9957620996699221</v>
      </c>
      <c r="D18" s="20">
        <f t="shared" si="12"/>
        <v>4.8674752639276821</v>
      </c>
      <c r="E18" s="20">
        <f t="shared" si="12"/>
        <v>18.897040938932058</v>
      </c>
    </row>
    <row r="19" spans="1:5" x14ac:dyDescent="0.2">
      <c r="A19" s="13" t="s">
        <v>31</v>
      </c>
      <c r="B19" s="4">
        <f>B2-B18</f>
        <v>7.9973909116644037E-3</v>
      </c>
      <c r="C19" s="4">
        <f t="shared" ref="C19:E19" si="13">C2-C18</f>
        <v>0.11610579719553993</v>
      </c>
      <c r="D19" s="6">
        <f t="shared" si="13"/>
        <v>0.23009874714192957</v>
      </c>
      <c r="E19" s="16">
        <f t="shared" si="13"/>
        <v>1.0232426639530736</v>
      </c>
    </row>
    <row r="20" spans="1:5" x14ac:dyDescent="0.2">
      <c r="A20" s="12" t="s">
        <v>32</v>
      </c>
      <c r="B20" s="4">
        <f>(B2/SUM($B$2:$C$2,$E$2:$F$2))*$D$19</f>
        <v>1.1581556703589933E-3</v>
      </c>
      <c r="C20" s="4">
        <f t="shared" ref="C20:E20" si="14">(C2/SUM($B$2:$C$2,$E$2:$F$2))*$D$19</f>
        <v>1.182261061887169E-3</v>
      </c>
      <c r="D20" s="4">
        <v>0</v>
      </c>
      <c r="E20" s="4">
        <f t="shared" si="14"/>
        <v>4.6071174217709567E-3</v>
      </c>
    </row>
    <row r="21" spans="1:5" x14ac:dyDescent="0.2">
      <c r="A21" s="15" t="s">
        <v>33</v>
      </c>
      <c r="B21" s="4">
        <f>B18-B20</f>
        <v>4.9984853051183391</v>
      </c>
      <c r="C21" s="4">
        <f t="shared" ref="C21:E21" si="15">C18-C20</f>
        <v>4.9945798386080353</v>
      </c>
      <c r="D21" s="4">
        <f t="shared" si="15"/>
        <v>4.8674752639276821</v>
      </c>
      <c r="E21" s="4">
        <f t="shared" si="15"/>
        <v>18.892433821510288</v>
      </c>
    </row>
    <row r="22" spans="1:5" x14ac:dyDescent="0.2">
      <c r="A22" s="12" t="s">
        <v>34</v>
      </c>
      <c r="B22" s="4">
        <f>B2-B21</f>
        <v>9.1555465820229998E-3</v>
      </c>
      <c r="C22" s="6">
        <f t="shared" ref="C22:E22" si="16">C2-C21</f>
        <v>0.11728805825742672</v>
      </c>
      <c r="D22" s="7">
        <f t="shared" si="16"/>
        <v>0.23009874714192957</v>
      </c>
      <c r="E22" s="7">
        <f t="shared" si="16"/>
        <v>1.0278497813748437</v>
      </c>
    </row>
    <row r="23" spans="1:5" x14ac:dyDescent="0.2">
      <c r="A23" s="12" t="s">
        <v>35</v>
      </c>
      <c r="B23" s="4">
        <f>(B2/(SUM($B$2,$D$2:$F$2)))*$C$22</f>
        <v>5.9035428506409816E-4</v>
      </c>
      <c r="C23" s="4">
        <v>0</v>
      </c>
      <c r="D23" s="4">
        <f t="shared" ref="D23:E23" si="17">(D2/(SUM($B$2,$D$2:$F$2)))*$C$22</f>
        <v>6.0095656817011624E-4</v>
      </c>
      <c r="E23" s="4">
        <f t="shared" si="17"/>
        <v>2.3484161769832534E-3</v>
      </c>
    </row>
    <row r="24" spans="1:5" x14ac:dyDescent="0.2">
      <c r="A24" s="12" t="s">
        <v>36</v>
      </c>
      <c r="B24" s="4">
        <f>B21-B23</f>
        <v>4.9978949508332748</v>
      </c>
      <c r="C24" s="4">
        <f t="shared" ref="C24:E24" si="18">C21-C23</f>
        <v>4.9945798386080353</v>
      </c>
      <c r="D24" s="4">
        <f t="shared" si="18"/>
        <v>4.8668743073595122</v>
      </c>
      <c r="E24" s="4">
        <f t="shared" si="18"/>
        <v>18.890085405333306</v>
      </c>
    </row>
    <row r="25" spans="1:5" x14ac:dyDescent="0.2">
      <c r="A25" s="12" t="s">
        <v>37</v>
      </c>
      <c r="B25" s="6">
        <f>B2-B24</f>
        <v>9.7459008670872649E-3</v>
      </c>
      <c r="C25" s="16">
        <f t="shared" ref="C25:E25" si="19">C2-C24</f>
        <v>0.11728805825742672</v>
      </c>
      <c r="D25" s="16">
        <f t="shared" si="19"/>
        <v>0.23069970371009951</v>
      </c>
      <c r="E25" s="16">
        <f t="shared" si="19"/>
        <v>1.030198197551826</v>
      </c>
    </row>
    <row r="26" spans="1:5" x14ac:dyDescent="0.2">
      <c r="A26" s="12" t="s">
        <v>38</v>
      </c>
      <c r="B26" s="4">
        <v>0</v>
      </c>
      <c r="C26" s="4">
        <f>(C2/SUM($C$2:$F$2))*$B$25</f>
        <v>5.0070492813775689E-5</v>
      </c>
      <c r="D26" s="4">
        <f t="shared" ref="D26:E26" si="20">(D2/SUM($C$2:$F$2))*$B$25</f>
        <v>4.9930484910507904E-5</v>
      </c>
      <c r="E26" s="4">
        <f t="shared" si="20"/>
        <v>1.9511819106245664E-4</v>
      </c>
    </row>
    <row r="27" spans="1:5" x14ac:dyDescent="0.2">
      <c r="A27" s="12" t="s">
        <v>39</v>
      </c>
      <c r="B27" s="5">
        <f>B24-B26</f>
        <v>4.9978949508332748</v>
      </c>
      <c r="C27" s="5">
        <f t="shared" ref="C27:E27" si="21">C24-C26</f>
        <v>4.9945297681152212</v>
      </c>
      <c r="D27" s="5">
        <f t="shared" si="21"/>
        <v>4.866824376874602</v>
      </c>
      <c r="E27" s="5">
        <f t="shared" si="21"/>
        <v>18.889890287142244</v>
      </c>
    </row>
    <row r="28" spans="1:5" x14ac:dyDescent="0.2">
      <c r="B28" s="4">
        <f>B15-B27</f>
        <v>3.6900052705846065E-5</v>
      </c>
      <c r="C28" s="4">
        <f t="shared" ref="C28:E28" si="22">C15-C27</f>
        <v>3.7665099032579974E-5</v>
      </c>
      <c r="D28" s="4">
        <f t="shared" si="22"/>
        <v>3.7561295019195029E-5</v>
      </c>
      <c r="E28" s="4">
        <f t="shared" si="22"/>
        <v>2.2335532783301915E-6</v>
      </c>
    </row>
    <row r="30" spans="1:5" x14ac:dyDescent="0.2">
      <c r="B30" s="4"/>
      <c r="C30" s="4"/>
      <c r="D30" s="4"/>
      <c r="E30" s="4"/>
    </row>
    <row r="31" spans="1:5" x14ac:dyDescent="0.2">
      <c r="B31" s="4">
        <f>B3-B15</f>
        <v>6.9763127529798297E-3</v>
      </c>
      <c r="C31" s="4">
        <f t="shared" ref="C31:E31" si="23">C3-C15</f>
        <v>6.5689467373015731E-3</v>
      </c>
      <c r="D31" s="4">
        <f t="shared" si="23"/>
        <v>5.972578392240635E-3</v>
      </c>
      <c r="E31" s="4">
        <f t="shared" si="23"/>
        <v>7.1484182365360027E-3</v>
      </c>
    </row>
    <row r="38" spans="1:2" x14ac:dyDescent="0.2">
      <c r="A38">
        <v>5.0049081636389605</v>
      </c>
      <c r="B38">
        <f>A38-A39</f>
        <v>4.9996434607886977</v>
      </c>
    </row>
    <row r="39" spans="1:2" x14ac:dyDescent="0.2">
      <c r="A39">
        <v>5.264702850262583E-3</v>
      </c>
    </row>
    <row r="41" spans="1:2" x14ac:dyDescent="0.2">
      <c r="A41">
        <v>4.9979318508859807</v>
      </c>
    </row>
    <row r="42" spans="1:2" x14ac:dyDescent="0.2">
      <c r="A42">
        <v>5.264702850262583E-3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E15" sqref="B15:E15"/>
    </sheetView>
  </sheetViews>
  <sheetFormatPr defaultRowHeight="14.25" x14ac:dyDescent="0.2"/>
  <cols>
    <col min="1" max="1" width="39" customWidth="1"/>
    <col min="2" max="2" width="35.875" customWidth="1"/>
    <col min="3" max="3" width="32.625" customWidth="1"/>
    <col min="4" max="4" width="35.25" customWidth="1"/>
    <col min="5" max="5" width="32.75" customWidth="1"/>
    <col min="6" max="6" width="17.875" customWidth="1"/>
  </cols>
  <sheetData>
    <row r="1" spans="1:7" x14ac:dyDescent="0.2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7" x14ac:dyDescent="0.2">
      <c r="A2" s="12" t="s">
        <v>5</v>
      </c>
      <c r="B2" s="4">
        <v>5.0076408517003621</v>
      </c>
      <c r="C2" s="4">
        <v>5.1118678968654621</v>
      </c>
      <c r="D2" s="4">
        <v>5.0975740110696117</v>
      </c>
      <c r="E2" s="4">
        <v>19.920283602885132</v>
      </c>
      <c r="F2" s="4">
        <v>964.86263363747946</v>
      </c>
    </row>
    <row r="3" spans="1:7" x14ac:dyDescent="0.2">
      <c r="A3" s="13" t="s">
        <v>15</v>
      </c>
      <c r="B3" s="4">
        <v>5.0049081636389605</v>
      </c>
      <c r="C3" s="4">
        <v>5.0011363799515554</v>
      </c>
      <c r="D3" s="4">
        <v>4.8728345165618618</v>
      </c>
      <c r="E3" s="4">
        <v>18.897040938932058</v>
      </c>
      <c r="F3" s="4">
        <v>966.22408000091559</v>
      </c>
    </row>
    <row r="4" spans="1:7" x14ac:dyDescent="0.2">
      <c r="A4" s="12" t="s">
        <v>30</v>
      </c>
      <c r="B4" s="4">
        <f>B2-B3</f>
        <v>2.7326880614015892E-3</v>
      </c>
      <c r="C4" s="4">
        <f t="shared" ref="C4:E4" si="0">C2-C3</f>
        <v>0.1107315169139067</v>
      </c>
      <c r="D4" s="4">
        <f t="shared" si="0"/>
        <v>0.22473949450774988</v>
      </c>
      <c r="E4" s="6">
        <f t="shared" si="0"/>
        <v>1.0232426639530736</v>
      </c>
      <c r="F4" s="4"/>
    </row>
    <row r="5" spans="1:7" x14ac:dyDescent="0.2">
      <c r="A5" s="13" t="s">
        <v>21</v>
      </c>
      <c r="B5" s="4">
        <v>5.264702850262583E-3</v>
      </c>
      <c r="C5" s="4">
        <v>5.3742802816330506E-3</v>
      </c>
      <c r="D5" s="4">
        <v>5.359252634180022E-3</v>
      </c>
      <c r="E5" s="4">
        <v>0</v>
      </c>
      <c r="F5" s="4"/>
    </row>
    <row r="6" spans="1:7" x14ac:dyDescent="0.2">
      <c r="A6" s="12" t="s">
        <v>16</v>
      </c>
      <c r="B6" s="8">
        <f>B3-B5</f>
        <v>4.9996434607886977</v>
      </c>
      <c r="C6" s="8">
        <f t="shared" ref="C6:E6" si="1">C3-C5</f>
        <v>4.9957620996699221</v>
      </c>
      <c r="D6" s="8">
        <f t="shared" si="1"/>
        <v>4.8674752639276821</v>
      </c>
      <c r="E6" s="8">
        <f t="shared" si="1"/>
        <v>18.897040938932058</v>
      </c>
      <c r="F6" s="4"/>
    </row>
    <row r="7" spans="1:7" x14ac:dyDescent="0.2">
      <c r="A7" s="12" t="s">
        <v>22</v>
      </c>
      <c r="B7" s="4">
        <f>B2-B6</f>
        <v>7.9973909116644037E-3</v>
      </c>
      <c r="C7" s="4">
        <f t="shared" ref="C7:E7" si="2">C2-C6</f>
        <v>0.11610579719553993</v>
      </c>
      <c r="D7" s="6">
        <f t="shared" si="2"/>
        <v>0.23009874714192957</v>
      </c>
      <c r="E7" s="7">
        <f t="shared" si="2"/>
        <v>1.0232426639530736</v>
      </c>
      <c r="F7" s="4"/>
    </row>
    <row r="8" spans="1:7" x14ac:dyDescent="0.2">
      <c r="A8" s="12" t="s">
        <v>23</v>
      </c>
      <c r="B8" s="4">
        <f>(B2/SUM(B2:C2,E2:F2))*$D$7</f>
        <v>1.1581556703589933E-3</v>
      </c>
      <c r="C8" s="4">
        <f>(C2/SUM($B$2:$C$2,$E$2:$F$2))*$D$7</f>
        <v>1.182261061887169E-3</v>
      </c>
      <c r="D8" s="4">
        <v>0</v>
      </c>
      <c r="E8" s="4">
        <f>(E2/SUM(B2:C2,E2:F2))*$D$7</f>
        <v>4.6071174217709567E-3</v>
      </c>
      <c r="F8" s="4"/>
    </row>
    <row r="9" spans="1:7" x14ac:dyDescent="0.2">
      <c r="A9" s="12" t="s">
        <v>17</v>
      </c>
      <c r="B9" s="4">
        <f>B6-B8</f>
        <v>4.9984853051183391</v>
      </c>
      <c r="C9" s="4">
        <f t="shared" ref="C9:D9" si="3">C6-C8</f>
        <v>4.9945798386080353</v>
      </c>
      <c r="D9" s="4">
        <f t="shared" si="3"/>
        <v>4.8674752639276821</v>
      </c>
      <c r="E9" s="4">
        <f>E6-E8</f>
        <v>18.892433821510288</v>
      </c>
      <c r="F9" s="4"/>
    </row>
    <row r="10" spans="1:7" x14ac:dyDescent="0.2">
      <c r="A10" s="12" t="s">
        <v>24</v>
      </c>
      <c r="B10" s="4">
        <f>B2-B9</f>
        <v>9.1555465820229998E-3</v>
      </c>
      <c r="C10" s="6">
        <f>C2-C9</f>
        <v>0.11728805825742672</v>
      </c>
      <c r="D10" s="4">
        <v>0</v>
      </c>
      <c r="E10" s="4">
        <v>0</v>
      </c>
      <c r="F10" s="4"/>
    </row>
    <row r="11" spans="1:7" x14ac:dyDescent="0.2">
      <c r="A11" s="12" t="s">
        <v>20</v>
      </c>
      <c r="B11" s="4">
        <f>(B2/SUM($B$2,$D$2:$F$2))*$C$10</f>
        <v>5.9035428506409816E-4</v>
      </c>
      <c r="C11" s="4">
        <v>0</v>
      </c>
      <c r="D11" s="4">
        <f t="shared" ref="D11:E11" si="4">(D2/SUM($B$2,$D$2:$F$2))*$C$10</f>
        <v>6.0095656817011624E-4</v>
      </c>
      <c r="E11" s="4">
        <f t="shared" si="4"/>
        <v>2.3484161769832534E-3</v>
      </c>
      <c r="F11" s="4"/>
    </row>
    <row r="12" spans="1:7" x14ac:dyDescent="0.2">
      <c r="A12" s="12" t="s">
        <v>18</v>
      </c>
      <c r="B12" s="10">
        <f>B9-B11</f>
        <v>4.9978949508332748</v>
      </c>
      <c r="C12" s="10">
        <f t="shared" ref="C12:E12" si="5">C9-C11</f>
        <v>4.9945798386080353</v>
      </c>
      <c r="D12" s="10">
        <f t="shared" si="5"/>
        <v>4.8668743073595122</v>
      </c>
      <c r="E12" s="10">
        <f t="shared" si="5"/>
        <v>18.890085405333306</v>
      </c>
      <c r="F12" s="4"/>
    </row>
    <row r="13" spans="1:7" x14ac:dyDescent="0.2">
      <c r="A13" s="13" t="s">
        <v>25</v>
      </c>
      <c r="B13" s="6">
        <f>B2-B12</f>
        <v>9.7459008670872649E-3</v>
      </c>
      <c r="C13" s="11">
        <f t="shared" ref="C13:E13" si="6">C2-C12</f>
        <v>0.11728805825742672</v>
      </c>
      <c r="D13" s="11">
        <f t="shared" si="6"/>
        <v>0.23069970371009951</v>
      </c>
      <c r="E13" s="11">
        <f t="shared" si="6"/>
        <v>1.030198197551826</v>
      </c>
      <c r="F13" s="4"/>
    </row>
    <row r="14" spans="1:7" x14ac:dyDescent="0.2">
      <c r="A14" s="14" t="s">
        <v>26</v>
      </c>
      <c r="B14" s="9">
        <v>0</v>
      </c>
      <c r="C14" s="9">
        <f t="shared" ref="C14:E14" si="7">(C2/SUM($C$2:$F$2))*$B$13</f>
        <v>5.0070492813775689E-5</v>
      </c>
      <c r="D14" s="9">
        <f t="shared" si="7"/>
        <v>4.9930484910507904E-5</v>
      </c>
      <c r="E14" s="9">
        <f t="shared" si="7"/>
        <v>1.9511819106245664E-4</v>
      </c>
      <c r="F14" s="4"/>
    </row>
    <row r="15" spans="1:7" x14ac:dyDescent="0.2">
      <c r="A15" s="15" t="s">
        <v>19</v>
      </c>
      <c r="B15" s="9">
        <f>B12-B14</f>
        <v>4.9978949508332748</v>
      </c>
      <c r="C15" s="9">
        <f t="shared" ref="C15:E15" si="8">C12-C14</f>
        <v>4.9945297681152212</v>
      </c>
      <c r="D15" s="9">
        <f t="shared" si="8"/>
        <v>4.866824376874602</v>
      </c>
      <c r="E15" s="9">
        <f t="shared" si="8"/>
        <v>18.889890287142244</v>
      </c>
      <c r="F15" s="9"/>
      <c r="G15" s="19"/>
    </row>
    <row r="16" spans="1:7" x14ac:dyDescent="0.2">
      <c r="A16" s="13" t="s">
        <v>27</v>
      </c>
      <c r="B16" s="18">
        <f>B2-B15</f>
        <v>9.7459008670872649E-3</v>
      </c>
      <c r="C16" s="18">
        <f t="shared" ref="C16:E16" si="9">C2-C15</f>
        <v>0.11733812875024086</v>
      </c>
      <c r="D16" s="18">
        <f t="shared" si="9"/>
        <v>0.23074963419500971</v>
      </c>
      <c r="E16" s="10">
        <f t="shared" si="9"/>
        <v>1.0303933157428879</v>
      </c>
    </row>
    <row r="17" spans="1:5" x14ac:dyDescent="0.2">
      <c r="A17" s="13" t="s">
        <v>28</v>
      </c>
      <c r="B17" s="18">
        <f>(B2/SUM($B$2:$D$2,$F$2))*$E$16</f>
        <v>5.2647142624288115E-3</v>
      </c>
      <c r="C17" s="18">
        <f t="shared" ref="C17:D17" si="10">(C2/SUM($B$2:$D$2,$F$2))*$E$16</f>
        <v>5.3742919313275687E-3</v>
      </c>
      <c r="D17" s="18">
        <f t="shared" si="10"/>
        <v>5.3592642512994794E-3</v>
      </c>
      <c r="E17" s="18">
        <v>0</v>
      </c>
    </row>
    <row r="18" spans="1:5" x14ac:dyDescent="0.2">
      <c r="A18" s="15" t="s">
        <v>29</v>
      </c>
      <c r="B18" s="20">
        <f>B3-B17</f>
        <v>4.9996434493765314</v>
      </c>
      <c r="C18" s="20">
        <f t="shared" ref="C18:E18" si="11">C3-C17</f>
        <v>4.9957620880202276</v>
      </c>
      <c r="D18" s="20">
        <f t="shared" si="11"/>
        <v>4.8674752523105624</v>
      </c>
      <c r="E18" s="20">
        <f t="shared" si="11"/>
        <v>18.897040938932058</v>
      </c>
    </row>
    <row r="19" spans="1:5" x14ac:dyDescent="0.2">
      <c r="A19" s="13" t="s">
        <v>31</v>
      </c>
      <c r="B19" s="4">
        <f>B2-B18</f>
        <v>7.9974023238307268E-3</v>
      </c>
      <c r="C19" s="4">
        <f t="shared" ref="C19:E19" si="12">C2-C18</f>
        <v>0.11610580884523447</v>
      </c>
      <c r="D19" s="6">
        <f t="shared" si="12"/>
        <v>0.23009875875904928</v>
      </c>
      <c r="E19" s="16">
        <f t="shared" si="12"/>
        <v>1.0232426639530736</v>
      </c>
    </row>
    <row r="20" spans="1:5" x14ac:dyDescent="0.2">
      <c r="A20" s="12" t="s">
        <v>32</v>
      </c>
      <c r="B20" s="4">
        <f>(B2/SUM($B$2:$C$2,$E$2:$F$2))*$D$19</f>
        <v>1.1581557288314239E-3</v>
      </c>
      <c r="C20" s="4">
        <f t="shared" ref="C20:E20" si="13">(C2/SUM($B$2:$C$2,$E$2:$F$2))*$D$19</f>
        <v>1.1822611215766216E-3</v>
      </c>
      <c r="D20" s="4">
        <v>0</v>
      </c>
      <c r="E20" s="4">
        <f t="shared" si="13"/>
        <v>4.607117654372982E-3</v>
      </c>
    </row>
    <row r="21" spans="1:5" x14ac:dyDescent="0.2">
      <c r="A21" s="15" t="s">
        <v>33</v>
      </c>
      <c r="B21" s="4">
        <f>B18-B20</f>
        <v>4.9984852936476996</v>
      </c>
      <c r="C21" s="4">
        <f t="shared" ref="C21:E21" si="14">C18-C20</f>
        <v>4.9945798268986508</v>
      </c>
      <c r="D21" s="4">
        <f t="shared" si="14"/>
        <v>4.8674752523105624</v>
      </c>
      <c r="E21" s="4">
        <f t="shared" si="14"/>
        <v>18.892433821277685</v>
      </c>
    </row>
    <row r="22" spans="1:5" x14ac:dyDescent="0.2">
      <c r="A22" s="12" t="s">
        <v>34</v>
      </c>
      <c r="B22" s="4">
        <f>B2-B21</f>
        <v>9.1555580526625491E-3</v>
      </c>
      <c r="C22" s="6">
        <f t="shared" ref="C22:E22" si="15">C2-C21</f>
        <v>0.11728806996681129</v>
      </c>
      <c r="D22" s="7">
        <f t="shared" si="15"/>
        <v>0.23009875875904928</v>
      </c>
      <c r="E22" s="7">
        <f t="shared" si="15"/>
        <v>1.027849781607447</v>
      </c>
    </row>
    <row r="23" spans="1:5" x14ac:dyDescent="0.2">
      <c r="A23" s="12" t="s">
        <v>35</v>
      </c>
      <c r="B23" s="4">
        <f>(B2/(SUM($B$2,$D$2:$F$2)))*$C$22</f>
        <v>5.9035434400177224E-4</v>
      </c>
      <c r="C23" s="4">
        <v>0</v>
      </c>
      <c r="D23" s="4">
        <f t="shared" ref="D23:E23" si="16">(D2/(SUM($B$2,$D$2:$F$2)))*$C$22</f>
        <v>6.0095662816626308E-4</v>
      </c>
      <c r="E23" s="4">
        <f t="shared" si="16"/>
        <v>2.3484164114360067E-3</v>
      </c>
    </row>
    <row r="24" spans="1:5" x14ac:dyDescent="0.2">
      <c r="A24" s="12" t="s">
        <v>36</v>
      </c>
      <c r="B24" s="4">
        <f>B21-B23</f>
        <v>4.9978949393036975</v>
      </c>
      <c r="C24" s="4">
        <f t="shared" ref="C24:E24" si="17">C21-C23</f>
        <v>4.9945798268986508</v>
      </c>
      <c r="D24" s="4">
        <f t="shared" si="17"/>
        <v>4.866874295682396</v>
      </c>
      <c r="E24" s="4">
        <f t="shared" si="17"/>
        <v>18.890085404866248</v>
      </c>
    </row>
    <row r="25" spans="1:5" x14ac:dyDescent="0.2">
      <c r="A25" s="12" t="s">
        <v>37</v>
      </c>
      <c r="B25" s="6">
        <f>B2-B24</f>
        <v>9.7459123966645578E-3</v>
      </c>
      <c r="C25" s="16">
        <f t="shared" ref="C25:E25" si="18">C2-C24</f>
        <v>0.11728806996681129</v>
      </c>
      <c r="D25" s="16">
        <f t="shared" si="18"/>
        <v>0.23069971538721568</v>
      </c>
      <c r="E25" s="16">
        <f t="shared" si="18"/>
        <v>1.0301981980188835</v>
      </c>
    </row>
    <row r="26" spans="1:5" x14ac:dyDescent="0.2">
      <c r="A26" s="12" t="s">
        <v>38</v>
      </c>
      <c r="B26" s="4">
        <v>0</v>
      </c>
      <c r="C26" s="4">
        <f>(C2/SUM($C$2:$F$2))*$B$25</f>
        <v>5.0070552048075818E-5</v>
      </c>
      <c r="D26" s="4">
        <f t="shared" ref="D26:E26" si="19">(D2/SUM($C$2:$F$2))*$B$25</f>
        <v>4.9930543979176148E-5</v>
      </c>
      <c r="E26" s="4">
        <f t="shared" si="19"/>
        <v>1.9511842189081163E-4</v>
      </c>
    </row>
    <row r="27" spans="1:5" x14ac:dyDescent="0.2">
      <c r="A27" s="12" t="s">
        <v>39</v>
      </c>
      <c r="B27" s="5">
        <f>B24-B26</f>
        <v>4.9978949393036975</v>
      </c>
      <c r="C27" s="5">
        <f t="shared" ref="C27:E27" si="20">C24-C26</f>
        <v>4.9945297563466031</v>
      </c>
      <c r="D27" s="5">
        <f t="shared" si="20"/>
        <v>4.8668243651384167</v>
      </c>
      <c r="E27" s="5">
        <f t="shared" si="20"/>
        <v>18.889890286444356</v>
      </c>
    </row>
    <row r="28" spans="1:5" x14ac:dyDescent="0.2">
      <c r="B28" s="4">
        <f>B15-B27</f>
        <v>1.1529577292890281E-8</v>
      </c>
      <c r="C28" s="4">
        <f t="shared" ref="C28:E28" si="21">C15-C27</f>
        <v>1.1768618080054694E-8</v>
      </c>
      <c r="D28" s="4">
        <f t="shared" si="21"/>
        <v>1.1736185356880924E-8</v>
      </c>
      <c r="E28" s="4">
        <f t="shared" si="21"/>
        <v>6.978879696362128E-10</v>
      </c>
    </row>
    <row r="31" spans="1:5" x14ac:dyDescent="0.2">
      <c r="B31" s="4">
        <f>B3-B15</f>
        <v>7.0132128056856757E-3</v>
      </c>
      <c r="C31" s="4">
        <f t="shared" ref="C31:E31" si="22">C3-C15</f>
        <v>6.6066118363341531E-3</v>
      </c>
      <c r="D31" s="4">
        <f t="shared" si="22"/>
        <v>6.0101396872598301E-3</v>
      </c>
      <c r="E31" s="4">
        <f t="shared" si="22"/>
        <v>7.1506517898143329E-3</v>
      </c>
    </row>
    <row r="38" spans="1:2" x14ac:dyDescent="0.2">
      <c r="A38">
        <v>5.0049081636389605</v>
      </c>
      <c r="B38">
        <f>A38-A39</f>
        <v>4.9996434607886977</v>
      </c>
    </row>
    <row r="39" spans="1:2" x14ac:dyDescent="0.2">
      <c r="A39">
        <v>5.264702850262583E-3</v>
      </c>
    </row>
    <row r="41" spans="1:2" x14ac:dyDescent="0.2">
      <c r="A41">
        <v>4.9979318508859807</v>
      </c>
    </row>
    <row r="42" spans="1:2" x14ac:dyDescent="0.2">
      <c r="A42">
        <v>5.264702850262583E-3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HE 贺海龙</dc:creator>
  <cp:lastModifiedBy>王普</cp:lastModifiedBy>
  <dcterms:created xsi:type="dcterms:W3CDTF">2024-07-22T17:21:14Z</dcterms:created>
  <dcterms:modified xsi:type="dcterms:W3CDTF">2024-07-31T08:25:42Z</dcterms:modified>
</cp:coreProperties>
</file>