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000"/>
  </bookViews>
  <sheets>
    <sheet name="Sheet1" sheetId="1" r:id="rId1"/>
    <sheet name="Sheet2" sheetId="2" r:id="rId2"/>
    <sheet name="Sheet3" sheetId="3" r:id="rId3"/>
    <sheet name="Sheet4" sheetId="4" r:id="rId4"/>
  </sheets>
  <externalReferences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xlnm._FilterDatabase" localSheetId="0" hidden="1">Sheet1!$A$1:$Y$1672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  <author>My</author>
  </authors>
  <commentList>
    <comment ref="M2" authorId="0">
      <text>
        <r>
          <rPr>
            <sz val="9"/>
            <rFont val="宋体"/>
            <charset val="134"/>
          </rPr>
          <t>0,0</t>
        </r>
      </text>
    </comment>
    <comment ref="S2" authorId="1">
      <text>
        <r>
          <rPr>
            <sz val="9"/>
            <rFont val="宋体"/>
            <charset val="134"/>
          </rPr>
          <t>[类型],[参数]
类型:
1-八星..2.觉醒
示例:
1,8(八星触发)
2,3（觉醒后触发）</t>
        </r>
      </text>
    </comment>
  </commentList>
</comments>
</file>

<file path=xl/sharedStrings.xml><?xml version="1.0" encoding="utf-8"?>
<sst xmlns="http://schemas.openxmlformats.org/spreadsheetml/2006/main" count="8002" uniqueCount="1627">
  <si>
    <t>id</t>
  </si>
  <si>
    <t>EmptyKey-B2</t>
  </si>
  <si>
    <t>动画名称</t>
  </si>
  <si>
    <t>动画icon</t>
  </si>
  <si>
    <t>动画描述文字</t>
  </si>
  <si>
    <t>附加声音</t>
  </si>
  <si>
    <t>声音延迟</t>
  </si>
  <si>
    <t>附加特效</t>
  </si>
  <si>
    <r>
      <rPr>
        <sz val="11"/>
        <color theme="1"/>
        <rFont val="宋体"/>
        <charset val="134"/>
      </rPr>
      <t xml:space="preserve">是否在表情面板显示 </t>
    </r>
    <r>
      <rPr>
        <sz val="11"/>
        <color theme="1"/>
        <rFont val="宋体"/>
        <charset val="134"/>
      </rPr>
      <t>3</t>
    </r>
  </si>
  <si>
    <t>是否在场景显示 1</t>
  </si>
  <si>
    <r>
      <rPr>
        <sz val="11"/>
        <color theme="1"/>
        <rFont val="宋体"/>
        <charset val="134"/>
      </rPr>
      <t xml:space="preserve">是否在阵容显示 </t>
    </r>
    <r>
      <rPr>
        <sz val="11"/>
        <color theme="1"/>
        <rFont val="宋体"/>
        <charset val="134"/>
      </rPr>
      <t>2</t>
    </r>
  </si>
  <si>
    <t>台词</t>
  </si>
  <si>
    <t>台词位置调整</t>
  </si>
  <si>
    <t>台词时长</t>
  </si>
  <si>
    <t>模型Id</t>
  </si>
  <si>
    <t>是否在换装页面显示</t>
  </si>
  <si>
    <t>是否在装备抽奖界面显示</t>
  </si>
  <si>
    <t>是否是骑乘动作</t>
  </si>
  <si>
    <t>动画触发条件</t>
  </si>
  <si>
    <r>
      <rPr>
        <sz val="9.75"/>
        <color rgb="FF333333"/>
        <rFont val="Helvetica"/>
        <charset val="134"/>
      </rPr>
      <t>是否在个性形象模型界面显示</t>
    </r>
  </si>
  <si>
    <t>EmptyKey-T2</t>
  </si>
  <si>
    <t>EmptyKey-U2</t>
  </si>
  <si>
    <t>↓超</t>
  </si>
  <si>
    <t>动画icon-W2</t>
  </si>
  <si>
    <t>动画描述文字-X2</t>
  </si>
  <si>
    <t>animName</t>
  </si>
  <si>
    <t>animIcon</t>
  </si>
  <si>
    <t>animText</t>
  </si>
  <si>
    <t>sound</t>
  </si>
  <si>
    <t>soundDelay</t>
  </si>
  <si>
    <t>effect</t>
  </si>
  <si>
    <t>showInEmoji</t>
  </si>
  <si>
    <t>showInScene</t>
  </si>
  <si>
    <t>showInFormation</t>
  </si>
  <si>
    <t>lines</t>
  </si>
  <si>
    <t>linesOffset</t>
  </si>
  <si>
    <t>linesDuration</t>
  </si>
  <si>
    <t>modelId</t>
  </si>
  <si>
    <t>showInFashion</t>
  </si>
  <si>
    <t>showInEquipLuckDraw</t>
  </si>
  <si>
    <t>showInRide</t>
  </si>
  <si>
    <t>triggerCondition</t>
  </si>
  <si>
    <r>
      <rPr>
        <sz val="9.75"/>
        <color rgb="FF333333"/>
        <rFont val="Helvetica"/>
        <charset val="134"/>
      </rPr>
      <t>showPersonalityModel</t>
    </r>
  </si>
  <si>
    <t>int</t>
  </si>
  <si>
    <t>string(intern)</t>
  </si>
  <si>
    <t>string</t>
  </si>
  <si>
    <t>float</t>
  </si>
  <si>
    <t>primary</t>
  </si>
  <si>
    <t>none</t>
  </si>
  <si>
    <t>index</t>
  </si>
  <si>
    <t>mood01</t>
  </si>
  <si>
    <t>CV_CrocodileCZ_zhenrong01</t>
  </si>
  <si>
    <t>把所有人都杀掉就好了</t>
  </si>
  <si>
    <t>-40,100</t>
  </si>
  <si>
    <t>克罗克达尔</t>
  </si>
  <si>
    <t>挑衅</t>
  </si>
  <si>
    <t>mood02</t>
  </si>
  <si>
    <t>CV_CrocodileCZ_zhenrong02</t>
  </si>
  <si>
    <t>不要碍事！</t>
  </si>
  <si>
    <t>-400,130</t>
  </si>
  <si>
    <t>示威</t>
  </si>
  <si>
    <t>mood03</t>
  </si>
  <si>
    <t>CV_crocodile04</t>
  </si>
  <si>
    <t>用我的右手把它风化吧</t>
  </si>
  <si>
    <t>-400,150</t>
  </si>
  <si>
    <t>秀</t>
  </si>
  <si>
    <t>mood04</t>
  </si>
  <si>
    <t>认同</t>
  </si>
  <si>
    <r>
      <rPr>
        <sz val="11"/>
        <color theme="1"/>
        <rFont val="宋体"/>
        <charset val="134"/>
      </rPr>
      <t>mood0</t>
    </r>
    <r>
      <rPr>
        <sz val="11"/>
        <color theme="1"/>
        <rFont val="宋体"/>
        <charset val="134"/>
      </rPr>
      <t>5</t>
    </r>
  </si>
  <si>
    <t>CV_CrocodileCZ_zhenrong04</t>
  </si>
  <si>
    <t>需要一点点兵力，怎么样？跟我一起来吗？</t>
  </si>
  <si>
    <t>-420,10</t>
  </si>
  <si>
    <t>休闲</t>
  </si>
  <si>
    <r>
      <rPr>
        <sz val="11"/>
        <color theme="1"/>
        <rFont val="宋体"/>
        <charset val="134"/>
      </rPr>
      <t>mood0</t>
    </r>
    <r>
      <rPr>
        <sz val="11"/>
        <color theme="1"/>
        <rFont val="宋体"/>
        <charset val="134"/>
      </rPr>
      <t>6</t>
    </r>
  </si>
  <si>
    <t>CV_CrocodileCZ_zhenrong05</t>
  </si>
  <si>
    <t>你们太弱了…</t>
  </si>
  <si>
    <t>-40,150</t>
  </si>
  <si>
    <t>拒绝</t>
  </si>
  <si>
    <t>UI_icon_teshudognzuo_27</t>
  </si>
  <si>
    <t>CV_EnelCZ_zhenrong02</t>
  </si>
  <si>
    <t>我是神，万事都要顺我的意！</t>
  </si>
  <si>
    <t>-30,75</t>
  </si>
  <si>
    <t>艾尼路</t>
  </si>
  <si>
    <t>UI_icon_teshudognzuo_05</t>
  </si>
  <si>
    <t>CV_enel05</t>
  </si>
  <si>
    <t>说话小心点，我是神！</t>
  </si>
  <si>
    <t>-30,40</t>
  </si>
  <si>
    <t>UI_icon_teshudognzuo_18</t>
  </si>
  <si>
    <t>哈气</t>
  </si>
  <si>
    <t>CV_EnelCZ_zhenrong01</t>
  </si>
  <si>
    <t>没有什么是不可能的，我是全能之神！</t>
  </si>
  <si>
    <r>
      <rPr>
        <sz val="11"/>
        <color theme="1"/>
        <rFont val="宋体"/>
        <charset val="134"/>
      </rPr>
      <t>-30,</t>
    </r>
    <r>
      <rPr>
        <sz val="11"/>
        <color theme="1"/>
        <rFont val="宋体"/>
        <charset val="134"/>
      </rPr>
      <t>10</t>
    </r>
  </si>
  <si>
    <t>UI_icon_teshudognzuo_08</t>
  </si>
  <si>
    <t>mood05</t>
  </si>
  <si>
    <t>UI_icon_teshudognzuo_16</t>
  </si>
  <si>
    <t>CV_EnelCZ_zhenrong03</t>
  </si>
  <si>
    <t>怎么样，一起来看看这个国家毁灭的模样吧</t>
  </si>
  <si>
    <t>UI_icon_teshudognzuo_13</t>
  </si>
  <si>
    <t>鼓掌</t>
  </si>
  <si>
    <t>青雉</t>
  </si>
  <si>
    <t>UI_icon_teshudognzuo_14</t>
  </si>
  <si>
    <t>无奈</t>
  </si>
  <si>
    <t>UI_icon_teshudognzuo_03</t>
  </si>
  <si>
    <t>打招呼</t>
  </si>
  <si>
    <t>CV_kuzanCZ_02</t>
  </si>
  <si>
    <t>这个舞台，对于你来说还太早了点！</t>
  </si>
  <si>
    <r>
      <rPr>
        <sz val="11"/>
        <color theme="1"/>
        <rFont val="宋体"/>
        <charset val="134"/>
      </rPr>
      <t>-400,</t>
    </r>
    <r>
      <rPr>
        <sz val="11"/>
        <color theme="1"/>
        <rFont val="宋体"/>
        <charset val="134"/>
      </rPr>
      <t>30</t>
    </r>
  </si>
  <si>
    <t>UI_icon_teshudognzuo_04</t>
  </si>
  <si>
    <t>CV_kuzanCZ_01</t>
  </si>
  <si>
    <t>哎吆喂，总算来到这里了吗…</t>
  </si>
  <si>
    <r>
      <rPr>
        <sz val="11"/>
        <color theme="1"/>
        <rFont val="宋体"/>
        <charset val="134"/>
      </rPr>
      <t>-400,</t>
    </r>
    <r>
      <rPr>
        <sz val="11"/>
        <color theme="1"/>
        <rFont val="宋体"/>
        <charset val="134"/>
      </rPr>
      <t>5</t>
    </r>
    <r>
      <rPr>
        <sz val="11"/>
        <color theme="1"/>
        <rFont val="宋体"/>
        <charset val="134"/>
      </rPr>
      <t>5</t>
    </r>
  </si>
  <si>
    <t>放松</t>
  </si>
  <si>
    <t>UI_icon_teshudognzuo_17</t>
  </si>
  <si>
    <t>抠鼻</t>
  </si>
  <si>
    <t>CV_GarpCZ_zhenrong01</t>
  </si>
  <si>
    <t>你真是大闹了一通啊</t>
  </si>
  <si>
    <t>-50,80</t>
  </si>
  <si>
    <t>卡普</t>
  </si>
  <si>
    <t>CV_GarpCZ_zhenrong02</t>
  </si>
  <si>
    <t>无聊！</t>
  </si>
  <si>
    <t>-70,170</t>
  </si>
  <si>
    <t>UI_icon_teshudognzuo_19</t>
  </si>
  <si>
    <t>CV_GarpCZ_zhenrong03</t>
  </si>
  <si>
    <t>这样进去的话会比较帅嘛！</t>
  </si>
  <si>
    <t>10,80</t>
  </si>
  <si>
    <t>合影</t>
  </si>
  <si>
    <t>UI_icon_teshudognzuo_07</t>
  </si>
  <si>
    <t>观望</t>
  </si>
  <si>
    <t>UI_icon_teshudognzuo_20</t>
  </si>
  <si>
    <t>睡觉</t>
  </si>
  <si>
    <t>UI_icon_teshudognzuo_01</t>
  </si>
  <si>
    <t>CV_moria04</t>
  </si>
  <si>
    <t>你帮我做吧。</t>
  </si>
  <si>
    <t>-30,100</t>
  </si>
  <si>
    <t>莫利亚</t>
  </si>
  <si>
    <t>UI_icon_teshudognzuo_02</t>
  </si>
  <si>
    <t>CV_moria05</t>
  </si>
  <si>
    <t>吵吵嚷嚷，烦死了！！</t>
  </si>
  <si>
    <t>-30,80</t>
  </si>
  <si>
    <t>CV_moria02</t>
  </si>
  <si>
    <t>通过吸收别人的影子，我会变得更强，你知道吗？！</t>
  </si>
  <si>
    <t>-20,10</t>
  </si>
  <si>
    <t>CV_kumaCZ_zhenrong03</t>
  </si>
  <si>
    <t>小事一桩</t>
  </si>
  <si>
    <t>-30,160</t>
  </si>
  <si>
    <t>大熊</t>
  </si>
  <si>
    <t>摇头</t>
  </si>
  <si>
    <t>看书</t>
  </si>
  <si>
    <t>CV_kumaCZ_zhenrong01</t>
  </si>
  <si>
    <t>要去旅行的话，你想去哪里呢？</t>
  </si>
  <si>
    <t>-30,70</t>
  </si>
  <si>
    <t>CV_kumaCZ_zhenrong02</t>
  </si>
  <si>
    <t>我是“肉球果实”的“肉球人”</t>
  </si>
  <si>
    <t>玩</t>
  </si>
  <si>
    <t>黄猿</t>
  </si>
  <si>
    <t>大笑</t>
  </si>
  <si>
    <t>CV_borsalinoCZ_zhenrong_01</t>
  </si>
  <si>
    <t>速度即“重量”…你被光速踢过吗？</t>
  </si>
  <si>
    <t>-430,0</t>
  </si>
  <si>
    <t>CV_borsalinoCZ_zhenrong_02</t>
  </si>
  <si>
    <t>没有实力，救不了的人即使拼尽全力也救不了…</t>
  </si>
  <si>
    <t>-20,0</t>
  </si>
  <si>
    <t>CV_borsalinoCZ_zhenrong_03</t>
  </si>
  <si>
    <t>我是“闪光果实”的“闪光人”</t>
  </si>
  <si>
    <t>CV_borsalinoCZ_zhenrong_04</t>
  </si>
  <si>
    <t>让我出马吧，去去就回，请放心</t>
  </si>
  <si>
    <t>-20,100</t>
  </si>
  <si>
    <t>时间</t>
  </si>
  <si>
    <t>CV_AceCZ_01</t>
  </si>
  <si>
    <t>你们也一定对这家伙挺头疼吧，以后还望多多关照</t>
  </si>
  <si>
    <t>-420,20</t>
  </si>
  <si>
    <t>艾斯</t>
  </si>
  <si>
    <t>CV_AceCZ_02</t>
  </si>
  <si>
    <t>路飞！你这家伙！</t>
  </si>
  <si>
    <t>CV_AceCZ_03</t>
  </si>
  <si>
    <t>我会抓住向我伸出的援手</t>
  </si>
  <si>
    <t>-420,80</t>
  </si>
  <si>
    <t>0,10</t>
  </si>
  <si>
    <t>CV_AceCZ_05</t>
  </si>
  <si>
    <t>他已经有了一群可靠的同伴们，不管遇到什么事都不怕了…</t>
  </si>
  <si>
    <t>-450,-20</t>
  </si>
  <si>
    <t>CV_akainuCZ_show01</t>
  </si>
  <si>
    <t>海军里不需要三观不正的兵！</t>
  </si>
  <si>
    <t>-20,20</t>
  </si>
  <si>
    <t>赤犬</t>
  </si>
  <si>
    <t>CV_akainuCZ_show02</t>
  </si>
  <si>
    <t>又浪费了“几秒钟”啊</t>
  </si>
  <si>
    <t>-400,55</t>
  </si>
  <si>
    <t>CV_akainuCZ_show04</t>
  </si>
  <si>
    <t>不要饶了海盗这种“邪恶”！</t>
  </si>
  <si>
    <t>-20,55</t>
  </si>
  <si>
    <t>CV_akainuCZ_show05</t>
  </si>
  <si>
    <t>人类不能够变得正直的话，就没有活着的价值！</t>
  </si>
  <si>
    <r>
      <rPr>
        <sz val="11"/>
        <color theme="1"/>
        <rFont val="宋体"/>
        <charset val="134"/>
      </rPr>
      <t>-400,</t>
    </r>
    <r>
      <rPr>
        <sz val="11"/>
        <color theme="1"/>
        <rFont val="宋体"/>
        <charset val="134"/>
      </rPr>
      <t>-20</t>
    </r>
  </si>
  <si>
    <t>不屑</t>
  </si>
  <si>
    <t>鹰眼</t>
  </si>
  <si>
    <t>UI_icon_teshudognzuo_23</t>
  </si>
  <si>
    <t>CV_mihawk05</t>
  </si>
  <si>
    <t>弱者啊</t>
  </si>
  <si>
    <t>-20,50</t>
  </si>
  <si>
    <t>CV_mihawkCZ_zhenrong_02</t>
  </si>
  <si>
    <t>让你见识一下世界有多大吧</t>
  </si>
  <si>
    <t>CV_mihawkCZ_zhenrong_03</t>
  </si>
  <si>
    <t>井底之蛙…</t>
  </si>
  <si>
    <t>UI_icon_teshudognzuo_21</t>
  </si>
  <si>
    <t>思考</t>
  </si>
  <si>
    <t>CV_mihawkCZ_zhenrong_01</t>
  </si>
  <si>
    <t>精彩！</t>
  </si>
  <si>
    <t>-30,120</t>
  </si>
  <si>
    <t>罗布路奇</t>
  </si>
  <si>
    <t>CV_LucciCZ_show01</t>
  </si>
  <si>
    <t>我们的正义已经存在于世界政府之中</t>
  </si>
  <si>
    <t>10,20</t>
  </si>
  <si>
    <t>CV_LucciCZ_show02</t>
  </si>
  <si>
    <t>在这里，杀戮同样正当化了</t>
  </si>
  <si>
    <t>CV_LucciCZ_show03</t>
  </si>
  <si>
    <t>某些市民如果不配合政府的话，我们有权将其就地处决</t>
  </si>
  <si>
    <r>
      <rPr>
        <sz val="11"/>
        <color theme="1"/>
        <rFont val="宋体"/>
        <charset val="134"/>
      </rPr>
      <t>-460,-</t>
    </r>
    <r>
      <rPr>
        <sz val="11"/>
        <color theme="1"/>
        <rFont val="宋体"/>
        <charset val="134"/>
      </rPr>
      <t>5</t>
    </r>
    <r>
      <rPr>
        <sz val="11"/>
        <color theme="1"/>
        <rFont val="宋体"/>
        <charset val="134"/>
      </rPr>
      <t>0</t>
    </r>
  </si>
  <si>
    <t>CV_JinbeCZ_zhenrong1</t>
  </si>
  <si>
    <t>到了海上就是老夫的领地了！</t>
  </si>
  <si>
    <t>甚平</t>
  </si>
  <si>
    <t>CV_JinbeCZ_zhenrong2</t>
  </si>
  <si>
    <t>这里交给老夫了！</t>
  </si>
  <si>
    <t>CV_JinbeCZ_zhenrong3</t>
  </si>
  <si>
    <t>“人鱼空手道”！</t>
  </si>
  <si>
    <t>女帝</t>
  </si>
  <si>
    <t>CV_Hancock05</t>
  </si>
  <si>
    <t>原因就是···没错，因为本王太美了。</t>
  </si>
  <si>
    <t>-380,20</t>
  </si>
  <si>
    <t>CV_Hancock04</t>
  </si>
  <si>
    <t>无论本王做出什么，全世界都会原谅本王···</t>
  </si>
  <si>
    <t>0,0</t>
  </si>
  <si>
    <t>CV_Hancock06</t>
  </si>
  <si>
    <t>迷恋本王的愧疚之心，将使你们的身体变的僵硬···</t>
  </si>
  <si>
    <t>CV_Hancock01</t>
  </si>
  <si>
    <t>不管我干什么都会被原谅。</t>
  </si>
  <si>
    <t>-250,0</t>
  </si>
  <si>
    <t>CV_law02</t>
  </si>
  <si>
    <t>你知道我的名字吗？</t>
  </si>
  <si>
    <t>-430,50</t>
  </si>
  <si>
    <t>罗</t>
  </si>
  <si>
    <t>CV_law06</t>
  </si>
  <si>
    <t>···你们让我看了一场好戏啊。</t>
  </si>
  <si>
    <t>CV_law01</t>
  </si>
  <si>
    <t>别担心，很快就会结束。</t>
  </si>
  <si>
    <t>0,50</t>
  </si>
  <si>
    <t>CV_law04</t>
  </si>
  <si>
    <t>需要我时再叫我···想要谁的人头我都会帮你取来。</t>
  </si>
  <si>
    <t>-420,-50</t>
  </si>
  <si>
    <t>CV_law09</t>
  </si>
  <si>
    <t>不要慌，大秘宝是不会跑掉的···</t>
  </si>
  <si>
    <t>CV_kid03</t>
  </si>
  <si>
    <t>没有做好觉悟的家伙，不配来大海！</t>
  </si>
  <si>
    <t>基德</t>
  </si>
  <si>
    <t>CV_kid11</t>
  </si>
  <si>
    <t>挺厉害的嘛。</t>
  </si>
  <si>
    <t>CV_kid01</t>
  </si>
  <si>
    <t>交给我吧。</t>
  </si>
  <si>
    <t>CV_kid02</t>
  </si>
  <si>
    <t>你别出手，会妨碍到我</t>
  </si>
  <si>
    <t>CV_reilly04</t>
  </si>
  <si>
    <t>我是西尔巴兹·雷利，请多指教。</t>
  </si>
  <si>
    <t>雷利</t>
  </si>
  <si>
    <t>CV_reilly01</t>
  </si>
  <si>
    <t>只有活在当下的人才能创造现在的时代···</t>
  </si>
  <si>
    <t>CV_reilly02</t>
  </si>
  <si>
    <t>我已经老了···想过安稳的日子。</t>
  </si>
  <si>
    <t>CV_reilly03</t>
  </si>
  <si>
    <t>不要扼杀萌芽···</t>
  </si>
  <si>
    <t>CV_reilly09</t>
  </si>
  <si>
    <t>期待更进一步的成长。</t>
  </si>
  <si>
    <t>BQ_mood08</t>
  </si>
  <si>
    <t>BQ_mood27</t>
  </si>
  <si>
    <t>BQ_mood07</t>
  </si>
  <si>
    <t>BQ_mood23</t>
  </si>
  <si>
    <t>UI_icon_teshudognzuo_22</t>
  </si>
  <si>
    <t>BQ_mood22</t>
  </si>
  <si>
    <t>CV_sengoku02</t>
  </si>
  <si>
    <t>你来干什么？</t>
  </si>
  <si>
    <t>战国</t>
  </si>
  <si>
    <t>CV_sengoku08</t>
  </si>
  <si>
    <t>我们镇守这里意义重大！！！</t>
  </si>
  <si>
    <t>CV_sengoku06</t>
  </si>
  <si>
    <t>这成何体统！</t>
  </si>
  <si>
    <t>0,60</t>
  </si>
  <si>
    <t>CV_sengoku01</t>
  </si>
  <si>
    <t>真敢来啊，海上的垃圾们！</t>
  </si>
  <si>
    <t>CV_sengoku05</t>
  </si>
  <si>
    <t>背负仁义之名的“正义”是不会毁灭的！！</t>
  </si>
  <si>
    <t>CV_mazeran04</t>
  </si>
  <si>
    <t>重复中了这么多毒，没有解毒的办法了。</t>
  </si>
  <si>
    <t>麦哲伦</t>
  </si>
  <si>
    <t>CV_mazeran07</t>
  </si>
  <si>
    <t>还有要留下的话吗？</t>
  </si>
  <si>
    <t>CV_mazeran05</t>
  </si>
  <si>
    <t>不能乖乖地被降服，是吧。</t>
  </si>
  <si>
    <t>CV_mazeran02</t>
  </si>
  <si>
    <t>老鼠们！！！</t>
  </si>
  <si>
    <t>CV_ivankov15</t>
  </si>
  <si>
    <t>现在的我比你还要更加疯狂地、疯狂地燃烧着呢啊！</t>
  </si>
  <si>
    <t>-5,0</t>
  </si>
  <si>
    <t>伊娃</t>
  </si>
  <si>
    <t>CV_ivankov11</t>
  </si>
  <si>
    <t>欢迎来到~我们的“新人类乐园”，嘻~哈！！</t>
  </si>
  <si>
    <t>CV_ivankov06</t>
  </si>
  <si>
    <t>才不会倒下！</t>
  </si>
  <si>
    <t>-400,50</t>
  </si>
  <si>
    <t>CV_ivankov05</t>
  </si>
  <si>
    <t>呵呵，真拿你没办法，我被打动了，看在你的热情的份上。</t>
  </si>
  <si>
    <t>-450,-65</t>
  </si>
  <si>
    <t>CV_ivankov08</t>
  </si>
  <si>
    <t>真是个一根筋的家伙呢···我喜欢！</t>
  </si>
  <si>
    <t>CV_JozzCZ_zhenrong3</t>
  </si>
  <si>
    <t>别退缩！你们几个！</t>
  </si>
  <si>
    <t>-5,50</t>
  </si>
  <si>
    <t>乔兹</t>
  </si>
  <si>
    <t>CV_JozzCZ_zhenrong1</t>
  </si>
  <si>
    <t>嘿哈！有种就来挡啊！</t>
  </si>
  <si>
    <t>CV_joz03</t>
  </si>
  <si>
    <t>CV_joz02</t>
  </si>
  <si>
    <t>CV_JozzCZ_zhenrong2</t>
  </si>
  <si>
    <t>上啊！白胡子海盗团！</t>
  </si>
  <si>
    <t>CV_shirohige06</t>
  </si>
  <si>
    <t>真的太冲动了。</t>
  </si>
  <si>
    <t>白胡子</t>
  </si>
  <si>
    <t>CV_shirohige01</t>
  </si>
  <si>
    <t>CV_shirohige04</t>
  </si>
  <si>
    <t>上！小子们！</t>
  </si>
  <si>
    <t>CV_shirohige03</t>
  </si>
  <si>
    <t>不足为惧，我是白胡子。</t>
  </si>
  <si>
    <t>CV_shirohige05</t>
  </si>
  <si>
    <t>我可爱的儿子没事吧。</t>
  </si>
  <si>
    <t>CV_macro08</t>
  </si>
  <si>
    <t>笨拙到令人惊呆的家伙们。</t>
  </si>
  <si>
    <t>马尔高</t>
  </si>
  <si>
    <t>CV_macro04</t>
  </si>
  <si>
    <t>什么啊，还不到我出场啊。</t>
  </si>
  <si>
    <t>CV_macro01</t>
  </si>
  <si>
    <t>不要小看白胡子的一队队长!</t>
  </si>
  <si>
    <t>CV_macro06</t>
  </si>
  <si>
    <t>我们一定会代替艾斯守卫到底。</t>
  </si>
  <si>
    <t>CV_vst03</t>
  </si>
  <si>
    <t>我早就想会会他了。</t>
  </si>
  <si>
    <t>比斯塔</t>
  </si>
  <si>
    <t>CV_vst08</t>
  </si>
  <si>
    <t>尽情欣赏吧！</t>
  </si>
  <si>
    <t>CV_vst09</t>
  </si>
  <si>
    <t>接下来要开什么花才好呢？</t>
  </si>
  <si>
    <t>CV_vst02</t>
  </si>
  <si>
    <t>让他们见识下我们的厉害！</t>
  </si>
  <si>
    <t>CV_vst06</t>
  </si>
  <si>
    <t>了解，交给我吧。</t>
  </si>
  <si>
    <t>CV_shanks03</t>
  </si>
  <si>
    <t>来，喝喝喝！！！开宴会啦！！！</t>
  </si>
  <si>
    <t>香克斯</t>
  </si>
  <si>
    <t>CV_shanks06</t>
  </si>
  <si>
    <t>政府不可能会袖手旁观···我也不会逆来顺受的！！</t>
  </si>
  <si>
    <t>CV_shanks07</t>
  </si>
  <si>
    <t>我现在心情很不好，你是来找我打架的吗？</t>
  </si>
  <si>
    <t>CV_shanks14</t>
  </si>
  <si>
    <t>在场的各位，都请给我个面子。</t>
  </si>
  <si>
    <t>CV_shanks08</t>
  </si>
  <si>
    <t>我是来结束这场战争的。</t>
  </si>
  <si>
    <t>点头</t>
  </si>
  <si>
    <t>mood06</t>
  </si>
  <si>
    <t>1,8</t>
  </si>
  <si>
    <t>CV_UsoppnewCZ_zhenrong5</t>
  </si>
  <si>
    <t>看见了吗，我的炮击技术！</t>
  </si>
  <si>
    <t>SP撒谎布</t>
  </si>
  <si>
    <t>CV_UsoppnewCZ_zhenrong3</t>
  </si>
  <si>
    <t>我已经从过去奈美和乔巴组成的弱小三人组毕业了！</t>
  </si>
  <si>
    <t>CV_UsoppnewCZ_zhenrong1</t>
  </si>
  <si>
    <t>可以说没有我过不去的难关了</t>
  </si>
  <si>
    <t>CV_UsoppnewCZ_zhenrong4</t>
  </si>
  <si>
    <t>我已经不再是以前的我了！</t>
  </si>
  <si>
    <t>迷茫</t>
  </si>
  <si>
    <t>CV_UsoppnewCZ_zhenrong2</t>
  </si>
  <si>
    <t>大家为了前往“新世界”个个学有所成</t>
  </si>
  <si>
    <t>CVZoronewCZ_zhenrong2</t>
  </si>
  <si>
    <t>什么？你在叫我？</t>
  </si>
  <si>
    <t>SP佐罗</t>
  </si>
  <si>
    <t>CVZoronewCZ_zhenrong1</t>
  </si>
  <si>
    <t>这家伙交给我吧！我要砍了它！！</t>
  </si>
  <si>
    <t>CVZoronewCZ_zhenrong5</t>
  </si>
  <si>
    <t>我还要变得更强！！</t>
  </si>
  <si>
    <t>CVZoronewCZ_zhenrong3</t>
  </si>
  <si>
    <t>真拿他们没办法…</t>
  </si>
  <si>
    <t>CVZoronewCZ_zhenrong4</t>
  </si>
  <si>
    <t>噢！交给我吧！</t>
  </si>
  <si>
    <t>CV_kurohige20</t>
  </si>
  <si>
    <t>就让你们见识一下我的力量吧。</t>
  </si>
  <si>
    <t>黑胡子</t>
  </si>
  <si>
    <t>CV_kurohige16</t>
  </si>
  <si>
    <t>啧哈哈哈哈哈哈，好戏开始了！</t>
  </si>
  <si>
    <t>CV_kurohige09</t>
  </si>
  <si>
    <t>你们能阻止我吗？</t>
  </si>
  <si>
    <t>CV_kurohige12</t>
  </si>
  <si>
    <t>你就在这里退场吧···哈哈哈哈！</t>
  </si>
  <si>
    <t>CV_kurohige07</t>
  </si>
  <si>
    <t>感觉能够随心所欲地支配这世上的一切了！</t>
  </si>
  <si>
    <t>CV_Nnami04</t>
  </si>
  <si>
    <t>我有点兴奋起来了呢！</t>
  </si>
  <si>
    <t>-260,0</t>
  </si>
  <si>
    <t>SP奈美</t>
  </si>
  <si>
    <t>CV_Nnami11</t>
  </si>
  <si>
    <t>想穿过这片新世界的海域，没有航海士哪里办得到啊！？</t>
  </si>
  <si>
    <t>-380,0</t>
  </si>
  <si>
    <t>CV_Nnami05</t>
  </si>
  <si>
    <t>偷东西的活儿就交给我好了！</t>
  </si>
  <si>
    <t>20,0</t>
  </si>
  <si>
    <t>CV_Nnami06</t>
  </si>
  <si>
    <t>没问题，想去哪儿我就带你们去哪儿！！</t>
  </si>
  <si>
    <t>10,0</t>
  </si>
  <si>
    <t>CV_Nnami07</t>
  </si>
  <si>
    <t>交给我了！！！</t>
  </si>
  <si>
    <t>CV_Nrobin05</t>
  </si>
  <si>
    <t>万一撞见“历史原文”的话，就麻烦你拓印一份给我咯。</t>
  </si>
  <si>
    <t>SP罗宾</t>
  </si>
  <si>
    <t>CV_Nrobin06</t>
  </si>
  <si>
    <t>真难办啊。</t>
  </si>
  <si>
    <t>CV_Nrobin09</t>
  </si>
  <si>
    <t>没用的哟。</t>
  </si>
  <si>
    <t>CV_Nrobin02</t>
  </si>
  <si>
    <t>哎呀，你们看起来很高兴啊。</t>
  </si>
  <si>
    <t>CV_Nrobin04</t>
  </si>
  <si>
    <t>呵呵，真期待呢。</t>
  </si>
  <si>
    <t>CV_dof06</t>
  </si>
  <si>
    <t>只有真正的海盗才能存活下来的世界就要降临了！！！</t>
  </si>
  <si>
    <t>多弗朗门戈</t>
  </si>
  <si>
    <t>CV_dof08</t>
  </si>
  <si>
    <t>小子，你太得意忘形了。</t>
  </si>
  <si>
    <t>CV_dof09</t>
  </si>
  <si>
    <t>弱者连死的方式都无从选择！！！</t>
  </si>
  <si>
    <t>CV_dof03</t>
  </si>
  <si>
    <t>越是大型的魔法秀，其中隐藏的秘密越是简单。</t>
  </si>
  <si>
    <t>CV_dof05</t>
  </si>
  <si>
    <t>有胆敢嘲笑我家人的人，我是绝对不会放过他的…！！！</t>
  </si>
  <si>
    <t>CV_dof07</t>
  </si>
  <si>
    <t>正义必胜！！那是当然！！唯有胜者才是正义！！</t>
  </si>
  <si>
    <t>CV_LuffynewCZ_zhenrong4</t>
  </si>
  <si>
    <t>看上去很好玩啊，嘻嘻嘻！！！</t>
  </si>
  <si>
    <t>SP路飞</t>
  </si>
  <si>
    <t>CV_LuffynewCZ_zhenrong5</t>
  </si>
  <si>
    <t>继续前进！！！这事开始有点意思了！！</t>
  </si>
  <si>
    <t>CV_LuffynewCZ_zhenrong3</t>
  </si>
  <si>
    <t>“海盗王”！！！我当定了！！！！</t>
  </si>
  <si>
    <t>生气</t>
  </si>
  <si>
    <t>CV_LuffynewCZ_zhenrong2</t>
  </si>
  <si>
    <t>···好嘞，我要上了！！</t>
  </si>
  <si>
    <t>行礼</t>
  </si>
  <si>
    <t>CV_LuffynewCZ_zhenrong1</t>
  </si>
  <si>
    <t>把一切都交给我吧。因为我们是朋友啊！！</t>
  </si>
  <si>
    <t>CV_SomkernewCZ_watch</t>
  </si>
  <si>
    <t>那个时候，如果我能更有地位的话…</t>
  </si>
  <si>
    <t>SP烟鬼</t>
  </si>
  <si>
    <t>CV_SomkernewCZ_fight</t>
  </si>
  <si>
    <t>不准对我的部下出手！</t>
  </si>
  <si>
    <t>CV_SomkernewCZ_think</t>
  </si>
  <si>
    <t>我不清楚啊…</t>
  </si>
  <si>
    <t>CV_SomkernewCZ_hair</t>
  </si>
  <si>
    <t>可别小看海军！</t>
  </si>
  <si>
    <t>CV_SomkernewCZ_hello</t>
  </si>
  <si>
    <t>心里可真痛快</t>
  </si>
  <si>
    <t>SP塔西米</t>
  </si>
  <si>
    <t>CV_tashigi02</t>
  </si>
  <si>
    <t>总有一天要把落在世界各地恶棍手上的名刀全部夺回来。</t>
  </si>
  <si>
    <t>CV_tashigi04</t>
  </si>
  <si>
    <t>我并不是因为好玩才练刀的！</t>
  </si>
  <si>
    <t>招手</t>
  </si>
  <si>
    <t>kine02</t>
  </si>
  <si>
    <t>妨碍我的人就算有几万个也统统砍倒！</t>
  </si>
  <si>
    <t>锦卫门</t>
  </si>
  <si>
    <t>kine05</t>
  </si>
  <si>
    <t>没有在下劈不开的火焰。</t>
  </si>
  <si>
    <t>kine10</t>
  </si>
  <si>
    <t>托你的福。</t>
  </si>
  <si>
    <t>kine11</t>
  </si>
  <si>
    <t>让你久等了。</t>
  </si>
  <si>
    <t>kine07</t>
  </si>
  <si>
    <t>拜托你了！</t>
  </si>
  <si>
    <t>CV_franky11</t>
  </si>
  <si>
    <t>准备，兄弟们！</t>
  </si>
  <si>
    <t>SP弗兰奇</t>
  </si>
  <si>
    <t>CV_Nfranky01</t>
  </si>
  <si>
    <t>维护工作已经就绪。</t>
  </si>
  <si>
    <t>CV_Nfranky06</t>
  </si>
  <si>
    <t>这样一来就没问题了。</t>
  </si>
  <si>
    <t>CV_Nbrook04</t>
  </si>
  <si>
    <t>真令人怀恋啊~伙伴们~~</t>
  </si>
  <si>
    <t>-10,10</t>
  </si>
  <si>
    <t>SP布鲁克</t>
  </si>
  <si>
    <t>CV_brook04</t>
  </si>
  <si>
    <t>吆嚯嚯嚯～～～！！</t>
  </si>
  <si>
    <t>CV_brook02</t>
  </si>
  <si>
    <t>就是搭上这把骨头，我也不认输哦</t>
  </si>
  <si>
    <t>-10,40</t>
  </si>
  <si>
    <t>CV_brook05</t>
  </si>
  <si>
    <t>可以让我看下你的内裤吗？吆嚯嚯嚯～～～</t>
  </si>
  <si>
    <t>CV_Nsanji08</t>
  </si>
  <si>
    <t>奈美小姐和罗宾姐会不会一下迷上我呢</t>
  </si>
  <si>
    <t>SP山治</t>
  </si>
  <si>
    <t>CV_sanjiWin</t>
  </si>
  <si>
    <t>看来能买到不错的食材啊。</t>
  </si>
  <si>
    <t>CV_Nsanji07</t>
  </si>
  <si>
    <t>如果需要我帮忙的话尽管说</t>
  </si>
  <si>
    <t>CV_Nsanji12</t>
  </si>
  <si>
    <t>我只是回应了那颗美丽的心</t>
  </si>
  <si>
    <t>CV_sanji04</t>
  </si>
  <si>
    <t>走吧。</t>
  </si>
  <si>
    <t>CV_newchopperCZ_01</t>
  </si>
  <si>
    <t>好激动啊～</t>
  </si>
  <si>
    <t>SP乔巴</t>
  </si>
  <si>
    <t>CV_newchopperCZ_02</t>
  </si>
  <si>
    <t>我也帮上忙了！</t>
  </si>
  <si>
    <t>CV_newchopperCZ_03</t>
  </si>
  <si>
    <t>要上了！</t>
  </si>
  <si>
    <t>CV_newchopperCZ_04</t>
  </si>
  <si>
    <t>我要加油！</t>
  </si>
  <si>
    <t>low06</t>
  </si>
  <si>
    <t>有些景色只有改变位置才能看到…</t>
  </si>
  <si>
    <t>SP罗</t>
  </si>
  <si>
    <t>law_0057c</t>
  </si>
  <si>
    <t>我们结盟吧！我有对策！</t>
  </si>
  <si>
    <t>low13</t>
  </si>
  <si>
    <t>这就足够了。</t>
  </si>
  <si>
    <t>CV_law05</t>
  </si>
  <si>
    <t>该属于我的位子……一定会夺过来的！</t>
  </si>
  <si>
    <t>CV_law07</t>
  </si>
  <si>
    <t>我是医生。</t>
  </si>
  <si>
    <t>caesar01</t>
  </si>
  <si>
    <t>实验体多多益善……</t>
  </si>
  <si>
    <t>凯撒</t>
  </si>
  <si>
    <t>caesar05</t>
  </si>
  <si>
    <t>正在做实验，待会再说</t>
  </si>
  <si>
    <t>caesar03</t>
  </si>
  <si>
    <t>我的实验从来没有失败过</t>
  </si>
  <si>
    <t>caesar02</t>
  </si>
  <si>
    <t>咻喽喽喽喽……</t>
  </si>
  <si>
    <t>caesar06</t>
  </si>
  <si>
    <t>很好，就这么办吧</t>
  </si>
  <si>
    <t>sabo_0037</t>
  </si>
  <si>
    <t>路飞肯定特别难搞，不过就拜托各位啦！</t>
  </si>
  <si>
    <t>萨博</t>
  </si>
  <si>
    <t>sabo_0027</t>
  </si>
  <si>
    <t>『火焰』不会饶过你！</t>
  </si>
  <si>
    <t>sabo_0020</t>
  </si>
  <si>
    <t>嘿嘿，你变得可靠啦！另一边就交给我吧。</t>
  </si>
  <si>
    <t>mood07</t>
  </si>
  <si>
    <t>sabo_002</t>
  </si>
  <si>
    <t>他的意志，由我们来继承。</t>
  </si>
  <si>
    <t>CV_FujitoraCZ_hand</t>
  </si>
  <si>
    <t>有没有人受伤啊？</t>
  </si>
  <si>
    <t>藤虎</t>
  </si>
  <si>
    <t>CV_FujitoraCZ_helpless</t>
  </si>
  <si>
    <t>哈哈，看来好运到头了…</t>
  </si>
  <si>
    <t>CV_FujitoraCZ_laugh</t>
  </si>
  <si>
    <t>哈哈哈…</t>
  </si>
  <si>
    <t>CV_FujitoraCZ_stick</t>
  </si>
  <si>
    <t>老夫真是眼盲手拙</t>
  </si>
  <si>
    <t>katakuri02</t>
  </si>
  <si>
    <t>出人意料的事态。</t>
  </si>
  <si>
    <t>卡塔库栗</t>
  </si>
  <si>
    <t>katakuri02a</t>
  </si>
  <si>
    <t>围观群众很吵闹啊…</t>
  </si>
  <si>
    <t>katakuri04</t>
  </si>
  <si>
    <t>啊啊…我接受你的挑战。</t>
  </si>
  <si>
    <t>katakuri11a</t>
  </si>
  <si>
    <t>哼…</t>
  </si>
  <si>
    <t>Baby5</t>
  </si>
  <si>
    <t>夏洛特玲玲</t>
  </si>
  <si>
    <t>CV_BMCZ_laugh</t>
  </si>
  <si>
    <t>寿命？还是点心？</t>
  </si>
  <si>
    <t>CV_BMCZ_happy</t>
  </si>
  <si>
    <t>嘛~嘛~嘛~嘛~</t>
  </si>
  <si>
    <t>CV_BMCZ_watch</t>
  </si>
  <si>
    <t>来吧～看看你即将失去的…会是什么呢？</t>
  </si>
  <si>
    <t>CV_BMCZ_angry</t>
  </si>
  <si>
    <t>别妨碍我！</t>
  </si>
  <si>
    <t>cracker12</t>
  </si>
  <si>
    <t>“越打越多”这就是我梦幻饼干的特点。</t>
  </si>
  <si>
    <t>克力架</t>
  </si>
  <si>
    <t>cracker13</t>
  </si>
  <si>
    <t>哈哈哈！！你到极限了么？</t>
  </si>
  <si>
    <t>cracker04</t>
  </si>
  <si>
    <t>我是吃了“饼饼果实”的“饼干人”!</t>
  </si>
  <si>
    <t>cracker05</t>
  </si>
  <si>
    <t>我的战斗力可以说是无限大的！</t>
  </si>
  <si>
    <t>2,3</t>
  </si>
  <si>
    <t>克力架觉醒</t>
  </si>
  <si>
    <t>CVKaidoCZ_zhenrong1</t>
  </si>
  <si>
    <t>酒宴！拿酒来！</t>
  </si>
  <si>
    <t>凯多</t>
  </si>
  <si>
    <t>CVKaidoCZ_zhenrong2</t>
  </si>
  <si>
    <t>消失吧！</t>
  </si>
  <si>
    <t>CVKaidoCZ_zhenrong4</t>
  </si>
  <si>
    <t>“天雷”！</t>
  </si>
  <si>
    <t>CVKaidoCZ_zhenrong3</t>
  </si>
  <si>
    <t>海盗游戏就到此为止了！</t>
  </si>
  <si>
    <t>CVKaidoCZ_zhenrong5</t>
  </si>
  <si>
    <t>开启这人世间的巅峰之战吧！</t>
  </si>
  <si>
    <t>斯慕吉（奶昔）</t>
  </si>
  <si>
    <t>CV_SmoothieCZ_zhenrong3</t>
  </si>
  <si>
    <t>这就为您调制</t>
  </si>
  <si>
    <t>CV_SmoothieCZ_zhenrong1</t>
  </si>
  <si>
    <t>那帮家伙已经是瓮中之鳖了！</t>
  </si>
  <si>
    <t>CV_SmoothieCZ_zhenrong2</t>
  </si>
  <si>
    <t>我允许了！</t>
  </si>
  <si>
    <t>CV_KuzanNewCZ_zhenrong3</t>
  </si>
  <si>
    <t>哎呀呀…要跟我打架吗？</t>
  </si>
  <si>
    <t>两年后青雉</t>
  </si>
  <si>
    <t>CV_KuzanNewCZ_zhenrong4</t>
  </si>
  <si>
    <t>忠告过你们喽</t>
  </si>
  <si>
    <t>CV_KuzanNewCZ_zhenrong2</t>
  </si>
  <si>
    <t>嚯…可不愧是你呢！</t>
  </si>
  <si>
    <t>CV_KuzanNewCZ_zhenrong1</t>
  </si>
  <si>
    <t>我说我说，赶紧治疗啊！</t>
  </si>
  <si>
    <t>啊呀呀呀…要和我打架吗？</t>
  </si>
  <si>
    <t>CV_AkainuNewCZ_angry</t>
  </si>
  <si>
    <t>什么！？</t>
  </si>
  <si>
    <t>元帅赤犬</t>
  </si>
  <si>
    <t>CV_AkainuNewCZ_shoulder</t>
  </si>
  <si>
    <t>那个蠢货已经不是海军了！</t>
  </si>
  <si>
    <t>CV_AkainuNewCZ_watch</t>
  </si>
  <si>
    <t>要是没带来草帽和罗的脑袋，那你们就别想跨进基地一步！</t>
  </si>
  <si>
    <t>CV_AkainuNewCZ_meet</t>
  </si>
  <si>
    <t>别装蒜了！</t>
  </si>
  <si>
    <t>CV_AkainuNewCZ_punch</t>
  </si>
  <si>
    <t>这关乎的是“海军本部”的信誉和威严！</t>
  </si>
  <si>
    <t>蕾玖</t>
  </si>
  <si>
    <t>reiju03</t>
  </si>
  <si>
    <t>因为这种毒，可是我的最爱哦</t>
  </si>
  <si>
    <t>reiju10</t>
  </si>
  <si>
    <t>哈~多谢款待</t>
  </si>
  <si>
    <t>reiju05</t>
  </si>
  <si>
    <t>哦？你在担心我啊？</t>
  </si>
  <si>
    <t>reiju01</t>
  </si>
  <si>
    <t>我啊，人称“剧毒粉”</t>
  </si>
  <si>
    <t>CV_LucciCP0CZ_go</t>
  </si>
  <si>
    <t>新世界鲁兹</t>
  </si>
  <si>
    <t>CV_LucciCP0CZ_loser</t>
  </si>
  <si>
    <t>还轮不到你这个手下败将说话</t>
  </si>
  <si>
    <t>CV_LucciCP0CZ_watch</t>
  </si>
  <si>
    <t>给你三秒钟…赶紧逃吧</t>
  </si>
  <si>
    <t>CV_LucciCP0CZ_show</t>
  </si>
  <si>
    <t>任务一定会完成</t>
  </si>
  <si>
    <t>CV_HancockNewCZ_angry</t>
  </si>
  <si>
    <t>拿下！九蛇海盗团！</t>
  </si>
  <si>
    <t>Impel女帝</t>
  </si>
  <si>
    <t>CV_HancockNewCZ_shame</t>
  </si>
  <si>
    <t>强者为美！</t>
  </si>
  <si>
    <t>CV_HancockNewCZ_watching</t>
  </si>
  <si>
    <t>这，就是九蛇的霸气！</t>
  </si>
  <si>
    <t>CV_HancockNewCZ_loveattack</t>
  </si>
  <si>
    <t>颓靡甜风！</t>
  </si>
  <si>
    <t>HancockNewCZ_beifen1</t>
  </si>
  <si>
    <t>本王告辞！</t>
  </si>
  <si>
    <t>CV_BltrmoCZ_watch</t>
  </si>
  <si>
    <t>斗志立刻燃烧起来了！</t>
  </si>
  <si>
    <t>巴托</t>
  </si>
  <si>
    <t>CV_BltrmoCZ_scary</t>
  </si>
  <si>
    <t>额！别再丢人了！</t>
  </si>
  <si>
    <t>CV_BltrmoCZ_hello</t>
  </si>
  <si>
    <t>我是吃了“屏障果实”的“屏障人”！</t>
  </si>
  <si>
    <t>CV_MargoNewCZ_watching</t>
  </si>
  <si>
    <t>有两下子嘛</t>
  </si>
  <si>
    <t>新世界马尔高</t>
  </si>
  <si>
    <t>Margo_Show02</t>
  </si>
  <si>
    <t>有什么事吗？</t>
  </si>
  <si>
    <t>CV_MargoNewCZ_angry</t>
  </si>
  <si>
    <t>吃我一招！</t>
  </si>
  <si>
    <t>CV_MargoNewCZ_head</t>
  </si>
  <si>
    <t>是下一座岛屿吗？</t>
  </si>
  <si>
    <t>CV_MargoNewCZ_hand</t>
  </si>
  <si>
    <t>我要保护好同伴！</t>
  </si>
  <si>
    <t>CV_NewMihawkCZ_zhenrong1</t>
  </si>
  <si>
    <t>我是杰拉基尔·米霍克！</t>
  </si>
  <si>
    <t>两年后鹰眼</t>
  </si>
  <si>
    <t>CV_NewMihawkCZ_zhenrong4</t>
  </si>
  <si>
    <t>所有的刀剑都能化作黑刀</t>
  </si>
  <si>
    <t>CV_NewMihawkCZ_zhenrong3</t>
  </si>
  <si>
    <t>不错的团队</t>
  </si>
  <si>
    <t>疑问</t>
  </si>
  <si>
    <t>CV_NewMihawkCZ_zhenrong2</t>
  </si>
  <si>
    <t>知己知彼</t>
  </si>
  <si>
    <t>CV_Cavendish_1</t>
  </si>
  <si>
    <t>哼哼哼…</t>
  </si>
  <si>
    <t>凯文迪修</t>
  </si>
  <si>
    <t>CV_CavedishCZ_hat</t>
  </si>
  <si>
    <t>我无法掩饰这份光辉</t>
  </si>
  <si>
    <t>CV_CavedishCZ_meet</t>
  </si>
  <si>
    <t>抱歉啊</t>
  </si>
  <si>
    <t>CV_CavedishCZ_zhuangbi</t>
  </si>
  <si>
    <t>是粉丝的委托么?</t>
  </si>
  <si>
    <t>CV_SugerCZ_watch</t>
  </si>
  <si>
    <t>我居然被你们当成弱者了</t>
  </si>
  <si>
    <t>CV_SugerCZ_angry</t>
  </si>
  <si>
    <t>上吧！</t>
  </si>
  <si>
    <t>CV_SugerCZ_cry</t>
  </si>
  <si>
    <t>呜呜呜…</t>
  </si>
  <si>
    <t>CV_SugerCZ_diss</t>
  </si>
  <si>
    <t>送点心也应当送葡萄才对吧？</t>
  </si>
  <si>
    <t>糖糖</t>
  </si>
  <si>
    <t>CV_SugerCZ_hand</t>
  </si>
  <si>
    <t>袭击中…</t>
  </si>
  <si>
    <t>CVOdenCZ_zhengrong_2</t>
  </si>
  <si>
    <t>斟一杯佳酿相佐足矣</t>
  </si>
  <si>
    <t>CVOdenCZ_zhengrong_3</t>
  </si>
  <si>
    <t>你可别小看我们家的武士啊！</t>
  </si>
  <si>
    <t>CVOdenCZ_zhengrong_1</t>
  </si>
  <si>
    <t>我的冒险开始喽！</t>
  </si>
  <si>
    <t>光月御田</t>
  </si>
  <si>
    <t>CVOdenCZ_win</t>
  </si>
  <si>
    <t>煮得越久越是入味！</t>
  </si>
  <si>
    <t>CVOdenCZ_zhengrong_4</t>
  </si>
  <si>
    <t>我要让和之国“开国”！</t>
  </si>
  <si>
    <t>CV_ReighleyyoungCZ_roger</t>
  </si>
  <si>
    <t>不愧是我们的船长…人生如此，夫复何求！</t>
  </si>
  <si>
    <t>-10,50</t>
  </si>
  <si>
    <t>CV_ReighleyyoungCZ_watch</t>
  </si>
  <si>
    <t>嗯！祝你们好运！</t>
  </si>
  <si>
    <t>年轻雷利</t>
  </si>
  <si>
    <t>CV_ReighleyyoungCZ_sheath</t>
  </si>
  <si>
    <t>我有一个提案</t>
  </si>
  <si>
    <t>CV_Carot_zhenrong_guanwang</t>
  </si>
  <si>
    <t>我好歹也是“火枪队”的一员呢</t>
  </si>
  <si>
    <t>5,50</t>
  </si>
  <si>
    <t>CV_Carot_zhenrong_xingli</t>
  </si>
  <si>
    <t>我一定会帮上忙的！</t>
  </si>
  <si>
    <t>-450,20</t>
  </si>
  <si>
    <t>CV_Carot_zhenrong_miwang</t>
  </si>
  <si>
    <t>因为今晚是满月啊</t>
  </si>
  <si>
    <t>加洛特</t>
  </si>
  <si>
    <t>CV_Carot_zhenrong_zhaoshou</t>
  </si>
  <si>
    <t>交给我吧！</t>
  </si>
  <si>
    <t>CVKikuCZ_zhenrong_sword</t>
  </si>
  <si>
    <t>收起你的玩笑！</t>
  </si>
  <si>
    <t>CVKikuCZ_zhenrong_sorry</t>
  </si>
  <si>
    <t>失礼了～</t>
  </si>
  <si>
    <t>CVKikuCZ_zhenrong_woman</t>
  </si>
  <si>
    <t>内心是女人哦♡～</t>
  </si>
  <si>
    <t>菊之丞</t>
  </si>
  <si>
    <t>CVKikuCZ_zhenrong_watch</t>
  </si>
  <si>
    <t>收起你的玩笑，卑劣不堪的是你的内心！</t>
  </si>
  <si>
    <t>CVKikuCZ_zhenrong_meet</t>
  </si>
  <si>
    <t>在下是武士！</t>
  </si>
  <si>
    <t>BQ_mood04</t>
  </si>
  <si>
    <t>UI_icon_teshudognzuo_06</t>
  </si>
  <si>
    <t>BQ_mood06</t>
  </si>
  <si>
    <t>BQ_mood01</t>
  </si>
  <si>
    <t>BQ_mood03</t>
  </si>
  <si>
    <t>CVEdwardnewCZ_zhenrong1</t>
  </si>
  <si>
    <t>真是太冲动了...</t>
  </si>
  <si>
    <t>年轻白胡子</t>
  </si>
  <si>
    <t>CVEdwardnewCZ_zhenrong5</t>
  </si>
  <si>
    <t>咕啦啦啦啦…</t>
  </si>
  <si>
    <t>CVEdwardnewCZ_zhenrong2</t>
  </si>
  <si>
    <t>有什么好怕的？</t>
  </si>
  <si>
    <t>CVEdwardnewCZ_zhenrong4</t>
  </si>
  <si>
    <t>你真是碍事啊！</t>
  </si>
  <si>
    <t>CVEdwardnewCZ_zhenrong3</t>
  </si>
  <si>
    <t>所有人都是大海的孩子！</t>
  </si>
  <si>
    <t>CV_Peronasnew_playing</t>
  </si>
  <si>
    <t>真是够了…</t>
  </si>
  <si>
    <t>CV_Peronasnew_show</t>
  </si>
  <si>
    <t>不要小瞧了我幽灵公主哦～</t>
  </si>
  <si>
    <t>CV_Peronasnew_relaxing</t>
  </si>
  <si>
    <t>看着现在的你，我的心都快碎了～</t>
  </si>
  <si>
    <t>新世界佩罗娜</t>
  </si>
  <si>
    <t>CV_Peronasnew_watching</t>
  </si>
  <si>
    <t>又得去找新玩具了</t>
  </si>
  <si>
    <t>CV_Peronasnew_angry</t>
  </si>
  <si>
    <t>搞清楚自己的身份！</t>
  </si>
  <si>
    <t>CV_GarpHero_laugh</t>
  </si>
  <si>
    <t>哈哈哈哈</t>
  </si>
  <si>
    <t>年轻卡普</t>
  </si>
  <si>
    <t>CV_GarpHero_lazy</t>
  </si>
  <si>
    <t>要开始了哦，小鬼们！</t>
  </si>
  <si>
    <t>CV_GarpHero_cloth</t>
  </si>
  <si>
    <t>出了一点小小的意外…</t>
  </si>
  <si>
    <t>CV_GarpHero_neck</t>
  </si>
  <si>
    <t>即便我身为海军，也无法讨厌他</t>
  </si>
  <si>
    <t>CV_GarpHero_hand</t>
  </si>
  <si>
    <t>对不起了，你留在海里喂鱼吧！</t>
  </si>
  <si>
    <t>CV_TeachNew_watching</t>
  </si>
  <si>
    <t>接下来就让你们开开眼界</t>
  </si>
  <si>
    <t>四皇黑胡子</t>
  </si>
  <si>
    <t>这里是海盗们的乐园，一定要开心才行</t>
  </si>
  <si>
    <t>CV_TeachNew_punch</t>
  </si>
  <si>
    <t>贼哈哈哈…你们的时代已经和白胡子一起结束了！</t>
  </si>
  <si>
    <t>CV_TeachNew_fighting</t>
  </si>
  <si>
    <t>我才是最强的！</t>
  </si>
  <si>
    <t>CV_TeachNew_show</t>
  </si>
  <si>
    <t>和我一起夺取天下吧！我已计划好争霸之路了！</t>
  </si>
  <si>
    <t>CV_Inuarai_thinking</t>
  </si>
  <si>
    <t>的确是这样合乎情理</t>
  </si>
  <si>
    <t>犬岚</t>
  </si>
  <si>
    <t>CV_Inuarai_meeting</t>
  </si>
  <si>
    <t>我是默克莫公国的国王</t>
  </si>
  <si>
    <t>CV_Inuarai_watching</t>
  </si>
  <si>
    <t>把船开出来！准备应海战！</t>
  </si>
  <si>
    <t>CV_Inuarai_angry</t>
  </si>
  <si>
    <t>“黑夜之王”︵笨蛋︶醒了…</t>
  </si>
  <si>
    <t>CV_Inuarai_swing</t>
  </si>
  <si>
    <t>这是场没有意义且毫无价值的战斗！</t>
  </si>
  <si>
    <t>CV_Nekomamus_laughing</t>
  </si>
  <si>
    <t>咕噜喵喵～还挺会说话啊</t>
  </si>
  <si>
    <t>猫蝮蛇</t>
  </si>
  <si>
    <t>CV_Nekomamus_watching</t>
  </si>
  <si>
    <t>别害得“白天”的那帮家伙瞎紧张</t>
  </si>
  <si>
    <t>CV_Nekomamus_relaxing</t>
  </si>
  <si>
    <t xml:space="preserve">千层面呀♪～ 好美味喵♪～    </t>
  </si>
  <si>
    <t>CV_Nekomamus_meeting</t>
  </si>
  <si>
    <t>老子是猫腹蛇！</t>
  </si>
  <si>
    <t>CV_Nekomamus_playing</t>
  </si>
  <si>
    <t>啊！木天蓼长出来了！</t>
  </si>
  <si>
    <t>CV_Purin_sanji</t>
  </si>
  <si>
    <t>山治！先生♡～</t>
  </si>
  <si>
    <t>布琳</t>
  </si>
  <si>
    <t>CV_Purin_apologize</t>
  </si>
  <si>
    <t>我想道歉！得好好地道个歉！</t>
  </si>
  <si>
    <t>CV_Purin_greeting</t>
  </si>
  <si>
    <t>甜…甜味真髓?</t>
  </si>
  <si>
    <t>CV_Purin_watching</t>
  </si>
  <si>
    <t>让别人看见了还以为咱们是夫妻呢！</t>
  </si>
  <si>
    <t>CV_Purin_joking</t>
  </si>
  <si>
    <t>一边去！你给我往边上坐去！</t>
  </si>
  <si>
    <t>CV_Hawkins_Action04</t>
  </si>
  <si>
    <t>到底是怎么回事……</t>
  </si>
  <si>
    <t>CV_Hawkins_Action02</t>
  </si>
  <si>
    <t>我很讨厌开玩笑</t>
  </si>
  <si>
    <t>CV_Hawkins_Action01</t>
  </si>
  <si>
    <t>还有比他更厉害的。</t>
  </si>
  <si>
    <t>CV_Drake_Action01</t>
  </si>
  <si>
    <t>那么…谁会出现呢？</t>
  </si>
  <si>
    <t>德雷克</t>
  </si>
  <si>
    <t>CV_Drake_Action02</t>
  </si>
  <si>
    <t>过去的事了，我并不恨他。</t>
  </si>
  <si>
    <t>CV_Drake_Action03</t>
  </si>
  <si>
    <t>就是说如果取下了你的首级，凯多是不会坐视不理的</t>
  </si>
  <si>
    <t>CV_Drake_Action04</t>
  </si>
  <si>
    <t>这可不一定。</t>
  </si>
  <si>
    <t>CV_Drake_Action05</t>
  </si>
  <si>
    <t>准备出航！</t>
  </si>
  <si>
    <t>CV_YuZhiXiLiu_2</t>
  </si>
  <si>
    <t>无限的寂寞果然让人无聊的想死呢！</t>
  </si>
  <si>
    <t>雨之希流</t>
  </si>
  <si>
    <t>CV_YuZhiXiLiu_3</t>
  </si>
  <si>
    <t>自己送上门来了啊</t>
  </si>
  <si>
    <t>CV_YuZhiXiLiu_4</t>
  </si>
  <si>
    <t>毫无章法的战斗呢</t>
  </si>
  <si>
    <t>CV_YuZhiXiLiu_1</t>
  </si>
  <si>
    <t>消灭垃圾，有什么不妥吗……</t>
  </si>
  <si>
    <t>CV_YuZhiXiLiu_8</t>
  </si>
  <si>
    <t>啊，挺有趣的呢</t>
  </si>
  <si>
    <t>CV_sengoku10</t>
  </si>
  <si>
    <t>你们是来开会还是来打架的？</t>
  </si>
  <si>
    <t>大将战国</t>
  </si>
  <si>
    <t>CV_sengoku07</t>
  </si>
  <si>
    <t>你对作战有异议吗？</t>
  </si>
  <si>
    <t>CV_sengoku15</t>
  </si>
  <si>
    <t>别以为我会放过你们！！！</t>
  </si>
  <si>
    <t>CV_sengoku04</t>
  </si>
  <si>
    <t>别磨磨蹭蹭的了！！！</t>
  </si>
  <si>
    <t>CV_KaiDuo_07</t>
  </si>
  <si>
    <t>"可恶……怎么都死不掉,就没有人能杀掉我吗？"</t>
  </si>
  <si>
    <t>龙人凯多</t>
  </si>
  <si>
    <t>CV_KaiDuo_08</t>
  </si>
  <si>
    <t>虽然胜利了……但却没有死成</t>
  </si>
  <si>
    <t>CV_KaiDuo_05</t>
  </si>
  <si>
    <t>发誓向我臣服吧……</t>
  </si>
  <si>
    <t>CV_KaiDuo_06</t>
  </si>
  <si>
    <t>觉悟吧！</t>
  </si>
  <si>
    <t>CV_JieKe06</t>
  </si>
  <si>
    <t>混账东西，这仗打定了啊。</t>
  </si>
  <si>
    <t>杰克</t>
  </si>
  <si>
    <t>CV_JieKe07</t>
  </si>
  <si>
    <t>我们是来跟他们打商量的吗？</t>
  </si>
  <si>
    <t>CV_JieKe08</t>
  </si>
  <si>
    <t>“GIFTERS”，给我上！！！</t>
  </si>
  <si>
    <t>CV_JieKe03</t>
  </si>
  <si>
    <t>谈过之后…………？我拒绝。</t>
  </si>
  <si>
    <t>CV_KuiYin_05</t>
  </si>
  <si>
    <t>这个白痴！！</t>
  </si>
  <si>
    <t>昆因</t>
  </si>
  <si>
    <t>CV_KuiYin_07</t>
  </si>
  <si>
    <t>嗯？你问我要多少碗红豆汤？笨蛋！红豆汤可是我的氧气！！</t>
  </si>
  <si>
    <t>CV_KuiYin_04</t>
  </si>
  <si>
    <t>我的最佳杰作！！</t>
  </si>
  <si>
    <t>CV_KuiYin_09</t>
  </si>
  <si>
    <t>去死！！</t>
  </si>
  <si>
    <t>昆因觉醒专属</t>
  </si>
  <si>
    <t>大和</t>
  </si>
  <si>
    <t>CV_DaHe04</t>
  </si>
  <si>
    <t>来认真决一胜负吧！！</t>
  </si>
  <si>
    <t>CV_DaHe06</t>
  </si>
  <si>
    <t>这样就能更接近光月御殿了吧。</t>
  </si>
  <si>
    <t>CV_DaHe07</t>
  </si>
  <si>
    <t>哇啊~！！这就是你的船吗！！快带上我一起去冒险吧！！</t>
  </si>
  <si>
    <t>CV_DaHe05</t>
  </si>
  <si>
    <t>让我来吧！！</t>
  </si>
  <si>
    <t>CV_UTA_04</t>
  </si>
  <si>
    <t>UTA</t>
  </si>
  <si>
    <t>CV_UTA_05</t>
  </si>
  <si>
    <t>下一首歌要开始咯！</t>
  </si>
  <si>
    <t>CV_UTA_07</t>
  </si>
  <si>
    <t>只能干掉了么</t>
  </si>
  <si>
    <t>CV_UTA_06</t>
  </si>
  <si>
    <t>终于见到大家了！</t>
  </si>
  <si>
    <t>CV_RunTi04</t>
  </si>
  <si>
    <t>我不行了…！！我好可怜呀~~</t>
  </si>
  <si>
    <t>润媞</t>
  </si>
  <si>
    <t>CV_RunTi05</t>
  </si>
  <si>
    <t>你啊，就是脸皮薄♪</t>
  </si>
  <si>
    <t>CV_RunTi03</t>
  </si>
  <si>
    <t>振作一点！！振作振作嗷！！</t>
  </si>
  <si>
    <t>CV_RunTi02</t>
  </si>
  <si>
    <t>呀！凯多大人！！</t>
  </si>
  <si>
    <t>CV_RunTi01</t>
  </si>
  <si>
    <t>真漂亮！</t>
  </si>
  <si>
    <t>CV_Jin04</t>
  </si>
  <si>
    <t>杀了你</t>
  </si>
  <si>
    <t>烬</t>
  </si>
  <si>
    <t>CV_Jin06</t>
  </si>
  <si>
    <t>CV_Jin07</t>
  </si>
  <si>
    <t>着急送死啊</t>
  </si>
  <si>
    <t>CV_Jin03</t>
  </si>
  <si>
    <t>我一个人就够了</t>
  </si>
  <si>
    <t>CV_Jin05</t>
  </si>
  <si>
    <t>在那儿别动</t>
  </si>
  <si>
    <t>烬觉醒专属</t>
  </si>
  <si>
    <t>CV_PeiJiWan04</t>
  </si>
  <si>
    <t>你真该住嘴了老姐！！</t>
  </si>
  <si>
    <t>佩吉旺</t>
  </si>
  <si>
    <t>CV_PeiJiWan05</t>
  </si>
  <si>
    <t>你别碍我事啊！！</t>
  </si>
  <si>
    <t>CV_PeiJiWan03</t>
  </si>
  <si>
    <t>喂！！！</t>
  </si>
  <si>
    <t>CV_PeiJiWan07</t>
  </si>
  <si>
    <t>CV_PeiJiWan06</t>
  </si>
  <si>
    <t>很好</t>
  </si>
  <si>
    <t>CV_JiLa03</t>
  </si>
  <si>
    <t>结束吧……</t>
  </si>
  <si>
    <t>基拉</t>
  </si>
  <si>
    <t>CV_JiLa04</t>
  </si>
  <si>
    <t>别说蠢话</t>
  </si>
  <si>
    <t>CV_JiLa06</t>
  </si>
  <si>
    <t>CV_JiLa05</t>
  </si>
  <si>
    <t>真是无聊的对手……</t>
  </si>
  <si>
    <t>CV_JiDe05</t>
  </si>
  <si>
    <t>开始了！</t>
  </si>
  <si>
    <t>和之国基德</t>
  </si>
  <si>
    <t>CV_JiDe06</t>
  </si>
  <si>
    <t>CV_JiDe04</t>
  </si>
  <si>
    <t>你们，我说了让你们退下</t>
  </si>
  <si>
    <t>CV_JiDe07</t>
  </si>
  <si>
    <t>你别出手</t>
  </si>
  <si>
    <t>CV_JiDe03</t>
  </si>
  <si>
    <t>会打扫干净的，放心吧</t>
  </si>
  <si>
    <t>CV_Luo06</t>
  </si>
  <si>
    <t>这已经完全超出我的预计了…！！</t>
  </si>
  <si>
    <t>和之国罗</t>
  </si>
  <si>
    <t>CV_Luo05</t>
  </si>
  <si>
    <t>CV_Luo07</t>
  </si>
  <si>
    <t>我有对策！</t>
  </si>
  <si>
    <t>CV_Luo03</t>
  </si>
  <si>
    <t>我们结盟吧！</t>
  </si>
  <si>
    <t>CV_Luo04</t>
  </si>
  <si>
    <t>要消失的是你啊……！</t>
  </si>
  <si>
    <t>CV_HuaKui06</t>
  </si>
  <si>
    <t>哈~哈哈哈</t>
  </si>
  <si>
    <t>CV_HuaKui02</t>
  </si>
  <si>
    <t>你是想跟我打吗？</t>
  </si>
  <si>
    <t>CV_HuaKui05</t>
  </si>
  <si>
    <t>来吧~~看看你将失去的！！！</t>
  </si>
  <si>
    <t>CV_HuaKui03</t>
  </si>
  <si>
    <t>太~~~好~~~吃~~~了~~~！！</t>
  </si>
  <si>
    <t>UR大妈</t>
  </si>
  <si>
    <t>CV_HuaKui04</t>
  </si>
  <si>
    <t>交出来~！！！</t>
  </si>
  <si>
    <t>CV_HZG_Luff01</t>
  </si>
  <si>
    <t>搞什么……？</t>
  </si>
  <si>
    <t>CV_HZG_Luff02</t>
  </si>
  <si>
    <t>好壮观啊！！</t>
  </si>
  <si>
    <t>CV_HZG_Luff03</t>
  </si>
  <si>
    <t>太好啦！</t>
  </si>
  <si>
    <t>CV_HZG_Luff05</t>
  </si>
  <si>
    <t>我将变得更强！</t>
  </si>
  <si>
    <t>和之国路飞</t>
  </si>
  <si>
    <t>CV_HZG_Luff04</t>
  </si>
  <si>
    <t>哈哈哈哈哈！</t>
  </si>
  <si>
    <t>CV_HZG_Robin01</t>
  </si>
  <si>
    <t>可别忘了什么而失败哟……</t>
  </si>
  <si>
    <t>CV_HZG_Robin02</t>
  </si>
  <si>
    <t>战斗的准备都万无一失了吗？</t>
  </si>
  <si>
    <t>CV_HZG_Robin03</t>
  </si>
  <si>
    <t>CV_HZG_Robin04</t>
  </si>
  <si>
    <t>我们运气还不错…</t>
  </si>
  <si>
    <t>和之国罗宾</t>
  </si>
  <si>
    <t>CV_HZG_Robin05</t>
  </si>
  <si>
    <t>呵呵，真热闹。</t>
  </si>
  <si>
    <t>CV_HZG_SanJi01</t>
  </si>
  <si>
    <t>准备好了吗？</t>
  </si>
  <si>
    <t>和之国山智</t>
  </si>
  <si>
    <t>CV_HZG_SanJi02</t>
  </si>
  <si>
    <t>由我来当对手。</t>
  </si>
  <si>
    <t>CV_HZG_SanJi03</t>
  </si>
  <si>
    <t>CV_HZG_SanJi04</t>
  </si>
  <si>
    <t>越是一流的厨师越要花工夫准备</t>
  </si>
  <si>
    <t>CV_HZG_SanJi05</t>
  </si>
  <si>
    <t>斯慕吉（奶昔）觉醒专属</t>
  </si>
  <si>
    <t>CVZoroHeCZ_zhenrong1</t>
  </si>
  <si>
    <t>-400,100</t>
  </si>
  <si>
    <t>和之国佐罗</t>
  </si>
  <si>
    <t>CVZoroHeCZ_zhenrong2</t>
  </si>
  <si>
    <t>CVZoroHeCZ_zhenrong3</t>
  </si>
  <si>
    <t>小菜一碟，船长！</t>
  </si>
  <si>
    <t>CVZoroHeCZ_zhenrong4</t>
  </si>
  <si>
    <t>又是你啊…</t>
  </si>
  <si>
    <t>CVZoroHeCZ_zhenrong5</t>
  </si>
  <si>
    <t>终于要到了…我要砍他个片甲不留。</t>
  </si>
  <si>
    <t>-400,0</t>
  </si>
  <si>
    <t>CVChpperHeCZ_zhenrong1</t>
  </si>
  <si>
    <t>厉害~~</t>
  </si>
  <si>
    <t>和之国乔巴</t>
  </si>
  <si>
    <t>CVChpperHeCZ_zhenrong2</t>
  </si>
  <si>
    <t>好激动啊~</t>
  </si>
  <si>
    <t>CVChpperHeCZ_zhenrong3</t>
  </si>
  <si>
    <t>才…才没有僵住呢！</t>
  </si>
  <si>
    <t>-90,-80</t>
  </si>
  <si>
    <t>CVChpperHeCZ_zhenrong4</t>
  </si>
  <si>
    <t>太好啦!</t>
  </si>
  <si>
    <t>CVChpperHeCZ_zhenrong5</t>
  </si>
  <si>
    <t>糟了！！</t>
  </si>
  <si>
    <t>CVUsoppHeCZ_zhenrong1</t>
  </si>
  <si>
    <t>掩护交给我了！</t>
  </si>
  <si>
    <t>CVUsoppHeCZ_zhenrong2</t>
  </si>
  <si>
    <t>吆西，大家辛苦了！</t>
  </si>
  <si>
    <t>CVUsoppHeCZ_zhenrong3</t>
  </si>
  <si>
    <t>和之国撒谎布</t>
  </si>
  <si>
    <t>CVUsoppHeCZ_zhenrong4</t>
  </si>
  <si>
    <t>太棒了！</t>
  </si>
  <si>
    <t>CVUsoppHeCZ_zhenrong5</t>
  </si>
  <si>
    <t>哟！</t>
  </si>
  <si>
    <t>没问题，想去哪儿我就带你们去哪儿！</t>
  </si>
  <si>
    <t>和之国奈美</t>
  </si>
  <si>
    <t>CV_Nnami09</t>
  </si>
  <si>
    <t>就是这个气势！！</t>
  </si>
  <si>
    <t>CV_NamiCZ_zhenrong4</t>
  </si>
  <si>
    <t>太棒啦！</t>
  </si>
  <si>
    <t>CV_nami04</t>
  </si>
  <si>
    <t>宝物、宝物♪</t>
  </si>
  <si>
    <t>和之国弗兰奇（）</t>
  </si>
  <si>
    <t>CV_franky15</t>
  </si>
  <si>
    <t>好，包在我身上！</t>
  </si>
  <si>
    <t>CV_franky14</t>
  </si>
  <si>
    <t>本周的我可是特别超级！</t>
  </si>
  <si>
    <t>CV_franky01</t>
  </si>
  <si>
    <t>大成功啊！</t>
  </si>
  <si>
    <t>CV_Nfranky14</t>
  </si>
  <si>
    <t>用本大爷的激光，一发就完事儿！！</t>
  </si>
  <si>
    <t>CV_Nbrook13</t>
  </si>
  <si>
    <t>寒意袭人，还请当心。</t>
  </si>
  <si>
    <t>和之国布鲁克</t>
  </si>
  <si>
    <t>CVHeBrook_zhenrong02</t>
  </si>
  <si>
    <t>CV_Nbrook01</t>
  </si>
  <si>
    <t>哟嚯嚯嚯，我的音乐是拥有力量的</t>
  </si>
  <si>
    <t>CVHeBrook_zhenrong04</t>
  </si>
  <si>
    <t>欧！宝贝！</t>
  </si>
  <si>
    <t>CV_brook07</t>
  </si>
  <si>
    <t>啊！我已经死了！</t>
  </si>
  <si>
    <t>CV_jinbe02</t>
  </si>
  <si>
    <t>等一下！！</t>
  </si>
  <si>
    <t>和之国甚平</t>
  </si>
  <si>
    <t>CV_jinbe06</t>
  </si>
  <si>
    <t>身体不痛………！！</t>
  </si>
  <si>
    <t>CV_jinbe04</t>
  </si>
  <si>
    <t>这里交给我了！！！</t>
  </si>
  <si>
    <t>CV_jinbe_Karate</t>
  </si>
  <si>
    <t>鱼人空手道</t>
  </si>
  <si>
    <t>CV_jinbe05</t>
  </si>
  <si>
    <t>没有不存在的东西！！</t>
  </si>
  <si>
    <t>CV_bmaria_zhenrong01</t>
  </si>
  <si>
    <t>黑色玛利亚</t>
  </si>
  <si>
    <t>CV_bmaria_zhenrong02</t>
  </si>
  <si>
    <t>CV_bmaria01</t>
  </si>
  <si>
    <t>CV_bmaria_zhenrong04</t>
  </si>
  <si>
    <t>CV_bmaria05</t>
  </si>
  <si>
    <r>
      <rPr>
        <sz val="11"/>
        <color theme="1"/>
        <rFont val="宋体"/>
        <charset val="134"/>
      </rPr>
      <t>CV_luffy0</t>
    </r>
    <r>
      <rPr>
        <sz val="11"/>
        <color theme="1"/>
        <rFont val="宋体"/>
        <charset val="134"/>
      </rPr>
      <t>1</t>
    </r>
  </si>
  <si>
    <t xml:space="preserve">我要成为海盗王！！   </t>
  </si>
  <si>
    <t>-50,-100</t>
  </si>
  <si>
    <t>路飞</t>
  </si>
  <si>
    <t>CV_luffy06</t>
  </si>
  <si>
    <t>-50,70</t>
  </si>
  <si>
    <t>CV_LuffyCZ_zhenrong1</t>
  </si>
  <si>
    <t>如果害怕在海上扬名，还怎么当海盗啊！</t>
  </si>
  <si>
    <t>UI_icon_teshudognzuo_28</t>
  </si>
  <si>
    <t>CV_LuffyCZ_zhenrong2</t>
  </si>
  <si>
    <t>我要把你们统统揍飞！</t>
  </si>
  <si>
    <t>-50,0</t>
  </si>
  <si>
    <t>CVZoro_zhenrong1</t>
  </si>
  <si>
    <t>要观战的话就闭嘴看着。</t>
  </si>
  <si>
    <t>-420,60</t>
  </si>
  <si>
    <t>佐罗</t>
  </si>
  <si>
    <t>CVZoro_zhenrong3</t>
  </si>
  <si>
    <t>我是三刀流。</t>
  </si>
  <si>
    <t>-10,80</t>
  </si>
  <si>
    <t>CVZoro_zhenrong2</t>
  </si>
  <si>
    <t>你们这样的还不是我的对手。</t>
  </si>
  <si>
    <t>-25,30</t>
  </si>
  <si>
    <t>娜美</t>
  </si>
  <si>
    <t>CV_nami02</t>
  </si>
  <si>
    <t>-50,120</t>
  </si>
  <si>
    <t>CV_nami06</t>
  </si>
  <si>
    <t>多多关照。</t>
  </si>
  <si>
    <t>-380,100</t>
  </si>
  <si>
    <t>CV_usopp03</t>
  </si>
  <si>
    <t>撒谎布</t>
  </si>
  <si>
    <t>CV_usopp02</t>
  </si>
  <si>
    <t>吆西，大家辛苦了。</t>
  </si>
  <si>
    <t>CV_usopp01</t>
  </si>
  <si>
    <t>走啦，开始战斗了。</t>
  </si>
  <si>
    <t>0,-200</t>
  </si>
  <si>
    <t>山智</t>
  </si>
  <si>
    <t>CV_sanji01</t>
  </si>
  <si>
    <t>-20,70</t>
  </si>
  <si>
    <t>CV_sanji05</t>
  </si>
  <si>
    <t>为了爱女人而活着的男人！！！</t>
  </si>
  <si>
    <t>-350,20</t>
  </si>
  <si>
    <t>UI_icon_teshudognzuo_15</t>
  </si>
  <si>
    <t>CV_chopper06</t>
  </si>
  <si>
    <t>我才不会高兴呢，你这混蛋♪</t>
  </si>
  <si>
    <t>-70,-100</t>
  </si>
  <si>
    <t>乔巴-小</t>
  </si>
  <si>
    <t>CV_chopper09_01</t>
  </si>
  <si>
    <t>我的名字是托尼托尼·乔巴！！</t>
  </si>
  <si>
    <t>UI_icon_teshudognzuo_11</t>
  </si>
  <si>
    <t>CV_chopper01</t>
  </si>
  <si>
    <t>厉害。</t>
  </si>
  <si>
    <t>-40,-130</t>
  </si>
  <si>
    <t>CV_chopper02</t>
  </si>
  <si>
    <t>太好啦。</t>
  </si>
  <si>
    <t>CV_robin03</t>
  </si>
  <si>
    <t>-50,100</t>
  </si>
  <si>
    <t>罗宾</t>
  </si>
  <si>
    <t>CV_robin06</t>
  </si>
  <si>
    <t>为了某人想要变强什么的，从前想都没想过···！！</t>
  </si>
  <si>
    <t>-380,-10</t>
  </si>
  <si>
    <t>CV_franky02</t>
  </si>
  <si>
    <t>放心交给我吧！</t>
  </si>
  <si>
    <t>-340,60</t>
  </si>
  <si>
    <t>弗兰奇</t>
  </si>
  <si>
    <t>CV_franky03</t>
  </si>
  <si>
    <t>走啦！</t>
  </si>
  <si>
    <t>-20,120</t>
  </si>
  <si>
    <t>CV_franky17</t>
  </si>
  <si>
    <t>没有可乐吗？</t>
  </si>
  <si>
    <t>-340,120</t>
  </si>
  <si>
    <t>CV_brook01</t>
  </si>
  <si>
    <t>我也来战斗了。竭尽全力。</t>
  </si>
  <si>
    <t>布鲁克</t>
  </si>
  <si>
    <t>UI_icon_teshudognzuo_10</t>
  </si>
  <si>
    <t>CV_brook06</t>
  </si>
  <si>
    <t>我···！！特别讨厌浪费生命的人！！</t>
  </si>
  <si>
    <t>-10,0</t>
  </si>
  <si>
    <t>-10,100</t>
  </si>
  <si>
    <t>-60,130</t>
  </si>
  <si>
    <t>CV_buggy08</t>
  </si>
  <si>
    <t>嘎哈哈哈哈！</t>
  </si>
  <si>
    <t>-75,100</t>
  </si>
  <si>
    <t>巴基</t>
  </si>
  <si>
    <t>CV_buggy05</t>
  </si>
  <si>
    <t>我要是拿出真本事的话，你们一下子就完蛋了！</t>
  </si>
  <si>
    <t>-30,0</t>
  </si>
  <si>
    <t>斯摩格</t>
  </si>
  <si>
    <r>
      <rPr>
        <sz val="11"/>
        <color theme="1"/>
        <rFont val="宋体"/>
        <charset val="134"/>
      </rPr>
      <t>CV_smoker0</t>
    </r>
    <r>
      <rPr>
        <sz val="11"/>
        <color theme="1"/>
        <rFont val="宋体"/>
        <charset val="134"/>
      </rPr>
      <t>1</t>
    </r>
  </si>
  <si>
    <t>别对我指手画脚的！</t>
  </si>
  <si>
    <t>-25,0</t>
  </si>
  <si>
    <t>塔西琪</t>
  </si>
  <si>
    <t>CV_tashigi01</t>
  </si>
  <si>
    <t>我要用这把时雨作为剑士努力修炼。</t>
  </si>
  <si>
    <t>MR1</t>
  </si>
  <si>
    <t>CV_mr207</t>
  </si>
  <si>
    <t>贯彻“人妖之道”的我是人妖！！！</t>
  </si>
  <si>
    <r>
      <rPr>
        <sz val="11"/>
        <color theme="1"/>
        <rFont val="宋体"/>
        <charset val="134"/>
      </rPr>
      <t>-30,</t>
    </r>
    <r>
      <rPr>
        <sz val="11"/>
        <color theme="1"/>
        <rFont val="宋体"/>
        <charset val="134"/>
      </rPr>
      <t>60</t>
    </r>
  </si>
  <si>
    <t>MR2</t>
  </si>
  <si>
    <t>CV_mr204_01</t>
  </si>
  <si>
    <t>贵安!</t>
  </si>
  <si>
    <t>CV_mr203</t>
  </si>
  <si>
    <t>决定了！！我！旋转！</t>
  </si>
  <si>
    <t>MR3</t>
  </si>
  <si>
    <t>Miss双手指</t>
  </si>
  <si>
    <t>CV_dfinger01</t>
  </si>
  <si>
    <t>请交给我吧，老板！</t>
  </si>
  <si>
    <t>CV_dfinger03</t>
  </si>
  <si>
    <t>我是吃了荆棘之果的荆刺人。</t>
  </si>
  <si>
    <t>CV_dfinger02</t>
  </si>
  <si>
    <t>就让你见识见识吧，我们的专业手法。</t>
  </si>
  <si>
    <r>
      <rPr>
        <sz val="11"/>
        <color theme="1"/>
        <rFont val="宋体"/>
        <charset val="134"/>
      </rPr>
      <t>-30,</t>
    </r>
    <r>
      <rPr>
        <sz val="11"/>
        <color theme="1"/>
        <rFont val="宋体"/>
        <charset val="134"/>
      </rPr>
      <t>40</t>
    </r>
  </si>
  <si>
    <t>贝拉米</t>
  </si>
  <si>
    <t>瓦帕</t>
  </si>
  <si>
    <t>狼人 杰布拉</t>
  </si>
  <si>
    <t>佳妮法</t>
  </si>
  <si>
    <t>CV_kalifa01</t>
  </si>
  <si>
    <t>长官，您在性骚扰。</t>
  </si>
  <si>
    <t>CV_kalifa04</t>
  </si>
  <si>
    <t>无论力量还是美貌，你都远不及我。</t>
  </si>
  <si>
    <t>15,0</t>
  </si>
  <si>
    <t>CV_kaku02</t>
  </si>
  <si>
    <t>别小看我哦。</t>
  </si>
  <si>
    <t>卡库</t>
  </si>
  <si>
    <t>CV_kaku04</t>
  </si>
  <si>
    <t>明明是四角形却没有死角。</t>
  </si>
  <si>
    <r>
      <rPr>
        <sz val="11"/>
        <color theme="1"/>
        <rFont val="宋体"/>
        <charset val="134"/>
      </rPr>
      <t>-30,</t>
    </r>
    <r>
      <rPr>
        <sz val="11"/>
        <color theme="1"/>
        <rFont val="宋体"/>
        <charset val="134"/>
      </rPr>
      <t>70</t>
    </r>
  </si>
  <si>
    <t>CV_kaku01</t>
  </si>
  <si>
    <t>老夫才23岁。</t>
  </si>
  <si>
    <r>
      <rPr>
        <sz val="11"/>
        <color theme="1"/>
        <rFont val="宋体"/>
        <charset val="134"/>
      </rPr>
      <t>-60,1</t>
    </r>
    <r>
      <rPr>
        <sz val="11"/>
        <color theme="1"/>
        <rFont val="宋体"/>
        <charset val="134"/>
      </rPr>
      <t>2</t>
    </r>
    <r>
      <rPr>
        <sz val="11"/>
        <color theme="1"/>
        <rFont val="宋体"/>
        <charset val="134"/>
      </rPr>
      <t>0</t>
    </r>
  </si>
  <si>
    <t>阿布萨罗姆</t>
  </si>
  <si>
    <t>CV_hogbak10</t>
  </si>
  <si>
    <t>我不过是天才而已。</t>
  </si>
  <si>
    <t>豪格巴克</t>
  </si>
  <si>
    <t>CV_hogbak05</t>
  </si>
  <si>
    <t>太过分了！</t>
  </si>
  <si>
    <t>CV_hogbak04</t>
  </si>
  <si>
    <t>气势真不错啊！</t>
  </si>
  <si>
    <t>CV_hogbak01</t>
  </si>
  <si>
    <t>喂，喂，辛德丽！</t>
  </si>
  <si>
    <t>CV_pern13</t>
  </si>
  <si>
    <t>说几句温柔的话，再端一杯热可可给我，我可是客人！</t>
  </si>
  <si>
    <r>
      <rPr>
        <sz val="11"/>
        <color theme="1"/>
        <rFont val="宋体"/>
        <charset val="134"/>
      </rPr>
      <t>-380,-50</t>
    </r>
  </si>
  <si>
    <t>佩罗娜</t>
  </si>
  <si>
    <t>CV_pern08</t>
  </si>
  <si>
    <t>我不需要不可爱的佣人！</t>
  </si>
  <si>
    <r>
      <rPr>
        <sz val="11"/>
        <color theme="1"/>
        <rFont val="宋体"/>
        <charset val="134"/>
      </rPr>
      <t>-30,0</t>
    </r>
  </si>
  <si>
    <t>CV_pern02</t>
  </si>
  <si>
    <t>我是能随意制造幽灵的“幽灵之果”能力者。</t>
  </si>
  <si>
    <t>CV_pern18</t>
  </si>
  <si>
    <t>那家伙不会又迷路了吧？</t>
  </si>
  <si>
    <t>CV_ryuma04</t>
  </si>
  <si>
    <t>身体像要是舞起来了。</t>
  </si>
  <si>
    <t>龙马</t>
  </si>
  <si>
    <t>CV_ryuma03</t>
  </si>
  <si>
    <t>用我最擅长的“剑尾斩”砍断你几个地方吧？</t>
  </si>
  <si>
    <t>CV_ryuma05</t>
  </si>
  <si>
    <t>很有胆量。</t>
  </si>
  <si>
    <t>CV_bepo07</t>
  </si>
  <si>
    <t>那个混蛋，竟敢跟我们抢风头。</t>
  </si>
  <si>
    <t>贝波</t>
  </si>
  <si>
    <t>CV_bepo17</t>
  </si>
  <si>
    <t>有没有母熊啊？</t>
  </si>
  <si>
    <t>CV_bepo02</t>
  </si>
  <si>
    <t>不好意思···</t>
  </si>
  <si>
    <t>CV_bepo04</t>
  </si>
  <si>
    <t>你是菜鸟，所以得排在我后面！</t>
  </si>
  <si>
    <t>CV_bepo18</t>
  </si>
  <si>
    <t>船长，就交给我吧！</t>
  </si>
  <si>
    <t>CV_sentomaru04</t>
  </si>
  <si>
    <t>嗬咿撒！！</t>
  </si>
  <si>
    <t>战桃丸</t>
  </si>
  <si>
    <t>CV_sentomaru06</t>
  </si>
  <si>
    <t>我说过了，我是“世界第一守口如瓶”的战桃丸！</t>
  </si>
  <si>
    <t>CV_sentomaru10</t>
  </si>
  <si>
    <t>真是的，慢死了！</t>
  </si>
  <si>
    <t>CV_sentomaru01</t>
  </si>
  <si>
    <t>黄猿老爷子怎么还不联系我啊！</t>
  </si>
  <si>
    <t>CV_sentomaru08</t>
  </si>
  <si>
    <t>俺已经正式加入了海军，俺现在要逮捕你！</t>
  </si>
  <si>
    <t/>
  </si>
  <si>
    <t>可比</t>
  </si>
  <si>
    <t>斧手摩根</t>
  </si>
  <si>
    <t>卡巴奇</t>
  </si>
  <si>
    <t>克洛</t>
  </si>
  <si>
    <t>强高</t>
  </si>
  <si>
    <t>CV_jango03</t>
  </si>
  <si>
    <t>我一点也不怪。</t>
  </si>
  <si>
    <t>CV_jango04</t>
  </si>
  <si>
    <t>我只不过是偶然路过的催眠师。</t>
  </si>
  <si>
    <t>克里克</t>
  </si>
  <si>
    <t>CV_gin02</t>
  </si>
  <si>
    <t>你是打不赢我的。</t>
  </si>
  <si>
    <t>阿金</t>
  </si>
  <si>
    <t>CV_gin01</t>
  </si>
  <si>
    <t>让我亲手埋葬他。</t>
  </si>
  <si>
    <t>帕鲁</t>
  </si>
  <si>
    <t>阿龙</t>
  </si>
  <si>
    <t>阿八</t>
  </si>
  <si>
    <t>薇薇</t>
  </si>
  <si>
    <t>CV_vivi01</t>
  </si>
  <si>
    <t>MR5</t>
  </si>
  <si>
    <t>瓦波尔</t>
  </si>
  <si>
    <t>MR4</t>
  </si>
  <si>
    <t>黄金周</t>
  </si>
  <si>
    <t>猫头鹰</t>
  </si>
  <si>
    <t>脸谱</t>
  </si>
  <si>
    <t>约撒R卡</t>
  </si>
  <si>
    <t>克罗克达尔换装-墨绿服</t>
  </si>
  <si>
    <t>卡普换装-狗头</t>
  </si>
  <si>
    <t>路飞换装-爆炸头拳击手</t>
  </si>
  <si>
    <t>佐罗换装-黄衣</t>
  </si>
  <si>
    <t>UI_icon_teshudognzuo_12</t>
  </si>
  <si>
    <t>艾斯长袍</t>
  </si>
  <si>
    <t>女帝紫色旗袍</t>
  </si>
  <si>
    <t>娜美婚纱</t>
  </si>
  <si>
    <t>撒谎布-教练</t>
  </si>
  <si>
    <t>山智-花</t>
  </si>
  <si>
    <t>奈美泳装</t>
  </si>
  <si>
    <t>巴奇海军时装</t>
  </si>
  <si>
    <t>罗布路奇船工时装</t>
  </si>
  <si>
    <t>薇薇公主装</t>
  </si>
  <si>
    <t>罗宾泳装</t>
  </si>
  <si>
    <t>奈美阿拉巴斯坦</t>
  </si>
  <si>
    <t>罗宾MissSunday</t>
  </si>
  <si>
    <t>BQ_mood13</t>
  </si>
  <si>
    <t>BQ_mood02</t>
  </si>
  <si>
    <t>UI_icon_teshudognzuo_26</t>
  </si>
  <si>
    <t>BQ_mood26</t>
  </si>
  <si>
    <t>路飞夏威夷服</t>
  </si>
  <si>
    <t>SP佐罗-黑色西服</t>
  </si>
  <si>
    <t>SP佐罗-赤膊</t>
  </si>
  <si>
    <t>SP撒谎布-德雷斯罗萨</t>
  </si>
  <si>
    <t>SP佐罗-唐装</t>
  </si>
  <si>
    <t>SP奈美-唐装</t>
  </si>
  <si>
    <t>CV_Nluffy01</t>
  </si>
  <si>
    <t>CV_Nluffy02</t>
  </si>
  <si>
    <t>CV_Nluffy09</t>
  </si>
  <si>
    <t>CV_Nluffy07</t>
  </si>
  <si>
    <t>CV_Nluffy03</t>
  </si>
  <si>
    <t>SP山治-唐装</t>
  </si>
  <si>
    <t>BQ_mood28</t>
  </si>
  <si>
    <t>ridemood01</t>
  </si>
  <si>
    <t>SP路飞-披风</t>
  </si>
  <si>
    <t>女帝礼服</t>
  </si>
  <si>
    <t>SSR奈美-泳装</t>
  </si>
  <si>
    <t>佩罗娜-泳装</t>
  </si>
  <si>
    <t>SSR罗宾-泳装</t>
  </si>
  <si>
    <t>SP路飞-斗技场“路西”</t>
  </si>
  <si>
    <t>女帝泳装</t>
  </si>
  <si>
    <t>SP路飞-皇冠</t>
  </si>
  <si>
    <t>萨博-黑鸦</t>
  </si>
  <si>
    <t>萨博-万圣节</t>
  </si>
  <si>
    <t>艾斯-万圣节</t>
  </si>
  <si>
    <t>Baby5-泳装</t>
  </si>
  <si>
    <t>睡衣（夏洛特玲玲）</t>
  </si>
  <si>
    <t>新世界路飞-万圣节</t>
  </si>
  <si>
    <t>SP罗-万圣节</t>
  </si>
  <si>
    <t>SSR罗宾-万圣节</t>
  </si>
  <si>
    <t>SP山治-万圣节</t>
  </si>
  <si>
    <t>SP佐罗-万圣节</t>
  </si>
  <si>
    <t>SSR奈美-万圣节</t>
  </si>
  <si>
    <t>凯多-变龙</t>
  </si>
  <si>
    <t>斯慕吉泳装</t>
  </si>
  <si>
    <t>斯慕吉泳装（奶昔）觉醒专属</t>
  </si>
  <si>
    <t>两年后青雉时装</t>
  </si>
  <si>
    <t>SSR奈美-圣地节</t>
  </si>
  <si>
    <t>SSR罗宾-圣诞节</t>
  </si>
  <si>
    <t>SP乔巴-圣诞节</t>
  </si>
  <si>
    <t>蕾玖礼服时装</t>
  </si>
  <si>
    <t>新世界鲁兹和服</t>
  </si>
  <si>
    <t>Impel女帝和服</t>
  </si>
  <si>
    <t>CV_MargoNewCZ_fly3</t>
  </si>
  <si>
    <t>两年后马尔高不死鸟时装</t>
  </si>
  <si>
    <t>CV_MargoNewCZ_fly2</t>
  </si>
  <si>
    <t>我要保护同伴！</t>
  </si>
  <si>
    <t>CV_MargoNewCZ_fly1</t>
  </si>
  <si>
    <t>有事吗？是下一座岛屿吗？</t>
  </si>
  <si>
    <t>两年后鹰眼和服</t>
  </si>
  <si>
    <t>凯文迪修时装</t>
  </si>
  <si>
    <t>CV_Cavendish_2</t>
  </si>
  <si>
    <t>CV_Cavendish_3</t>
  </si>
  <si>
    <t>CV_Cavendish_5</t>
  </si>
  <si>
    <t>是粉丝的请求吗？</t>
  </si>
  <si>
    <t>UI_icon_teshudognzuo_09</t>
  </si>
  <si>
    <t>糖糖泳装</t>
  </si>
  <si>
    <t>BQ_mood09</t>
  </si>
  <si>
    <t>BQ_mood10</t>
  </si>
  <si>
    <t>BQ_mood11</t>
  </si>
  <si>
    <t>BQ_mood12</t>
  </si>
  <si>
    <t>BQ_mood14</t>
  </si>
  <si>
    <t>CV_Carot_zhenrong_xiu</t>
  </si>
  <si>
    <t>我会连你一份一起战斗的，佩德洛！</t>
  </si>
  <si>
    <t>-400,20</t>
  </si>
  <si>
    <t>有失礼节～</t>
  </si>
  <si>
    <t>-470,20</t>
  </si>
  <si>
    <t>菊之丞时装</t>
  </si>
  <si>
    <t>年轻白胡子和服</t>
  </si>
  <si>
    <t>布琳婚纱</t>
  </si>
  <si>
    <t>布琳（原皮带坐骑）</t>
  </si>
  <si>
    <t>布琳（婚纱带坐骑）</t>
  </si>
  <si>
    <t>BQ_mood05</t>
  </si>
  <si>
    <t>BQ_mood15</t>
  </si>
  <si>
    <t>新鲁兹变身时装</t>
  </si>
  <si>
    <t>龙人凯多变身时装</t>
  </si>
  <si>
    <t>ridemood02</t>
  </si>
  <si>
    <t>山智王子服时装</t>
  </si>
  <si>
    <t>杰克变身时装</t>
  </si>
  <si>
    <t>昆因变身时装</t>
  </si>
  <si>
    <t>路飞战斗服</t>
  </si>
  <si>
    <t>大和鬼之子时装</t>
  </si>
  <si>
    <t>UTA铠甲时装</t>
  </si>
  <si>
    <t>润媞时装</t>
  </si>
  <si>
    <t>烬变身时装</t>
  </si>
  <si>
    <t>烬变身时装觉醒专属</t>
  </si>
  <si>
    <t>佩吉旺时装</t>
  </si>
  <si>
    <t>和之国基德时装</t>
  </si>
  <si>
    <t>和之国罗讨伐鬼岛时装</t>
  </si>
  <si>
    <t>UR大妈原皮时装</t>
  </si>
  <si>
    <t>和之国路飞太郎时装</t>
  </si>
  <si>
    <t>和之国阿罗宾时装</t>
  </si>
  <si>
    <t>和之国山智时装三五郎</t>
  </si>
  <si>
    <t>和之国佐罗十郎时装</t>
  </si>
  <si>
    <t>和之国乔巴卫门时装</t>
  </si>
  <si>
    <t>和之国撒谎布时装（撒谎八）</t>
  </si>
  <si>
    <t>哟~！</t>
  </si>
  <si>
    <t>和之国奈美时装（阿奈美）</t>
  </si>
  <si>
    <t>和之国布鲁克时装骨吉</t>
  </si>
  <si>
    <t>CV_luffy01</t>
  </si>
  <si>
    <t>SR路飞剧场版皮肤</t>
  </si>
  <si>
    <t>roger10</t>
  </si>
  <si>
    <t>啊哈哈哈哈！！</t>
  </si>
  <si>
    <t>UR罗杰</t>
  </si>
  <si>
    <t>roger11</t>
  </si>
  <si>
    <t xml:space="preserve">想要我的财宝吗？想要的话可以全部给你，去找吧！ </t>
  </si>
  <si>
    <t>roger07</t>
  </si>
  <si>
    <t>你们可真是没意思</t>
  </si>
  <si>
    <t>roger09</t>
  </si>
  <si>
    <t>我可是要抓紧时间活啊</t>
  </si>
  <si>
    <t>UR罗杰时装海盗王</t>
  </si>
  <si>
    <t>UR罗杰大海盗</t>
  </si>
  <si>
    <t>金狮子</t>
  </si>
  <si>
    <t>shiki09b</t>
  </si>
  <si>
    <t>不管你们逃到哪里 都逃脱不了全军覆没的命运</t>
  </si>
  <si>
    <t>CV_shiki07b_zhenrong</t>
  </si>
  <si>
    <t>我越来越欣赏你们了</t>
  </si>
  <si>
    <t>shiki10</t>
  </si>
  <si>
    <t>老子可是要从空中统治这片海洋的男人</t>
  </si>
  <si>
    <t>CV_osoba06</t>
  </si>
  <si>
    <t>不过是穿上这种东西而已，并不会让我堕落成杰尔马。</t>
  </si>
  <si>
    <t>-450,-30</t>
  </si>
  <si>
    <t>荞麦假面</t>
  </si>
  <si>
    <t>CV_osoba05</t>
  </si>
  <si>
    <t>这就是战斗服的力量吗！！</t>
  </si>
  <si>
    <t>CV_osoba07</t>
  </si>
  <si>
    <t>我的名字是…荞麦假面！</t>
  </si>
  <si>
    <t>烬(无面具)时装</t>
  </si>
  <si>
    <t>烬(无面具)时装觉醒专属</t>
  </si>
  <si>
    <t>和之国路飞获赋者时装</t>
  </si>
  <si>
    <t>CV_ryokugyu_zhenrong01</t>
  </si>
  <si>
    <t>骗骗你们的啦……</t>
  </si>
  <si>
    <t>CV_ryokugyu_zhenrong02</t>
  </si>
  <si>
    <t>别跟萨卡斯基老兄打我小报告哦！？</t>
  </si>
  <si>
    <t>CV_ryokugyu_zhenrong03</t>
  </si>
  <si>
    <t>我是吃了森森之果的“森林人”！！！</t>
  </si>
  <si>
    <t>CV_ryokugyu_zhenrong04</t>
  </si>
  <si>
    <t>祭典锣鼓喧天，很开心嘛……</t>
  </si>
  <si>
    <t>绿牛</t>
  </si>
  <si>
    <t>CV_ryokugyu_zhenrong05</t>
  </si>
  <si>
    <t>看我不把你穿成烤串！</t>
  </si>
  <si>
    <t>绿牛时装</t>
  </si>
  <si>
    <t>CV_Dahe_zhenrong1</t>
  </si>
  <si>
    <t>别想阻拦我！！！</t>
  </si>
  <si>
    <t>CV_Dahe_zhenrong2</t>
  </si>
  <si>
    <t>我也想像御殿那样活的自由自在啊！！！</t>
  </si>
  <si>
    <t>CV_Dahe_zhenrong3</t>
  </si>
  <si>
    <t>别碍事！！</t>
  </si>
  <si>
    <t>CV_Dahe_zhenrong4</t>
  </si>
  <si>
    <t>嘿呀！</t>
  </si>
  <si>
    <t>大口真神大和</t>
  </si>
  <si>
    <t>CV_Dahe_zhenrong5</t>
  </si>
  <si>
    <t>让我跟你一起战斗吧！！！</t>
  </si>
  <si>
    <t>大口真神大和变身1</t>
  </si>
  <si>
    <t>CV_LuoKid_zhenrong01</t>
  </si>
  <si>
    <t>CV_LuoKid_zhenrong02</t>
  </si>
  <si>
    <t>CV_LuoKid_zhenrong03</t>
  </si>
  <si>
    <t>挺厉害的嘛！</t>
  </si>
  <si>
    <t>CV_LuoKid_zhenrong04</t>
  </si>
  <si>
    <t>基德&amp;罗</t>
  </si>
  <si>
    <t>CV_LuoKid_zhenrong05</t>
  </si>
  <si>
    <t>啊！</t>
  </si>
  <si>
    <t>基德&amp;罗变身时装</t>
  </si>
  <si>
    <t>ridemood03</t>
  </si>
  <si>
    <t>ridemood04</t>
  </si>
  <si>
    <t>ridemood05</t>
  </si>
  <si>
    <t>ridemood06</t>
  </si>
  <si>
    <t>bonnie06</t>
  </si>
  <si>
    <t>我叫邦妮！！</t>
  </si>
  <si>
    <t>bonnie03</t>
  </si>
  <si>
    <t>你不认识我！？</t>
  </si>
  <si>
    <t>bonnie07</t>
  </si>
  <si>
    <t>我跟你是“敌人”……你记好了</t>
  </si>
  <si>
    <t>邦妮</t>
  </si>
  <si>
    <t>bonnie05</t>
  </si>
  <si>
    <t>我才不会输！</t>
  </si>
  <si>
    <t>邦妮时装常服</t>
  </si>
  <si>
    <t>邦妮未来服小孩子</t>
  </si>
  <si>
    <t>邦妮常服小孩子</t>
  </si>
  <si>
    <t>新世界库赞觉醒</t>
  </si>
  <si>
    <t>新世界库赞时装觉醒</t>
  </si>
  <si>
    <t>个性形象-莉香</t>
  </si>
  <si>
    <t>个性形象-嘉雅</t>
  </si>
  <si>
    <t>个性形象-星期一</t>
  </si>
  <si>
    <t>CV_s_hawk_zhenrong1</t>
  </si>
  <si>
    <t>攻击中止</t>
  </si>
  <si>
    <t>CV_s_hawk_zhenrong2</t>
  </si>
  <si>
    <t>嗯！</t>
  </si>
  <si>
    <t>CV_s_hawk_zhenrong3</t>
  </si>
  <si>
    <t>哼……！</t>
  </si>
  <si>
    <t>CV_s_hawk_zhenrong4</t>
  </si>
  <si>
    <t>……</t>
  </si>
  <si>
    <t>S-老鹰</t>
  </si>
  <si>
    <t>CV_s_hawk_zhenrong5</t>
  </si>
  <si>
    <t>明白，攻击开始</t>
  </si>
  <si>
    <t>S-老鹰飞行时装</t>
  </si>
  <si>
    <t>s_snake04</t>
  </si>
  <si>
    <t>啊</t>
  </si>
  <si>
    <t>s_snake10</t>
  </si>
  <si>
    <t>妾身……好难受……</t>
  </si>
  <si>
    <t>s_snake08</t>
  </si>
  <si>
    <t>大…大胆狂徒！我只是在执行命令而已！！</t>
  </si>
  <si>
    <t>s_snake02</t>
  </si>
  <si>
    <t>别碰我！无礼之徒！！！</t>
  </si>
  <si>
    <t>S-蛇女</t>
  </si>
  <si>
    <t>s_snake09</t>
  </si>
  <si>
    <t>攻击开始……！！</t>
  </si>
  <si>
    <t>S-蛇女飞行时装</t>
  </si>
  <si>
    <t>CV_fi_kaku08</t>
  </si>
  <si>
    <t>真无情啊</t>
  </si>
  <si>
    <t>CV_fi_kaku07</t>
  </si>
  <si>
    <t>喂喂，太冷淡了吧！！</t>
  </si>
  <si>
    <t>CV_fi_kaku01</t>
  </si>
  <si>
    <t>来啊！</t>
  </si>
  <si>
    <t>未来岛卡古</t>
  </si>
  <si>
    <t>CV_fi_kaku09</t>
  </si>
  <si>
    <t>机会来了机会来了</t>
  </si>
  <si>
    <t>CV_fi_kaku06</t>
  </si>
  <si>
    <t>这个局面，你没有胜算</t>
  </si>
  <si>
    <t>未来岛卡古面具时装</t>
  </si>
  <si>
    <t>CV_g5_luffy_zhengrong3</t>
  </si>
  <si>
    <t>好，交给我吧</t>
  </si>
  <si>
    <t>5档路飞原皮</t>
  </si>
  <si>
    <t>CV_g5_luffy_zhengrong4</t>
  </si>
  <si>
    <t>我们绝对会把他带出这座岛！</t>
  </si>
  <si>
    <t>CV_g5_luffy_zhengrong5</t>
  </si>
  <si>
    <t>我要上了~！</t>
  </si>
  <si>
    <t>5档路飞上衣</t>
  </si>
  <si>
    <t>5档路飞眼镜</t>
  </si>
  <si>
    <t>5档路飞原皮奔跑</t>
  </si>
  <si>
    <t>5档路飞上衣奔跑</t>
  </si>
  <si>
    <t>5档路飞眼镜奔跑</t>
  </si>
  <si>
    <t>杰克人兽型变身时装</t>
  </si>
  <si>
    <t>昆因人兽型变身时装</t>
  </si>
  <si>
    <t>烬人兽型变身时装</t>
  </si>
  <si>
    <t>烬人兽型变身时装觉醒专属</t>
  </si>
  <si>
    <t>Lucci_03</t>
  </si>
  <si>
    <t>还有气啊......</t>
  </si>
  <si>
    <t>未来岛鲁兹原皮</t>
  </si>
  <si>
    <t>Lucci_06</t>
  </si>
  <si>
    <t>这是理所当然的结果</t>
  </si>
  <si>
    <t>Lucci_08</t>
  </si>
  <si>
    <t>原来如此，看来可以尽兴了</t>
  </si>
  <si>
    <t>Lucci_10</t>
  </si>
  <si>
    <t>我们可不是在闹着玩啊</t>
  </si>
  <si>
    <t>Lucci_04</t>
  </si>
  <si>
    <t>真让人不爽</t>
  </si>
  <si>
    <t>未来岛鲁兹面具</t>
  </si>
  <si>
    <t>未来岛鲁兹大衣</t>
  </si>
  <si>
    <t>未来岛鲁兹豹子变身前</t>
  </si>
  <si>
    <t>stussy06</t>
  </si>
  <si>
    <t>急性子可是很惹人讨厌得哦</t>
  </si>
  <si>
    <t>未来岛斯图西原皮</t>
  </si>
  <si>
    <t>stussy08</t>
  </si>
  <si>
    <t>诶呀，来了吗</t>
  </si>
  <si>
    <t>stussy05</t>
  </si>
  <si>
    <t>呵呵呵呵呵</t>
  </si>
  <si>
    <t>stussy07</t>
  </si>
  <si>
    <t>哎呀，真可怕</t>
  </si>
  <si>
    <t>stussy04</t>
  </si>
  <si>
    <t>我很可怕吗</t>
  </si>
  <si>
    <t>未来岛斯图西面具</t>
  </si>
  <si>
    <t>未来岛斯图西蝙蝠变身前</t>
  </si>
  <si>
    <t>CV_sbear03</t>
  </si>
  <si>
    <t>任务已完成</t>
  </si>
  <si>
    <t>S-小熊原皮</t>
  </si>
  <si>
    <t>CV_sbear01</t>
  </si>
  <si>
    <t>明白！！</t>
  </si>
  <si>
    <t>CV_sbear04</t>
  </si>
  <si>
    <t>出击准备完毕</t>
  </si>
  <si>
    <t>CV_sbear02_slow</t>
  </si>
  <si>
    <t>熊掌冲击！</t>
  </si>
  <si>
    <t>S-小熊飞行变身前</t>
  </si>
  <si>
    <t>未来岛黑胡子原皮</t>
  </si>
  <si>
    <t>未来岛黑胡子眼镜</t>
  </si>
  <si>
    <t>黑胡子大衣</t>
  </si>
  <si>
    <t>艾斯顶上战争</t>
  </si>
  <si>
    <t>txt</t>
  </si>
  <si>
    <t>icon</t>
  </si>
  <si>
    <t>文本key</t>
  </si>
  <si>
    <r>
      <rPr>
        <sz val="11"/>
        <color theme="1"/>
        <rFont val="宋体"/>
        <charset val="134"/>
      </rPr>
      <t>B</t>
    </r>
    <r>
      <rPr>
        <sz val="11"/>
        <color theme="1"/>
        <rFont val="宋体"/>
        <charset val="134"/>
      </rPr>
      <t>Q_mood01</t>
    </r>
  </si>
  <si>
    <r>
      <rPr>
        <sz val="11"/>
        <color theme="1"/>
        <rFont val="宋体"/>
        <charset val="134"/>
      </rPr>
      <t>B</t>
    </r>
    <r>
      <rPr>
        <sz val="11"/>
        <color theme="1"/>
        <rFont val="宋体"/>
        <charset val="134"/>
      </rPr>
      <t>Q_mood02</t>
    </r>
  </si>
  <si>
    <r>
      <rPr>
        <sz val="11"/>
        <color theme="1"/>
        <rFont val="宋体"/>
        <charset val="134"/>
      </rPr>
      <t>B</t>
    </r>
    <r>
      <rPr>
        <sz val="11"/>
        <color theme="1"/>
        <rFont val="宋体"/>
        <charset val="134"/>
      </rPr>
      <t>Q_mood03</t>
    </r>
  </si>
  <si>
    <r>
      <rPr>
        <sz val="11"/>
        <color theme="1"/>
        <rFont val="宋体"/>
        <charset val="134"/>
      </rPr>
      <t>B</t>
    </r>
    <r>
      <rPr>
        <sz val="11"/>
        <color theme="1"/>
        <rFont val="宋体"/>
        <charset val="134"/>
      </rPr>
      <t>Q_mood04</t>
    </r>
  </si>
  <si>
    <r>
      <rPr>
        <sz val="11"/>
        <color theme="1"/>
        <rFont val="宋体"/>
        <charset val="134"/>
      </rPr>
      <t>B</t>
    </r>
    <r>
      <rPr>
        <sz val="11"/>
        <color theme="1"/>
        <rFont val="宋体"/>
        <charset val="134"/>
      </rPr>
      <t>Q_mood05</t>
    </r>
  </si>
  <si>
    <r>
      <rPr>
        <sz val="11"/>
        <color theme="1"/>
        <rFont val="宋体"/>
        <charset val="134"/>
      </rPr>
      <t>B</t>
    </r>
    <r>
      <rPr>
        <sz val="11"/>
        <color theme="1"/>
        <rFont val="宋体"/>
        <charset val="134"/>
      </rPr>
      <t>Q_mood06</t>
    </r>
  </si>
  <si>
    <r>
      <rPr>
        <sz val="11"/>
        <color theme="1"/>
        <rFont val="宋体"/>
        <charset val="134"/>
      </rPr>
      <t>B</t>
    </r>
    <r>
      <rPr>
        <sz val="11"/>
        <color theme="1"/>
        <rFont val="宋体"/>
        <charset val="134"/>
      </rPr>
      <t>Q_mood07</t>
    </r>
  </si>
  <si>
    <r>
      <rPr>
        <sz val="11"/>
        <color theme="1"/>
        <rFont val="宋体"/>
        <charset val="134"/>
      </rPr>
      <t>B</t>
    </r>
    <r>
      <rPr>
        <sz val="11"/>
        <color theme="1"/>
        <rFont val="宋体"/>
        <charset val="134"/>
      </rPr>
      <t>Q_mood08</t>
    </r>
  </si>
  <si>
    <r>
      <rPr>
        <sz val="11"/>
        <color theme="1"/>
        <rFont val="宋体"/>
        <charset val="134"/>
      </rPr>
      <t>B</t>
    </r>
    <r>
      <rPr>
        <sz val="11"/>
        <color theme="1"/>
        <rFont val="宋体"/>
        <charset val="134"/>
      </rPr>
      <t>Q_mood09</t>
    </r>
  </si>
  <si>
    <r>
      <rPr>
        <sz val="11"/>
        <color theme="1"/>
        <rFont val="宋体"/>
        <charset val="134"/>
      </rPr>
      <t>B</t>
    </r>
    <r>
      <rPr>
        <sz val="11"/>
        <color theme="1"/>
        <rFont val="宋体"/>
        <charset val="134"/>
      </rPr>
      <t>Q_mood10</t>
    </r>
  </si>
  <si>
    <r>
      <rPr>
        <sz val="11"/>
        <color theme="1"/>
        <rFont val="宋体"/>
        <charset val="134"/>
      </rPr>
      <t>B</t>
    </r>
    <r>
      <rPr>
        <sz val="11"/>
        <color theme="1"/>
        <rFont val="宋体"/>
        <charset val="134"/>
      </rPr>
      <t>Q_mood11</t>
    </r>
  </si>
  <si>
    <r>
      <rPr>
        <sz val="11"/>
        <color theme="1"/>
        <rFont val="宋体"/>
        <charset val="134"/>
      </rPr>
      <t>B</t>
    </r>
    <r>
      <rPr>
        <sz val="11"/>
        <color theme="1"/>
        <rFont val="宋体"/>
        <charset val="134"/>
      </rPr>
      <t>Q_mood12</t>
    </r>
  </si>
  <si>
    <r>
      <rPr>
        <sz val="11"/>
        <color theme="1"/>
        <rFont val="宋体"/>
        <charset val="134"/>
      </rPr>
      <t>B</t>
    </r>
    <r>
      <rPr>
        <sz val="11"/>
        <color theme="1"/>
        <rFont val="宋体"/>
        <charset val="134"/>
      </rPr>
      <t>Q_mood13</t>
    </r>
  </si>
  <si>
    <r>
      <rPr>
        <sz val="11"/>
        <color theme="1"/>
        <rFont val="宋体"/>
        <charset val="134"/>
      </rPr>
      <t>B</t>
    </r>
    <r>
      <rPr>
        <sz val="11"/>
        <color theme="1"/>
        <rFont val="宋体"/>
        <charset val="134"/>
      </rPr>
      <t>Q_mood14</t>
    </r>
  </si>
  <si>
    <r>
      <rPr>
        <sz val="11"/>
        <color theme="1"/>
        <rFont val="宋体"/>
        <charset val="134"/>
      </rPr>
      <t>B</t>
    </r>
    <r>
      <rPr>
        <sz val="11"/>
        <color theme="1"/>
        <rFont val="宋体"/>
        <charset val="134"/>
      </rPr>
      <t>Q_mood15</t>
    </r>
  </si>
  <si>
    <r>
      <rPr>
        <sz val="11"/>
        <color theme="1"/>
        <rFont val="宋体"/>
        <charset val="134"/>
      </rPr>
      <t>B</t>
    </r>
    <r>
      <rPr>
        <sz val="11"/>
        <color theme="1"/>
        <rFont val="宋体"/>
        <charset val="134"/>
      </rPr>
      <t>Q_mood16</t>
    </r>
  </si>
  <si>
    <r>
      <rPr>
        <sz val="11"/>
        <color theme="1"/>
        <rFont val="宋体"/>
        <charset val="134"/>
      </rPr>
      <t>B</t>
    </r>
    <r>
      <rPr>
        <sz val="11"/>
        <color theme="1"/>
        <rFont val="宋体"/>
        <charset val="134"/>
      </rPr>
      <t>Q_mood17</t>
    </r>
  </si>
  <si>
    <r>
      <rPr>
        <sz val="11"/>
        <color theme="1"/>
        <rFont val="宋体"/>
        <charset val="134"/>
      </rPr>
      <t>B</t>
    </r>
    <r>
      <rPr>
        <sz val="11"/>
        <color theme="1"/>
        <rFont val="宋体"/>
        <charset val="134"/>
      </rPr>
      <t>Q_mood18</t>
    </r>
  </si>
  <si>
    <r>
      <rPr>
        <sz val="11"/>
        <color theme="1"/>
        <rFont val="宋体"/>
        <charset val="134"/>
      </rPr>
      <t>B</t>
    </r>
    <r>
      <rPr>
        <sz val="11"/>
        <color theme="1"/>
        <rFont val="宋体"/>
        <charset val="134"/>
      </rPr>
      <t>Q_mood19</t>
    </r>
  </si>
  <si>
    <r>
      <rPr>
        <sz val="11"/>
        <color theme="1"/>
        <rFont val="宋体"/>
        <charset val="134"/>
      </rPr>
      <t>B</t>
    </r>
    <r>
      <rPr>
        <sz val="11"/>
        <color theme="1"/>
        <rFont val="宋体"/>
        <charset val="134"/>
      </rPr>
      <t>Q_mood20</t>
    </r>
  </si>
  <si>
    <r>
      <rPr>
        <sz val="11"/>
        <color theme="1"/>
        <rFont val="宋体"/>
        <charset val="134"/>
      </rPr>
      <t>B</t>
    </r>
    <r>
      <rPr>
        <sz val="11"/>
        <color theme="1"/>
        <rFont val="宋体"/>
        <charset val="134"/>
      </rPr>
      <t>Q_mood21</t>
    </r>
  </si>
  <si>
    <r>
      <rPr>
        <sz val="11"/>
        <color theme="1"/>
        <rFont val="宋体"/>
        <charset val="134"/>
      </rPr>
      <t>B</t>
    </r>
    <r>
      <rPr>
        <sz val="11"/>
        <color theme="1"/>
        <rFont val="宋体"/>
        <charset val="134"/>
      </rPr>
      <t>Q_mood22</t>
    </r>
  </si>
  <si>
    <r>
      <rPr>
        <sz val="11"/>
        <color theme="1"/>
        <rFont val="宋体"/>
        <charset val="134"/>
      </rPr>
      <t>B</t>
    </r>
    <r>
      <rPr>
        <sz val="11"/>
        <color theme="1"/>
        <rFont val="宋体"/>
        <charset val="134"/>
      </rPr>
      <t>Q_mood23</t>
    </r>
  </si>
  <si>
    <t>UI_icon_teshudognzuo_24</t>
  </si>
  <si>
    <r>
      <rPr>
        <sz val="11"/>
        <color theme="1"/>
        <rFont val="宋体"/>
        <charset val="134"/>
      </rPr>
      <t>B</t>
    </r>
    <r>
      <rPr>
        <sz val="11"/>
        <color theme="1"/>
        <rFont val="宋体"/>
        <charset val="134"/>
      </rPr>
      <t>Q_mood24</t>
    </r>
  </si>
  <si>
    <t>UI_icon_teshudognzuo_25</t>
  </si>
  <si>
    <r>
      <rPr>
        <sz val="11"/>
        <color theme="1"/>
        <rFont val="宋体"/>
        <charset val="134"/>
      </rPr>
      <t>B</t>
    </r>
    <r>
      <rPr>
        <sz val="11"/>
        <color theme="1"/>
        <rFont val="宋体"/>
        <charset val="134"/>
      </rPr>
      <t>Q_mood25</t>
    </r>
  </si>
  <si>
    <r>
      <rPr>
        <sz val="11"/>
        <color theme="1"/>
        <rFont val="宋体"/>
        <charset val="134"/>
      </rPr>
      <t>B</t>
    </r>
    <r>
      <rPr>
        <sz val="11"/>
        <color theme="1"/>
        <rFont val="宋体"/>
        <charset val="134"/>
      </rPr>
      <t>Q_mood26</t>
    </r>
  </si>
  <si>
    <r>
      <rPr>
        <sz val="11"/>
        <color theme="1"/>
        <rFont val="宋体"/>
        <charset val="134"/>
      </rPr>
      <t>B</t>
    </r>
    <r>
      <rPr>
        <sz val="11"/>
        <color theme="1"/>
        <rFont val="宋体"/>
        <charset val="134"/>
      </rPr>
      <t>Q_mood27</t>
    </r>
  </si>
  <si>
    <r>
      <rPr>
        <sz val="11"/>
        <color theme="1"/>
        <rFont val="宋体"/>
        <charset val="134"/>
      </rPr>
      <t>B</t>
    </r>
    <r>
      <rPr>
        <sz val="11"/>
        <color theme="1"/>
        <rFont val="宋体"/>
        <charset val="134"/>
      </rPr>
      <t>Q_mood28</t>
    </r>
  </si>
  <si>
    <t>heroId</t>
  </si>
  <si>
    <t>fashionId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</si>
</sst>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theme="1"/>
      <name val="宋体"/>
      <charset val="134"/>
    </font>
    <font>
      <sz val="9.75"/>
      <color rgb="FF333333"/>
      <name val="Helvetica"/>
      <charset val="134"/>
    </font>
    <font>
      <sz val="1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6"/>
      <color theme="1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2"/>
      <color theme="1"/>
      <name val="Calibri"/>
      <charset val="134"/>
      <scheme val="minor"/>
    </font>
    <font>
      <sz val="14"/>
      <color theme="1"/>
      <name val="微软雅黑"/>
      <charset val="134"/>
    </font>
    <font>
      <sz val="14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9"/>
      <name val="宋体"/>
      <charset val="134"/>
    </font>
  </fonts>
  <fills count="6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D5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FFBDFF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C9FF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9191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rgb="FFFFADFB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799645985290078"/>
        <bgColor indexed="64"/>
      </patternFill>
    </fill>
    <fill>
      <patternFill patternType="solid">
        <fgColor rgb="FFED4533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2839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639881588183"/>
        <bgColor indexed="64"/>
      </patternFill>
    </fill>
    <fill>
      <patternFill patternType="solid">
        <fgColor theme="8" tint="0.79964598529007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3D9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0" fillId="39" borderId="7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8">
      <alignment vertical="center"/>
    </xf>
    <xf numFmtId="0" fontId="20" fillId="0" borderId="8">
      <alignment vertical="center"/>
    </xf>
    <xf numFmtId="0" fontId="21" fillId="0" borderId="9">
      <alignment vertical="center"/>
    </xf>
    <xf numFmtId="0" fontId="21" fillId="0" borderId="0">
      <alignment vertical="center"/>
    </xf>
    <xf numFmtId="0" fontId="22" fillId="40" borderId="10">
      <alignment vertical="center"/>
    </xf>
    <xf numFmtId="0" fontId="23" fillId="41" borderId="11">
      <alignment vertical="center"/>
    </xf>
    <xf numFmtId="0" fontId="24" fillId="41" borderId="10">
      <alignment vertical="center"/>
    </xf>
    <xf numFmtId="0" fontId="25" fillId="42" borderId="12">
      <alignment vertical="center"/>
    </xf>
    <xf numFmtId="0" fontId="26" fillId="0" borderId="13">
      <alignment vertical="center"/>
    </xf>
    <xf numFmtId="0" fontId="27" fillId="0" borderId="14">
      <alignment vertical="center"/>
    </xf>
    <xf numFmtId="0" fontId="28" fillId="43" borderId="0">
      <alignment vertical="center"/>
    </xf>
    <xf numFmtId="0" fontId="29" fillId="44" borderId="0">
      <alignment vertical="center"/>
    </xf>
    <xf numFmtId="0" fontId="30" fillId="45" borderId="0">
      <alignment vertical="center"/>
    </xf>
    <xf numFmtId="0" fontId="31" fillId="46" borderId="0">
      <alignment vertical="center"/>
    </xf>
    <xf numFmtId="0" fontId="32" fillId="47" borderId="0">
      <alignment vertical="center"/>
    </xf>
    <xf numFmtId="0" fontId="32" fillId="48" borderId="0">
      <alignment vertical="center"/>
    </xf>
    <xf numFmtId="0" fontId="31" fillId="49" borderId="0">
      <alignment vertical="center"/>
    </xf>
    <xf numFmtId="0" fontId="31" fillId="29" borderId="0">
      <alignment vertical="center"/>
    </xf>
    <xf numFmtId="0" fontId="32" fillId="50" borderId="0">
      <alignment vertical="center"/>
    </xf>
    <xf numFmtId="0" fontId="32" fillId="51" borderId="0">
      <alignment vertical="center"/>
    </xf>
    <xf numFmtId="0" fontId="31" fillId="52" borderId="0">
      <alignment vertical="center"/>
    </xf>
    <xf numFmtId="0" fontId="31" fillId="5" borderId="0">
      <alignment vertical="center"/>
    </xf>
    <xf numFmtId="0" fontId="32" fillId="53" borderId="0">
      <alignment vertical="center"/>
    </xf>
    <xf numFmtId="0" fontId="32" fillId="54" borderId="0">
      <alignment vertical="center"/>
    </xf>
    <xf numFmtId="0" fontId="31" fillId="55" borderId="0">
      <alignment vertical="center"/>
    </xf>
    <xf numFmtId="0" fontId="31" fillId="37" borderId="0">
      <alignment vertical="center"/>
    </xf>
    <xf numFmtId="0" fontId="32" fillId="56" borderId="0">
      <alignment vertical="center"/>
    </xf>
    <xf numFmtId="0" fontId="32" fillId="28" borderId="0">
      <alignment vertical="center"/>
    </xf>
    <xf numFmtId="0" fontId="31" fillId="57" borderId="0">
      <alignment vertical="center"/>
    </xf>
    <xf numFmtId="0" fontId="31" fillId="58" borderId="0">
      <alignment vertical="center"/>
    </xf>
    <xf numFmtId="0" fontId="32" fillId="59" borderId="0">
      <alignment vertical="center"/>
    </xf>
    <xf numFmtId="0" fontId="32" fillId="60" borderId="0">
      <alignment vertical="center"/>
    </xf>
    <xf numFmtId="0" fontId="31" fillId="61" borderId="0">
      <alignment vertical="center"/>
    </xf>
    <xf numFmtId="0" fontId="31" fillId="62" borderId="0">
      <alignment vertical="center"/>
    </xf>
    <xf numFmtId="0" fontId="32" fillId="63" borderId="0">
      <alignment vertical="center"/>
    </xf>
    <xf numFmtId="0" fontId="32" fillId="64" borderId="0">
      <alignment vertical="center"/>
    </xf>
    <xf numFmtId="0" fontId="31" fillId="65" borderId="0">
      <alignment vertical="center"/>
    </xf>
  </cellStyleXfs>
  <cellXfs count="206">
    <xf numFmtId="0" fontId="0" fillId="0" borderId="0" xfId="0" applyNumberFormat="1" applyFont="1" applyFill="1" applyBorder="1" applyAlignment="1" applyProtection="1">
      <alignment vertical="center"/>
    </xf>
    <xf numFmtId="0" fontId="0" fillId="2" borderId="0" xfId="0" applyNumberFormat="1" applyFont="1" applyFill="1" applyBorder="1" applyAlignment="1" applyProtection="1">
      <alignment vertical="center"/>
    </xf>
    <xf numFmtId="0" fontId="0" fillId="3" borderId="0" xfId="0" applyNumberFormat="1" applyFont="1" applyFill="1" applyBorder="1" applyAlignment="1" applyProtection="1">
      <alignment vertical="center"/>
    </xf>
    <xf numFmtId="0" fontId="0" fillId="4" borderId="0" xfId="0" applyNumberFormat="1" applyFont="1" applyFill="1" applyBorder="1" applyAlignment="1" applyProtection="1">
      <alignment vertical="center"/>
    </xf>
    <xf numFmtId="0" fontId="0" fillId="0" borderId="1" xfId="0" applyNumberFormat="1" applyFont="1" applyFill="1" applyBorder="1" applyAlignment="1" applyProtection="1">
      <alignment vertical="center"/>
    </xf>
    <xf numFmtId="0" fontId="0" fillId="2" borderId="1" xfId="0" applyNumberFormat="1" applyFont="1" applyFill="1" applyBorder="1" applyAlignment="1" applyProtection="1">
      <alignment vertical="center"/>
    </xf>
    <xf numFmtId="0" fontId="0" fillId="4" borderId="2" xfId="0" applyNumberFormat="1" applyFont="1" applyFill="1" applyBorder="1" applyAlignment="1" applyProtection="1">
      <alignment vertical="center"/>
    </xf>
    <xf numFmtId="0" fontId="0" fillId="5" borderId="0" xfId="0" applyFill="1" applyAlignment="1" applyProtection="1">
      <alignment vertical="center"/>
    </xf>
    <xf numFmtId="0" fontId="0" fillId="4" borderId="0" xfId="0" applyNumberFormat="1" applyFont="1" applyFill="1" applyBorder="1" applyAlignment="1" applyProtection="1"/>
    <xf numFmtId="0" fontId="1" fillId="2" borderId="0" xfId="0" applyNumberFormat="1" applyFont="1" applyFill="1" applyBorder="1" applyAlignment="1" applyProtection="1">
      <alignment horizontal="center" vertical="center" wrapText="1"/>
    </xf>
    <xf numFmtId="0" fontId="0" fillId="2" borderId="0" xfId="0" applyNumberFormat="1" applyFont="1" applyFill="1" applyBorder="1" applyAlignment="1" applyProtection="1">
      <alignment horizontal="center" vertical="center"/>
    </xf>
    <xf numFmtId="0" fontId="0" fillId="3" borderId="0" xfId="0" applyNumberFormat="1" applyFont="1" applyFill="1" applyAlignment="1" applyProtection="1">
      <alignment horizontal="center" vertical="center"/>
    </xf>
    <xf numFmtId="0" fontId="1" fillId="4" borderId="0" xfId="0" applyNumberFormat="1" applyFont="1" applyFill="1" applyAlignment="1" applyProtection="1">
      <alignment horizontal="center" vertical="center" wrapText="1"/>
    </xf>
    <xf numFmtId="0" fontId="0" fillId="3" borderId="0" xfId="0" applyNumberFormat="1" applyFont="1" applyFill="1" applyBorder="1" applyAlignment="1" applyProtection="1">
      <alignment horizontal="center" vertical="center"/>
    </xf>
    <xf numFmtId="0" fontId="2" fillId="4" borderId="0" xfId="0" applyNumberFormat="1" applyFont="1" applyFill="1" applyAlignment="1" applyProtection="1">
      <alignment horizontal="center" vertical="center"/>
    </xf>
    <xf numFmtId="0" fontId="0" fillId="4" borderId="0" xfId="0" applyNumberFormat="1" applyFont="1" applyFill="1" applyAlignment="1" applyProtection="1">
      <alignment horizontal="center" vertical="center"/>
    </xf>
    <xf numFmtId="0" fontId="0" fillId="0" borderId="2" xfId="0" applyNumberFormat="1" applyFont="1" applyFill="1" applyBorder="1" applyAlignment="1" applyProtection="1">
      <alignment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0" fillId="0" borderId="0" xfId="0" applyBorder="1">
      <alignment vertical="center"/>
    </xf>
    <xf numFmtId="0" fontId="0" fillId="6" borderId="0" xfId="0" applyNumberFormat="1" applyFont="1" applyFill="1" applyBorder="1" applyAlignment="1" applyProtection="1">
      <alignment vertical="center"/>
    </xf>
    <xf numFmtId="0" fontId="0" fillId="7" borderId="0" xfId="0" applyNumberFormat="1" applyFont="1" applyFill="1" applyBorder="1" applyAlignment="1" applyProtection="1">
      <alignment vertical="center"/>
    </xf>
    <xf numFmtId="0" fontId="0" fillId="8" borderId="0" xfId="0" applyNumberFormat="1" applyFont="1" applyFill="1" applyBorder="1" applyAlignment="1" applyProtection="1">
      <alignment vertical="center"/>
    </xf>
    <xf numFmtId="0" fontId="0" fillId="9" borderId="0" xfId="0" applyNumberFormat="1" applyFont="1" applyFill="1" applyBorder="1" applyAlignment="1" applyProtection="1">
      <alignment vertical="center"/>
    </xf>
    <xf numFmtId="0" fontId="0" fillId="10" borderId="0" xfId="0" applyNumberFormat="1" applyFont="1" applyFill="1" applyBorder="1" applyAlignment="1" applyProtection="1">
      <alignment vertical="center"/>
    </xf>
    <xf numFmtId="0" fontId="0" fillId="11" borderId="0" xfId="0" applyNumberFormat="1" applyFont="1" applyFill="1" applyBorder="1" applyAlignment="1" applyProtection="1">
      <alignment vertical="center"/>
    </xf>
    <xf numFmtId="0" fontId="3" fillId="4" borderId="0" xfId="0" applyNumberFormat="1" applyFont="1" applyFill="1" applyBorder="1" applyAlignment="1" applyProtection="1">
      <alignment vertical="center"/>
    </xf>
    <xf numFmtId="0" fontId="0" fillId="12" borderId="0" xfId="0" applyNumberFormat="1" applyFont="1" applyFill="1" applyBorder="1" applyAlignment="1" applyProtection="1">
      <alignment vertical="center"/>
    </xf>
    <xf numFmtId="0" fontId="0" fillId="13" borderId="0" xfId="0" applyNumberFormat="1" applyFont="1" applyFill="1" applyBorder="1" applyAlignment="1" applyProtection="1">
      <alignment vertical="center"/>
    </xf>
    <xf numFmtId="0" fontId="0" fillId="14" borderId="0" xfId="0" applyNumberFormat="1" applyFont="1" applyFill="1" applyBorder="1" applyAlignment="1" applyProtection="1">
      <alignment vertical="center"/>
    </xf>
    <xf numFmtId="0" fontId="0" fillId="15" borderId="0" xfId="0" applyNumberFormat="1" applyFont="1" applyFill="1" applyBorder="1" applyAlignment="1" applyProtection="1">
      <alignment vertical="center"/>
    </xf>
    <xf numFmtId="0" fontId="0" fillId="16" borderId="0" xfId="0" applyNumberFormat="1" applyFont="1" applyFill="1" applyBorder="1" applyAlignment="1" applyProtection="1">
      <alignment vertical="center"/>
    </xf>
    <xf numFmtId="0" fontId="0" fillId="17" borderId="0" xfId="0" applyNumberFormat="1" applyFont="1" applyFill="1" applyBorder="1" applyAlignment="1" applyProtection="1">
      <alignment vertical="center"/>
    </xf>
    <xf numFmtId="0" fontId="0" fillId="18" borderId="0" xfId="0" applyNumberFormat="1" applyFont="1" applyFill="1" applyBorder="1" applyAlignment="1" applyProtection="1">
      <alignment vertical="center"/>
    </xf>
    <xf numFmtId="0" fontId="0" fillId="19" borderId="0" xfId="0" applyNumberFormat="1" applyFont="1" applyFill="1" applyBorder="1" applyAlignment="1" applyProtection="1">
      <alignment vertical="center"/>
    </xf>
    <xf numFmtId="0" fontId="0" fillId="0" borderId="0" xfId="0">
      <alignment vertical="center"/>
    </xf>
    <xf numFmtId="0" fontId="0" fillId="6" borderId="0" xfId="0" applyFill="1" applyBorder="1">
      <alignment vertical="center"/>
    </xf>
    <xf numFmtId="0" fontId="0" fillId="20" borderId="0" xfId="0" applyNumberFormat="1" applyFont="1" applyFill="1" applyBorder="1" applyAlignment="1" applyProtection="1">
      <alignment vertical="center"/>
    </xf>
    <xf numFmtId="0" fontId="0" fillId="21" borderId="0" xfId="0" applyNumberFormat="1" applyFont="1" applyFill="1" applyBorder="1" applyAlignment="1" applyProtection="1">
      <alignment vertical="center"/>
    </xf>
    <xf numFmtId="0" fontId="0" fillId="22" borderId="0" xfId="0" applyNumberFormat="1" applyFont="1" applyFill="1" applyBorder="1" applyAlignment="1" applyProtection="1">
      <alignment vertical="center"/>
    </xf>
    <xf numFmtId="0" fontId="0" fillId="23" borderId="0" xfId="0" applyNumberFormat="1" applyFont="1" applyFill="1" applyBorder="1" applyAlignment="1" applyProtection="1">
      <alignment vertical="center"/>
    </xf>
    <xf numFmtId="0" fontId="4" fillId="4" borderId="0" xfId="0" applyNumberFormat="1" applyFont="1" applyFill="1" applyBorder="1" applyAlignment="1" applyProtection="1">
      <alignment vertical="center"/>
    </xf>
    <xf numFmtId="0" fontId="4" fillId="24" borderId="0" xfId="0" applyNumberFormat="1" applyFont="1" applyFill="1" applyBorder="1" applyAlignment="1" applyProtection="1">
      <alignment vertical="center"/>
    </xf>
    <xf numFmtId="0" fontId="0" fillId="24" borderId="0" xfId="0" applyNumberFormat="1" applyFont="1" applyFill="1" applyBorder="1" applyAlignment="1" applyProtection="1">
      <alignment vertical="center"/>
    </xf>
    <xf numFmtId="0" fontId="0" fillId="25" borderId="0" xfId="0" applyNumberFormat="1" applyFont="1" applyFill="1" applyBorder="1" applyAlignment="1" applyProtection="1">
      <alignment vertical="center"/>
    </xf>
    <xf numFmtId="0" fontId="0" fillId="26" borderId="0" xfId="0" applyNumberFormat="1" applyFont="1" applyFill="1" applyBorder="1" applyAlignment="1" applyProtection="1">
      <alignment vertical="center"/>
    </xf>
    <xf numFmtId="0" fontId="0" fillId="27" borderId="0" xfId="0" applyNumberFormat="1" applyFont="1" applyFill="1" applyBorder="1" applyAlignment="1" applyProtection="1">
      <alignment vertical="center"/>
    </xf>
    <xf numFmtId="0" fontId="0" fillId="28" borderId="1" xfId="0" applyNumberFormat="1" applyFont="1" applyFill="1" applyBorder="1" applyAlignment="1" applyProtection="1">
      <alignment vertical="center"/>
    </xf>
    <xf numFmtId="0" fontId="0" fillId="28" borderId="0" xfId="0" applyNumberFormat="1" applyFont="1" applyFill="1" applyBorder="1" applyAlignment="1" applyProtection="1">
      <alignment vertical="center"/>
    </xf>
    <xf numFmtId="0" fontId="0" fillId="28" borderId="2" xfId="0" applyNumberFormat="1" applyFont="1" applyFill="1" applyBorder="1" applyAlignment="1" applyProtection="1">
      <alignment vertical="center"/>
    </xf>
    <xf numFmtId="0" fontId="5" fillId="0" borderId="1" xfId="0" applyNumberFormat="1" applyFont="1" applyFill="1" applyBorder="1" applyAlignment="1" applyProtection="1">
      <alignment vertical="center"/>
    </xf>
    <xf numFmtId="0" fontId="5" fillId="0" borderId="0" xfId="0" applyNumberFormat="1" applyFont="1" applyFill="1" applyBorder="1" applyAlignment="1" applyProtection="1">
      <alignment vertical="center"/>
    </xf>
    <xf numFmtId="0" fontId="5" fillId="0" borderId="2" xfId="0" applyNumberFormat="1" applyFont="1" applyFill="1" applyBorder="1" applyAlignment="1" applyProtection="1">
      <alignment vertical="center"/>
    </xf>
    <xf numFmtId="0" fontId="0" fillId="0" borderId="1" xfId="0" applyNumberFormat="1" applyFont="1" applyFill="1" applyBorder="1" applyAlignment="1" applyProtection="1"/>
    <xf numFmtId="0" fontId="0" fillId="0" borderId="0" xfId="0" applyNumberFormat="1" applyFont="1" applyFill="1" applyBorder="1" applyAlignment="1" applyProtection="1"/>
    <xf numFmtId="0" fontId="0" fillId="0" borderId="2" xfId="0" applyNumberFormat="1" applyFont="1" applyFill="1" applyBorder="1" applyAlignment="1" applyProtection="1"/>
    <xf numFmtId="0" fontId="0" fillId="0" borderId="3" xfId="0" applyNumberFormat="1" applyFont="1" applyFill="1" applyBorder="1" applyAlignment="1" applyProtection="1">
      <alignment vertical="center"/>
    </xf>
    <xf numFmtId="0" fontId="0" fillId="0" borderId="4" xfId="0" applyNumberFormat="1" applyFont="1" applyFill="1" applyBorder="1" applyAlignment="1" applyProtection="1">
      <alignment vertical="center"/>
    </xf>
    <xf numFmtId="0" fontId="0" fillId="0" borderId="5" xfId="0" applyNumberFormat="1" applyFont="1" applyFill="1" applyBorder="1" applyAlignment="1" applyProtection="1">
      <alignment vertical="center"/>
    </xf>
    <xf numFmtId="0" fontId="6" fillId="0" borderId="0" xfId="0" applyFont="1">
      <alignment vertical="center"/>
    </xf>
    <xf numFmtId="0" fontId="1" fillId="29" borderId="1" xfId="0" applyNumberFormat="1" applyFont="1" applyFill="1" applyBorder="1" applyAlignment="1" applyProtection="1">
      <alignment horizontal="center" vertical="center" wrapText="1"/>
    </xf>
    <xf numFmtId="0" fontId="1" fillId="29" borderId="0" xfId="0" applyNumberFormat="1" applyFont="1" applyFill="1" applyBorder="1" applyAlignment="1" applyProtection="1">
      <alignment horizontal="center" vertical="center" wrapText="1"/>
    </xf>
    <xf numFmtId="0" fontId="1" fillId="29" borderId="2" xfId="0" applyNumberFormat="1" applyFont="1" applyFill="1" applyBorder="1" applyAlignment="1" applyProtection="1">
      <alignment horizontal="center" vertical="center" wrapText="1"/>
    </xf>
    <xf numFmtId="0" fontId="0" fillId="0" borderId="6" xfId="0" applyNumberFormat="1" applyFont="1" applyFill="1" applyBorder="1" applyAlignment="1" applyProtection="1">
      <alignment vertical="center"/>
    </xf>
    <xf numFmtId="0" fontId="1" fillId="0" borderId="1" xfId="0" applyNumberFormat="1" applyFont="1" applyFill="1" applyBorder="1" applyAlignment="1" applyProtection="1">
      <alignment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1" fillId="0" borderId="2" xfId="0" applyNumberFormat="1" applyFont="1" applyFill="1" applyBorder="1" applyAlignment="1" applyProtection="1">
      <alignment vertical="center" wrapText="1"/>
    </xf>
    <xf numFmtId="0" fontId="0" fillId="30" borderId="2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wrapText="1"/>
    </xf>
    <xf numFmtId="0" fontId="0" fillId="31" borderId="0" xfId="0" applyNumberFormat="1" applyFont="1" applyFill="1" applyBorder="1" applyAlignment="1" applyProtection="1"/>
    <xf numFmtId="0" fontId="7" fillId="0" borderId="0" xfId="0" applyNumberFormat="1" applyFont="1" applyFill="1" applyBorder="1" applyAlignment="1" applyProtection="1">
      <alignment vertical="center"/>
    </xf>
    <xf numFmtId="0" fontId="1" fillId="29" borderId="0" xfId="0" applyNumberFormat="1" applyFont="1" applyFill="1" applyBorder="1" applyAlignment="1" applyProtection="1">
      <alignment horizontal="center" vertical="center"/>
    </xf>
    <xf numFmtId="0" fontId="0" fillId="28" borderId="1" xfId="0" applyFill="1" applyBorder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3" borderId="1" xfId="0" applyNumberFormat="1" applyFont="1" applyFill="1" applyBorder="1" applyAlignment="1" applyProtection="1">
      <alignment vertical="center"/>
    </xf>
    <xf numFmtId="0" fontId="0" fillId="6" borderId="1" xfId="0" applyNumberFormat="1" applyFont="1" applyFill="1" applyBorder="1" applyAlignment="1" applyProtection="1">
      <alignment vertical="center"/>
    </xf>
    <xf numFmtId="0" fontId="0" fillId="7" borderId="1" xfId="0" applyNumberFormat="1" applyFont="1" applyFill="1" applyBorder="1" applyAlignment="1" applyProtection="1">
      <alignment vertical="center"/>
    </xf>
    <xf numFmtId="0" fontId="5" fillId="7" borderId="0" xfId="0" applyNumberFormat="1" applyFont="1" applyFill="1" applyBorder="1" applyAlignment="1" applyProtection="1">
      <alignment vertical="center"/>
    </xf>
    <xf numFmtId="0" fontId="0" fillId="7" borderId="0" xfId="0" applyNumberFormat="1" applyFont="1" applyFill="1" applyBorder="1" applyAlignment="1" applyProtection="1"/>
    <xf numFmtId="0" fontId="0" fillId="4" borderId="1" xfId="0" applyNumberFormat="1" applyFont="1" applyFill="1" applyBorder="1" applyAlignment="1" applyProtection="1">
      <alignment vertical="center"/>
    </xf>
    <xf numFmtId="0" fontId="1" fillId="29" borderId="0" xfId="0" applyFont="1" applyFill="1" applyAlignment="1">
      <alignment horizontal="center" vertical="center" wrapText="1"/>
    </xf>
    <xf numFmtId="0" fontId="0" fillId="0" borderId="0" xfId="0" applyFont="1" applyBorder="1">
      <alignment vertical="center"/>
    </xf>
    <xf numFmtId="0" fontId="1" fillId="3" borderId="0" xfId="0" applyNumberFormat="1" applyFont="1" applyFill="1" applyBorder="1" applyAlignment="1" applyProtection="1">
      <alignment horizontal="center" vertical="center" wrapText="1"/>
    </xf>
    <xf numFmtId="0" fontId="1" fillId="6" borderId="0" xfId="0" applyNumberFormat="1" applyFont="1" applyFill="1" applyBorder="1" applyAlignment="1" applyProtection="1">
      <alignment horizontal="center" vertical="center" wrapText="1"/>
    </xf>
    <xf numFmtId="0" fontId="1" fillId="7" borderId="0" xfId="0" applyNumberFormat="1" applyFont="1" applyFill="1" applyBorder="1" applyAlignment="1" applyProtection="1">
      <alignment horizontal="center" vertical="center" wrapText="1"/>
    </xf>
    <xf numFmtId="0" fontId="0" fillId="32" borderId="0" xfId="0" applyNumberFormat="1" applyFont="1" applyFill="1" applyBorder="1" applyAlignment="1" applyProtection="1">
      <alignment vertical="center"/>
    </xf>
    <xf numFmtId="0" fontId="0" fillId="33" borderId="0" xfId="0" applyNumberFormat="1" applyFont="1" applyFill="1" applyBorder="1" applyAlignment="1" applyProtection="1">
      <alignment vertical="center"/>
    </xf>
    <xf numFmtId="0" fontId="0" fillId="7" borderId="0" xfId="0" applyNumberFormat="1" applyFont="1" applyFill="1" applyBorder="1" applyAlignment="1" applyProtection="1">
      <alignment vertical="center" wrapText="1"/>
    </xf>
    <xf numFmtId="0" fontId="0" fillId="9" borderId="0" xfId="0" applyNumberFormat="1" applyFont="1" applyFill="1" applyBorder="1" applyAlignment="1" applyProtection="1">
      <alignment vertical="center" wrapText="1"/>
    </xf>
    <xf numFmtId="0" fontId="0" fillId="32" borderId="1" xfId="0" applyNumberFormat="1" applyFont="1" applyFill="1" applyBorder="1" applyAlignment="1" applyProtection="1">
      <alignment vertical="center"/>
    </xf>
    <xf numFmtId="0" fontId="0" fillId="11" borderId="1" xfId="0" applyNumberFormat="1" applyFont="1" applyFill="1" applyBorder="1" applyAlignment="1" applyProtection="1">
      <alignment vertical="center"/>
    </xf>
    <xf numFmtId="0" fontId="1" fillId="32" borderId="0" xfId="0" applyNumberFormat="1" applyFont="1" applyFill="1" applyAlignment="1" applyProtection="1">
      <alignment horizontal="center" vertical="center" wrapText="1"/>
    </xf>
    <xf numFmtId="0" fontId="1" fillId="11" borderId="0" xfId="0" applyNumberFormat="1" applyFont="1" applyFill="1" applyAlignment="1" applyProtection="1">
      <alignment horizontal="center" vertical="center" wrapText="1"/>
    </xf>
    <xf numFmtId="0" fontId="0" fillId="8" borderId="0" xfId="0" applyNumberFormat="1" applyFont="1" applyFill="1" applyAlignment="1" applyProtection="1">
      <alignment horizontal="center" vertical="center"/>
    </xf>
    <xf numFmtId="0" fontId="0" fillId="7" borderId="0" xfId="0" applyNumberFormat="1" applyFont="1" applyFill="1" applyAlignment="1" applyProtection="1">
      <alignment horizontal="center" vertical="center"/>
    </xf>
    <xf numFmtId="0" fontId="0" fillId="9" borderId="0" xfId="0" applyNumberFormat="1" applyFont="1" applyFill="1" applyAlignment="1" applyProtection="1">
      <alignment horizontal="center" vertical="center"/>
    </xf>
    <xf numFmtId="0" fontId="0" fillId="2" borderId="0" xfId="0" applyNumberFormat="1" applyFont="1" applyFill="1" applyAlignment="1" applyProtection="1">
      <alignment horizontal="center" vertical="center"/>
    </xf>
    <xf numFmtId="0" fontId="2" fillId="10" borderId="0" xfId="0" applyNumberFormat="1" applyFont="1" applyFill="1" applyAlignment="1" applyProtection="1">
      <alignment horizontal="center" vertical="center"/>
    </xf>
    <xf numFmtId="0" fontId="0" fillId="10" borderId="0" xfId="0" applyNumberFormat="1" applyFont="1" applyFill="1" applyAlignment="1" applyProtection="1">
      <alignment horizontal="center" vertical="center"/>
    </xf>
    <xf numFmtId="0" fontId="2" fillId="3" borderId="0" xfId="0" applyNumberFormat="1" applyFont="1" applyFill="1" applyAlignment="1" applyProtection="1">
      <alignment horizontal="center" vertical="center"/>
    </xf>
    <xf numFmtId="0" fontId="0" fillId="34" borderId="0" xfId="0" applyNumberFormat="1" applyFont="1" applyFill="1" applyBorder="1" applyAlignment="1" applyProtection="1">
      <alignment vertical="center"/>
    </xf>
    <xf numFmtId="0" fontId="8" fillId="12" borderId="0" xfId="0" applyFont="1" applyFill="1" applyAlignment="1" applyProtection="1">
      <alignment vertical="center"/>
      <protection locked="0"/>
    </xf>
    <xf numFmtId="0" fontId="0" fillId="14" borderId="0" xfId="0" applyNumberFormat="1" applyFont="1" applyFill="1" applyBorder="1" applyAlignment="1" applyProtection="1"/>
    <xf numFmtId="0" fontId="0" fillId="15" borderId="0" xfId="0" applyNumberFormat="1" applyFont="1" applyFill="1" applyBorder="1" applyAlignment="1" applyProtection="1"/>
    <xf numFmtId="0" fontId="0" fillId="12" borderId="0" xfId="0" applyNumberFormat="1" applyFont="1" applyFill="1" applyBorder="1" applyAlignment="1" applyProtection="1"/>
    <xf numFmtId="0" fontId="0" fillId="16" borderId="0" xfId="0" applyNumberFormat="1" applyFont="1" applyFill="1" applyBorder="1" applyAlignment="1" applyProtection="1"/>
    <xf numFmtId="0" fontId="2" fillId="11" borderId="0" xfId="0" applyNumberFormat="1" applyFont="1" applyFill="1" applyAlignment="1" applyProtection="1">
      <alignment horizontal="center" vertical="center"/>
    </xf>
    <xf numFmtId="0" fontId="0" fillId="11" borderId="0" xfId="0" applyNumberFormat="1" applyFont="1" applyFill="1" applyAlignment="1" applyProtection="1">
      <alignment horizontal="center" vertical="center"/>
    </xf>
    <xf numFmtId="0" fontId="3" fillId="4" borderId="0" xfId="0" applyNumberFormat="1" applyFont="1" applyFill="1" applyAlignment="1" applyProtection="1">
      <alignment horizontal="center" vertical="center"/>
    </xf>
    <xf numFmtId="0" fontId="2" fillId="2" borderId="0" xfId="0" applyNumberFormat="1" applyFont="1" applyFill="1" applyAlignment="1" applyProtection="1">
      <alignment horizontal="center" vertical="center"/>
    </xf>
    <xf numFmtId="0" fontId="1" fillId="12" borderId="0" xfId="0" applyNumberFormat="1" applyFont="1" applyFill="1" applyAlignment="1" applyProtection="1">
      <alignment horizontal="center" vertical="center" wrapText="1"/>
    </xf>
    <xf numFmtId="0" fontId="1" fillId="13" borderId="0" xfId="0" applyNumberFormat="1" applyFont="1" applyFill="1" applyAlignment="1" applyProtection="1">
      <alignment horizontal="center" vertical="center" wrapText="1"/>
    </xf>
    <xf numFmtId="0" fontId="1" fillId="12" borderId="0" xfId="0" applyNumberFormat="1" applyFont="1" applyFill="1" applyBorder="1" applyAlignment="1" applyProtection="1">
      <alignment horizontal="center" vertical="center" wrapText="1"/>
    </xf>
    <xf numFmtId="0" fontId="1" fillId="14" borderId="0" xfId="0" applyNumberFormat="1" applyFont="1" applyFill="1" applyAlignment="1" applyProtection="1">
      <alignment horizontal="center" vertical="center" wrapText="1"/>
    </xf>
    <xf numFmtId="0" fontId="1" fillId="15" borderId="0" xfId="0" applyNumberFormat="1" applyFont="1" applyFill="1" applyAlignment="1" applyProtection="1">
      <alignment horizontal="center" vertical="center" wrapText="1"/>
    </xf>
    <xf numFmtId="0" fontId="1" fillId="16" borderId="0" xfId="0" applyNumberFormat="1" applyFont="1" applyFill="1" applyAlignment="1" applyProtection="1">
      <alignment horizontal="center" vertical="center" wrapText="1"/>
    </xf>
    <xf numFmtId="0" fontId="0" fillId="17" borderId="2" xfId="0" applyNumberFormat="1" applyFont="1" applyFill="1" applyBorder="1" applyAlignment="1" applyProtection="1">
      <alignment vertical="center"/>
    </xf>
    <xf numFmtId="0" fontId="0" fillId="9" borderId="2" xfId="0" applyNumberFormat="1" applyFont="1" applyFill="1" applyBorder="1" applyAlignment="1" applyProtection="1">
      <alignment vertical="center"/>
    </xf>
    <xf numFmtId="0" fontId="0" fillId="18" borderId="2" xfId="0" applyNumberFormat="1" applyFont="1" applyFill="1" applyBorder="1" applyAlignment="1" applyProtection="1">
      <alignment vertical="center"/>
    </xf>
    <xf numFmtId="0" fontId="0" fillId="19" borderId="2" xfId="0" applyNumberFormat="1" applyFont="1" applyFill="1" applyBorder="1" applyAlignment="1" applyProtection="1">
      <alignment vertical="center"/>
    </xf>
    <xf numFmtId="0" fontId="0" fillId="14" borderId="2" xfId="0" applyNumberFormat="1" applyFont="1" applyFill="1" applyBorder="1" applyAlignment="1" applyProtection="1">
      <alignment vertical="center"/>
    </xf>
    <xf numFmtId="0" fontId="0" fillId="17" borderId="0" xfId="0" applyNumberFormat="1" applyFont="1" applyFill="1" applyBorder="1" applyAlignment="1" applyProtection="1"/>
    <xf numFmtId="0" fontId="0" fillId="17" borderId="1" xfId="0" applyNumberFormat="1" applyFont="1" applyFill="1" applyBorder="1" applyAlignment="1" applyProtection="1">
      <alignment vertical="center"/>
    </xf>
    <xf numFmtId="0" fontId="0" fillId="9" borderId="0" xfId="0" applyNumberFormat="1" applyFont="1" applyFill="1" applyBorder="1" applyAlignment="1" applyProtection="1"/>
    <xf numFmtId="0" fontId="0" fillId="9" borderId="1" xfId="0" applyNumberFormat="1" applyFont="1" applyFill="1" applyBorder="1" applyAlignment="1" applyProtection="1">
      <alignment vertical="center"/>
    </xf>
    <xf numFmtId="0" fontId="0" fillId="18" borderId="0" xfId="0" applyNumberFormat="1" applyFont="1" applyFill="1" applyBorder="1" applyAlignment="1" applyProtection="1"/>
    <xf numFmtId="3" fontId="0" fillId="18" borderId="0" xfId="0" applyNumberFormat="1" applyFont="1" applyFill="1" applyBorder="1" applyAlignment="1" applyProtection="1">
      <alignment horizontal="left" vertical="top"/>
    </xf>
    <xf numFmtId="0" fontId="0" fillId="18" borderId="1" xfId="0" applyNumberFormat="1" applyFont="1" applyFill="1" applyBorder="1" applyAlignment="1" applyProtection="1">
      <alignment vertical="center"/>
    </xf>
    <xf numFmtId="0" fontId="0" fillId="19" borderId="0" xfId="0" applyNumberFormat="1" applyFont="1" applyFill="1" applyBorder="1" applyAlignment="1" applyProtection="1"/>
    <xf numFmtId="0" fontId="0" fillId="19" borderId="1" xfId="0" applyNumberFormat="1" applyFont="1" applyFill="1" applyBorder="1" applyAlignment="1" applyProtection="1">
      <alignment vertical="center"/>
    </xf>
    <xf numFmtId="0" fontId="1" fillId="17" borderId="0" xfId="0" applyNumberFormat="1" applyFont="1" applyFill="1" applyAlignment="1" applyProtection="1">
      <alignment horizontal="center" vertical="center" wrapText="1"/>
    </xf>
    <xf numFmtId="0" fontId="1" fillId="9" borderId="0" xfId="0" applyNumberFormat="1" applyFont="1" applyFill="1" applyAlignment="1" applyProtection="1">
      <alignment horizontal="center" vertical="center" wrapText="1"/>
    </xf>
    <xf numFmtId="0" fontId="1" fillId="18" borderId="0" xfId="0" applyNumberFormat="1" applyFont="1" applyFill="1" applyAlignment="1" applyProtection="1">
      <alignment horizontal="center" vertical="center" wrapText="1"/>
    </xf>
    <xf numFmtId="0" fontId="1" fillId="19" borderId="0" xfId="0" applyNumberFormat="1" applyFont="1" applyFill="1" applyAlignment="1" applyProtection="1">
      <alignment horizontal="center" vertical="center" wrapText="1"/>
    </xf>
    <xf numFmtId="0" fontId="9" fillId="14" borderId="0" xfId="0" applyNumberFormat="1" applyFont="1" applyFill="1" applyAlignment="1" applyProtection="1">
      <alignment horizontal="center" vertical="center"/>
    </xf>
    <xf numFmtId="0" fontId="1" fillId="35" borderId="1" xfId="0" applyNumberFormat="1" applyFont="1" applyFill="1" applyBorder="1" applyAlignment="1" applyProtection="1">
      <alignment horizontal="center" vertical="center" wrapText="1"/>
    </xf>
    <xf numFmtId="0" fontId="1" fillId="35" borderId="0" xfId="0" applyNumberFormat="1" applyFont="1" applyFill="1" applyBorder="1" applyAlignment="1" applyProtection="1">
      <alignment horizontal="center" vertical="center" wrapText="1"/>
    </xf>
    <xf numFmtId="0" fontId="1" fillId="35" borderId="2" xfId="0" applyNumberFormat="1" applyFont="1" applyFill="1" applyBorder="1" applyAlignment="1" applyProtection="1">
      <alignment horizontal="center" vertical="center" wrapText="1"/>
    </xf>
    <xf numFmtId="0" fontId="0" fillId="7" borderId="6" xfId="0" applyNumberFormat="1" applyFont="1" applyFill="1" applyBorder="1" applyAlignment="1" applyProtection="1">
      <alignment vertical="center"/>
    </xf>
    <xf numFmtId="0" fontId="0" fillId="3" borderId="4" xfId="0" applyNumberFormat="1" applyFont="1" applyFill="1" applyBorder="1" applyAlignment="1" applyProtection="1">
      <alignment vertical="center"/>
    </xf>
    <xf numFmtId="0" fontId="1" fillId="36" borderId="1" xfId="0" applyNumberFormat="1" applyFont="1" applyFill="1" applyBorder="1" applyAlignment="1" applyProtection="1">
      <alignment horizontal="center" vertical="center" wrapText="1"/>
    </xf>
    <xf numFmtId="0" fontId="1" fillId="36" borderId="0" xfId="0" applyNumberFormat="1" applyFont="1" applyFill="1" applyBorder="1" applyAlignment="1" applyProtection="1">
      <alignment horizontal="center" vertical="center" wrapText="1"/>
    </xf>
    <xf numFmtId="0" fontId="1" fillId="36" borderId="2" xfId="0" applyNumberFormat="1" applyFont="1" applyFill="1" applyBorder="1" applyAlignment="1" applyProtection="1">
      <alignment horizontal="center" vertical="center" wrapText="1"/>
    </xf>
    <xf numFmtId="0" fontId="10" fillId="0" borderId="0" xfId="23" applyNumberFormat="1" applyFont="1" applyFill="1" applyBorder="1" applyAlignment="1" applyProtection="1">
      <alignment vertical="center"/>
    </xf>
    <xf numFmtId="0" fontId="0" fillId="37" borderId="0" xfId="0" applyNumberFormat="1" applyFont="1" applyFill="1" applyBorder="1" applyAlignment="1" applyProtection="1">
      <alignment vertical="center"/>
    </xf>
    <xf numFmtId="0" fontId="0" fillId="37" borderId="0" xfId="0" applyNumberFormat="1" applyFont="1" applyFill="1" applyBorder="1" applyAlignment="1" applyProtection="1">
      <alignment vertical="center" wrapText="1"/>
    </xf>
    <xf numFmtId="0" fontId="0" fillId="29" borderId="0" xfId="0" applyNumberFormat="1" applyFont="1" applyFill="1" applyBorder="1" applyAlignment="1" applyProtection="1">
      <alignment horizontal="center" vertical="center"/>
    </xf>
    <xf numFmtId="0" fontId="1" fillId="3" borderId="0" xfId="0" applyNumberFormat="1" applyFont="1" applyFill="1" applyBorder="1" applyAlignment="1" applyProtection="1">
      <alignment horizontal="center" vertical="center"/>
    </xf>
    <xf numFmtId="0" fontId="0" fillId="6" borderId="1" xfId="0" applyFill="1" applyBorder="1">
      <alignment vertical="center"/>
    </xf>
    <xf numFmtId="0" fontId="0" fillId="6" borderId="0" xfId="0" applyFont="1" applyFill="1" applyBorder="1">
      <alignment vertical="center"/>
    </xf>
    <xf numFmtId="0" fontId="0" fillId="2" borderId="2" xfId="0" applyNumberFormat="1" applyFont="1" applyFill="1" applyBorder="1" applyAlignment="1" applyProtection="1">
      <alignment vertical="center"/>
    </xf>
    <xf numFmtId="0" fontId="5" fillId="2" borderId="0" xfId="0" applyNumberFormat="1" applyFont="1" applyFill="1" applyBorder="1" applyAlignment="1" applyProtection="1">
      <alignment vertical="center"/>
    </xf>
    <xf numFmtId="0" fontId="0" fillId="3" borderId="2" xfId="0" applyNumberFormat="1" applyFont="1" applyFill="1" applyBorder="1" applyAlignment="1" applyProtection="1">
      <alignment vertical="center"/>
    </xf>
    <xf numFmtId="0" fontId="5" fillId="3" borderId="0" xfId="0" applyNumberFormat="1" applyFont="1" applyFill="1" applyBorder="1" applyAlignment="1" applyProtection="1">
      <alignment vertical="center"/>
    </xf>
    <xf numFmtId="0" fontId="0" fillId="3" borderId="0" xfId="0" applyFill="1" applyBorder="1">
      <alignment vertical="center"/>
    </xf>
    <xf numFmtId="0" fontId="0" fillId="33" borderId="1" xfId="0" applyNumberFormat="1" applyFont="1" applyFill="1" applyBorder="1" applyAlignment="1" applyProtection="1">
      <alignment vertical="center"/>
    </xf>
    <xf numFmtId="0" fontId="7" fillId="2" borderId="0" xfId="0" applyNumberFormat="1" applyFont="1" applyFill="1" applyBorder="1" applyAlignment="1" applyProtection="1">
      <alignment vertical="center"/>
    </xf>
    <xf numFmtId="0" fontId="1" fillId="6" borderId="0" xfId="0" applyFont="1" applyFill="1" applyAlignment="1">
      <alignment horizontal="center" vertical="center" wrapText="1"/>
    </xf>
    <xf numFmtId="0" fontId="1" fillId="33" borderId="0" xfId="0" applyNumberFormat="1" applyFont="1" applyFill="1" applyAlignment="1" applyProtection="1">
      <alignment horizontal="center" vertical="center" wrapText="1"/>
    </xf>
    <xf numFmtId="0" fontId="1" fillId="2" borderId="0" xfId="0" applyNumberFormat="1" applyFont="1" applyFill="1" applyAlignment="1" applyProtection="1">
      <alignment horizontal="center" vertical="center" wrapText="1"/>
    </xf>
    <xf numFmtId="0" fontId="0" fillId="2" borderId="0" xfId="0" applyNumberFormat="1" applyFont="1" applyFill="1" applyAlignment="1" applyProtection="1">
      <alignment vertical="center"/>
    </xf>
    <xf numFmtId="0" fontId="1" fillId="3" borderId="0" xfId="0" applyNumberFormat="1" applyFont="1" applyFill="1" applyAlignment="1" applyProtection="1">
      <alignment horizontal="center" vertical="center" wrapText="1"/>
    </xf>
    <xf numFmtId="0" fontId="0" fillId="3" borderId="0" xfId="0" applyNumberFormat="1" applyFont="1" applyFill="1" applyAlignment="1" applyProtection="1">
      <alignment vertical="center"/>
    </xf>
    <xf numFmtId="0" fontId="11" fillId="10" borderId="0" xfId="0" applyNumberFormat="1" applyFont="1" applyFill="1" applyAlignment="1" applyProtection="1">
      <alignment horizontal="center" vertical="center"/>
    </xf>
    <xf numFmtId="0" fontId="8" fillId="0" borderId="0" xfId="0" applyFont="1" applyFill="1" applyAlignment="1" applyProtection="1">
      <alignment vertical="center"/>
      <protection locked="0"/>
    </xf>
    <xf numFmtId="3" fontId="0" fillId="18" borderId="0" xfId="0" applyNumberFormat="1" applyFont="1" applyFill="1" applyBorder="1" applyAlignment="1" applyProtection="1">
      <alignment vertical="center"/>
    </xf>
    <xf numFmtId="0" fontId="1" fillId="20" borderId="0" xfId="0" applyNumberFormat="1" applyFont="1" applyFill="1" applyAlignment="1" applyProtection="1">
      <alignment horizontal="center" vertical="center" wrapText="1"/>
    </xf>
    <xf numFmtId="0" fontId="1" fillId="35" borderId="0" xfId="0" applyNumberFormat="1" applyFont="1" applyFill="1" applyAlignment="1" applyProtection="1">
      <alignment horizontal="center" vertical="center" wrapText="1"/>
    </xf>
    <xf numFmtId="0" fontId="0" fillId="21" borderId="2" xfId="0" applyNumberFormat="1" applyFont="1" applyFill="1" applyBorder="1" applyAlignment="1" applyProtection="1">
      <alignment vertical="center"/>
    </xf>
    <xf numFmtId="0" fontId="0" fillId="15" borderId="2" xfId="0" applyNumberFormat="1" applyFont="1" applyFill="1" applyBorder="1" applyAlignment="1" applyProtection="1">
      <alignment vertical="center"/>
    </xf>
    <xf numFmtId="0" fontId="0" fillId="7" borderId="2" xfId="0" applyNumberFormat="1" applyFont="1" applyFill="1" applyBorder="1" applyAlignment="1" applyProtection="1">
      <alignment vertical="center"/>
    </xf>
    <xf numFmtId="49" fontId="0" fillId="7" borderId="0" xfId="0" applyNumberFormat="1" applyFont="1" applyFill="1" applyBorder="1" applyAlignment="1" applyProtection="1">
      <alignment vertical="center"/>
    </xf>
    <xf numFmtId="49" fontId="0" fillId="9" borderId="0" xfId="0" applyNumberFormat="1" applyFont="1" applyFill="1" applyBorder="1" applyAlignment="1" applyProtection="1">
      <alignment vertical="center"/>
    </xf>
    <xf numFmtId="49" fontId="0" fillId="4" borderId="0" xfId="0" applyNumberFormat="1" applyFont="1" applyFill="1" applyBorder="1" applyAlignment="1" applyProtection="1">
      <alignment vertical="center"/>
    </xf>
    <xf numFmtId="49" fontId="3" fillId="4" borderId="0" xfId="0" applyNumberFormat="1" applyFont="1" applyFill="1" applyBorder="1" applyAlignment="1" applyProtection="1">
      <alignment vertical="center"/>
    </xf>
    <xf numFmtId="0" fontId="0" fillId="22" borderId="0" xfId="0" applyNumberFormat="1" applyFont="1" applyFill="1" applyBorder="1" applyAlignment="1" applyProtection="1"/>
    <xf numFmtId="0" fontId="0" fillId="23" borderId="0" xfId="0" applyNumberFormat="1" applyFont="1" applyFill="1" applyBorder="1" applyAlignment="1" applyProtection="1"/>
    <xf numFmtId="0" fontId="12" fillId="21" borderId="0" xfId="0" applyNumberFormat="1" applyFont="1" applyFill="1" applyBorder="1" applyAlignment="1" applyProtection="1">
      <alignment horizontal="center" vertical="center"/>
    </xf>
    <xf numFmtId="0" fontId="0" fillId="21" borderId="1" xfId="0" applyNumberFormat="1" applyFont="1" applyFill="1" applyBorder="1" applyAlignment="1" applyProtection="1">
      <alignment vertical="center"/>
    </xf>
    <xf numFmtId="0" fontId="12" fillId="15" borderId="0" xfId="0" applyNumberFormat="1" applyFont="1" applyFill="1" applyBorder="1" applyAlignment="1" applyProtection="1">
      <alignment horizontal="center" vertical="center"/>
    </xf>
    <xf numFmtId="0" fontId="0" fillId="15" borderId="1" xfId="0" applyNumberFormat="1" applyFont="1" applyFill="1" applyBorder="1" applyAlignment="1" applyProtection="1">
      <alignment vertical="center"/>
    </xf>
    <xf numFmtId="0" fontId="12" fillId="17" borderId="0" xfId="0" applyNumberFormat="1" applyFont="1" applyFill="1" applyBorder="1" applyAlignment="1" applyProtection="1">
      <alignment horizontal="center" vertical="center"/>
    </xf>
    <xf numFmtId="0" fontId="12" fillId="7" borderId="0" xfId="0" applyNumberFormat="1" applyFont="1" applyFill="1" applyBorder="1" applyAlignment="1" applyProtection="1">
      <alignment horizontal="center" vertical="center"/>
    </xf>
    <xf numFmtId="0" fontId="1" fillId="22" borderId="0" xfId="0" applyNumberFormat="1" applyFont="1" applyFill="1" applyAlignment="1" applyProtection="1">
      <alignment horizontal="center" vertical="center" wrapText="1"/>
    </xf>
    <xf numFmtId="0" fontId="1" fillId="23" borderId="0" xfId="0" applyNumberFormat="1" applyFont="1" applyFill="1" applyAlignment="1" applyProtection="1">
      <alignment horizontal="center" vertical="center" wrapText="1"/>
    </xf>
    <xf numFmtId="0" fontId="8" fillId="3" borderId="0" xfId="0" applyFont="1" applyFill="1" applyAlignment="1" applyProtection="1">
      <alignment vertical="center"/>
      <protection locked="0"/>
    </xf>
    <xf numFmtId="0" fontId="8" fillId="13" borderId="0" xfId="0" applyFont="1" applyFill="1" applyAlignment="1" applyProtection="1">
      <alignment vertical="center"/>
      <protection locked="0"/>
    </xf>
    <xf numFmtId="0" fontId="8" fillId="24" borderId="0" xfId="0" applyFont="1" applyFill="1" applyAlignment="1" applyProtection="1">
      <alignment vertical="center"/>
      <protection locked="0"/>
    </xf>
    <xf numFmtId="0" fontId="0" fillId="38" borderId="0" xfId="0" applyNumberFormat="1" applyFont="1" applyFill="1" applyBorder="1" applyAlignment="1" applyProtection="1">
      <alignment vertical="center"/>
    </xf>
    <xf numFmtId="0" fontId="4" fillId="4" borderId="0" xfId="0" applyNumberFormat="1" applyFont="1" applyFill="1" applyBorder="1" applyAlignment="1" applyProtection="1"/>
    <xf numFmtId="0" fontId="0" fillId="3" borderId="0" xfId="0" applyNumberFormat="1" applyFont="1" applyFill="1" applyBorder="1" applyAlignment="1" applyProtection="1"/>
    <xf numFmtId="0" fontId="0" fillId="13" borderId="0" xfId="0" applyNumberFormat="1" applyFont="1" applyFill="1" applyBorder="1" applyAlignment="1" applyProtection="1"/>
    <xf numFmtId="0" fontId="4" fillId="24" borderId="0" xfId="0" applyNumberFormat="1" applyFont="1" applyFill="1" applyBorder="1" applyAlignment="1" applyProtection="1"/>
    <xf numFmtId="0" fontId="7" fillId="14" borderId="0" xfId="0" applyNumberFormat="1" applyFont="1" applyFill="1" applyBorder="1" applyAlignment="1" applyProtection="1"/>
    <xf numFmtId="0" fontId="13" fillId="4" borderId="0" xfId="0" applyNumberFormat="1" applyFont="1" applyFill="1" applyAlignment="1" applyProtection="1">
      <alignment horizontal="center" vertical="center" wrapText="1"/>
    </xf>
    <xf numFmtId="0" fontId="13" fillId="24" borderId="0" xfId="0" applyNumberFormat="1" applyFont="1" applyFill="1" applyAlignment="1" applyProtection="1">
      <alignment horizontal="center" vertical="center" wrapText="1"/>
    </xf>
    <xf numFmtId="0" fontId="1" fillId="24" borderId="0" xfId="0" applyNumberFormat="1" applyFont="1" applyFill="1" applyAlignment="1" applyProtection="1">
      <alignment horizontal="center" vertical="center" wrapText="1"/>
    </xf>
    <xf numFmtId="0" fontId="7" fillId="22" borderId="0" xfId="0" applyNumberFormat="1" applyFont="1" applyFill="1" applyBorder="1" applyAlignment="1" applyProtection="1">
      <alignment vertical="center"/>
    </xf>
    <xf numFmtId="0" fontId="7" fillId="22" borderId="0" xfId="0" applyFont="1" applyFill="1" applyAlignment="1" applyProtection="1">
      <alignment vertical="center"/>
      <protection locked="0"/>
    </xf>
    <xf numFmtId="0" fontId="0" fillId="0" borderId="0" xfId="0" applyFill="1" applyAlignment="1" applyProtection="1"/>
    <xf numFmtId="0" fontId="0" fillId="25" borderId="0" xfId="0" applyNumberFormat="1" applyFont="1" applyFill="1" applyBorder="1" applyAlignment="1" applyProtection="1"/>
    <xf numFmtId="0" fontId="7" fillId="22" borderId="0" xfId="0" applyNumberFormat="1" applyFont="1" applyFill="1" applyBorder="1" applyAlignment="1" applyProtection="1"/>
    <xf numFmtId="0" fontId="1" fillId="25" borderId="0" xfId="0" applyNumberFormat="1" applyFont="1" applyFill="1" applyAlignment="1" applyProtection="1">
      <alignment horizontal="center" vertical="center" wrapText="1"/>
    </xf>
    <xf numFmtId="0" fontId="1" fillId="7" borderId="0" xfId="0" applyNumberFormat="1" applyFont="1" applyFill="1" applyAlignment="1" applyProtection="1">
      <alignment horizontal="center" vertical="center" wrapText="1"/>
    </xf>
    <xf numFmtId="0" fontId="0" fillId="27" borderId="0" xfId="0" applyNumberFormat="1" applyFont="1" applyFill="1" applyAlignment="1" applyProtection="1">
      <alignment horizontal="center" vertical="center"/>
    </xf>
    <xf numFmtId="0" fontId="0" fillId="9" borderId="0" xfId="0" applyNumberFormat="1" applyFont="1" applyFill="1" applyBorder="1" applyAlignment="1" applyProtection="1">
      <alignment horizontal="center" vertical="center"/>
    </xf>
    <xf numFmtId="0" fontId="0" fillId="0" borderId="1" xfId="0" applyNumberFormat="1" applyFont="1" applyFill="1" applyBorder="1" applyAlignment="1" applyProtection="1" quotePrefix="1">
      <alignment vertical="center"/>
    </xf>
    <xf numFmtId="0" fontId="0" fillId="0" borderId="0" xfId="0" applyNumberFormat="1" applyFont="1" applyFill="1" applyBorder="1" applyAlignment="1" applyProtection="1" quotePrefix="1">
      <alignment vertical="center"/>
    </xf>
    <xf numFmtId="0" fontId="0" fillId="0" borderId="2" xfId="0" applyNumberFormat="1" applyFont="1" applyFill="1" applyBorder="1" applyAlignment="1" applyProtection="1" quotePrefix="1">
      <alignment vertical="center"/>
    </xf>
    <xf numFmtId="0" fontId="0" fillId="9" borderId="0" xfId="0" applyNumberFormat="1" applyFont="1" applyFill="1" applyBorder="1" applyAlignment="1" applyProtection="1" quotePrefix="1"/>
    <xf numFmtId="3" fontId="0" fillId="18" borderId="0" xfId="0" applyNumberFormat="1" applyFont="1" applyFill="1" applyBorder="1" applyAlignment="1" applyProtection="1" quotePrefix="1">
      <alignment horizontal="left" vertical="top"/>
    </xf>
    <xf numFmtId="0" fontId="0" fillId="19" borderId="0" xfId="0" applyNumberFormat="1" applyFont="1" applyFill="1" applyBorder="1" applyAlignment="1" applyProtection="1" quotePrefix="1"/>
    <xf numFmtId="0" fontId="0" fillId="14" borderId="0" xfId="0" applyNumberFormat="1" applyFont="1" applyFill="1" applyBorder="1" applyAlignment="1" applyProtection="1" quotePrefix="1">
      <alignment vertical="center"/>
    </xf>
    <xf numFmtId="0" fontId="0" fillId="9" borderId="0" xfId="0" applyNumberFormat="1" applyFont="1" applyFill="1" applyBorder="1" applyAlignment="1" applyProtection="1" quotePrefix="1">
      <alignment vertical="center"/>
    </xf>
    <xf numFmtId="0" fontId="0" fillId="7" borderId="0" xfId="0" applyNumberFormat="1" applyFont="1" applyFill="1" applyBorder="1" applyAlignment="1" applyProtection="1" quotePrefix="1">
      <alignment vertical="center"/>
    </xf>
    <xf numFmtId="0" fontId="0" fillId="7" borderId="1" xfId="0" applyNumberFormat="1" applyFont="1" applyFill="1" applyBorder="1" applyAlignment="1" applyProtection="1" quotePrefix="1">
      <alignment vertical="center"/>
    </xf>
    <xf numFmtId="0" fontId="0" fillId="2" borderId="0" xfId="0" applyNumberFormat="1" applyFont="1" applyFill="1" applyBorder="1" applyAlignment="1" applyProtection="1" quotePrefix="1">
      <alignment vertical="center"/>
    </xf>
    <xf numFmtId="0" fontId="0" fillId="3" borderId="0" xfId="0" applyNumberFormat="1" applyFont="1" applyFill="1" applyBorder="1" applyAlignment="1" applyProtection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00F28390"/>
      <color rgb="00FFC9FF"/>
      <color rgb="00FFBDFF"/>
      <color rgb="00FF9191"/>
      <color rgb="00FF0000"/>
      <color rgb="00FFADFB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5.xml"/><Relationship Id="rId8" Type="http://schemas.openxmlformats.org/officeDocument/2006/relationships/externalLink" Target="externalLinks/externalLink4.xml"/><Relationship Id="rId7" Type="http://schemas.openxmlformats.org/officeDocument/2006/relationships/externalLink" Target="externalLinks/externalLink3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externalLink" Target="externalLinks/externalLink6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9" Type="http://schemas.openxmlformats.org/officeDocument/2006/relationships/image" Target="../media/image29.png"/><Relationship Id="rId28" Type="http://schemas.openxmlformats.org/officeDocument/2006/relationships/image" Target="../media/image28.png"/><Relationship Id="rId27" Type="http://schemas.openxmlformats.org/officeDocument/2006/relationships/image" Target="../media/image27.png"/><Relationship Id="rId26" Type="http://schemas.openxmlformats.org/officeDocument/2006/relationships/image" Target="../media/image26.png"/><Relationship Id="rId25" Type="http://schemas.openxmlformats.org/officeDocument/2006/relationships/image" Target="../media/image25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73575</xdr:colOff>
      <xdr:row>1</xdr:row>
      <xdr:rowOff>76200</xdr:rowOff>
    </xdr:from>
    <xdr:to>
      <xdr:col>1</xdr:col>
      <xdr:colOff>590550</xdr:colOff>
      <xdr:row>1</xdr:row>
      <xdr:rowOff>600075</xdr:rowOff>
    </xdr:to>
    <xdr:pic>
      <xdr:nvPicPr>
        <xdr:cNvPr id="3" name="图片 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100" y="371475"/>
          <a:ext cx="517525" cy="523875"/>
        </a:xfrm>
        <a:prstGeom prst="rect">
          <a:avLst/>
        </a:prstGeom>
      </xdr:spPr>
    </xdr:pic>
    <xdr:clientData/>
  </xdr:twoCellAnchor>
  <xdr:twoCellAnchor editAs="oneCell">
    <xdr:from>
      <xdr:col>1</xdr:col>
      <xdr:colOff>73575</xdr:colOff>
      <xdr:row>2</xdr:row>
      <xdr:rowOff>76200</xdr:rowOff>
    </xdr:from>
    <xdr:to>
      <xdr:col>1</xdr:col>
      <xdr:colOff>590550</xdr:colOff>
      <xdr:row>2</xdr:row>
      <xdr:rowOff>600075</xdr:rowOff>
    </xdr:to>
    <xdr:pic>
      <xdr:nvPicPr>
        <xdr:cNvPr id="5" name="图片 4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100" y="1008380"/>
          <a:ext cx="517525" cy="523875"/>
        </a:xfrm>
        <a:prstGeom prst="rect">
          <a:avLst/>
        </a:prstGeom>
      </xdr:spPr>
    </xdr:pic>
    <xdr:clientData/>
  </xdr:twoCellAnchor>
  <xdr:twoCellAnchor editAs="oneCell">
    <xdr:from>
      <xdr:col>1</xdr:col>
      <xdr:colOff>73575</xdr:colOff>
      <xdr:row>3</xdr:row>
      <xdr:rowOff>76200</xdr:rowOff>
    </xdr:from>
    <xdr:to>
      <xdr:col>1</xdr:col>
      <xdr:colOff>590550</xdr:colOff>
      <xdr:row>3</xdr:row>
      <xdr:rowOff>600075</xdr:rowOff>
    </xdr:to>
    <xdr:pic>
      <xdr:nvPicPr>
        <xdr:cNvPr id="7" name="图片 6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100" y="1645285"/>
          <a:ext cx="517525" cy="523875"/>
        </a:xfrm>
        <a:prstGeom prst="rect">
          <a:avLst/>
        </a:prstGeom>
      </xdr:spPr>
    </xdr:pic>
    <xdr:clientData/>
  </xdr:twoCellAnchor>
  <xdr:twoCellAnchor editAs="oneCell">
    <xdr:from>
      <xdr:col>1</xdr:col>
      <xdr:colOff>73575</xdr:colOff>
      <xdr:row>4</xdr:row>
      <xdr:rowOff>76200</xdr:rowOff>
    </xdr:from>
    <xdr:to>
      <xdr:col>1</xdr:col>
      <xdr:colOff>590550</xdr:colOff>
      <xdr:row>4</xdr:row>
      <xdr:rowOff>600075</xdr:rowOff>
    </xdr:to>
    <xdr:pic>
      <xdr:nvPicPr>
        <xdr:cNvPr id="9" name="图片 8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100" y="2282190"/>
          <a:ext cx="517525" cy="523875"/>
        </a:xfrm>
        <a:prstGeom prst="rect">
          <a:avLst/>
        </a:prstGeom>
      </xdr:spPr>
    </xdr:pic>
    <xdr:clientData/>
  </xdr:twoCellAnchor>
  <xdr:twoCellAnchor editAs="oneCell">
    <xdr:from>
      <xdr:col>1</xdr:col>
      <xdr:colOff>73575</xdr:colOff>
      <xdr:row>5</xdr:row>
      <xdr:rowOff>76200</xdr:rowOff>
    </xdr:from>
    <xdr:to>
      <xdr:col>1</xdr:col>
      <xdr:colOff>590550</xdr:colOff>
      <xdr:row>5</xdr:row>
      <xdr:rowOff>600075</xdr:rowOff>
    </xdr:to>
    <xdr:pic>
      <xdr:nvPicPr>
        <xdr:cNvPr id="11" name="图片 10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100" y="2919095"/>
          <a:ext cx="517525" cy="523875"/>
        </a:xfrm>
        <a:prstGeom prst="rect">
          <a:avLst/>
        </a:prstGeom>
      </xdr:spPr>
    </xdr:pic>
    <xdr:clientData/>
  </xdr:twoCellAnchor>
  <xdr:twoCellAnchor editAs="oneCell">
    <xdr:from>
      <xdr:col>1</xdr:col>
      <xdr:colOff>73575</xdr:colOff>
      <xdr:row>6</xdr:row>
      <xdr:rowOff>76200</xdr:rowOff>
    </xdr:from>
    <xdr:to>
      <xdr:col>1</xdr:col>
      <xdr:colOff>590550</xdr:colOff>
      <xdr:row>6</xdr:row>
      <xdr:rowOff>600075</xdr:rowOff>
    </xdr:to>
    <xdr:pic>
      <xdr:nvPicPr>
        <xdr:cNvPr id="13" name="图片 12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100" y="3556000"/>
          <a:ext cx="517525" cy="523875"/>
        </a:xfrm>
        <a:prstGeom prst="rect">
          <a:avLst/>
        </a:prstGeom>
      </xdr:spPr>
    </xdr:pic>
    <xdr:clientData/>
  </xdr:twoCellAnchor>
  <xdr:twoCellAnchor editAs="oneCell">
    <xdr:from>
      <xdr:col>1</xdr:col>
      <xdr:colOff>73575</xdr:colOff>
      <xdr:row>7</xdr:row>
      <xdr:rowOff>76200</xdr:rowOff>
    </xdr:from>
    <xdr:to>
      <xdr:col>1</xdr:col>
      <xdr:colOff>590550</xdr:colOff>
      <xdr:row>7</xdr:row>
      <xdr:rowOff>600075</xdr:rowOff>
    </xdr:to>
    <xdr:pic>
      <xdr:nvPicPr>
        <xdr:cNvPr id="15" name="图片 14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100" y="4192905"/>
          <a:ext cx="517525" cy="523875"/>
        </a:xfrm>
        <a:prstGeom prst="rect">
          <a:avLst/>
        </a:prstGeom>
      </xdr:spPr>
    </xdr:pic>
    <xdr:clientData/>
  </xdr:twoCellAnchor>
  <xdr:twoCellAnchor editAs="oneCell">
    <xdr:from>
      <xdr:col>1</xdr:col>
      <xdr:colOff>73575</xdr:colOff>
      <xdr:row>8</xdr:row>
      <xdr:rowOff>76200</xdr:rowOff>
    </xdr:from>
    <xdr:to>
      <xdr:col>1</xdr:col>
      <xdr:colOff>590550</xdr:colOff>
      <xdr:row>8</xdr:row>
      <xdr:rowOff>600075</xdr:rowOff>
    </xdr:to>
    <xdr:pic>
      <xdr:nvPicPr>
        <xdr:cNvPr id="17" name="图片 16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100" y="4829810"/>
          <a:ext cx="517525" cy="523875"/>
        </a:xfrm>
        <a:prstGeom prst="rect">
          <a:avLst/>
        </a:prstGeom>
      </xdr:spPr>
    </xdr:pic>
    <xdr:clientData/>
  </xdr:twoCellAnchor>
  <xdr:twoCellAnchor editAs="oneCell">
    <xdr:from>
      <xdr:col>1</xdr:col>
      <xdr:colOff>73575</xdr:colOff>
      <xdr:row>9</xdr:row>
      <xdr:rowOff>76200</xdr:rowOff>
    </xdr:from>
    <xdr:to>
      <xdr:col>1</xdr:col>
      <xdr:colOff>590550</xdr:colOff>
      <xdr:row>9</xdr:row>
      <xdr:rowOff>600075</xdr:rowOff>
    </xdr:to>
    <xdr:pic>
      <xdr:nvPicPr>
        <xdr:cNvPr id="19" name="图片 18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100" y="5466715"/>
          <a:ext cx="517525" cy="523875"/>
        </a:xfrm>
        <a:prstGeom prst="rect">
          <a:avLst/>
        </a:prstGeom>
      </xdr:spPr>
    </xdr:pic>
    <xdr:clientData/>
  </xdr:twoCellAnchor>
  <xdr:twoCellAnchor editAs="oneCell">
    <xdr:from>
      <xdr:col>1</xdr:col>
      <xdr:colOff>73575</xdr:colOff>
      <xdr:row>10</xdr:row>
      <xdr:rowOff>76200</xdr:rowOff>
    </xdr:from>
    <xdr:to>
      <xdr:col>1</xdr:col>
      <xdr:colOff>590550</xdr:colOff>
      <xdr:row>10</xdr:row>
      <xdr:rowOff>600075</xdr:rowOff>
    </xdr:to>
    <xdr:pic>
      <xdr:nvPicPr>
        <xdr:cNvPr id="21" name="图片 20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100" y="6103620"/>
          <a:ext cx="517525" cy="523875"/>
        </a:xfrm>
        <a:prstGeom prst="rect">
          <a:avLst/>
        </a:prstGeom>
      </xdr:spPr>
    </xdr:pic>
    <xdr:clientData/>
  </xdr:twoCellAnchor>
  <xdr:twoCellAnchor editAs="oneCell">
    <xdr:from>
      <xdr:col>1</xdr:col>
      <xdr:colOff>73575</xdr:colOff>
      <xdr:row>11</xdr:row>
      <xdr:rowOff>76200</xdr:rowOff>
    </xdr:from>
    <xdr:to>
      <xdr:col>1</xdr:col>
      <xdr:colOff>590550</xdr:colOff>
      <xdr:row>11</xdr:row>
      <xdr:rowOff>600075</xdr:rowOff>
    </xdr:to>
    <xdr:pic>
      <xdr:nvPicPr>
        <xdr:cNvPr id="23" name="图片 22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100" y="6740525"/>
          <a:ext cx="517525" cy="523875"/>
        </a:xfrm>
        <a:prstGeom prst="rect">
          <a:avLst/>
        </a:prstGeom>
      </xdr:spPr>
    </xdr:pic>
    <xdr:clientData/>
  </xdr:twoCellAnchor>
  <xdr:twoCellAnchor editAs="oneCell">
    <xdr:from>
      <xdr:col>1</xdr:col>
      <xdr:colOff>73575</xdr:colOff>
      <xdr:row>12</xdr:row>
      <xdr:rowOff>76200</xdr:rowOff>
    </xdr:from>
    <xdr:to>
      <xdr:col>1</xdr:col>
      <xdr:colOff>590550</xdr:colOff>
      <xdr:row>12</xdr:row>
      <xdr:rowOff>600075</xdr:rowOff>
    </xdr:to>
    <xdr:pic>
      <xdr:nvPicPr>
        <xdr:cNvPr id="25" name="图片 24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100" y="7377430"/>
          <a:ext cx="517525" cy="523875"/>
        </a:xfrm>
        <a:prstGeom prst="rect">
          <a:avLst/>
        </a:prstGeom>
      </xdr:spPr>
    </xdr:pic>
    <xdr:clientData/>
  </xdr:twoCellAnchor>
  <xdr:twoCellAnchor editAs="oneCell">
    <xdr:from>
      <xdr:col>1</xdr:col>
      <xdr:colOff>73575</xdr:colOff>
      <xdr:row>13</xdr:row>
      <xdr:rowOff>76200</xdr:rowOff>
    </xdr:from>
    <xdr:to>
      <xdr:col>1</xdr:col>
      <xdr:colOff>590550</xdr:colOff>
      <xdr:row>13</xdr:row>
      <xdr:rowOff>600075</xdr:rowOff>
    </xdr:to>
    <xdr:pic>
      <xdr:nvPicPr>
        <xdr:cNvPr id="27" name="图片 26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100" y="8014335"/>
          <a:ext cx="517525" cy="523875"/>
        </a:xfrm>
        <a:prstGeom prst="rect">
          <a:avLst/>
        </a:prstGeom>
      </xdr:spPr>
    </xdr:pic>
    <xdr:clientData/>
  </xdr:twoCellAnchor>
  <xdr:twoCellAnchor editAs="oneCell">
    <xdr:from>
      <xdr:col>1</xdr:col>
      <xdr:colOff>73575</xdr:colOff>
      <xdr:row>14</xdr:row>
      <xdr:rowOff>76200</xdr:rowOff>
    </xdr:from>
    <xdr:to>
      <xdr:col>1</xdr:col>
      <xdr:colOff>590550</xdr:colOff>
      <xdr:row>14</xdr:row>
      <xdr:rowOff>600075</xdr:rowOff>
    </xdr:to>
    <xdr:pic>
      <xdr:nvPicPr>
        <xdr:cNvPr id="29" name="图片 28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100" y="8651240"/>
          <a:ext cx="517525" cy="523875"/>
        </a:xfrm>
        <a:prstGeom prst="rect">
          <a:avLst/>
        </a:prstGeom>
      </xdr:spPr>
    </xdr:pic>
    <xdr:clientData/>
  </xdr:twoCellAnchor>
  <xdr:twoCellAnchor editAs="oneCell">
    <xdr:from>
      <xdr:col>1</xdr:col>
      <xdr:colOff>73575</xdr:colOff>
      <xdr:row>15</xdr:row>
      <xdr:rowOff>76200</xdr:rowOff>
    </xdr:from>
    <xdr:to>
      <xdr:col>1</xdr:col>
      <xdr:colOff>590550</xdr:colOff>
      <xdr:row>15</xdr:row>
      <xdr:rowOff>600075</xdr:rowOff>
    </xdr:to>
    <xdr:pic>
      <xdr:nvPicPr>
        <xdr:cNvPr id="31" name="图片 30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100" y="9288145"/>
          <a:ext cx="517525" cy="523875"/>
        </a:xfrm>
        <a:prstGeom prst="rect">
          <a:avLst/>
        </a:prstGeom>
      </xdr:spPr>
    </xdr:pic>
    <xdr:clientData/>
  </xdr:twoCellAnchor>
  <xdr:twoCellAnchor editAs="oneCell">
    <xdr:from>
      <xdr:col>1</xdr:col>
      <xdr:colOff>73575</xdr:colOff>
      <xdr:row>16</xdr:row>
      <xdr:rowOff>76200</xdr:rowOff>
    </xdr:from>
    <xdr:to>
      <xdr:col>1</xdr:col>
      <xdr:colOff>590550</xdr:colOff>
      <xdr:row>16</xdr:row>
      <xdr:rowOff>600075</xdr:rowOff>
    </xdr:to>
    <xdr:pic>
      <xdr:nvPicPr>
        <xdr:cNvPr id="33" name="图片 32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100" y="9925050"/>
          <a:ext cx="517525" cy="523875"/>
        </a:xfrm>
        <a:prstGeom prst="rect">
          <a:avLst/>
        </a:prstGeom>
      </xdr:spPr>
    </xdr:pic>
    <xdr:clientData/>
  </xdr:twoCellAnchor>
  <xdr:twoCellAnchor editAs="oneCell">
    <xdr:from>
      <xdr:col>1</xdr:col>
      <xdr:colOff>73575</xdr:colOff>
      <xdr:row>17</xdr:row>
      <xdr:rowOff>76200</xdr:rowOff>
    </xdr:from>
    <xdr:to>
      <xdr:col>1</xdr:col>
      <xdr:colOff>590550</xdr:colOff>
      <xdr:row>17</xdr:row>
      <xdr:rowOff>600075</xdr:rowOff>
    </xdr:to>
    <xdr:pic>
      <xdr:nvPicPr>
        <xdr:cNvPr id="35" name="图片 34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100" y="10561955"/>
          <a:ext cx="517525" cy="523875"/>
        </a:xfrm>
        <a:prstGeom prst="rect">
          <a:avLst/>
        </a:prstGeom>
      </xdr:spPr>
    </xdr:pic>
    <xdr:clientData/>
  </xdr:twoCellAnchor>
  <xdr:twoCellAnchor editAs="oneCell">
    <xdr:from>
      <xdr:col>1</xdr:col>
      <xdr:colOff>73575</xdr:colOff>
      <xdr:row>18</xdr:row>
      <xdr:rowOff>76200</xdr:rowOff>
    </xdr:from>
    <xdr:to>
      <xdr:col>1</xdr:col>
      <xdr:colOff>590550</xdr:colOff>
      <xdr:row>18</xdr:row>
      <xdr:rowOff>600075</xdr:rowOff>
    </xdr:to>
    <xdr:pic>
      <xdr:nvPicPr>
        <xdr:cNvPr id="37" name="图片 36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100" y="11198860"/>
          <a:ext cx="517525" cy="523875"/>
        </a:xfrm>
        <a:prstGeom prst="rect">
          <a:avLst/>
        </a:prstGeom>
      </xdr:spPr>
    </xdr:pic>
    <xdr:clientData/>
  </xdr:twoCellAnchor>
  <xdr:twoCellAnchor editAs="oneCell">
    <xdr:from>
      <xdr:col>1</xdr:col>
      <xdr:colOff>73575</xdr:colOff>
      <xdr:row>19</xdr:row>
      <xdr:rowOff>76200</xdr:rowOff>
    </xdr:from>
    <xdr:to>
      <xdr:col>1</xdr:col>
      <xdr:colOff>590550</xdr:colOff>
      <xdr:row>19</xdr:row>
      <xdr:rowOff>600075</xdr:rowOff>
    </xdr:to>
    <xdr:pic>
      <xdr:nvPicPr>
        <xdr:cNvPr id="39" name="图片 38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100" y="11835765"/>
          <a:ext cx="517525" cy="523875"/>
        </a:xfrm>
        <a:prstGeom prst="rect">
          <a:avLst/>
        </a:prstGeom>
      </xdr:spPr>
    </xdr:pic>
    <xdr:clientData/>
  </xdr:twoCellAnchor>
  <xdr:twoCellAnchor editAs="oneCell">
    <xdr:from>
      <xdr:col>1</xdr:col>
      <xdr:colOff>73575</xdr:colOff>
      <xdr:row>20</xdr:row>
      <xdr:rowOff>76200</xdr:rowOff>
    </xdr:from>
    <xdr:to>
      <xdr:col>1</xdr:col>
      <xdr:colOff>590550</xdr:colOff>
      <xdr:row>20</xdr:row>
      <xdr:rowOff>600075</xdr:rowOff>
    </xdr:to>
    <xdr:pic>
      <xdr:nvPicPr>
        <xdr:cNvPr id="41" name="图片 40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100" y="12472670"/>
          <a:ext cx="517525" cy="523875"/>
        </a:xfrm>
        <a:prstGeom prst="rect">
          <a:avLst/>
        </a:prstGeom>
      </xdr:spPr>
    </xdr:pic>
    <xdr:clientData/>
  </xdr:twoCellAnchor>
  <xdr:twoCellAnchor editAs="oneCell">
    <xdr:from>
      <xdr:col>1</xdr:col>
      <xdr:colOff>73575</xdr:colOff>
      <xdr:row>21</xdr:row>
      <xdr:rowOff>76200</xdr:rowOff>
    </xdr:from>
    <xdr:to>
      <xdr:col>1</xdr:col>
      <xdr:colOff>590550</xdr:colOff>
      <xdr:row>21</xdr:row>
      <xdr:rowOff>600075</xdr:rowOff>
    </xdr:to>
    <xdr:pic>
      <xdr:nvPicPr>
        <xdr:cNvPr id="43" name="图片 42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100" y="13109575"/>
          <a:ext cx="517525" cy="523875"/>
        </a:xfrm>
        <a:prstGeom prst="rect">
          <a:avLst/>
        </a:prstGeom>
      </xdr:spPr>
    </xdr:pic>
    <xdr:clientData/>
  </xdr:twoCellAnchor>
  <xdr:twoCellAnchor editAs="oneCell">
    <xdr:from>
      <xdr:col>1</xdr:col>
      <xdr:colOff>73575</xdr:colOff>
      <xdr:row>22</xdr:row>
      <xdr:rowOff>76200</xdr:rowOff>
    </xdr:from>
    <xdr:to>
      <xdr:col>1</xdr:col>
      <xdr:colOff>590550</xdr:colOff>
      <xdr:row>22</xdr:row>
      <xdr:rowOff>600075</xdr:rowOff>
    </xdr:to>
    <xdr:pic>
      <xdr:nvPicPr>
        <xdr:cNvPr id="45" name="图片 44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100" y="13746480"/>
          <a:ext cx="517525" cy="523875"/>
        </a:xfrm>
        <a:prstGeom prst="rect">
          <a:avLst/>
        </a:prstGeom>
      </xdr:spPr>
    </xdr:pic>
    <xdr:clientData/>
  </xdr:twoCellAnchor>
  <xdr:twoCellAnchor editAs="oneCell">
    <xdr:from>
      <xdr:col>1</xdr:col>
      <xdr:colOff>73575</xdr:colOff>
      <xdr:row>23</xdr:row>
      <xdr:rowOff>76200</xdr:rowOff>
    </xdr:from>
    <xdr:to>
      <xdr:col>1</xdr:col>
      <xdr:colOff>590550</xdr:colOff>
      <xdr:row>23</xdr:row>
      <xdr:rowOff>600075</xdr:rowOff>
    </xdr:to>
    <xdr:pic>
      <xdr:nvPicPr>
        <xdr:cNvPr id="47" name="图片 46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100" y="14383385"/>
          <a:ext cx="517525" cy="523875"/>
        </a:xfrm>
        <a:prstGeom prst="rect">
          <a:avLst/>
        </a:prstGeom>
      </xdr:spPr>
    </xdr:pic>
    <xdr:clientData/>
  </xdr:twoCellAnchor>
  <xdr:twoCellAnchor editAs="oneCell">
    <xdr:from>
      <xdr:col>1</xdr:col>
      <xdr:colOff>73575</xdr:colOff>
      <xdr:row>24</xdr:row>
      <xdr:rowOff>76200</xdr:rowOff>
    </xdr:from>
    <xdr:to>
      <xdr:col>1</xdr:col>
      <xdr:colOff>590550</xdr:colOff>
      <xdr:row>24</xdr:row>
      <xdr:rowOff>600075</xdr:rowOff>
    </xdr:to>
    <xdr:pic>
      <xdr:nvPicPr>
        <xdr:cNvPr id="49" name="图片 48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100" y="15020290"/>
          <a:ext cx="517525" cy="523875"/>
        </a:xfrm>
        <a:prstGeom prst="rect">
          <a:avLst/>
        </a:prstGeom>
      </xdr:spPr>
    </xdr:pic>
    <xdr:clientData/>
  </xdr:twoCellAnchor>
  <xdr:twoCellAnchor editAs="oneCell">
    <xdr:from>
      <xdr:col>1</xdr:col>
      <xdr:colOff>73575</xdr:colOff>
      <xdr:row>25</xdr:row>
      <xdr:rowOff>76200</xdr:rowOff>
    </xdr:from>
    <xdr:to>
      <xdr:col>1</xdr:col>
      <xdr:colOff>590550</xdr:colOff>
      <xdr:row>25</xdr:row>
      <xdr:rowOff>600075</xdr:rowOff>
    </xdr:to>
    <xdr:pic>
      <xdr:nvPicPr>
        <xdr:cNvPr id="51" name="图片 50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100" y="15657195"/>
          <a:ext cx="517525" cy="523875"/>
        </a:xfrm>
        <a:prstGeom prst="rect">
          <a:avLst/>
        </a:prstGeom>
      </xdr:spPr>
    </xdr:pic>
    <xdr:clientData/>
  </xdr:twoCellAnchor>
  <xdr:twoCellAnchor editAs="oneCell">
    <xdr:from>
      <xdr:col>1</xdr:col>
      <xdr:colOff>73575</xdr:colOff>
      <xdr:row>26</xdr:row>
      <xdr:rowOff>76200</xdr:rowOff>
    </xdr:from>
    <xdr:to>
      <xdr:col>1</xdr:col>
      <xdr:colOff>590550</xdr:colOff>
      <xdr:row>26</xdr:row>
      <xdr:rowOff>600075</xdr:rowOff>
    </xdr:to>
    <xdr:pic>
      <xdr:nvPicPr>
        <xdr:cNvPr id="53" name="图片 52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100" y="16294100"/>
          <a:ext cx="517525" cy="523875"/>
        </a:xfrm>
        <a:prstGeom prst="rect">
          <a:avLst/>
        </a:prstGeom>
      </xdr:spPr>
    </xdr:pic>
    <xdr:clientData/>
  </xdr:twoCellAnchor>
  <xdr:twoCellAnchor editAs="oneCell">
    <xdr:from>
      <xdr:col>1</xdr:col>
      <xdr:colOff>73575</xdr:colOff>
      <xdr:row>27</xdr:row>
      <xdr:rowOff>76200</xdr:rowOff>
    </xdr:from>
    <xdr:to>
      <xdr:col>1</xdr:col>
      <xdr:colOff>590550</xdr:colOff>
      <xdr:row>27</xdr:row>
      <xdr:rowOff>600075</xdr:rowOff>
    </xdr:to>
    <xdr:pic>
      <xdr:nvPicPr>
        <xdr:cNvPr id="55" name="图片 54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100" y="16931005"/>
          <a:ext cx="517525" cy="523875"/>
        </a:xfrm>
        <a:prstGeom prst="rect">
          <a:avLst/>
        </a:prstGeom>
      </xdr:spPr>
    </xdr:pic>
    <xdr:clientData/>
  </xdr:twoCellAnchor>
  <xdr:twoCellAnchor editAs="oneCell">
    <xdr:from>
      <xdr:col>1</xdr:col>
      <xdr:colOff>73575</xdr:colOff>
      <xdr:row>28</xdr:row>
      <xdr:rowOff>76200</xdr:rowOff>
    </xdr:from>
    <xdr:to>
      <xdr:col>1</xdr:col>
      <xdr:colOff>590550</xdr:colOff>
      <xdr:row>28</xdr:row>
      <xdr:rowOff>600075</xdr:rowOff>
    </xdr:to>
    <xdr:pic>
      <xdr:nvPicPr>
        <xdr:cNvPr id="58" name="图片 57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100" y="17567910"/>
          <a:ext cx="517525" cy="523875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190500</xdr:colOff>
      <xdr:row>13</xdr:row>
      <xdr:rowOff>495300</xdr:rowOff>
    </xdr:from>
    <xdr:to>
      <xdr:col>10</xdr:col>
      <xdr:colOff>542925</xdr:colOff>
      <xdr:row>19</xdr:row>
      <xdr:rowOff>581025</xdr:rowOff>
    </xdr:to>
    <xdr:pic>
      <xdr:nvPicPr>
        <xdr:cNvPr id="59" name="图片 58"/>
        <xdr:cNvPicPr>
          <a:picLocks noChangeAspect="1"/>
        </xdr:cNvPicPr>
      </xdr:nvPicPr>
      <xdr:blipFill>
        <a:blip r:embed="rId29"/>
        <a:srcRect l="57204" t="28772" r="12017" b="15741"/>
        <a:stretch>
          <a:fillRect/>
        </a:stretch>
      </xdr:blipFill>
      <xdr:spPr>
        <a:xfrm>
          <a:off x="4462145" y="8433435"/>
          <a:ext cx="3352800" cy="390715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eroSceneAction1111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1.10\1.10\data\excel\HeroSceneActi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eroSceneAction%20-%20&#21103;&#26412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\Aworking\&#23612;&#21345;&#36335;&#39134;&#34920;&#22791;&#20221;\fight&#20197;&#22806;\HeroSceneAction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\Aworking\&#35273;&#37266;&#23567;&#33738;&#34920;&#22791;&#20221;\HeroSceneAction1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\Aworking\&#26410;&#26469;&#23707;&#40065;&#20857;&#34920;&#22791;&#20221;\HeroSceneAction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Sheet4"/>
    </sheetNames>
    <sheetDataSet>
      <sheetData sheetId="0" refreshError="1"/>
      <sheetData sheetId="1" refreshError="1">
        <row r="2">
          <cell r="A2" t="str">
            <v>认同</v>
          </cell>
        </row>
        <row r="2">
          <cell r="C2" t="str">
            <v>UI_icon_teshudognzuo_01</v>
          </cell>
          <cell r="D2" t="str">
            <v>BQ_mood01</v>
          </cell>
          <cell r="E2" t="str">
            <v>认同</v>
          </cell>
        </row>
        <row r="3">
          <cell r="A3" t="str">
            <v>拒绝</v>
          </cell>
        </row>
        <row r="3">
          <cell r="C3" t="str">
            <v>UI_icon_teshudognzuo_02</v>
          </cell>
          <cell r="D3" t="str">
            <v>BQ_mood02</v>
          </cell>
          <cell r="E3" t="str">
            <v>拒绝</v>
          </cell>
        </row>
        <row r="4">
          <cell r="A4" t="str">
            <v>打招呼</v>
          </cell>
        </row>
        <row r="4">
          <cell r="C4" t="str">
            <v>UI_icon_teshudognzuo_03</v>
          </cell>
          <cell r="D4" t="str">
            <v>BQ_mood03</v>
          </cell>
          <cell r="E4" t="str">
            <v>打招呼</v>
          </cell>
        </row>
        <row r="5">
          <cell r="A5" t="str">
            <v>放松</v>
          </cell>
        </row>
        <row r="5">
          <cell r="C5" t="str">
            <v>UI_icon_teshudognzuo_04</v>
          </cell>
          <cell r="D5" t="str">
            <v>BQ_mood04</v>
          </cell>
          <cell r="E5" t="str">
            <v>放松</v>
          </cell>
        </row>
        <row r="6">
          <cell r="A6" t="str">
            <v>示威</v>
          </cell>
        </row>
        <row r="6">
          <cell r="C6" t="str">
            <v>UI_icon_teshudognzuo_05</v>
          </cell>
          <cell r="D6" t="str">
            <v>BQ_mood05</v>
          </cell>
          <cell r="E6" t="str">
            <v>示威</v>
          </cell>
        </row>
        <row r="7">
          <cell r="A7" t="str">
            <v>行礼</v>
          </cell>
        </row>
        <row r="7">
          <cell r="C7" t="str">
            <v>UI_icon_teshudognzuo_06</v>
          </cell>
          <cell r="D7" t="str">
            <v>BQ_mood06</v>
          </cell>
          <cell r="E7" t="str">
            <v>行礼</v>
          </cell>
        </row>
        <row r="8">
          <cell r="A8" t="str">
            <v>观望</v>
          </cell>
        </row>
        <row r="8">
          <cell r="C8" t="str">
            <v>UI_icon_teshudognzuo_07</v>
          </cell>
          <cell r="D8" t="str">
            <v>BQ_mood07</v>
          </cell>
          <cell r="E8" t="str">
            <v>观望</v>
          </cell>
        </row>
        <row r="9">
          <cell r="A9" t="str">
            <v>休闲</v>
          </cell>
        </row>
        <row r="9">
          <cell r="C9" t="str">
            <v>UI_icon_teshudognzuo_08</v>
          </cell>
          <cell r="D9" t="str">
            <v>BQ_mood08</v>
          </cell>
          <cell r="E9" t="str">
            <v>休闲</v>
          </cell>
        </row>
        <row r="10">
          <cell r="A10" t="str">
            <v>点头</v>
          </cell>
        </row>
        <row r="10">
          <cell r="C10" t="str">
            <v>UI_icon_teshudognzuo_09</v>
          </cell>
          <cell r="D10" t="str">
            <v>BQ_mood09</v>
          </cell>
          <cell r="E10" t="str">
            <v>点头</v>
          </cell>
        </row>
        <row r="11">
          <cell r="A11" t="str">
            <v>生气</v>
          </cell>
        </row>
        <row r="11">
          <cell r="C11" t="str">
            <v>UI_icon_teshudognzuo_10</v>
          </cell>
          <cell r="D11" t="str">
            <v>BQ_mood10</v>
          </cell>
          <cell r="E11" t="str">
            <v>生气</v>
          </cell>
        </row>
        <row r="12">
          <cell r="A12" t="str">
            <v>招手</v>
          </cell>
        </row>
        <row r="12">
          <cell r="C12" t="str">
            <v>UI_icon_teshudognzuo_11</v>
          </cell>
          <cell r="D12" t="str">
            <v>BQ_mood11</v>
          </cell>
          <cell r="E12" t="str">
            <v>招手</v>
          </cell>
        </row>
        <row r="13">
          <cell r="A13" t="str">
            <v>迷茫</v>
          </cell>
        </row>
        <row r="13">
          <cell r="C13" t="str">
            <v>UI_icon_teshudognzuo_12</v>
          </cell>
          <cell r="D13" t="str">
            <v>BQ_mood12</v>
          </cell>
          <cell r="E13" t="str">
            <v>迷茫</v>
          </cell>
        </row>
        <row r="14">
          <cell r="A14" t="str">
            <v>鼓掌</v>
          </cell>
        </row>
        <row r="14">
          <cell r="C14" t="str">
            <v>UI_icon_teshudognzuo_13</v>
          </cell>
          <cell r="D14" t="str">
            <v>BQ_mood13</v>
          </cell>
          <cell r="E14" t="str">
            <v>鼓掌</v>
          </cell>
        </row>
        <row r="15">
          <cell r="A15" t="str">
            <v>无奈</v>
          </cell>
        </row>
        <row r="15">
          <cell r="C15" t="str">
            <v>UI_icon_teshudognzuo_14</v>
          </cell>
          <cell r="D15" t="str">
            <v>BQ_mood14</v>
          </cell>
          <cell r="E15" t="str">
            <v>无奈</v>
          </cell>
        </row>
        <row r="16">
          <cell r="A16" t="str">
            <v>不屑</v>
          </cell>
        </row>
        <row r="16">
          <cell r="C16" t="str">
            <v>UI_icon_teshudognzuo_15</v>
          </cell>
          <cell r="D16" t="str">
            <v>BQ_mood15</v>
          </cell>
          <cell r="E16" t="str">
            <v>不屑</v>
          </cell>
        </row>
        <row r="17">
          <cell r="A17" t="str">
            <v>挑衅</v>
          </cell>
        </row>
        <row r="17">
          <cell r="C17" t="str">
            <v>UI_icon_teshudognzuo_16</v>
          </cell>
          <cell r="D17" t="str">
            <v>BQ_mood16</v>
          </cell>
          <cell r="E17" t="str">
            <v>挑衅</v>
          </cell>
        </row>
        <row r="18">
          <cell r="A18" t="str">
            <v>抠鼻</v>
          </cell>
        </row>
        <row r="18">
          <cell r="C18" t="str">
            <v>UI_icon_teshudognzuo_17</v>
          </cell>
          <cell r="D18" t="str">
            <v>BQ_mood17</v>
          </cell>
          <cell r="E18" t="str">
            <v>抠鼻</v>
          </cell>
        </row>
        <row r="19">
          <cell r="A19" t="str">
            <v>哈气</v>
          </cell>
        </row>
        <row r="19">
          <cell r="C19" t="str">
            <v>UI_icon_teshudognzuo_18</v>
          </cell>
          <cell r="D19" t="str">
            <v>BQ_mood18</v>
          </cell>
          <cell r="E19" t="str">
            <v>哈气</v>
          </cell>
        </row>
        <row r="20">
          <cell r="A20" t="str">
            <v>合影</v>
          </cell>
        </row>
        <row r="20">
          <cell r="C20" t="str">
            <v>UI_icon_teshudognzuo_19</v>
          </cell>
          <cell r="D20" t="str">
            <v>BQ_mood19</v>
          </cell>
          <cell r="E20" t="str">
            <v>合影</v>
          </cell>
        </row>
        <row r="21">
          <cell r="A21" t="str">
            <v>睡觉</v>
          </cell>
        </row>
        <row r="21">
          <cell r="C21" t="str">
            <v>UI_icon_teshudognzuo_20</v>
          </cell>
          <cell r="D21" t="str">
            <v>BQ_mood20</v>
          </cell>
          <cell r="E21" t="str">
            <v>睡觉</v>
          </cell>
        </row>
        <row r="22">
          <cell r="A22" t="str">
            <v>思考</v>
          </cell>
        </row>
        <row r="22">
          <cell r="C22" t="str">
            <v>UI_icon_teshudognzuo_21</v>
          </cell>
          <cell r="D22" t="str">
            <v>BQ_mood21</v>
          </cell>
          <cell r="E22" t="str">
            <v>思考</v>
          </cell>
        </row>
        <row r="23">
          <cell r="A23" t="str">
            <v>大笑</v>
          </cell>
        </row>
        <row r="23">
          <cell r="C23" t="str">
            <v>UI_icon_teshudognzuo_22</v>
          </cell>
          <cell r="D23" t="str">
            <v>BQ_mood22</v>
          </cell>
          <cell r="E23" t="str">
            <v>大笑</v>
          </cell>
        </row>
        <row r="24">
          <cell r="A24" t="str">
            <v>摇头</v>
          </cell>
        </row>
        <row r="24">
          <cell r="C24" t="str">
            <v>UI_icon_teshudognzuo_23</v>
          </cell>
          <cell r="D24" t="str">
            <v>BQ_mood23</v>
          </cell>
          <cell r="E24" t="str">
            <v>摇头</v>
          </cell>
        </row>
        <row r="25">
          <cell r="A25" t="str">
            <v>时间</v>
          </cell>
        </row>
        <row r="25">
          <cell r="C25" t="str">
            <v>UI_icon_teshudognzuo_24</v>
          </cell>
          <cell r="D25" t="str">
            <v>BQ_mood24</v>
          </cell>
          <cell r="E25" t="str">
            <v>时间</v>
          </cell>
        </row>
        <row r="26">
          <cell r="A26" t="str">
            <v>疑问</v>
          </cell>
        </row>
        <row r="26">
          <cell r="C26" t="str">
            <v>UI_icon_teshudognzuo_25</v>
          </cell>
          <cell r="D26" t="str">
            <v>BQ_mood25</v>
          </cell>
          <cell r="E26" t="str">
            <v>疑问</v>
          </cell>
        </row>
        <row r="27">
          <cell r="A27" t="str">
            <v>看书</v>
          </cell>
        </row>
        <row r="27">
          <cell r="C27" t="str">
            <v>UI_icon_teshudognzuo_26</v>
          </cell>
          <cell r="D27" t="str">
            <v>BQ_mood26</v>
          </cell>
          <cell r="E27" t="str">
            <v>看书</v>
          </cell>
        </row>
        <row r="28">
          <cell r="A28" t="str">
            <v>秀</v>
          </cell>
        </row>
        <row r="28">
          <cell r="C28" t="str">
            <v>UI_icon_teshudognzuo_27</v>
          </cell>
          <cell r="D28" t="str">
            <v>BQ_mood27</v>
          </cell>
          <cell r="E28" t="str">
            <v>秀</v>
          </cell>
        </row>
        <row r="29">
          <cell r="A29" t="str">
            <v>玩</v>
          </cell>
        </row>
        <row r="29">
          <cell r="C29" t="str">
            <v>UI_icon_teshudognzuo_28</v>
          </cell>
          <cell r="D29" t="str">
            <v>BQ_mood28</v>
          </cell>
          <cell r="E29" t="str">
            <v>玩</v>
          </cell>
        </row>
      </sheetData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Sheet4"/>
    </sheetNames>
    <sheetDataSet>
      <sheetData sheetId="0"/>
      <sheetData sheetId="1">
        <row r="2">
          <cell r="A2" t="str">
            <v>认同</v>
          </cell>
        </row>
        <row r="2">
          <cell r="C2" t="str">
            <v>UI_icon_teshudognzuo_01</v>
          </cell>
        </row>
        <row r="2">
          <cell r="E2" t="str">
            <v>认同</v>
          </cell>
        </row>
        <row r="3">
          <cell r="A3" t="str">
            <v>拒绝</v>
          </cell>
        </row>
        <row r="3">
          <cell r="C3" t="str">
            <v>UI_icon_teshudognzuo_02</v>
          </cell>
        </row>
        <row r="3">
          <cell r="E3" t="str">
            <v>拒绝</v>
          </cell>
        </row>
        <row r="4">
          <cell r="A4" t="str">
            <v>打招呼</v>
          </cell>
        </row>
        <row r="4">
          <cell r="C4" t="str">
            <v>UI_icon_teshudognzuo_03</v>
          </cell>
        </row>
        <row r="4">
          <cell r="E4" t="str">
            <v>打招呼</v>
          </cell>
        </row>
        <row r="5">
          <cell r="A5" t="str">
            <v>放松</v>
          </cell>
        </row>
        <row r="5">
          <cell r="C5" t="str">
            <v>UI_icon_teshudognzuo_04</v>
          </cell>
        </row>
        <row r="5">
          <cell r="E5" t="str">
            <v>放松</v>
          </cell>
        </row>
        <row r="6">
          <cell r="A6" t="str">
            <v>示威</v>
          </cell>
        </row>
        <row r="6">
          <cell r="C6" t="str">
            <v>UI_icon_teshudognzuo_05</v>
          </cell>
        </row>
        <row r="6">
          <cell r="E6" t="str">
            <v>示威</v>
          </cell>
        </row>
        <row r="7">
          <cell r="A7" t="str">
            <v>行礼</v>
          </cell>
        </row>
        <row r="7">
          <cell r="C7" t="str">
            <v>UI_icon_teshudognzuo_06</v>
          </cell>
        </row>
        <row r="7">
          <cell r="E7" t="str">
            <v>行礼</v>
          </cell>
        </row>
        <row r="8">
          <cell r="A8" t="str">
            <v>观望</v>
          </cell>
        </row>
        <row r="8">
          <cell r="C8" t="str">
            <v>UI_icon_teshudognzuo_07</v>
          </cell>
        </row>
        <row r="8">
          <cell r="E8" t="str">
            <v>观望</v>
          </cell>
        </row>
        <row r="9">
          <cell r="A9" t="str">
            <v>休闲</v>
          </cell>
        </row>
        <row r="9">
          <cell r="C9" t="str">
            <v>UI_icon_teshudognzuo_08</v>
          </cell>
        </row>
        <row r="9">
          <cell r="E9" t="str">
            <v>休闲</v>
          </cell>
        </row>
        <row r="10">
          <cell r="A10" t="str">
            <v>点头</v>
          </cell>
        </row>
        <row r="10">
          <cell r="C10" t="str">
            <v>UI_icon_teshudognzuo_09</v>
          </cell>
        </row>
        <row r="10">
          <cell r="E10" t="str">
            <v>点头</v>
          </cell>
        </row>
        <row r="11">
          <cell r="A11" t="str">
            <v>生气</v>
          </cell>
        </row>
        <row r="11">
          <cell r="C11" t="str">
            <v>UI_icon_teshudognzuo_10</v>
          </cell>
        </row>
        <row r="11">
          <cell r="E11" t="str">
            <v>生气</v>
          </cell>
        </row>
        <row r="12">
          <cell r="A12" t="str">
            <v>招手</v>
          </cell>
        </row>
        <row r="12">
          <cell r="C12" t="str">
            <v>UI_icon_teshudognzuo_11</v>
          </cell>
        </row>
        <row r="12">
          <cell r="E12" t="str">
            <v>招手</v>
          </cell>
        </row>
        <row r="13">
          <cell r="A13" t="str">
            <v>迷茫</v>
          </cell>
        </row>
        <row r="13">
          <cell r="C13" t="str">
            <v>UI_icon_teshudognzuo_12</v>
          </cell>
        </row>
        <row r="13">
          <cell r="E13" t="str">
            <v>迷茫</v>
          </cell>
        </row>
        <row r="14">
          <cell r="A14" t="str">
            <v>鼓掌</v>
          </cell>
        </row>
        <row r="14">
          <cell r="C14" t="str">
            <v>UI_icon_teshudognzuo_13</v>
          </cell>
        </row>
        <row r="14">
          <cell r="E14" t="str">
            <v>鼓掌</v>
          </cell>
        </row>
        <row r="15">
          <cell r="A15" t="str">
            <v>无奈</v>
          </cell>
        </row>
        <row r="15">
          <cell r="C15" t="str">
            <v>UI_icon_teshudognzuo_14</v>
          </cell>
        </row>
        <row r="15">
          <cell r="E15" t="str">
            <v>无奈</v>
          </cell>
        </row>
        <row r="16">
          <cell r="A16" t="str">
            <v>不屑</v>
          </cell>
        </row>
        <row r="16">
          <cell r="C16" t="str">
            <v>UI_icon_teshudognzuo_15</v>
          </cell>
        </row>
        <row r="16">
          <cell r="E16" t="str">
            <v>不屑</v>
          </cell>
        </row>
        <row r="17">
          <cell r="A17" t="str">
            <v>挑衅</v>
          </cell>
        </row>
        <row r="17">
          <cell r="C17" t="str">
            <v>UI_icon_teshudognzuo_16</v>
          </cell>
        </row>
        <row r="17">
          <cell r="E17" t="str">
            <v>挑衅</v>
          </cell>
        </row>
        <row r="18">
          <cell r="A18" t="str">
            <v>抠鼻</v>
          </cell>
        </row>
        <row r="18">
          <cell r="C18" t="str">
            <v>UI_icon_teshudognzuo_17</v>
          </cell>
        </row>
        <row r="18">
          <cell r="E18" t="str">
            <v>抠鼻</v>
          </cell>
        </row>
        <row r="19">
          <cell r="A19" t="str">
            <v>哈气</v>
          </cell>
        </row>
        <row r="19">
          <cell r="C19" t="str">
            <v>UI_icon_teshudognzuo_18</v>
          </cell>
        </row>
        <row r="19">
          <cell r="E19" t="str">
            <v>哈气</v>
          </cell>
        </row>
        <row r="20">
          <cell r="A20" t="str">
            <v>合影</v>
          </cell>
        </row>
        <row r="20">
          <cell r="C20" t="str">
            <v>UI_icon_teshudognzuo_19</v>
          </cell>
        </row>
        <row r="20">
          <cell r="E20" t="str">
            <v>合影</v>
          </cell>
        </row>
        <row r="21">
          <cell r="A21" t="str">
            <v>睡觉</v>
          </cell>
        </row>
        <row r="21">
          <cell r="C21" t="str">
            <v>UI_icon_teshudognzuo_20</v>
          </cell>
        </row>
        <row r="21">
          <cell r="E21" t="str">
            <v>睡觉</v>
          </cell>
        </row>
        <row r="22">
          <cell r="A22" t="str">
            <v>思考</v>
          </cell>
        </row>
        <row r="22">
          <cell r="C22" t="str">
            <v>UI_icon_teshudognzuo_21</v>
          </cell>
        </row>
        <row r="22">
          <cell r="E22" t="str">
            <v>思考</v>
          </cell>
        </row>
        <row r="23">
          <cell r="A23" t="str">
            <v>大笑</v>
          </cell>
        </row>
        <row r="23">
          <cell r="C23" t="str">
            <v>UI_icon_teshudognzuo_22</v>
          </cell>
        </row>
        <row r="23">
          <cell r="E23" t="str">
            <v>大笑</v>
          </cell>
        </row>
        <row r="24">
          <cell r="A24" t="str">
            <v>摇头</v>
          </cell>
        </row>
        <row r="24">
          <cell r="C24" t="str">
            <v>UI_icon_teshudognzuo_23</v>
          </cell>
        </row>
        <row r="24">
          <cell r="E24" t="str">
            <v>摇头</v>
          </cell>
        </row>
        <row r="25">
          <cell r="A25" t="str">
            <v>时间</v>
          </cell>
        </row>
        <row r="25">
          <cell r="C25" t="str">
            <v>UI_icon_teshudognzuo_24</v>
          </cell>
        </row>
        <row r="25">
          <cell r="E25" t="str">
            <v>时间</v>
          </cell>
        </row>
        <row r="26">
          <cell r="A26" t="str">
            <v>疑问</v>
          </cell>
        </row>
        <row r="26">
          <cell r="C26" t="str">
            <v>UI_icon_teshudognzuo_25</v>
          </cell>
        </row>
        <row r="26">
          <cell r="E26" t="str">
            <v>疑问</v>
          </cell>
        </row>
        <row r="27">
          <cell r="A27" t="str">
            <v>看书</v>
          </cell>
        </row>
        <row r="27">
          <cell r="C27" t="str">
            <v>UI_icon_teshudognzuo_26</v>
          </cell>
        </row>
        <row r="27">
          <cell r="E27" t="str">
            <v>看书</v>
          </cell>
        </row>
        <row r="28">
          <cell r="A28" t="str">
            <v>秀</v>
          </cell>
        </row>
        <row r="28">
          <cell r="C28" t="str">
            <v>UI_icon_teshudognzuo_27</v>
          </cell>
        </row>
        <row r="28">
          <cell r="E28" t="str">
            <v>秀</v>
          </cell>
        </row>
        <row r="29">
          <cell r="A29" t="str">
            <v>玩</v>
          </cell>
        </row>
        <row r="29">
          <cell r="C29" t="str">
            <v>UI_icon_teshudognzuo_28</v>
          </cell>
        </row>
        <row r="29">
          <cell r="E29" t="str">
            <v>玩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Sheet4"/>
    </sheetNames>
    <sheetDataSet>
      <sheetData sheetId="0" refreshError="1"/>
      <sheetData sheetId="1" refreshError="1">
        <row r="2">
          <cell r="A2" t="str">
            <v>认同</v>
          </cell>
        </row>
        <row r="2">
          <cell r="C2" t="str">
            <v>UI_icon_teshudognzuo_01</v>
          </cell>
          <cell r="D2" t="str">
            <v>BQ_mood01</v>
          </cell>
          <cell r="E2" t="str">
            <v>认同</v>
          </cell>
        </row>
        <row r="3">
          <cell r="A3" t="str">
            <v>拒绝</v>
          </cell>
        </row>
        <row r="3">
          <cell r="C3" t="str">
            <v>UI_icon_teshudognzuo_02</v>
          </cell>
          <cell r="D3" t="str">
            <v>BQ_mood02</v>
          </cell>
          <cell r="E3" t="str">
            <v>拒绝</v>
          </cell>
        </row>
        <row r="4">
          <cell r="A4" t="str">
            <v>打招呼</v>
          </cell>
        </row>
        <row r="4">
          <cell r="C4" t="str">
            <v>UI_icon_teshudognzuo_03</v>
          </cell>
          <cell r="D4" t="str">
            <v>BQ_mood03</v>
          </cell>
          <cell r="E4" t="str">
            <v>打招呼</v>
          </cell>
        </row>
        <row r="5">
          <cell r="A5" t="str">
            <v>放松</v>
          </cell>
        </row>
        <row r="5">
          <cell r="C5" t="str">
            <v>UI_icon_teshudognzuo_04</v>
          </cell>
          <cell r="D5" t="str">
            <v>BQ_mood04</v>
          </cell>
          <cell r="E5" t="str">
            <v>放松</v>
          </cell>
        </row>
        <row r="6">
          <cell r="A6" t="str">
            <v>示威</v>
          </cell>
        </row>
        <row r="6">
          <cell r="C6" t="str">
            <v>UI_icon_teshudognzuo_05</v>
          </cell>
          <cell r="D6" t="str">
            <v>BQ_mood05</v>
          </cell>
          <cell r="E6" t="str">
            <v>示威</v>
          </cell>
        </row>
        <row r="7">
          <cell r="A7" t="str">
            <v>行礼</v>
          </cell>
        </row>
        <row r="7">
          <cell r="C7" t="str">
            <v>UI_icon_teshudognzuo_06</v>
          </cell>
          <cell r="D7" t="str">
            <v>BQ_mood06</v>
          </cell>
          <cell r="E7" t="str">
            <v>行礼</v>
          </cell>
        </row>
        <row r="8">
          <cell r="A8" t="str">
            <v>观望</v>
          </cell>
        </row>
        <row r="8">
          <cell r="C8" t="str">
            <v>UI_icon_teshudognzuo_07</v>
          </cell>
          <cell r="D8" t="str">
            <v>BQ_mood07</v>
          </cell>
          <cell r="E8" t="str">
            <v>观望</v>
          </cell>
        </row>
        <row r="9">
          <cell r="A9" t="str">
            <v>休闲</v>
          </cell>
        </row>
        <row r="9">
          <cell r="C9" t="str">
            <v>UI_icon_teshudognzuo_08</v>
          </cell>
          <cell r="D9" t="str">
            <v>BQ_mood08</v>
          </cell>
          <cell r="E9" t="str">
            <v>休闲</v>
          </cell>
        </row>
        <row r="10">
          <cell r="A10" t="str">
            <v>点头</v>
          </cell>
        </row>
        <row r="10">
          <cell r="C10" t="str">
            <v>UI_icon_teshudognzuo_09</v>
          </cell>
          <cell r="D10" t="str">
            <v>BQ_mood09</v>
          </cell>
          <cell r="E10" t="str">
            <v>点头</v>
          </cell>
        </row>
        <row r="11">
          <cell r="A11" t="str">
            <v>生气</v>
          </cell>
        </row>
        <row r="11">
          <cell r="C11" t="str">
            <v>UI_icon_teshudognzuo_10</v>
          </cell>
          <cell r="D11" t="str">
            <v>BQ_mood10</v>
          </cell>
          <cell r="E11" t="str">
            <v>生气</v>
          </cell>
        </row>
        <row r="12">
          <cell r="A12" t="str">
            <v>招手</v>
          </cell>
        </row>
        <row r="12">
          <cell r="C12" t="str">
            <v>UI_icon_teshudognzuo_11</v>
          </cell>
          <cell r="D12" t="str">
            <v>BQ_mood11</v>
          </cell>
          <cell r="E12" t="str">
            <v>招手</v>
          </cell>
        </row>
        <row r="13">
          <cell r="A13" t="str">
            <v>迷茫</v>
          </cell>
        </row>
        <row r="13">
          <cell r="C13" t="str">
            <v>UI_icon_teshudognzuo_12</v>
          </cell>
          <cell r="D13" t="str">
            <v>BQ_mood12</v>
          </cell>
          <cell r="E13" t="str">
            <v>迷茫</v>
          </cell>
        </row>
        <row r="14">
          <cell r="A14" t="str">
            <v>鼓掌</v>
          </cell>
        </row>
        <row r="14">
          <cell r="C14" t="str">
            <v>UI_icon_teshudognzuo_13</v>
          </cell>
          <cell r="D14" t="str">
            <v>BQ_mood13</v>
          </cell>
          <cell r="E14" t="str">
            <v>鼓掌</v>
          </cell>
        </row>
        <row r="15">
          <cell r="A15" t="str">
            <v>无奈</v>
          </cell>
        </row>
        <row r="15">
          <cell r="C15" t="str">
            <v>UI_icon_teshudognzuo_14</v>
          </cell>
          <cell r="D15" t="str">
            <v>BQ_mood14</v>
          </cell>
          <cell r="E15" t="str">
            <v>无奈</v>
          </cell>
        </row>
        <row r="16">
          <cell r="A16" t="str">
            <v>不屑</v>
          </cell>
        </row>
        <row r="16">
          <cell r="C16" t="str">
            <v>UI_icon_teshudognzuo_15</v>
          </cell>
          <cell r="D16" t="str">
            <v>BQ_mood15</v>
          </cell>
          <cell r="E16" t="str">
            <v>不屑</v>
          </cell>
        </row>
        <row r="17">
          <cell r="A17" t="str">
            <v>挑衅</v>
          </cell>
        </row>
        <row r="17">
          <cell r="C17" t="str">
            <v>UI_icon_teshudognzuo_16</v>
          </cell>
          <cell r="D17" t="str">
            <v>BQ_mood16</v>
          </cell>
          <cell r="E17" t="str">
            <v>挑衅</v>
          </cell>
        </row>
        <row r="18">
          <cell r="A18" t="str">
            <v>抠鼻</v>
          </cell>
        </row>
        <row r="18">
          <cell r="C18" t="str">
            <v>UI_icon_teshudognzuo_17</v>
          </cell>
          <cell r="D18" t="str">
            <v>BQ_mood17</v>
          </cell>
          <cell r="E18" t="str">
            <v>抠鼻</v>
          </cell>
        </row>
        <row r="19">
          <cell r="A19" t="str">
            <v>哈气</v>
          </cell>
        </row>
        <row r="19">
          <cell r="C19" t="str">
            <v>UI_icon_teshudognzuo_18</v>
          </cell>
          <cell r="D19" t="str">
            <v>BQ_mood18</v>
          </cell>
          <cell r="E19" t="str">
            <v>哈气</v>
          </cell>
        </row>
        <row r="20">
          <cell r="A20" t="str">
            <v>合影</v>
          </cell>
        </row>
        <row r="20">
          <cell r="C20" t="str">
            <v>UI_icon_teshudognzuo_19</v>
          </cell>
          <cell r="D20" t="str">
            <v>BQ_mood19</v>
          </cell>
          <cell r="E20" t="str">
            <v>合影</v>
          </cell>
        </row>
        <row r="21">
          <cell r="A21" t="str">
            <v>睡觉</v>
          </cell>
        </row>
        <row r="21">
          <cell r="C21" t="str">
            <v>UI_icon_teshudognzuo_20</v>
          </cell>
          <cell r="D21" t="str">
            <v>BQ_mood20</v>
          </cell>
          <cell r="E21" t="str">
            <v>睡觉</v>
          </cell>
        </row>
        <row r="22">
          <cell r="A22" t="str">
            <v>思考</v>
          </cell>
        </row>
        <row r="22">
          <cell r="C22" t="str">
            <v>UI_icon_teshudognzuo_21</v>
          </cell>
          <cell r="D22" t="str">
            <v>BQ_mood21</v>
          </cell>
          <cell r="E22" t="str">
            <v>思考</v>
          </cell>
        </row>
        <row r="23">
          <cell r="A23" t="str">
            <v>大笑</v>
          </cell>
        </row>
        <row r="23">
          <cell r="C23" t="str">
            <v>UI_icon_teshudognzuo_22</v>
          </cell>
          <cell r="D23" t="str">
            <v>BQ_mood22</v>
          </cell>
          <cell r="E23" t="str">
            <v>大笑</v>
          </cell>
        </row>
        <row r="24">
          <cell r="A24" t="str">
            <v>摇头</v>
          </cell>
        </row>
        <row r="24">
          <cell r="C24" t="str">
            <v>UI_icon_teshudognzuo_23</v>
          </cell>
          <cell r="D24" t="str">
            <v>BQ_mood23</v>
          </cell>
          <cell r="E24" t="str">
            <v>摇头</v>
          </cell>
        </row>
        <row r="25">
          <cell r="A25" t="str">
            <v>时间</v>
          </cell>
        </row>
        <row r="25">
          <cell r="C25" t="str">
            <v>UI_icon_teshudognzuo_24</v>
          </cell>
          <cell r="D25" t="str">
            <v>BQ_mood24</v>
          </cell>
          <cell r="E25" t="str">
            <v>时间</v>
          </cell>
        </row>
        <row r="26">
          <cell r="A26" t="str">
            <v>疑问</v>
          </cell>
        </row>
        <row r="26">
          <cell r="C26" t="str">
            <v>UI_icon_teshudognzuo_25</v>
          </cell>
          <cell r="D26" t="str">
            <v>BQ_mood25</v>
          </cell>
          <cell r="E26" t="str">
            <v>疑问</v>
          </cell>
        </row>
        <row r="27">
          <cell r="A27" t="str">
            <v>看书</v>
          </cell>
        </row>
        <row r="27">
          <cell r="C27" t="str">
            <v>UI_icon_teshudognzuo_26</v>
          </cell>
          <cell r="D27" t="str">
            <v>BQ_mood26</v>
          </cell>
          <cell r="E27" t="str">
            <v>看书</v>
          </cell>
        </row>
        <row r="28">
          <cell r="A28" t="str">
            <v>秀</v>
          </cell>
        </row>
        <row r="28">
          <cell r="C28" t="str">
            <v>UI_icon_teshudognzuo_27</v>
          </cell>
          <cell r="D28" t="str">
            <v>BQ_mood27</v>
          </cell>
          <cell r="E28" t="str">
            <v>秀</v>
          </cell>
        </row>
        <row r="29">
          <cell r="A29" t="str">
            <v>玩</v>
          </cell>
        </row>
        <row r="29">
          <cell r="C29" t="str">
            <v>UI_icon_teshudognzuo_28</v>
          </cell>
          <cell r="D29" t="str">
            <v>BQ_mood28</v>
          </cell>
          <cell r="E29" t="str">
            <v>玩</v>
          </cell>
        </row>
      </sheetData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Sheet4"/>
    </sheetNames>
    <sheetDataSet>
      <sheetData sheetId="0"/>
      <sheetData sheetId="1">
        <row r="2">
          <cell r="A2" t="str">
            <v>认同</v>
          </cell>
        </row>
        <row r="2">
          <cell r="C2" t="str">
            <v>UI_icon_teshudognzuo_01</v>
          </cell>
          <cell r="D2" t="str">
            <v>BQ_mood01</v>
          </cell>
          <cell r="E2" t="str">
            <v>认同</v>
          </cell>
        </row>
        <row r="3">
          <cell r="A3" t="str">
            <v>拒绝</v>
          </cell>
        </row>
        <row r="3">
          <cell r="C3" t="str">
            <v>UI_icon_teshudognzuo_02</v>
          </cell>
          <cell r="D3" t="str">
            <v>BQ_mood02</v>
          </cell>
          <cell r="E3" t="str">
            <v>拒绝</v>
          </cell>
        </row>
        <row r="4">
          <cell r="A4" t="str">
            <v>打招呼</v>
          </cell>
        </row>
        <row r="4">
          <cell r="C4" t="str">
            <v>UI_icon_teshudognzuo_03</v>
          </cell>
          <cell r="D4" t="str">
            <v>BQ_mood03</v>
          </cell>
          <cell r="E4" t="str">
            <v>打招呼</v>
          </cell>
        </row>
        <row r="5">
          <cell r="A5" t="str">
            <v>放松</v>
          </cell>
        </row>
        <row r="5">
          <cell r="C5" t="str">
            <v>UI_icon_teshudognzuo_04</v>
          </cell>
          <cell r="D5" t="str">
            <v>BQ_mood04</v>
          </cell>
          <cell r="E5" t="str">
            <v>放松</v>
          </cell>
        </row>
        <row r="6">
          <cell r="A6" t="str">
            <v>示威</v>
          </cell>
        </row>
        <row r="6">
          <cell r="C6" t="str">
            <v>UI_icon_teshudognzuo_05</v>
          </cell>
          <cell r="D6" t="str">
            <v>BQ_mood05</v>
          </cell>
          <cell r="E6" t="str">
            <v>示威</v>
          </cell>
        </row>
        <row r="7">
          <cell r="A7" t="str">
            <v>行礼</v>
          </cell>
        </row>
        <row r="7">
          <cell r="C7" t="str">
            <v>UI_icon_teshudognzuo_06</v>
          </cell>
          <cell r="D7" t="str">
            <v>BQ_mood06</v>
          </cell>
          <cell r="E7" t="str">
            <v>行礼</v>
          </cell>
        </row>
        <row r="8">
          <cell r="A8" t="str">
            <v>观望</v>
          </cell>
        </row>
        <row r="8">
          <cell r="C8" t="str">
            <v>UI_icon_teshudognzuo_07</v>
          </cell>
          <cell r="D8" t="str">
            <v>BQ_mood07</v>
          </cell>
          <cell r="E8" t="str">
            <v>观望</v>
          </cell>
        </row>
        <row r="9">
          <cell r="A9" t="str">
            <v>休闲</v>
          </cell>
        </row>
        <row r="9">
          <cell r="C9" t="str">
            <v>UI_icon_teshudognzuo_08</v>
          </cell>
          <cell r="D9" t="str">
            <v>BQ_mood08</v>
          </cell>
          <cell r="E9" t="str">
            <v>休闲</v>
          </cell>
        </row>
        <row r="10">
          <cell r="A10" t="str">
            <v>点头</v>
          </cell>
        </row>
        <row r="10">
          <cell r="C10" t="str">
            <v>UI_icon_teshudognzuo_09</v>
          </cell>
          <cell r="D10" t="str">
            <v>BQ_mood09</v>
          </cell>
          <cell r="E10" t="str">
            <v>点头</v>
          </cell>
        </row>
        <row r="11">
          <cell r="A11" t="str">
            <v>生气</v>
          </cell>
        </row>
        <row r="11">
          <cell r="C11" t="str">
            <v>UI_icon_teshudognzuo_10</v>
          </cell>
          <cell r="D11" t="str">
            <v>BQ_mood10</v>
          </cell>
          <cell r="E11" t="str">
            <v>生气</v>
          </cell>
        </row>
        <row r="12">
          <cell r="A12" t="str">
            <v>招手</v>
          </cell>
        </row>
        <row r="12">
          <cell r="C12" t="str">
            <v>UI_icon_teshudognzuo_11</v>
          </cell>
          <cell r="D12" t="str">
            <v>BQ_mood11</v>
          </cell>
          <cell r="E12" t="str">
            <v>招手</v>
          </cell>
        </row>
        <row r="13">
          <cell r="A13" t="str">
            <v>迷茫</v>
          </cell>
        </row>
        <row r="13">
          <cell r="C13" t="str">
            <v>UI_icon_teshudognzuo_12</v>
          </cell>
          <cell r="D13" t="str">
            <v>BQ_mood12</v>
          </cell>
          <cell r="E13" t="str">
            <v>迷茫</v>
          </cell>
        </row>
        <row r="14">
          <cell r="A14" t="str">
            <v>鼓掌</v>
          </cell>
        </row>
        <row r="14">
          <cell r="C14" t="str">
            <v>UI_icon_teshudognzuo_13</v>
          </cell>
          <cell r="D14" t="str">
            <v>BQ_mood13</v>
          </cell>
          <cell r="E14" t="str">
            <v>鼓掌</v>
          </cell>
        </row>
        <row r="15">
          <cell r="A15" t="str">
            <v>无奈</v>
          </cell>
        </row>
        <row r="15">
          <cell r="C15" t="str">
            <v>UI_icon_teshudognzuo_14</v>
          </cell>
          <cell r="D15" t="str">
            <v>BQ_mood14</v>
          </cell>
          <cell r="E15" t="str">
            <v>无奈</v>
          </cell>
        </row>
        <row r="16">
          <cell r="A16" t="str">
            <v>不屑</v>
          </cell>
        </row>
        <row r="16">
          <cell r="C16" t="str">
            <v>UI_icon_teshudognzuo_15</v>
          </cell>
          <cell r="D16" t="str">
            <v>BQ_mood15</v>
          </cell>
          <cell r="E16" t="str">
            <v>不屑</v>
          </cell>
        </row>
        <row r="17">
          <cell r="A17" t="str">
            <v>挑衅</v>
          </cell>
        </row>
        <row r="17">
          <cell r="C17" t="str">
            <v>UI_icon_teshudognzuo_16</v>
          </cell>
          <cell r="D17" t="str">
            <v>BQ_mood16</v>
          </cell>
          <cell r="E17" t="str">
            <v>挑衅</v>
          </cell>
        </row>
        <row r="18">
          <cell r="A18" t="str">
            <v>抠鼻</v>
          </cell>
        </row>
        <row r="18">
          <cell r="C18" t="str">
            <v>UI_icon_teshudognzuo_17</v>
          </cell>
          <cell r="D18" t="str">
            <v>BQ_mood17</v>
          </cell>
          <cell r="E18" t="str">
            <v>抠鼻</v>
          </cell>
        </row>
        <row r="19">
          <cell r="A19" t="str">
            <v>哈气</v>
          </cell>
        </row>
        <row r="19">
          <cell r="C19" t="str">
            <v>UI_icon_teshudognzuo_18</v>
          </cell>
          <cell r="D19" t="str">
            <v>BQ_mood18</v>
          </cell>
          <cell r="E19" t="str">
            <v>哈气</v>
          </cell>
        </row>
        <row r="20">
          <cell r="A20" t="str">
            <v>合影</v>
          </cell>
        </row>
        <row r="20">
          <cell r="C20" t="str">
            <v>UI_icon_teshudognzuo_19</v>
          </cell>
          <cell r="D20" t="str">
            <v>BQ_mood19</v>
          </cell>
          <cell r="E20" t="str">
            <v>合影</v>
          </cell>
        </row>
        <row r="21">
          <cell r="A21" t="str">
            <v>睡觉</v>
          </cell>
        </row>
        <row r="21">
          <cell r="C21" t="str">
            <v>UI_icon_teshudognzuo_20</v>
          </cell>
          <cell r="D21" t="str">
            <v>BQ_mood20</v>
          </cell>
          <cell r="E21" t="str">
            <v>睡觉</v>
          </cell>
        </row>
        <row r="22">
          <cell r="A22" t="str">
            <v>思考</v>
          </cell>
        </row>
        <row r="22">
          <cell r="C22" t="str">
            <v>UI_icon_teshudognzuo_21</v>
          </cell>
          <cell r="D22" t="str">
            <v>BQ_mood21</v>
          </cell>
          <cell r="E22" t="str">
            <v>思考</v>
          </cell>
        </row>
        <row r="23">
          <cell r="A23" t="str">
            <v>大笑</v>
          </cell>
        </row>
        <row r="23">
          <cell r="C23" t="str">
            <v>UI_icon_teshudognzuo_22</v>
          </cell>
          <cell r="D23" t="str">
            <v>BQ_mood22</v>
          </cell>
          <cell r="E23" t="str">
            <v>大笑</v>
          </cell>
        </row>
        <row r="24">
          <cell r="A24" t="str">
            <v>摇头</v>
          </cell>
        </row>
        <row r="24">
          <cell r="C24" t="str">
            <v>UI_icon_teshudognzuo_23</v>
          </cell>
          <cell r="D24" t="str">
            <v>BQ_mood23</v>
          </cell>
          <cell r="E24" t="str">
            <v>摇头</v>
          </cell>
        </row>
        <row r="25">
          <cell r="A25" t="str">
            <v>时间</v>
          </cell>
        </row>
        <row r="25">
          <cell r="C25" t="str">
            <v>UI_icon_teshudognzuo_24</v>
          </cell>
          <cell r="D25" t="str">
            <v>BQ_mood24</v>
          </cell>
          <cell r="E25" t="str">
            <v>时间</v>
          </cell>
        </row>
        <row r="26">
          <cell r="A26" t="str">
            <v>疑问</v>
          </cell>
        </row>
        <row r="26">
          <cell r="C26" t="str">
            <v>UI_icon_teshudognzuo_25</v>
          </cell>
          <cell r="D26" t="str">
            <v>BQ_mood25</v>
          </cell>
          <cell r="E26" t="str">
            <v>疑问</v>
          </cell>
        </row>
        <row r="27">
          <cell r="A27" t="str">
            <v>看书</v>
          </cell>
        </row>
        <row r="27">
          <cell r="C27" t="str">
            <v>UI_icon_teshudognzuo_26</v>
          </cell>
          <cell r="D27" t="str">
            <v>BQ_mood26</v>
          </cell>
          <cell r="E27" t="str">
            <v>看书</v>
          </cell>
        </row>
        <row r="28">
          <cell r="A28" t="str">
            <v>秀</v>
          </cell>
        </row>
        <row r="28">
          <cell r="C28" t="str">
            <v>UI_icon_teshudognzuo_27</v>
          </cell>
          <cell r="D28" t="str">
            <v>BQ_mood27</v>
          </cell>
          <cell r="E28" t="str">
            <v>秀</v>
          </cell>
        </row>
        <row r="29">
          <cell r="A29" t="str">
            <v>玩</v>
          </cell>
        </row>
        <row r="29">
          <cell r="C29" t="str">
            <v>UI_icon_teshudognzuo_28</v>
          </cell>
          <cell r="D29" t="str">
            <v>BQ_mood28</v>
          </cell>
          <cell r="E29" t="str">
            <v>玩</v>
          </cell>
        </row>
      </sheetData>
      <sheetData sheetId="2"/>
      <sheetData sheetId="3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Sheet4"/>
    </sheetNames>
    <sheetDataSet>
      <sheetData sheetId="0"/>
      <sheetData sheetId="1">
        <row r="2">
          <cell r="A2" t="str">
            <v>认同</v>
          </cell>
        </row>
        <row r="2">
          <cell r="C2" t="str">
            <v>UI_icon_teshudognzuo_01</v>
          </cell>
          <cell r="D2" t="str">
            <v>BQ_mood01</v>
          </cell>
          <cell r="E2" t="str">
            <v>认同</v>
          </cell>
        </row>
        <row r="3">
          <cell r="A3" t="str">
            <v>拒绝</v>
          </cell>
        </row>
        <row r="3">
          <cell r="C3" t="str">
            <v>UI_icon_teshudognzuo_02</v>
          </cell>
          <cell r="D3" t="str">
            <v>BQ_mood02</v>
          </cell>
          <cell r="E3" t="str">
            <v>拒绝</v>
          </cell>
        </row>
        <row r="4">
          <cell r="A4" t="str">
            <v>打招呼</v>
          </cell>
        </row>
        <row r="4">
          <cell r="C4" t="str">
            <v>UI_icon_teshudognzuo_03</v>
          </cell>
          <cell r="D4" t="str">
            <v>BQ_mood03</v>
          </cell>
          <cell r="E4" t="str">
            <v>打招呼</v>
          </cell>
        </row>
        <row r="5">
          <cell r="A5" t="str">
            <v>放松</v>
          </cell>
        </row>
        <row r="5">
          <cell r="C5" t="str">
            <v>UI_icon_teshudognzuo_04</v>
          </cell>
          <cell r="D5" t="str">
            <v>BQ_mood04</v>
          </cell>
          <cell r="E5" t="str">
            <v>放松</v>
          </cell>
        </row>
        <row r="6">
          <cell r="A6" t="str">
            <v>示威</v>
          </cell>
        </row>
        <row r="6">
          <cell r="C6" t="str">
            <v>UI_icon_teshudognzuo_05</v>
          </cell>
          <cell r="D6" t="str">
            <v>BQ_mood05</v>
          </cell>
          <cell r="E6" t="str">
            <v>示威</v>
          </cell>
        </row>
        <row r="7">
          <cell r="A7" t="str">
            <v>行礼</v>
          </cell>
        </row>
        <row r="7">
          <cell r="C7" t="str">
            <v>UI_icon_teshudognzuo_06</v>
          </cell>
          <cell r="D7" t="str">
            <v>BQ_mood06</v>
          </cell>
          <cell r="E7" t="str">
            <v>行礼</v>
          </cell>
        </row>
        <row r="8">
          <cell r="A8" t="str">
            <v>观望</v>
          </cell>
        </row>
        <row r="8">
          <cell r="C8" t="str">
            <v>UI_icon_teshudognzuo_07</v>
          </cell>
          <cell r="D8" t="str">
            <v>BQ_mood07</v>
          </cell>
          <cell r="E8" t="str">
            <v>观望</v>
          </cell>
        </row>
        <row r="9">
          <cell r="A9" t="str">
            <v>休闲</v>
          </cell>
        </row>
        <row r="9">
          <cell r="C9" t="str">
            <v>UI_icon_teshudognzuo_08</v>
          </cell>
          <cell r="D9" t="str">
            <v>BQ_mood08</v>
          </cell>
          <cell r="E9" t="str">
            <v>休闲</v>
          </cell>
        </row>
        <row r="10">
          <cell r="A10" t="str">
            <v>点头</v>
          </cell>
        </row>
        <row r="10">
          <cell r="C10" t="str">
            <v>UI_icon_teshudognzuo_09</v>
          </cell>
          <cell r="D10" t="str">
            <v>BQ_mood09</v>
          </cell>
          <cell r="E10" t="str">
            <v>点头</v>
          </cell>
        </row>
        <row r="11">
          <cell r="A11" t="str">
            <v>生气</v>
          </cell>
        </row>
        <row r="11">
          <cell r="C11" t="str">
            <v>UI_icon_teshudognzuo_10</v>
          </cell>
          <cell r="D11" t="str">
            <v>BQ_mood10</v>
          </cell>
          <cell r="E11" t="str">
            <v>生气</v>
          </cell>
        </row>
        <row r="12">
          <cell r="A12" t="str">
            <v>招手</v>
          </cell>
        </row>
        <row r="12">
          <cell r="C12" t="str">
            <v>UI_icon_teshudognzuo_11</v>
          </cell>
          <cell r="D12" t="str">
            <v>BQ_mood11</v>
          </cell>
          <cell r="E12" t="str">
            <v>招手</v>
          </cell>
        </row>
        <row r="13">
          <cell r="A13" t="str">
            <v>迷茫</v>
          </cell>
        </row>
        <row r="13">
          <cell r="C13" t="str">
            <v>UI_icon_teshudognzuo_12</v>
          </cell>
          <cell r="D13" t="str">
            <v>BQ_mood12</v>
          </cell>
          <cell r="E13" t="str">
            <v>迷茫</v>
          </cell>
        </row>
        <row r="14">
          <cell r="A14" t="str">
            <v>鼓掌</v>
          </cell>
        </row>
        <row r="14">
          <cell r="C14" t="str">
            <v>UI_icon_teshudognzuo_13</v>
          </cell>
          <cell r="D14" t="str">
            <v>BQ_mood13</v>
          </cell>
          <cell r="E14" t="str">
            <v>鼓掌</v>
          </cell>
        </row>
        <row r="15">
          <cell r="A15" t="str">
            <v>无奈</v>
          </cell>
        </row>
        <row r="15">
          <cell r="C15" t="str">
            <v>UI_icon_teshudognzuo_14</v>
          </cell>
          <cell r="D15" t="str">
            <v>BQ_mood14</v>
          </cell>
          <cell r="E15" t="str">
            <v>无奈</v>
          </cell>
        </row>
        <row r="16">
          <cell r="A16" t="str">
            <v>不屑</v>
          </cell>
        </row>
        <row r="16">
          <cell r="C16" t="str">
            <v>UI_icon_teshudognzuo_15</v>
          </cell>
          <cell r="D16" t="str">
            <v>BQ_mood15</v>
          </cell>
          <cell r="E16" t="str">
            <v>不屑</v>
          </cell>
        </row>
        <row r="17">
          <cell r="A17" t="str">
            <v>挑衅</v>
          </cell>
        </row>
        <row r="17">
          <cell r="C17" t="str">
            <v>UI_icon_teshudognzuo_16</v>
          </cell>
          <cell r="D17" t="str">
            <v>BQ_mood16</v>
          </cell>
          <cell r="E17" t="str">
            <v>挑衅</v>
          </cell>
        </row>
        <row r="18">
          <cell r="A18" t="str">
            <v>抠鼻</v>
          </cell>
        </row>
        <row r="18">
          <cell r="C18" t="str">
            <v>UI_icon_teshudognzuo_17</v>
          </cell>
          <cell r="D18" t="str">
            <v>BQ_mood17</v>
          </cell>
          <cell r="E18" t="str">
            <v>抠鼻</v>
          </cell>
        </row>
        <row r="19">
          <cell r="A19" t="str">
            <v>哈气</v>
          </cell>
        </row>
        <row r="19">
          <cell r="C19" t="str">
            <v>UI_icon_teshudognzuo_18</v>
          </cell>
          <cell r="D19" t="str">
            <v>BQ_mood18</v>
          </cell>
          <cell r="E19" t="str">
            <v>哈气</v>
          </cell>
        </row>
        <row r="20">
          <cell r="A20" t="str">
            <v>合影</v>
          </cell>
        </row>
        <row r="20">
          <cell r="C20" t="str">
            <v>UI_icon_teshudognzuo_19</v>
          </cell>
          <cell r="D20" t="str">
            <v>BQ_mood19</v>
          </cell>
          <cell r="E20" t="str">
            <v>合影</v>
          </cell>
        </row>
        <row r="21">
          <cell r="A21" t="str">
            <v>睡觉</v>
          </cell>
        </row>
        <row r="21">
          <cell r="C21" t="str">
            <v>UI_icon_teshudognzuo_20</v>
          </cell>
          <cell r="D21" t="str">
            <v>BQ_mood20</v>
          </cell>
          <cell r="E21" t="str">
            <v>睡觉</v>
          </cell>
        </row>
        <row r="22">
          <cell r="A22" t="str">
            <v>思考</v>
          </cell>
        </row>
        <row r="22">
          <cell r="C22" t="str">
            <v>UI_icon_teshudognzuo_21</v>
          </cell>
          <cell r="D22" t="str">
            <v>BQ_mood21</v>
          </cell>
          <cell r="E22" t="str">
            <v>思考</v>
          </cell>
        </row>
        <row r="23">
          <cell r="A23" t="str">
            <v>大笑</v>
          </cell>
        </row>
        <row r="23">
          <cell r="C23" t="str">
            <v>UI_icon_teshudognzuo_22</v>
          </cell>
          <cell r="D23" t="str">
            <v>BQ_mood22</v>
          </cell>
          <cell r="E23" t="str">
            <v>大笑</v>
          </cell>
        </row>
        <row r="24">
          <cell r="A24" t="str">
            <v>摇头</v>
          </cell>
        </row>
        <row r="24">
          <cell r="C24" t="str">
            <v>UI_icon_teshudognzuo_23</v>
          </cell>
          <cell r="D24" t="str">
            <v>BQ_mood23</v>
          </cell>
          <cell r="E24" t="str">
            <v>摇头</v>
          </cell>
        </row>
        <row r="25">
          <cell r="A25" t="str">
            <v>时间</v>
          </cell>
        </row>
        <row r="25">
          <cell r="C25" t="str">
            <v>UI_icon_teshudognzuo_24</v>
          </cell>
          <cell r="D25" t="str">
            <v>BQ_mood24</v>
          </cell>
          <cell r="E25" t="str">
            <v>时间</v>
          </cell>
        </row>
        <row r="26">
          <cell r="A26" t="str">
            <v>疑问</v>
          </cell>
        </row>
        <row r="26">
          <cell r="C26" t="str">
            <v>UI_icon_teshudognzuo_25</v>
          </cell>
          <cell r="D26" t="str">
            <v>BQ_mood25</v>
          </cell>
          <cell r="E26" t="str">
            <v>疑问</v>
          </cell>
        </row>
        <row r="27">
          <cell r="A27" t="str">
            <v>看书</v>
          </cell>
        </row>
        <row r="27">
          <cell r="C27" t="str">
            <v>UI_icon_teshudognzuo_26</v>
          </cell>
          <cell r="D27" t="str">
            <v>BQ_mood26</v>
          </cell>
          <cell r="E27" t="str">
            <v>看书</v>
          </cell>
        </row>
        <row r="28">
          <cell r="A28" t="str">
            <v>秀</v>
          </cell>
        </row>
        <row r="28">
          <cell r="C28" t="str">
            <v>UI_icon_teshudognzuo_27</v>
          </cell>
          <cell r="D28" t="str">
            <v>BQ_mood27</v>
          </cell>
          <cell r="E28" t="str">
            <v>秀</v>
          </cell>
        </row>
        <row r="29">
          <cell r="A29" t="str">
            <v>玩</v>
          </cell>
        </row>
        <row r="29">
          <cell r="C29" t="str">
            <v>UI_icon_teshudognzuo_28</v>
          </cell>
          <cell r="D29" t="str">
            <v>BQ_mood28</v>
          </cell>
          <cell r="E29" t="str">
            <v>玩</v>
          </cell>
        </row>
      </sheetData>
      <sheetData sheetId="2"/>
      <sheetData sheetId="3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Sheet4"/>
    </sheetNames>
    <sheetDataSet>
      <sheetData sheetId="0" refreshError="1"/>
      <sheetData sheetId="1" refreshError="1">
        <row r="2">
          <cell r="A2" t="str">
            <v>认同</v>
          </cell>
        </row>
        <row r="2">
          <cell r="C2" t="str">
            <v>UI_icon_teshudognzuo_01</v>
          </cell>
          <cell r="D2" t="str">
            <v>BQ_mood01</v>
          </cell>
          <cell r="E2" t="str">
            <v>认同</v>
          </cell>
        </row>
        <row r="3">
          <cell r="A3" t="str">
            <v>拒绝</v>
          </cell>
        </row>
        <row r="3">
          <cell r="C3" t="str">
            <v>UI_icon_teshudognzuo_02</v>
          </cell>
          <cell r="D3" t="str">
            <v>BQ_mood02</v>
          </cell>
          <cell r="E3" t="str">
            <v>拒绝</v>
          </cell>
        </row>
        <row r="4">
          <cell r="A4" t="str">
            <v>打招呼</v>
          </cell>
        </row>
        <row r="4">
          <cell r="C4" t="str">
            <v>UI_icon_teshudognzuo_03</v>
          </cell>
          <cell r="D4" t="str">
            <v>BQ_mood03</v>
          </cell>
          <cell r="E4" t="str">
            <v>打招呼</v>
          </cell>
        </row>
        <row r="5">
          <cell r="A5" t="str">
            <v>放松</v>
          </cell>
        </row>
        <row r="5">
          <cell r="C5" t="str">
            <v>UI_icon_teshudognzuo_04</v>
          </cell>
          <cell r="D5" t="str">
            <v>BQ_mood04</v>
          </cell>
          <cell r="E5" t="str">
            <v>放松</v>
          </cell>
        </row>
        <row r="6">
          <cell r="A6" t="str">
            <v>示威</v>
          </cell>
        </row>
        <row r="6">
          <cell r="C6" t="str">
            <v>UI_icon_teshudognzuo_05</v>
          </cell>
          <cell r="D6" t="str">
            <v>BQ_mood05</v>
          </cell>
          <cell r="E6" t="str">
            <v>示威</v>
          </cell>
        </row>
        <row r="7">
          <cell r="A7" t="str">
            <v>行礼</v>
          </cell>
        </row>
        <row r="7">
          <cell r="C7" t="str">
            <v>UI_icon_teshudognzuo_06</v>
          </cell>
          <cell r="D7" t="str">
            <v>BQ_mood06</v>
          </cell>
          <cell r="E7" t="str">
            <v>行礼</v>
          </cell>
        </row>
        <row r="8">
          <cell r="A8" t="str">
            <v>观望</v>
          </cell>
        </row>
        <row r="8">
          <cell r="C8" t="str">
            <v>UI_icon_teshudognzuo_07</v>
          </cell>
          <cell r="D8" t="str">
            <v>BQ_mood07</v>
          </cell>
          <cell r="E8" t="str">
            <v>观望</v>
          </cell>
        </row>
        <row r="9">
          <cell r="A9" t="str">
            <v>休闲</v>
          </cell>
        </row>
        <row r="9">
          <cell r="C9" t="str">
            <v>UI_icon_teshudognzuo_08</v>
          </cell>
          <cell r="D9" t="str">
            <v>BQ_mood08</v>
          </cell>
          <cell r="E9" t="str">
            <v>休闲</v>
          </cell>
        </row>
        <row r="10">
          <cell r="A10" t="str">
            <v>点头</v>
          </cell>
        </row>
        <row r="10">
          <cell r="C10" t="str">
            <v>UI_icon_teshudognzuo_09</v>
          </cell>
          <cell r="D10" t="str">
            <v>BQ_mood09</v>
          </cell>
          <cell r="E10" t="str">
            <v>点头</v>
          </cell>
        </row>
        <row r="11">
          <cell r="A11" t="str">
            <v>生气</v>
          </cell>
        </row>
        <row r="11">
          <cell r="C11" t="str">
            <v>UI_icon_teshudognzuo_10</v>
          </cell>
          <cell r="D11" t="str">
            <v>BQ_mood10</v>
          </cell>
          <cell r="E11" t="str">
            <v>生气</v>
          </cell>
        </row>
        <row r="12">
          <cell r="A12" t="str">
            <v>招手</v>
          </cell>
        </row>
        <row r="12">
          <cell r="C12" t="str">
            <v>UI_icon_teshudognzuo_11</v>
          </cell>
          <cell r="D12" t="str">
            <v>BQ_mood11</v>
          </cell>
          <cell r="E12" t="str">
            <v>招手</v>
          </cell>
        </row>
        <row r="13">
          <cell r="A13" t="str">
            <v>迷茫</v>
          </cell>
        </row>
        <row r="13">
          <cell r="C13" t="str">
            <v>UI_icon_teshudognzuo_12</v>
          </cell>
          <cell r="D13" t="str">
            <v>BQ_mood12</v>
          </cell>
          <cell r="E13" t="str">
            <v>迷茫</v>
          </cell>
        </row>
        <row r="14">
          <cell r="A14" t="str">
            <v>鼓掌</v>
          </cell>
        </row>
        <row r="14">
          <cell r="C14" t="str">
            <v>UI_icon_teshudognzuo_13</v>
          </cell>
          <cell r="D14" t="str">
            <v>BQ_mood13</v>
          </cell>
          <cell r="E14" t="str">
            <v>鼓掌</v>
          </cell>
        </row>
        <row r="15">
          <cell r="A15" t="str">
            <v>无奈</v>
          </cell>
        </row>
        <row r="15">
          <cell r="C15" t="str">
            <v>UI_icon_teshudognzuo_14</v>
          </cell>
          <cell r="D15" t="str">
            <v>BQ_mood14</v>
          </cell>
          <cell r="E15" t="str">
            <v>无奈</v>
          </cell>
        </row>
        <row r="16">
          <cell r="A16" t="str">
            <v>不屑</v>
          </cell>
        </row>
        <row r="16">
          <cell r="C16" t="str">
            <v>UI_icon_teshudognzuo_15</v>
          </cell>
          <cell r="D16" t="str">
            <v>BQ_mood15</v>
          </cell>
          <cell r="E16" t="str">
            <v>不屑</v>
          </cell>
        </row>
        <row r="17">
          <cell r="A17" t="str">
            <v>挑衅</v>
          </cell>
        </row>
        <row r="17">
          <cell r="C17" t="str">
            <v>UI_icon_teshudognzuo_16</v>
          </cell>
          <cell r="D17" t="str">
            <v>BQ_mood16</v>
          </cell>
          <cell r="E17" t="str">
            <v>挑衅</v>
          </cell>
        </row>
        <row r="18">
          <cell r="A18" t="str">
            <v>抠鼻</v>
          </cell>
        </row>
        <row r="18">
          <cell r="C18" t="str">
            <v>UI_icon_teshudognzuo_17</v>
          </cell>
          <cell r="D18" t="str">
            <v>BQ_mood17</v>
          </cell>
          <cell r="E18" t="str">
            <v>抠鼻</v>
          </cell>
        </row>
        <row r="19">
          <cell r="A19" t="str">
            <v>哈气</v>
          </cell>
        </row>
        <row r="19">
          <cell r="C19" t="str">
            <v>UI_icon_teshudognzuo_18</v>
          </cell>
          <cell r="D19" t="str">
            <v>BQ_mood18</v>
          </cell>
          <cell r="E19" t="str">
            <v>哈气</v>
          </cell>
        </row>
        <row r="20">
          <cell r="A20" t="str">
            <v>合影</v>
          </cell>
        </row>
        <row r="20">
          <cell r="C20" t="str">
            <v>UI_icon_teshudognzuo_19</v>
          </cell>
          <cell r="D20" t="str">
            <v>BQ_mood19</v>
          </cell>
          <cell r="E20" t="str">
            <v>合影</v>
          </cell>
        </row>
        <row r="21">
          <cell r="A21" t="str">
            <v>睡觉</v>
          </cell>
        </row>
        <row r="21">
          <cell r="C21" t="str">
            <v>UI_icon_teshudognzuo_20</v>
          </cell>
          <cell r="D21" t="str">
            <v>BQ_mood20</v>
          </cell>
          <cell r="E21" t="str">
            <v>睡觉</v>
          </cell>
        </row>
        <row r="22">
          <cell r="A22" t="str">
            <v>思考</v>
          </cell>
        </row>
        <row r="22">
          <cell r="C22" t="str">
            <v>UI_icon_teshudognzuo_21</v>
          </cell>
          <cell r="D22" t="str">
            <v>BQ_mood21</v>
          </cell>
          <cell r="E22" t="str">
            <v>思考</v>
          </cell>
        </row>
        <row r="23">
          <cell r="A23" t="str">
            <v>大笑</v>
          </cell>
        </row>
        <row r="23">
          <cell r="C23" t="str">
            <v>UI_icon_teshudognzuo_22</v>
          </cell>
          <cell r="D23" t="str">
            <v>BQ_mood22</v>
          </cell>
          <cell r="E23" t="str">
            <v>大笑</v>
          </cell>
        </row>
        <row r="24">
          <cell r="A24" t="str">
            <v>摇头</v>
          </cell>
        </row>
        <row r="24">
          <cell r="C24" t="str">
            <v>UI_icon_teshudognzuo_23</v>
          </cell>
          <cell r="D24" t="str">
            <v>BQ_mood23</v>
          </cell>
          <cell r="E24" t="str">
            <v>摇头</v>
          </cell>
        </row>
        <row r="25">
          <cell r="A25" t="str">
            <v>时间</v>
          </cell>
        </row>
        <row r="25">
          <cell r="C25" t="str">
            <v>UI_icon_teshudognzuo_24</v>
          </cell>
          <cell r="D25" t="str">
            <v>BQ_mood24</v>
          </cell>
          <cell r="E25" t="str">
            <v>时间</v>
          </cell>
        </row>
        <row r="26">
          <cell r="A26" t="str">
            <v>疑问</v>
          </cell>
        </row>
        <row r="26">
          <cell r="C26" t="str">
            <v>UI_icon_teshudognzuo_25</v>
          </cell>
          <cell r="D26" t="str">
            <v>BQ_mood25</v>
          </cell>
          <cell r="E26" t="str">
            <v>疑问</v>
          </cell>
        </row>
        <row r="27">
          <cell r="A27" t="str">
            <v>看书</v>
          </cell>
        </row>
        <row r="27">
          <cell r="C27" t="str">
            <v>UI_icon_teshudognzuo_26</v>
          </cell>
          <cell r="D27" t="str">
            <v>BQ_mood26</v>
          </cell>
          <cell r="E27" t="str">
            <v>看书</v>
          </cell>
        </row>
        <row r="28">
          <cell r="A28" t="str">
            <v>秀</v>
          </cell>
        </row>
        <row r="28">
          <cell r="C28" t="str">
            <v>UI_icon_teshudognzuo_27</v>
          </cell>
          <cell r="D28" t="str">
            <v>BQ_mood27</v>
          </cell>
          <cell r="E28" t="str">
            <v>秀</v>
          </cell>
        </row>
        <row r="29">
          <cell r="A29" t="str">
            <v>玩</v>
          </cell>
        </row>
        <row r="29">
          <cell r="C29" t="str">
            <v>UI_icon_teshudognzuo_28</v>
          </cell>
          <cell r="D29" t="str">
            <v>BQ_mood28</v>
          </cell>
          <cell r="E29" t="str">
            <v>玩</v>
          </cell>
        </row>
      </sheetData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672"/>
  <sheetViews>
    <sheetView tabSelected="1" workbookViewId="0">
      <pane xSplit="3" ySplit="6" topLeftCell="I374" activePane="bottomRight" state="frozen"/>
      <selection/>
      <selection pane="topRight"/>
      <selection pane="bottomLeft"/>
      <selection pane="bottomRight" activeCell="L377" sqref="L377"/>
    </sheetView>
  </sheetViews>
  <sheetFormatPr defaultColWidth="9" defaultRowHeight="15"/>
  <cols>
    <col min="2" max="2" width="13.0952380952381" customWidth="1"/>
    <col min="3" max="3" width="16.4571428571429" customWidth="1"/>
    <col min="4" max="4" width="40.3619047619048" customWidth="1"/>
    <col min="5" max="5" width="16.0952380952381" customWidth="1"/>
    <col min="6" max="7" width="14.9047619047619" customWidth="1"/>
    <col min="8" max="8" width="14.6285714285714" customWidth="1"/>
    <col min="9" max="9" width="21" customWidth="1"/>
    <col min="10" max="10" width="16.3714285714286" customWidth="1"/>
    <col min="11" max="11" width="17.7238095238095" customWidth="1"/>
    <col min="12" max="12" width="36.6380952380952" customWidth="1"/>
    <col min="13" max="15" width="21.9047619047619" customWidth="1"/>
    <col min="16" max="16" width="25" customWidth="1"/>
    <col min="17" max="18" width="21.0952380952381" customWidth="1"/>
    <col min="19" max="19" width="19" customWidth="1"/>
    <col min="20" max="20" width="23.6285714285714" customWidth="1"/>
    <col min="21" max="21" width="15" customWidth="1"/>
    <col min="22" max="22" width="16.4571428571429" customWidth="1"/>
    <col min="24" max="24" width="26.0952380952381" customWidth="1"/>
    <col min="25" max="25" width="14.3714285714286" customWidth="1"/>
    <col min="26" max="26" width="23.6285714285714" customWidth="1"/>
  </cols>
  <sheetData>
    <row r="1" spans="1:4">
      <c r="A1">
        <v>7</v>
      </c>
      <c r="B1">
        <v>1</v>
      </c>
      <c r="C1">
        <v>9999</v>
      </c>
      <c r="D1">
        <v>20</v>
      </c>
    </row>
    <row r="2" spans="1:2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s="58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s="58"/>
    </row>
    <row r="3" spans="1:26">
      <c r="A3" t="s">
        <v>0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 t="s">
        <v>37</v>
      </c>
      <c r="P3" t="s">
        <v>38</v>
      </c>
      <c r="Q3" t="s">
        <v>39</v>
      </c>
      <c r="R3" t="s">
        <v>40</v>
      </c>
      <c r="S3" t="s">
        <v>41</v>
      </c>
      <c r="T3" s="58" t="s">
        <v>42</v>
      </c>
      <c r="X3" t="s">
        <v>26</v>
      </c>
      <c r="Y3" t="s">
        <v>27</v>
      </c>
      <c r="Z3" s="58"/>
    </row>
    <row r="4" spans="1:25">
      <c r="A4" t="s">
        <v>43</v>
      </c>
      <c r="C4" t="s">
        <v>44</v>
      </c>
      <c r="D4" t="s">
        <v>44</v>
      </c>
      <c r="E4" t="s">
        <v>44</v>
      </c>
      <c r="F4" t="s">
        <v>45</v>
      </c>
      <c r="G4" t="s">
        <v>46</v>
      </c>
      <c r="H4" t="s">
        <v>45</v>
      </c>
      <c r="I4" t="s">
        <v>43</v>
      </c>
      <c r="J4" t="s">
        <v>43</v>
      </c>
      <c r="K4" t="s">
        <v>43</v>
      </c>
      <c r="L4" t="s">
        <v>45</v>
      </c>
      <c r="M4" t="s">
        <v>45</v>
      </c>
      <c r="N4" t="s">
        <v>46</v>
      </c>
      <c r="O4" t="s">
        <v>43</v>
      </c>
      <c r="P4" t="s">
        <v>43</v>
      </c>
      <c r="Q4" t="s">
        <v>43</v>
      </c>
      <c r="R4" t="s">
        <v>43</v>
      </c>
      <c r="S4" t="s">
        <v>44</v>
      </c>
      <c r="T4" t="s">
        <v>43</v>
      </c>
      <c r="X4" t="s">
        <v>44</v>
      </c>
      <c r="Y4" t="s">
        <v>44</v>
      </c>
    </row>
    <row r="5" spans="1:25">
      <c r="A5" t="s">
        <v>47</v>
      </c>
      <c r="C5" t="s">
        <v>48</v>
      </c>
      <c r="D5" t="s">
        <v>48</v>
      </c>
      <c r="E5" t="s">
        <v>48</v>
      </c>
      <c r="F5" t="s">
        <v>48</v>
      </c>
      <c r="G5" t="s">
        <v>48</v>
      </c>
      <c r="H5" t="s">
        <v>48</v>
      </c>
      <c r="I5" t="s">
        <v>48</v>
      </c>
      <c r="J5" t="s">
        <v>48</v>
      </c>
      <c r="K5" t="s">
        <v>48</v>
      </c>
      <c r="L5" t="s">
        <v>48</v>
      </c>
      <c r="M5" t="s">
        <v>48</v>
      </c>
      <c r="N5" t="s">
        <v>48</v>
      </c>
      <c r="O5" t="s">
        <v>49</v>
      </c>
      <c r="P5" t="s">
        <v>48</v>
      </c>
      <c r="Q5" t="s">
        <v>48</v>
      </c>
      <c r="R5" t="s">
        <v>48</v>
      </c>
      <c r="S5" t="s">
        <v>48</v>
      </c>
      <c r="T5" t="s">
        <v>48</v>
      </c>
      <c r="X5" t="s">
        <v>48</v>
      </c>
      <c r="Y5" t="s">
        <v>48</v>
      </c>
    </row>
    <row r="7" s="4" customFormat="1" ht="18.75" spans="1:25">
      <c r="A7" s="4">
        <f>ROW()-6</f>
        <v>1</v>
      </c>
      <c r="B7" s="46">
        <v>113001</v>
      </c>
      <c r="C7" s="4" t="s">
        <v>50</v>
      </c>
      <c r="D7" s="4" t="str">
        <f>X7</f>
        <v>UI_icon_teshudognzuo_16</v>
      </c>
      <c r="E7" s="4" t="str">
        <f>W7</f>
        <v>挑衅</v>
      </c>
      <c r="F7" s="4" t="s">
        <v>51</v>
      </c>
      <c r="I7" s="4">
        <v>0</v>
      </c>
      <c r="J7" s="4">
        <v>1</v>
      </c>
      <c r="K7" s="4">
        <v>1</v>
      </c>
      <c r="L7" s="52" t="s">
        <v>52</v>
      </c>
      <c r="M7" s="206" t="s">
        <v>53</v>
      </c>
      <c r="N7" s="4">
        <v>3.1</v>
      </c>
      <c r="O7" s="4">
        <v>35</v>
      </c>
      <c r="P7" s="4">
        <v>1</v>
      </c>
      <c r="T7" s="59"/>
      <c r="U7" s="59" t="s">
        <v>54</v>
      </c>
      <c r="V7" s="4">
        <v>1</v>
      </c>
      <c r="W7" s="4" t="s">
        <v>55</v>
      </c>
      <c r="X7" s="4" t="str">
        <f>IF(ISBLANK(W7),"",VLOOKUP($W7,Sheet2!$A$2:$E$29,3,FALSE))</f>
        <v>UI_icon_teshudognzuo_16</v>
      </c>
      <c r="Y7" s="4" t="str">
        <f>IF(ISBLANK(W7),"",VLOOKUP($W7,Sheet2!$A$2:$E$29,4,FALSE))</f>
        <v>BQ_mood16</v>
      </c>
    </row>
    <row r="8" customFormat="1" ht="18.75" spans="1:25">
      <c r="A8" s="4">
        <f>ROW()-6</f>
        <v>2</v>
      </c>
      <c r="B8" s="47">
        <v>113001</v>
      </c>
      <c r="C8" t="s">
        <v>56</v>
      </c>
      <c r="D8" t="str">
        <f t="shared" ref="D8:D12" si="0">X8</f>
        <v>UI_icon_teshudognzuo_05</v>
      </c>
      <c r="E8" t="str">
        <f t="shared" ref="E8:E12" si="1">W8</f>
        <v>示威</v>
      </c>
      <c r="F8" t="s">
        <v>57</v>
      </c>
      <c r="I8">
        <v>0</v>
      </c>
      <c r="J8">
        <v>0</v>
      </c>
      <c r="K8">
        <v>1</v>
      </c>
      <c r="L8" s="53" t="s">
        <v>58</v>
      </c>
      <c r="M8" s="207" t="s">
        <v>59</v>
      </c>
      <c r="N8">
        <v>2.5</v>
      </c>
      <c r="O8">
        <v>35</v>
      </c>
      <c r="P8">
        <v>0</v>
      </c>
      <c r="T8" s="60"/>
      <c r="U8" s="60"/>
      <c r="V8">
        <v>2</v>
      </c>
      <c r="W8" t="s">
        <v>60</v>
      </c>
      <c r="X8" t="str">
        <f>IF(ISBLANK(W8),"",VLOOKUP($W8,Sheet2!$A$2:$E$29,3,FALSE))</f>
        <v>UI_icon_teshudognzuo_05</v>
      </c>
      <c r="Y8" t="str">
        <f>IF(ISBLANK(W8),"",VLOOKUP($W8,Sheet2!$A$2:$E$29,4,FALSE))</f>
        <v>BQ_mood05</v>
      </c>
    </row>
    <row r="9" customFormat="1" ht="18.75" spans="1:25">
      <c r="A9" s="4">
        <f t="shared" ref="A9:A18" si="2">ROW()-6</f>
        <v>3</v>
      </c>
      <c r="B9" s="47">
        <v>113001</v>
      </c>
      <c r="C9" t="s">
        <v>61</v>
      </c>
      <c r="D9" t="str">
        <f t="shared" si="0"/>
        <v>UI_icon_teshudognzuo_27</v>
      </c>
      <c r="E9" t="str">
        <f t="shared" si="1"/>
        <v>秀</v>
      </c>
      <c r="F9" t="s">
        <v>62</v>
      </c>
      <c r="I9">
        <v>1</v>
      </c>
      <c r="J9">
        <v>0</v>
      </c>
      <c r="K9">
        <v>0</v>
      </c>
      <c r="L9" s="53" t="s">
        <v>63</v>
      </c>
      <c r="M9" s="207" t="s">
        <v>64</v>
      </c>
      <c r="N9">
        <v>3.6</v>
      </c>
      <c r="O9">
        <v>35</v>
      </c>
      <c r="P9">
        <v>0</v>
      </c>
      <c r="T9" s="60"/>
      <c r="U9" s="60"/>
      <c r="V9">
        <v>3</v>
      </c>
      <c r="W9" t="s">
        <v>65</v>
      </c>
      <c r="X9" t="str">
        <f>IF(ISBLANK(W9),"",VLOOKUP($W9,Sheet2!$A$2:$E$29,3,FALSE))</f>
        <v>UI_icon_teshudognzuo_27</v>
      </c>
      <c r="Y9" t="str">
        <f>IF(ISBLANK(W9),"",VLOOKUP($W9,Sheet2!$A$2:$E$29,4,FALSE))</f>
        <v>BQ_mood27</v>
      </c>
    </row>
    <row r="10" customFormat="1" ht="18.75" spans="1:25">
      <c r="A10" s="4">
        <f t="shared" si="2"/>
        <v>4</v>
      </c>
      <c r="B10" s="47">
        <v>113001</v>
      </c>
      <c r="C10" t="s">
        <v>66</v>
      </c>
      <c r="D10" t="str">
        <f t="shared" si="0"/>
        <v>UI_icon_teshudognzuo_01</v>
      </c>
      <c r="E10" t="str">
        <f t="shared" si="1"/>
        <v>认同</v>
      </c>
      <c r="I10">
        <v>1</v>
      </c>
      <c r="J10">
        <v>0</v>
      </c>
      <c r="K10">
        <v>0</v>
      </c>
      <c r="L10" s="53"/>
      <c r="N10">
        <v>3</v>
      </c>
      <c r="O10">
        <v>35</v>
      </c>
      <c r="P10">
        <v>0</v>
      </c>
      <c r="T10" s="60"/>
      <c r="U10" s="60"/>
      <c r="V10">
        <v>4</v>
      </c>
      <c r="W10" t="s">
        <v>67</v>
      </c>
      <c r="X10" t="str">
        <f>IF(ISBLANK(W10),"",VLOOKUP($W10,Sheet2!$A$2:$E$29,3,FALSE))</f>
        <v>UI_icon_teshudognzuo_01</v>
      </c>
      <c r="Y10" t="str">
        <f>IF(ISBLANK(W10),"",VLOOKUP($W10,Sheet2!$A$2:$E$29,4,FALSE))</f>
        <v>BQ_mood01</v>
      </c>
    </row>
    <row r="11" customFormat="1" ht="18.75" spans="1:25">
      <c r="A11" s="4">
        <f t="shared" si="2"/>
        <v>5</v>
      </c>
      <c r="B11" s="47">
        <v>113001</v>
      </c>
      <c r="C11" t="s">
        <v>68</v>
      </c>
      <c r="D11" t="str">
        <f t="shared" si="0"/>
        <v>UI_icon_teshudognzuo_08</v>
      </c>
      <c r="E11" t="str">
        <f t="shared" si="1"/>
        <v>休闲</v>
      </c>
      <c r="F11" t="s">
        <v>69</v>
      </c>
      <c r="I11">
        <v>0</v>
      </c>
      <c r="J11">
        <v>1</v>
      </c>
      <c r="K11">
        <v>1</v>
      </c>
      <c r="L11" s="53" t="s">
        <v>70</v>
      </c>
      <c r="M11" s="207" t="s">
        <v>71</v>
      </c>
      <c r="N11">
        <v>4.9</v>
      </c>
      <c r="O11">
        <v>35</v>
      </c>
      <c r="P11">
        <v>1</v>
      </c>
      <c r="T11" s="60"/>
      <c r="U11" s="60"/>
      <c r="V11">
        <v>5</v>
      </c>
      <c r="W11" t="s">
        <v>72</v>
      </c>
      <c r="X11" t="str">
        <f>IF(ISBLANK(W11),"",VLOOKUP($W11,Sheet2!$A$2:$E$29,3,FALSE))</f>
        <v>UI_icon_teshudognzuo_08</v>
      </c>
      <c r="Y11" t="str">
        <f>IF(ISBLANK(W11),"",VLOOKUP($W11,Sheet2!$A$2:$E$29,4,FALSE))</f>
        <v>BQ_mood08</v>
      </c>
    </row>
    <row r="12" s="16" customFormat="1" ht="18.75" spans="1:25">
      <c r="A12" s="4">
        <f t="shared" si="2"/>
        <v>6</v>
      </c>
      <c r="B12" s="48">
        <v>113001</v>
      </c>
      <c r="C12" s="16" t="s">
        <v>73</v>
      </c>
      <c r="D12" s="16" t="str">
        <f t="shared" si="0"/>
        <v>UI_icon_teshudognzuo_02</v>
      </c>
      <c r="E12" s="16" t="str">
        <f t="shared" si="1"/>
        <v>拒绝</v>
      </c>
      <c r="F12" s="16" t="s">
        <v>74</v>
      </c>
      <c r="I12" s="16">
        <v>1</v>
      </c>
      <c r="J12" s="16">
        <v>1</v>
      </c>
      <c r="K12" s="16">
        <v>1</v>
      </c>
      <c r="L12" s="54" t="s">
        <v>75</v>
      </c>
      <c r="M12" s="208" t="s">
        <v>76</v>
      </c>
      <c r="N12" s="16">
        <v>1.8</v>
      </c>
      <c r="O12" s="16">
        <v>35</v>
      </c>
      <c r="P12" s="16">
        <v>1</v>
      </c>
      <c r="T12" s="61"/>
      <c r="U12" s="61"/>
      <c r="V12" s="16">
        <v>6</v>
      </c>
      <c r="W12" s="16" t="s">
        <v>77</v>
      </c>
      <c r="X12" s="16" t="str">
        <f>IF(ISBLANK(W12),"",VLOOKUP($W12,Sheet2!$A$2:$E$29,3,FALSE))</f>
        <v>UI_icon_teshudognzuo_02</v>
      </c>
      <c r="Y12" s="16" t="str">
        <f>IF(ISBLANK(W12),"",VLOOKUP($W12,Sheet2!$A$2:$E$29,4,FALSE))</f>
        <v>BQ_mood02</v>
      </c>
    </row>
    <row r="13" s="4" customFormat="1" ht="18.75" spans="1:25">
      <c r="A13" s="4">
        <f t="shared" si="2"/>
        <v>7</v>
      </c>
      <c r="B13" s="46">
        <f>B7+1</f>
        <v>113002</v>
      </c>
      <c r="C13" s="4" t="s">
        <v>50</v>
      </c>
      <c r="D13" s="4" t="s">
        <v>78</v>
      </c>
      <c r="E13" s="4" t="s">
        <v>65</v>
      </c>
      <c r="F13" s="49" t="s">
        <v>79</v>
      </c>
      <c r="I13" s="4">
        <v>1</v>
      </c>
      <c r="J13" s="4">
        <v>0</v>
      </c>
      <c r="K13" s="55">
        <v>1</v>
      </c>
      <c r="L13" s="52" t="s">
        <v>80</v>
      </c>
      <c r="M13" s="206" t="s">
        <v>81</v>
      </c>
      <c r="N13" s="4">
        <v>4.3</v>
      </c>
      <c r="O13" s="4">
        <v>36</v>
      </c>
      <c r="P13" s="4">
        <v>0</v>
      </c>
      <c r="T13" s="59"/>
      <c r="U13" s="59" t="s">
        <v>82</v>
      </c>
      <c r="V13" s="4">
        <v>1</v>
      </c>
      <c r="W13" s="4" t="s">
        <v>65</v>
      </c>
      <c r="X13" s="4" t="str">
        <f>IF(ISBLANK(W13),"",VLOOKUP($W13,Sheet2!$A$2:$E$29,3,FALSE))</f>
        <v>UI_icon_teshudognzuo_27</v>
      </c>
      <c r="Y13" s="4" t="str">
        <f>IF(ISBLANK(W13),"",VLOOKUP($W13,Sheet2!$A$2:$E$29,4,FALSE))</f>
        <v>BQ_mood27</v>
      </c>
    </row>
    <row r="14" customFormat="1" ht="18.75" spans="1:25">
      <c r="A14" s="4">
        <f t="shared" si="2"/>
        <v>8</v>
      </c>
      <c r="B14" s="47">
        <f>B8+1</f>
        <v>113002</v>
      </c>
      <c r="C14" t="s">
        <v>56</v>
      </c>
      <c r="D14" t="s">
        <v>83</v>
      </c>
      <c r="E14" t="s">
        <v>60</v>
      </c>
      <c r="F14" t="s">
        <v>84</v>
      </c>
      <c r="I14">
        <v>1</v>
      </c>
      <c r="J14">
        <v>1</v>
      </c>
      <c r="K14" s="56">
        <v>0</v>
      </c>
      <c r="L14" s="53" t="s">
        <v>85</v>
      </c>
      <c r="M14" s="207" t="s">
        <v>86</v>
      </c>
      <c r="N14">
        <v>3.8</v>
      </c>
      <c r="O14">
        <v>36</v>
      </c>
      <c r="P14">
        <v>0</v>
      </c>
      <c r="T14" s="60"/>
      <c r="U14" s="60"/>
      <c r="V14">
        <v>2</v>
      </c>
      <c r="W14" t="s">
        <v>60</v>
      </c>
      <c r="X14" t="str">
        <f>IF(ISBLANK(W14),"",VLOOKUP($W14,Sheet2!$A$2:$E$29,3,FALSE))</f>
        <v>UI_icon_teshudognzuo_05</v>
      </c>
      <c r="Y14" t="str">
        <f>IF(ISBLANK(W14),"",VLOOKUP($W14,Sheet2!$A$2:$E$29,4,FALSE))</f>
        <v>BQ_mood05</v>
      </c>
    </row>
    <row r="15" customFormat="1" ht="18.75" spans="1:25">
      <c r="A15" s="4">
        <f t="shared" si="2"/>
        <v>9</v>
      </c>
      <c r="B15" s="47">
        <f>B9+1</f>
        <v>113002</v>
      </c>
      <c r="C15" t="s">
        <v>61</v>
      </c>
      <c r="D15" t="s">
        <v>87</v>
      </c>
      <c r="E15" t="s">
        <v>88</v>
      </c>
      <c r="F15" s="50" t="s">
        <v>89</v>
      </c>
      <c r="I15">
        <v>0</v>
      </c>
      <c r="J15">
        <v>1</v>
      </c>
      <c r="K15" s="56">
        <v>1</v>
      </c>
      <c r="L15" s="53" t="s">
        <v>90</v>
      </c>
      <c r="M15" s="207" t="s">
        <v>91</v>
      </c>
      <c r="N15">
        <v>5.5</v>
      </c>
      <c r="O15">
        <v>36</v>
      </c>
      <c r="P15">
        <v>0</v>
      </c>
      <c r="T15" s="60"/>
      <c r="U15" s="60"/>
      <c r="V15">
        <v>3</v>
      </c>
      <c r="W15" t="s">
        <v>88</v>
      </c>
      <c r="X15" t="str">
        <f>IF(ISBLANK(W15),"",VLOOKUP($W15,Sheet2!$A$2:$E$29,3,FALSE))</f>
        <v>UI_icon_teshudognzuo_18</v>
      </c>
      <c r="Y15" t="str">
        <f>IF(ISBLANK(W15),"",VLOOKUP($W15,Sheet2!$A$2:$E$29,4,FALSE))</f>
        <v>BQ_mood18</v>
      </c>
    </row>
    <row r="16" customFormat="1" ht="18.75" spans="1:25">
      <c r="A16" s="4">
        <f t="shared" si="2"/>
        <v>10</v>
      </c>
      <c r="B16" s="47">
        <f>B10+1</f>
        <v>113002</v>
      </c>
      <c r="C16" t="s">
        <v>66</v>
      </c>
      <c r="D16" t="s">
        <v>92</v>
      </c>
      <c r="E16" t="s">
        <v>72</v>
      </c>
      <c r="I16">
        <v>0</v>
      </c>
      <c r="J16">
        <v>1</v>
      </c>
      <c r="K16" s="56">
        <v>0</v>
      </c>
      <c r="L16" s="53"/>
      <c r="N16">
        <v>6</v>
      </c>
      <c r="O16">
        <v>36</v>
      </c>
      <c r="P16">
        <v>0</v>
      </c>
      <c r="T16" s="60"/>
      <c r="U16" s="60"/>
      <c r="V16">
        <v>4</v>
      </c>
      <c r="W16" t="s">
        <v>72</v>
      </c>
      <c r="X16" t="str">
        <f>IF(ISBLANK(W16),"",VLOOKUP($W16,Sheet2!$A$2:$E$29,3,FALSE))</f>
        <v>UI_icon_teshudognzuo_08</v>
      </c>
      <c r="Y16" t="str">
        <f>IF(ISBLANK(W16),"",VLOOKUP($W16,Sheet2!$A$2:$E$29,4,FALSE))</f>
        <v>BQ_mood08</v>
      </c>
    </row>
    <row r="17" s="16" customFormat="1" ht="18.75" spans="1:25">
      <c r="A17" s="4">
        <f t="shared" si="2"/>
        <v>11</v>
      </c>
      <c r="B17" s="48">
        <f>B12+1</f>
        <v>113002</v>
      </c>
      <c r="C17" s="16" t="s">
        <v>93</v>
      </c>
      <c r="D17" s="16" t="s">
        <v>94</v>
      </c>
      <c r="E17" s="16" t="s">
        <v>55</v>
      </c>
      <c r="F17" s="16" t="s">
        <v>95</v>
      </c>
      <c r="I17" s="16">
        <v>1</v>
      </c>
      <c r="J17" s="16">
        <v>0</v>
      </c>
      <c r="K17" s="57">
        <v>1</v>
      </c>
      <c r="L17" s="54" t="s">
        <v>96</v>
      </c>
      <c r="M17" s="208" t="s">
        <v>91</v>
      </c>
      <c r="N17" s="16">
        <v>6.3</v>
      </c>
      <c r="O17" s="16">
        <v>36</v>
      </c>
      <c r="P17" s="16">
        <v>0</v>
      </c>
      <c r="T17" s="61"/>
      <c r="U17" s="61"/>
      <c r="V17" s="16">
        <v>5</v>
      </c>
      <c r="W17" s="16" t="s">
        <v>55</v>
      </c>
      <c r="X17" s="16" t="str">
        <f>IF(ISBLANK(W17),"",VLOOKUP($W17,Sheet2!$A$2:$E$29,3,FALSE))</f>
        <v>UI_icon_teshudognzuo_16</v>
      </c>
      <c r="Y17" s="16" t="str">
        <f>IF(ISBLANK(W17),"",VLOOKUP($W17,Sheet2!$A$2:$E$29,4,FALSE))</f>
        <v>BQ_mood16</v>
      </c>
    </row>
    <row r="18" s="4" customFormat="1" ht="18.75" spans="1:25">
      <c r="A18" s="4">
        <f t="shared" si="2"/>
        <v>12</v>
      </c>
      <c r="B18" s="46">
        <f t="shared" ref="B18:B67" si="3">B13+1</f>
        <v>113003</v>
      </c>
      <c r="C18" s="4" t="s">
        <v>50</v>
      </c>
      <c r="D18" s="4" t="s">
        <v>97</v>
      </c>
      <c r="E18" s="4" t="s">
        <v>98</v>
      </c>
      <c r="I18" s="4">
        <v>1</v>
      </c>
      <c r="J18" s="4">
        <v>0</v>
      </c>
      <c r="K18" s="55">
        <v>0</v>
      </c>
      <c r="L18" s="52"/>
      <c r="N18" s="4">
        <v>3</v>
      </c>
      <c r="O18" s="4">
        <v>16</v>
      </c>
      <c r="P18" s="4">
        <v>0</v>
      </c>
      <c r="T18" s="59"/>
      <c r="U18" s="59" t="s">
        <v>99</v>
      </c>
      <c r="V18" s="4">
        <v>1</v>
      </c>
      <c r="W18" s="4" t="s">
        <v>98</v>
      </c>
      <c r="X18" s="4" t="str">
        <f>IF(ISBLANK(W18),"",VLOOKUP($W18,Sheet2!$A$2:$E$29,3,FALSE))</f>
        <v>UI_icon_teshudognzuo_13</v>
      </c>
      <c r="Y18" s="4" t="str">
        <f>IF(ISBLANK(W18),"",VLOOKUP($W18,Sheet2!$A$2:$E$29,4,FALSE))</f>
        <v>BQ_mood13</v>
      </c>
    </row>
    <row r="19" customFormat="1" ht="18.75" spans="1:25">
      <c r="A19" s="4">
        <f t="shared" ref="A19:A28" si="4">ROW()-6</f>
        <v>13</v>
      </c>
      <c r="B19" s="47">
        <f t="shared" si="3"/>
        <v>113003</v>
      </c>
      <c r="C19" t="s">
        <v>56</v>
      </c>
      <c r="D19" t="s">
        <v>100</v>
      </c>
      <c r="E19" t="s">
        <v>101</v>
      </c>
      <c r="I19">
        <v>1</v>
      </c>
      <c r="J19">
        <v>1</v>
      </c>
      <c r="K19" s="56">
        <v>0</v>
      </c>
      <c r="L19" s="53"/>
      <c r="N19">
        <v>3</v>
      </c>
      <c r="O19">
        <v>16</v>
      </c>
      <c r="P19">
        <v>0</v>
      </c>
      <c r="T19" s="60"/>
      <c r="U19" s="60"/>
      <c r="V19">
        <v>2</v>
      </c>
      <c r="W19" t="s">
        <v>101</v>
      </c>
      <c r="X19" t="str">
        <f>IF(ISBLANK(W19),"",VLOOKUP($W19,Sheet2!$A$2:$E$29,3,FALSE))</f>
        <v>UI_icon_teshudognzuo_14</v>
      </c>
      <c r="Y19" t="str">
        <f>IF(ISBLANK(W19),"",VLOOKUP($W19,Sheet2!$A$2:$E$29,4,FALSE))</f>
        <v>BQ_mood14</v>
      </c>
    </row>
    <row r="20" customFormat="1" ht="18.75" spans="1:25">
      <c r="A20" s="4">
        <f t="shared" si="4"/>
        <v>14</v>
      </c>
      <c r="B20" s="47">
        <f t="shared" si="3"/>
        <v>113003</v>
      </c>
      <c r="C20" t="s">
        <v>61</v>
      </c>
      <c r="D20" t="s">
        <v>102</v>
      </c>
      <c r="E20" t="s">
        <v>103</v>
      </c>
      <c r="F20" t="s">
        <v>104</v>
      </c>
      <c r="I20">
        <v>1</v>
      </c>
      <c r="J20">
        <v>0</v>
      </c>
      <c r="K20" s="56">
        <v>1</v>
      </c>
      <c r="L20" s="53" t="s">
        <v>105</v>
      </c>
      <c r="M20" s="207" t="s">
        <v>106</v>
      </c>
      <c r="N20">
        <v>3.5</v>
      </c>
      <c r="O20">
        <v>16</v>
      </c>
      <c r="P20">
        <v>0</v>
      </c>
      <c r="T20" s="60"/>
      <c r="U20" s="60"/>
      <c r="V20">
        <v>3</v>
      </c>
      <c r="W20" t="s">
        <v>103</v>
      </c>
      <c r="X20" t="str">
        <f>IF(ISBLANK(W20),"",VLOOKUP($W20,Sheet2!$A$2:$E$29,3,FALSE))</f>
        <v>UI_icon_teshudognzuo_03</v>
      </c>
      <c r="Y20" t="str">
        <f>IF(ISBLANK(W20),"",VLOOKUP($W20,Sheet2!$A$2:$E$29,4,FALSE))</f>
        <v>BQ_mood03</v>
      </c>
    </row>
    <row r="21" customFormat="1" ht="18.75" spans="1:25">
      <c r="A21" s="4">
        <f t="shared" si="4"/>
        <v>15</v>
      </c>
      <c r="B21" s="47">
        <f t="shared" si="3"/>
        <v>113003</v>
      </c>
      <c r="C21" t="s">
        <v>66</v>
      </c>
      <c r="D21" t="s">
        <v>107</v>
      </c>
      <c r="E21" t="s">
        <v>72</v>
      </c>
      <c r="F21" t="s">
        <v>108</v>
      </c>
      <c r="I21">
        <v>0</v>
      </c>
      <c r="J21">
        <v>1</v>
      </c>
      <c r="K21" s="56">
        <v>1</v>
      </c>
      <c r="L21" s="53" t="s">
        <v>109</v>
      </c>
      <c r="M21" s="207" t="s">
        <v>110</v>
      </c>
      <c r="N21">
        <v>2.7</v>
      </c>
      <c r="O21">
        <v>16</v>
      </c>
      <c r="P21">
        <v>0</v>
      </c>
      <c r="T21" s="60"/>
      <c r="U21" s="60"/>
      <c r="V21">
        <v>4</v>
      </c>
      <c r="W21" t="s">
        <v>111</v>
      </c>
      <c r="X21" t="str">
        <f>IF(ISBLANK(W21),"",VLOOKUP($W21,Sheet2!$A$2:$E$29,3,FALSE))</f>
        <v>UI_icon_teshudognzuo_04</v>
      </c>
      <c r="Y21" t="str">
        <f>IF(ISBLANK(W21),"",VLOOKUP($W21,Sheet2!$A$2:$E$29,4,FALSE))</f>
        <v>BQ_mood04</v>
      </c>
    </row>
    <row r="22" s="16" customFormat="1" ht="18.75" spans="1:25">
      <c r="A22" s="4">
        <f t="shared" si="4"/>
        <v>16</v>
      </c>
      <c r="B22" s="48">
        <f t="shared" si="3"/>
        <v>113003</v>
      </c>
      <c r="C22" s="16" t="s">
        <v>93</v>
      </c>
      <c r="D22" s="16" t="s">
        <v>92</v>
      </c>
      <c r="E22" s="16" t="s">
        <v>72</v>
      </c>
      <c r="I22" s="16">
        <v>0</v>
      </c>
      <c r="J22" s="16">
        <v>1</v>
      </c>
      <c r="K22" s="57">
        <v>0</v>
      </c>
      <c r="L22" s="54"/>
      <c r="N22" s="16">
        <v>6</v>
      </c>
      <c r="O22" s="16">
        <v>16</v>
      </c>
      <c r="P22" s="16">
        <v>0</v>
      </c>
      <c r="T22" s="61"/>
      <c r="U22" s="61"/>
      <c r="V22" s="16">
        <v>5</v>
      </c>
      <c r="W22" s="16" t="s">
        <v>72</v>
      </c>
      <c r="X22" s="16" t="str">
        <f>IF(ISBLANK(W22),"",VLOOKUP($W22,Sheet2!$A$2:$E$29,3,FALSE))</f>
        <v>UI_icon_teshudognzuo_08</v>
      </c>
      <c r="Y22" s="16" t="str">
        <f>IF(ISBLANK(W22),"",VLOOKUP($W22,Sheet2!$A$2:$E$29,4,FALSE))</f>
        <v>BQ_mood08</v>
      </c>
    </row>
    <row r="23" s="4" customFormat="1" ht="18.75" spans="1:25">
      <c r="A23" s="4">
        <f t="shared" si="4"/>
        <v>17</v>
      </c>
      <c r="B23" s="46">
        <f t="shared" si="3"/>
        <v>113004</v>
      </c>
      <c r="C23" s="4" t="s">
        <v>50</v>
      </c>
      <c r="D23" s="4" t="s">
        <v>112</v>
      </c>
      <c r="E23" s="4" t="s">
        <v>113</v>
      </c>
      <c r="F23" s="49" t="s">
        <v>114</v>
      </c>
      <c r="I23" s="4">
        <v>1</v>
      </c>
      <c r="J23" s="4">
        <v>1</v>
      </c>
      <c r="K23" s="55">
        <v>1</v>
      </c>
      <c r="L23" s="52" t="s">
        <v>115</v>
      </c>
      <c r="M23" s="206" t="s">
        <v>116</v>
      </c>
      <c r="N23" s="4">
        <v>2</v>
      </c>
      <c r="O23" s="4">
        <v>42</v>
      </c>
      <c r="P23" s="4">
        <v>1</v>
      </c>
      <c r="T23" s="59"/>
      <c r="U23" s="59" t="s">
        <v>117</v>
      </c>
      <c r="V23" s="4">
        <v>1</v>
      </c>
      <c r="W23" s="4" t="s">
        <v>113</v>
      </c>
      <c r="X23" s="4" t="str">
        <f>IF(ISBLANK(W23),"",VLOOKUP($W23,Sheet2!$A$2:$E$29,3,FALSE))</f>
        <v>UI_icon_teshudognzuo_17</v>
      </c>
      <c r="Y23" s="4" t="str">
        <f>IF(ISBLANK(W23),"",VLOOKUP($W23,Sheet2!$A$2:$E$29,4,FALSE))</f>
        <v>BQ_mood17</v>
      </c>
    </row>
    <row r="24" customFormat="1" ht="18.75" spans="1:25">
      <c r="A24" s="4">
        <f t="shared" si="4"/>
        <v>18</v>
      </c>
      <c r="B24" s="47">
        <f t="shared" si="3"/>
        <v>113004</v>
      </c>
      <c r="C24" t="s">
        <v>56</v>
      </c>
      <c r="D24" t="s">
        <v>87</v>
      </c>
      <c r="E24" t="s">
        <v>88</v>
      </c>
      <c r="F24" t="s">
        <v>118</v>
      </c>
      <c r="I24">
        <v>0</v>
      </c>
      <c r="J24">
        <v>1</v>
      </c>
      <c r="K24" s="56">
        <v>1</v>
      </c>
      <c r="L24" s="53" t="s">
        <v>119</v>
      </c>
      <c r="M24" s="207" t="s">
        <v>120</v>
      </c>
      <c r="N24">
        <v>1</v>
      </c>
      <c r="O24">
        <v>42</v>
      </c>
      <c r="P24">
        <v>1</v>
      </c>
      <c r="T24" s="60"/>
      <c r="U24" s="60"/>
      <c r="V24">
        <v>2</v>
      </c>
      <c r="W24" t="s">
        <v>88</v>
      </c>
      <c r="X24" t="str">
        <f>IF(ISBLANK(W24),"",VLOOKUP($W24,Sheet2!$A$2:$E$29,3,FALSE))</f>
        <v>UI_icon_teshudognzuo_18</v>
      </c>
      <c r="Y24" t="str">
        <f>IF(ISBLANK(W24),"",VLOOKUP($W24,Sheet2!$A$2:$E$29,4,FALSE))</f>
        <v>BQ_mood18</v>
      </c>
    </row>
    <row r="25" customFormat="1" ht="18.75" spans="1:25">
      <c r="A25" s="4">
        <f t="shared" si="4"/>
        <v>19</v>
      </c>
      <c r="B25" s="47">
        <f t="shared" si="3"/>
        <v>113004</v>
      </c>
      <c r="C25" t="s">
        <v>61</v>
      </c>
      <c r="D25" t="s">
        <v>121</v>
      </c>
      <c r="E25" t="s">
        <v>88</v>
      </c>
      <c r="F25" s="49" t="s">
        <v>122</v>
      </c>
      <c r="I25">
        <v>1</v>
      </c>
      <c r="J25">
        <v>0</v>
      </c>
      <c r="K25" s="56">
        <v>1</v>
      </c>
      <c r="L25" s="53" t="s">
        <v>123</v>
      </c>
      <c r="M25" s="207" t="s">
        <v>124</v>
      </c>
      <c r="N25">
        <v>2.2</v>
      </c>
      <c r="O25">
        <v>42</v>
      </c>
      <c r="P25">
        <v>1</v>
      </c>
      <c r="T25" s="60"/>
      <c r="U25" s="60"/>
      <c r="V25">
        <v>3</v>
      </c>
      <c r="W25" t="s">
        <v>125</v>
      </c>
      <c r="X25" t="str">
        <f>IF(ISBLANK(W25),"",VLOOKUP($W25,Sheet2!$A$2:$E$29,3,FALSE))</f>
        <v>UI_icon_teshudognzuo_19</v>
      </c>
      <c r="Y25" t="str">
        <f>IF(ISBLANK(W25),"",VLOOKUP($W25,Sheet2!$A$2:$E$29,4,FALSE))</f>
        <v>BQ_mood19</v>
      </c>
    </row>
    <row r="26" customFormat="1" ht="18.75" spans="1:25">
      <c r="A26" s="4">
        <f t="shared" si="4"/>
        <v>20</v>
      </c>
      <c r="B26" s="47">
        <f t="shared" si="3"/>
        <v>113004</v>
      </c>
      <c r="C26" t="s">
        <v>66</v>
      </c>
      <c r="D26" t="s">
        <v>126</v>
      </c>
      <c r="E26" t="s">
        <v>127</v>
      </c>
      <c r="I26">
        <v>0</v>
      </c>
      <c r="J26">
        <v>1</v>
      </c>
      <c r="K26" s="56">
        <v>0</v>
      </c>
      <c r="L26" s="53"/>
      <c r="N26">
        <v>3</v>
      </c>
      <c r="O26">
        <v>42</v>
      </c>
      <c r="P26">
        <v>0</v>
      </c>
      <c r="T26" s="60"/>
      <c r="U26" s="60"/>
      <c r="V26">
        <v>4</v>
      </c>
      <c r="W26" t="s">
        <v>127</v>
      </c>
      <c r="X26" t="str">
        <f>IF(ISBLANK(W26),"",VLOOKUP($W26,Sheet2!$A$2:$E$29,3,FALSE))</f>
        <v>UI_icon_teshudognzuo_07</v>
      </c>
      <c r="Y26" t="str">
        <f>IF(ISBLANK(W26),"",VLOOKUP($W26,Sheet2!$A$2:$E$29,4,FALSE))</f>
        <v>BQ_mood07</v>
      </c>
    </row>
    <row r="27" s="16" customFormat="1" ht="18.75" spans="1:25">
      <c r="A27" s="4">
        <f t="shared" si="4"/>
        <v>21</v>
      </c>
      <c r="B27" s="48">
        <f t="shared" si="3"/>
        <v>113004</v>
      </c>
      <c r="C27" s="16" t="s">
        <v>93</v>
      </c>
      <c r="D27" s="16" t="s">
        <v>128</v>
      </c>
      <c r="E27" s="16" t="s">
        <v>129</v>
      </c>
      <c r="I27" s="16">
        <v>1</v>
      </c>
      <c r="J27" s="16">
        <v>1</v>
      </c>
      <c r="K27" s="57">
        <v>0</v>
      </c>
      <c r="L27" s="54"/>
      <c r="N27" s="16">
        <v>3</v>
      </c>
      <c r="O27" s="16">
        <v>42</v>
      </c>
      <c r="P27" s="16">
        <v>0</v>
      </c>
      <c r="T27" s="61"/>
      <c r="U27" s="61"/>
      <c r="V27" s="16">
        <v>5</v>
      </c>
      <c r="W27" s="16" t="s">
        <v>129</v>
      </c>
      <c r="X27" s="16" t="str">
        <f>IF(ISBLANK(W27),"",VLOOKUP($W27,Sheet2!$A$2:$E$29,3,FALSE))</f>
        <v>UI_icon_teshudognzuo_20</v>
      </c>
      <c r="Y27" s="16" t="str">
        <f>IF(ISBLANK(W27),"",VLOOKUP($W27,Sheet2!$A$2:$E$29,4,FALSE))</f>
        <v>BQ_mood20</v>
      </c>
    </row>
    <row r="28" s="4" customFormat="1" ht="18.75" spans="1:25">
      <c r="A28" s="4">
        <f t="shared" si="4"/>
        <v>22</v>
      </c>
      <c r="B28" s="46">
        <f t="shared" si="3"/>
        <v>113005</v>
      </c>
      <c r="C28" s="4" t="s">
        <v>50</v>
      </c>
      <c r="D28" s="4" t="s">
        <v>130</v>
      </c>
      <c r="E28" s="4" t="s">
        <v>67</v>
      </c>
      <c r="F28" s="4" t="s">
        <v>131</v>
      </c>
      <c r="I28" s="4">
        <v>1</v>
      </c>
      <c r="J28" s="4">
        <v>0</v>
      </c>
      <c r="K28" s="55">
        <v>1</v>
      </c>
      <c r="L28" s="52" t="s">
        <v>132</v>
      </c>
      <c r="M28" s="206" t="s">
        <v>133</v>
      </c>
      <c r="N28" s="4">
        <v>2</v>
      </c>
      <c r="O28" s="4">
        <v>53</v>
      </c>
      <c r="P28" s="4">
        <v>0</v>
      </c>
      <c r="T28" s="59"/>
      <c r="U28" s="59" t="s">
        <v>134</v>
      </c>
      <c r="V28" s="4">
        <v>1</v>
      </c>
      <c r="W28" s="4" t="s">
        <v>67</v>
      </c>
      <c r="X28" s="4" t="str">
        <f>IF(ISBLANK(W28),"",VLOOKUP($W28,Sheet2!$A$2:$E$29,3,FALSE))</f>
        <v>UI_icon_teshudognzuo_01</v>
      </c>
      <c r="Y28" s="4" t="str">
        <f>IF(ISBLANK(W28),"",VLOOKUP($W28,Sheet2!$A$2:$E$29,4,FALSE))</f>
        <v>BQ_mood01</v>
      </c>
    </row>
    <row r="29" customFormat="1" ht="18.75" spans="1:25">
      <c r="A29" s="4">
        <f t="shared" ref="A29:A38" si="5">ROW()-6</f>
        <v>23</v>
      </c>
      <c r="B29" s="47">
        <f t="shared" si="3"/>
        <v>113005</v>
      </c>
      <c r="C29" t="s">
        <v>56</v>
      </c>
      <c r="D29" t="s">
        <v>135</v>
      </c>
      <c r="E29" t="s">
        <v>77</v>
      </c>
      <c r="F29" t="s">
        <v>136</v>
      </c>
      <c r="I29">
        <v>1</v>
      </c>
      <c r="J29">
        <v>0</v>
      </c>
      <c r="K29" s="56">
        <v>1</v>
      </c>
      <c r="L29" s="53" t="s">
        <v>137</v>
      </c>
      <c r="M29" s="207" t="s">
        <v>138</v>
      </c>
      <c r="N29">
        <v>4</v>
      </c>
      <c r="O29">
        <v>53</v>
      </c>
      <c r="P29">
        <v>0</v>
      </c>
      <c r="T29" s="60"/>
      <c r="U29" s="60"/>
      <c r="V29">
        <v>2</v>
      </c>
      <c r="W29" t="s">
        <v>77</v>
      </c>
      <c r="X29" t="str">
        <f>IF(ISBLANK(W29),"",VLOOKUP($W29,Sheet2!$A$2:$E$29,3,FALSE))</f>
        <v>UI_icon_teshudognzuo_02</v>
      </c>
      <c r="Y29" t="str">
        <f>IF(ISBLANK(W29),"",VLOOKUP($W29,Sheet2!$A$2:$E$29,4,FALSE))</f>
        <v>BQ_mood02</v>
      </c>
    </row>
    <row r="30" customFormat="1" ht="18.75" spans="1:25">
      <c r="A30" s="4">
        <f t="shared" si="5"/>
        <v>24</v>
      </c>
      <c r="B30" s="47">
        <f t="shared" si="3"/>
        <v>113005</v>
      </c>
      <c r="C30" t="s">
        <v>61</v>
      </c>
      <c r="D30" t="s">
        <v>102</v>
      </c>
      <c r="E30" t="s">
        <v>103</v>
      </c>
      <c r="I30">
        <v>1</v>
      </c>
      <c r="J30">
        <v>0</v>
      </c>
      <c r="K30" s="56">
        <v>0</v>
      </c>
      <c r="L30" s="53"/>
      <c r="N30">
        <v>3</v>
      </c>
      <c r="O30">
        <v>53</v>
      </c>
      <c r="P30">
        <v>0</v>
      </c>
      <c r="T30" s="60"/>
      <c r="U30" s="60"/>
      <c r="V30">
        <v>3</v>
      </c>
      <c r="W30" t="s">
        <v>103</v>
      </c>
      <c r="X30" t="str">
        <f>IF(ISBLANK(W30),"",VLOOKUP($W30,Sheet2!$A$2:$E$29,3,FALSE))</f>
        <v>UI_icon_teshudognzuo_03</v>
      </c>
      <c r="Y30" t="str">
        <f>IF(ISBLANK(W30),"",VLOOKUP($W30,Sheet2!$A$2:$E$29,4,FALSE))</f>
        <v>BQ_mood03</v>
      </c>
    </row>
    <row r="31" customFormat="1" ht="18.75" spans="1:25">
      <c r="A31" s="4">
        <f t="shared" si="5"/>
        <v>25</v>
      </c>
      <c r="B31" s="47">
        <f t="shared" si="3"/>
        <v>113005</v>
      </c>
      <c r="C31" t="s">
        <v>66</v>
      </c>
      <c r="D31" t="s">
        <v>107</v>
      </c>
      <c r="E31" t="s">
        <v>72</v>
      </c>
      <c r="I31">
        <v>0</v>
      </c>
      <c r="J31">
        <v>4</v>
      </c>
      <c r="K31" s="56">
        <v>0</v>
      </c>
      <c r="L31" s="53"/>
      <c r="N31">
        <v>3</v>
      </c>
      <c r="O31">
        <v>53</v>
      </c>
      <c r="P31">
        <v>0</v>
      </c>
      <c r="T31" s="60"/>
      <c r="U31" s="60"/>
      <c r="V31">
        <v>4</v>
      </c>
      <c r="W31" t="s">
        <v>111</v>
      </c>
      <c r="X31" t="str">
        <f>IF(ISBLANK(W31),"",VLOOKUP($W31,Sheet2!$A$2:$E$29,3,FALSE))</f>
        <v>UI_icon_teshudognzuo_04</v>
      </c>
      <c r="Y31" t="str">
        <f>IF(ISBLANK(W31),"",VLOOKUP($W31,Sheet2!$A$2:$E$29,4,FALSE))</f>
        <v>BQ_mood04</v>
      </c>
    </row>
    <row r="32" s="16" customFormat="1" ht="18.75" spans="1:25">
      <c r="A32" s="4">
        <f t="shared" si="5"/>
        <v>26</v>
      </c>
      <c r="B32" s="48">
        <f t="shared" si="3"/>
        <v>113005</v>
      </c>
      <c r="C32" s="16" t="s">
        <v>93</v>
      </c>
      <c r="D32" s="16" t="s">
        <v>78</v>
      </c>
      <c r="E32" s="16" t="s">
        <v>65</v>
      </c>
      <c r="F32" s="16" t="s">
        <v>139</v>
      </c>
      <c r="I32" s="16">
        <v>1</v>
      </c>
      <c r="J32" s="16">
        <v>5</v>
      </c>
      <c r="K32" s="57">
        <v>1</v>
      </c>
      <c r="L32" s="54" t="s">
        <v>140</v>
      </c>
      <c r="M32" s="208" t="s">
        <v>141</v>
      </c>
      <c r="N32" s="16">
        <v>6.8</v>
      </c>
      <c r="O32" s="16">
        <v>53</v>
      </c>
      <c r="P32" s="16">
        <v>0</v>
      </c>
      <c r="T32" s="61"/>
      <c r="U32" s="61"/>
      <c r="V32" s="16">
        <v>5</v>
      </c>
      <c r="W32" s="16" t="s">
        <v>65</v>
      </c>
      <c r="X32" s="16" t="str">
        <f>IF(ISBLANK(W32),"",VLOOKUP($W32,Sheet2!$A$2:$E$29,3,FALSE))</f>
        <v>UI_icon_teshudognzuo_27</v>
      </c>
      <c r="Y32" s="16" t="str">
        <f>IF(ISBLANK(W32),"",VLOOKUP($W32,Sheet2!$A$2:$E$29,4,FALSE))</f>
        <v>BQ_mood27</v>
      </c>
    </row>
    <row r="33" s="4" customFormat="1" ht="18.75" spans="1:25">
      <c r="A33" s="4">
        <f t="shared" si="5"/>
        <v>27</v>
      </c>
      <c r="B33" s="46">
        <f t="shared" si="3"/>
        <v>113006</v>
      </c>
      <c r="C33" s="4" t="s">
        <v>50</v>
      </c>
      <c r="D33" s="4" t="str">
        <f t="shared" ref="D33:D38" si="6">X33</f>
        <v>UI_icon_teshudognzuo_01</v>
      </c>
      <c r="E33" s="4" t="str">
        <f t="shared" ref="E33:E38" si="7">W33</f>
        <v>认同</v>
      </c>
      <c r="F33" s="4" t="s">
        <v>142</v>
      </c>
      <c r="I33" s="4">
        <v>1</v>
      </c>
      <c r="J33" s="4">
        <v>0</v>
      </c>
      <c r="K33" s="55">
        <v>1</v>
      </c>
      <c r="L33" s="52" t="s">
        <v>143</v>
      </c>
      <c r="M33" s="206" t="s">
        <v>144</v>
      </c>
      <c r="N33" s="4">
        <v>1.3</v>
      </c>
      <c r="O33" s="4">
        <v>39</v>
      </c>
      <c r="P33" s="4">
        <v>0</v>
      </c>
      <c r="T33" s="59"/>
      <c r="U33" s="59" t="s">
        <v>145</v>
      </c>
      <c r="V33" s="4">
        <v>1</v>
      </c>
      <c r="W33" s="4" t="s">
        <v>67</v>
      </c>
      <c r="X33" s="4" t="str">
        <f>IF(ISBLANK(W33),"",VLOOKUP($W33,Sheet2!$A$2:$E$29,3,FALSE))</f>
        <v>UI_icon_teshudognzuo_01</v>
      </c>
      <c r="Y33" s="4" t="str">
        <f>IF(ISBLANK(W33),"",VLOOKUP($W33,Sheet2!$A$2:$E$29,4,FALSE))</f>
        <v>BQ_mood01</v>
      </c>
    </row>
    <row r="34" customFormat="1" ht="18.75" spans="1:25">
      <c r="A34" s="4">
        <f t="shared" si="5"/>
        <v>28</v>
      </c>
      <c r="B34" s="47">
        <f t="shared" si="3"/>
        <v>113006</v>
      </c>
      <c r="C34" t="s">
        <v>56</v>
      </c>
      <c r="D34" t="str">
        <f t="shared" si="6"/>
        <v>UI_icon_teshudognzuo_23</v>
      </c>
      <c r="E34" t="str">
        <f t="shared" si="7"/>
        <v>摇头</v>
      </c>
      <c r="I34">
        <v>1</v>
      </c>
      <c r="J34">
        <v>0</v>
      </c>
      <c r="K34" s="56">
        <v>0</v>
      </c>
      <c r="L34" s="53"/>
      <c r="N34">
        <v>3</v>
      </c>
      <c r="O34">
        <v>39</v>
      </c>
      <c r="P34">
        <v>0</v>
      </c>
      <c r="T34" s="60"/>
      <c r="U34" s="60"/>
      <c r="V34">
        <v>2</v>
      </c>
      <c r="W34" t="s">
        <v>146</v>
      </c>
      <c r="X34" t="str">
        <f>IF(ISBLANK(W34),"",VLOOKUP($W34,Sheet2!$A$2:$E$29,3,FALSE))</f>
        <v>UI_icon_teshudognzuo_23</v>
      </c>
      <c r="Y34" t="str">
        <f>IF(ISBLANK(W34),"",VLOOKUP($W34,Sheet2!$A$2:$E$29,4,FALSE))</f>
        <v>BQ_mood23</v>
      </c>
    </row>
    <row r="35" customFormat="1" ht="18.75" spans="1:25">
      <c r="A35" s="4">
        <f t="shared" si="5"/>
        <v>29</v>
      </c>
      <c r="B35" s="47">
        <f t="shared" si="3"/>
        <v>113006</v>
      </c>
      <c r="C35" t="s">
        <v>61</v>
      </c>
      <c r="D35" t="str">
        <f t="shared" si="6"/>
        <v>UI_icon_teshudognzuo_26</v>
      </c>
      <c r="E35" t="str">
        <f t="shared" si="7"/>
        <v>看书</v>
      </c>
      <c r="I35">
        <v>1</v>
      </c>
      <c r="J35">
        <v>1</v>
      </c>
      <c r="K35" s="56">
        <v>0</v>
      </c>
      <c r="L35" s="53"/>
      <c r="N35">
        <v>3</v>
      </c>
      <c r="O35">
        <v>39</v>
      </c>
      <c r="P35">
        <v>0</v>
      </c>
      <c r="T35" s="60"/>
      <c r="U35" s="60"/>
      <c r="V35">
        <v>3</v>
      </c>
      <c r="W35" t="s">
        <v>147</v>
      </c>
      <c r="X35" t="str">
        <f>IF(ISBLANK(W35),"",VLOOKUP($W35,Sheet2!$A$2:$E$29,3,FALSE))</f>
        <v>UI_icon_teshudognzuo_26</v>
      </c>
      <c r="Y35" t="str">
        <f>IF(ISBLANK(W35),"",VLOOKUP($W35,Sheet2!$A$2:$E$29,4,FALSE))</f>
        <v>BQ_mood26</v>
      </c>
    </row>
    <row r="36" customFormat="1" ht="18.75" spans="1:25">
      <c r="A36" s="4">
        <f t="shared" si="5"/>
        <v>30</v>
      </c>
      <c r="B36" s="47">
        <f t="shared" si="3"/>
        <v>113006</v>
      </c>
      <c r="C36" t="s">
        <v>66</v>
      </c>
      <c r="D36" t="str">
        <f t="shared" si="6"/>
        <v>UI_icon_teshudognzuo_04</v>
      </c>
      <c r="E36" t="str">
        <f t="shared" si="7"/>
        <v>放松</v>
      </c>
      <c r="F36" t="s">
        <v>148</v>
      </c>
      <c r="I36">
        <v>0</v>
      </c>
      <c r="J36">
        <v>1</v>
      </c>
      <c r="K36" s="56">
        <v>1</v>
      </c>
      <c r="L36" s="53" t="s">
        <v>149</v>
      </c>
      <c r="M36" s="207" t="s">
        <v>150</v>
      </c>
      <c r="N36">
        <v>3</v>
      </c>
      <c r="O36">
        <v>39</v>
      </c>
      <c r="P36">
        <v>0</v>
      </c>
      <c r="T36" s="60"/>
      <c r="U36" s="60"/>
      <c r="V36">
        <v>4</v>
      </c>
      <c r="W36" t="s">
        <v>111</v>
      </c>
      <c r="X36" t="str">
        <f>IF(ISBLANK(W36),"",VLOOKUP($W36,Sheet2!$A$2:$E$29,3,FALSE))</f>
        <v>UI_icon_teshudognzuo_04</v>
      </c>
      <c r="Y36" t="str">
        <f>IF(ISBLANK(W36),"",VLOOKUP($W36,Sheet2!$A$2:$E$29,4,FALSE))</f>
        <v>BQ_mood04</v>
      </c>
    </row>
    <row r="37" s="16" customFormat="1" ht="18.75" spans="1:25">
      <c r="A37" s="4">
        <f t="shared" si="5"/>
        <v>31</v>
      </c>
      <c r="B37" s="48">
        <f t="shared" si="3"/>
        <v>113006</v>
      </c>
      <c r="C37" s="16" t="s">
        <v>93</v>
      </c>
      <c r="D37" s="16" t="str">
        <f t="shared" si="6"/>
        <v>UI_icon_teshudognzuo_28</v>
      </c>
      <c r="E37" s="16" t="str">
        <f t="shared" si="7"/>
        <v>玩</v>
      </c>
      <c r="F37" s="16" t="s">
        <v>151</v>
      </c>
      <c r="I37" s="16">
        <v>1</v>
      </c>
      <c r="J37" s="16">
        <v>0</v>
      </c>
      <c r="K37" s="57">
        <v>1</v>
      </c>
      <c r="L37" s="54" t="s">
        <v>152</v>
      </c>
      <c r="M37" s="208" t="s">
        <v>133</v>
      </c>
      <c r="N37" s="16">
        <v>3</v>
      </c>
      <c r="O37" s="16">
        <v>39</v>
      </c>
      <c r="P37" s="16">
        <v>0</v>
      </c>
      <c r="T37" s="61"/>
      <c r="U37" s="61"/>
      <c r="V37" s="16">
        <v>5</v>
      </c>
      <c r="W37" s="16" t="s">
        <v>153</v>
      </c>
      <c r="X37" s="16" t="str">
        <f>IF(ISBLANK(W37),"",VLOOKUP($W37,Sheet2!$A$2:$E$29,3,FALSE))</f>
        <v>UI_icon_teshudognzuo_28</v>
      </c>
      <c r="Y37" s="16" t="str">
        <f>IF(ISBLANK(W37),"",VLOOKUP($W37,Sheet2!$A$2:$E$29,4,FALSE))</f>
        <v>BQ_mood28</v>
      </c>
    </row>
    <row r="38" s="4" customFormat="1" ht="18.75" spans="1:25">
      <c r="A38" s="4">
        <f t="shared" si="5"/>
        <v>32</v>
      </c>
      <c r="B38" s="46">
        <f t="shared" si="3"/>
        <v>113007</v>
      </c>
      <c r="C38" s="4" t="s">
        <v>50</v>
      </c>
      <c r="D38" s="4" t="str">
        <f t="shared" si="6"/>
        <v>UI_icon_teshudognzuo_22</v>
      </c>
      <c r="E38" s="4" t="str">
        <f t="shared" si="7"/>
        <v>大笑</v>
      </c>
      <c r="I38" s="4">
        <v>1</v>
      </c>
      <c r="J38" s="4">
        <v>0</v>
      </c>
      <c r="K38" s="55">
        <v>0</v>
      </c>
      <c r="L38" s="52"/>
      <c r="N38" s="4">
        <v>3</v>
      </c>
      <c r="O38" s="4">
        <v>52</v>
      </c>
      <c r="P38" s="4">
        <v>0</v>
      </c>
      <c r="T38" s="59"/>
      <c r="U38" s="59" t="s">
        <v>154</v>
      </c>
      <c r="V38" s="4">
        <v>1</v>
      </c>
      <c r="W38" s="4" t="s">
        <v>155</v>
      </c>
      <c r="X38" s="4" t="str">
        <f>IF(ISBLANK(W38),"",VLOOKUP($W38,Sheet2!$A$2:$E$29,3,FALSE))</f>
        <v>UI_icon_teshudognzuo_22</v>
      </c>
      <c r="Y38" s="4" t="str">
        <f>IF(ISBLANK(W38),"",VLOOKUP($W38,Sheet2!$A$2:$E$29,4,FALSE))</f>
        <v>BQ_mood22</v>
      </c>
    </row>
    <row r="39" customFormat="1" ht="18.75" spans="1:25">
      <c r="A39" s="4">
        <f t="shared" ref="A39:A48" si="8">ROW()-6</f>
        <v>33</v>
      </c>
      <c r="B39" s="47">
        <f t="shared" si="3"/>
        <v>113007</v>
      </c>
      <c r="C39" t="s">
        <v>56</v>
      </c>
      <c r="D39" t="str">
        <f t="shared" ref="D39:D43" si="9">X39</f>
        <v>UI_icon_teshudognzuo_27</v>
      </c>
      <c r="E39" t="str">
        <f t="shared" ref="E39:E43" si="10">W39</f>
        <v>秀</v>
      </c>
      <c r="F39" t="s">
        <v>156</v>
      </c>
      <c r="I39">
        <v>1</v>
      </c>
      <c r="J39">
        <v>0</v>
      </c>
      <c r="K39" s="56">
        <v>1</v>
      </c>
      <c r="L39" s="53" t="s">
        <v>157</v>
      </c>
      <c r="M39" s="207" t="s">
        <v>158</v>
      </c>
      <c r="N39">
        <v>7</v>
      </c>
      <c r="O39">
        <v>52</v>
      </c>
      <c r="P39">
        <v>0</v>
      </c>
      <c r="T39" s="60"/>
      <c r="U39" s="60"/>
      <c r="V39">
        <v>2</v>
      </c>
      <c r="W39" t="s">
        <v>65</v>
      </c>
      <c r="X39" t="str">
        <f>IF(ISBLANK(W39),"",VLOOKUP($W39,Sheet2!$A$2:$E$29,3,FALSE))</f>
        <v>UI_icon_teshudognzuo_27</v>
      </c>
      <c r="Y39" t="str">
        <f>IF(ISBLANK(W39),"",VLOOKUP($W39,Sheet2!$A$2:$E$29,4,FALSE))</f>
        <v>BQ_mood27</v>
      </c>
    </row>
    <row r="40" customFormat="1" ht="18.75" spans="1:25">
      <c r="A40" s="4">
        <f t="shared" si="8"/>
        <v>34</v>
      </c>
      <c r="B40" s="47">
        <f t="shared" si="3"/>
        <v>113007</v>
      </c>
      <c r="C40" t="s">
        <v>61</v>
      </c>
      <c r="D40" t="str">
        <f t="shared" si="9"/>
        <v>UI_icon_teshudognzuo_04</v>
      </c>
      <c r="E40" t="str">
        <f t="shared" si="10"/>
        <v>放松</v>
      </c>
      <c r="F40" s="50" t="s">
        <v>159</v>
      </c>
      <c r="I40">
        <v>1</v>
      </c>
      <c r="J40">
        <v>1</v>
      </c>
      <c r="K40" s="56">
        <v>1</v>
      </c>
      <c r="L40" s="53" t="s">
        <v>160</v>
      </c>
      <c r="M40" s="207" t="s">
        <v>161</v>
      </c>
      <c r="N40">
        <v>6.9</v>
      </c>
      <c r="O40">
        <v>52</v>
      </c>
      <c r="P40">
        <v>0</v>
      </c>
      <c r="T40" s="60"/>
      <c r="U40" s="60"/>
      <c r="V40">
        <v>3</v>
      </c>
      <c r="W40" t="s">
        <v>111</v>
      </c>
      <c r="X40" t="str">
        <f>IF(ISBLANK(W40),"",VLOOKUP($W40,Sheet2!$A$2:$E$29,3,FALSE))</f>
        <v>UI_icon_teshudognzuo_04</v>
      </c>
      <c r="Y40" t="str">
        <f>IF(ISBLANK(W40),"",VLOOKUP($W40,Sheet2!$A$2:$E$29,4,FALSE))</f>
        <v>BQ_mood04</v>
      </c>
    </row>
    <row r="41" customFormat="1" ht="18.75" spans="1:25">
      <c r="A41" s="4">
        <f t="shared" si="8"/>
        <v>35</v>
      </c>
      <c r="B41" s="47">
        <f t="shared" si="3"/>
        <v>113007</v>
      </c>
      <c r="C41" t="s">
        <v>66</v>
      </c>
      <c r="D41" t="str">
        <f t="shared" si="9"/>
        <v>UI_icon_teshudognzuo_28</v>
      </c>
      <c r="E41" t="str">
        <f t="shared" si="10"/>
        <v>玩</v>
      </c>
      <c r="F41" s="50" t="s">
        <v>162</v>
      </c>
      <c r="I41">
        <v>0</v>
      </c>
      <c r="J41">
        <v>0</v>
      </c>
      <c r="K41" s="56">
        <v>1</v>
      </c>
      <c r="L41" s="53" t="s">
        <v>163</v>
      </c>
      <c r="M41" s="207" t="s">
        <v>161</v>
      </c>
      <c r="N41">
        <v>6.7</v>
      </c>
      <c r="O41">
        <v>52</v>
      </c>
      <c r="P41">
        <v>0</v>
      </c>
      <c r="T41" s="60"/>
      <c r="U41" s="60"/>
      <c r="V41">
        <v>4</v>
      </c>
      <c r="W41" t="s">
        <v>153</v>
      </c>
      <c r="X41" t="str">
        <f>IF(ISBLANK(W41),"",VLOOKUP($W41,Sheet2!$A$2:$E$29,3,FALSE))</f>
        <v>UI_icon_teshudognzuo_28</v>
      </c>
      <c r="Y41" t="str">
        <f>IF(ISBLANK(W41),"",VLOOKUP($W41,Sheet2!$A$2:$E$29,4,FALSE))</f>
        <v>BQ_mood28</v>
      </c>
    </row>
    <row r="42" s="16" customFormat="1" ht="18.75" spans="1:25">
      <c r="A42" s="4">
        <f t="shared" si="8"/>
        <v>36</v>
      </c>
      <c r="B42" s="48">
        <f t="shared" si="3"/>
        <v>113007</v>
      </c>
      <c r="C42" s="16" t="s">
        <v>93</v>
      </c>
      <c r="D42" s="16" t="str">
        <f t="shared" si="9"/>
        <v>UI_icon_teshudognzuo_24</v>
      </c>
      <c r="E42" s="16" t="str">
        <f t="shared" si="10"/>
        <v>时间</v>
      </c>
      <c r="F42" s="51" t="s">
        <v>164</v>
      </c>
      <c r="I42" s="16">
        <v>0</v>
      </c>
      <c r="J42" s="16">
        <v>1</v>
      </c>
      <c r="K42" s="57">
        <v>1</v>
      </c>
      <c r="L42" s="54" t="s">
        <v>165</v>
      </c>
      <c r="M42" s="208" t="s">
        <v>166</v>
      </c>
      <c r="N42" s="16">
        <v>5.5</v>
      </c>
      <c r="O42" s="16">
        <v>52</v>
      </c>
      <c r="P42" s="16">
        <v>0</v>
      </c>
      <c r="T42" s="61"/>
      <c r="U42" s="61"/>
      <c r="V42" s="16">
        <v>5</v>
      </c>
      <c r="W42" s="16" t="s">
        <v>167</v>
      </c>
      <c r="X42" s="16" t="str">
        <f>IF(ISBLANK(W42),"",VLOOKUP($W42,Sheet2!$A$2:$E$29,3,FALSE))</f>
        <v>UI_icon_teshudognzuo_24</v>
      </c>
      <c r="Y42" s="16" t="str">
        <f>IF(ISBLANK(W42),"",VLOOKUP($W42,Sheet2!$A$2:$E$29,4,FALSE))</f>
        <v>BQ_mood24</v>
      </c>
    </row>
    <row r="43" s="4" customFormat="1" ht="18.75" spans="1:25">
      <c r="A43" s="4">
        <f t="shared" si="8"/>
        <v>37</v>
      </c>
      <c r="B43" s="46">
        <f t="shared" si="3"/>
        <v>113008</v>
      </c>
      <c r="C43" s="4" t="s">
        <v>50</v>
      </c>
      <c r="D43" s="4" t="str">
        <f t="shared" si="9"/>
        <v>UI_icon_teshudognzuo_27</v>
      </c>
      <c r="E43" s="4" t="str">
        <f t="shared" si="10"/>
        <v>秀</v>
      </c>
      <c r="F43" s="4" t="s">
        <v>168</v>
      </c>
      <c r="I43" s="4">
        <v>0</v>
      </c>
      <c r="J43" s="4">
        <v>1</v>
      </c>
      <c r="K43" s="55">
        <v>1</v>
      </c>
      <c r="L43" s="52" t="s">
        <v>169</v>
      </c>
      <c r="M43" s="206" t="s">
        <v>170</v>
      </c>
      <c r="N43" s="4">
        <v>2.7</v>
      </c>
      <c r="O43" s="4">
        <v>50</v>
      </c>
      <c r="P43" s="4">
        <v>1</v>
      </c>
      <c r="T43" s="59"/>
      <c r="U43" s="59" t="s">
        <v>171</v>
      </c>
      <c r="V43" s="4">
        <v>1</v>
      </c>
      <c r="W43" s="4" t="s">
        <v>65</v>
      </c>
      <c r="X43" s="4" t="str">
        <f>IF(ISBLANK(W43),"",VLOOKUP($W43,Sheet2!$A$2:$E$29,3,FALSE))</f>
        <v>UI_icon_teshudognzuo_27</v>
      </c>
      <c r="Y43" s="4" t="str">
        <f>IF(ISBLANK(W43),"",VLOOKUP($W43,Sheet2!$A$2:$E$29,4,FALSE))</f>
        <v>BQ_mood27</v>
      </c>
    </row>
    <row r="44" customFormat="1" ht="18.75" spans="1:25">
      <c r="A44" s="4">
        <f t="shared" si="8"/>
        <v>38</v>
      </c>
      <c r="B44" s="47">
        <f t="shared" si="3"/>
        <v>113008</v>
      </c>
      <c r="C44" t="s">
        <v>56</v>
      </c>
      <c r="D44" t="str">
        <f t="shared" ref="D44:D52" si="11">X44</f>
        <v>UI_icon_teshudognzuo_02</v>
      </c>
      <c r="E44" t="str">
        <f t="shared" ref="E44:E52" si="12">W44</f>
        <v>拒绝</v>
      </c>
      <c r="F44" t="s">
        <v>172</v>
      </c>
      <c r="I44">
        <v>1</v>
      </c>
      <c r="J44">
        <v>0</v>
      </c>
      <c r="K44" s="56">
        <v>1</v>
      </c>
      <c r="L44" s="53" t="s">
        <v>173</v>
      </c>
      <c r="M44" s="207" t="s">
        <v>170</v>
      </c>
      <c r="N44">
        <v>2.5</v>
      </c>
      <c r="O44">
        <v>50</v>
      </c>
      <c r="P44">
        <v>0</v>
      </c>
      <c r="T44" s="60"/>
      <c r="U44" s="60"/>
      <c r="V44">
        <v>2</v>
      </c>
      <c r="W44" t="s">
        <v>77</v>
      </c>
      <c r="X44" t="str">
        <f>IF(ISBLANK(W44),"",VLOOKUP($W44,Sheet2!$A$2:$E$29,3,FALSE))</f>
        <v>UI_icon_teshudognzuo_02</v>
      </c>
      <c r="Y44" t="str">
        <f>IF(ISBLANK(W44),"",VLOOKUP($W44,Sheet2!$A$2:$E$29,4,FALSE))</f>
        <v>BQ_mood02</v>
      </c>
    </row>
    <row r="45" customFormat="1" ht="18.75" spans="1:25">
      <c r="A45" s="4">
        <f t="shared" si="8"/>
        <v>39</v>
      </c>
      <c r="B45" s="47">
        <f t="shared" si="3"/>
        <v>113008</v>
      </c>
      <c r="C45" t="s">
        <v>61</v>
      </c>
      <c r="D45" t="str">
        <f t="shared" si="11"/>
        <v>UI_icon_teshudognzuo_03</v>
      </c>
      <c r="E45" t="str">
        <f t="shared" si="12"/>
        <v>打招呼</v>
      </c>
      <c r="F45" t="s">
        <v>174</v>
      </c>
      <c r="I45">
        <v>1</v>
      </c>
      <c r="J45">
        <v>0</v>
      </c>
      <c r="K45" s="56">
        <v>1</v>
      </c>
      <c r="L45" s="53" t="s">
        <v>175</v>
      </c>
      <c r="M45" s="207" t="s">
        <v>176</v>
      </c>
      <c r="N45">
        <v>2.1</v>
      </c>
      <c r="O45">
        <v>50</v>
      </c>
      <c r="P45">
        <v>1</v>
      </c>
      <c r="T45" s="60"/>
      <c r="U45" s="60"/>
      <c r="V45">
        <v>3</v>
      </c>
      <c r="W45" t="s">
        <v>103</v>
      </c>
      <c r="X45" t="str">
        <f>IF(ISBLANK(W45),"",VLOOKUP($W45,Sheet2!$A$2:$E$29,3,FALSE))</f>
        <v>UI_icon_teshudognzuo_03</v>
      </c>
      <c r="Y45" t="str">
        <f>IF(ISBLANK(W45),"",VLOOKUP($W45,Sheet2!$A$2:$E$29,4,FALSE))</f>
        <v>BQ_mood03</v>
      </c>
    </row>
    <row r="46" customFormat="1" ht="18.75" spans="1:25">
      <c r="A46" s="4">
        <f t="shared" si="8"/>
        <v>40</v>
      </c>
      <c r="B46" s="47">
        <f t="shared" si="3"/>
        <v>113008</v>
      </c>
      <c r="C46" t="s">
        <v>66</v>
      </c>
      <c r="D46" t="str">
        <f t="shared" si="11"/>
        <v>UI_icon_teshudognzuo_04</v>
      </c>
      <c r="E46" t="str">
        <f t="shared" si="12"/>
        <v>放松</v>
      </c>
      <c r="I46">
        <v>0</v>
      </c>
      <c r="J46">
        <v>1</v>
      </c>
      <c r="K46" s="56">
        <v>0</v>
      </c>
      <c r="L46" s="53"/>
      <c r="M46" s="207" t="s">
        <v>177</v>
      </c>
      <c r="N46">
        <v>2.3</v>
      </c>
      <c r="O46">
        <v>50</v>
      </c>
      <c r="P46">
        <v>0</v>
      </c>
      <c r="T46" s="60"/>
      <c r="U46" s="60"/>
      <c r="V46">
        <v>4</v>
      </c>
      <c r="W46" t="s">
        <v>111</v>
      </c>
      <c r="X46" t="str">
        <f>IF(ISBLANK(W46),"",VLOOKUP($W46,Sheet2!$A$2:$E$29,3,FALSE))</f>
        <v>UI_icon_teshudognzuo_04</v>
      </c>
      <c r="Y46" t="str">
        <f>IF(ISBLANK(W46),"",VLOOKUP($W46,Sheet2!$A$2:$E$29,4,FALSE))</f>
        <v>BQ_mood04</v>
      </c>
    </row>
    <row r="47" s="16" customFormat="1" ht="18.75" spans="1:25">
      <c r="A47" s="4">
        <f t="shared" si="8"/>
        <v>41</v>
      </c>
      <c r="B47" s="48">
        <f t="shared" si="3"/>
        <v>113008</v>
      </c>
      <c r="C47" s="16" t="s">
        <v>93</v>
      </c>
      <c r="D47" s="16" t="str">
        <f t="shared" si="11"/>
        <v>UI_icon_teshudognzuo_28</v>
      </c>
      <c r="E47" s="16" t="str">
        <f t="shared" si="12"/>
        <v>玩</v>
      </c>
      <c r="F47" s="16" t="s">
        <v>178</v>
      </c>
      <c r="I47" s="16">
        <v>1</v>
      </c>
      <c r="J47" s="16">
        <v>0</v>
      </c>
      <c r="K47" s="57">
        <v>1</v>
      </c>
      <c r="L47" s="54" t="s">
        <v>179</v>
      </c>
      <c r="M47" s="208" t="s">
        <v>180</v>
      </c>
      <c r="N47" s="16">
        <v>3.7</v>
      </c>
      <c r="O47" s="16">
        <v>50</v>
      </c>
      <c r="P47" s="16">
        <v>0</v>
      </c>
      <c r="T47" s="61"/>
      <c r="U47" s="61"/>
      <c r="V47" s="16">
        <v>5</v>
      </c>
      <c r="W47" s="16" t="s">
        <v>153</v>
      </c>
      <c r="X47" s="16" t="str">
        <f>IF(ISBLANK(W47),"",VLOOKUP($W47,Sheet2!$A$2:$E$29,3,FALSE))</f>
        <v>UI_icon_teshudognzuo_28</v>
      </c>
      <c r="Y47" s="16" t="str">
        <f>IF(ISBLANK(W47),"",VLOOKUP($W47,Sheet2!$A$2:$E$29,4,FALSE))</f>
        <v>BQ_mood28</v>
      </c>
    </row>
    <row r="48" s="4" customFormat="1" ht="18.75" spans="1:25">
      <c r="A48" s="4">
        <f t="shared" si="8"/>
        <v>42</v>
      </c>
      <c r="B48" s="46">
        <f t="shared" si="3"/>
        <v>113009</v>
      </c>
      <c r="C48" s="4" t="s">
        <v>50</v>
      </c>
      <c r="D48" s="4" t="str">
        <f t="shared" si="11"/>
        <v>UI_icon_teshudognzuo_04</v>
      </c>
      <c r="E48" s="4" t="str">
        <f t="shared" si="12"/>
        <v>放松</v>
      </c>
      <c r="F48" s="49" t="s">
        <v>181</v>
      </c>
      <c r="I48" s="4">
        <v>0</v>
      </c>
      <c r="J48" s="4">
        <v>1</v>
      </c>
      <c r="K48" s="55">
        <v>1</v>
      </c>
      <c r="L48" s="52" t="s">
        <v>182</v>
      </c>
      <c r="M48" s="206" t="s">
        <v>183</v>
      </c>
      <c r="N48" s="4">
        <v>4.5</v>
      </c>
      <c r="O48" s="4">
        <v>40</v>
      </c>
      <c r="P48" s="4">
        <v>0</v>
      </c>
      <c r="T48" s="59"/>
      <c r="U48" s="59" t="s">
        <v>184</v>
      </c>
      <c r="V48" s="4">
        <v>1</v>
      </c>
      <c r="W48" s="4" t="s">
        <v>111</v>
      </c>
      <c r="X48" s="4" t="str">
        <f>IF(ISBLANK(W48),"",VLOOKUP($W48,Sheet2!$A$2:$E$29,3,FALSE))</f>
        <v>UI_icon_teshudognzuo_04</v>
      </c>
      <c r="Y48" s="4" t="str">
        <f>IF(ISBLANK(W48),"",VLOOKUP($W48,Sheet2!$A$2:$E$29,4,FALSE))</f>
        <v>BQ_mood04</v>
      </c>
    </row>
    <row r="49" customFormat="1" ht="18.75" spans="1:25">
      <c r="A49" s="4">
        <f t="shared" ref="A49:A58" si="13">ROW()-6</f>
        <v>43</v>
      </c>
      <c r="B49" s="47">
        <f t="shared" si="3"/>
        <v>113009</v>
      </c>
      <c r="C49" t="s">
        <v>56</v>
      </c>
      <c r="D49" t="str">
        <f t="shared" si="11"/>
        <v>UI_icon_teshudognzuo_05</v>
      </c>
      <c r="E49" t="str">
        <f t="shared" si="12"/>
        <v>示威</v>
      </c>
      <c r="F49" s="50" t="s">
        <v>185</v>
      </c>
      <c r="I49">
        <v>1</v>
      </c>
      <c r="J49">
        <v>0</v>
      </c>
      <c r="K49" s="56">
        <v>1</v>
      </c>
      <c r="L49" s="53" t="s">
        <v>186</v>
      </c>
      <c r="M49" s="207" t="s">
        <v>187</v>
      </c>
      <c r="N49">
        <v>3.2</v>
      </c>
      <c r="O49">
        <v>40</v>
      </c>
      <c r="P49">
        <v>0</v>
      </c>
      <c r="T49" s="60"/>
      <c r="U49" s="60"/>
      <c r="V49">
        <v>2</v>
      </c>
      <c r="W49" t="s">
        <v>60</v>
      </c>
      <c r="X49" t="str">
        <f>IF(ISBLANK(W49),"",VLOOKUP($W49,Sheet2!$A$2:$E$29,3,FALSE))</f>
        <v>UI_icon_teshudognzuo_05</v>
      </c>
      <c r="Y49" t="str">
        <f>IF(ISBLANK(W49),"",VLOOKUP($W49,Sheet2!$A$2:$E$29,4,FALSE))</f>
        <v>BQ_mood05</v>
      </c>
    </row>
    <row r="50" customFormat="1" ht="18.75" spans="1:25">
      <c r="A50" s="4">
        <f t="shared" si="13"/>
        <v>44</v>
      </c>
      <c r="B50" s="47">
        <f t="shared" si="3"/>
        <v>113009</v>
      </c>
      <c r="C50" t="s">
        <v>61</v>
      </c>
      <c r="D50" t="str">
        <f t="shared" si="11"/>
        <v>UI_icon_teshudognzuo_16</v>
      </c>
      <c r="E50" t="str">
        <f t="shared" si="12"/>
        <v>挑衅</v>
      </c>
      <c r="I50">
        <v>1</v>
      </c>
      <c r="J50">
        <v>0</v>
      </c>
      <c r="K50" s="56">
        <v>0</v>
      </c>
      <c r="L50" s="53"/>
      <c r="N50">
        <v>3</v>
      </c>
      <c r="O50">
        <v>40</v>
      </c>
      <c r="P50">
        <v>0</v>
      </c>
      <c r="T50" s="60"/>
      <c r="U50" s="60"/>
      <c r="V50">
        <v>3</v>
      </c>
      <c r="W50" t="s">
        <v>55</v>
      </c>
      <c r="X50" t="str">
        <f>IF(ISBLANK(W50),"",VLOOKUP($W50,Sheet2!$A$2:$E$29,3,FALSE))</f>
        <v>UI_icon_teshudognzuo_16</v>
      </c>
      <c r="Y50" t="str">
        <f>IF(ISBLANK(W50),"",VLOOKUP($W50,Sheet2!$A$2:$E$29,4,FALSE))</f>
        <v>BQ_mood16</v>
      </c>
    </row>
    <row r="51" customFormat="1" ht="18.75" spans="1:25">
      <c r="A51" s="4">
        <f t="shared" si="13"/>
        <v>45</v>
      </c>
      <c r="B51" s="47">
        <f t="shared" si="3"/>
        <v>113009</v>
      </c>
      <c r="C51" t="s">
        <v>66</v>
      </c>
      <c r="D51" t="str">
        <f t="shared" si="11"/>
        <v>UI_icon_teshudognzuo_08</v>
      </c>
      <c r="E51" t="str">
        <f t="shared" si="12"/>
        <v>休闲</v>
      </c>
      <c r="F51" t="s">
        <v>188</v>
      </c>
      <c r="I51">
        <v>0</v>
      </c>
      <c r="J51">
        <v>1</v>
      </c>
      <c r="K51" s="56">
        <v>1</v>
      </c>
      <c r="L51" s="53" t="s">
        <v>189</v>
      </c>
      <c r="M51" s="207" t="s">
        <v>190</v>
      </c>
      <c r="N51">
        <v>3.2</v>
      </c>
      <c r="O51">
        <v>40</v>
      </c>
      <c r="P51">
        <v>0</v>
      </c>
      <c r="T51" s="60"/>
      <c r="U51" s="60"/>
      <c r="V51">
        <v>4</v>
      </c>
      <c r="W51" t="s">
        <v>72</v>
      </c>
      <c r="X51" t="str">
        <f>IF(ISBLANK(W51),"",VLOOKUP($W51,Sheet2!$A$2:$E$29,3,FALSE))</f>
        <v>UI_icon_teshudognzuo_08</v>
      </c>
      <c r="Y51" t="str">
        <f>IF(ISBLANK(W51),"",VLOOKUP($W51,Sheet2!$A$2:$E$29,4,FALSE))</f>
        <v>BQ_mood08</v>
      </c>
    </row>
    <row r="52" s="16" customFormat="1" ht="18.75" spans="1:25">
      <c r="A52" s="4">
        <f t="shared" si="13"/>
        <v>46</v>
      </c>
      <c r="B52" s="48">
        <f t="shared" si="3"/>
        <v>113009</v>
      </c>
      <c r="C52" s="16" t="s">
        <v>93</v>
      </c>
      <c r="D52" s="16" t="str">
        <f t="shared" si="11"/>
        <v>UI_icon_teshudognzuo_15</v>
      </c>
      <c r="E52" s="16" t="str">
        <f t="shared" si="12"/>
        <v>不屑</v>
      </c>
      <c r="F52" s="16" t="s">
        <v>191</v>
      </c>
      <c r="I52" s="16">
        <v>1</v>
      </c>
      <c r="J52" s="16">
        <v>0</v>
      </c>
      <c r="K52" s="57">
        <v>1</v>
      </c>
      <c r="L52" s="54" t="s">
        <v>192</v>
      </c>
      <c r="M52" s="208" t="s">
        <v>193</v>
      </c>
      <c r="N52" s="16">
        <v>5.3</v>
      </c>
      <c r="O52" s="16">
        <v>40</v>
      </c>
      <c r="P52" s="16">
        <v>0</v>
      </c>
      <c r="T52" s="61"/>
      <c r="U52" s="61"/>
      <c r="V52" s="16">
        <v>5</v>
      </c>
      <c r="W52" s="16" t="s">
        <v>194</v>
      </c>
      <c r="X52" s="16" t="str">
        <f>IF(ISBLANK(W52),"",VLOOKUP($W52,Sheet2!$A$2:$E$29,3,FALSE))</f>
        <v>UI_icon_teshudognzuo_15</v>
      </c>
      <c r="Y52" s="16" t="str">
        <f>IF(ISBLANK(W52),"",VLOOKUP($W52,Sheet2!$A$2:$E$29,4,FALSE))</f>
        <v>BQ_mood15</v>
      </c>
    </row>
    <row r="53" s="4" customFormat="1" ht="18.75" spans="1:25">
      <c r="A53" s="4">
        <f t="shared" si="13"/>
        <v>47</v>
      </c>
      <c r="B53" s="46">
        <f t="shared" si="3"/>
        <v>113010</v>
      </c>
      <c r="C53" s="4" t="s">
        <v>50</v>
      </c>
      <c r="D53" s="4" t="s">
        <v>130</v>
      </c>
      <c r="E53" s="4" t="s">
        <v>67</v>
      </c>
      <c r="I53" s="4">
        <v>1</v>
      </c>
      <c r="J53" s="4">
        <v>0</v>
      </c>
      <c r="K53" s="55">
        <v>0</v>
      </c>
      <c r="L53" s="52"/>
      <c r="N53" s="4">
        <v>3</v>
      </c>
      <c r="O53" s="4">
        <v>34</v>
      </c>
      <c r="P53" s="4">
        <v>0</v>
      </c>
      <c r="T53" s="59"/>
      <c r="U53" s="59" t="s">
        <v>195</v>
      </c>
      <c r="V53" s="4">
        <v>1</v>
      </c>
      <c r="W53" s="4" t="s">
        <v>67</v>
      </c>
      <c r="X53" s="4" t="str">
        <f>IF(ISBLANK(W53),"",VLOOKUP($W53,Sheet2!$A$2:$E$29,3,FALSE))</f>
        <v>UI_icon_teshudognzuo_01</v>
      </c>
      <c r="Y53" s="4" t="str">
        <f>IF(ISBLANK(W53),"",VLOOKUP($W53,Sheet2!$A$2:$E$29,4,FALSE))</f>
        <v>BQ_mood01</v>
      </c>
    </row>
    <row r="54" customFormat="1" ht="18.75" spans="1:25">
      <c r="A54" s="4">
        <f t="shared" si="13"/>
        <v>48</v>
      </c>
      <c r="B54" s="47">
        <f t="shared" si="3"/>
        <v>113010</v>
      </c>
      <c r="C54" t="s">
        <v>56</v>
      </c>
      <c r="D54" t="s">
        <v>196</v>
      </c>
      <c r="E54" t="s">
        <v>146</v>
      </c>
      <c r="F54" t="s">
        <v>197</v>
      </c>
      <c r="I54">
        <v>1</v>
      </c>
      <c r="J54">
        <v>0</v>
      </c>
      <c r="K54" s="56">
        <v>0</v>
      </c>
      <c r="L54" s="53" t="s">
        <v>198</v>
      </c>
      <c r="M54" s="207" t="s">
        <v>199</v>
      </c>
      <c r="N54">
        <v>1.1</v>
      </c>
      <c r="O54">
        <v>34</v>
      </c>
      <c r="P54">
        <v>0</v>
      </c>
      <c r="T54" s="60"/>
      <c r="U54" s="60"/>
      <c r="V54">
        <v>2</v>
      </c>
      <c r="W54" t="s">
        <v>146</v>
      </c>
      <c r="X54" t="str">
        <f>IF(ISBLANK(W54),"",VLOOKUP($W54,Sheet2!$A$2:$E$29,3,FALSE))</f>
        <v>UI_icon_teshudognzuo_23</v>
      </c>
      <c r="Y54" t="str">
        <f>IF(ISBLANK(W54),"",VLOOKUP($W54,Sheet2!$A$2:$E$29,4,FALSE))</f>
        <v>BQ_mood23</v>
      </c>
    </row>
    <row r="55" customFormat="1" ht="18.75" spans="1:25">
      <c r="A55" s="4">
        <f t="shared" si="13"/>
        <v>49</v>
      </c>
      <c r="B55" s="47">
        <f t="shared" si="3"/>
        <v>113010</v>
      </c>
      <c r="C55" t="s">
        <v>61</v>
      </c>
      <c r="D55" t="s">
        <v>107</v>
      </c>
      <c r="E55" t="s">
        <v>72</v>
      </c>
      <c r="F55" t="s">
        <v>200</v>
      </c>
      <c r="I55">
        <v>0</v>
      </c>
      <c r="J55">
        <v>1</v>
      </c>
      <c r="K55" s="56">
        <v>1</v>
      </c>
      <c r="L55" s="53" t="s">
        <v>201</v>
      </c>
      <c r="M55" s="207" t="s">
        <v>150</v>
      </c>
      <c r="N55">
        <v>2.3</v>
      </c>
      <c r="O55">
        <v>34</v>
      </c>
      <c r="P55">
        <v>0</v>
      </c>
      <c r="T55" s="60"/>
      <c r="U55" s="60"/>
      <c r="V55">
        <v>3</v>
      </c>
      <c r="W55" t="s">
        <v>111</v>
      </c>
      <c r="X55" t="str">
        <f>IF(ISBLANK(W55),"",VLOOKUP($W55,Sheet2!$A$2:$E$29,3,FALSE))</f>
        <v>UI_icon_teshudognzuo_04</v>
      </c>
      <c r="Y55" t="str">
        <f>IF(ISBLANK(W55),"",VLOOKUP($W55,Sheet2!$A$2:$E$29,4,FALSE))</f>
        <v>BQ_mood04</v>
      </c>
    </row>
    <row r="56" customFormat="1" ht="18.75" spans="1:25">
      <c r="A56" s="4">
        <f t="shared" si="13"/>
        <v>50</v>
      </c>
      <c r="B56" s="47">
        <f t="shared" si="3"/>
        <v>113010</v>
      </c>
      <c r="C56" t="s">
        <v>66</v>
      </c>
      <c r="D56" t="s">
        <v>78</v>
      </c>
      <c r="E56" t="s">
        <v>65</v>
      </c>
      <c r="F56" s="16" t="s">
        <v>202</v>
      </c>
      <c r="G56" s="16"/>
      <c r="H56" s="16"/>
      <c r="I56" s="16">
        <v>0</v>
      </c>
      <c r="J56" s="16">
        <v>1</v>
      </c>
      <c r="K56" s="57">
        <v>1</v>
      </c>
      <c r="L56" s="53" t="s">
        <v>203</v>
      </c>
      <c r="M56" s="207" t="s">
        <v>133</v>
      </c>
      <c r="N56">
        <v>2.1</v>
      </c>
      <c r="O56">
        <v>34</v>
      </c>
      <c r="P56">
        <v>0</v>
      </c>
      <c r="T56" s="60"/>
      <c r="U56" s="60"/>
      <c r="V56">
        <v>4</v>
      </c>
      <c r="W56" t="s">
        <v>65</v>
      </c>
      <c r="X56" t="str">
        <f>IF(ISBLANK(W56),"",VLOOKUP($W56,Sheet2!$A$2:$E$29,3,FALSE))</f>
        <v>UI_icon_teshudognzuo_27</v>
      </c>
      <c r="Y56" t="str">
        <f>IF(ISBLANK(W56),"",VLOOKUP($W56,Sheet2!$A$2:$E$29,4,FALSE))</f>
        <v>BQ_mood27</v>
      </c>
    </row>
    <row r="57" s="16" customFormat="1" ht="18.75" spans="1:25">
      <c r="A57" s="4">
        <f t="shared" si="13"/>
        <v>51</v>
      </c>
      <c r="B57" s="48">
        <f t="shared" si="3"/>
        <v>113010</v>
      </c>
      <c r="C57" s="16" t="s">
        <v>93</v>
      </c>
      <c r="D57" s="16" t="s">
        <v>204</v>
      </c>
      <c r="E57" s="16" t="s">
        <v>205</v>
      </c>
      <c r="F57" s="16" t="s">
        <v>206</v>
      </c>
      <c r="I57" s="16">
        <v>0</v>
      </c>
      <c r="J57" s="16">
        <v>1</v>
      </c>
      <c r="K57" s="57">
        <v>1</v>
      </c>
      <c r="L57" s="54" t="s">
        <v>207</v>
      </c>
      <c r="M57" s="208" t="s">
        <v>208</v>
      </c>
      <c r="N57" s="16">
        <v>1.2</v>
      </c>
      <c r="O57" s="16">
        <v>34</v>
      </c>
      <c r="P57" s="16">
        <v>0</v>
      </c>
      <c r="T57" s="61"/>
      <c r="U57" s="61"/>
      <c r="V57" s="16">
        <v>5</v>
      </c>
      <c r="W57" s="16" t="s">
        <v>205</v>
      </c>
      <c r="X57" s="16" t="str">
        <f>IF(ISBLANK(W57),"",VLOOKUP($W57,Sheet2!$A$2:$E$29,3,FALSE))</f>
        <v>UI_icon_teshudognzuo_21</v>
      </c>
      <c r="Y57" s="16" t="str">
        <f>IF(ISBLANK(W57),"",VLOOKUP($W57,Sheet2!$A$2:$E$29,4,FALSE))</f>
        <v>BQ_mood21</v>
      </c>
    </row>
    <row r="58" s="4" customFormat="1" ht="18.75" spans="1:25">
      <c r="A58" s="4">
        <f t="shared" si="13"/>
        <v>52</v>
      </c>
      <c r="B58" s="46">
        <f t="shared" si="3"/>
        <v>113011</v>
      </c>
      <c r="C58" s="4" t="s">
        <v>50</v>
      </c>
      <c r="D58" s="4" t="str">
        <f>X58</f>
        <v>UI_icon_teshudognzuo_04</v>
      </c>
      <c r="E58" s="4" t="str">
        <f>W58</f>
        <v>放松</v>
      </c>
      <c r="I58" s="4">
        <v>1</v>
      </c>
      <c r="J58" s="4">
        <v>1</v>
      </c>
      <c r="K58" s="55">
        <v>0</v>
      </c>
      <c r="L58" s="52"/>
      <c r="N58" s="4">
        <v>3</v>
      </c>
      <c r="O58" s="4">
        <v>17</v>
      </c>
      <c r="P58" s="4">
        <v>0</v>
      </c>
      <c r="T58" s="59"/>
      <c r="U58" s="59" t="s">
        <v>209</v>
      </c>
      <c r="V58" s="4">
        <v>1</v>
      </c>
      <c r="W58" s="4" t="s">
        <v>111</v>
      </c>
      <c r="X58" s="4" t="str">
        <f>IF(ISBLANK(W58),"",VLOOKUP($W58,Sheet2!$A$2:$E$29,3,FALSE))</f>
        <v>UI_icon_teshudognzuo_04</v>
      </c>
      <c r="Y58" s="4" t="str">
        <f>IF(ISBLANK(W58),"",VLOOKUP($W58,Sheet2!$A$2:$E$29,4,FALSE))</f>
        <v>BQ_mood04</v>
      </c>
    </row>
    <row r="59" customFormat="1" ht="18.75" spans="1:25">
      <c r="A59" s="4">
        <f t="shared" ref="A59:A68" si="14">ROW()-6</f>
        <v>53</v>
      </c>
      <c r="B59" s="47">
        <f t="shared" si="3"/>
        <v>113011</v>
      </c>
      <c r="C59" t="s">
        <v>56</v>
      </c>
      <c r="D59" t="str">
        <f t="shared" ref="D59:D68" si="15">X59</f>
        <v>UI_icon_teshudognzuo_08</v>
      </c>
      <c r="E59" t="str">
        <f t="shared" ref="E59:E67" si="16">W59</f>
        <v>休闲</v>
      </c>
      <c r="F59" s="51" t="s">
        <v>210</v>
      </c>
      <c r="I59">
        <v>1</v>
      </c>
      <c r="J59">
        <v>0</v>
      </c>
      <c r="K59" s="56">
        <v>1</v>
      </c>
      <c r="L59" s="53" t="s">
        <v>211</v>
      </c>
      <c r="M59" s="207" t="s">
        <v>212</v>
      </c>
      <c r="N59">
        <v>3</v>
      </c>
      <c r="O59">
        <v>17</v>
      </c>
      <c r="P59">
        <v>1</v>
      </c>
      <c r="T59" s="60"/>
      <c r="U59" s="60"/>
      <c r="V59">
        <v>2</v>
      </c>
      <c r="W59" t="s">
        <v>72</v>
      </c>
      <c r="X59" t="str">
        <f>IF(ISBLANK(W59),"",VLOOKUP($W59,Sheet2!$A$2:$E$29,3,FALSE))</f>
        <v>UI_icon_teshudognzuo_08</v>
      </c>
      <c r="Y59" t="str">
        <f>IF(ISBLANK(W59),"",VLOOKUP($W59,Sheet2!$A$2:$E$29,4,FALSE))</f>
        <v>BQ_mood08</v>
      </c>
    </row>
    <row r="60" customFormat="1" ht="18.75" spans="1:25">
      <c r="A60" s="4">
        <f t="shared" si="14"/>
        <v>54</v>
      </c>
      <c r="B60" s="47">
        <f t="shared" si="3"/>
        <v>113011</v>
      </c>
      <c r="C60" t="s">
        <v>61</v>
      </c>
      <c r="D60" t="str">
        <f t="shared" si="15"/>
        <v>UI_icon_teshudognzuo_03</v>
      </c>
      <c r="E60" t="str">
        <f t="shared" si="16"/>
        <v>打招呼</v>
      </c>
      <c r="F60" s="51" t="s">
        <v>213</v>
      </c>
      <c r="I60">
        <v>0</v>
      </c>
      <c r="J60">
        <v>0</v>
      </c>
      <c r="K60" s="56">
        <v>1</v>
      </c>
      <c r="L60" s="53" t="s">
        <v>214</v>
      </c>
      <c r="M60" s="207" t="s">
        <v>183</v>
      </c>
      <c r="N60">
        <v>3.5</v>
      </c>
      <c r="O60">
        <v>17</v>
      </c>
      <c r="P60">
        <v>1</v>
      </c>
      <c r="T60" s="60"/>
      <c r="U60" s="60"/>
      <c r="V60">
        <v>3</v>
      </c>
      <c r="W60" t="s">
        <v>103</v>
      </c>
      <c r="X60" t="str">
        <f>IF(ISBLANK(W60),"",VLOOKUP($W60,Sheet2!$A$2:$E$29,3,FALSE))</f>
        <v>UI_icon_teshudognzuo_03</v>
      </c>
      <c r="Y60" t="str">
        <f>IF(ISBLANK(W60),"",VLOOKUP($W60,Sheet2!$A$2:$E$29,4,FALSE))</f>
        <v>BQ_mood03</v>
      </c>
    </row>
    <row r="61" customFormat="1" ht="18.75" spans="1:25">
      <c r="A61" s="4">
        <f t="shared" si="14"/>
        <v>55</v>
      </c>
      <c r="B61" s="47">
        <f t="shared" si="3"/>
        <v>113011</v>
      </c>
      <c r="C61" t="s">
        <v>66</v>
      </c>
      <c r="D61" t="str">
        <f t="shared" si="15"/>
        <v>UI_icon_teshudognzuo_07</v>
      </c>
      <c r="E61" t="str">
        <f t="shared" si="16"/>
        <v>观望</v>
      </c>
      <c r="I61">
        <v>1</v>
      </c>
      <c r="J61">
        <v>1</v>
      </c>
      <c r="K61" s="56">
        <v>0</v>
      </c>
      <c r="L61" s="53"/>
      <c r="N61">
        <v>3</v>
      </c>
      <c r="O61">
        <v>17</v>
      </c>
      <c r="P61">
        <v>0</v>
      </c>
      <c r="T61" s="60"/>
      <c r="U61" s="60"/>
      <c r="V61">
        <v>4</v>
      </c>
      <c r="W61" t="s">
        <v>127</v>
      </c>
      <c r="X61" t="str">
        <f>IF(ISBLANK(W61),"",VLOOKUP($W61,Sheet2!$A$2:$E$29,3,FALSE))</f>
        <v>UI_icon_teshudognzuo_07</v>
      </c>
      <c r="Y61" t="str">
        <f>IF(ISBLANK(W61),"",VLOOKUP($W61,Sheet2!$A$2:$E$29,4,FALSE))</f>
        <v>BQ_mood07</v>
      </c>
    </row>
    <row r="62" s="16" customFormat="1" ht="18.75" spans="1:25">
      <c r="A62" s="4">
        <f t="shared" si="14"/>
        <v>56</v>
      </c>
      <c r="B62" s="48">
        <f t="shared" si="3"/>
        <v>113011</v>
      </c>
      <c r="C62" s="16" t="s">
        <v>93</v>
      </c>
      <c r="D62" s="16" t="str">
        <f t="shared" si="15"/>
        <v>UI_icon_teshudognzuo_28</v>
      </c>
      <c r="E62" s="16" t="str">
        <f t="shared" si="16"/>
        <v>玩</v>
      </c>
      <c r="F62" s="16" t="s">
        <v>215</v>
      </c>
      <c r="I62" s="16">
        <v>0</v>
      </c>
      <c r="J62" s="16">
        <v>1</v>
      </c>
      <c r="K62" s="57">
        <v>1</v>
      </c>
      <c r="L62" s="54" t="s">
        <v>216</v>
      </c>
      <c r="M62" s="208" t="s">
        <v>217</v>
      </c>
      <c r="N62" s="16">
        <v>6</v>
      </c>
      <c r="O62" s="16">
        <v>17</v>
      </c>
      <c r="P62" s="16">
        <v>1</v>
      </c>
      <c r="T62" s="61"/>
      <c r="U62" s="61"/>
      <c r="V62" s="16">
        <v>5</v>
      </c>
      <c r="W62" s="16" t="s">
        <v>153</v>
      </c>
      <c r="X62" s="16" t="str">
        <f>IF(ISBLANK(W62),"",VLOOKUP($W62,Sheet2!$A$2:$E$29,3,FALSE))</f>
        <v>UI_icon_teshudognzuo_28</v>
      </c>
      <c r="Y62" s="16" t="str">
        <f>IF(ISBLANK(W62),"",VLOOKUP($W62,Sheet2!$A$2:$E$29,4,FALSE))</f>
        <v>BQ_mood28</v>
      </c>
    </row>
    <row r="63" s="4" customFormat="1" ht="18.75" spans="1:25">
      <c r="A63" s="4">
        <f t="shared" si="14"/>
        <v>57</v>
      </c>
      <c r="B63" s="46">
        <f t="shared" si="3"/>
        <v>113012</v>
      </c>
      <c r="C63" s="4" t="s">
        <v>50</v>
      </c>
      <c r="D63" s="4" t="str">
        <f t="shared" si="15"/>
        <v>UI_icon_teshudognzuo_15</v>
      </c>
      <c r="E63" s="4" t="str">
        <f t="shared" si="16"/>
        <v>不屑</v>
      </c>
      <c r="F63" s="4" t="s">
        <v>218</v>
      </c>
      <c r="I63" s="4">
        <v>1</v>
      </c>
      <c r="J63" s="4">
        <v>0</v>
      </c>
      <c r="K63" s="55">
        <v>1</v>
      </c>
      <c r="L63" s="52" t="s">
        <v>219</v>
      </c>
      <c r="M63" s="206" t="s">
        <v>183</v>
      </c>
      <c r="N63" s="4">
        <v>3</v>
      </c>
      <c r="O63" s="4">
        <v>54</v>
      </c>
      <c r="P63" s="4">
        <v>0</v>
      </c>
      <c r="T63" s="59"/>
      <c r="U63" s="59" t="s">
        <v>220</v>
      </c>
      <c r="V63" s="4">
        <v>1</v>
      </c>
      <c r="W63" s="4" t="s">
        <v>194</v>
      </c>
      <c r="X63" s="4" t="str">
        <f>IF(ISBLANK(W63),"",VLOOKUP($W63,Sheet2!$A$2:$E$29,3,FALSE))</f>
        <v>UI_icon_teshudognzuo_15</v>
      </c>
      <c r="Y63" s="4" t="str">
        <f>IF(ISBLANK(W63),"",VLOOKUP($W63,Sheet2!$A$2:$E$29,4,FALSE))</f>
        <v>BQ_mood15</v>
      </c>
    </row>
    <row r="64" customFormat="1" ht="18.75" spans="1:25">
      <c r="A64" s="4">
        <f t="shared" si="14"/>
        <v>58</v>
      </c>
      <c r="B64" s="47">
        <f t="shared" si="3"/>
        <v>113012</v>
      </c>
      <c r="C64" t="s">
        <v>56</v>
      </c>
      <c r="D64" t="str">
        <f t="shared" si="15"/>
        <v>UI_icon_teshudognzuo_07</v>
      </c>
      <c r="E64" t="str">
        <f t="shared" si="16"/>
        <v>观望</v>
      </c>
      <c r="I64">
        <v>1</v>
      </c>
      <c r="J64">
        <v>1</v>
      </c>
      <c r="K64" s="56">
        <v>0</v>
      </c>
      <c r="L64" s="53"/>
      <c r="N64">
        <v>1.1</v>
      </c>
      <c r="O64">
        <v>54</v>
      </c>
      <c r="P64">
        <v>0</v>
      </c>
      <c r="T64" s="60"/>
      <c r="U64" s="60"/>
      <c r="V64">
        <v>2</v>
      </c>
      <c r="W64" t="s">
        <v>127</v>
      </c>
      <c r="X64" t="str">
        <f>IF(ISBLANK(W64),"",VLOOKUP($W64,Sheet2!$A$2:$E$29,3,FALSE))</f>
        <v>UI_icon_teshudognzuo_07</v>
      </c>
      <c r="Y64" t="str">
        <f>IF(ISBLANK(W64),"",VLOOKUP($W64,Sheet2!$A$2:$E$29,4,FALSE))</f>
        <v>BQ_mood07</v>
      </c>
    </row>
    <row r="65" customFormat="1" ht="18.75" spans="1:25">
      <c r="A65" s="4">
        <f t="shared" si="14"/>
        <v>59</v>
      </c>
      <c r="B65" s="47">
        <f t="shared" si="3"/>
        <v>113012</v>
      </c>
      <c r="C65" t="s">
        <v>61</v>
      </c>
      <c r="D65" t="str">
        <f t="shared" si="15"/>
        <v>UI_icon_teshudognzuo_03</v>
      </c>
      <c r="E65" t="str">
        <f t="shared" si="16"/>
        <v>打招呼</v>
      </c>
      <c r="I65">
        <v>1</v>
      </c>
      <c r="J65">
        <v>0</v>
      </c>
      <c r="K65" s="56">
        <v>0</v>
      </c>
      <c r="L65" s="53"/>
      <c r="N65">
        <v>2.3</v>
      </c>
      <c r="O65">
        <v>54</v>
      </c>
      <c r="P65">
        <v>0</v>
      </c>
      <c r="T65" s="60"/>
      <c r="U65" s="60"/>
      <c r="V65">
        <v>3</v>
      </c>
      <c r="W65" t="s">
        <v>103</v>
      </c>
      <c r="X65" t="str">
        <f>IF(ISBLANK(W65),"",VLOOKUP($W65,Sheet2!$A$2:$E$29,3,FALSE))</f>
        <v>UI_icon_teshudognzuo_03</v>
      </c>
      <c r="Y65" t="str">
        <f>IF(ISBLANK(W65),"",VLOOKUP($W65,Sheet2!$A$2:$E$29,4,FALSE))</f>
        <v>BQ_mood03</v>
      </c>
    </row>
    <row r="66" customFormat="1" ht="18.75" spans="1:25">
      <c r="A66" s="4">
        <f t="shared" si="14"/>
        <v>60</v>
      </c>
      <c r="B66" s="47">
        <f t="shared" si="3"/>
        <v>113012</v>
      </c>
      <c r="C66" t="s">
        <v>66</v>
      </c>
      <c r="D66" t="str">
        <f t="shared" si="15"/>
        <v>UI_icon_teshudognzuo_05</v>
      </c>
      <c r="E66" t="str">
        <f t="shared" si="16"/>
        <v>示威</v>
      </c>
      <c r="F66" t="s">
        <v>221</v>
      </c>
      <c r="G66" s="16"/>
      <c r="H66" s="16"/>
      <c r="I66" s="16">
        <v>1</v>
      </c>
      <c r="J66" s="16">
        <v>0</v>
      </c>
      <c r="K66" s="57">
        <v>1</v>
      </c>
      <c r="L66" s="53" t="s">
        <v>222</v>
      </c>
      <c r="M66" s="207" t="s">
        <v>183</v>
      </c>
      <c r="N66">
        <v>2.7</v>
      </c>
      <c r="O66">
        <v>54</v>
      </c>
      <c r="P66">
        <v>0</v>
      </c>
      <c r="T66" s="60"/>
      <c r="U66" s="60"/>
      <c r="V66">
        <v>4</v>
      </c>
      <c r="W66" t="s">
        <v>60</v>
      </c>
      <c r="X66" t="str">
        <f>IF(ISBLANK(W66),"",VLOOKUP($W66,Sheet2!$A$2:$E$29,3,FALSE))</f>
        <v>UI_icon_teshudognzuo_05</v>
      </c>
      <c r="Y66" t="str">
        <f>IF(ISBLANK(W66),"",VLOOKUP($W66,Sheet2!$A$2:$E$29,4,FALSE))</f>
        <v>BQ_mood05</v>
      </c>
    </row>
    <row r="67" s="16" customFormat="1" ht="18.75" spans="1:25">
      <c r="A67" s="4">
        <f t="shared" si="14"/>
        <v>61</v>
      </c>
      <c r="B67" s="48">
        <f t="shared" si="3"/>
        <v>113012</v>
      </c>
      <c r="C67" s="16" t="s">
        <v>93</v>
      </c>
      <c r="D67" s="16" t="str">
        <f t="shared" si="15"/>
        <v>UI_icon_teshudognzuo_27</v>
      </c>
      <c r="E67" s="16" t="str">
        <f t="shared" si="16"/>
        <v>秀</v>
      </c>
      <c r="F67" s="16" t="s">
        <v>223</v>
      </c>
      <c r="I67" s="16">
        <v>1</v>
      </c>
      <c r="J67" s="16">
        <v>1</v>
      </c>
      <c r="K67" s="57">
        <v>1</v>
      </c>
      <c r="L67" s="54" t="s">
        <v>224</v>
      </c>
      <c r="M67" s="207" t="s">
        <v>183</v>
      </c>
      <c r="N67" s="16">
        <v>3</v>
      </c>
      <c r="O67" s="16">
        <v>54</v>
      </c>
      <c r="P67" s="16">
        <v>0</v>
      </c>
      <c r="T67" s="61"/>
      <c r="U67" s="61"/>
      <c r="V67" s="16">
        <v>5</v>
      </c>
      <c r="W67" s="16" t="s">
        <v>65</v>
      </c>
      <c r="X67" s="16" t="str">
        <f>IF(ISBLANK(W67),"",VLOOKUP($W67,Sheet2!$A$2:$E$29,3,FALSE))</f>
        <v>UI_icon_teshudognzuo_27</v>
      </c>
      <c r="Y67" s="16" t="str">
        <f>IF(ISBLANK(W67),"",VLOOKUP($W67,Sheet2!$A$2:$E$29,4,FALSE))</f>
        <v>BQ_mood27</v>
      </c>
    </row>
    <row r="68" s="4" customFormat="1" ht="18.75" spans="1:25">
      <c r="A68" s="4">
        <f t="shared" si="14"/>
        <v>62</v>
      </c>
      <c r="B68" s="46">
        <v>113013</v>
      </c>
      <c r="C68" s="4" t="s">
        <v>50</v>
      </c>
      <c r="D68" s="4" t="str">
        <f t="shared" si="15"/>
        <v>UI_icon_teshudognzuo_28</v>
      </c>
      <c r="E68" s="4" t="s">
        <v>153</v>
      </c>
      <c r="I68" s="4">
        <v>1</v>
      </c>
      <c r="J68" s="4">
        <v>1</v>
      </c>
      <c r="K68" s="55">
        <v>0</v>
      </c>
      <c r="L68" s="52"/>
      <c r="O68" s="4">
        <v>56</v>
      </c>
      <c r="P68" s="4">
        <v>0</v>
      </c>
      <c r="T68" s="59"/>
      <c r="U68" s="59" t="s">
        <v>225</v>
      </c>
      <c r="V68" s="4">
        <v>1</v>
      </c>
      <c r="W68" s="4" t="s">
        <v>153</v>
      </c>
      <c r="X68" s="4" t="str">
        <f>IF(ISBLANK(W68),"",VLOOKUP($W68,Sheet2!$A$2:$E$29,3,FALSE))</f>
        <v>UI_icon_teshudognzuo_28</v>
      </c>
      <c r="Y68" s="4" t="str">
        <f>IF(ISBLANK(W68),"",VLOOKUP($W68,Sheet2!$A$2:$E$29,4,FALSE))</f>
        <v>BQ_mood28</v>
      </c>
    </row>
    <row r="69" customFormat="1" ht="18.75" spans="1:25">
      <c r="A69" s="4">
        <f t="shared" ref="A69:A78" si="17">ROW()-6</f>
        <v>63</v>
      </c>
      <c r="B69" s="47">
        <v>113013</v>
      </c>
      <c r="C69" t="s">
        <v>56</v>
      </c>
      <c r="D69" t="str">
        <f t="shared" ref="D69:D87" si="18">X69</f>
        <v>UI_icon_teshudognzuo_15</v>
      </c>
      <c r="E69" t="s">
        <v>194</v>
      </c>
      <c r="F69" s="53" t="s">
        <v>226</v>
      </c>
      <c r="I69">
        <v>1</v>
      </c>
      <c r="J69">
        <v>0</v>
      </c>
      <c r="K69" s="56">
        <v>1</v>
      </c>
      <c r="L69" s="53" t="s">
        <v>227</v>
      </c>
      <c r="M69" s="207" t="s">
        <v>228</v>
      </c>
      <c r="N69">
        <v>6.5</v>
      </c>
      <c r="O69">
        <v>56</v>
      </c>
      <c r="P69">
        <v>1</v>
      </c>
      <c r="T69" s="60"/>
      <c r="U69" s="60"/>
      <c r="V69">
        <v>2</v>
      </c>
      <c r="W69" t="s">
        <v>194</v>
      </c>
      <c r="X69" t="str">
        <f>IF(ISBLANK(W69),"",VLOOKUP($W69,Sheet2!$A$2:$E$29,3,FALSE))</f>
        <v>UI_icon_teshudognzuo_15</v>
      </c>
      <c r="Y69" t="str">
        <f>IF(ISBLANK(W69),"",VLOOKUP($W69,Sheet2!$A$2:$E$29,4,FALSE))</f>
        <v>BQ_mood15</v>
      </c>
    </row>
    <row r="70" customFormat="1" ht="18.75" spans="1:25">
      <c r="A70" s="4">
        <f t="shared" si="17"/>
        <v>64</v>
      </c>
      <c r="B70" s="47">
        <v>113013</v>
      </c>
      <c r="C70" t="s">
        <v>61</v>
      </c>
      <c r="D70" t="str">
        <f t="shared" si="18"/>
        <v>UI_icon_teshudognzuo_08</v>
      </c>
      <c r="E70" t="s">
        <v>72</v>
      </c>
      <c r="F70" t="s">
        <v>229</v>
      </c>
      <c r="I70">
        <v>1</v>
      </c>
      <c r="J70">
        <v>1</v>
      </c>
      <c r="K70" s="56">
        <v>1</v>
      </c>
      <c r="L70" s="53" t="s">
        <v>230</v>
      </c>
      <c r="M70" s="207" t="s">
        <v>231</v>
      </c>
      <c r="N70">
        <v>4.9</v>
      </c>
      <c r="O70">
        <v>56</v>
      </c>
      <c r="P70">
        <v>0</v>
      </c>
      <c r="T70" s="60"/>
      <c r="U70" s="60"/>
      <c r="V70">
        <v>3</v>
      </c>
      <c r="W70" t="s">
        <v>72</v>
      </c>
      <c r="X70" t="str">
        <f>IF(ISBLANK(W70),"",VLOOKUP($W70,Sheet2!$A$2:$E$29,3,FALSE))</f>
        <v>UI_icon_teshudognzuo_08</v>
      </c>
      <c r="Y70" t="str">
        <f>IF(ISBLANK(W70),"",VLOOKUP($W70,Sheet2!$A$2:$E$29,4,FALSE))</f>
        <v>BQ_mood08</v>
      </c>
    </row>
    <row r="71" customFormat="1" ht="18.75" spans="1:25">
      <c r="A71" s="4">
        <f t="shared" si="17"/>
        <v>65</v>
      </c>
      <c r="B71" s="47">
        <v>113013</v>
      </c>
      <c r="C71" t="s">
        <v>66</v>
      </c>
      <c r="D71" t="str">
        <f t="shared" si="18"/>
        <v>UI_icon_teshudognzuo_27</v>
      </c>
      <c r="E71" t="s">
        <v>65</v>
      </c>
      <c r="F71" t="s">
        <v>232</v>
      </c>
      <c r="I71">
        <v>1</v>
      </c>
      <c r="J71">
        <v>0</v>
      </c>
      <c r="K71" s="56">
        <v>1</v>
      </c>
      <c r="L71" s="53" t="s">
        <v>233</v>
      </c>
      <c r="M71" s="207" t="s">
        <v>231</v>
      </c>
      <c r="N71">
        <v>6</v>
      </c>
      <c r="O71">
        <v>56</v>
      </c>
      <c r="P71">
        <v>1</v>
      </c>
      <c r="T71" s="60"/>
      <c r="U71" s="60"/>
      <c r="V71">
        <v>4</v>
      </c>
      <c r="W71" t="s">
        <v>65</v>
      </c>
      <c r="X71" t="str">
        <f>IF(ISBLANK(W71),"",VLOOKUP($W71,Sheet2!$A$2:$E$29,3,FALSE))</f>
        <v>UI_icon_teshudognzuo_27</v>
      </c>
      <c r="Y71" t="str">
        <f>IF(ISBLANK(W71),"",VLOOKUP($W71,Sheet2!$A$2:$E$29,4,FALSE))</f>
        <v>BQ_mood27</v>
      </c>
    </row>
    <row r="72" s="16" customFormat="1" ht="18.75" spans="1:25">
      <c r="A72" s="4">
        <f t="shared" si="17"/>
        <v>66</v>
      </c>
      <c r="B72" s="48">
        <v>113013</v>
      </c>
      <c r="C72" s="16" t="s">
        <v>93</v>
      </c>
      <c r="D72" s="16" t="str">
        <f t="shared" si="18"/>
        <v>UI_icon_teshudognzuo_16</v>
      </c>
      <c r="E72" s="16" t="s">
        <v>55</v>
      </c>
      <c r="F72" s="16" t="s">
        <v>234</v>
      </c>
      <c r="I72" s="16">
        <v>1</v>
      </c>
      <c r="J72" s="16">
        <v>0</v>
      </c>
      <c r="K72" s="57">
        <v>1</v>
      </c>
      <c r="L72" s="54" t="s">
        <v>235</v>
      </c>
      <c r="M72" s="208" t="s">
        <v>236</v>
      </c>
      <c r="N72" s="16">
        <v>1.9</v>
      </c>
      <c r="O72" s="16">
        <v>56</v>
      </c>
      <c r="P72" s="16">
        <v>1</v>
      </c>
      <c r="T72" s="61"/>
      <c r="U72" s="61"/>
      <c r="V72" s="16">
        <v>5</v>
      </c>
      <c r="W72" s="16" t="s">
        <v>55</v>
      </c>
      <c r="X72" s="16" t="str">
        <f>IF(ISBLANK(W72),"",VLOOKUP($W72,Sheet2!$A$2:$E$29,3,FALSE))</f>
        <v>UI_icon_teshudognzuo_16</v>
      </c>
      <c r="Y72" s="16" t="str">
        <f>IF(ISBLANK(W72),"",VLOOKUP($W72,Sheet2!$A$2:$E$29,4,FALSE))</f>
        <v>BQ_mood16</v>
      </c>
    </row>
    <row r="73" s="4" customFormat="1" ht="18.75" spans="1:25">
      <c r="A73" s="4">
        <f t="shared" si="17"/>
        <v>67</v>
      </c>
      <c r="B73" s="46">
        <v>113014</v>
      </c>
      <c r="C73" s="4" t="s">
        <v>50</v>
      </c>
      <c r="D73" s="4" t="str">
        <f t="shared" si="18"/>
        <v>UI_icon_teshudognzuo_27</v>
      </c>
      <c r="E73" s="4" t="s">
        <v>65</v>
      </c>
      <c r="F73" s="4" t="s">
        <v>237</v>
      </c>
      <c r="I73" s="4">
        <v>1</v>
      </c>
      <c r="J73" s="4">
        <v>1</v>
      </c>
      <c r="K73" s="55">
        <v>1</v>
      </c>
      <c r="L73" s="52" t="s">
        <v>238</v>
      </c>
      <c r="M73" s="206" t="s">
        <v>239</v>
      </c>
      <c r="N73" s="4">
        <v>1.7</v>
      </c>
      <c r="O73" s="4">
        <v>55</v>
      </c>
      <c r="P73" s="4">
        <v>0</v>
      </c>
      <c r="T73" s="59"/>
      <c r="U73" s="59" t="s">
        <v>240</v>
      </c>
      <c r="V73" s="4">
        <v>1</v>
      </c>
      <c r="W73" s="4" t="s">
        <v>65</v>
      </c>
      <c r="X73" s="4" t="str">
        <f>IF(ISBLANK(W73),"",VLOOKUP($W73,Sheet2!$A$2:$E$29,3,FALSE))</f>
        <v>UI_icon_teshudognzuo_27</v>
      </c>
      <c r="Y73" s="4" t="str">
        <f>IF(ISBLANK(W73),"",VLOOKUP($W73,Sheet2!$A$2:$E$29,4,FALSE))</f>
        <v>BQ_mood27</v>
      </c>
    </row>
    <row r="74" customFormat="1" ht="18.75" spans="1:25">
      <c r="A74" s="4">
        <f t="shared" si="17"/>
        <v>68</v>
      </c>
      <c r="B74" s="47">
        <v>113014</v>
      </c>
      <c r="C74" t="s">
        <v>56</v>
      </c>
      <c r="D74" t="str">
        <f t="shared" si="18"/>
        <v>UI_icon_teshudognzuo_16</v>
      </c>
      <c r="E74" t="s">
        <v>55</v>
      </c>
      <c r="F74" t="s">
        <v>241</v>
      </c>
      <c r="I74">
        <v>1</v>
      </c>
      <c r="J74">
        <v>1</v>
      </c>
      <c r="K74" s="56">
        <v>1</v>
      </c>
      <c r="L74" s="53" t="s">
        <v>242</v>
      </c>
      <c r="M74" s="207" t="s">
        <v>231</v>
      </c>
      <c r="N74">
        <v>3.5</v>
      </c>
      <c r="O74">
        <v>55</v>
      </c>
      <c r="P74">
        <v>0</v>
      </c>
      <c r="T74" s="60"/>
      <c r="U74" s="60"/>
      <c r="V74">
        <v>2</v>
      </c>
      <c r="W74" t="s">
        <v>55</v>
      </c>
      <c r="X74" t="str">
        <f>IF(ISBLANK(W74),"",VLOOKUP($W74,Sheet2!$A$2:$E$29,3,FALSE))</f>
        <v>UI_icon_teshudognzuo_16</v>
      </c>
      <c r="Y74" t="str">
        <f>IF(ISBLANK(W74),"",VLOOKUP($W74,Sheet2!$A$2:$E$29,4,FALSE))</f>
        <v>BQ_mood16</v>
      </c>
    </row>
    <row r="75" customFormat="1" ht="18.75" spans="1:25">
      <c r="A75" s="4">
        <f t="shared" si="17"/>
        <v>69</v>
      </c>
      <c r="B75" s="47">
        <v>113014</v>
      </c>
      <c r="C75" t="s">
        <v>61</v>
      </c>
      <c r="D75" t="str">
        <f t="shared" si="18"/>
        <v>UI_icon_teshudognzuo_05</v>
      </c>
      <c r="E75" t="s">
        <v>60</v>
      </c>
      <c r="F75" t="s">
        <v>243</v>
      </c>
      <c r="I75">
        <v>1</v>
      </c>
      <c r="J75">
        <v>0</v>
      </c>
      <c r="K75" s="56">
        <v>1</v>
      </c>
      <c r="L75" s="53" t="s">
        <v>244</v>
      </c>
      <c r="M75" s="207" t="s">
        <v>245</v>
      </c>
      <c r="N75">
        <v>4.6</v>
      </c>
      <c r="O75">
        <v>55</v>
      </c>
      <c r="P75">
        <v>0</v>
      </c>
      <c r="T75" s="60"/>
      <c r="U75" s="60"/>
      <c r="V75">
        <v>3</v>
      </c>
      <c r="W75" t="s">
        <v>60</v>
      </c>
      <c r="X75" t="str">
        <f>IF(ISBLANK(W75),"",VLOOKUP($W75,Sheet2!$A$2:$E$29,3,FALSE))</f>
        <v>UI_icon_teshudognzuo_05</v>
      </c>
      <c r="Y75" t="str">
        <f>IF(ISBLANK(W75),"",VLOOKUP($W75,Sheet2!$A$2:$E$29,4,FALSE))</f>
        <v>BQ_mood05</v>
      </c>
    </row>
    <row r="76" customFormat="1" ht="18.75" spans="1:25">
      <c r="A76" s="4">
        <f t="shared" si="17"/>
        <v>70</v>
      </c>
      <c r="B76" s="47">
        <v>113014</v>
      </c>
      <c r="C76" t="s">
        <v>66</v>
      </c>
      <c r="D76" t="str">
        <f t="shared" si="18"/>
        <v>UI_icon_teshudognzuo_28</v>
      </c>
      <c r="E76" t="s">
        <v>153</v>
      </c>
      <c r="F76" t="s">
        <v>246</v>
      </c>
      <c r="I76">
        <v>1</v>
      </c>
      <c r="J76">
        <v>0</v>
      </c>
      <c r="K76" s="56">
        <v>1</v>
      </c>
      <c r="L76" s="53" t="s">
        <v>247</v>
      </c>
      <c r="M76" s="207" t="s">
        <v>248</v>
      </c>
      <c r="N76">
        <v>4.3</v>
      </c>
      <c r="O76">
        <v>55</v>
      </c>
      <c r="P76">
        <v>0</v>
      </c>
      <c r="T76" s="60"/>
      <c r="U76" s="60"/>
      <c r="V76">
        <v>4</v>
      </c>
      <c r="W76" t="s">
        <v>153</v>
      </c>
      <c r="X76" t="str">
        <f>IF(ISBLANK(W76),"",VLOOKUP($W76,Sheet2!$A$2:$E$29,3,FALSE))</f>
        <v>UI_icon_teshudognzuo_28</v>
      </c>
      <c r="Y76" t="str">
        <f>IF(ISBLANK(W76),"",VLOOKUP($W76,Sheet2!$A$2:$E$29,4,FALSE))</f>
        <v>BQ_mood28</v>
      </c>
    </row>
    <row r="77" s="16" customFormat="1" ht="18.75" spans="1:25">
      <c r="A77" s="4">
        <f t="shared" si="17"/>
        <v>71</v>
      </c>
      <c r="B77" s="48">
        <v>113014</v>
      </c>
      <c r="C77" s="16" t="s">
        <v>93</v>
      </c>
      <c r="D77" s="16" t="str">
        <f t="shared" si="18"/>
        <v>UI_icon_teshudognzuo_14</v>
      </c>
      <c r="E77" s="16" t="s">
        <v>101</v>
      </c>
      <c r="F77" s="16" t="s">
        <v>249</v>
      </c>
      <c r="I77" s="16">
        <v>1</v>
      </c>
      <c r="J77" s="16">
        <v>0</v>
      </c>
      <c r="K77" s="57">
        <v>1</v>
      </c>
      <c r="L77" s="54" t="s">
        <v>250</v>
      </c>
      <c r="M77" s="208" t="s">
        <v>231</v>
      </c>
      <c r="N77" s="16">
        <v>3.7</v>
      </c>
      <c r="O77" s="16">
        <v>55</v>
      </c>
      <c r="P77" s="16">
        <v>0</v>
      </c>
      <c r="T77" s="61"/>
      <c r="U77" s="61"/>
      <c r="V77" s="16">
        <v>5</v>
      </c>
      <c r="W77" s="16" t="s">
        <v>101</v>
      </c>
      <c r="X77" s="16" t="str">
        <f>IF(ISBLANK(W77),"",VLOOKUP($W77,Sheet2!$A$2:$E$29,3,FALSE))</f>
        <v>UI_icon_teshudognzuo_14</v>
      </c>
      <c r="Y77" s="16" t="str">
        <f>IF(ISBLANK(W77),"",VLOOKUP($W77,Sheet2!$A$2:$E$29,4,FALSE))</f>
        <v>BQ_mood14</v>
      </c>
    </row>
    <row r="78" s="4" customFormat="1" ht="18.75" spans="1:25">
      <c r="A78" s="4">
        <f t="shared" si="17"/>
        <v>72</v>
      </c>
      <c r="B78" s="46">
        <v>113015</v>
      </c>
      <c r="C78" s="4" t="s">
        <v>50</v>
      </c>
      <c r="D78" s="4" t="str">
        <f t="shared" si="18"/>
        <v>UI_icon_teshudognzuo_02</v>
      </c>
      <c r="E78" s="4" t="str">
        <f t="shared" ref="E78:E82" si="19">W78</f>
        <v>拒绝</v>
      </c>
      <c r="F78" s="4" t="s">
        <v>251</v>
      </c>
      <c r="I78" s="4">
        <v>1</v>
      </c>
      <c r="J78" s="4">
        <v>0</v>
      </c>
      <c r="K78" s="55">
        <v>1</v>
      </c>
      <c r="L78" s="52" t="s">
        <v>252</v>
      </c>
      <c r="M78" s="206" t="s">
        <v>231</v>
      </c>
      <c r="N78" s="4">
        <v>3.8</v>
      </c>
      <c r="O78" s="4">
        <v>57</v>
      </c>
      <c r="P78" s="4">
        <v>0</v>
      </c>
      <c r="T78" s="59"/>
      <c r="U78" s="59" t="s">
        <v>253</v>
      </c>
      <c r="V78" s="4">
        <v>1</v>
      </c>
      <c r="W78" s="4" t="s">
        <v>77</v>
      </c>
      <c r="X78" s="4" t="str">
        <f>IF(ISBLANK(W78),"",VLOOKUP($W78,Sheet2!$A$2:$E$29,3,FALSE))</f>
        <v>UI_icon_teshudognzuo_02</v>
      </c>
      <c r="Y78" s="4" t="str">
        <f>IF(ISBLANK(W78),"",VLOOKUP($W78,Sheet2!$A$2:$E$29,4,FALSE))</f>
        <v>BQ_mood02</v>
      </c>
    </row>
    <row r="79" customFormat="1" ht="18.75" spans="1:25">
      <c r="A79" s="4">
        <f t="shared" ref="A79:A88" si="20">ROW()-6</f>
        <v>73</v>
      </c>
      <c r="B79" s="47">
        <v>113015</v>
      </c>
      <c r="C79" t="s">
        <v>56</v>
      </c>
      <c r="D79" t="str">
        <f t="shared" si="18"/>
        <v>UI_icon_teshudognzuo_05</v>
      </c>
      <c r="E79" t="str">
        <f t="shared" si="19"/>
        <v>示威</v>
      </c>
      <c r="F79" t="s">
        <v>254</v>
      </c>
      <c r="I79">
        <v>1</v>
      </c>
      <c r="J79">
        <v>1</v>
      </c>
      <c r="K79" s="56">
        <v>1</v>
      </c>
      <c r="L79" s="53" t="s">
        <v>255</v>
      </c>
      <c r="M79" s="207" t="s">
        <v>231</v>
      </c>
      <c r="N79">
        <v>2</v>
      </c>
      <c r="O79">
        <v>57</v>
      </c>
      <c r="P79">
        <v>0</v>
      </c>
      <c r="T79" s="60"/>
      <c r="U79" s="60"/>
      <c r="V79">
        <v>2</v>
      </c>
      <c r="W79" t="s">
        <v>60</v>
      </c>
      <c r="X79" t="str">
        <f>IF(ISBLANK(W79),"",VLOOKUP($W79,Sheet2!$A$2:$E$29,3,FALSE))</f>
        <v>UI_icon_teshudognzuo_05</v>
      </c>
      <c r="Y79" t="str">
        <f>IF(ISBLANK(W79),"",VLOOKUP($W79,Sheet2!$A$2:$E$29,4,FALSE))</f>
        <v>BQ_mood05</v>
      </c>
    </row>
    <row r="80" customFormat="1" ht="18.75" spans="1:25">
      <c r="A80" s="4">
        <f t="shared" si="20"/>
        <v>74</v>
      </c>
      <c r="B80" s="47">
        <v>113015</v>
      </c>
      <c r="C80" t="s">
        <v>61</v>
      </c>
      <c r="D80" t="str">
        <f t="shared" si="18"/>
        <v>UI_icon_teshudognzuo_04</v>
      </c>
      <c r="E80" t="str">
        <f t="shared" si="19"/>
        <v>放松</v>
      </c>
      <c r="F80" t="s">
        <v>256</v>
      </c>
      <c r="I80">
        <v>1</v>
      </c>
      <c r="J80">
        <v>1</v>
      </c>
      <c r="K80" s="56">
        <v>1</v>
      </c>
      <c r="L80" s="53" t="s">
        <v>257</v>
      </c>
      <c r="M80" s="207" t="s">
        <v>231</v>
      </c>
      <c r="N80">
        <v>2</v>
      </c>
      <c r="O80">
        <v>57</v>
      </c>
      <c r="P80">
        <v>0</v>
      </c>
      <c r="T80" s="60"/>
      <c r="U80" s="60"/>
      <c r="V80">
        <v>3</v>
      </c>
      <c r="W80" t="s">
        <v>111</v>
      </c>
      <c r="X80" t="str">
        <f>IF(ISBLANK(W80),"",VLOOKUP($W80,Sheet2!$A$2:$E$29,3,FALSE))</f>
        <v>UI_icon_teshudognzuo_04</v>
      </c>
      <c r="Y80" t="str">
        <f>IF(ISBLANK(W80),"",VLOOKUP($W80,Sheet2!$A$2:$E$29,4,FALSE))</f>
        <v>BQ_mood04</v>
      </c>
    </row>
    <row r="81" customFormat="1" ht="18.75" spans="1:25">
      <c r="A81" s="4">
        <f t="shared" si="20"/>
        <v>75</v>
      </c>
      <c r="B81" s="47">
        <v>113015</v>
      </c>
      <c r="C81" t="s">
        <v>66</v>
      </c>
      <c r="D81" t="str">
        <f t="shared" si="18"/>
        <v>UI_icon_teshudognzuo_16</v>
      </c>
      <c r="E81" t="str">
        <f t="shared" si="19"/>
        <v>挑衅</v>
      </c>
      <c r="I81">
        <v>1</v>
      </c>
      <c r="J81">
        <v>0</v>
      </c>
      <c r="K81" s="56">
        <v>0</v>
      </c>
      <c r="L81" s="53"/>
      <c r="O81">
        <v>57</v>
      </c>
      <c r="P81">
        <v>0</v>
      </c>
      <c r="T81" s="60"/>
      <c r="U81" s="60"/>
      <c r="V81">
        <v>4</v>
      </c>
      <c r="W81" t="s">
        <v>55</v>
      </c>
      <c r="X81" t="str">
        <f>IF(ISBLANK(W81),"",VLOOKUP($W81,Sheet2!$A$2:$E$29,3,FALSE))</f>
        <v>UI_icon_teshudognzuo_16</v>
      </c>
      <c r="Y81" t="str">
        <f>IF(ISBLANK(W81),"",VLOOKUP($W81,Sheet2!$A$2:$E$29,4,FALSE))</f>
        <v>BQ_mood16</v>
      </c>
    </row>
    <row r="82" s="16" customFormat="1" ht="18.75" spans="1:25">
      <c r="A82" s="4">
        <f t="shared" si="20"/>
        <v>76</v>
      </c>
      <c r="B82" s="48">
        <v>113015</v>
      </c>
      <c r="C82" s="16" t="s">
        <v>93</v>
      </c>
      <c r="D82" s="16" t="str">
        <f t="shared" si="18"/>
        <v>UI_icon_teshudognzuo_27</v>
      </c>
      <c r="E82" s="16" t="str">
        <f t="shared" si="19"/>
        <v>秀</v>
      </c>
      <c r="F82" s="16" t="s">
        <v>258</v>
      </c>
      <c r="I82" s="16">
        <v>1</v>
      </c>
      <c r="J82" s="16">
        <v>1</v>
      </c>
      <c r="K82" s="57">
        <v>1</v>
      </c>
      <c r="L82" s="54" t="s">
        <v>259</v>
      </c>
      <c r="M82" s="208" t="s">
        <v>231</v>
      </c>
      <c r="N82" s="16">
        <v>3.3</v>
      </c>
      <c r="O82" s="16">
        <v>57</v>
      </c>
      <c r="P82" s="16">
        <v>0</v>
      </c>
      <c r="T82" s="61"/>
      <c r="U82" s="61"/>
      <c r="V82" s="16">
        <v>5</v>
      </c>
      <c r="W82" s="16" t="s">
        <v>65</v>
      </c>
      <c r="X82" s="16" t="str">
        <f>IF(ISBLANK(W82),"",VLOOKUP($W82,Sheet2!$A$2:$E$29,3,FALSE))</f>
        <v>UI_icon_teshudognzuo_27</v>
      </c>
      <c r="Y82" s="16" t="str">
        <f>IF(ISBLANK(W82),"",VLOOKUP($W82,Sheet2!$A$2:$E$29,4,FALSE))</f>
        <v>BQ_mood27</v>
      </c>
    </row>
    <row r="83" s="4" customFormat="1" ht="18.75" spans="1:25">
      <c r="A83" s="4">
        <f t="shared" si="20"/>
        <v>77</v>
      </c>
      <c r="B83" s="46">
        <v>113016</v>
      </c>
      <c r="C83" s="4" t="s">
        <v>50</v>
      </c>
      <c r="D83" s="4" t="str">
        <f t="shared" si="18"/>
        <v>UI_icon_teshudognzuo_08</v>
      </c>
      <c r="E83" s="4" t="s">
        <v>72</v>
      </c>
      <c r="F83" s="4" t="s">
        <v>260</v>
      </c>
      <c r="I83" s="4">
        <v>1</v>
      </c>
      <c r="J83" s="4">
        <v>0</v>
      </c>
      <c r="K83" s="55">
        <v>1</v>
      </c>
      <c r="L83" s="52" t="s">
        <v>261</v>
      </c>
      <c r="M83" s="206" t="s">
        <v>231</v>
      </c>
      <c r="N83" s="4">
        <v>3.3</v>
      </c>
      <c r="O83" s="4">
        <v>60</v>
      </c>
      <c r="P83" s="4">
        <v>0</v>
      </c>
      <c r="T83" s="59"/>
      <c r="U83" s="59" t="s">
        <v>262</v>
      </c>
      <c r="V83" s="4">
        <v>1</v>
      </c>
      <c r="W83" s="4" t="s">
        <v>72</v>
      </c>
      <c r="X83" s="4" t="str">
        <f>IF(ISBLANK(W83),"",VLOOKUP($W83,Sheet2!$A$2:$E$29,3,FALSE))</f>
        <v>UI_icon_teshudognzuo_08</v>
      </c>
      <c r="Y83" s="4" t="str">
        <f>IF(ISBLANK(W83),"",VLOOKUP($W83,Sheet2!$A$2:$E$29,4,FALSE))</f>
        <v>BQ_mood08</v>
      </c>
    </row>
    <row r="84" customFormat="1" ht="18.75" spans="1:25">
      <c r="A84" s="4">
        <f t="shared" si="20"/>
        <v>78</v>
      </c>
      <c r="B84" s="47">
        <v>113016</v>
      </c>
      <c r="C84" t="s">
        <v>56</v>
      </c>
      <c r="D84" t="str">
        <f t="shared" si="18"/>
        <v>UI_icon_teshudognzuo_27</v>
      </c>
      <c r="E84" t="s">
        <v>65</v>
      </c>
      <c r="F84" t="s">
        <v>263</v>
      </c>
      <c r="I84">
        <v>1</v>
      </c>
      <c r="J84">
        <v>0</v>
      </c>
      <c r="K84" s="56">
        <v>1</v>
      </c>
      <c r="L84" s="53" t="s">
        <v>264</v>
      </c>
      <c r="M84" s="207" t="s">
        <v>231</v>
      </c>
      <c r="N84">
        <v>4.9</v>
      </c>
      <c r="O84">
        <v>60</v>
      </c>
      <c r="P84">
        <v>0</v>
      </c>
      <c r="T84" s="60"/>
      <c r="U84" s="60"/>
      <c r="V84">
        <v>2</v>
      </c>
      <c r="W84" t="s">
        <v>65</v>
      </c>
      <c r="X84" t="str">
        <f>IF(ISBLANK(W84),"",VLOOKUP($W84,Sheet2!$A$2:$E$29,3,FALSE))</f>
        <v>UI_icon_teshudognzuo_27</v>
      </c>
      <c r="Y84" t="str">
        <f>IF(ISBLANK(W84),"",VLOOKUP($W84,Sheet2!$A$2:$E$29,4,FALSE))</f>
        <v>BQ_mood27</v>
      </c>
    </row>
    <row r="85" customFormat="1" ht="18.75" spans="1:25">
      <c r="A85" s="4">
        <f t="shared" si="20"/>
        <v>79</v>
      </c>
      <c r="B85" s="47">
        <v>113016</v>
      </c>
      <c r="C85" t="s">
        <v>61</v>
      </c>
      <c r="D85" t="str">
        <f t="shared" si="18"/>
        <v>UI_icon_teshudognzuo_07</v>
      </c>
      <c r="E85" t="s">
        <v>127</v>
      </c>
      <c r="F85" t="s">
        <v>265</v>
      </c>
      <c r="I85">
        <v>1</v>
      </c>
      <c r="J85">
        <v>1</v>
      </c>
      <c r="K85" s="56">
        <v>1</v>
      </c>
      <c r="L85" s="53" t="s">
        <v>266</v>
      </c>
      <c r="M85" s="207" t="s">
        <v>231</v>
      </c>
      <c r="N85">
        <v>4.4</v>
      </c>
      <c r="O85">
        <v>60</v>
      </c>
      <c r="P85">
        <v>0</v>
      </c>
      <c r="T85" s="60"/>
      <c r="U85" s="60"/>
      <c r="V85">
        <v>3</v>
      </c>
      <c r="W85" t="s">
        <v>127</v>
      </c>
      <c r="X85" t="str">
        <f>IF(ISBLANK(W85),"",VLOOKUP($W85,Sheet2!$A$2:$E$29,3,FALSE))</f>
        <v>UI_icon_teshudognzuo_07</v>
      </c>
      <c r="Y85" t="str">
        <f>IF(ISBLANK(W85),"",VLOOKUP($W85,Sheet2!$A$2:$E$29,4,FALSE))</f>
        <v>BQ_mood07</v>
      </c>
    </row>
    <row r="86" customFormat="1" ht="18.75" spans="1:25">
      <c r="A86" s="4">
        <f t="shared" si="20"/>
        <v>80</v>
      </c>
      <c r="B86" s="47">
        <v>113016</v>
      </c>
      <c r="C86" t="s">
        <v>66</v>
      </c>
      <c r="D86" t="str">
        <f t="shared" si="18"/>
        <v>UI_icon_teshudognzuo_23</v>
      </c>
      <c r="E86" t="s">
        <v>146</v>
      </c>
      <c r="F86" t="s">
        <v>267</v>
      </c>
      <c r="G86">
        <v>1.5</v>
      </c>
      <c r="I86">
        <v>1</v>
      </c>
      <c r="J86">
        <v>1</v>
      </c>
      <c r="K86" s="56">
        <v>1</v>
      </c>
      <c r="L86" s="53" t="s">
        <v>268</v>
      </c>
      <c r="M86" s="207" t="s">
        <v>231</v>
      </c>
      <c r="N86">
        <v>2</v>
      </c>
      <c r="O86">
        <v>60</v>
      </c>
      <c r="P86">
        <v>0</v>
      </c>
      <c r="T86" s="60"/>
      <c r="U86" s="60"/>
      <c r="V86">
        <v>4</v>
      </c>
      <c r="W86" t="s">
        <v>146</v>
      </c>
      <c r="X86" t="str">
        <f>IF(ISBLANK(W86),"",VLOOKUP($W86,Sheet2!$A$2:$E$29,3,FALSE))</f>
        <v>UI_icon_teshudognzuo_23</v>
      </c>
      <c r="Y86" t="str">
        <f>IF(ISBLANK(W86),"",VLOOKUP($W86,Sheet2!$A$2:$E$29,4,FALSE))</f>
        <v>BQ_mood23</v>
      </c>
    </row>
    <row r="87" s="16" customFormat="1" ht="18.75" spans="1:25">
      <c r="A87" s="4">
        <f t="shared" si="20"/>
        <v>81</v>
      </c>
      <c r="B87" s="48">
        <v>113016</v>
      </c>
      <c r="C87" s="16" t="s">
        <v>93</v>
      </c>
      <c r="D87" s="16" t="str">
        <f t="shared" si="18"/>
        <v>UI_icon_teshudognzuo_22</v>
      </c>
      <c r="E87" s="16" t="s">
        <v>155</v>
      </c>
      <c r="F87" s="16" t="s">
        <v>269</v>
      </c>
      <c r="I87" s="16">
        <v>1</v>
      </c>
      <c r="J87" s="16">
        <v>0</v>
      </c>
      <c r="K87" s="57">
        <v>1</v>
      </c>
      <c r="L87" s="54" t="s">
        <v>270</v>
      </c>
      <c r="M87" s="208" t="s">
        <v>231</v>
      </c>
      <c r="N87" s="16">
        <v>2.6</v>
      </c>
      <c r="O87" s="16">
        <v>60</v>
      </c>
      <c r="P87" s="16">
        <v>0</v>
      </c>
      <c r="T87" s="61"/>
      <c r="U87" s="61"/>
      <c r="V87" s="16">
        <v>5</v>
      </c>
      <c r="W87" s="16" t="s">
        <v>155</v>
      </c>
      <c r="X87" s="16" t="str">
        <f>IF(ISBLANK(W87),"",VLOOKUP($W87,Sheet2!$A$2:$E$29,3,FALSE))</f>
        <v>UI_icon_teshudognzuo_22</v>
      </c>
      <c r="Y87" s="16" t="str">
        <f>IF(ISBLANK(W87),"",VLOOKUP($W87,Sheet2!$A$2:$E$29,4,FALSE))</f>
        <v>BQ_mood22</v>
      </c>
    </row>
    <row r="88" s="4" customFormat="1" ht="18.75" spans="1:25">
      <c r="A88" s="4">
        <f t="shared" si="20"/>
        <v>82</v>
      </c>
      <c r="B88" s="46">
        <v>113016</v>
      </c>
      <c r="C88" s="4" t="s">
        <v>50</v>
      </c>
      <c r="D88" s="4" t="s">
        <v>92</v>
      </c>
      <c r="E88" s="4" t="s">
        <v>72</v>
      </c>
      <c r="I88" s="4">
        <v>0</v>
      </c>
      <c r="J88" s="4">
        <v>0</v>
      </c>
      <c r="K88" s="55">
        <v>0</v>
      </c>
      <c r="L88" s="52"/>
      <c r="M88" s="4" t="s">
        <v>231</v>
      </c>
      <c r="N88" s="4">
        <v>5</v>
      </c>
      <c r="O88" s="4">
        <v>60</v>
      </c>
      <c r="P88" s="4">
        <v>0</v>
      </c>
      <c r="Q88" s="4">
        <v>1</v>
      </c>
      <c r="T88" s="63"/>
      <c r="U88" s="63"/>
      <c r="V88" s="4">
        <v>1</v>
      </c>
      <c r="W88" s="4" t="s">
        <v>72</v>
      </c>
      <c r="X88" s="4" t="s">
        <v>92</v>
      </c>
      <c r="Y88" s="4" t="s">
        <v>271</v>
      </c>
    </row>
    <row r="89" customFormat="1" ht="18.75" spans="1:25">
      <c r="A89" s="4">
        <f t="shared" ref="A89:A98" si="21">ROW()-6</f>
        <v>83</v>
      </c>
      <c r="B89" s="47">
        <v>113016</v>
      </c>
      <c r="C89" t="s">
        <v>56</v>
      </c>
      <c r="D89" t="s">
        <v>78</v>
      </c>
      <c r="E89" t="s">
        <v>65</v>
      </c>
      <c r="I89">
        <v>0</v>
      </c>
      <c r="J89">
        <v>0</v>
      </c>
      <c r="K89" s="56">
        <v>0</v>
      </c>
      <c r="L89" s="53"/>
      <c r="M89" t="s">
        <v>231</v>
      </c>
      <c r="N89">
        <v>5</v>
      </c>
      <c r="O89">
        <v>60</v>
      </c>
      <c r="P89">
        <v>0</v>
      </c>
      <c r="Q89">
        <v>1</v>
      </c>
      <c r="T89" s="64"/>
      <c r="U89" s="64"/>
      <c r="V89">
        <v>2</v>
      </c>
      <c r="W89" t="s">
        <v>65</v>
      </c>
      <c r="X89" t="s">
        <v>78</v>
      </c>
      <c r="Y89" t="s">
        <v>272</v>
      </c>
    </row>
    <row r="90" customFormat="1" ht="18.75" spans="1:25">
      <c r="A90" s="4">
        <f t="shared" si="21"/>
        <v>84</v>
      </c>
      <c r="B90" s="47">
        <v>113016</v>
      </c>
      <c r="C90" t="s">
        <v>61</v>
      </c>
      <c r="D90" t="s">
        <v>126</v>
      </c>
      <c r="E90" t="s">
        <v>127</v>
      </c>
      <c r="I90">
        <v>0</v>
      </c>
      <c r="J90">
        <v>0</v>
      </c>
      <c r="K90" s="56">
        <v>0</v>
      </c>
      <c r="L90" s="53"/>
      <c r="M90" t="s">
        <v>231</v>
      </c>
      <c r="N90">
        <v>5</v>
      </c>
      <c r="O90">
        <v>60</v>
      </c>
      <c r="P90">
        <v>0</v>
      </c>
      <c r="Q90">
        <v>1</v>
      </c>
      <c r="T90" s="64"/>
      <c r="U90" s="64"/>
      <c r="V90">
        <v>3</v>
      </c>
      <c r="W90" t="s">
        <v>127</v>
      </c>
      <c r="X90" t="s">
        <v>126</v>
      </c>
      <c r="Y90" t="s">
        <v>273</v>
      </c>
    </row>
    <row r="91" customFormat="1" ht="18.75" spans="1:25">
      <c r="A91" s="4">
        <f t="shared" si="21"/>
        <v>85</v>
      </c>
      <c r="B91" s="47">
        <v>113016</v>
      </c>
      <c r="C91" t="s">
        <v>66</v>
      </c>
      <c r="D91" t="s">
        <v>196</v>
      </c>
      <c r="E91" t="s">
        <v>146</v>
      </c>
      <c r="I91">
        <v>0</v>
      </c>
      <c r="J91">
        <v>0</v>
      </c>
      <c r="K91" s="56">
        <v>0</v>
      </c>
      <c r="L91" s="53"/>
      <c r="M91" t="s">
        <v>231</v>
      </c>
      <c r="N91">
        <v>5</v>
      </c>
      <c r="O91">
        <v>60</v>
      </c>
      <c r="P91">
        <v>0</v>
      </c>
      <c r="Q91">
        <v>1</v>
      </c>
      <c r="T91" s="64"/>
      <c r="U91" s="64"/>
      <c r="V91">
        <v>4</v>
      </c>
      <c r="W91" t="s">
        <v>146</v>
      </c>
      <c r="X91" t="s">
        <v>196</v>
      </c>
      <c r="Y91" t="s">
        <v>274</v>
      </c>
    </row>
    <row r="92" s="16" customFormat="1" ht="18.75" spans="1:25">
      <c r="A92" s="4">
        <f t="shared" si="21"/>
        <v>86</v>
      </c>
      <c r="B92" s="48">
        <v>113016</v>
      </c>
      <c r="C92" s="16" t="s">
        <v>93</v>
      </c>
      <c r="D92" s="16" t="s">
        <v>275</v>
      </c>
      <c r="E92" s="16" t="s">
        <v>155</v>
      </c>
      <c r="I92" s="16">
        <v>0</v>
      </c>
      <c r="J92" s="16">
        <v>0</v>
      </c>
      <c r="K92" s="57">
        <v>0</v>
      </c>
      <c r="L92" s="54"/>
      <c r="M92" s="16" t="s">
        <v>231</v>
      </c>
      <c r="N92" s="16">
        <v>5</v>
      </c>
      <c r="O92" s="16">
        <v>60</v>
      </c>
      <c r="P92" s="16">
        <v>0</v>
      </c>
      <c r="Q92" s="16">
        <v>1</v>
      </c>
      <c r="T92" s="65"/>
      <c r="U92" s="65"/>
      <c r="V92" s="16">
        <v>5</v>
      </c>
      <c r="W92" s="16" t="s">
        <v>155</v>
      </c>
      <c r="X92" s="16" t="s">
        <v>275</v>
      </c>
      <c r="Y92" s="16" t="s">
        <v>276</v>
      </c>
    </row>
    <row r="93" s="4" customFormat="1" ht="18.75" spans="1:25">
      <c r="A93" s="4">
        <f t="shared" si="21"/>
        <v>87</v>
      </c>
      <c r="B93" s="46">
        <v>113017</v>
      </c>
      <c r="C93" s="4" t="s">
        <v>50</v>
      </c>
      <c r="D93" s="4" t="str">
        <f t="shared" ref="D93:D127" si="22">X93</f>
        <v>UI_icon_teshudognzuo_24</v>
      </c>
      <c r="E93" s="4" t="str">
        <f t="shared" ref="E93:E102" si="23">W93</f>
        <v>时间</v>
      </c>
      <c r="F93" s="4" t="s">
        <v>277</v>
      </c>
      <c r="G93" s="4">
        <v>1.2</v>
      </c>
      <c r="I93" s="4">
        <v>1</v>
      </c>
      <c r="J93" s="4">
        <v>0</v>
      </c>
      <c r="K93" s="55">
        <v>1</v>
      </c>
      <c r="L93" s="52" t="s">
        <v>278</v>
      </c>
      <c r="M93" s="206" t="s">
        <v>231</v>
      </c>
      <c r="N93" s="4">
        <v>1.6</v>
      </c>
      <c r="O93" s="4">
        <v>61</v>
      </c>
      <c r="P93" s="4">
        <v>0</v>
      </c>
      <c r="T93" s="59"/>
      <c r="U93" s="59" t="s">
        <v>279</v>
      </c>
      <c r="V93" s="4">
        <v>1</v>
      </c>
      <c r="W93" s="4" t="s">
        <v>167</v>
      </c>
      <c r="X93" s="4" t="str">
        <f>IF(ISBLANK(W93),"",VLOOKUP($W93,Sheet2!$A$2:$E$29,3,FALSE))</f>
        <v>UI_icon_teshudognzuo_24</v>
      </c>
      <c r="Y93" s="4" t="str">
        <f>IF(ISBLANK(W93),"",VLOOKUP($W93,Sheet2!$A$2:$E$29,4,FALSE))</f>
        <v>BQ_mood24</v>
      </c>
    </row>
    <row r="94" customFormat="1" ht="18.75" spans="1:25">
      <c r="A94" s="4">
        <f t="shared" si="21"/>
        <v>88</v>
      </c>
      <c r="B94" s="47">
        <v>113017</v>
      </c>
      <c r="C94" t="s">
        <v>56</v>
      </c>
      <c r="D94" t="str">
        <f t="shared" si="22"/>
        <v>UI_icon_teshudognzuo_08</v>
      </c>
      <c r="E94" t="str">
        <f t="shared" si="23"/>
        <v>休闲</v>
      </c>
      <c r="F94" t="s">
        <v>280</v>
      </c>
      <c r="I94">
        <v>1</v>
      </c>
      <c r="J94">
        <v>0</v>
      </c>
      <c r="K94" s="56">
        <v>1</v>
      </c>
      <c r="L94" s="53" t="s">
        <v>281</v>
      </c>
      <c r="M94" s="207" t="s">
        <v>231</v>
      </c>
      <c r="N94">
        <v>3</v>
      </c>
      <c r="O94">
        <v>61</v>
      </c>
      <c r="P94">
        <v>0</v>
      </c>
      <c r="T94" s="60"/>
      <c r="U94" s="60"/>
      <c r="V94">
        <v>2</v>
      </c>
      <c r="W94" t="s">
        <v>72</v>
      </c>
      <c r="X94" t="str">
        <f>IF(ISBLANK(W94),"",VLOOKUP($W94,Sheet2!$A$2:$E$29,3,FALSE))</f>
        <v>UI_icon_teshudognzuo_08</v>
      </c>
      <c r="Y94" t="str">
        <f>IF(ISBLANK(W94),"",VLOOKUP($W94,Sheet2!$A$2:$E$29,4,FALSE))</f>
        <v>BQ_mood08</v>
      </c>
    </row>
    <row r="95" customFormat="1" ht="18.75" spans="1:25">
      <c r="A95" s="4">
        <f t="shared" si="21"/>
        <v>89</v>
      </c>
      <c r="B95" s="47">
        <v>113017</v>
      </c>
      <c r="C95" t="s">
        <v>61</v>
      </c>
      <c r="D95" t="str">
        <f t="shared" si="22"/>
        <v>UI_icon_teshudognzuo_04</v>
      </c>
      <c r="E95" t="str">
        <f t="shared" si="23"/>
        <v>放松</v>
      </c>
      <c r="F95" t="s">
        <v>282</v>
      </c>
      <c r="G95">
        <v>1</v>
      </c>
      <c r="I95">
        <v>1</v>
      </c>
      <c r="J95">
        <v>0</v>
      </c>
      <c r="K95" s="56">
        <v>1</v>
      </c>
      <c r="L95" s="53" t="s">
        <v>283</v>
      </c>
      <c r="M95" s="207" t="s">
        <v>284</v>
      </c>
      <c r="N95">
        <v>1.9</v>
      </c>
      <c r="O95">
        <v>61</v>
      </c>
      <c r="P95">
        <v>0</v>
      </c>
      <c r="T95" s="60"/>
      <c r="U95" s="60"/>
      <c r="V95">
        <v>3</v>
      </c>
      <c r="W95" t="s">
        <v>111</v>
      </c>
      <c r="X95" t="str">
        <f>IF(ISBLANK(W95),"",VLOOKUP($W95,Sheet2!$A$2:$E$29,3,FALSE))</f>
        <v>UI_icon_teshudognzuo_04</v>
      </c>
      <c r="Y95" t="str">
        <f>IF(ISBLANK(W95),"",VLOOKUP($W95,Sheet2!$A$2:$E$29,4,FALSE))</f>
        <v>BQ_mood04</v>
      </c>
    </row>
    <row r="96" customFormat="1" ht="18.75" spans="1:25">
      <c r="A96" s="4">
        <f t="shared" si="21"/>
        <v>90</v>
      </c>
      <c r="B96" s="47">
        <v>113017</v>
      </c>
      <c r="C96" t="s">
        <v>66</v>
      </c>
      <c r="D96" t="str">
        <f t="shared" si="22"/>
        <v>UI_icon_teshudognzuo_07</v>
      </c>
      <c r="E96" t="str">
        <f t="shared" si="23"/>
        <v>观望</v>
      </c>
      <c r="F96" t="s">
        <v>285</v>
      </c>
      <c r="I96">
        <v>1</v>
      </c>
      <c r="J96">
        <v>1</v>
      </c>
      <c r="K96" s="56">
        <v>1</v>
      </c>
      <c r="L96" s="53" t="s">
        <v>286</v>
      </c>
      <c r="M96" s="207" t="s">
        <v>231</v>
      </c>
      <c r="N96">
        <v>2.5</v>
      </c>
      <c r="O96">
        <v>61</v>
      </c>
      <c r="P96">
        <v>0</v>
      </c>
      <c r="T96" s="60"/>
      <c r="U96" s="60"/>
      <c r="V96">
        <v>4</v>
      </c>
      <c r="W96" t="s">
        <v>127</v>
      </c>
      <c r="X96" t="str">
        <f>IF(ISBLANK(W96),"",VLOOKUP($W96,Sheet2!$A$2:$E$29,3,FALSE))</f>
        <v>UI_icon_teshudognzuo_07</v>
      </c>
      <c r="Y96" t="str">
        <f>IF(ISBLANK(W96),"",VLOOKUP($W96,Sheet2!$A$2:$E$29,4,FALSE))</f>
        <v>BQ_mood07</v>
      </c>
    </row>
    <row r="97" s="16" customFormat="1" ht="18.75" spans="1:25">
      <c r="A97" s="4">
        <f t="shared" si="21"/>
        <v>91</v>
      </c>
      <c r="B97" s="48">
        <v>113017</v>
      </c>
      <c r="C97" s="16" t="s">
        <v>93</v>
      </c>
      <c r="D97" s="16" t="str">
        <f t="shared" si="22"/>
        <v>UI_icon_teshudognzuo_27</v>
      </c>
      <c r="E97" s="16" t="str">
        <f t="shared" si="23"/>
        <v>秀</v>
      </c>
      <c r="F97" s="16" t="s">
        <v>287</v>
      </c>
      <c r="I97" s="16">
        <v>1</v>
      </c>
      <c r="J97" s="16">
        <v>1</v>
      </c>
      <c r="K97" s="57">
        <v>1</v>
      </c>
      <c r="L97" s="54" t="s">
        <v>288</v>
      </c>
      <c r="M97" s="208" t="s">
        <v>231</v>
      </c>
      <c r="N97" s="16">
        <v>2.8</v>
      </c>
      <c r="O97" s="16">
        <v>61</v>
      </c>
      <c r="P97" s="16">
        <v>0</v>
      </c>
      <c r="T97" s="61"/>
      <c r="U97" s="61"/>
      <c r="V97" s="16">
        <v>5</v>
      </c>
      <c r="W97" s="16" t="s">
        <v>65</v>
      </c>
      <c r="X97" s="16" t="str">
        <f>IF(ISBLANK(W97),"",VLOOKUP($W97,Sheet2!$A$2:$E$29,3,FALSE))</f>
        <v>UI_icon_teshudognzuo_27</v>
      </c>
      <c r="Y97" s="16" t="str">
        <f>IF(ISBLANK(W97),"",VLOOKUP($W97,Sheet2!$A$2:$E$29,4,FALSE))</f>
        <v>BQ_mood27</v>
      </c>
    </row>
    <row r="98" s="4" customFormat="1" ht="18.75" spans="1:25">
      <c r="A98" s="4">
        <f t="shared" si="21"/>
        <v>92</v>
      </c>
      <c r="B98" s="46">
        <v>113018</v>
      </c>
      <c r="C98" s="4" t="s">
        <v>50</v>
      </c>
      <c r="D98" s="4" t="str">
        <f t="shared" si="22"/>
        <v>UI_icon_teshudognzuo_04</v>
      </c>
      <c r="E98" s="4" t="str">
        <f t="shared" si="23"/>
        <v>放松</v>
      </c>
      <c r="F98" s="4" t="s">
        <v>289</v>
      </c>
      <c r="I98" s="4">
        <v>1</v>
      </c>
      <c r="J98" s="4">
        <v>1</v>
      </c>
      <c r="K98" s="55">
        <v>1</v>
      </c>
      <c r="L98" s="52" t="s">
        <v>290</v>
      </c>
      <c r="M98" s="206" t="s">
        <v>231</v>
      </c>
      <c r="N98" s="4">
        <v>4.75</v>
      </c>
      <c r="O98" s="4">
        <v>62</v>
      </c>
      <c r="P98" s="4">
        <v>0</v>
      </c>
      <c r="T98" s="59"/>
      <c r="U98" s="59" t="s">
        <v>291</v>
      </c>
      <c r="V98" s="4">
        <v>1</v>
      </c>
      <c r="W98" s="4" t="s">
        <v>111</v>
      </c>
      <c r="X98" s="4" t="str">
        <f>IF(ISBLANK(W98),"",VLOOKUP($W98,Sheet2!$A$2:$E$29,3,FALSE))</f>
        <v>UI_icon_teshudognzuo_04</v>
      </c>
      <c r="Y98" s="4" t="str">
        <f>IF(ISBLANK(W98),"",VLOOKUP($W98,Sheet2!$A$2:$E$29,4,FALSE))</f>
        <v>BQ_mood04</v>
      </c>
    </row>
    <row r="99" customFormat="1" ht="18.75" spans="1:25">
      <c r="A99" s="4">
        <f t="shared" ref="A99:A108" si="24">ROW()-6</f>
        <v>93</v>
      </c>
      <c r="B99" s="47">
        <v>113018</v>
      </c>
      <c r="C99" t="s">
        <v>56</v>
      </c>
      <c r="D99" t="str">
        <f t="shared" si="22"/>
        <v>UI_icon_teshudognzuo_07</v>
      </c>
      <c r="E99" t="str">
        <f t="shared" si="23"/>
        <v>观望</v>
      </c>
      <c r="F99" t="s">
        <v>292</v>
      </c>
      <c r="I99">
        <v>1</v>
      </c>
      <c r="J99">
        <v>1</v>
      </c>
      <c r="K99" s="56">
        <v>1</v>
      </c>
      <c r="L99" s="53" t="s">
        <v>293</v>
      </c>
      <c r="M99" s="207" t="s">
        <v>231</v>
      </c>
      <c r="N99">
        <v>2.6</v>
      </c>
      <c r="O99">
        <v>62</v>
      </c>
      <c r="P99">
        <v>0</v>
      </c>
      <c r="T99" s="60"/>
      <c r="U99" s="60"/>
      <c r="V99">
        <v>2</v>
      </c>
      <c r="W99" t="s">
        <v>127</v>
      </c>
      <c r="X99" t="str">
        <f>IF(ISBLANK(W99),"",VLOOKUP($W99,Sheet2!$A$2:$E$29,3,FALSE))</f>
        <v>UI_icon_teshudognzuo_07</v>
      </c>
      <c r="Y99" t="str">
        <f>IF(ISBLANK(W99),"",VLOOKUP($W99,Sheet2!$A$2:$E$29,4,FALSE))</f>
        <v>BQ_mood07</v>
      </c>
    </row>
    <row r="100" customFormat="1" ht="18.75" spans="1:25">
      <c r="A100" s="4">
        <f t="shared" si="24"/>
        <v>94</v>
      </c>
      <c r="B100" s="47">
        <v>113018</v>
      </c>
      <c r="C100" t="s">
        <v>61</v>
      </c>
      <c r="D100" t="str">
        <f t="shared" si="22"/>
        <v>UI_icon_teshudognzuo_23</v>
      </c>
      <c r="E100" t="str">
        <f t="shared" si="23"/>
        <v>摇头</v>
      </c>
      <c r="F100" s="53" t="s">
        <v>294</v>
      </c>
      <c r="I100">
        <v>1</v>
      </c>
      <c r="J100">
        <v>0</v>
      </c>
      <c r="K100" s="56">
        <v>1</v>
      </c>
      <c r="L100" t="s">
        <v>295</v>
      </c>
      <c r="M100" s="207" t="s">
        <v>231</v>
      </c>
      <c r="N100">
        <v>3.9</v>
      </c>
      <c r="O100">
        <v>62</v>
      </c>
      <c r="P100">
        <v>0</v>
      </c>
      <c r="T100" s="60"/>
      <c r="U100" s="60"/>
      <c r="V100">
        <v>3</v>
      </c>
      <c r="W100" t="s">
        <v>146</v>
      </c>
      <c r="X100" t="str">
        <f>IF(ISBLANK(W100),"",VLOOKUP($W100,Sheet2!$A$2:$E$29,3,FALSE))</f>
        <v>UI_icon_teshudognzuo_23</v>
      </c>
      <c r="Y100" t="str">
        <f>IF(ISBLANK(W100),"",VLOOKUP($W100,Sheet2!$A$2:$E$29,4,FALSE))</f>
        <v>BQ_mood23</v>
      </c>
    </row>
    <row r="101" customFormat="1" ht="18.75" spans="1:25">
      <c r="A101" s="4">
        <f t="shared" si="24"/>
        <v>95</v>
      </c>
      <c r="B101" s="47">
        <v>113018</v>
      </c>
      <c r="C101" t="s">
        <v>66</v>
      </c>
      <c r="D101" t="str">
        <f t="shared" si="22"/>
        <v>UI_icon_teshudognzuo_02</v>
      </c>
      <c r="E101" t="str">
        <f t="shared" si="23"/>
        <v>拒绝</v>
      </c>
      <c r="F101" s="4" t="s">
        <v>296</v>
      </c>
      <c r="G101">
        <v>0.5</v>
      </c>
      <c r="I101">
        <v>1</v>
      </c>
      <c r="J101">
        <v>0</v>
      </c>
      <c r="K101" s="56">
        <v>1</v>
      </c>
      <c r="L101" s="53" t="s">
        <v>297</v>
      </c>
      <c r="M101" s="207" t="s">
        <v>231</v>
      </c>
      <c r="N101">
        <v>2.4</v>
      </c>
      <c r="O101">
        <v>62</v>
      </c>
      <c r="P101">
        <v>0</v>
      </c>
      <c r="T101" s="60"/>
      <c r="U101" s="60"/>
      <c r="V101">
        <v>4</v>
      </c>
      <c r="W101" t="s">
        <v>77</v>
      </c>
      <c r="X101" t="str">
        <f>IF(ISBLANK(W101),"",VLOOKUP($W101,Sheet2!$A$2:$E$29,3,FALSE))</f>
        <v>UI_icon_teshudognzuo_02</v>
      </c>
      <c r="Y101" t="str">
        <f>IF(ISBLANK(W101),"",VLOOKUP($W101,Sheet2!$A$2:$E$29,4,FALSE))</f>
        <v>BQ_mood02</v>
      </c>
    </row>
    <row r="102" s="16" customFormat="1" ht="18.75" spans="1:25">
      <c r="A102" s="4">
        <f t="shared" si="24"/>
        <v>96</v>
      </c>
      <c r="B102" s="48">
        <v>113018</v>
      </c>
      <c r="C102" s="16" t="s">
        <v>93</v>
      </c>
      <c r="D102" s="16" t="str">
        <f t="shared" si="22"/>
        <v>UI_icon_teshudognzuo_27</v>
      </c>
      <c r="E102" s="16" t="str">
        <f t="shared" si="23"/>
        <v>秀</v>
      </c>
      <c r="I102" s="16">
        <v>1</v>
      </c>
      <c r="J102" s="16">
        <v>1</v>
      </c>
      <c r="K102" s="57">
        <v>0</v>
      </c>
      <c r="L102" s="54"/>
      <c r="O102" s="16">
        <v>62</v>
      </c>
      <c r="P102" s="16">
        <v>0</v>
      </c>
      <c r="T102" s="61"/>
      <c r="U102" s="61"/>
      <c r="V102" s="16">
        <v>5</v>
      </c>
      <c r="W102" s="16" t="s">
        <v>65</v>
      </c>
      <c r="X102" s="16" t="str">
        <f>IF(ISBLANK(W102),"",VLOOKUP($W102,Sheet2!$A$2:$E$29,3,FALSE))</f>
        <v>UI_icon_teshudognzuo_27</v>
      </c>
      <c r="Y102" s="16" t="str">
        <f>IF(ISBLANK(W102),"",VLOOKUP($W102,Sheet2!$A$2:$E$29,4,FALSE))</f>
        <v>BQ_mood27</v>
      </c>
    </row>
    <row r="103" s="4" customFormat="1" ht="18.75" spans="1:25">
      <c r="A103" s="4">
        <f t="shared" si="24"/>
        <v>97</v>
      </c>
      <c r="B103" s="46">
        <v>113019</v>
      </c>
      <c r="C103" s="4" t="s">
        <v>50</v>
      </c>
      <c r="D103" s="4" t="str">
        <f t="shared" si="22"/>
        <v>UI_icon_teshudognzuo_04</v>
      </c>
      <c r="E103" s="4" t="s">
        <v>111</v>
      </c>
      <c r="F103" s="4" t="s">
        <v>298</v>
      </c>
      <c r="I103" s="4">
        <v>1</v>
      </c>
      <c r="J103" s="4">
        <v>1</v>
      </c>
      <c r="K103" s="55">
        <v>1</v>
      </c>
      <c r="L103" s="52" t="s">
        <v>299</v>
      </c>
      <c r="M103" s="206" t="s">
        <v>300</v>
      </c>
      <c r="N103" s="4">
        <v>8.6</v>
      </c>
      <c r="O103" s="4">
        <v>63</v>
      </c>
      <c r="P103" s="4">
        <v>0</v>
      </c>
      <c r="T103" s="59"/>
      <c r="U103" s="59" t="s">
        <v>301</v>
      </c>
      <c r="V103" s="4">
        <v>1</v>
      </c>
      <c r="W103" s="4" t="s">
        <v>111</v>
      </c>
      <c r="X103" s="4" t="str">
        <f>IF(ISBLANK(W103),"",VLOOKUP($W103,Sheet2!$A$2:$E$29,3,FALSE))</f>
        <v>UI_icon_teshudognzuo_04</v>
      </c>
      <c r="Y103" s="4" t="str">
        <f>IF(ISBLANK(W103),"",VLOOKUP($W103,Sheet2!$A$2:$E$29,4,FALSE))</f>
        <v>BQ_mood04</v>
      </c>
    </row>
    <row r="104" customFormat="1" ht="18.75" spans="1:25">
      <c r="A104" s="4">
        <f t="shared" si="24"/>
        <v>98</v>
      </c>
      <c r="B104" s="47">
        <v>113019</v>
      </c>
      <c r="C104" t="s">
        <v>56</v>
      </c>
      <c r="D104" t="str">
        <f t="shared" si="22"/>
        <v>UI_icon_teshudognzuo_27</v>
      </c>
      <c r="E104" t="s">
        <v>65</v>
      </c>
      <c r="F104" t="s">
        <v>302</v>
      </c>
      <c r="I104">
        <v>1</v>
      </c>
      <c r="J104">
        <v>0</v>
      </c>
      <c r="K104" s="56">
        <v>1</v>
      </c>
      <c r="L104" s="53" t="s">
        <v>303</v>
      </c>
      <c r="M104" s="207" t="s">
        <v>300</v>
      </c>
      <c r="N104">
        <v>6.2</v>
      </c>
      <c r="O104">
        <v>63</v>
      </c>
      <c r="P104">
        <v>0</v>
      </c>
      <c r="T104" s="60"/>
      <c r="U104" s="60"/>
      <c r="V104">
        <v>2</v>
      </c>
      <c r="W104" t="s">
        <v>65</v>
      </c>
      <c r="X104" t="str">
        <f>IF(ISBLANK(W104),"",VLOOKUP($W104,Sheet2!$A$2:$E$29,3,FALSE))</f>
        <v>UI_icon_teshudognzuo_27</v>
      </c>
      <c r="Y104" t="str">
        <f>IF(ISBLANK(W104),"",VLOOKUP($W104,Sheet2!$A$2:$E$29,4,FALSE))</f>
        <v>BQ_mood27</v>
      </c>
    </row>
    <row r="105" customFormat="1" ht="18.75" spans="1:25">
      <c r="A105" s="4">
        <f t="shared" si="24"/>
        <v>99</v>
      </c>
      <c r="B105" s="47">
        <v>113019</v>
      </c>
      <c r="C105" t="s">
        <v>61</v>
      </c>
      <c r="D105" t="str">
        <f t="shared" si="22"/>
        <v>UI_icon_teshudognzuo_28</v>
      </c>
      <c r="E105" t="s">
        <v>153</v>
      </c>
      <c r="F105" t="s">
        <v>304</v>
      </c>
      <c r="I105">
        <v>1</v>
      </c>
      <c r="J105">
        <v>0</v>
      </c>
      <c r="K105" s="56">
        <v>1</v>
      </c>
      <c r="L105" t="s">
        <v>305</v>
      </c>
      <c r="M105" s="207" t="s">
        <v>306</v>
      </c>
      <c r="N105">
        <v>2</v>
      </c>
      <c r="O105">
        <v>63</v>
      </c>
      <c r="P105">
        <v>0</v>
      </c>
      <c r="T105" s="60"/>
      <c r="U105" s="60"/>
      <c r="V105">
        <v>3</v>
      </c>
      <c r="W105" t="s">
        <v>153</v>
      </c>
      <c r="X105" t="str">
        <f>IF(ISBLANK(W105),"",VLOOKUP($W105,Sheet2!$A$2:$E$29,3,FALSE))</f>
        <v>UI_icon_teshudognzuo_28</v>
      </c>
      <c r="Y105" t="str">
        <f>IF(ISBLANK(W105),"",VLOOKUP($W105,Sheet2!$A$2:$E$29,4,FALSE))</f>
        <v>BQ_mood28</v>
      </c>
    </row>
    <row r="106" customFormat="1" ht="18.75" spans="1:25">
      <c r="A106" s="4">
        <f t="shared" si="24"/>
        <v>100</v>
      </c>
      <c r="B106" s="47">
        <v>113019</v>
      </c>
      <c r="C106" t="s">
        <v>66</v>
      </c>
      <c r="D106" t="str">
        <f t="shared" si="22"/>
        <v>UI_icon_teshudognzuo_03</v>
      </c>
      <c r="E106" t="s">
        <v>103</v>
      </c>
      <c r="F106" t="s">
        <v>307</v>
      </c>
      <c r="I106">
        <v>1</v>
      </c>
      <c r="J106">
        <v>1</v>
      </c>
      <c r="K106" s="56">
        <v>1</v>
      </c>
      <c r="L106" s="53" t="s">
        <v>308</v>
      </c>
      <c r="M106" s="207" t="s">
        <v>309</v>
      </c>
      <c r="N106">
        <v>7.8</v>
      </c>
      <c r="O106">
        <v>63</v>
      </c>
      <c r="P106">
        <v>0</v>
      </c>
      <c r="T106" s="60"/>
      <c r="U106" s="60"/>
      <c r="V106">
        <v>4</v>
      </c>
      <c r="W106" t="s">
        <v>103</v>
      </c>
      <c r="X106" t="str">
        <f>IF(ISBLANK(W106),"",VLOOKUP($W106,Sheet2!$A$2:$E$29,3,FALSE))</f>
        <v>UI_icon_teshudognzuo_03</v>
      </c>
      <c r="Y106" t="str">
        <f>IF(ISBLANK(W106),"",VLOOKUP($W106,Sheet2!$A$2:$E$29,4,FALSE))</f>
        <v>BQ_mood03</v>
      </c>
    </row>
    <row r="107" s="16" customFormat="1" ht="18.75" spans="1:25">
      <c r="A107" s="4">
        <f t="shared" si="24"/>
        <v>101</v>
      </c>
      <c r="B107" s="48">
        <v>113019</v>
      </c>
      <c r="C107" s="16" t="s">
        <v>93</v>
      </c>
      <c r="D107" s="16" t="str">
        <f t="shared" si="22"/>
        <v>UI_icon_teshudognzuo_08</v>
      </c>
      <c r="E107" s="16" t="s">
        <v>72</v>
      </c>
      <c r="F107" s="16" t="s">
        <v>310</v>
      </c>
      <c r="I107" s="16">
        <v>1</v>
      </c>
      <c r="J107" s="16">
        <v>1</v>
      </c>
      <c r="K107" s="57">
        <v>1</v>
      </c>
      <c r="L107" s="54" t="s">
        <v>311</v>
      </c>
      <c r="M107" s="208" t="s">
        <v>300</v>
      </c>
      <c r="N107" s="16">
        <v>4.2</v>
      </c>
      <c r="O107" s="16">
        <v>63</v>
      </c>
      <c r="P107" s="16">
        <v>0</v>
      </c>
      <c r="T107" s="61"/>
      <c r="U107" s="61"/>
      <c r="V107" s="16">
        <v>5</v>
      </c>
      <c r="W107" s="16" t="s">
        <v>72</v>
      </c>
      <c r="X107" s="16" t="str">
        <f>IF(ISBLANK(W107),"",VLOOKUP($W107,Sheet2!$A$2:$E$29,3,FALSE))</f>
        <v>UI_icon_teshudognzuo_08</v>
      </c>
      <c r="Y107" s="16" t="str">
        <f>IF(ISBLANK(W107),"",VLOOKUP($W107,Sheet2!$A$2:$E$29,4,FALSE))</f>
        <v>BQ_mood08</v>
      </c>
    </row>
    <row r="108" s="4" customFormat="1" ht="18.75" spans="1:25">
      <c r="A108" s="4">
        <f t="shared" si="24"/>
        <v>102</v>
      </c>
      <c r="B108" s="46">
        <v>113020</v>
      </c>
      <c r="C108" s="4" t="s">
        <v>50</v>
      </c>
      <c r="D108" s="4" t="str">
        <f t="shared" si="22"/>
        <v>UI_icon_teshudognzuo_07</v>
      </c>
      <c r="E108" s="4" t="str">
        <f t="shared" ref="E108:E127" si="25">W108</f>
        <v>观望</v>
      </c>
      <c r="F108" s="4" t="s">
        <v>312</v>
      </c>
      <c r="I108" s="4">
        <v>1</v>
      </c>
      <c r="J108" s="4">
        <v>1</v>
      </c>
      <c r="K108" s="55">
        <v>1</v>
      </c>
      <c r="L108" s="52" t="s">
        <v>313</v>
      </c>
      <c r="M108" s="206" t="s">
        <v>314</v>
      </c>
      <c r="N108" s="4">
        <v>2.7</v>
      </c>
      <c r="O108" s="4">
        <v>64</v>
      </c>
      <c r="P108" s="4">
        <v>0</v>
      </c>
      <c r="T108" s="59"/>
      <c r="U108" s="59" t="s">
        <v>315</v>
      </c>
      <c r="V108" s="4">
        <v>1</v>
      </c>
      <c r="W108" s="4" t="s">
        <v>127</v>
      </c>
      <c r="X108" s="4" t="str">
        <f>IF(ISBLANK(W108),"",VLOOKUP($W108,Sheet2!$A$2:$E$29,3,FALSE))</f>
        <v>UI_icon_teshudognzuo_07</v>
      </c>
      <c r="Y108" s="4" t="str">
        <f>IF(ISBLANK(W108),"",VLOOKUP($W108,Sheet2!$A$2:$E$29,4,FALSE))</f>
        <v>BQ_mood07</v>
      </c>
    </row>
    <row r="109" customFormat="1" ht="18.75" spans="1:25">
      <c r="A109" s="4">
        <f t="shared" ref="A109:A118" si="26">ROW()-6</f>
        <v>103</v>
      </c>
      <c r="B109" s="47">
        <v>113020</v>
      </c>
      <c r="C109" t="s">
        <v>56</v>
      </c>
      <c r="D109" t="str">
        <f t="shared" si="22"/>
        <v>UI_icon_teshudognzuo_04</v>
      </c>
      <c r="E109" t="str">
        <f t="shared" si="25"/>
        <v>放松</v>
      </c>
      <c r="F109" t="s">
        <v>316</v>
      </c>
      <c r="I109">
        <v>1</v>
      </c>
      <c r="J109">
        <v>0</v>
      </c>
      <c r="K109" s="56">
        <v>1</v>
      </c>
      <c r="L109" t="s">
        <v>317</v>
      </c>
      <c r="M109" s="207" t="s">
        <v>314</v>
      </c>
      <c r="N109">
        <v>3.8</v>
      </c>
      <c r="O109">
        <v>64</v>
      </c>
      <c r="P109">
        <v>0</v>
      </c>
      <c r="T109" s="60"/>
      <c r="U109" s="60"/>
      <c r="V109">
        <v>2</v>
      </c>
      <c r="W109" t="s">
        <v>111</v>
      </c>
      <c r="X109" t="str">
        <f>IF(ISBLANK(W109),"",VLOOKUP($W109,Sheet2!$A$2:$E$29,3,FALSE))</f>
        <v>UI_icon_teshudognzuo_04</v>
      </c>
      <c r="Y109" t="str">
        <f>IF(ISBLANK(W109),"",VLOOKUP($W109,Sheet2!$A$2:$E$29,4,FALSE))</f>
        <v>BQ_mood04</v>
      </c>
    </row>
    <row r="110" customFormat="1" ht="18.75" spans="1:25">
      <c r="A110" s="4">
        <f t="shared" si="26"/>
        <v>104</v>
      </c>
      <c r="B110" s="47">
        <v>113020</v>
      </c>
      <c r="C110" t="s">
        <v>61</v>
      </c>
      <c r="D110" t="str">
        <f t="shared" si="22"/>
        <v>UI_icon_teshudognzuo_27</v>
      </c>
      <c r="E110" t="str">
        <f t="shared" si="25"/>
        <v>秀</v>
      </c>
      <c r="F110" t="s">
        <v>318</v>
      </c>
      <c r="G110">
        <v>2</v>
      </c>
      <c r="I110">
        <v>1</v>
      </c>
      <c r="J110">
        <v>0</v>
      </c>
      <c r="K110" s="56">
        <v>0</v>
      </c>
      <c r="M110" s="207" t="s">
        <v>300</v>
      </c>
      <c r="N110">
        <v>2</v>
      </c>
      <c r="O110">
        <v>64</v>
      </c>
      <c r="P110">
        <v>0</v>
      </c>
      <c r="T110" s="60"/>
      <c r="U110" s="60"/>
      <c r="V110">
        <v>3</v>
      </c>
      <c r="W110" t="s">
        <v>65</v>
      </c>
      <c r="X110" t="str">
        <f>IF(ISBLANK(W110),"",VLOOKUP($W110,Sheet2!$A$2:$E$29,3,FALSE))</f>
        <v>UI_icon_teshudognzuo_27</v>
      </c>
      <c r="Y110" t="str">
        <f>IF(ISBLANK(W110),"",VLOOKUP($W110,Sheet2!$A$2:$E$29,4,FALSE))</f>
        <v>BQ_mood27</v>
      </c>
    </row>
    <row r="111" customFormat="1" ht="18.75" spans="1:25">
      <c r="A111" s="4">
        <f t="shared" si="26"/>
        <v>105</v>
      </c>
      <c r="B111" s="47">
        <v>113020</v>
      </c>
      <c r="C111" t="s">
        <v>66</v>
      </c>
      <c r="D111" t="str">
        <f t="shared" si="22"/>
        <v>UI_icon_teshudognzuo_08</v>
      </c>
      <c r="E111" t="str">
        <f t="shared" si="25"/>
        <v>休闲</v>
      </c>
      <c r="F111" t="s">
        <v>319</v>
      </c>
      <c r="G111">
        <v>2.3</v>
      </c>
      <c r="I111">
        <v>1</v>
      </c>
      <c r="J111">
        <v>1</v>
      </c>
      <c r="K111" s="56">
        <v>0</v>
      </c>
      <c r="L111" s="53"/>
      <c r="M111" s="207" t="s">
        <v>300</v>
      </c>
      <c r="N111">
        <v>2</v>
      </c>
      <c r="O111">
        <v>64</v>
      </c>
      <c r="P111">
        <v>0</v>
      </c>
      <c r="T111" s="60"/>
      <c r="U111" s="60"/>
      <c r="V111">
        <v>4</v>
      </c>
      <c r="W111" t="s">
        <v>72</v>
      </c>
      <c r="X111" t="str">
        <f>IF(ISBLANK(W111),"",VLOOKUP($W111,Sheet2!$A$2:$E$29,3,FALSE))</f>
        <v>UI_icon_teshudognzuo_08</v>
      </c>
      <c r="Y111" t="str">
        <f>IF(ISBLANK(W111),"",VLOOKUP($W111,Sheet2!$A$2:$E$29,4,FALSE))</f>
        <v>BQ_mood08</v>
      </c>
    </row>
    <row r="112" s="16" customFormat="1" ht="18.75" spans="1:25">
      <c r="A112" s="4">
        <f t="shared" si="26"/>
        <v>106</v>
      </c>
      <c r="B112" s="48">
        <v>113020</v>
      </c>
      <c r="C112" s="16" t="s">
        <v>93</v>
      </c>
      <c r="D112" s="16" t="str">
        <f t="shared" si="22"/>
        <v>UI_icon_teshudognzuo_03</v>
      </c>
      <c r="E112" s="16" t="str">
        <f t="shared" si="25"/>
        <v>打招呼</v>
      </c>
      <c r="F112" s="16" t="s">
        <v>320</v>
      </c>
      <c r="I112" s="16">
        <v>1</v>
      </c>
      <c r="J112" s="16">
        <v>0</v>
      </c>
      <c r="K112" s="57">
        <v>1</v>
      </c>
      <c r="L112" s="54" t="s">
        <v>321</v>
      </c>
      <c r="M112" s="208" t="s">
        <v>314</v>
      </c>
      <c r="N112" s="16">
        <v>3.6</v>
      </c>
      <c r="O112" s="16">
        <v>64</v>
      </c>
      <c r="P112" s="16">
        <v>0</v>
      </c>
      <c r="T112" s="61"/>
      <c r="U112" s="61"/>
      <c r="V112" s="16">
        <v>5</v>
      </c>
      <c r="W112" s="16" t="s">
        <v>103</v>
      </c>
      <c r="X112" s="16" t="str">
        <f>IF(ISBLANK(W112),"",VLOOKUP($W112,Sheet2!$A$2:$E$29,3,FALSE))</f>
        <v>UI_icon_teshudognzuo_03</v>
      </c>
      <c r="Y112" s="16" t="str">
        <f>IF(ISBLANK(W112),"",VLOOKUP($W112,Sheet2!$A$2:$E$29,4,FALSE))</f>
        <v>BQ_mood03</v>
      </c>
    </row>
    <row r="113" s="4" customFormat="1" ht="18.75" spans="1:25">
      <c r="A113" s="4">
        <f t="shared" si="26"/>
        <v>107</v>
      </c>
      <c r="B113" s="46">
        <v>113021</v>
      </c>
      <c r="C113" s="4" t="s">
        <v>50</v>
      </c>
      <c r="D113" s="4" t="str">
        <f t="shared" si="22"/>
        <v>UI_icon_teshudognzuo_07</v>
      </c>
      <c r="E113" s="4" t="str">
        <f t="shared" si="25"/>
        <v>观望</v>
      </c>
      <c r="F113" s="4" t="s">
        <v>322</v>
      </c>
      <c r="I113" s="4">
        <v>1</v>
      </c>
      <c r="J113" s="4">
        <v>1</v>
      </c>
      <c r="K113" s="55">
        <v>1</v>
      </c>
      <c r="L113" s="52" t="s">
        <v>323</v>
      </c>
      <c r="M113" s="206" t="s">
        <v>300</v>
      </c>
      <c r="N113" s="4">
        <v>2.2</v>
      </c>
      <c r="O113" s="4">
        <v>65</v>
      </c>
      <c r="P113" s="4">
        <v>0</v>
      </c>
      <c r="T113" s="59"/>
      <c r="U113" s="59" t="s">
        <v>324</v>
      </c>
      <c r="V113" s="4">
        <v>1</v>
      </c>
      <c r="W113" s="4" t="s">
        <v>127</v>
      </c>
      <c r="X113" s="4" t="str">
        <f>IF(ISBLANK(W113),"",VLOOKUP($W113,Sheet2!$A$2:$E$29,3,FALSE))</f>
        <v>UI_icon_teshudognzuo_07</v>
      </c>
      <c r="Y113" s="4" t="str">
        <f>IF(ISBLANK(W113),"",VLOOKUP($W113,Sheet2!$A$2:$E$29,4,FALSE))</f>
        <v>BQ_mood07</v>
      </c>
    </row>
    <row r="114" customFormat="1" ht="18.75" spans="1:25">
      <c r="A114" s="4">
        <f t="shared" si="26"/>
        <v>108</v>
      </c>
      <c r="B114" s="47">
        <v>113021</v>
      </c>
      <c r="C114" t="s">
        <v>56</v>
      </c>
      <c r="D114" t="str">
        <f t="shared" si="22"/>
        <v>UI_icon_teshudognzuo_08</v>
      </c>
      <c r="E114" t="str">
        <f t="shared" si="25"/>
        <v>休闲</v>
      </c>
      <c r="F114" t="s">
        <v>325</v>
      </c>
      <c r="I114">
        <v>1</v>
      </c>
      <c r="J114">
        <v>1</v>
      </c>
      <c r="K114" s="56">
        <v>1</v>
      </c>
      <c r="L114" s="53"/>
      <c r="M114" s="207" t="s">
        <v>300</v>
      </c>
      <c r="N114">
        <v>3.5</v>
      </c>
      <c r="O114">
        <v>65</v>
      </c>
      <c r="P114">
        <v>0</v>
      </c>
      <c r="T114" s="60"/>
      <c r="U114" s="60"/>
      <c r="V114">
        <v>2</v>
      </c>
      <c r="W114" t="s">
        <v>72</v>
      </c>
      <c r="X114" t="str">
        <f>IF(ISBLANK(W114),"",VLOOKUP($W114,Sheet2!$A$2:$E$29,3,FALSE))</f>
        <v>UI_icon_teshudognzuo_08</v>
      </c>
      <c r="Y114" t="str">
        <f>IF(ISBLANK(W114),"",VLOOKUP($W114,Sheet2!$A$2:$E$29,4,FALSE))</f>
        <v>BQ_mood08</v>
      </c>
    </row>
    <row r="115" customFormat="1" ht="18.75" spans="1:25">
      <c r="A115" s="4">
        <f t="shared" si="26"/>
        <v>109</v>
      </c>
      <c r="B115" s="47">
        <v>113021</v>
      </c>
      <c r="C115" t="s">
        <v>61</v>
      </c>
      <c r="D115" t="str">
        <f t="shared" si="22"/>
        <v>UI_icon_teshudognzuo_28</v>
      </c>
      <c r="E115" t="str">
        <f t="shared" si="25"/>
        <v>玩</v>
      </c>
      <c r="F115" t="s">
        <v>326</v>
      </c>
      <c r="I115">
        <v>1</v>
      </c>
      <c r="J115">
        <v>1</v>
      </c>
      <c r="K115" s="56">
        <v>1</v>
      </c>
      <c r="L115" t="s">
        <v>327</v>
      </c>
      <c r="M115" s="207" t="s">
        <v>300</v>
      </c>
      <c r="N115">
        <v>5.5</v>
      </c>
      <c r="O115">
        <v>65</v>
      </c>
      <c r="P115">
        <v>0</v>
      </c>
      <c r="T115" s="60"/>
      <c r="U115" s="60"/>
      <c r="V115">
        <v>3</v>
      </c>
      <c r="W115" t="s">
        <v>153</v>
      </c>
      <c r="X115" t="str">
        <f>IF(ISBLANK(W115),"",VLOOKUP($W115,Sheet2!$A$2:$E$29,3,FALSE))</f>
        <v>UI_icon_teshudognzuo_28</v>
      </c>
      <c r="Y115" t="str">
        <f>IF(ISBLANK(W115),"",VLOOKUP($W115,Sheet2!$A$2:$E$29,4,FALSE))</f>
        <v>BQ_mood28</v>
      </c>
    </row>
    <row r="116" customFormat="1" ht="18.75" spans="1:25">
      <c r="A116" s="4">
        <f t="shared" si="26"/>
        <v>110</v>
      </c>
      <c r="B116" s="47">
        <v>113021</v>
      </c>
      <c r="C116" t="s">
        <v>66</v>
      </c>
      <c r="D116" t="str">
        <f t="shared" si="22"/>
        <v>UI_icon_teshudognzuo_27</v>
      </c>
      <c r="E116" t="str">
        <f t="shared" si="25"/>
        <v>秀</v>
      </c>
      <c r="F116" t="s">
        <v>328</v>
      </c>
      <c r="I116">
        <v>1</v>
      </c>
      <c r="J116">
        <v>0</v>
      </c>
      <c r="K116" s="56">
        <v>1</v>
      </c>
      <c r="L116" s="53" t="s">
        <v>329</v>
      </c>
      <c r="M116" s="207" t="s">
        <v>300</v>
      </c>
      <c r="N116">
        <v>6.8</v>
      </c>
      <c r="O116">
        <v>65</v>
      </c>
      <c r="P116">
        <v>0</v>
      </c>
      <c r="T116" s="60"/>
      <c r="U116" s="60"/>
      <c r="V116">
        <v>4</v>
      </c>
      <c r="W116" t="s">
        <v>65</v>
      </c>
      <c r="X116" t="str">
        <f>IF(ISBLANK(W116),"",VLOOKUP($W116,Sheet2!$A$2:$E$29,3,FALSE))</f>
        <v>UI_icon_teshudognzuo_27</v>
      </c>
      <c r="Y116" t="str">
        <f>IF(ISBLANK(W116),"",VLOOKUP($W116,Sheet2!$A$2:$E$29,4,FALSE))</f>
        <v>BQ_mood27</v>
      </c>
    </row>
    <row r="117" s="16" customFormat="1" ht="18.75" spans="1:25">
      <c r="A117" s="4">
        <f t="shared" si="26"/>
        <v>111</v>
      </c>
      <c r="B117" s="48">
        <v>113021</v>
      </c>
      <c r="C117" s="16" t="s">
        <v>93</v>
      </c>
      <c r="D117" s="16" t="str">
        <f t="shared" si="22"/>
        <v>UI_icon_teshudognzuo_03</v>
      </c>
      <c r="E117" s="16" t="str">
        <f t="shared" si="25"/>
        <v>打招呼</v>
      </c>
      <c r="F117" s="16" t="s">
        <v>330</v>
      </c>
      <c r="I117" s="16">
        <v>1</v>
      </c>
      <c r="J117" s="16">
        <v>0</v>
      </c>
      <c r="K117" s="57">
        <v>1</v>
      </c>
      <c r="L117" s="54" t="s">
        <v>331</v>
      </c>
      <c r="M117" s="208" t="s">
        <v>300</v>
      </c>
      <c r="N117" s="16">
        <v>3.6</v>
      </c>
      <c r="O117" s="16">
        <v>65</v>
      </c>
      <c r="P117" s="16">
        <v>0</v>
      </c>
      <c r="T117" s="61"/>
      <c r="U117" s="61"/>
      <c r="V117" s="16">
        <v>5</v>
      </c>
      <c r="W117" s="16" t="s">
        <v>103</v>
      </c>
      <c r="X117" s="16" t="str">
        <f>IF(ISBLANK(W117),"",VLOOKUP($W117,Sheet2!$A$2:$E$29,3,FALSE))</f>
        <v>UI_icon_teshudognzuo_03</v>
      </c>
      <c r="Y117" s="16" t="str">
        <f>IF(ISBLANK(W117),"",VLOOKUP($W117,Sheet2!$A$2:$E$29,4,FALSE))</f>
        <v>BQ_mood03</v>
      </c>
    </row>
    <row r="118" s="4" customFormat="1" ht="18.75" spans="1:25">
      <c r="A118" s="4">
        <f t="shared" si="26"/>
        <v>112</v>
      </c>
      <c r="B118" s="46">
        <v>113022</v>
      </c>
      <c r="C118" s="4" t="s">
        <v>50</v>
      </c>
      <c r="D118" s="62" t="str">
        <f t="shared" si="22"/>
        <v>UI_icon_teshudognzuo_07</v>
      </c>
      <c r="E118" s="4" t="str">
        <f t="shared" si="25"/>
        <v>观望</v>
      </c>
      <c r="F118" s="4" t="s">
        <v>332</v>
      </c>
      <c r="I118" s="4">
        <v>1</v>
      </c>
      <c r="J118" s="4">
        <v>1</v>
      </c>
      <c r="K118" s="4">
        <v>1</v>
      </c>
      <c r="L118" s="4" t="s">
        <v>333</v>
      </c>
      <c r="M118" s="206" t="s">
        <v>300</v>
      </c>
      <c r="N118" s="4">
        <v>2.8</v>
      </c>
      <c r="O118" s="4">
        <v>66</v>
      </c>
      <c r="P118" s="4">
        <v>0</v>
      </c>
      <c r="T118" s="59"/>
      <c r="U118" s="59" t="s">
        <v>334</v>
      </c>
      <c r="V118" s="4">
        <v>1</v>
      </c>
      <c r="W118" s="4" t="s">
        <v>127</v>
      </c>
      <c r="X118" s="4" t="str">
        <f>IF(ISBLANK(W118),"",VLOOKUP($W118,Sheet2!$A$2:$E$29,3,FALSE))</f>
        <v>UI_icon_teshudognzuo_07</v>
      </c>
      <c r="Y118" s="4" t="str">
        <f>IF(ISBLANK(W118),"",VLOOKUP($W118,Sheet2!$A$2:$E$29,4,FALSE))</f>
        <v>BQ_mood07</v>
      </c>
    </row>
    <row r="119" customFormat="1" ht="18.75" spans="1:25">
      <c r="A119" s="4">
        <f t="shared" ref="A119:A128" si="27">ROW()-6</f>
        <v>113</v>
      </c>
      <c r="B119" s="47">
        <v>113022</v>
      </c>
      <c r="C119" t="s">
        <v>56</v>
      </c>
      <c r="D119" s="16" t="str">
        <f t="shared" si="22"/>
        <v>UI_icon_teshudognzuo_03</v>
      </c>
      <c r="E119" t="str">
        <f t="shared" si="25"/>
        <v>打招呼</v>
      </c>
      <c r="F119" t="s">
        <v>335</v>
      </c>
      <c r="I119">
        <v>1</v>
      </c>
      <c r="J119">
        <v>1</v>
      </c>
      <c r="K119">
        <v>1</v>
      </c>
      <c r="L119" s="53" t="s">
        <v>336</v>
      </c>
      <c r="M119" s="207" t="s">
        <v>300</v>
      </c>
      <c r="N119">
        <v>3.9</v>
      </c>
      <c r="O119">
        <v>66</v>
      </c>
      <c r="P119">
        <v>0</v>
      </c>
      <c r="T119" s="60"/>
      <c r="U119" s="60"/>
      <c r="V119">
        <v>2</v>
      </c>
      <c r="W119" t="s">
        <v>103</v>
      </c>
      <c r="X119" t="str">
        <f>IF(ISBLANK(W119),"",VLOOKUP($W119,Sheet2!$A$2:$E$29,3,FALSE))</f>
        <v>UI_icon_teshudognzuo_03</v>
      </c>
      <c r="Y119" t="str">
        <f>IF(ISBLANK(W119),"",VLOOKUP($W119,Sheet2!$A$2:$E$29,4,FALSE))</f>
        <v>BQ_mood03</v>
      </c>
    </row>
    <row r="120" customFormat="1" ht="18.75" spans="1:25">
      <c r="A120" s="4">
        <f t="shared" si="27"/>
        <v>114</v>
      </c>
      <c r="B120" s="47">
        <v>113022</v>
      </c>
      <c r="C120" t="s">
        <v>61</v>
      </c>
      <c r="D120" s="16" t="str">
        <f t="shared" si="22"/>
        <v>UI_icon_teshudognzuo_04</v>
      </c>
      <c r="E120" t="str">
        <f t="shared" si="25"/>
        <v>放松</v>
      </c>
      <c r="I120">
        <v>1</v>
      </c>
      <c r="J120">
        <v>1</v>
      </c>
      <c r="K120">
        <v>0</v>
      </c>
      <c r="L120" s="53"/>
      <c r="M120" s="207" t="s">
        <v>300</v>
      </c>
      <c r="O120">
        <v>66</v>
      </c>
      <c r="P120">
        <v>0</v>
      </c>
      <c r="T120" s="60"/>
      <c r="U120" s="60"/>
      <c r="V120">
        <v>3</v>
      </c>
      <c r="W120" t="s">
        <v>111</v>
      </c>
      <c r="X120" t="str">
        <f>IF(ISBLANK(W120),"",VLOOKUP($W120,Sheet2!$A$2:$E$29,3,FALSE))</f>
        <v>UI_icon_teshudognzuo_04</v>
      </c>
      <c r="Y120" t="str">
        <f>IF(ISBLANK(W120),"",VLOOKUP($W120,Sheet2!$A$2:$E$29,4,FALSE))</f>
        <v>BQ_mood04</v>
      </c>
    </row>
    <row r="121" customFormat="1" ht="18.75" spans="1:25">
      <c r="A121" s="4">
        <f t="shared" si="27"/>
        <v>115</v>
      </c>
      <c r="B121" s="47">
        <v>113022</v>
      </c>
      <c r="C121" t="s">
        <v>66</v>
      </c>
      <c r="D121" s="16" t="str">
        <f t="shared" si="22"/>
        <v>UI_icon_teshudognzuo_05</v>
      </c>
      <c r="E121" t="str">
        <f t="shared" si="25"/>
        <v>示威</v>
      </c>
      <c r="F121" t="s">
        <v>337</v>
      </c>
      <c r="I121">
        <v>1</v>
      </c>
      <c r="J121">
        <v>1</v>
      </c>
      <c r="K121">
        <v>1</v>
      </c>
      <c r="L121" s="53" t="s">
        <v>338</v>
      </c>
      <c r="M121" s="207" t="s">
        <v>300</v>
      </c>
      <c r="N121">
        <v>4.6</v>
      </c>
      <c r="O121">
        <v>66</v>
      </c>
      <c r="P121">
        <v>0</v>
      </c>
      <c r="T121" s="60"/>
      <c r="U121" s="60"/>
      <c r="V121">
        <v>4</v>
      </c>
      <c r="W121" t="s">
        <v>60</v>
      </c>
      <c r="X121" t="str">
        <f>IF(ISBLANK(W121),"",VLOOKUP($W121,Sheet2!$A$2:$E$29,3,FALSE))</f>
        <v>UI_icon_teshudognzuo_05</v>
      </c>
      <c r="Y121" t="str">
        <f>IF(ISBLANK(W121),"",VLOOKUP($W121,Sheet2!$A$2:$E$29,4,FALSE))</f>
        <v>BQ_mood05</v>
      </c>
    </row>
    <row r="122" s="16" customFormat="1" ht="18.75" spans="1:25">
      <c r="A122" s="4">
        <f t="shared" si="27"/>
        <v>116</v>
      </c>
      <c r="B122" s="48">
        <v>113022</v>
      </c>
      <c r="C122" s="16" t="s">
        <v>93</v>
      </c>
      <c r="D122" s="16" t="str">
        <f t="shared" si="22"/>
        <v>UI_icon_teshudognzuo_28</v>
      </c>
      <c r="E122" s="16" t="str">
        <f t="shared" si="25"/>
        <v>玩</v>
      </c>
      <c r="F122" s="16" t="s">
        <v>339</v>
      </c>
      <c r="I122" s="16">
        <v>1</v>
      </c>
      <c r="J122" s="16">
        <v>1</v>
      </c>
      <c r="K122" s="16">
        <v>1</v>
      </c>
      <c r="L122" s="54" t="s">
        <v>340</v>
      </c>
      <c r="M122" s="208" t="s">
        <v>300</v>
      </c>
      <c r="N122" s="16">
        <v>4.6</v>
      </c>
      <c r="O122" s="16">
        <v>66</v>
      </c>
      <c r="P122" s="16">
        <v>0</v>
      </c>
      <c r="T122" s="61"/>
      <c r="U122" s="61"/>
      <c r="V122" s="16">
        <v>5</v>
      </c>
      <c r="W122" s="16" t="s">
        <v>153</v>
      </c>
      <c r="X122" s="16" t="str">
        <f>IF(ISBLANK(W122),"",VLOOKUP($W122,Sheet2!$A$2:$E$29,3,FALSE))</f>
        <v>UI_icon_teshudognzuo_28</v>
      </c>
      <c r="Y122" s="16" t="str">
        <f>IF(ISBLANK(W122),"",VLOOKUP($W122,Sheet2!$A$2:$E$29,4,FALSE))</f>
        <v>BQ_mood28</v>
      </c>
    </row>
    <row r="123" s="4" customFormat="1" ht="18.75" spans="1:25">
      <c r="A123" s="4">
        <f t="shared" si="27"/>
        <v>117</v>
      </c>
      <c r="B123" s="46">
        <v>113023</v>
      </c>
      <c r="C123" s="4" t="s">
        <v>50</v>
      </c>
      <c r="D123" s="62" t="str">
        <f t="shared" si="22"/>
        <v>UI_icon_teshudognzuo_08</v>
      </c>
      <c r="E123" s="4" t="str">
        <f t="shared" si="25"/>
        <v>休闲</v>
      </c>
      <c r="F123" t="s">
        <v>341</v>
      </c>
      <c r="I123" s="4">
        <v>1</v>
      </c>
      <c r="J123" s="4">
        <v>1</v>
      </c>
      <c r="K123" s="4">
        <v>1</v>
      </c>
      <c r="L123" s="4" t="s">
        <v>342</v>
      </c>
      <c r="M123" s="206" t="s">
        <v>300</v>
      </c>
      <c r="N123" s="4">
        <v>2.2</v>
      </c>
      <c r="O123" s="4">
        <v>67</v>
      </c>
      <c r="P123" s="4">
        <v>0</v>
      </c>
      <c r="T123" s="59"/>
      <c r="U123" s="59" t="s">
        <v>343</v>
      </c>
      <c r="V123" s="4">
        <v>1</v>
      </c>
      <c r="W123" s="4" t="s">
        <v>72</v>
      </c>
      <c r="X123" s="4" t="str">
        <f>IF(ISBLANK(W123),"",VLOOKUP($W123,Sheet2!$A$2:$E$29,3,FALSE))</f>
        <v>UI_icon_teshudognzuo_08</v>
      </c>
      <c r="Y123" s="4" t="str">
        <f>IF(ISBLANK(W123),"",VLOOKUP($W123,Sheet2!$A$2:$E$29,4,FALSE))</f>
        <v>BQ_mood08</v>
      </c>
    </row>
    <row r="124" customFormat="1" ht="18.75" spans="1:25">
      <c r="A124" s="4">
        <f t="shared" si="27"/>
        <v>118</v>
      </c>
      <c r="B124" s="47">
        <v>113023</v>
      </c>
      <c r="C124" t="s">
        <v>56</v>
      </c>
      <c r="D124" s="16" t="str">
        <f t="shared" si="22"/>
        <v>UI_icon_teshudognzuo_28</v>
      </c>
      <c r="E124" t="str">
        <f t="shared" si="25"/>
        <v>玩</v>
      </c>
      <c r="F124" t="s">
        <v>344</v>
      </c>
      <c r="I124">
        <v>1</v>
      </c>
      <c r="J124">
        <v>1</v>
      </c>
      <c r="K124">
        <v>1</v>
      </c>
      <c r="L124" s="53" t="s">
        <v>345</v>
      </c>
      <c r="M124" s="207" t="s">
        <v>300</v>
      </c>
      <c r="N124">
        <v>1.6</v>
      </c>
      <c r="O124">
        <v>67</v>
      </c>
      <c r="P124">
        <v>0</v>
      </c>
      <c r="T124" s="60"/>
      <c r="U124" s="60"/>
      <c r="V124">
        <v>2</v>
      </c>
      <c r="W124" t="s">
        <v>153</v>
      </c>
      <c r="X124" t="str">
        <f>IF(ISBLANK(W124),"",VLOOKUP($W124,Sheet2!$A$2:$E$29,3,FALSE))</f>
        <v>UI_icon_teshudognzuo_28</v>
      </c>
      <c r="Y124" t="str">
        <f>IF(ISBLANK(W124),"",VLOOKUP($W124,Sheet2!$A$2:$E$29,4,FALSE))</f>
        <v>BQ_mood28</v>
      </c>
    </row>
    <row r="125" customFormat="1" ht="18.75" spans="1:25">
      <c r="A125" s="4">
        <f t="shared" si="27"/>
        <v>119</v>
      </c>
      <c r="B125" s="47">
        <v>113023</v>
      </c>
      <c r="C125" t="s">
        <v>61</v>
      </c>
      <c r="D125" s="16" t="str">
        <f t="shared" si="22"/>
        <v>UI_icon_teshudognzuo_27</v>
      </c>
      <c r="E125" t="str">
        <f t="shared" si="25"/>
        <v>秀</v>
      </c>
      <c r="F125" t="s">
        <v>346</v>
      </c>
      <c r="I125">
        <v>1</v>
      </c>
      <c r="J125">
        <v>1</v>
      </c>
      <c r="K125">
        <v>1</v>
      </c>
      <c r="L125" s="53" t="s">
        <v>347</v>
      </c>
      <c r="M125" s="207" t="s">
        <v>300</v>
      </c>
      <c r="N125">
        <v>2.7</v>
      </c>
      <c r="O125">
        <v>67</v>
      </c>
      <c r="P125">
        <v>0</v>
      </c>
      <c r="T125" s="60"/>
      <c r="U125" s="60"/>
      <c r="V125">
        <v>3</v>
      </c>
      <c r="W125" t="s">
        <v>65</v>
      </c>
      <c r="X125" t="str">
        <f>IF(ISBLANK(W125),"",VLOOKUP($W125,Sheet2!$A$2:$E$29,3,FALSE))</f>
        <v>UI_icon_teshudognzuo_27</v>
      </c>
      <c r="Y125" t="str">
        <f>IF(ISBLANK(W125),"",VLOOKUP($W125,Sheet2!$A$2:$E$29,4,FALSE))</f>
        <v>BQ_mood27</v>
      </c>
    </row>
    <row r="126" customFormat="1" ht="18.75" spans="1:25">
      <c r="A126" s="4">
        <f t="shared" si="27"/>
        <v>120</v>
      </c>
      <c r="B126" s="47">
        <v>113023</v>
      </c>
      <c r="C126" t="s">
        <v>66</v>
      </c>
      <c r="D126" s="16" t="str">
        <f t="shared" si="22"/>
        <v>UI_icon_teshudognzuo_07</v>
      </c>
      <c r="E126" t="str">
        <f t="shared" si="25"/>
        <v>观望</v>
      </c>
      <c r="F126" t="s">
        <v>348</v>
      </c>
      <c r="I126">
        <v>1</v>
      </c>
      <c r="J126">
        <v>1</v>
      </c>
      <c r="K126">
        <v>1</v>
      </c>
      <c r="L126" s="53" t="s">
        <v>349</v>
      </c>
      <c r="M126" s="207" t="s">
        <v>300</v>
      </c>
      <c r="N126">
        <v>2.2</v>
      </c>
      <c r="O126">
        <v>67</v>
      </c>
      <c r="P126">
        <v>0</v>
      </c>
      <c r="T126" s="60"/>
      <c r="U126" s="60"/>
      <c r="V126">
        <v>4</v>
      </c>
      <c r="W126" t="s">
        <v>127</v>
      </c>
      <c r="X126" t="str">
        <f>IF(ISBLANK(W126),"",VLOOKUP($W126,Sheet2!$A$2:$E$29,3,FALSE))</f>
        <v>UI_icon_teshudognzuo_07</v>
      </c>
      <c r="Y126" t="str">
        <f>IF(ISBLANK(W126),"",VLOOKUP($W126,Sheet2!$A$2:$E$29,4,FALSE))</f>
        <v>BQ_mood07</v>
      </c>
    </row>
    <row r="127" s="16" customFormat="1" ht="18.75" spans="1:25">
      <c r="A127" s="4">
        <f t="shared" si="27"/>
        <v>121</v>
      </c>
      <c r="B127" s="48">
        <v>113023</v>
      </c>
      <c r="C127" s="16" t="s">
        <v>93</v>
      </c>
      <c r="D127" s="16" t="str">
        <f t="shared" si="22"/>
        <v>UI_icon_teshudognzuo_03</v>
      </c>
      <c r="E127" s="16" t="str">
        <f t="shared" si="25"/>
        <v>打招呼</v>
      </c>
      <c r="F127" t="s">
        <v>350</v>
      </c>
      <c r="I127" s="16">
        <v>1</v>
      </c>
      <c r="J127" s="16">
        <v>1</v>
      </c>
      <c r="K127" s="16">
        <v>1</v>
      </c>
      <c r="L127" s="54" t="s">
        <v>351</v>
      </c>
      <c r="M127" s="208" t="s">
        <v>300</v>
      </c>
      <c r="N127" s="16">
        <v>1.7</v>
      </c>
      <c r="O127" s="16">
        <v>67</v>
      </c>
      <c r="P127" s="16">
        <v>0</v>
      </c>
      <c r="T127" s="61"/>
      <c r="U127" s="61"/>
      <c r="V127" s="16">
        <v>5</v>
      </c>
      <c r="W127" s="16" t="s">
        <v>103</v>
      </c>
      <c r="X127" s="16" t="str">
        <f>IF(ISBLANK(W127),"",VLOOKUP($W127,Sheet2!$A$2:$E$29,3,FALSE))</f>
        <v>UI_icon_teshudognzuo_03</v>
      </c>
      <c r="Y127" s="16" t="str">
        <f>IF(ISBLANK(W127),"",VLOOKUP($W127,Sheet2!$A$2:$E$29,4,FALSE))</f>
        <v>BQ_mood03</v>
      </c>
    </row>
    <row r="128" s="4" customFormat="1" ht="13.5" customHeight="1" spans="1:25">
      <c r="A128" s="4">
        <f t="shared" si="27"/>
        <v>122</v>
      </c>
      <c r="B128" s="46">
        <v>113024</v>
      </c>
      <c r="C128" s="4" t="s">
        <v>50</v>
      </c>
      <c r="D128" s="62" t="str">
        <f t="shared" ref="D128:D138" si="28">X128</f>
        <v>UI_icon_teshudognzuo_27</v>
      </c>
      <c r="E128" s="4" t="str">
        <f t="shared" ref="E128:E138" si="29">W128</f>
        <v>秀</v>
      </c>
      <c r="F128" s="4" t="s">
        <v>352</v>
      </c>
      <c r="G128" s="4">
        <v>0.5</v>
      </c>
      <c r="I128" s="4">
        <v>0</v>
      </c>
      <c r="J128" s="4">
        <v>0</v>
      </c>
      <c r="K128" s="4">
        <v>1</v>
      </c>
      <c r="L128" s="52" t="s">
        <v>353</v>
      </c>
      <c r="M128" s="208" t="s">
        <v>300</v>
      </c>
      <c r="N128" s="4">
        <v>3.5</v>
      </c>
      <c r="O128" s="4">
        <v>68</v>
      </c>
      <c r="P128" s="4">
        <v>0</v>
      </c>
      <c r="T128" s="59"/>
      <c r="U128" s="59" t="s">
        <v>354</v>
      </c>
      <c r="V128" s="4">
        <v>1</v>
      </c>
      <c r="W128" s="4" t="s">
        <v>65</v>
      </c>
      <c r="X128" s="4" t="str">
        <f>IF(ISBLANK(W128),"",VLOOKUP($W128,Sheet2!$A$2:$E$29,3,FALSE))</f>
        <v>UI_icon_teshudognzuo_27</v>
      </c>
      <c r="Y128" s="4" t="str">
        <f>IF(ISBLANK(W128),"",VLOOKUP($W128,Sheet2!$A$2:$E$29,4,FALSE))</f>
        <v>BQ_mood27</v>
      </c>
    </row>
    <row r="129" customFormat="1" ht="13.5" customHeight="1" spans="1:25">
      <c r="A129" s="4">
        <f t="shared" ref="A129:A138" si="30">ROW()-6</f>
        <v>123</v>
      </c>
      <c r="B129" s="47">
        <v>113024</v>
      </c>
      <c r="C129" t="s">
        <v>56</v>
      </c>
      <c r="D129" s="16" t="str">
        <f t="shared" si="28"/>
        <v>UI_icon_teshudognzuo_07</v>
      </c>
      <c r="E129" t="str">
        <f t="shared" si="29"/>
        <v>观望</v>
      </c>
      <c r="F129" t="s">
        <v>355</v>
      </c>
      <c r="I129">
        <v>1</v>
      </c>
      <c r="J129">
        <v>0</v>
      </c>
      <c r="K129">
        <v>1</v>
      </c>
      <c r="L129" t="s">
        <v>356</v>
      </c>
      <c r="M129" s="208" t="s">
        <v>300</v>
      </c>
      <c r="N129">
        <v>4.9</v>
      </c>
      <c r="O129">
        <v>68</v>
      </c>
      <c r="P129">
        <v>0</v>
      </c>
      <c r="T129" s="60"/>
      <c r="U129" s="60"/>
      <c r="V129">
        <v>2</v>
      </c>
      <c r="W129" t="s">
        <v>127</v>
      </c>
      <c r="X129" t="str">
        <f>IF(ISBLANK(W129),"",VLOOKUP($W129,Sheet2!$A$2:$E$29,3,FALSE))</f>
        <v>UI_icon_teshudognzuo_07</v>
      </c>
      <c r="Y129" t="str">
        <f>IF(ISBLANK(W129),"",VLOOKUP($W129,Sheet2!$A$2:$E$29,4,FALSE))</f>
        <v>BQ_mood07</v>
      </c>
    </row>
    <row r="130" customFormat="1" ht="13.5" customHeight="1" spans="1:25">
      <c r="A130" s="4">
        <f t="shared" si="30"/>
        <v>124</v>
      </c>
      <c r="B130" s="47">
        <v>113024</v>
      </c>
      <c r="C130" t="s">
        <v>61</v>
      </c>
      <c r="D130" s="16" t="str">
        <f t="shared" si="28"/>
        <v>UI_icon_teshudognzuo_21</v>
      </c>
      <c r="E130" t="str">
        <f t="shared" si="29"/>
        <v>思考</v>
      </c>
      <c r="F130" t="s">
        <v>357</v>
      </c>
      <c r="I130">
        <v>1</v>
      </c>
      <c r="J130">
        <v>0</v>
      </c>
      <c r="K130">
        <v>1</v>
      </c>
      <c r="L130" t="s">
        <v>358</v>
      </c>
      <c r="M130" s="208" t="s">
        <v>300</v>
      </c>
      <c r="N130">
        <v>4.6</v>
      </c>
      <c r="O130">
        <v>68</v>
      </c>
      <c r="P130">
        <v>0</v>
      </c>
      <c r="T130" s="60"/>
      <c r="U130" s="60"/>
      <c r="V130">
        <v>3</v>
      </c>
      <c r="W130" t="s">
        <v>205</v>
      </c>
      <c r="X130" t="str">
        <f>IF(ISBLANK(W130),"",VLOOKUP($W130,Sheet2!$A$2:$E$29,3,FALSE))</f>
        <v>UI_icon_teshudognzuo_21</v>
      </c>
      <c r="Y130" t="str">
        <f>IF(ISBLANK(W130),"",VLOOKUP($W130,Sheet2!$A$2:$E$29,4,FALSE))</f>
        <v>BQ_mood21</v>
      </c>
    </row>
    <row r="131" customFormat="1" ht="13.5" customHeight="1" spans="1:25">
      <c r="A131" s="4">
        <f t="shared" si="30"/>
        <v>125</v>
      </c>
      <c r="B131" s="47">
        <v>113024</v>
      </c>
      <c r="C131" t="s">
        <v>66</v>
      </c>
      <c r="D131" s="16" t="str">
        <f t="shared" si="28"/>
        <v>UI_icon_teshudognzuo_03</v>
      </c>
      <c r="E131" t="str">
        <f t="shared" si="29"/>
        <v>打招呼</v>
      </c>
      <c r="F131" t="s">
        <v>359</v>
      </c>
      <c r="I131">
        <v>1</v>
      </c>
      <c r="J131">
        <v>0</v>
      </c>
      <c r="K131">
        <v>1</v>
      </c>
      <c r="L131" s="53" t="s">
        <v>360</v>
      </c>
      <c r="M131" s="208" t="s">
        <v>300</v>
      </c>
      <c r="N131">
        <v>5.4</v>
      </c>
      <c r="O131">
        <v>68</v>
      </c>
      <c r="P131">
        <v>0</v>
      </c>
      <c r="T131" s="60"/>
      <c r="U131" s="60"/>
      <c r="V131">
        <v>4</v>
      </c>
      <c r="W131" t="s">
        <v>103</v>
      </c>
      <c r="X131" t="str">
        <f>IF(ISBLANK(W131),"",VLOOKUP($W131,Sheet2!$A$2:$E$29,3,FALSE))</f>
        <v>UI_icon_teshudognzuo_03</v>
      </c>
      <c r="Y131" t="str">
        <f>IF(ISBLANK(W131),"",VLOOKUP($W131,Sheet2!$A$2:$E$29,4,FALSE))</f>
        <v>BQ_mood03</v>
      </c>
    </row>
    <row r="132" customFormat="1" ht="13.5" customHeight="1" spans="1:25">
      <c r="A132" s="4">
        <f t="shared" si="30"/>
        <v>126</v>
      </c>
      <c r="B132" s="47">
        <v>113024</v>
      </c>
      <c r="C132" t="s">
        <v>93</v>
      </c>
      <c r="D132" s="16" t="str">
        <f t="shared" si="28"/>
        <v>UI_icon_teshudognzuo_09</v>
      </c>
      <c r="E132" t="str">
        <f t="shared" si="29"/>
        <v>点头</v>
      </c>
      <c r="F132" t="s">
        <v>361</v>
      </c>
      <c r="I132">
        <v>1</v>
      </c>
      <c r="J132">
        <v>0</v>
      </c>
      <c r="K132">
        <v>1</v>
      </c>
      <c r="L132" s="53" t="s">
        <v>362</v>
      </c>
      <c r="M132" s="208" t="s">
        <v>300</v>
      </c>
      <c r="N132">
        <v>2.3</v>
      </c>
      <c r="O132">
        <v>68</v>
      </c>
      <c r="P132">
        <v>0</v>
      </c>
      <c r="T132" s="60"/>
      <c r="U132" s="60"/>
      <c r="V132">
        <v>5</v>
      </c>
      <c r="W132" t="s">
        <v>363</v>
      </c>
      <c r="X132" t="str">
        <f>IF(ISBLANK(W132),"",VLOOKUP($W132,Sheet2!$A$2:$E$29,3,FALSE))</f>
        <v>UI_icon_teshudognzuo_09</v>
      </c>
      <c r="Y132" t="str">
        <f>IF(ISBLANK(W132),"",VLOOKUP($W132,Sheet2!$A$2:$E$29,4,FALSE))</f>
        <v>BQ_mood09</v>
      </c>
    </row>
    <row r="133" s="16" customFormat="1" ht="13.5" customHeight="1" spans="1:25">
      <c r="A133" s="4">
        <f t="shared" si="30"/>
        <v>127</v>
      </c>
      <c r="B133" s="48">
        <v>113024</v>
      </c>
      <c r="C133" s="16" t="s">
        <v>364</v>
      </c>
      <c r="D133" s="16" t="str">
        <f t="shared" si="28"/>
        <v>UI_icon_teshudognzuo_05</v>
      </c>
      <c r="E133" s="16" t="str">
        <f t="shared" si="29"/>
        <v>示威</v>
      </c>
      <c r="I133" s="66">
        <v>0</v>
      </c>
      <c r="J133" s="66">
        <v>1</v>
      </c>
      <c r="K133" s="66">
        <v>0</v>
      </c>
      <c r="L133" s="54"/>
      <c r="O133" s="16">
        <v>68</v>
      </c>
      <c r="P133" s="16">
        <v>0</v>
      </c>
      <c r="S133" s="16" t="s">
        <v>365</v>
      </c>
      <c r="T133" s="61"/>
      <c r="U133" s="61"/>
      <c r="V133" s="16">
        <v>6</v>
      </c>
      <c r="W133" s="16" t="s">
        <v>60</v>
      </c>
      <c r="X133" s="16" t="str">
        <f>IF(ISBLANK(W133),"",VLOOKUP($W133,Sheet2!$A$2:$E$29,3,FALSE))</f>
        <v>UI_icon_teshudognzuo_05</v>
      </c>
      <c r="Y133" s="16" t="str">
        <f>IF(ISBLANK(W133),"",VLOOKUP($W133,Sheet2!$A$2:$E$29,4,FALSE))</f>
        <v>BQ_mood05</v>
      </c>
    </row>
    <row r="134" s="4" customFormat="1" ht="18.75" spans="1:25">
      <c r="A134" s="4">
        <f t="shared" si="30"/>
        <v>128</v>
      </c>
      <c r="B134" s="46">
        <v>113025</v>
      </c>
      <c r="C134" s="4" t="s">
        <v>50</v>
      </c>
      <c r="D134" s="62" t="str">
        <f t="shared" si="28"/>
        <v>UI_icon_teshudognzuo_27</v>
      </c>
      <c r="E134" s="4" t="str">
        <f t="shared" si="29"/>
        <v>秀</v>
      </c>
      <c r="F134" t="s">
        <v>366</v>
      </c>
      <c r="I134" s="4">
        <v>1</v>
      </c>
      <c r="J134" s="4">
        <v>0</v>
      </c>
      <c r="K134" s="4">
        <v>1</v>
      </c>
      <c r="L134" s="53" t="s">
        <v>367</v>
      </c>
      <c r="M134" s="207" t="s">
        <v>300</v>
      </c>
      <c r="N134" s="4">
        <v>2.7</v>
      </c>
      <c r="O134" s="4">
        <v>69</v>
      </c>
      <c r="P134" s="4">
        <v>1</v>
      </c>
      <c r="T134" s="59"/>
      <c r="U134" s="59" t="s">
        <v>368</v>
      </c>
      <c r="V134" s="4">
        <v>1</v>
      </c>
      <c r="W134" s="4" t="s">
        <v>65</v>
      </c>
      <c r="X134" s="4" t="str">
        <f>IF(ISBLANK(W134),"",VLOOKUP($W134,Sheet2!$A$2:$E$29,3,FALSE))</f>
        <v>UI_icon_teshudognzuo_27</v>
      </c>
      <c r="Y134" s="4" t="str">
        <f>IF(ISBLANK(W134),"",VLOOKUP($W134,Sheet2!$A$2:$E$29,4,FALSE))</f>
        <v>BQ_mood27</v>
      </c>
    </row>
    <row r="135" customFormat="1" ht="18.75" spans="1:25">
      <c r="A135" s="4">
        <f t="shared" si="30"/>
        <v>129</v>
      </c>
      <c r="B135" s="46">
        <v>113025</v>
      </c>
      <c r="C135" t="s">
        <v>56</v>
      </c>
      <c r="D135" s="16" t="str">
        <f t="shared" si="28"/>
        <v>UI_icon_teshudognzuo_07</v>
      </c>
      <c r="E135" t="str">
        <f t="shared" si="29"/>
        <v>观望</v>
      </c>
      <c r="F135" s="4" t="s">
        <v>369</v>
      </c>
      <c r="I135">
        <v>1</v>
      </c>
      <c r="J135">
        <v>0</v>
      </c>
      <c r="K135">
        <v>1</v>
      </c>
      <c r="L135" s="52" t="s">
        <v>370</v>
      </c>
      <c r="M135" s="207" t="s">
        <v>300</v>
      </c>
      <c r="N135">
        <v>3.3</v>
      </c>
      <c r="O135" s="4">
        <v>69</v>
      </c>
      <c r="P135">
        <v>1</v>
      </c>
      <c r="T135" s="60"/>
      <c r="U135" s="60"/>
      <c r="V135">
        <v>2</v>
      </c>
      <c r="W135" t="s">
        <v>127</v>
      </c>
      <c r="X135" t="str">
        <f>IF(ISBLANK(W135),"",VLOOKUP($W135,Sheet2!$A$2:$E$29,3,FALSE))</f>
        <v>UI_icon_teshudognzuo_07</v>
      </c>
      <c r="Y135" t="str">
        <f>IF(ISBLANK(W135),"",VLOOKUP($W135,Sheet2!$A$2:$E$29,4,FALSE))</f>
        <v>BQ_mood07</v>
      </c>
    </row>
    <row r="136" customFormat="1" ht="18.75" spans="1:25">
      <c r="A136" s="4">
        <f t="shared" si="30"/>
        <v>130</v>
      </c>
      <c r="B136" s="46">
        <v>113025</v>
      </c>
      <c r="C136" t="s">
        <v>61</v>
      </c>
      <c r="D136" s="16" t="str">
        <f t="shared" si="28"/>
        <v>UI_icon_teshudognzuo_18</v>
      </c>
      <c r="E136" t="str">
        <f t="shared" si="29"/>
        <v>哈气</v>
      </c>
      <c r="F136" t="s">
        <v>371</v>
      </c>
      <c r="I136">
        <v>1</v>
      </c>
      <c r="J136">
        <v>0</v>
      </c>
      <c r="K136">
        <v>1</v>
      </c>
      <c r="L136" s="53" t="s">
        <v>372</v>
      </c>
      <c r="M136" s="207" t="s">
        <v>300</v>
      </c>
      <c r="N136">
        <v>4.1</v>
      </c>
      <c r="O136" s="4">
        <v>69</v>
      </c>
      <c r="P136">
        <v>1</v>
      </c>
      <c r="T136" s="60"/>
      <c r="U136" s="60"/>
      <c r="V136">
        <v>3</v>
      </c>
      <c r="W136" t="s">
        <v>88</v>
      </c>
      <c r="X136" t="str">
        <f>IF(ISBLANK(W136),"",VLOOKUP($W136,Sheet2!$A$2:$E$29,3,FALSE))</f>
        <v>UI_icon_teshudognzuo_18</v>
      </c>
      <c r="Y136" t="str">
        <f>IF(ISBLANK(W136),"",VLOOKUP($W136,Sheet2!$A$2:$E$29,4,FALSE))</f>
        <v>BQ_mood18</v>
      </c>
    </row>
    <row r="137" customFormat="1" ht="18.75" spans="1:25">
      <c r="A137" s="4">
        <f t="shared" si="30"/>
        <v>131</v>
      </c>
      <c r="B137" s="46">
        <v>113025</v>
      </c>
      <c r="C137" t="s">
        <v>66</v>
      </c>
      <c r="D137" s="16" t="str">
        <f t="shared" si="28"/>
        <v>UI_icon_teshudognzuo_12</v>
      </c>
      <c r="E137" t="str">
        <f t="shared" si="29"/>
        <v>迷茫</v>
      </c>
      <c r="F137" t="s">
        <v>373</v>
      </c>
      <c r="I137">
        <v>1</v>
      </c>
      <c r="J137">
        <v>0</v>
      </c>
      <c r="K137">
        <v>1</v>
      </c>
      <c r="L137" s="53" t="s">
        <v>374</v>
      </c>
      <c r="M137" s="207" t="s">
        <v>300</v>
      </c>
      <c r="N137">
        <v>2.5</v>
      </c>
      <c r="O137" s="4">
        <v>69</v>
      </c>
      <c r="P137">
        <v>1</v>
      </c>
      <c r="T137" s="60"/>
      <c r="U137" s="60"/>
      <c r="V137">
        <v>4</v>
      </c>
      <c r="W137" t="s">
        <v>375</v>
      </c>
      <c r="X137" t="str">
        <f>IF(ISBLANK(W137),"",VLOOKUP($W137,Sheet2!$A$2:$E$29,3,FALSE))</f>
        <v>UI_icon_teshudognzuo_12</v>
      </c>
      <c r="Y137" t="str">
        <f>IF(ISBLANK(W137),"",VLOOKUP($W137,Sheet2!$A$2:$E$29,4,FALSE))</f>
        <v>BQ_mood12</v>
      </c>
    </row>
    <row r="138" customFormat="1" ht="18.75" spans="1:25">
      <c r="A138" s="4">
        <f t="shared" si="30"/>
        <v>132</v>
      </c>
      <c r="B138" s="46">
        <v>113025</v>
      </c>
      <c r="C138" t="s">
        <v>93</v>
      </c>
      <c r="D138" s="16" t="str">
        <f t="shared" si="28"/>
        <v>UI_icon_teshudognzuo_08</v>
      </c>
      <c r="E138" t="str">
        <f t="shared" si="29"/>
        <v>休闲</v>
      </c>
      <c r="F138" t="s">
        <v>376</v>
      </c>
      <c r="I138">
        <v>1</v>
      </c>
      <c r="J138">
        <v>0</v>
      </c>
      <c r="K138">
        <v>1</v>
      </c>
      <c r="L138" s="53" t="s">
        <v>377</v>
      </c>
      <c r="M138" s="207" t="s">
        <v>300</v>
      </c>
      <c r="N138">
        <v>4.1</v>
      </c>
      <c r="O138" s="4">
        <v>69</v>
      </c>
      <c r="P138">
        <v>1</v>
      </c>
      <c r="T138" s="60"/>
      <c r="U138" s="60"/>
      <c r="V138">
        <v>5</v>
      </c>
      <c r="W138" t="s">
        <v>72</v>
      </c>
      <c r="X138" t="str">
        <f>IF(ISBLANK(W138),"",VLOOKUP($W138,Sheet2!$A$2:$E$29,3,FALSE))</f>
        <v>UI_icon_teshudognzuo_08</v>
      </c>
      <c r="Y138" t="str">
        <f>IF(ISBLANK(W138),"",VLOOKUP($W138,Sheet2!$A$2:$E$29,4,FALSE))</f>
        <v>BQ_mood08</v>
      </c>
    </row>
    <row r="139" customFormat="1" ht="18.75" spans="1:25">
      <c r="A139" s="4">
        <f t="shared" ref="A139:A148" si="31">ROW()-6</f>
        <v>133</v>
      </c>
      <c r="B139" s="46">
        <v>113025</v>
      </c>
      <c r="C139" t="s">
        <v>364</v>
      </c>
      <c r="D139" s="16" t="str">
        <f t="shared" ref="D139:D145" si="32">X139</f>
        <v>UI_icon_teshudognzuo_28</v>
      </c>
      <c r="E139" t="str">
        <f t="shared" ref="E139:E145" si="33">W139</f>
        <v>玩</v>
      </c>
      <c r="I139">
        <v>0</v>
      </c>
      <c r="J139">
        <v>1</v>
      </c>
      <c r="K139">
        <v>0</v>
      </c>
      <c r="L139" s="53"/>
      <c r="O139" s="4">
        <v>69</v>
      </c>
      <c r="P139">
        <v>0</v>
      </c>
      <c r="S139" t="s">
        <v>365</v>
      </c>
      <c r="T139" s="60"/>
      <c r="U139" s="60"/>
      <c r="V139">
        <v>6</v>
      </c>
      <c r="W139" t="s">
        <v>153</v>
      </c>
      <c r="X139" t="str">
        <f>IF(ISBLANK(W139),"",VLOOKUP($W139,Sheet2!$A$2:$E$29,3,FALSE))</f>
        <v>UI_icon_teshudognzuo_28</v>
      </c>
      <c r="Y139" t="str">
        <f>IF(ISBLANK(W139),"",VLOOKUP($W139,Sheet2!$A$2:$E$29,4,FALSE))</f>
        <v>BQ_mood28</v>
      </c>
    </row>
    <row r="140" customFormat="1" ht="18.75" spans="1:25">
      <c r="A140" s="4">
        <f t="shared" si="31"/>
        <v>134</v>
      </c>
      <c r="B140" s="46">
        <v>113026</v>
      </c>
      <c r="C140" s="4" t="s">
        <v>50</v>
      </c>
      <c r="D140" s="16" t="str">
        <f t="shared" si="32"/>
        <v>UI_icon_teshudognzuo_07</v>
      </c>
      <c r="E140" t="str">
        <f t="shared" si="33"/>
        <v>观望</v>
      </c>
      <c r="F140" t="s">
        <v>378</v>
      </c>
      <c r="I140" s="4">
        <v>1</v>
      </c>
      <c r="J140" s="4">
        <v>0</v>
      </c>
      <c r="K140" s="4">
        <v>1</v>
      </c>
      <c r="L140" s="53" t="s">
        <v>379</v>
      </c>
      <c r="M140" s="206" t="s">
        <v>300</v>
      </c>
      <c r="N140">
        <v>3.2</v>
      </c>
      <c r="O140" s="4">
        <v>70</v>
      </c>
      <c r="P140" s="4">
        <v>1</v>
      </c>
      <c r="T140" s="60"/>
      <c r="U140" s="60" t="s">
        <v>380</v>
      </c>
      <c r="V140">
        <v>1</v>
      </c>
      <c r="W140" t="s">
        <v>127</v>
      </c>
      <c r="X140" t="str">
        <f>IF(ISBLANK(W140),"",VLOOKUP($W140,Sheet2!$A$2:$E$29,3,FALSE))</f>
        <v>UI_icon_teshudognzuo_07</v>
      </c>
      <c r="Y140" t="str">
        <f>IF(ISBLANK(W140),"",VLOOKUP($W140,Sheet2!$A$2:$E$29,4,FALSE))</f>
        <v>BQ_mood07</v>
      </c>
    </row>
    <row r="141" customFormat="1" ht="18.75" spans="1:25">
      <c r="A141" s="4">
        <f t="shared" si="31"/>
        <v>135</v>
      </c>
      <c r="B141" s="46">
        <v>113026</v>
      </c>
      <c r="C141" t="s">
        <v>56</v>
      </c>
      <c r="D141" s="16" t="str">
        <f t="shared" si="32"/>
        <v>UI_icon_teshudognzuo_05</v>
      </c>
      <c r="E141" t="str">
        <f t="shared" si="33"/>
        <v>示威</v>
      </c>
      <c r="F141" t="s">
        <v>381</v>
      </c>
      <c r="I141">
        <v>1</v>
      </c>
      <c r="J141">
        <v>0</v>
      </c>
      <c r="K141">
        <v>1</v>
      </c>
      <c r="L141" s="53" t="s">
        <v>382</v>
      </c>
      <c r="M141" s="207" t="s">
        <v>300</v>
      </c>
      <c r="N141">
        <v>3.6</v>
      </c>
      <c r="O141" s="4">
        <v>70</v>
      </c>
      <c r="P141">
        <v>1</v>
      </c>
      <c r="T141" s="60"/>
      <c r="U141" s="60"/>
      <c r="V141">
        <v>2</v>
      </c>
      <c r="W141" t="s">
        <v>60</v>
      </c>
      <c r="X141" t="str">
        <f>IF(ISBLANK(W141),"",VLOOKUP($W141,Sheet2!$A$2:$E$29,3,FALSE))</f>
        <v>UI_icon_teshudognzuo_05</v>
      </c>
      <c r="Y141" t="str">
        <f>IF(ISBLANK(W141),"",VLOOKUP($W141,Sheet2!$A$2:$E$29,4,FALSE))</f>
        <v>BQ_mood05</v>
      </c>
    </row>
    <row r="142" customFormat="1" ht="18.75" spans="1:25">
      <c r="A142" s="4">
        <f t="shared" si="31"/>
        <v>136</v>
      </c>
      <c r="B142" s="46">
        <v>113026</v>
      </c>
      <c r="C142" t="s">
        <v>61</v>
      </c>
      <c r="D142" s="16" t="str">
        <f t="shared" si="32"/>
        <v>UI_icon_teshudognzuo_16</v>
      </c>
      <c r="E142" t="str">
        <f t="shared" si="33"/>
        <v>挑衅</v>
      </c>
      <c r="F142" t="s">
        <v>383</v>
      </c>
      <c r="I142">
        <v>1</v>
      </c>
      <c r="J142">
        <v>0</v>
      </c>
      <c r="K142">
        <v>1</v>
      </c>
      <c r="L142" s="53" t="s">
        <v>384</v>
      </c>
      <c r="M142" s="207" t="s">
        <v>300</v>
      </c>
      <c r="N142">
        <v>2.6</v>
      </c>
      <c r="O142" s="4">
        <v>70</v>
      </c>
      <c r="P142">
        <v>1</v>
      </c>
      <c r="T142" s="60"/>
      <c r="U142" s="60"/>
      <c r="V142">
        <v>3</v>
      </c>
      <c r="W142" t="s">
        <v>55</v>
      </c>
      <c r="X142" t="str">
        <f>IF(ISBLANK(W142),"",VLOOKUP($W142,Sheet2!$A$2:$E$29,3,FALSE))</f>
        <v>UI_icon_teshudognzuo_16</v>
      </c>
      <c r="Y142" t="str">
        <f>IF(ISBLANK(W142),"",VLOOKUP($W142,Sheet2!$A$2:$E$29,4,FALSE))</f>
        <v>BQ_mood16</v>
      </c>
    </row>
    <row r="143" customFormat="1" ht="18.75" spans="1:25">
      <c r="A143" s="4">
        <f t="shared" si="31"/>
        <v>137</v>
      </c>
      <c r="B143" s="46">
        <v>113026</v>
      </c>
      <c r="C143" t="s">
        <v>66</v>
      </c>
      <c r="D143" s="16" t="str">
        <f t="shared" si="32"/>
        <v>UI_icon_teshudognzuo_14</v>
      </c>
      <c r="E143" t="str">
        <f t="shared" si="33"/>
        <v>无奈</v>
      </c>
      <c r="F143" t="s">
        <v>385</v>
      </c>
      <c r="I143">
        <v>1</v>
      </c>
      <c r="J143">
        <v>0</v>
      </c>
      <c r="K143">
        <v>1</v>
      </c>
      <c r="L143" s="53" t="s">
        <v>386</v>
      </c>
      <c r="M143" s="207" t="s">
        <v>300</v>
      </c>
      <c r="N143">
        <v>2.1</v>
      </c>
      <c r="O143" s="4">
        <v>70</v>
      </c>
      <c r="P143">
        <v>1</v>
      </c>
      <c r="T143" s="60"/>
      <c r="U143" s="60"/>
      <c r="V143">
        <v>4</v>
      </c>
      <c r="W143" t="s">
        <v>101</v>
      </c>
      <c r="X143" t="str">
        <f>IF(ISBLANK(W143),"",VLOOKUP($W143,Sheet2!$A$2:$E$29,3,FALSE))</f>
        <v>UI_icon_teshudognzuo_14</v>
      </c>
      <c r="Y143" t="str">
        <f>IF(ISBLANK(W143),"",VLOOKUP($W143,Sheet2!$A$2:$E$29,4,FALSE))</f>
        <v>BQ_mood14</v>
      </c>
    </row>
    <row r="144" customFormat="1" ht="18.75" spans="1:25">
      <c r="A144" s="4">
        <f t="shared" si="31"/>
        <v>138</v>
      </c>
      <c r="B144" s="46">
        <v>113026</v>
      </c>
      <c r="C144" t="s">
        <v>93</v>
      </c>
      <c r="D144" s="16" t="str">
        <f t="shared" si="32"/>
        <v>UI_icon_teshudognzuo_08</v>
      </c>
      <c r="E144" t="str">
        <f t="shared" si="33"/>
        <v>休闲</v>
      </c>
      <c r="F144" t="s">
        <v>387</v>
      </c>
      <c r="I144">
        <v>1</v>
      </c>
      <c r="J144">
        <v>0</v>
      </c>
      <c r="K144">
        <v>1</v>
      </c>
      <c r="L144" s="53" t="s">
        <v>388</v>
      </c>
      <c r="M144" s="207" t="s">
        <v>300</v>
      </c>
      <c r="N144">
        <v>1.9</v>
      </c>
      <c r="O144" s="4">
        <v>70</v>
      </c>
      <c r="P144">
        <v>1</v>
      </c>
      <c r="T144" s="60"/>
      <c r="U144" s="60"/>
      <c r="V144">
        <v>5</v>
      </c>
      <c r="W144" t="s">
        <v>72</v>
      </c>
      <c r="X144" t="str">
        <f>IF(ISBLANK(W144),"",VLOOKUP($W144,Sheet2!$A$2:$E$29,3,FALSE))</f>
        <v>UI_icon_teshudognzuo_08</v>
      </c>
      <c r="Y144" t="str">
        <f>IF(ISBLANK(W144),"",VLOOKUP($W144,Sheet2!$A$2:$E$29,4,FALSE))</f>
        <v>BQ_mood08</v>
      </c>
    </row>
    <row r="145" customFormat="1" ht="18.75" spans="1:25">
      <c r="A145" s="4">
        <f t="shared" si="31"/>
        <v>139</v>
      </c>
      <c r="B145" s="46">
        <v>113026</v>
      </c>
      <c r="C145" t="s">
        <v>364</v>
      </c>
      <c r="D145" s="16" t="str">
        <f t="shared" si="32"/>
        <v>UI_icon_teshudognzuo_28</v>
      </c>
      <c r="E145" t="str">
        <f t="shared" si="33"/>
        <v>玩</v>
      </c>
      <c r="I145">
        <v>0</v>
      </c>
      <c r="J145">
        <v>1</v>
      </c>
      <c r="K145">
        <v>0</v>
      </c>
      <c r="L145" s="53"/>
      <c r="O145" s="4">
        <v>70</v>
      </c>
      <c r="P145">
        <v>0</v>
      </c>
      <c r="S145" t="s">
        <v>365</v>
      </c>
      <c r="T145" s="60"/>
      <c r="U145" s="60"/>
      <c r="V145">
        <v>6</v>
      </c>
      <c r="W145" t="s">
        <v>153</v>
      </c>
      <c r="X145" t="str">
        <f>IF(ISBLANK(W145),"",VLOOKUP($W145,Sheet2!$A$2:$E$29,3,FALSE))</f>
        <v>UI_icon_teshudognzuo_28</v>
      </c>
      <c r="Y145" t="str">
        <f>IF(ISBLANK(W145),"",VLOOKUP($W145,Sheet2!$A$2:$E$29,4,FALSE))</f>
        <v>BQ_mood28</v>
      </c>
    </row>
    <row r="146" customFormat="1" ht="18.75" spans="1:25">
      <c r="A146" s="4">
        <f t="shared" si="31"/>
        <v>140</v>
      </c>
      <c r="B146" s="46">
        <v>113027</v>
      </c>
      <c r="C146" s="4" t="s">
        <v>50</v>
      </c>
      <c r="D146" s="16" t="str">
        <f t="shared" ref="D146:D156" si="34">X146</f>
        <v>UI_icon_teshudognzuo_28</v>
      </c>
      <c r="E146" t="str">
        <f t="shared" ref="E146:E156" si="35">W146</f>
        <v>玩</v>
      </c>
      <c r="F146" t="s">
        <v>389</v>
      </c>
      <c r="I146">
        <v>1</v>
      </c>
      <c r="J146">
        <v>0</v>
      </c>
      <c r="K146" s="4">
        <v>1</v>
      </c>
      <c r="L146" s="53" t="s">
        <v>390</v>
      </c>
      <c r="M146" s="207" t="s">
        <v>300</v>
      </c>
      <c r="N146">
        <v>4.1</v>
      </c>
      <c r="O146" s="4">
        <v>78</v>
      </c>
      <c r="P146" s="4">
        <v>1</v>
      </c>
      <c r="T146" s="60"/>
      <c r="U146" s="60" t="s">
        <v>391</v>
      </c>
      <c r="V146">
        <v>1</v>
      </c>
      <c r="W146" t="s">
        <v>153</v>
      </c>
      <c r="X146" t="str">
        <f>IF(ISBLANK(W146),"",VLOOKUP($W146,Sheet2!$A$2:$E$29,3,FALSE))</f>
        <v>UI_icon_teshudognzuo_28</v>
      </c>
      <c r="Y146" t="str">
        <f>IF(ISBLANK(W146),"",VLOOKUP($W146,Sheet2!$A$2:$E$29,4,FALSE))</f>
        <v>BQ_mood28</v>
      </c>
    </row>
    <row r="147" customFormat="1" ht="18.75" spans="1:25">
      <c r="A147" s="4">
        <f t="shared" si="31"/>
        <v>141</v>
      </c>
      <c r="B147" s="46">
        <v>113027</v>
      </c>
      <c r="C147" t="s">
        <v>56</v>
      </c>
      <c r="D147" s="16" t="str">
        <f t="shared" si="34"/>
        <v>UI_icon_teshudognzuo_16</v>
      </c>
      <c r="E147" t="str">
        <f t="shared" si="35"/>
        <v>挑衅</v>
      </c>
      <c r="F147" t="s">
        <v>392</v>
      </c>
      <c r="I147">
        <v>1</v>
      </c>
      <c r="J147">
        <v>0</v>
      </c>
      <c r="K147">
        <v>1</v>
      </c>
      <c r="L147" s="53" t="s">
        <v>393</v>
      </c>
      <c r="M147" s="207" t="s">
        <v>300</v>
      </c>
      <c r="N147">
        <v>4.9</v>
      </c>
      <c r="O147" s="4">
        <v>78</v>
      </c>
      <c r="P147">
        <v>1</v>
      </c>
      <c r="T147" s="60"/>
      <c r="U147" s="60"/>
      <c r="V147">
        <v>2</v>
      </c>
      <c r="W147" t="s">
        <v>55</v>
      </c>
      <c r="X147" t="str">
        <f>IF(ISBLANK(W147),"",VLOOKUP($W147,Sheet2!$A$2:$E$29,3,FALSE))</f>
        <v>UI_icon_teshudognzuo_16</v>
      </c>
      <c r="Y147" t="str">
        <f>IF(ISBLANK(W147),"",VLOOKUP($W147,Sheet2!$A$2:$E$29,4,FALSE))</f>
        <v>BQ_mood16</v>
      </c>
    </row>
    <row r="148" customFormat="1" ht="18.75" spans="1:25">
      <c r="A148" s="4">
        <f t="shared" si="31"/>
        <v>142</v>
      </c>
      <c r="B148" s="46">
        <v>113027</v>
      </c>
      <c r="C148" t="s">
        <v>61</v>
      </c>
      <c r="D148" s="16" t="str">
        <f t="shared" si="34"/>
        <v>UI_icon_teshudognzuo_05</v>
      </c>
      <c r="E148" t="str">
        <f t="shared" si="35"/>
        <v>示威</v>
      </c>
      <c r="F148" t="s">
        <v>394</v>
      </c>
      <c r="I148">
        <v>1</v>
      </c>
      <c r="J148">
        <v>0</v>
      </c>
      <c r="K148">
        <v>1</v>
      </c>
      <c r="L148" s="53" t="s">
        <v>395</v>
      </c>
      <c r="M148" s="207" t="s">
        <v>300</v>
      </c>
      <c r="N148">
        <v>2.2</v>
      </c>
      <c r="O148" s="4">
        <v>78</v>
      </c>
      <c r="P148">
        <v>1</v>
      </c>
      <c r="T148" s="60"/>
      <c r="U148" s="60"/>
      <c r="V148">
        <v>3</v>
      </c>
      <c r="W148" t="s">
        <v>60</v>
      </c>
      <c r="X148" t="str">
        <f>IF(ISBLANK(W148),"",VLOOKUP($W148,Sheet2!$A$2:$E$29,3,FALSE))</f>
        <v>UI_icon_teshudognzuo_05</v>
      </c>
      <c r="Y148" t="str">
        <f>IF(ISBLANK(W148),"",VLOOKUP($W148,Sheet2!$A$2:$E$29,4,FALSE))</f>
        <v>BQ_mood05</v>
      </c>
    </row>
    <row r="149" customFormat="1" ht="18.75" spans="1:25">
      <c r="A149" s="4">
        <f t="shared" ref="A149:A158" si="36">ROW()-6</f>
        <v>143</v>
      </c>
      <c r="B149" s="46">
        <v>113027</v>
      </c>
      <c r="C149" t="s">
        <v>66</v>
      </c>
      <c r="D149" s="16" t="str">
        <f t="shared" si="34"/>
        <v>UI_icon_teshudognzuo_15</v>
      </c>
      <c r="E149" t="str">
        <f t="shared" si="35"/>
        <v>不屑</v>
      </c>
      <c r="F149" t="s">
        <v>396</v>
      </c>
      <c r="I149">
        <v>1</v>
      </c>
      <c r="J149">
        <v>0</v>
      </c>
      <c r="K149">
        <v>1</v>
      </c>
      <c r="L149" s="53" t="s">
        <v>397</v>
      </c>
      <c r="M149" s="207" t="s">
        <v>300</v>
      </c>
      <c r="N149">
        <v>6.2</v>
      </c>
      <c r="O149" s="4">
        <v>78</v>
      </c>
      <c r="P149">
        <v>1</v>
      </c>
      <c r="T149" s="60"/>
      <c r="U149" s="60"/>
      <c r="V149">
        <v>4</v>
      </c>
      <c r="W149" t="s">
        <v>194</v>
      </c>
      <c r="X149" t="str">
        <f>IF(ISBLANK(W149),"",VLOOKUP($W149,Sheet2!$A$2:$E$29,3,FALSE))</f>
        <v>UI_icon_teshudognzuo_15</v>
      </c>
      <c r="Y149" t="str">
        <f>IF(ISBLANK(W149),"",VLOOKUP($W149,Sheet2!$A$2:$E$29,4,FALSE))</f>
        <v>BQ_mood15</v>
      </c>
    </row>
    <row r="150" customFormat="1" ht="18.75" spans="1:25">
      <c r="A150" s="4">
        <f t="shared" si="36"/>
        <v>144</v>
      </c>
      <c r="B150" s="46">
        <v>113027</v>
      </c>
      <c r="C150" t="s">
        <v>93</v>
      </c>
      <c r="D150" s="16" t="str">
        <f t="shared" si="34"/>
        <v>UI_icon_teshudognzuo_07</v>
      </c>
      <c r="E150" t="str">
        <f t="shared" si="35"/>
        <v>观望</v>
      </c>
      <c r="F150" t="s">
        <v>398</v>
      </c>
      <c r="I150">
        <v>1</v>
      </c>
      <c r="J150">
        <v>0</v>
      </c>
      <c r="K150">
        <v>1</v>
      </c>
      <c r="L150" s="53" t="s">
        <v>399</v>
      </c>
      <c r="M150" s="207" t="s">
        <v>300</v>
      </c>
      <c r="N150">
        <v>3.4</v>
      </c>
      <c r="O150" s="4">
        <v>78</v>
      </c>
      <c r="P150">
        <v>1</v>
      </c>
      <c r="T150" s="60"/>
      <c r="U150" s="60"/>
      <c r="V150">
        <v>5</v>
      </c>
      <c r="W150" t="s">
        <v>127</v>
      </c>
      <c r="X150" t="str">
        <f>IF(ISBLANK(W150),"",VLOOKUP($W150,Sheet2!$A$2:$E$29,3,FALSE))</f>
        <v>UI_icon_teshudognzuo_07</v>
      </c>
      <c r="Y150" t="str">
        <f>IF(ISBLANK(W150),"",VLOOKUP($W150,Sheet2!$A$2:$E$29,4,FALSE))</f>
        <v>BQ_mood07</v>
      </c>
    </row>
    <row r="151" customFormat="1" ht="18.75" spans="1:25">
      <c r="A151" s="4">
        <f t="shared" si="36"/>
        <v>145</v>
      </c>
      <c r="B151" s="46">
        <v>113027</v>
      </c>
      <c r="C151" t="s">
        <v>364</v>
      </c>
      <c r="D151" s="16" t="str">
        <f t="shared" si="34"/>
        <v>UI_icon_teshudognzuo_27</v>
      </c>
      <c r="E151" t="str">
        <f t="shared" si="35"/>
        <v>秀</v>
      </c>
      <c r="I151">
        <v>0</v>
      </c>
      <c r="J151">
        <v>1</v>
      </c>
      <c r="K151">
        <v>0</v>
      </c>
      <c r="O151" s="4">
        <v>78</v>
      </c>
      <c r="P151">
        <v>0</v>
      </c>
      <c r="S151" t="s">
        <v>365</v>
      </c>
      <c r="T151" s="60"/>
      <c r="U151" s="60"/>
      <c r="V151">
        <v>6</v>
      </c>
      <c r="W151" t="s">
        <v>65</v>
      </c>
      <c r="X151" t="str">
        <f>IF(ISBLANK(W151),"",VLOOKUP($W151,Sheet2!$A$2:$E$29,3,FALSE))</f>
        <v>UI_icon_teshudognzuo_27</v>
      </c>
      <c r="Y151" t="str">
        <f>IF(ISBLANK(W151),"",VLOOKUP($W151,Sheet2!$A$2:$E$29,4,FALSE))</f>
        <v>BQ_mood27</v>
      </c>
    </row>
    <row r="152" customFormat="1" ht="18.75" spans="1:25">
      <c r="A152" s="4">
        <f t="shared" si="36"/>
        <v>146</v>
      </c>
      <c r="B152" s="46">
        <v>113028</v>
      </c>
      <c r="C152" s="4" t="s">
        <v>50</v>
      </c>
      <c r="D152" s="16" t="str">
        <f t="shared" si="34"/>
        <v>UI_icon_teshudognzuo_04</v>
      </c>
      <c r="E152" t="str">
        <f t="shared" si="35"/>
        <v>放松</v>
      </c>
      <c r="F152" t="s">
        <v>400</v>
      </c>
      <c r="I152">
        <v>1</v>
      </c>
      <c r="J152">
        <v>1</v>
      </c>
      <c r="K152">
        <v>1</v>
      </c>
      <c r="L152" s="53" t="s">
        <v>401</v>
      </c>
      <c r="M152" s="207" t="s">
        <v>402</v>
      </c>
      <c r="N152">
        <v>1.8</v>
      </c>
      <c r="O152" s="4">
        <v>72</v>
      </c>
      <c r="P152">
        <v>0</v>
      </c>
      <c r="T152" s="60"/>
      <c r="U152" s="60" t="s">
        <v>403</v>
      </c>
      <c r="V152">
        <v>1</v>
      </c>
      <c r="W152" t="s">
        <v>111</v>
      </c>
      <c r="X152" t="str">
        <f>IF(ISBLANK(W152),"",VLOOKUP($W152,Sheet2!$A$2:$E$29,3,FALSE))</f>
        <v>UI_icon_teshudognzuo_04</v>
      </c>
      <c r="Y152" t="str">
        <f>IF(ISBLANK(W152),"",VLOOKUP($W152,Sheet2!$A$2:$E$29,4,FALSE))</f>
        <v>BQ_mood04</v>
      </c>
    </row>
    <row r="153" customFormat="1" ht="18.75" spans="1:25">
      <c r="A153" s="4">
        <f t="shared" si="36"/>
        <v>147</v>
      </c>
      <c r="B153" s="46">
        <v>113028</v>
      </c>
      <c r="C153" t="s">
        <v>56</v>
      </c>
      <c r="D153" s="16" t="str">
        <f t="shared" si="34"/>
        <v>UI_icon_teshudognzuo_27</v>
      </c>
      <c r="E153" t="str">
        <f t="shared" si="35"/>
        <v>秀</v>
      </c>
      <c r="F153" t="s">
        <v>404</v>
      </c>
      <c r="I153">
        <v>0</v>
      </c>
      <c r="J153">
        <v>0</v>
      </c>
      <c r="K153">
        <v>1</v>
      </c>
      <c r="L153" s="53" t="s">
        <v>405</v>
      </c>
      <c r="M153" s="207" t="s">
        <v>406</v>
      </c>
      <c r="N153">
        <v>4.4</v>
      </c>
      <c r="O153" s="4">
        <v>72</v>
      </c>
      <c r="P153">
        <v>0</v>
      </c>
      <c r="T153" s="60"/>
      <c r="U153" s="60"/>
      <c r="V153">
        <v>2</v>
      </c>
      <c r="W153" t="s">
        <v>65</v>
      </c>
      <c r="X153" t="str">
        <f>IF(ISBLANK(W153),"",VLOOKUP($W153,Sheet2!$A$2:$E$29,3,FALSE))</f>
        <v>UI_icon_teshudognzuo_27</v>
      </c>
      <c r="Y153" t="str">
        <f>IF(ISBLANK(W153),"",VLOOKUP($W153,Sheet2!$A$2:$E$29,4,FALSE))</f>
        <v>BQ_mood27</v>
      </c>
    </row>
    <row r="154" customFormat="1" ht="18.75" spans="1:25">
      <c r="A154" s="4">
        <f t="shared" si="36"/>
        <v>148</v>
      </c>
      <c r="B154" s="46">
        <v>113028</v>
      </c>
      <c r="C154" t="s">
        <v>61</v>
      </c>
      <c r="D154" s="16" t="str">
        <f t="shared" si="34"/>
        <v>UI_icon_teshudognzuo_07</v>
      </c>
      <c r="E154" t="str">
        <f t="shared" si="35"/>
        <v>观望</v>
      </c>
      <c r="F154" t="s">
        <v>407</v>
      </c>
      <c r="I154">
        <v>1</v>
      </c>
      <c r="J154">
        <v>1</v>
      </c>
      <c r="K154">
        <v>1</v>
      </c>
      <c r="L154" s="53" t="s">
        <v>408</v>
      </c>
      <c r="M154" s="207" t="s">
        <v>409</v>
      </c>
      <c r="N154">
        <v>1.8</v>
      </c>
      <c r="O154" s="4">
        <v>72</v>
      </c>
      <c r="P154">
        <v>0</v>
      </c>
      <c r="T154" s="60"/>
      <c r="U154" s="60"/>
      <c r="V154">
        <v>3</v>
      </c>
      <c r="W154" t="s">
        <v>127</v>
      </c>
      <c r="X154" t="str">
        <f>IF(ISBLANK(W154),"",VLOOKUP($W154,Sheet2!$A$2:$E$29,3,FALSE))</f>
        <v>UI_icon_teshudognzuo_07</v>
      </c>
      <c r="Y154" t="str">
        <f>IF(ISBLANK(W154),"",VLOOKUP($W154,Sheet2!$A$2:$E$29,4,FALSE))</f>
        <v>BQ_mood07</v>
      </c>
    </row>
    <row r="155" customFormat="1" ht="18.75" spans="1:25">
      <c r="A155" s="4">
        <f t="shared" si="36"/>
        <v>149</v>
      </c>
      <c r="B155" s="46">
        <v>113028</v>
      </c>
      <c r="C155" t="s">
        <v>66</v>
      </c>
      <c r="D155" s="16" t="str">
        <f t="shared" si="34"/>
        <v>UI_icon_teshudognzuo_21</v>
      </c>
      <c r="E155" t="str">
        <f t="shared" si="35"/>
        <v>思考</v>
      </c>
      <c r="F155" t="s">
        <v>410</v>
      </c>
      <c r="I155">
        <v>1</v>
      </c>
      <c r="J155">
        <v>1</v>
      </c>
      <c r="K155">
        <v>1</v>
      </c>
      <c r="L155" s="53" t="s">
        <v>411</v>
      </c>
      <c r="M155" s="207" t="s">
        <v>412</v>
      </c>
      <c r="N155">
        <v>3.2</v>
      </c>
      <c r="O155" s="4">
        <v>72</v>
      </c>
      <c r="P155">
        <v>0</v>
      </c>
      <c r="T155" s="60"/>
      <c r="U155" s="60"/>
      <c r="V155">
        <v>4</v>
      </c>
      <c r="W155" t="s">
        <v>205</v>
      </c>
      <c r="X155" t="str">
        <f>IF(ISBLANK(W155),"",VLOOKUP($W155,Sheet2!$A$2:$E$29,3,FALSE))</f>
        <v>UI_icon_teshudognzuo_21</v>
      </c>
      <c r="Y155" t="str">
        <f>IF(ISBLANK(W155),"",VLOOKUP($W155,Sheet2!$A$2:$E$29,4,FALSE))</f>
        <v>BQ_mood21</v>
      </c>
    </row>
    <row r="156" customFormat="1" ht="18.75" spans="1:25">
      <c r="A156" s="4">
        <f t="shared" si="36"/>
        <v>150</v>
      </c>
      <c r="B156" s="46">
        <v>113028</v>
      </c>
      <c r="C156" t="s">
        <v>93</v>
      </c>
      <c r="D156" s="16" t="str">
        <f t="shared" si="34"/>
        <v>UI_icon_teshudognzuo_03</v>
      </c>
      <c r="E156" t="str">
        <f t="shared" si="35"/>
        <v>打招呼</v>
      </c>
      <c r="F156" t="s">
        <v>413</v>
      </c>
      <c r="I156">
        <v>1</v>
      </c>
      <c r="J156">
        <v>1</v>
      </c>
      <c r="K156">
        <v>1</v>
      </c>
      <c r="L156" s="53" t="s">
        <v>414</v>
      </c>
      <c r="M156" s="207" t="s">
        <v>300</v>
      </c>
      <c r="N156">
        <v>1.2</v>
      </c>
      <c r="O156" s="4">
        <v>72</v>
      </c>
      <c r="P156">
        <v>0</v>
      </c>
      <c r="T156" s="60"/>
      <c r="U156" s="60"/>
      <c r="V156">
        <v>5</v>
      </c>
      <c r="W156" t="s">
        <v>103</v>
      </c>
      <c r="X156" t="str">
        <f>IF(ISBLANK(W156),"",VLOOKUP($W156,Sheet2!$A$2:$E$29,3,FALSE))</f>
        <v>UI_icon_teshudognzuo_03</v>
      </c>
      <c r="Y156" t="str">
        <f>IF(ISBLANK(W156),"",VLOOKUP($W156,Sheet2!$A$2:$E$29,4,FALSE))</f>
        <v>BQ_mood03</v>
      </c>
    </row>
    <row r="157" customFormat="1" ht="18.75" spans="1:25">
      <c r="A157" s="4">
        <f t="shared" si="36"/>
        <v>151</v>
      </c>
      <c r="B157" s="46">
        <v>113029</v>
      </c>
      <c r="C157" s="4" t="s">
        <v>50</v>
      </c>
      <c r="D157" s="16" t="str">
        <f t="shared" ref="D157:D167" si="37">X157</f>
        <v>UI_icon_teshudognzuo_08</v>
      </c>
      <c r="E157" t="str">
        <f t="shared" ref="E157:E167" si="38">W157</f>
        <v>休闲</v>
      </c>
      <c r="F157" t="s">
        <v>415</v>
      </c>
      <c r="I157">
        <v>1</v>
      </c>
      <c r="J157">
        <v>0</v>
      </c>
      <c r="K157">
        <v>1</v>
      </c>
      <c r="L157" s="53" t="s">
        <v>416</v>
      </c>
      <c r="M157" s="207" t="s">
        <v>300</v>
      </c>
      <c r="N157">
        <v>3.2</v>
      </c>
      <c r="O157" s="4">
        <v>75</v>
      </c>
      <c r="P157">
        <v>1</v>
      </c>
      <c r="T157" s="60"/>
      <c r="U157" s="60" t="s">
        <v>417</v>
      </c>
      <c r="V157">
        <v>1</v>
      </c>
      <c r="W157" t="s">
        <v>72</v>
      </c>
      <c r="X157" t="str">
        <f>IF(ISBLANK(W157),"",VLOOKUP($W157,Sheet2!$A$2:$E$29,3,FALSE))</f>
        <v>UI_icon_teshudognzuo_08</v>
      </c>
      <c r="Y157" t="str">
        <f>IF(ISBLANK(W157),"",VLOOKUP($W157,Sheet2!$A$2:$E$29,4,FALSE))</f>
        <v>BQ_mood08</v>
      </c>
    </row>
    <row r="158" customFormat="1" ht="18.75" spans="1:25">
      <c r="A158" s="4">
        <f t="shared" si="36"/>
        <v>152</v>
      </c>
      <c r="B158" s="46">
        <v>113029</v>
      </c>
      <c r="C158" t="s">
        <v>56</v>
      </c>
      <c r="D158" s="16" t="str">
        <f t="shared" si="37"/>
        <v>UI_icon_teshudognzuo_04</v>
      </c>
      <c r="E158" t="str">
        <f t="shared" si="38"/>
        <v>放松</v>
      </c>
      <c r="F158" t="s">
        <v>418</v>
      </c>
      <c r="I158">
        <v>1</v>
      </c>
      <c r="J158">
        <v>0</v>
      </c>
      <c r="K158">
        <v>1</v>
      </c>
      <c r="L158" s="53" t="s">
        <v>419</v>
      </c>
      <c r="M158" s="207" t="s">
        <v>300</v>
      </c>
      <c r="N158">
        <v>1.5</v>
      </c>
      <c r="O158" s="4">
        <v>75</v>
      </c>
      <c r="P158">
        <v>1</v>
      </c>
      <c r="T158" s="60"/>
      <c r="U158" s="60"/>
      <c r="V158">
        <v>2</v>
      </c>
      <c r="W158" t="s">
        <v>111</v>
      </c>
      <c r="X158" t="str">
        <f>IF(ISBLANK(W158),"",VLOOKUP($W158,Sheet2!$A$2:$E$29,3,FALSE))</f>
        <v>UI_icon_teshudognzuo_04</v>
      </c>
      <c r="Y158" t="str">
        <f>IF(ISBLANK(W158),"",VLOOKUP($W158,Sheet2!$A$2:$E$29,4,FALSE))</f>
        <v>BQ_mood04</v>
      </c>
    </row>
    <row r="159" customFormat="1" ht="18.75" spans="1:25">
      <c r="A159" s="4">
        <f t="shared" ref="A159:A168" si="39">ROW()-6</f>
        <v>153</v>
      </c>
      <c r="B159" s="46">
        <v>113029</v>
      </c>
      <c r="C159" t="s">
        <v>61</v>
      </c>
      <c r="D159" s="16" t="str">
        <f t="shared" si="37"/>
        <v>UI_icon_teshudognzuo_27</v>
      </c>
      <c r="E159" t="str">
        <f t="shared" si="38"/>
        <v>秀</v>
      </c>
      <c r="F159" t="s">
        <v>420</v>
      </c>
      <c r="I159">
        <v>0</v>
      </c>
      <c r="J159">
        <v>1</v>
      </c>
      <c r="K159">
        <v>0</v>
      </c>
      <c r="L159" s="53" t="s">
        <v>421</v>
      </c>
      <c r="M159" s="207" t="s">
        <v>300</v>
      </c>
      <c r="N159">
        <v>0.9</v>
      </c>
      <c r="O159" s="4">
        <v>75</v>
      </c>
      <c r="P159">
        <v>0</v>
      </c>
      <c r="S159" t="s">
        <v>365</v>
      </c>
      <c r="T159" s="60"/>
      <c r="U159" s="60"/>
      <c r="V159">
        <v>3</v>
      </c>
      <c r="W159" t="s">
        <v>65</v>
      </c>
      <c r="X159" t="str">
        <f>IF(ISBLANK(W159),"",VLOOKUP($W159,Sheet2!$A$2:$E$29,3,FALSE))</f>
        <v>UI_icon_teshudognzuo_27</v>
      </c>
      <c r="Y159" t="str">
        <f>IF(ISBLANK(W159),"",VLOOKUP($W159,Sheet2!$A$2:$E$29,4,FALSE))</f>
        <v>BQ_mood27</v>
      </c>
    </row>
    <row r="160" customFormat="1" ht="18.75" spans="1:25">
      <c r="A160" s="4">
        <f t="shared" si="39"/>
        <v>154</v>
      </c>
      <c r="B160" s="46">
        <v>113029</v>
      </c>
      <c r="C160" t="s">
        <v>66</v>
      </c>
      <c r="D160" s="16" t="str">
        <f t="shared" si="37"/>
        <v>UI_icon_teshudognzuo_03</v>
      </c>
      <c r="E160" t="str">
        <f t="shared" si="38"/>
        <v>打招呼</v>
      </c>
      <c r="F160" t="s">
        <v>422</v>
      </c>
      <c r="I160">
        <v>1</v>
      </c>
      <c r="J160">
        <v>0</v>
      </c>
      <c r="K160">
        <v>1</v>
      </c>
      <c r="L160" s="53" t="s">
        <v>423</v>
      </c>
      <c r="M160" s="207" t="s">
        <v>300</v>
      </c>
      <c r="N160">
        <v>1.6</v>
      </c>
      <c r="O160" s="4">
        <v>75</v>
      </c>
      <c r="P160">
        <v>1</v>
      </c>
      <c r="T160" s="60"/>
      <c r="U160" s="60"/>
      <c r="V160">
        <v>4</v>
      </c>
      <c r="W160" t="s">
        <v>103</v>
      </c>
      <c r="X160" t="str">
        <f>IF(ISBLANK(W160),"",VLOOKUP($W160,Sheet2!$A$2:$E$29,3,FALSE))</f>
        <v>UI_icon_teshudognzuo_03</v>
      </c>
      <c r="Y160" t="str">
        <f>IF(ISBLANK(W160),"",VLOOKUP($W160,Sheet2!$A$2:$E$29,4,FALSE))</f>
        <v>BQ_mood03</v>
      </c>
    </row>
    <row r="161" customFormat="1" ht="18.75" spans="1:25">
      <c r="A161" s="4">
        <f t="shared" si="39"/>
        <v>155</v>
      </c>
      <c r="B161" s="46">
        <v>113029</v>
      </c>
      <c r="C161" t="s">
        <v>93</v>
      </c>
      <c r="D161" s="16" t="str">
        <f t="shared" si="37"/>
        <v>UI_icon_teshudognzuo_07</v>
      </c>
      <c r="E161" t="str">
        <f t="shared" si="38"/>
        <v>观望</v>
      </c>
      <c r="F161" t="s">
        <v>424</v>
      </c>
      <c r="I161">
        <v>1</v>
      </c>
      <c r="J161">
        <v>0</v>
      </c>
      <c r="K161">
        <v>1</v>
      </c>
      <c r="L161" s="53" t="s">
        <v>425</v>
      </c>
      <c r="M161" s="207" t="s">
        <v>300</v>
      </c>
      <c r="N161">
        <v>2.1</v>
      </c>
      <c r="O161" s="4">
        <v>75</v>
      </c>
      <c r="P161">
        <v>1</v>
      </c>
      <c r="T161" s="60"/>
      <c r="U161" s="60"/>
      <c r="V161">
        <v>5</v>
      </c>
      <c r="W161" t="s">
        <v>127</v>
      </c>
      <c r="X161" t="str">
        <f>IF(ISBLANK(W161),"",VLOOKUP($W161,Sheet2!$A$2:$E$29,3,FALSE))</f>
        <v>UI_icon_teshudognzuo_07</v>
      </c>
      <c r="Y161" t="str">
        <f>IF(ISBLANK(W161),"",VLOOKUP($W161,Sheet2!$A$2:$E$29,4,FALSE))</f>
        <v>BQ_mood07</v>
      </c>
    </row>
    <row r="162" customFormat="1" ht="18.75" spans="1:25">
      <c r="A162" s="4">
        <f t="shared" si="39"/>
        <v>156</v>
      </c>
      <c r="B162" s="46">
        <v>113030</v>
      </c>
      <c r="C162" s="4" t="s">
        <v>50</v>
      </c>
      <c r="D162" s="16" t="str">
        <f t="shared" si="37"/>
        <v>UI_icon_teshudognzuo_07</v>
      </c>
      <c r="E162" t="str">
        <f t="shared" si="38"/>
        <v>观望</v>
      </c>
      <c r="F162" t="s">
        <v>426</v>
      </c>
      <c r="I162">
        <v>1</v>
      </c>
      <c r="J162">
        <v>0</v>
      </c>
      <c r="K162">
        <v>1</v>
      </c>
      <c r="L162" s="53" t="s">
        <v>427</v>
      </c>
      <c r="M162" s="207" t="s">
        <v>300</v>
      </c>
      <c r="N162">
        <v>4.7</v>
      </c>
      <c r="O162" s="4">
        <v>2174</v>
      </c>
      <c r="P162">
        <v>0</v>
      </c>
      <c r="T162" s="60"/>
      <c r="U162" s="60" t="s">
        <v>428</v>
      </c>
      <c r="V162">
        <v>1</v>
      </c>
      <c r="W162" t="s">
        <v>127</v>
      </c>
      <c r="X162" t="str">
        <f>IF(ISBLANK(W162),"",VLOOKUP($W162,Sheet2!$A$2:$E$29,3,FALSE))</f>
        <v>UI_icon_teshudognzuo_07</v>
      </c>
      <c r="Y162" t="str">
        <f>IF(ISBLANK(W162),"",VLOOKUP($W162,Sheet2!$A$2:$E$29,4,FALSE))</f>
        <v>BQ_mood07</v>
      </c>
    </row>
    <row r="163" customFormat="1" ht="18.75" spans="1:25">
      <c r="A163" s="4">
        <f t="shared" si="39"/>
        <v>157</v>
      </c>
      <c r="B163" s="46">
        <v>113030</v>
      </c>
      <c r="C163" t="s">
        <v>56</v>
      </c>
      <c r="D163" s="16" t="str">
        <f t="shared" si="37"/>
        <v>UI_icon_teshudognzuo_16</v>
      </c>
      <c r="E163" t="str">
        <f t="shared" si="38"/>
        <v>挑衅</v>
      </c>
      <c r="F163" t="s">
        <v>429</v>
      </c>
      <c r="I163">
        <v>1</v>
      </c>
      <c r="J163">
        <v>0</v>
      </c>
      <c r="K163">
        <v>1</v>
      </c>
      <c r="L163" s="53" t="s">
        <v>430</v>
      </c>
      <c r="M163" s="207" t="s">
        <v>300</v>
      </c>
      <c r="N163">
        <v>3</v>
      </c>
      <c r="O163" s="4">
        <v>2174</v>
      </c>
      <c r="P163">
        <v>0</v>
      </c>
      <c r="T163" s="60"/>
      <c r="U163" s="60"/>
      <c r="V163">
        <v>2</v>
      </c>
      <c r="W163" t="s">
        <v>55</v>
      </c>
      <c r="X163" t="str">
        <f>IF(ISBLANK(W163),"",VLOOKUP($W163,Sheet2!$A$2:$E$29,3,FALSE))</f>
        <v>UI_icon_teshudognzuo_16</v>
      </c>
      <c r="Y163" t="str">
        <f>IF(ISBLANK(W163),"",VLOOKUP($W163,Sheet2!$A$2:$E$29,4,FALSE))</f>
        <v>BQ_mood16</v>
      </c>
    </row>
    <row r="164" customFormat="1" ht="18.75" spans="1:25">
      <c r="A164" s="4">
        <f t="shared" si="39"/>
        <v>158</v>
      </c>
      <c r="B164" s="46">
        <v>113030</v>
      </c>
      <c r="C164" t="s">
        <v>61</v>
      </c>
      <c r="D164" s="16" t="str">
        <f t="shared" si="37"/>
        <v>UI_icon_teshudognzuo_08</v>
      </c>
      <c r="E164" t="str">
        <f t="shared" si="38"/>
        <v>休闲</v>
      </c>
      <c r="F164" t="s">
        <v>431</v>
      </c>
      <c r="I164">
        <v>1</v>
      </c>
      <c r="J164">
        <v>0</v>
      </c>
      <c r="K164">
        <v>1</v>
      </c>
      <c r="L164" s="53" t="s">
        <v>432</v>
      </c>
      <c r="M164" s="207" t="s">
        <v>300</v>
      </c>
      <c r="N164">
        <v>3.5</v>
      </c>
      <c r="O164" s="4">
        <v>2174</v>
      </c>
      <c r="P164">
        <v>0</v>
      </c>
      <c r="T164" s="60"/>
      <c r="U164" s="60"/>
      <c r="V164">
        <v>3</v>
      </c>
      <c r="W164" t="s">
        <v>72</v>
      </c>
      <c r="X164" t="str">
        <f>IF(ISBLANK(W164),"",VLOOKUP($W164,Sheet2!$A$2:$E$29,3,FALSE))</f>
        <v>UI_icon_teshudognzuo_08</v>
      </c>
      <c r="Y164" t="str">
        <f>IF(ISBLANK(W164),"",VLOOKUP($W164,Sheet2!$A$2:$E$29,4,FALSE))</f>
        <v>BQ_mood08</v>
      </c>
    </row>
    <row r="165" customFormat="1" ht="18.75" spans="1:25">
      <c r="A165" s="4">
        <f t="shared" si="39"/>
        <v>159</v>
      </c>
      <c r="B165" s="46">
        <v>113030</v>
      </c>
      <c r="C165" t="s">
        <v>66</v>
      </c>
      <c r="D165" s="16" t="str">
        <f t="shared" si="37"/>
        <v>UI_icon_teshudognzuo_22</v>
      </c>
      <c r="E165" t="str">
        <f t="shared" si="38"/>
        <v>大笑</v>
      </c>
      <c r="F165" t="s">
        <v>433</v>
      </c>
      <c r="I165">
        <v>1</v>
      </c>
      <c r="J165">
        <v>0</v>
      </c>
      <c r="K165">
        <v>1</v>
      </c>
      <c r="L165" s="53" t="s">
        <v>434</v>
      </c>
      <c r="M165" s="207" t="s">
        <v>300</v>
      </c>
      <c r="N165">
        <v>7.1</v>
      </c>
      <c r="O165" s="4">
        <v>2174</v>
      </c>
      <c r="P165">
        <v>0</v>
      </c>
      <c r="T165" s="60"/>
      <c r="U165" s="60"/>
      <c r="V165">
        <v>4</v>
      </c>
      <c r="W165" t="s">
        <v>155</v>
      </c>
      <c r="X165" t="str">
        <f>IF(ISBLANK(W165),"",VLOOKUP($W165,Sheet2!$A$2:$E$29,3,FALSE))</f>
        <v>UI_icon_teshudognzuo_22</v>
      </c>
      <c r="Y165" t="str">
        <f>IF(ISBLANK(W165),"",VLOOKUP($W165,Sheet2!$A$2:$E$29,4,FALSE))</f>
        <v>BQ_mood22</v>
      </c>
    </row>
    <row r="166" customFormat="1" ht="18.75" spans="1:25">
      <c r="A166" s="4">
        <f t="shared" si="39"/>
        <v>160</v>
      </c>
      <c r="B166" s="46">
        <v>113030</v>
      </c>
      <c r="C166" t="s">
        <v>93</v>
      </c>
      <c r="D166" s="16" t="str">
        <f t="shared" si="37"/>
        <v>UI_icon_teshudognzuo_28</v>
      </c>
      <c r="E166" t="str">
        <f t="shared" si="38"/>
        <v>玩</v>
      </c>
      <c r="F166" t="s">
        <v>435</v>
      </c>
      <c r="I166">
        <v>0</v>
      </c>
      <c r="J166">
        <v>1</v>
      </c>
      <c r="K166">
        <v>0</v>
      </c>
      <c r="L166" s="53" t="s">
        <v>436</v>
      </c>
      <c r="M166" s="207" t="s">
        <v>300</v>
      </c>
      <c r="N166">
        <v>3.8</v>
      </c>
      <c r="O166" s="4">
        <v>2174</v>
      </c>
      <c r="P166">
        <v>0</v>
      </c>
      <c r="S166" t="s">
        <v>365</v>
      </c>
      <c r="T166" s="60"/>
      <c r="U166" s="60"/>
      <c r="V166">
        <v>5</v>
      </c>
      <c r="W166" t="s">
        <v>153</v>
      </c>
      <c r="X166" t="str">
        <f>IF(ISBLANK(W166),"",VLOOKUP($W166,Sheet2!$A$2:$E$29,3,FALSE))</f>
        <v>UI_icon_teshudognzuo_28</v>
      </c>
      <c r="Y166" t="str">
        <f>IF(ISBLANK(W166),"",VLOOKUP($W166,Sheet2!$A$2:$E$29,4,FALSE))</f>
        <v>BQ_mood28</v>
      </c>
    </row>
    <row r="167" customFormat="1" ht="18.75" spans="1:25">
      <c r="A167" s="4">
        <f t="shared" si="39"/>
        <v>161</v>
      </c>
      <c r="B167" s="46">
        <v>113030</v>
      </c>
      <c r="C167" t="s">
        <v>364</v>
      </c>
      <c r="D167" s="16" t="str">
        <f t="shared" si="37"/>
        <v>UI_icon_teshudognzuo_27</v>
      </c>
      <c r="E167" t="str">
        <f t="shared" si="38"/>
        <v>秀</v>
      </c>
      <c r="F167" t="s">
        <v>437</v>
      </c>
      <c r="I167">
        <v>1</v>
      </c>
      <c r="J167">
        <v>0</v>
      </c>
      <c r="K167">
        <v>1</v>
      </c>
      <c r="L167" s="53" t="s">
        <v>438</v>
      </c>
      <c r="M167" s="207" t="s">
        <v>300</v>
      </c>
      <c r="N167">
        <v>7.4</v>
      </c>
      <c r="O167" s="4">
        <v>2174</v>
      </c>
      <c r="P167">
        <v>0</v>
      </c>
      <c r="T167" s="60"/>
      <c r="U167" s="60"/>
      <c r="V167">
        <v>6</v>
      </c>
      <c r="W167" t="s">
        <v>65</v>
      </c>
      <c r="X167" t="str">
        <f>IF(ISBLANK(W167),"",VLOOKUP($W167,Sheet2!$A$2:$E$29,3,FALSE))</f>
        <v>UI_icon_teshudognzuo_27</v>
      </c>
      <c r="Y167" t="str">
        <f>IF(ISBLANK(W167),"",VLOOKUP($W167,Sheet2!$A$2:$E$29,4,FALSE))</f>
        <v>BQ_mood27</v>
      </c>
    </row>
    <row r="168" customFormat="1" ht="18.75" spans="1:25">
      <c r="A168" s="4">
        <f t="shared" si="39"/>
        <v>162</v>
      </c>
      <c r="B168" s="46">
        <v>113031</v>
      </c>
      <c r="C168" s="4" t="s">
        <v>50</v>
      </c>
      <c r="D168" s="16" t="str">
        <f t="shared" ref="D168:D173" si="40">X168</f>
        <v>UI_icon_teshudognzuo_04</v>
      </c>
      <c r="E168" t="str">
        <f t="shared" ref="E168:E173" si="41">W168</f>
        <v>放松</v>
      </c>
      <c r="F168" t="s">
        <v>439</v>
      </c>
      <c r="I168">
        <v>1</v>
      </c>
      <c r="J168">
        <v>0</v>
      </c>
      <c r="K168">
        <v>1</v>
      </c>
      <c r="L168" s="53" t="s">
        <v>440</v>
      </c>
      <c r="M168" s="207" t="s">
        <v>300</v>
      </c>
      <c r="N168">
        <v>2.8</v>
      </c>
      <c r="O168" s="4">
        <v>71</v>
      </c>
      <c r="P168">
        <v>1</v>
      </c>
      <c r="T168" s="60"/>
      <c r="U168" s="60" t="s">
        <v>441</v>
      </c>
      <c r="V168">
        <v>1</v>
      </c>
      <c r="W168" t="s">
        <v>111</v>
      </c>
      <c r="X168" t="str">
        <f>IF(ISBLANK(W168),"",VLOOKUP($W168,Sheet2!$A$2:$E$29,3,FALSE))</f>
        <v>UI_icon_teshudognzuo_04</v>
      </c>
      <c r="Y168" t="str">
        <f>IF(ISBLANK(W168),"",VLOOKUP($W168,Sheet2!$A$2:$E$29,4,FALSE))</f>
        <v>BQ_mood04</v>
      </c>
    </row>
    <row r="169" customFormat="1" ht="18.75" spans="1:25">
      <c r="A169" s="4">
        <f t="shared" ref="A169:A178" si="42">ROW()-6</f>
        <v>163</v>
      </c>
      <c r="B169" s="46">
        <v>113031</v>
      </c>
      <c r="C169" t="s">
        <v>56</v>
      </c>
      <c r="D169" s="16" t="str">
        <f t="shared" si="40"/>
        <v>UI_icon_teshudognzuo_16</v>
      </c>
      <c r="E169" t="str">
        <f t="shared" si="41"/>
        <v>挑衅</v>
      </c>
      <c r="F169" t="s">
        <v>442</v>
      </c>
      <c r="I169">
        <v>1</v>
      </c>
      <c r="J169">
        <v>0</v>
      </c>
      <c r="K169">
        <v>1</v>
      </c>
      <c r="L169" s="53" t="s">
        <v>443</v>
      </c>
      <c r="M169" s="207" t="s">
        <v>300</v>
      </c>
      <c r="N169">
        <v>3</v>
      </c>
      <c r="O169" s="4">
        <v>71</v>
      </c>
      <c r="P169">
        <v>1</v>
      </c>
      <c r="T169" s="60"/>
      <c r="U169" s="60"/>
      <c r="V169">
        <v>2</v>
      </c>
      <c r="W169" t="s">
        <v>55</v>
      </c>
      <c r="X169" t="str">
        <f>IF(ISBLANK(W169),"",VLOOKUP($W169,Sheet2!$A$2:$E$29,3,FALSE))</f>
        <v>UI_icon_teshudognzuo_16</v>
      </c>
      <c r="Y169" t="str">
        <f>IF(ISBLANK(W169),"",VLOOKUP($W169,Sheet2!$A$2:$E$29,4,FALSE))</f>
        <v>BQ_mood16</v>
      </c>
    </row>
    <row r="170" customFormat="1" ht="18.75" spans="1:25">
      <c r="A170" s="4">
        <f t="shared" si="42"/>
        <v>164</v>
      </c>
      <c r="B170" s="46">
        <v>113031</v>
      </c>
      <c r="C170" t="s">
        <v>61</v>
      </c>
      <c r="D170" s="16" t="str">
        <f t="shared" si="40"/>
        <v>UI_icon_teshudognzuo_10</v>
      </c>
      <c r="E170" t="str">
        <f t="shared" si="41"/>
        <v>生气</v>
      </c>
      <c r="F170" t="s">
        <v>444</v>
      </c>
      <c r="I170">
        <v>1</v>
      </c>
      <c r="J170">
        <v>0</v>
      </c>
      <c r="K170">
        <v>1</v>
      </c>
      <c r="L170" t="s">
        <v>445</v>
      </c>
      <c r="M170" s="207" t="s">
        <v>300</v>
      </c>
      <c r="N170">
        <v>3</v>
      </c>
      <c r="O170" s="4">
        <v>71</v>
      </c>
      <c r="P170">
        <v>1</v>
      </c>
      <c r="T170" s="60"/>
      <c r="U170" s="60"/>
      <c r="V170">
        <v>3</v>
      </c>
      <c r="W170" t="s">
        <v>446</v>
      </c>
      <c r="X170" t="str">
        <f>IF(ISBLANK(W170),"",VLOOKUP($W170,Sheet2!$A$2:$E$29,3,FALSE))</f>
        <v>UI_icon_teshudognzuo_10</v>
      </c>
      <c r="Y170" t="str">
        <f>IF(ISBLANK(W170),"",VLOOKUP($W170,Sheet2!$A$2:$E$29,4,FALSE))</f>
        <v>BQ_mood10</v>
      </c>
    </row>
    <row r="171" customFormat="1" ht="18.75" spans="1:25">
      <c r="A171" s="4">
        <f t="shared" si="42"/>
        <v>165</v>
      </c>
      <c r="B171" s="46">
        <v>113031</v>
      </c>
      <c r="C171" t="s">
        <v>66</v>
      </c>
      <c r="D171" s="16" t="str">
        <f t="shared" si="40"/>
        <v>UI_icon_teshudognzuo_06</v>
      </c>
      <c r="E171" t="str">
        <f t="shared" si="41"/>
        <v>行礼</v>
      </c>
      <c r="F171" t="s">
        <v>447</v>
      </c>
      <c r="I171">
        <v>1</v>
      </c>
      <c r="J171">
        <v>0</v>
      </c>
      <c r="K171">
        <v>1</v>
      </c>
      <c r="L171" s="53" t="s">
        <v>448</v>
      </c>
      <c r="M171" s="207" t="s">
        <v>300</v>
      </c>
      <c r="N171">
        <v>2.2</v>
      </c>
      <c r="O171" s="4">
        <v>71</v>
      </c>
      <c r="P171">
        <v>1</v>
      </c>
      <c r="T171" s="60"/>
      <c r="U171" s="60"/>
      <c r="V171">
        <v>4</v>
      </c>
      <c r="W171" t="s">
        <v>449</v>
      </c>
      <c r="X171" t="str">
        <f>IF(ISBLANK(W171),"",VLOOKUP($W171,Sheet2!$A$2:$E$29,3,FALSE))</f>
        <v>UI_icon_teshudognzuo_06</v>
      </c>
      <c r="Y171" t="str">
        <f>IF(ISBLANK(W171),"",VLOOKUP($W171,Sheet2!$A$2:$E$29,4,FALSE))</f>
        <v>BQ_mood06</v>
      </c>
    </row>
    <row r="172" customFormat="1" ht="27" spans="1:25">
      <c r="A172" s="4">
        <f t="shared" si="42"/>
        <v>166</v>
      </c>
      <c r="B172" s="46">
        <v>113031</v>
      </c>
      <c r="C172" t="s">
        <v>93</v>
      </c>
      <c r="D172" s="16" t="str">
        <f t="shared" si="40"/>
        <v>UI_icon_teshudognzuo_27</v>
      </c>
      <c r="E172" t="str">
        <f t="shared" si="41"/>
        <v>秀</v>
      </c>
      <c r="F172" t="s">
        <v>450</v>
      </c>
      <c r="I172">
        <v>1</v>
      </c>
      <c r="J172">
        <v>0</v>
      </c>
      <c r="K172">
        <v>1</v>
      </c>
      <c r="L172" s="67" t="s">
        <v>451</v>
      </c>
      <c r="M172" s="207" t="s">
        <v>300</v>
      </c>
      <c r="N172">
        <v>3.2</v>
      </c>
      <c r="O172" s="4">
        <v>71</v>
      </c>
      <c r="P172">
        <v>1</v>
      </c>
      <c r="T172" s="60"/>
      <c r="U172" s="60"/>
      <c r="V172">
        <v>5</v>
      </c>
      <c r="W172" t="s">
        <v>65</v>
      </c>
      <c r="X172" t="str">
        <f>IF(ISBLANK(W172),"",VLOOKUP($W172,Sheet2!$A$2:$E$29,3,FALSE))</f>
        <v>UI_icon_teshudognzuo_27</v>
      </c>
      <c r="Y172" t="str">
        <f>IF(ISBLANK(W172),"",VLOOKUP($W172,Sheet2!$A$2:$E$29,4,FALSE))</f>
        <v>BQ_mood27</v>
      </c>
    </row>
    <row r="173" customFormat="1" ht="18.75" spans="1:25">
      <c r="A173" s="4">
        <f t="shared" si="42"/>
        <v>167</v>
      </c>
      <c r="B173" s="46">
        <v>113031</v>
      </c>
      <c r="C173" t="s">
        <v>364</v>
      </c>
      <c r="D173" s="16" t="str">
        <f t="shared" si="40"/>
        <v>UI_icon_teshudognzuo_28</v>
      </c>
      <c r="E173" t="str">
        <f t="shared" si="41"/>
        <v>玩</v>
      </c>
      <c r="I173">
        <v>0</v>
      </c>
      <c r="J173">
        <v>1</v>
      </c>
      <c r="K173">
        <v>0</v>
      </c>
      <c r="O173" s="4">
        <v>71</v>
      </c>
      <c r="P173">
        <v>0</v>
      </c>
      <c r="S173" t="s">
        <v>365</v>
      </c>
      <c r="T173" s="60"/>
      <c r="U173" s="60"/>
      <c r="V173">
        <v>6</v>
      </c>
      <c r="W173" t="s">
        <v>153</v>
      </c>
      <c r="X173" t="str">
        <f>IF(ISBLANK(W173),"",VLOOKUP($W173,Sheet2!$A$2:$E$29,3,FALSE))</f>
        <v>UI_icon_teshudognzuo_28</v>
      </c>
      <c r="Y173" t="str">
        <f>IF(ISBLANK(W173),"",VLOOKUP($W173,Sheet2!$A$2:$E$29,4,FALSE))</f>
        <v>BQ_mood28</v>
      </c>
    </row>
    <row r="174" customFormat="1" ht="18.75" spans="1:25">
      <c r="A174" s="4">
        <f t="shared" si="42"/>
        <v>168</v>
      </c>
      <c r="B174" s="46">
        <v>113032</v>
      </c>
      <c r="C174" s="4" t="s">
        <v>50</v>
      </c>
      <c r="D174" s="16" t="str">
        <f t="shared" ref="D174:D198" si="43">X174</f>
        <v>UI_icon_teshudognzuo_07</v>
      </c>
      <c r="E174" t="str">
        <f t="shared" ref="E174:E198" si="44">W174</f>
        <v>观望</v>
      </c>
      <c r="F174" t="s">
        <v>452</v>
      </c>
      <c r="I174">
        <v>1</v>
      </c>
      <c r="J174">
        <v>1</v>
      </c>
      <c r="K174">
        <v>1</v>
      </c>
      <c r="L174" t="s">
        <v>453</v>
      </c>
      <c r="M174" s="207" t="s">
        <v>300</v>
      </c>
      <c r="O174" s="4">
        <v>79</v>
      </c>
      <c r="P174">
        <v>1</v>
      </c>
      <c r="T174" s="60"/>
      <c r="U174" s="60" t="s">
        <v>454</v>
      </c>
      <c r="V174">
        <v>1</v>
      </c>
      <c r="W174" t="s">
        <v>127</v>
      </c>
      <c r="X174" t="str">
        <f>IF(ISBLANK(W174),"",VLOOKUP($W174,Sheet2!$A$2:$E$29,3,FALSE))</f>
        <v>UI_icon_teshudognzuo_07</v>
      </c>
      <c r="Y174" t="str">
        <f>IF(ISBLANK(W174),"",VLOOKUP($W174,Sheet2!$A$2:$E$29,4,FALSE))</f>
        <v>BQ_mood07</v>
      </c>
    </row>
    <row r="175" customFormat="1" ht="18.75" spans="1:25">
      <c r="A175" s="4">
        <f t="shared" si="42"/>
        <v>169</v>
      </c>
      <c r="B175" s="46">
        <v>113032</v>
      </c>
      <c r="C175" t="s">
        <v>56</v>
      </c>
      <c r="D175" s="16" t="str">
        <f t="shared" si="43"/>
        <v>UI_icon_teshudognzuo_16</v>
      </c>
      <c r="E175" t="str">
        <f t="shared" si="44"/>
        <v>挑衅</v>
      </c>
      <c r="F175" t="s">
        <v>455</v>
      </c>
      <c r="I175">
        <v>1</v>
      </c>
      <c r="J175">
        <v>1</v>
      </c>
      <c r="K175">
        <v>1</v>
      </c>
      <c r="L175" t="s">
        <v>456</v>
      </c>
      <c r="M175" s="207" t="s">
        <v>300</v>
      </c>
      <c r="N175">
        <v>3</v>
      </c>
      <c r="O175" s="4">
        <v>79</v>
      </c>
      <c r="P175">
        <v>1</v>
      </c>
      <c r="T175" s="60"/>
      <c r="U175" s="60"/>
      <c r="V175">
        <v>2</v>
      </c>
      <c r="W175" t="s">
        <v>55</v>
      </c>
      <c r="X175" t="str">
        <f>IF(ISBLANK(W175),"",VLOOKUP($W175,Sheet2!$A$2:$E$29,3,FALSE))</f>
        <v>UI_icon_teshudognzuo_16</v>
      </c>
      <c r="Y175" t="str">
        <f>IF(ISBLANK(W175),"",VLOOKUP($W175,Sheet2!$A$2:$E$29,4,FALSE))</f>
        <v>BQ_mood16</v>
      </c>
    </row>
    <row r="176" customFormat="1" ht="18.75" spans="1:25">
      <c r="A176" s="4">
        <f t="shared" si="42"/>
        <v>170</v>
      </c>
      <c r="B176" s="46">
        <v>113032</v>
      </c>
      <c r="C176" t="s">
        <v>61</v>
      </c>
      <c r="D176" s="16" t="str">
        <f t="shared" si="43"/>
        <v>UI_icon_teshudognzuo_21</v>
      </c>
      <c r="E176" t="str">
        <f t="shared" si="44"/>
        <v>思考</v>
      </c>
      <c r="F176" t="s">
        <v>457</v>
      </c>
      <c r="I176">
        <v>1</v>
      </c>
      <c r="J176">
        <v>1</v>
      </c>
      <c r="K176">
        <v>1</v>
      </c>
      <c r="L176" t="s">
        <v>458</v>
      </c>
      <c r="M176" s="207" t="s">
        <v>300</v>
      </c>
      <c r="O176" s="4">
        <v>79</v>
      </c>
      <c r="P176">
        <v>1</v>
      </c>
      <c r="T176" s="60"/>
      <c r="U176" s="60"/>
      <c r="V176">
        <v>3</v>
      </c>
      <c r="W176" t="s">
        <v>205</v>
      </c>
      <c r="X176" t="str">
        <f>IF(ISBLANK(W176),"",VLOOKUP($W176,Sheet2!$A$2:$E$29,3,FALSE))</f>
        <v>UI_icon_teshudognzuo_21</v>
      </c>
      <c r="Y176" t="str">
        <f>IF(ISBLANK(W176),"",VLOOKUP($W176,Sheet2!$A$2:$E$29,4,FALSE))</f>
        <v>BQ_mood21</v>
      </c>
    </row>
    <row r="177" customFormat="1" ht="18.75" spans="1:25">
      <c r="A177" s="4">
        <f t="shared" si="42"/>
        <v>171</v>
      </c>
      <c r="B177" s="46">
        <v>113032</v>
      </c>
      <c r="C177" t="s">
        <v>66</v>
      </c>
      <c r="D177" s="16" t="str">
        <f t="shared" si="43"/>
        <v>UI_icon_teshudognzuo_14</v>
      </c>
      <c r="E177" t="str">
        <f t="shared" si="44"/>
        <v>无奈</v>
      </c>
      <c r="F177" t="s">
        <v>459</v>
      </c>
      <c r="I177">
        <v>1</v>
      </c>
      <c r="J177">
        <v>1</v>
      </c>
      <c r="K177">
        <v>1</v>
      </c>
      <c r="L177" t="s">
        <v>460</v>
      </c>
      <c r="M177" s="207" t="s">
        <v>300</v>
      </c>
      <c r="O177" s="4">
        <v>79</v>
      </c>
      <c r="P177">
        <v>1</v>
      </c>
      <c r="T177" s="60"/>
      <c r="U177" s="60"/>
      <c r="V177">
        <v>4</v>
      </c>
      <c r="W177" t="s">
        <v>101</v>
      </c>
      <c r="X177" t="str">
        <f>IF(ISBLANK(W177),"",VLOOKUP($W177,Sheet2!$A$2:$E$29,3,FALSE))</f>
        <v>UI_icon_teshudognzuo_14</v>
      </c>
      <c r="Y177" t="str">
        <f>IF(ISBLANK(W177),"",VLOOKUP($W177,Sheet2!$A$2:$E$29,4,FALSE))</f>
        <v>BQ_mood14</v>
      </c>
    </row>
    <row r="178" customFormat="1" ht="18.75" spans="1:25">
      <c r="A178" s="4">
        <f t="shared" si="42"/>
        <v>172</v>
      </c>
      <c r="B178" s="46">
        <v>113032</v>
      </c>
      <c r="C178" t="s">
        <v>93</v>
      </c>
      <c r="D178" s="16" t="str">
        <f t="shared" si="43"/>
        <v>UI_icon_teshudognzuo_01</v>
      </c>
      <c r="E178" t="str">
        <f t="shared" si="44"/>
        <v>认同</v>
      </c>
      <c r="F178" t="s">
        <v>461</v>
      </c>
      <c r="I178">
        <v>1</v>
      </c>
      <c r="J178">
        <v>1</v>
      </c>
      <c r="K178">
        <v>1</v>
      </c>
      <c r="L178" t="s">
        <v>462</v>
      </c>
      <c r="M178" s="207" t="s">
        <v>300</v>
      </c>
      <c r="N178">
        <v>3</v>
      </c>
      <c r="O178" s="4">
        <v>79</v>
      </c>
      <c r="P178">
        <v>1</v>
      </c>
      <c r="T178" s="60"/>
      <c r="U178" s="60"/>
      <c r="V178">
        <v>5</v>
      </c>
      <c r="W178" t="s">
        <v>67</v>
      </c>
      <c r="X178" t="str">
        <f>IF(ISBLANK(W178),"",VLOOKUP($W178,Sheet2!$A$2:$E$29,3,FALSE))</f>
        <v>UI_icon_teshudognzuo_01</v>
      </c>
      <c r="Y178" t="str">
        <f>IF(ISBLANK(W178),"",VLOOKUP($W178,Sheet2!$A$2:$E$29,4,FALSE))</f>
        <v>BQ_mood01</v>
      </c>
    </row>
    <row r="179" customFormat="1" ht="18.75" spans="1:25">
      <c r="A179" s="4">
        <f t="shared" ref="A179:A188" si="45">ROW()-6</f>
        <v>173</v>
      </c>
      <c r="B179" s="46">
        <v>113033</v>
      </c>
      <c r="C179" s="4" t="s">
        <v>50</v>
      </c>
      <c r="D179" s="16" t="str">
        <f t="shared" si="43"/>
        <v>UI_icon_teshudognzuo_07</v>
      </c>
      <c r="E179" t="str">
        <f t="shared" si="44"/>
        <v>观望</v>
      </c>
      <c r="I179">
        <v>1</v>
      </c>
      <c r="J179">
        <v>1</v>
      </c>
      <c r="K179">
        <v>1</v>
      </c>
      <c r="O179" s="4">
        <v>80</v>
      </c>
      <c r="P179">
        <v>1</v>
      </c>
      <c r="T179" s="60"/>
      <c r="U179" s="60" t="s">
        <v>463</v>
      </c>
      <c r="V179">
        <v>1</v>
      </c>
      <c r="W179" t="s">
        <v>127</v>
      </c>
      <c r="X179" t="str">
        <f>IF(ISBLANK(W179),"",VLOOKUP($W179,Sheet2!$A$2:$E$29,3,FALSE))</f>
        <v>UI_icon_teshudognzuo_07</v>
      </c>
      <c r="Y179" t="str">
        <f>IF(ISBLANK(W179),"",VLOOKUP($W179,Sheet2!$A$2:$E$29,4,FALSE))</f>
        <v>BQ_mood07</v>
      </c>
    </row>
    <row r="180" customFormat="1" ht="18.75" spans="1:25">
      <c r="A180" s="4">
        <f t="shared" si="45"/>
        <v>174</v>
      </c>
      <c r="B180" s="46">
        <v>113033</v>
      </c>
      <c r="C180" t="s">
        <v>56</v>
      </c>
      <c r="D180" s="16" t="str">
        <f t="shared" si="43"/>
        <v>UI_icon_teshudognzuo_16</v>
      </c>
      <c r="E180" t="str">
        <f t="shared" si="44"/>
        <v>挑衅</v>
      </c>
      <c r="I180">
        <v>1</v>
      </c>
      <c r="J180">
        <v>1</v>
      </c>
      <c r="K180">
        <v>1</v>
      </c>
      <c r="O180" s="4">
        <v>80</v>
      </c>
      <c r="P180">
        <v>1</v>
      </c>
      <c r="T180" s="60"/>
      <c r="U180" s="60"/>
      <c r="V180">
        <v>2</v>
      </c>
      <c r="W180" t="s">
        <v>55</v>
      </c>
      <c r="X180" t="str">
        <f>IF(ISBLANK(W180),"",VLOOKUP($W180,Sheet2!$A$2:$E$29,3,FALSE))</f>
        <v>UI_icon_teshudognzuo_16</v>
      </c>
      <c r="Y180" t="str">
        <f>IF(ISBLANK(W180),"",VLOOKUP($W180,Sheet2!$A$2:$E$29,4,FALSE))</f>
        <v>BQ_mood16</v>
      </c>
    </row>
    <row r="181" customFormat="1" ht="18.75" spans="1:25">
      <c r="A181" s="4">
        <f t="shared" si="45"/>
        <v>175</v>
      </c>
      <c r="B181" s="46">
        <v>113033</v>
      </c>
      <c r="C181" t="s">
        <v>61</v>
      </c>
      <c r="D181" s="16" t="str">
        <f t="shared" si="43"/>
        <v>UI_icon_teshudognzuo_01</v>
      </c>
      <c r="E181" t="str">
        <f t="shared" si="44"/>
        <v>认同</v>
      </c>
      <c r="F181" t="s">
        <v>464</v>
      </c>
      <c r="I181">
        <v>1</v>
      </c>
      <c r="J181">
        <v>1</v>
      </c>
      <c r="K181">
        <v>1</v>
      </c>
      <c r="L181" t="s">
        <v>465</v>
      </c>
      <c r="M181" s="207" t="s">
        <v>406</v>
      </c>
      <c r="N181">
        <v>4.5</v>
      </c>
      <c r="O181" s="4">
        <v>80</v>
      </c>
      <c r="P181">
        <v>1</v>
      </c>
      <c r="T181" s="60"/>
      <c r="U181" s="60"/>
      <c r="V181">
        <v>3</v>
      </c>
      <c r="W181" t="s">
        <v>67</v>
      </c>
      <c r="X181" t="str">
        <f>IF(ISBLANK(W181),"",VLOOKUP($W181,Sheet2!$A$2:$E$29,3,FALSE))</f>
        <v>UI_icon_teshudognzuo_01</v>
      </c>
      <c r="Y181" t="str">
        <f>IF(ISBLANK(W181),"",VLOOKUP($W181,Sheet2!$A$2:$E$29,4,FALSE))</f>
        <v>BQ_mood01</v>
      </c>
    </row>
    <row r="182" customFormat="1" ht="18.75" spans="1:25">
      <c r="A182" s="4">
        <f t="shared" si="45"/>
        <v>176</v>
      </c>
      <c r="B182" s="46">
        <v>113033</v>
      </c>
      <c r="C182" t="s">
        <v>66</v>
      </c>
      <c r="D182" s="16" t="str">
        <f t="shared" si="43"/>
        <v>UI_icon_teshudognzuo_08</v>
      </c>
      <c r="E182" t="str">
        <f t="shared" si="44"/>
        <v>休闲</v>
      </c>
      <c r="F182" t="s">
        <v>466</v>
      </c>
      <c r="I182">
        <v>1</v>
      </c>
      <c r="J182">
        <v>1</v>
      </c>
      <c r="K182">
        <v>1</v>
      </c>
      <c r="L182" t="s">
        <v>467</v>
      </c>
      <c r="M182" s="207" t="s">
        <v>300</v>
      </c>
      <c r="N182">
        <v>3</v>
      </c>
      <c r="O182" s="4">
        <v>80</v>
      </c>
      <c r="P182">
        <v>1</v>
      </c>
      <c r="T182" s="60"/>
      <c r="U182" s="60"/>
      <c r="V182">
        <v>4</v>
      </c>
      <c r="W182" t="s">
        <v>72</v>
      </c>
      <c r="X182" t="str">
        <f>IF(ISBLANK(W182),"",VLOOKUP($W182,Sheet2!$A$2:$E$29,3,FALSE))</f>
        <v>UI_icon_teshudognzuo_08</v>
      </c>
      <c r="Y182" t="str">
        <f>IF(ISBLANK(W182),"",VLOOKUP($W182,Sheet2!$A$2:$E$29,4,FALSE))</f>
        <v>BQ_mood08</v>
      </c>
    </row>
    <row r="183" customFormat="1" ht="18.75" spans="1:25">
      <c r="A183" s="4">
        <f t="shared" si="45"/>
        <v>177</v>
      </c>
      <c r="B183" s="46">
        <v>113033</v>
      </c>
      <c r="C183" t="s">
        <v>93</v>
      </c>
      <c r="D183" s="16" t="str">
        <f t="shared" si="43"/>
        <v>UI_icon_teshudognzuo_11</v>
      </c>
      <c r="E183" t="str">
        <f t="shared" si="44"/>
        <v>招手</v>
      </c>
      <c r="I183">
        <v>1</v>
      </c>
      <c r="J183">
        <v>1</v>
      </c>
      <c r="K183">
        <v>1</v>
      </c>
      <c r="O183" s="4">
        <v>80</v>
      </c>
      <c r="P183">
        <v>1</v>
      </c>
      <c r="T183" s="60"/>
      <c r="U183" s="60"/>
      <c r="V183">
        <v>5</v>
      </c>
      <c r="W183" t="s">
        <v>468</v>
      </c>
      <c r="X183" t="str">
        <f>IF(ISBLANK(W183),"",VLOOKUP($W183,Sheet2!$A$2:$E$29,3,FALSE))</f>
        <v>UI_icon_teshudognzuo_11</v>
      </c>
      <c r="Y183" t="str">
        <f>IF(ISBLANK(W183),"",VLOOKUP($W183,Sheet2!$A$2:$E$29,4,FALSE))</f>
        <v>BQ_mood11</v>
      </c>
    </row>
    <row r="184" customFormat="1" ht="18.75" spans="1:25">
      <c r="A184" s="4">
        <f t="shared" si="45"/>
        <v>178</v>
      </c>
      <c r="B184" s="46">
        <v>113034</v>
      </c>
      <c r="C184" s="4" t="s">
        <v>50</v>
      </c>
      <c r="D184" s="16" t="str">
        <f t="shared" si="43"/>
        <v>UI_icon_teshudognzuo_07</v>
      </c>
      <c r="E184" t="str">
        <f t="shared" si="44"/>
        <v>观望</v>
      </c>
      <c r="F184" t="s">
        <v>469</v>
      </c>
      <c r="I184">
        <v>1</v>
      </c>
      <c r="J184">
        <v>1</v>
      </c>
      <c r="K184">
        <v>1</v>
      </c>
      <c r="L184" t="s">
        <v>470</v>
      </c>
      <c r="M184" s="207" t="s">
        <v>300</v>
      </c>
      <c r="O184" s="4">
        <v>81</v>
      </c>
      <c r="P184">
        <v>1</v>
      </c>
      <c r="T184" s="60"/>
      <c r="U184" s="60" t="s">
        <v>471</v>
      </c>
      <c r="V184">
        <v>1</v>
      </c>
      <c r="W184" t="s">
        <v>127</v>
      </c>
      <c r="X184" t="str">
        <f>IF(ISBLANK(W184),"",VLOOKUP($W184,Sheet2!$A$2:$E$29,3,FALSE))</f>
        <v>UI_icon_teshudognzuo_07</v>
      </c>
      <c r="Y184" t="str">
        <f>IF(ISBLANK(W184),"",VLOOKUP($W184,Sheet2!$A$2:$E$29,4,FALSE))</f>
        <v>BQ_mood07</v>
      </c>
    </row>
    <row r="185" customFormat="1" ht="18.75" spans="1:25">
      <c r="A185" s="4">
        <f t="shared" si="45"/>
        <v>179</v>
      </c>
      <c r="B185" s="46">
        <v>113034</v>
      </c>
      <c r="C185" t="s">
        <v>56</v>
      </c>
      <c r="D185" s="16" t="str">
        <f t="shared" si="43"/>
        <v>UI_icon_teshudognzuo_23</v>
      </c>
      <c r="E185" t="str">
        <f t="shared" si="44"/>
        <v>摇头</v>
      </c>
      <c r="F185" t="s">
        <v>472</v>
      </c>
      <c r="I185">
        <v>1</v>
      </c>
      <c r="J185">
        <v>1</v>
      </c>
      <c r="K185">
        <v>1</v>
      </c>
      <c r="L185" t="s">
        <v>473</v>
      </c>
      <c r="M185" s="207" t="s">
        <v>300</v>
      </c>
      <c r="O185" s="4">
        <v>81</v>
      </c>
      <c r="P185">
        <v>1</v>
      </c>
      <c r="T185" s="60"/>
      <c r="U185" s="60"/>
      <c r="V185">
        <v>2</v>
      </c>
      <c r="W185" t="s">
        <v>146</v>
      </c>
      <c r="X185" t="str">
        <f>IF(ISBLANK(W185),"",VLOOKUP($W185,Sheet2!$A$2:$E$29,3,FALSE))</f>
        <v>UI_icon_teshudognzuo_23</v>
      </c>
      <c r="Y185" t="str">
        <f>IF(ISBLANK(W185),"",VLOOKUP($W185,Sheet2!$A$2:$E$29,4,FALSE))</f>
        <v>BQ_mood23</v>
      </c>
    </row>
    <row r="186" customFormat="1" ht="18.75" spans="1:25">
      <c r="A186" s="4">
        <f t="shared" si="45"/>
        <v>180</v>
      </c>
      <c r="B186" s="46">
        <v>113034</v>
      </c>
      <c r="C186" t="s">
        <v>61</v>
      </c>
      <c r="D186" s="16" t="str">
        <f t="shared" si="43"/>
        <v>UI_icon_teshudognzuo_09</v>
      </c>
      <c r="E186" t="str">
        <f t="shared" si="44"/>
        <v>点头</v>
      </c>
      <c r="F186" t="s">
        <v>474</v>
      </c>
      <c r="I186">
        <v>1</v>
      </c>
      <c r="J186">
        <v>1</v>
      </c>
      <c r="K186">
        <v>1</v>
      </c>
      <c r="L186" t="s">
        <v>475</v>
      </c>
      <c r="M186" s="207" t="s">
        <v>300</v>
      </c>
      <c r="O186" s="4">
        <v>81</v>
      </c>
      <c r="P186">
        <v>1</v>
      </c>
      <c r="T186" s="60"/>
      <c r="U186" s="60"/>
      <c r="V186">
        <v>3</v>
      </c>
      <c r="W186" t="s">
        <v>363</v>
      </c>
      <c r="X186" t="str">
        <f>IF(ISBLANK(W186),"",VLOOKUP($W186,Sheet2!$A$2:$E$29,3,FALSE))</f>
        <v>UI_icon_teshudognzuo_09</v>
      </c>
      <c r="Y186" t="str">
        <f>IF(ISBLANK(W186),"",VLOOKUP($W186,Sheet2!$A$2:$E$29,4,FALSE))</f>
        <v>BQ_mood09</v>
      </c>
    </row>
    <row r="187" customFormat="1" ht="18.75" spans="1:25">
      <c r="A187" s="4">
        <f t="shared" si="45"/>
        <v>181</v>
      </c>
      <c r="B187" s="46">
        <v>113034</v>
      </c>
      <c r="C187" t="s">
        <v>66</v>
      </c>
      <c r="D187" s="16" t="str">
        <f t="shared" si="43"/>
        <v>UI_icon_teshudognzuo_22</v>
      </c>
      <c r="E187" t="str">
        <f t="shared" si="44"/>
        <v>大笑</v>
      </c>
      <c r="F187" t="s">
        <v>476</v>
      </c>
      <c r="I187">
        <v>1</v>
      </c>
      <c r="J187">
        <v>1</v>
      </c>
      <c r="K187">
        <v>1</v>
      </c>
      <c r="L187" t="s">
        <v>477</v>
      </c>
      <c r="M187" s="207" t="s">
        <v>300</v>
      </c>
      <c r="O187" s="4">
        <v>81</v>
      </c>
      <c r="P187">
        <v>1</v>
      </c>
      <c r="T187" s="60"/>
      <c r="U187" s="60"/>
      <c r="V187">
        <v>4</v>
      </c>
      <c r="W187" t="s">
        <v>155</v>
      </c>
      <c r="X187" t="str">
        <f>IF(ISBLANK(W187),"",VLOOKUP($W187,Sheet2!$A$2:$E$29,3,FALSE))</f>
        <v>UI_icon_teshudognzuo_22</v>
      </c>
      <c r="Y187" t="str">
        <f>IF(ISBLANK(W187),"",VLOOKUP($W187,Sheet2!$A$2:$E$29,4,FALSE))</f>
        <v>BQ_mood22</v>
      </c>
    </row>
    <row r="188" customFormat="1" ht="18.75" spans="1:25">
      <c r="A188" s="4">
        <f t="shared" si="45"/>
        <v>182</v>
      </c>
      <c r="B188" s="46">
        <v>113034</v>
      </c>
      <c r="C188" t="s">
        <v>93</v>
      </c>
      <c r="D188" s="16" t="str">
        <f t="shared" si="43"/>
        <v>UI_icon_teshudognzuo_11</v>
      </c>
      <c r="E188" t="str">
        <f t="shared" si="44"/>
        <v>招手</v>
      </c>
      <c r="F188" t="s">
        <v>478</v>
      </c>
      <c r="I188">
        <v>1</v>
      </c>
      <c r="J188">
        <v>1</v>
      </c>
      <c r="K188">
        <v>1</v>
      </c>
      <c r="L188" t="s">
        <v>479</v>
      </c>
      <c r="M188" s="207" t="s">
        <v>300</v>
      </c>
      <c r="O188" s="4">
        <v>81</v>
      </c>
      <c r="P188">
        <v>1</v>
      </c>
      <c r="T188" s="60"/>
      <c r="U188" s="60"/>
      <c r="V188">
        <v>5</v>
      </c>
      <c r="W188" t="s">
        <v>468</v>
      </c>
      <c r="X188" t="str">
        <f>IF(ISBLANK(W188),"",VLOOKUP($W188,Sheet2!$A$2:$E$29,3,FALSE))</f>
        <v>UI_icon_teshudognzuo_11</v>
      </c>
      <c r="Y188" t="str">
        <f>IF(ISBLANK(W188),"",VLOOKUP($W188,Sheet2!$A$2:$E$29,4,FALSE))</f>
        <v>BQ_mood11</v>
      </c>
    </row>
    <row r="189" customFormat="1" ht="18.75" spans="1:25">
      <c r="A189" s="4">
        <f t="shared" ref="A189:A198" si="46">ROW()-6</f>
        <v>183</v>
      </c>
      <c r="B189" s="46">
        <v>113035</v>
      </c>
      <c r="C189" s="4" t="s">
        <v>50</v>
      </c>
      <c r="D189" s="16" t="str">
        <f t="shared" si="43"/>
        <v>UI_icon_teshudognzuo_04</v>
      </c>
      <c r="E189" t="str">
        <f t="shared" si="44"/>
        <v>放松</v>
      </c>
      <c r="F189" t="s">
        <v>480</v>
      </c>
      <c r="I189">
        <v>1</v>
      </c>
      <c r="J189">
        <v>0</v>
      </c>
      <c r="K189">
        <v>1</v>
      </c>
      <c r="L189" t="s">
        <v>481</v>
      </c>
      <c r="M189" s="207" t="s">
        <v>300</v>
      </c>
      <c r="O189" s="4">
        <v>76</v>
      </c>
      <c r="P189">
        <v>1</v>
      </c>
      <c r="T189" s="60"/>
      <c r="U189" s="60" t="s">
        <v>482</v>
      </c>
      <c r="V189">
        <v>1</v>
      </c>
      <c r="W189" t="s">
        <v>111</v>
      </c>
      <c r="X189" t="str">
        <f>IF(ISBLANK(W189),"",VLOOKUP($W189,Sheet2!$A$2:$E$29,3,FALSE))</f>
        <v>UI_icon_teshudognzuo_04</v>
      </c>
      <c r="Y189" t="str">
        <f>IF(ISBLANK(W189),"",VLOOKUP($W189,Sheet2!$A$2:$E$29,4,FALSE))</f>
        <v>BQ_mood04</v>
      </c>
    </row>
    <row r="190" customFormat="1" ht="18.75" spans="1:25">
      <c r="A190" s="4">
        <f t="shared" si="46"/>
        <v>184</v>
      </c>
      <c r="B190" s="46">
        <v>113035</v>
      </c>
      <c r="C190" t="s">
        <v>56</v>
      </c>
      <c r="D190" s="16" t="str">
        <f t="shared" si="43"/>
        <v>UI_icon_teshudognzuo_01</v>
      </c>
      <c r="E190" t="str">
        <f t="shared" si="44"/>
        <v>认同</v>
      </c>
      <c r="F190" t="s">
        <v>483</v>
      </c>
      <c r="I190">
        <v>1</v>
      </c>
      <c r="J190">
        <v>0</v>
      </c>
      <c r="K190">
        <v>1</v>
      </c>
      <c r="L190" t="s">
        <v>484</v>
      </c>
      <c r="M190" s="207" t="s">
        <v>300</v>
      </c>
      <c r="O190" s="4">
        <v>76</v>
      </c>
      <c r="P190">
        <v>0</v>
      </c>
      <c r="T190" s="60"/>
      <c r="U190" s="60"/>
      <c r="V190">
        <v>2</v>
      </c>
      <c r="W190" t="s">
        <v>67</v>
      </c>
      <c r="X190" t="str">
        <f>IF(ISBLANK(W190),"",VLOOKUP($W190,Sheet2!$A$2:$E$29,3,FALSE))</f>
        <v>UI_icon_teshudognzuo_01</v>
      </c>
      <c r="Y190" t="str">
        <f>IF(ISBLANK(W190),"",VLOOKUP($W190,Sheet2!$A$2:$E$29,4,FALSE))</f>
        <v>BQ_mood01</v>
      </c>
    </row>
    <row r="191" customFormat="1" ht="18.75" spans="1:25">
      <c r="A191" s="4">
        <f t="shared" si="46"/>
        <v>185</v>
      </c>
      <c r="B191" s="46">
        <v>113035</v>
      </c>
      <c r="C191" t="s">
        <v>61</v>
      </c>
      <c r="D191" s="16" t="str">
        <f t="shared" si="43"/>
        <v>UI_icon_teshudognzuo_28</v>
      </c>
      <c r="E191" t="str">
        <f t="shared" si="44"/>
        <v>玩</v>
      </c>
      <c r="I191">
        <v>1</v>
      </c>
      <c r="J191">
        <v>0</v>
      </c>
      <c r="K191">
        <v>0</v>
      </c>
      <c r="O191" s="4">
        <v>76</v>
      </c>
      <c r="P191">
        <v>0</v>
      </c>
      <c r="T191" s="60"/>
      <c r="U191" s="60"/>
      <c r="V191">
        <v>3</v>
      </c>
      <c r="W191" t="s">
        <v>153</v>
      </c>
      <c r="X191" t="str">
        <f>IF(ISBLANK(W191),"",VLOOKUP($W191,Sheet2!$A$2:$E$29,3,FALSE))</f>
        <v>UI_icon_teshudognzuo_28</v>
      </c>
      <c r="Y191" t="str">
        <f>IF(ISBLANK(W191),"",VLOOKUP($W191,Sheet2!$A$2:$E$29,4,FALSE))</f>
        <v>BQ_mood28</v>
      </c>
    </row>
    <row r="192" customFormat="1" ht="18.75" spans="1:25">
      <c r="A192" s="4">
        <f t="shared" si="46"/>
        <v>186</v>
      </c>
      <c r="B192" s="46">
        <v>113035</v>
      </c>
      <c r="C192" t="s">
        <v>66</v>
      </c>
      <c r="D192" s="16" t="str">
        <f t="shared" si="43"/>
        <v>UI_icon_teshudognzuo_27</v>
      </c>
      <c r="E192" t="str">
        <f t="shared" si="44"/>
        <v>秀</v>
      </c>
      <c r="F192" t="s">
        <v>485</v>
      </c>
      <c r="I192">
        <v>1</v>
      </c>
      <c r="J192">
        <v>0</v>
      </c>
      <c r="K192">
        <v>1</v>
      </c>
      <c r="L192" t="s">
        <v>486</v>
      </c>
      <c r="M192" s="207" t="s">
        <v>300</v>
      </c>
      <c r="O192" s="4">
        <v>76</v>
      </c>
      <c r="P192">
        <v>1</v>
      </c>
      <c r="T192" s="60"/>
      <c r="U192" s="60"/>
      <c r="V192">
        <v>4</v>
      </c>
      <c r="W192" t="s">
        <v>65</v>
      </c>
      <c r="X192" t="str">
        <f>IF(ISBLANK(W192),"",VLOOKUP($W192,Sheet2!$A$2:$E$29,3,FALSE))</f>
        <v>UI_icon_teshudognzuo_27</v>
      </c>
      <c r="Y192" t="str">
        <f>IF(ISBLANK(W192),"",VLOOKUP($W192,Sheet2!$A$2:$E$29,4,FALSE))</f>
        <v>BQ_mood27</v>
      </c>
    </row>
    <row r="193" customFormat="1" ht="18.75" spans="1:25">
      <c r="A193" s="4">
        <f t="shared" si="46"/>
        <v>187</v>
      </c>
      <c r="B193" s="46">
        <v>113035</v>
      </c>
      <c r="C193" s="4" t="s">
        <v>93</v>
      </c>
      <c r="D193" s="16" t="str">
        <f t="shared" si="43"/>
        <v>UI_icon_teshudognzuo_10</v>
      </c>
      <c r="E193" t="str">
        <f t="shared" si="44"/>
        <v>生气</v>
      </c>
      <c r="I193">
        <v>0</v>
      </c>
      <c r="J193">
        <v>1</v>
      </c>
      <c r="K193">
        <v>0</v>
      </c>
      <c r="O193" s="4">
        <v>76</v>
      </c>
      <c r="P193">
        <v>0</v>
      </c>
      <c r="S193" t="s">
        <v>365</v>
      </c>
      <c r="T193" s="60"/>
      <c r="U193" s="60"/>
      <c r="V193">
        <v>5</v>
      </c>
      <c r="W193" t="s">
        <v>446</v>
      </c>
      <c r="X193" t="str">
        <f>IF(ISBLANK(W193),"",VLOOKUP($W193,Sheet2!$A$2:$E$29,3,FALSE))</f>
        <v>UI_icon_teshudognzuo_10</v>
      </c>
      <c r="Y193" t="str">
        <f>IF(ISBLANK(W193),"",VLOOKUP($W193,Sheet2!$A$2:$E$29,4,FALSE))</f>
        <v>BQ_mood10</v>
      </c>
    </row>
    <row r="194" customFormat="1" ht="18.75" spans="1:25">
      <c r="A194" s="4">
        <f t="shared" si="46"/>
        <v>188</v>
      </c>
      <c r="B194" s="46">
        <v>113036</v>
      </c>
      <c r="C194" s="4" t="s">
        <v>50</v>
      </c>
      <c r="D194" s="16" t="str">
        <f t="shared" si="43"/>
        <v>UI_icon_teshudognzuo_03</v>
      </c>
      <c r="E194" t="str">
        <f t="shared" si="44"/>
        <v>打招呼</v>
      </c>
      <c r="F194" t="s">
        <v>487</v>
      </c>
      <c r="I194">
        <v>1</v>
      </c>
      <c r="J194">
        <v>0</v>
      </c>
      <c r="K194">
        <v>1</v>
      </c>
      <c r="L194" t="s">
        <v>488</v>
      </c>
      <c r="M194" t="s">
        <v>489</v>
      </c>
      <c r="O194" s="4">
        <v>77</v>
      </c>
      <c r="P194">
        <v>1</v>
      </c>
      <c r="T194" s="60"/>
      <c r="U194" s="60" t="s">
        <v>490</v>
      </c>
      <c r="V194">
        <v>1</v>
      </c>
      <c r="W194" t="s">
        <v>103</v>
      </c>
      <c r="X194" t="str">
        <f>IF(ISBLANK(W194),"",VLOOKUP($W194,Sheet2!$A$2:$E$29,3,FALSE))</f>
        <v>UI_icon_teshudognzuo_03</v>
      </c>
      <c r="Y194" t="str">
        <f>IF(ISBLANK(W194),"",VLOOKUP($W194,Sheet2!$A$2:$E$29,4,FALSE))</f>
        <v>BQ_mood03</v>
      </c>
    </row>
    <row r="195" customFormat="1" ht="18.75" spans="1:25">
      <c r="A195" s="4">
        <f t="shared" si="46"/>
        <v>189</v>
      </c>
      <c r="B195" s="46">
        <v>113036</v>
      </c>
      <c r="C195" t="s">
        <v>56</v>
      </c>
      <c r="D195" s="16" t="str">
        <f t="shared" si="43"/>
        <v>UI_icon_teshudognzuo_22</v>
      </c>
      <c r="E195" t="str">
        <f t="shared" si="44"/>
        <v>大笑</v>
      </c>
      <c r="F195" t="s">
        <v>491</v>
      </c>
      <c r="I195">
        <v>1</v>
      </c>
      <c r="J195">
        <v>0</v>
      </c>
      <c r="K195">
        <v>1</v>
      </c>
      <c r="L195" t="s">
        <v>492</v>
      </c>
      <c r="M195" t="s">
        <v>300</v>
      </c>
      <c r="O195" s="4">
        <v>77</v>
      </c>
      <c r="P195">
        <v>1</v>
      </c>
      <c r="T195" s="60"/>
      <c r="U195" s="60"/>
      <c r="V195">
        <v>2</v>
      </c>
      <c r="W195" t="s">
        <v>155</v>
      </c>
      <c r="X195" t="str">
        <f>IF(ISBLANK(W195),"",VLOOKUP($W195,Sheet2!$A$2:$E$29,3,FALSE))</f>
        <v>UI_icon_teshudognzuo_22</v>
      </c>
      <c r="Y195" t="str">
        <f>IF(ISBLANK(W195),"",VLOOKUP($W195,Sheet2!$A$2:$E$29,4,FALSE))</f>
        <v>BQ_mood22</v>
      </c>
    </row>
    <row r="196" customFormat="1" ht="18.75" spans="1:25">
      <c r="A196" s="4">
        <f t="shared" si="46"/>
        <v>190</v>
      </c>
      <c r="B196" s="46">
        <v>113036</v>
      </c>
      <c r="C196" t="s">
        <v>61</v>
      </c>
      <c r="D196" s="16" t="str">
        <f t="shared" si="43"/>
        <v>UI_icon_teshudognzuo_04</v>
      </c>
      <c r="E196" t="str">
        <f t="shared" si="44"/>
        <v>放松</v>
      </c>
      <c r="F196" t="s">
        <v>493</v>
      </c>
      <c r="I196">
        <v>1</v>
      </c>
      <c r="J196">
        <v>0</v>
      </c>
      <c r="K196">
        <v>1</v>
      </c>
      <c r="L196" t="s">
        <v>494</v>
      </c>
      <c r="M196" t="s">
        <v>495</v>
      </c>
      <c r="O196" s="4">
        <v>77</v>
      </c>
      <c r="P196">
        <v>1</v>
      </c>
      <c r="T196" s="60"/>
      <c r="U196" s="60"/>
      <c r="V196">
        <v>3</v>
      </c>
      <c r="W196" t="s">
        <v>111</v>
      </c>
      <c r="X196" t="str">
        <f>IF(ISBLANK(W196),"",VLOOKUP($W196,Sheet2!$A$2:$E$29,3,FALSE))</f>
        <v>UI_icon_teshudognzuo_04</v>
      </c>
      <c r="Y196" t="str">
        <f>IF(ISBLANK(W196),"",VLOOKUP($W196,Sheet2!$A$2:$E$29,4,FALSE))</f>
        <v>BQ_mood04</v>
      </c>
    </row>
    <row r="197" customFormat="1" ht="18.75" spans="1:25">
      <c r="A197" s="4">
        <f t="shared" si="46"/>
        <v>191</v>
      </c>
      <c r="B197" s="46">
        <v>113036</v>
      </c>
      <c r="C197" t="s">
        <v>66</v>
      </c>
      <c r="D197" s="16" t="str">
        <f t="shared" si="43"/>
        <v>UI_icon_teshudognzuo_07</v>
      </c>
      <c r="E197" t="str">
        <f t="shared" si="44"/>
        <v>观望</v>
      </c>
      <c r="F197" t="s">
        <v>496</v>
      </c>
      <c r="I197">
        <v>1</v>
      </c>
      <c r="J197">
        <v>0</v>
      </c>
      <c r="K197">
        <v>1</v>
      </c>
      <c r="L197" t="s">
        <v>497</v>
      </c>
      <c r="M197" t="s">
        <v>495</v>
      </c>
      <c r="O197" s="4">
        <v>77</v>
      </c>
      <c r="P197">
        <v>1</v>
      </c>
      <c r="T197" s="60"/>
      <c r="U197" s="60"/>
      <c r="V197">
        <v>4</v>
      </c>
      <c r="W197" t="s">
        <v>127</v>
      </c>
      <c r="X197" t="str">
        <f>IF(ISBLANK(W197),"",VLOOKUP($W197,Sheet2!$A$2:$E$29,3,FALSE))</f>
        <v>UI_icon_teshudognzuo_07</v>
      </c>
      <c r="Y197" t="str">
        <f>IF(ISBLANK(W197),"",VLOOKUP($W197,Sheet2!$A$2:$E$29,4,FALSE))</f>
        <v>BQ_mood07</v>
      </c>
    </row>
    <row r="198" customFormat="1" ht="18.75" spans="1:25">
      <c r="A198" s="4">
        <f t="shared" si="46"/>
        <v>192</v>
      </c>
      <c r="B198" s="46">
        <v>113036</v>
      </c>
      <c r="C198" s="4" t="s">
        <v>93</v>
      </c>
      <c r="D198" s="16" t="str">
        <f t="shared" si="43"/>
        <v>UI_icon_teshudognzuo_03</v>
      </c>
      <c r="E198" t="str">
        <f t="shared" si="44"/>
        <v>打招呼</v>
      </c>
      <c r="I198">
        <v>0</v>
      </c>
      <c r="J198">
        <v>1</v>
      </c>
      <c r="K198">
        <v>0</v>
      </c>
      <c r="O198" s="4">
        <v>77</v>
      </c>
      <c r="P198">
        <v>0</v>
      </c>
      <c r="S198" t="s">
        <v>365</v>
      </c>
      <c r="T198" s="60"/>
      <c r="U198" s="60"/>
      <c r="V198">
        <v>5</v>
      </c>
      <c r="W198" t="s">
        <v>103</v>
      </c>
      <c r="X198" t="str">
        <f>IF(ISBLANK(W198),"",VLOOKUP($W198,Sheet2!$A$2:$E$29,3,FALSE))</f>
        <v>UI_icon_teshudognzuo_03</v>
      </c>
      <c r="Y198" t="str">
        <f>IF(ISBLANK(W198),"",VLOOKUP($W198,Sheet2!$A$2:$E$29,4,FALSE))</f>
        <v>BQ_mood03</v>
      </c>
    </row>
    <row r="199" customFormat="1" ht="18.75" spans="1:25">
      <c r="A199" s="4">
        <f t="shared" ref="A199:A208" si="47">ROW()-6</f>
        <v>193</v>
      </c>
      <c r="B199" s="46">
        <v>113037</v>
      </c>
      <c r="C199" s="4" t="s">
        <v>50</v>
      </c>
      <c r="D199" s="16" t="str">
        <f t="shared" ref="D199:D204" si="48">X199</f>
        <v>UI_icon_teshudognzuo_27</v>
      </c>
      <c r="E199" t="str">
        <f t="shared" ref="E199:E204" si="49">W199</f>
        <v>秀</v>
      </c>
      <c r="F199" t="s">
        <v>498</v>
      </c>
      <c r="I199">
        <v>1</v>
      </c>
      <c r="J199">
        <v>0</v>
      </c>
      <c r="K199">
        <v>1</v>
      </c>
      <c r="L199" t="s">
        <v>499</v>
      </c>
      <c r="M199" s="207" t="s">
        <v>300</v>
      </c>
      <c r="O199" s="4">
        <v>73</v>
      </c>
      <c r="P199">
        <v>1</v>
      </c>
      <c r="T199" s="60"/>
      <c r="U199" s="60" t="s">
        <v>500</v>
      </c>
      <c r="V199">
        <v>1</v>
      </c>
      <c r="W199" t="s">
        <v>65</v>
      </c>
      <c r="X199" t="str">
        <f>IF(ISBLANK(W199),"",VLOOKUP($W199,Sheet2!$A$2:$E$29,3,FALSE))</f>
        <v>UI_icon_teshudognzuo_27</v>
      </c>
      <c r="Y199" t="str">
        <f>IF(ISBLANK(W199),"",VLOOKUP($W199,Sheet2!$A$2:$E$29,4,FALSE))</f>
        <v>BQ_mood27</v>
      </c>
    </row>
    <row r="200" customFormat="1" ht="18.75" spans="1:25">
      <c r="A200" s="4">
        <f t="shared" si="47"/>
        <v>194</v>
      </c>
      <c r="B200" s="46">
        <v>113037</v>
      </c>
      <c r="C200" t="s">
        <v>56</v>
      </c>
      <c r="D200" s="16" t="str">
        <f t="shared" si="48"/>
        <v>UI_icon_teshudognzuo_07</v>
      </c>
      <c r="E200" t="str">
        <f t="shared" si="49"/>
        <v>观望</v>
      </c>
      <c r="F200" t="s">
        <v>501</v>
      </c>
      <c r="I200">
        <v>1</v>
      </c>
      <c r="J200">
        <v>0</v>
      </c>
      <c r="K200">
        <v>1</v>
      </c>
      <c r="L200" t="s">
        <v>502</v>
      </c>
      <c r="M200" s="207" t="s">
        <v>300</v>
      </c>
      <c r="O200" s="4">
        <v>73</v>
      </c>
      <c r="P200">
        <v>1</v>
      </c>
      <c r="T200" s="60"/>
      <c r="U200" s="60"/>
      <c r="V200">
        <v>2</v>
      </c>
      <c r="W200" t="s">
        <v>127</v>
      </c>
      <c r="X200" t="str">
        <f>IF(ISBLANK(W200),"",VLOOKUP($W200,Sheet2!$A$2:$E$29,3,FALSE))</f>
        <v>UI_icon_teshudognzuo_07</v>
      </c>
      <c r="Y200" t="str">
        <f>IF(ISBLANK(W200),"",VLOOKUP($W200,Sheet2!$A$2:$E$29,4,FALSE))</f>
        <v>BQ_mood07</v>
      </c>
    </row>
    <row r="201" customFormat="1" ht="18.75" spans="1:25">
      <c r="A201" s="4">
        <f t="shared" si="47"/>
        <v>195</v>
      </c>
      <c r="B201" s="46">
        <v>113037</v>
      </c>
      <c r="C201" t="s">
        <v>61</v>
      </c>
      <c r="D201" s="16" t="str">
        <f t="shared" si="48"/>
        <v>UI_icon_teshudognzuo_06</v>
      </c>
      <c r="E201" t="str">
        <f t="shared" si="49"/>
        <v>行礼</v>
      </c>
      <c r="F201" t="s">
        <v>503</v>
      </c>
      <c r="I201">
        <v>1</v>
      </c>
      <c r="J201">
        <v>0</v>
      </c>
      <c r="K201">
        <v>1</v>
      </c>
      <c r="L201" t="s">
        <v>504</v>
      </c>
      <c r="M201" s="207" t="s">
        <v>300</v>
      </c>
      <c r="O201" s="4">
        <v>73</v>
      </c>
      <c r="P201">
        <v>1</v>
      </c>
      <c r="T201" s="60"/>
      <c r="U201" s="60"/>
      <c r="V201">
        <v>3</v>
      </c>
      <c r="W201" t="s">
        <v>449</v>
      </c>
      <c r="X201" t="str">
        <f>IF(ISBLANK(W201),"",VLOOKUP($W201,Sheet2!$A$2:$E$29,3,FALSE))</f>
        <v>UI_icon_teshudognzuo_06</v>
      </c>
      <c r="Y201" t="str">
        <f>IF(ISBLANK(W201),"",VLOOKUP($W201,Sheet2!$A$2:$E$29,4,FALSE))</f>
        <v>BQ_mood06</v>
      </c>
    </row>
    <row r="202" customFormat="1" ht="18.75" spans="1:25">
      <c r="A202" s="4">
        <f t="shared" si="47"/>
        <v>196</v>
      </c>
      <c r="B202" s="46">
        <v>113037</v>
      </c>
      <c r="C202" t="s">
        <v>66</v>
      </c>
      <c r="D202" s="16" t="str">
        <f t="shared" si="48"/>
        <v>UI_icon_teshudognzuo_08</v>
      </c>
      <c r="E202" t="str">
        <f t="shared" si="49"/>
        <v>休闲</v>
      </c>
      <c r="F202" t="s">
        <v>505</v>
      </c>
      <c r="I202">
        <v>1</v>
      </c>
      <c r="J202">
        <v>0</v>
      </c>
      <c r="K202">
        <v>1</v>
      </c>
      <c r="L202" t="s">
        <v>506</v>
      </c>
      <c r="M202" s="207" t="s">
        <v>300</v>
      </c>
      <c r="O202" s="4">
        <v>73</v>
      </c>
      <c r="P202">
        <v>1</v>
      </c>
      <c r="T202" s="60"/>
      <c r="U202" s="60"/>
      <c r="V202">
        <v>4</v>
      </c>
      <c r="W202" t="s">
        <v>72</v>
      </c>
      <c r="X202" t="str">
        <f>IF(ISBLANK(W202),"",VLOOKUP($W202,Sheet2!$A$2:$E$29,3,FALSE))</f>
        <v>UI_icon_teshudognzuo_08</v>
      </c>
      <c r="Y202" t="str">
        <f>IF(ISBLANK(W202),"",VLOOKUP($W202,Sheet2!$A$2:$E$29,4,FALSE))</f>
        <v>BQ_mood08</v>
      </c>
    </row>
    <row r="203" customFormat="1" ht="18.75" spans="1:25">
      <c r="A203" s="4">
        <f t="shared" si="47"/>
        <v>197</v>
      </c>
      <c r="B203" s="46">
        <v>113037</v>
      </c>
      <c r="C203" s="4" t="s">
        <v>93</v>
      </c>
      <c r="D203" s="16" t="str">
        <f t="shared" si="48"/>
        <v>UI_icon_teshudognzuo_03</v>
      </c>
      <c r="E203" t="str">
        <f t="shared" si="49"/>
        <v>打招呼</v>
      </c>
      <c r="F203" t="s">
        <v>507</v>
      </c>
      <c r="I203">
        <v>1</v>
      </c>
      <c r="J203">
        <v>0</v>
      </c>
      <c r="K203">
        <v>1</v>
      </c>
      <c r="L203" t="s">
        <v>508</v>
      </c>
      <c r="M203" s="207" t="s">
        <v>300</v>
      </c>
      <c r="O203" s="4">
        <v>73</v>
      </c>
      <c r="P203">
        <v>1</v>
      </c>
      <c r="T203" s="60"/>
      <c r="U203" s="60"/>
      <c r="V203">
        <v>5</v>
      </c>
      <c r="W203" t="s">
        <v>103</v>
      </c>
      <c r="X203" t="str">
        <f>IF(ISBLANK(W203),"",VLOOKUP($W203,Sheet2!$A$2:$E$29,3,FALSE))</f>
        <v>UI_icon_teshudognzuo_03</v>
      </c>
      <c r="Y203" t="str">
        <f>IF(ISBLANK(W203),"",VLOOKUP($W203,Sheet2!$A$2:$E$29,4,FALSE))</f>
        <v>BQ_mood03</v>
      </c>
    </row>
    <row r="204" customFormat="1" ht="18.75" spans="1:25">
      <c r="A204" s="4">
        <f t="shared" si="47"/>
        <v>198</v>
      </c>
      <c r="B204" s="46">
        <v>113037</v>
      </c>
      <c r="C204" s="4" t="s">
        <v>364</v>
      </c>
      <c r="D204" s="16" t="str">
        <f t="shared" si="48"/>
        <v>UI_icon_teshudognzuo_28</v>
      </c>
      <c r="E204" t="str">
        <f t="shared" si="49"/>
        <v>玩</v>
      </c>
      <c r="I204">
        <v>0</v>
      </c>
      <c r="J204">
        <v>1</v>
      </c>
      <c r="K204">
        <v>0</v>
      </c>
      <c r="O204" s="4">
        <v>73</v>
      </c>
      <c r="P204">
        <v>0</v>
      </c>
      <c r="S204" t="s">
        <v>365</v>
      </c>
      <c r="T204" s="60"/>
      <c r="U204" s="60"/>
      <c r="V204">
        <v>6</v>
      </c>
      <c r="W204" t="s">
        <v>153</v>
      </c>
      <c r="X204" t="str">
        <f>IF(ISBLANK(W204),"",VLOOKUP($W204,Sheet2!$A$2:$E$29,3,FALSE))</f>
        <v>UI_icon_teshudognzuo_28</v>
      </c>
      <c r="Y204" t="str">
        <f>IF(ISBLANK(W204),"",VLOOKUP($W204,Sheet2!$A$2:$E$29,4,FALSE))</f>
        <v>BQ_mood28</v>
      </c>
    </row>
    <row r="205" customFormat="1" ht="18.75" spans="1:25">
      <c r="A205" s="4">
        <f t="shared" si="47"/>
        <v>199</v>
      </c>
      <c r="B205" s="46">
        <v>113038</v>
      </c>
      <c r="C205" s="4" t="s">
        <v>50</v>
      </c>
      <c r="D205" s="16" t="str">
        <f t="shared" ref="D205:D221" si="50">X205</f>
        <v>UI_icon_teshudognzuo_03</v>
      </c>
      <c r="E205" t="str">
        <f t="shared" ref="E205:E221" si="51">W205</f>
        <v>打招呼</v>
      </c>
      <c r="F205" t="s">
        <v>509</v>
      </c>
      <c r="I205">
        <v>1</v>
      </c>
      <c r="J205">
        <v>0</v>
      </c>
      <c r="K205">
        <v>1</v>
      </c>
      <c r="L205" t="s">
        <v>510</v>
      </c>
      <c r="M205" s="207" t="s">
        <v>300</v>
      </c>
      <c r="O205" s="4">
        <v>74</v>
      </c>
      <c r="P205">
        <v>1</v>
      </c>
      <c r="T205" s="60"/>
      <c r="U205" s="60" t="s">
        <v>511</v>
      </c>
      <c r="V205">
        <v>1</v>
      </c>
      <c r="W205" t="s">
        <v>103</v>
      </c>
      <c r="X205" t="str">
        <f>IF(ISBLANK(W205),"",VLOOKUP($W205,Sheet2!$A$2:$E$29,3,FALSE))</f>
        <v>UI_icon_teshudognzuo_03</v>
      </c>
      <c r="Y205" t="str">
        <f>IF(ISBLANK(W205),"",VLOOKUP($W205,Sheet2!$A$2:$E$29,4,FALSE))</f>
        <v>BQ_mood03</v>
      </c>
    </row>
    <row r="206" customFormat="1" ht="18.75" spans="1:25">
      <c r="A206" s="4">
        <f t="shared" si="47"/>
        <v>200</v>
      </c>
      <c r="B206" s="46">
        <v>113038</v>
      </c>
      <c r="C206" t="s">
        <v>56</v>
      </c>
      <c r="D206" s="16" t="str">
        <f t="shared" si="50"/>
        <v>UI_icon_teshudognzuo_02</v>
      </c>
      <c r="E206" t="str">
        <f t="shared" si="51"/>
        <v>拒绝</v>
      </c>
      <c r="I206">
        <v>0</v>
      </c>
      <c r="J206">
        <v>0</v>
      </c>
      <c r="K206">
        <v>0</v>
      </c>
      <c r="O206" s="4">
        <v>74</v>
      </c>
      <c r="P206">
        <v>1</v>
      </c>
      <c r="T206" s="60"/>
      <c r="U206" s="60"/>
      <c r="V206">
        <v>2</v>
      </c>
      <c r="W206" t="s">
        <v>77</v>
      </c>
      <c r="X206" t="str">
        <f>IF(ISBLANK(W206),"",VLOOKUP($W206,Sheet2!$A$2:$E$29,3,FALSE))</f>
        <v>UI_icon_teshudognzuo_02</v>
      </c>
      <c r="Y206" t="str">
        <f>IF(ISBLANK(W206),"",VLOOKUP($W206,Sheet2!$A$2:$E$29,4,FALSE))</f>
        <v>BQ_mood02</v>
      </c>
    </row>
    <row r="207" customFormat="1" ht="18.75" spans="1:25">
      <c r="A207" s="4">
        <f t="shared" si="47"/>
        <v>201</v>
      </c>
      <c r="B207" s="46">
        <v>113038</v>
      </c>
      <c r="C207" t="s">
        <v>61</v>
      </c>
      <c r="D207" s="16" t="str">
        <f t="shared" si="50"/>
        <v>UI_icon_teshudognzuo_08</v>
      </c>
      <c r="E207" t="str">
        <f t="shared" si="51"/>
        <v>休闲</v>
      </c>
      <c r="F207" t="s">
        <v>512</v>
      </c>
      <c r="I207">
        <v>1</v>
      </c>
      <c r="J207">
        <v>0</v>
      </c>
      <c r="K207">
        <v>1</v>
      </c>
      <c r="L207" t="s">
        <v>513</v>
      </c>
      <c r="M207" s="207" t="s">
        <v>300</v>
      </c>
      <c r="O207" s="4">
        <v>74</v>
      </c>
      <c r="P207">
        <v>1</v>
      </c>
      <c r="T207" s="60"/>
      <c r="U207" s="60"/>
      <c r="V207">
        <v>3</v>
      </c>
      <c r="W207" t="s">
        <v>72</v>
      </c>
      <c r="X207" t="str">
        <f>IF(ISBLANK(W207),"",VLOOKUP($W207,Sheet2!$A$2:$E$29,3,FALSE))</f>
        <v>UI_icon_teshudognzuo_08</v>
      </c>
      <c r="Y207" t="str">
        <f>IF(ISBLANK(W207),"",VLOOKUP($W207,Sheet2!$A$2:$E$29,4,FALSE))</f>
        <v>BQ_mood08</v>
      </c>
    </row>
    <row r="208" customFormat="1" ht="18.75" spans="1:25">
      <c r="A208" s="4">
        <f t="shared" si="47"/>
        <v>202</v>
      </c>
      <c r="B208" s="46">
        <v>113038</v>
      </c>
      <c r="C208" t="s">
        <v>66</v>
      </c>
      <c r="D208" s="16" t="str">
        <f t="shared" si="50"/>
        <v>UI_icon_teshudognzuo_05</v>
      </c>
      <c r="E208" t="str">
        <f t="shared" si="51"/>
        <v>示威</v>
      </c>
      <c r="F208" t="s">
        <v>514</v>
      </c>
      <c r="I208">
        <v>1</v>
      </c>
      <c r="J208">
        <v>0</v>
      </c>
      <c r="K208">
        <v>1</v>
      </c>
      <c r="L208" t="s">
        <v>515</v>
      </c>
      <c r="M208" s="207" t="s">
        <v>300</v>
      </c>
      <c r="O208" s="4">
        <v>74</v>
      </c>
      <c r="P208">
        <v>1</v>
      </c>
      <c r="T208" s="60"/>
      <c r="U208" s="60"/>
      <c r="V208">
        <v>4</v>
      </c>
      <c r="W208" t="s">
        <v>60</v>
      </c>
      <c r="X208" t="str">
        <f>IF(ISBLANK(W208),"",VLOOKUP($W208,Sheet2!$A$2:$E$29,3,FALSE))</f>
        <v>UI_icon_teshudognzuo_05</v>
      </c>
      <c r="Y208" t="str">
        <f>IF(ISBLANK(W208),"",VLOOKUP($W208,Sheet2!$A$2:$E$29,4,FALSE))</f>
        <v>BQ_mood05</v>
      </c>
    </row>
    <row r="209" customFormat="1" ht="18.75" spans="1:25">
      <c r="A209" s="4">
        <f t="shared" ref="A209:A218" si="52">ROW()-6</f>
        <v>203</v>
      </c>
      <c r="B209" s="46">
        <v>113038</v>
      </c>
      <c r="C209" s="4" t="s">
        <v>93</v>
      </c>
      <c r="D209" s="16" t="str">
        <f t="shared" si="50"/>
        <v>UI_icon_teshudognzuo_28</v>
      </c>
      <c r="E209" t="str">
        <f t="shared" si="51"/>
        <v>玩</v>
      </c>
      <c r="F209" t="s">
        <v>516</v>
      </c>
      <c r="I209">
        <v>1</v>
      </c>
      <c r="J209">
        <v>0</v>
      </c>
      <c r="K209">
        <v>1</v>
      </c>
      <c r="L209" t="s">
        <v>517</v>
      </c>
      <c r="M209" s="207" t="s">
        <v>300</v>
      </c>
      <c r="O209" s="4">
        <v>74</v>
      </c>
      <c r="P209">
        <v>1</v>
      </c>
      <c r="T209" s="60"/>
      <c r="U209" s="60"/>
      <c r="V209">
        <v>5</v>
      </c>
      <c r="W209" t="s">
        <v>153</v>
      </c>
      <c r="X209" t="str">
        <f>IF(ISBLANK(W209),"",VLOOKUP($W209,Sheet2!$A$2:$E$29,3,FALSE))</f>
        <v>UI_icon_teshudognzuo_28</v>
      </c>
      <c r="Y209" t="str">
        <f>IF(ISBLANK(W209),"",VLOOKUP($W209,Sheet2!$A$2:$E$29,4,FALSE))</f>
        <v>BQ_mood28</v>
      </c>
    </row>
    <row r="210" customFormat="1" ht="18.75" spans="1:25">
      <c r="A210" s="4">
        <f t="shared" si="52"/>
        <v>204</v>
      </c>
      <c r="B210" s="46">
        <v>113038</v>
      </c>
      <c r="C210" s="4" t="s">
        <v>364</v>
      </c>
      <c r="D210" s="16" t="str">
        <f t="shared" si="50"/>
        <v>UI_icon_teshudognzuo_02</v>
      </c>
      <c r="E210" t="str">
        <f t="shared" si="51"/>
        <v>拒绝</v>
      </c>
      <c r="I210">
        <v>0</v>
      </c>
      <c r="J210">
        <v>1</v>
      </c>
      <c r="K210">
        <v>0</v>
      </c>
      <c r="O210" s="4">
        <v>74</v>
      </c>
      <c r="P210">
        <v>0</v>
      </c>
      <c r="S210" t="s">
        <v>365</v>
      </c>
      <c r="T210" s="60"/>
      <c r="U210" s="60"/>
      <c r="V210">
        <v>6</v>
      </c>
      <c r="W210" t="s">
        <v>77</v>
      </c>
      <c r="X210" t="str">
        <f>IF(ISBLANK(W210),"",VLOOKUP($W210,Sheet2!$A$2:$E$29,3,FALSE))</f>
        <v>UI_icon_teshudognzuo_02</v>
      </c>
      <c r="Y210" t="str">
        <f>IF(ISBLANK(W210),"",VLOOKUP($W210,Sheet2!$A$2:$E$29,4,FALSE))</f>
        <v>BQ_mood02</v>
      </c>
    </row>
    <row r="211" customFormat="1" ht="18.75" spans="1:25">
      <c r="A211" s="4">
        <f t="shared" si="52"/>
        <v>205</v>
      </c>
      <c r="B211" s="46">
        <v>113039</v>
      </c>
      <c r="C211" s="4" t="s">
        <v>50</v>
      </c>
      <c r="D211" s="16" t="str">
        <f t="shared" si="50"/>
        <v>UI_icon_teshudognzuo_07</v>
      </c>
      <c r="E211" t="str">
        <f t="shared" si="51"/>
        <v>观望</v>
      </c>
      <c r="F211" t="s">
        <v>518</v>
      </c>
      <c r="I211">
        <v>1</v>
      </c>
      <c r="J211">
        <v>0</v>
      </c>
      <c r="K211">
        <v>1</v>
      </c>
      <c r="L211" t="s">
        <v>519</v>
      </c>
      <c r="M211" s="207" t="s">
        <v>300</v>
      </c>
      <c r="O211" s="4">
        <v>82</v>
      </c>
      <c r="P211">
        <v>1</v>
      </c>
      <c r="T211" s="60"/>
      <c r="U211" s="60" t="s">
        <v>520</v>
      </c>
      <c r="V211">
        <v>1</v>
      </c>
      <c r="W211" t="s">
        <v>127</v>
      </c>
      <c r="X211" t="str">
        <f>IF(ISBLANK(W211),"",VLOOKUP($W211,Sheet2!$A$2:$E$29,3,FALSE))</f>
        <v>UI_icon_teshudognzuo_07</v>
      </c>
      <c r="Y211" t="str">
        <f>IF(ISBLANK(W211),"",VLOOKUP($W211,Sheet2!$A$2:$E$29,4,FALSE))</f>
        <v>BQ_mood07</v>
      </c>
    </row>
    <row r="212" customFormat="1" ht="18.75" spans="1:25">
      <c r="A212" s="4">
        <f t="shared" si="52"/>
        <v>206</v>
      </c>
      <c r="B212" s="46">
        <v>113039</v>
      </c>
      <c r="C212" t="s">
        <v>56</v>
      </c>
      <c r="D212" s="16" t="str">
        <f t="shared" si="50"/>
        <v>UI_icon_teshudognzuo_16</v>
      </c>
      <c r="E212" t="str">
        <f t="shared" si="51"/>
        <v>挑衅</v>
      </c>
      <c r="F212" t="s">
        <v>521</v>
      </c>
      <c r="I212">
        <v>1</v>
      </c>
      <c r="J212">
        <v>0</v>
      </c>
      <c r="K212">
        <v>1</v>
      </c>
      <c r="L212" t="s">
        <v>522</v>
      </c>
      <c r="M212" s="207" t="s">
        <v>300</v>
      </c>
      <c r="O212" s="4">
        <v>82</v>
      </c>
      <c r="P212">
        <v>1</v>
      </c>
      <c r="T212" s="60"/>
      <c r="U212" s="60"/>
      <c r="V212">
        <v>2</v>
      </c>
      <c r="W212" t="s">
        <v>55</v>
      </c>
      <c r="X212" t="str">
        <f>IF(ISBLANK(W212),"",VLOOKUP($W212,Sheet2!$A$2:$E$29,3,FALSE))</f>
        <v>UI_icon_teshudognzuo_16</v>
      </c>
      <c r="Y212" t="str">
        <f>IF(ISBLANK(W212),"",VLOOKUP($W212,Sheet2!$A$2:$E$29,4,FALSE))</f>
        <v>BQ_mood16</v>
      </c>
    </row>
    <row r="213" customFormat="1" ht="18.75" spans="1:25">
      <c r="A213" s="4">
        <f t="shared" si="52"/>
        <v>207</v>
      </c>
      <c r="B213" s="46">
        <v>113039</v>
      </c>
      <c r="C213" t="s">
        <v>61</v>
      </c>
      <c r="D213" s="16" t="str">
        <f t="shared" si="50"/>
        <v>UI_icon_teshudognzuo_03</v>
      </c>
      <c r="E213" t="str">
        <f t="shared" si="51"/>
        <v>打招呼</v>
      </c>
      <c r="F213" t="s">
        <v>523</v>
      </c>
      <c r="I213">
        <v>1</v>
      </c>
      <c r="J213">
        <v>0</v>
      </c>
      <c r="K213">
        <v>1</v>
      </c>
      <c r="L213" t="s">
        <v>524</v>
      </c>
      <c r="M213" s="207" t="s">
        <v>300</v>
      </c>
      <c r="O213" s="4">
        <v>82</v>
      </c>
      <c r="P213">
        <v>1</v>
      </c>
      <c r="T213" s="60"/>
      <c r="U213" s="60"/>
      <c r="V213">
        <v>3</v>
      </c>
      <c r="W213" t="s">
        <v>103</v>
      </c>
      <c r="X213" t="str">
        <f>IF(ISBLANK(W213),"",VLOOKUP($W213,Sheet2!$A$2:$E$29,3,FALSE))</f>
        <v>UI_icon_teshudognzuo_03</v>
      </c>
      <c r="Y213" t="str">
        <f>IF(ISBLANK(W213),"",VLOOKUP($W213,Sheet2!$A$2:$E$29,4,FALSE))</f>
        <v>BQ_mood03</v>
      </c>
    </row>
    <row r="214" customFormat="1" ht="18.75" spans="1:25">
      <c r="A214" s="4">
        <f t="shared" si="52"/>
        <v>208</v>
      </c>
      <c r="B214" s="46">
        <v>113039</v>
      </c>
      <c r="C214" t="s">
        <v>66</v>
      </c>
      <c r="D214" s="16" t="str">
        <f t="shared" si="50"/>
        <v>UI_icon_teshudognzuo_05</v>
      </c>
      <c r="E214" t="str">
        <f t="shared" si="51"/>
        <v>示威</v>
      </c>
      <c r="F214" t="s">
        <v>525</v>
      </c>
      <c r="I214">
        <v>1</v>
      </c>
      <c r="J214">
        <v>0</v>
      </c>
      <c r="K214">
        <v>1</v>
      </c>
      <c r="L214" t="s">
        <v>526</v>
      </c>
      <c r="M214" s="207" t="s">
        <v>300</v>
      </c>
      <c r="O214" s="4">
        <v>82</v>
      </c>
      <c r="P214">
        <v>1</v>
      </c>
      <c r="T214" s="60"/>
      <c r="U214" s="60"/>
      <c r="V214">
        <v>4</v>
      </c>
      <c r="W214" t="s">
        <v>60</v>
      </c>
      <c r="X214" t="str">
        <f>IF(ISBLANK(W214),"",VLOOKUP($W214,Sheet2!$A$2:$E$29,3,FALSE))</f>
        <v>UI_icon_teshudognzuo_05</v>
      </c>
      <c r="Y214" t="str">
        <f>IF(ISBLANK(W214),"",VLOOKUP($W214,Sheet2!$A$2:$E$29,4,FALSE))</f>
        <v>BQ_mood05</v>
      </c>
    </row>
    <row r="215" customFormat="1" ht="18.75" spans="1:25">
      <c r="A215" s="4">
        <f t="shared" si="52"/>
        <v>209</v>
      </c>
      <c r="B215" s="46">
        <v>113039</v>
      </c>
      <c r="C215" s="4" t="s">
        <v>93</v>
      </c>
      <c r="D215" s="16" t="str">
        <f t="shared" si="50"/>
        <v>UI_icon_teshudognzuo_14</v>
      </c>
      <c r="E215" t="str">
        <f t="shared" si="51"/>
        <v>无奈</v>
      </c>
      <c r="F215" t="s">
        <v>527</v>
      </c>
      <c r="I215">
        <v>1</v>
      </c>
      <c r="J215">
        <v>0</v>
      </c>
      <c r="K215">
        <v>1</v>
      </c>
      <c r="L215" t="s">
        <v>528</v>
      </c>
      <c r="M215" s="207" t="s">
        <v>300</v>
      </c>
      <c r="O215" s="4">
        <v>82</v>
      </c>
      <c r="P215">
        <v>1</v>
      </c>
      <c r="T215" s="60"/>
      <c r="U215" s="60"/>
      <c r="V215">
        <v>5</v>
      </c>
      <c r="W215" t="s">
        <v>101</v>
      </c>
      <c r="X215" t="str">
        <f>IF(ISBLANK(W215),"",VLOOKUP($W215,Sheet2!$A$2:$E$29,3,FALSE))</f>
        <v>UI_icon_teshudognzuo_14</v>
      </c>
      <c r="Y215" t="str">
        <f>IF(ISBLANK(W215),"",VLOOKUP($W215,Sheet2!$A$2:$E$29,4,FALSE))</f>
        <v>BQ_mood14</v>
      </c>
    </row>
    <row r="216" customFormat="1" ht="18.75" spans="1:25">
      <c r="A216" s="4">
        <f t="shared" si="52"/>
        <v>210</v>
      </c>
      <c r="B216" s="46">
        <v>113039</v>
      </c>
      <c r="C216" s="4" t="s">
        <v>364</v>
      </c>
      <c r="D216" s="16" t="str">
        <f t="shared" si="50"/>
        <v>UI_icon_teshudognzuo_02</v>
      </c>
      <c r="E216" t="str">
        <f t="shared" si="51"/>
        <v>拒绝</v>
      </c>
      <c r="I216">
        <v>0</v>
      </c>
      <c r="J216">
        <v>1</v>
      </c>
      <c r="K216">
        <v>0</v>
      </c>
      <c r="O216" s="4">
        <v>82</v>
      </c>
      <c r="P216">
        <v>0</v>
      </c>
      <c r="S216" t="s">
        <v>365</v>
      </c>
      <c r="T216" s="60"/>
      <c r="U216" s="60"/>
      <c r="V216">
        <v>6</v>
      </c>
      <c r="W216" t="s">
        <v>77</v>
      </c>
      <c r="X216" t="str">
        <f>IF(ISBLANK(W216),"",VLOOKUP($W216,Sheet2!$A$2:$E$29,3,FALSE))</f>
        <v>UI_icon_teshudognzuo_02</v>
      </c>
      <c r="Y216" t="str">
        <f>IF(ISBLANK(W216),"",VLOOKUP($W216,Sheet2!$A$2:$E$29,4,FALSE))</f>
        <v>BQ_mood02</v>
      </c>
    </row>
    <row r="217" customFormat="1" ht="16" customHeight="1" spans="1:25">
      <c r="A217" s="4">
        <f t="shared" si="52"/>
        <v>211</v>
      </c>
      <c r="B217" s="46">
        <v>113041</v>
      </c>
      <c r="C217" s="4" t="s">
        <v>50</v>
      </c>
      <c r="D217" s="16" t="str">
        <f t="shared" si="50"/>
        <v>UI_icon_teshudognzuo_07</v>
      </c>
      <c r="E217" t="str">
        <f t="shared" si="51"/>
        <v>观望</v>
      </c>
      <c r="F217" t="s">
        <v>529</v>
      </c>
      <c r="I217">
        <v>1</v>
      </c>
      <c r="J217">
        <v>1</v>
      </c>
      <c r="K217">
        <v>1</v>
      </c>
      <c r="L217" t="s">
        <v>530</v>
      </c>
      <c r="M217" s="207" t="s">
        <v>300</v>
      </c>
      <c r="O217" s="4">
        <v>90</v>
      </c>
      <c r="P217">
        <v>1</v>
      </c>
      <c r="T217" s="60"/>
      <c r="U217" s="60" t="s">
        <v>531</v>
      </c>
      <c r="V217">
        <v>1</v>
      </c>
      <c r="W217" t="s">
        <v>127</v>
      </c>
      <c r="X217" t="str">
        <f>IF(ISBLANK(W217),"",VLOOKUP($W217,Sheet2!$A$2:$E$29,3,FALSE))</f>
        <v>UI_icon_teshudognzuo_07</v>
      </c>
      <c r="Y217" t="str">
        <f>IF(ISBLANK(W217),"",VLOOKUP($W217,Sheet2!$A$2:$E$29,4,FALSE))</f>
        <v>BQ_mood07</v>
      </c>
    </row>
    <row r="218" customFormat="1" ht="16" customHeight="1" spans="1:25">
      <c r="A218" s="4">
        <f t="shared" si="52"/>
        <v>212</v>
      </c>
      <c r="B218" s="46">
        <v>113041</v>
      </c>
      <c r="C218" t="s">
        <v>56</v>
      </c>
      <c r="D218" s="16" t="str">
        <f t="shared" si="50"/>
        <v>UI_icon_teshudognzuo_03</v>
      </c>
      <c r="E218" t="str">
        <f t="shared" si="51"/>
        <v>打招呼</v>
      </c>
      <c r="F218" t="s">
        <v>532</v>
      </c>
      <c r="I218">
        <v>1</v>
      </c>
      <c r="J218">
        <v>1</v>
      </c>
      <c r="K218">
        <v>1</v>
      </c>
      <c r="L218" t="s">
        <v>533</v>
      </c>
      <c r="M218" s="207" t="s">
        <v>300</v>
      </c>
      <c r="O218" s="4">
        <v>90</v>
      </c>
      <c r="P218">
        <v>1</v>
      </c>
      <c r="T218" s="60"/>
      <c r="U218" s="60"/>
      <c r="V218">
        <v>2</v>
      </c>
      <c r="W218" t="s">
        <v>103</v>
      </c>
      <c r="X218" t="str">
        <f>IF(ISBLANK(W218),"",VLOOKUP($W218,Sheet2!$A$2:$E$29,3,FALSE))</f>
        <v>UI_icon_teshudognzuo_03</v>
      </c>
      <c r="Y218" t="str">
        <f>IF(ISBLANK(W218),"",VLOOKUP($W218,Sheet2!$A$2:$E$29,4,FALSE))</f>
        <v>BQ_mood03</v>
      </c>
    </row>
    <row r="219" customFormat="1" ht="16" customHeight="1" spans="1:25">
      <c r="A219" s="4">
        <f t="shared" ref="A219:A228" si="53">ROW()-6</f>
        <v>213</v>
      </c>
      <c r="B219" s="46">
        <v>113041</v>
      </c>
      <c r="C219" t="s">
        <v>61</v>
      </c>
      <c r="D219" s="16" t="str">
        <f t="shared" si="50"/>
        <v>UI_icon_teshudognzuo_14</v>
      </c>
      <c r="E219" t="str">
        <f t="shared" si="51"/>
        <v>无奈</v>
      </c>
      <c r="F219" t="s">
        <v>534</v>
      </c>
      <c r="I219">
        <v>1</v>
      </c>
      <c r="J219">
        <v>1</v>
      </c>
      <c r="K219">
        <v>1</v>
      </c>
      <c r="L219" t="s">
        <v>535</v>
      </c>
      <c r="M219" s="207" t="s">
        <v>300</v>
      </c>
      <c r="O219" s="4">
        <v>90</v>
      </c>
      <c r="P219">
        <v>1</v>
      </c>
      <c r="T219" s="60"/>
      <c r="U219" s="60"/>
      <c r="V219">
        <v>3</v>
      </c>
      <c r="W219" t="s">
        <v>101</v>
      </c>
      <c r="X219" t="str">
        <f>IF(ISBLANK(W219),"",VLOOKUP($W219,Sheet2!$A$2:$E$29,3,FALSE))</f>
        <v>UI_icon_teshudognzuo_14</v>
      </c>
      <c r="Y219" t="str">
        <f>IF(ISBLANK(W219),"",VLOOKUP($W219,Sheet2!$A$2:$E$29,4,FALSE))</f>
        <v>BQ_mood14</v>
      </c>
    </row>
    <row r="220" customFormat="1" ht="16" customHeight="1" spans="1:25">
      <c r="A220" s="4">
        <f t="shared" si="53"/>
        <v>214</v>
      </c>
      <c r="B220" s="46">
        <v>113041</v>
      </c>
      <c r="C220" t="s">
        <v>66</v>
      </c>
      <c r="D220" s="16" t="str">
        <f t="shared" si="50"/>
        <v>UI_icon_teshudognzuo_22</v>
      </c>
      <c r="E220" t="str">
        <f t="shared" si="51"/>
        <v>大笑</v>
      </c>
      <c r="F220" t="s">
        <v>536</v>
      </c>
      <c r="I220">
        <v>1</v>
      </c>
      <c r="J220">
        <v>1</v>
      </c>
      <c r="K220">
        <v>1</v>
      </c>
      <c r="L220" t="s">
        <v>537</v>
      </c>
      <c r="M220" s="207" t="s">
        <v>300</v>
      </c>
      <c r="O220" s="4">
        <v>90</v>
      </c>
      <c r="P220">
        <v>1</v>
      </c>
      <c r="T220" s="60"/>
      <c r="U220" s="60"/>
      <c r="V220">
        <v>4</v>
      </c>
      <c r="W220" t="s">
        <v>155</v>
      </c>
      <c r="X220" t="str">
        <f>IF(ISBLANK(W220),"",VLOOKUP($W220,Sheet2!$A$2:$E$29,3,FALSE))</f>
        <v>UI_icon_teshudognzuo_22</v>
      </c>
      <c r="Y220" t="str">
        <f>IF(ISBLANK(W220),"",VLOOKUP($W220,Sheet2!$A$2:$E$29,4,FALSE))</f>
        <v>BQ_mood22</v>
      </c>
    </row>
    <row r="221" customFormat="1" ht="16" customHeight="1" spans="1:25">
      <c r="A221" s="4">
        <f t="shared" si="53"/>
        <v>215</v>
      </c>
      <c r="B221" s="46">
        <v>113041</v>
      </c>
      <c r="C221" s="4" t="s">
        <v>93</v>
      </c>
      <c r="D221" s="16" t="str">
        <f t="shared" si="50"/>
        <v>UI_icon_teshudognzuo_01</v>
      </c>
      <c r="E221" t="str">
        <f t="shared" si="51"/>
        <v>认同</v>
      </c>
      <c r="F221" t="s">
        <v>538</v>
      </c>
      <c r="I221">
        <v>1</v>
      </c>
      <c r="J221">
        <v>1</v>
      </c>
      <c r="K221">
        <v>1</v>
      </c>
      <c r="L221" t="s">
        <v>539</v>
      </c>
      <c r="M221" s="207" t="s">
        <v>300</v>
      </c>
      <c r="O221" s="4">
        <v>90</v>
      </c>
      <c r="P221">
        <v>1</v>
      </c>
      <c r="T221" s="60"/>
      <c r="U221" s="60"/>
      <c r="V221">
        <v>5</v>
      </c>
      <c r="W221" t="s">
        <v>67</v>
      </c>
      <c r="X221" t="str">
        <f>IF(ISBLANK(W221),"",VLOOKUP($W221,Sheet2!$A$2:$E$29,3,FALSE))</f>
        <v>UI_icon_teshudognzuo_01</v>
      </c>
      <c r="Y221" t="str">
        <f>IF(ISBLANK(W221),"",VLOOKUP($W221,Sheet2!$A$2:$E$29,4,FALSE))</f>
        <v>BQ_mood01</v>
      </c>
    </row>
    <row r="222" customFormat="1" ht="16" customHeight="1" spans="1:25">
      <c r="A222" s="4">
        <f t="shared" si="53"/>
        <v>216</v>
      </c>
      <c r="B222" s="46">
        <v>113042</v>
      </c>
      <c r="C222" s="4" t="s">
        <v>50</v>
      </c>
      <c r="D222" s="16" t="str">
        <f t="shared" ref="D222:D233" si="54">X222</f>
        <v>UI_icon_teshudognzuo_03</v>
      </c>
      <c r="E222" t="str">
        <f t="shared" ref="E222:E227" si="55">W222</f>
        <v>打招呼</v>
      </c>
      <c r="F222" t="s">
        <v>540</v>
      </c>
      <c r="I222">
        <v>1</v>
      </c>
      <c r="J222">
        <v>0</v>
      </c>
      <c r="K222">
        <v>1</v>
      </c>
      <c r="L222" t="s">
        <v>541</v>
      </c>
      <c r="M222" s="207" t="s">
        <v>300</v>
      </c>
      <c r="O222" s="4">
        <v>84</v>
      </c>
      <c r="P222">
        <v>1</v>
      </c>
      <c r="T222" s="60"/>
      <c r="U222" s="60" t="s">
        <v>542</v>
      </c>
      <c r="V222">
        <v>1</v>
      </c>
      <c r="W222" t="s">
        <v>103</v>
      </c>
      <c r="X222" t="str">
        <f>IF(ISBLANK(W222),"",VLOOKUP($W222,Sheet2!$A$2:$E$29,3,FALSE))</f>
        <v>UI_icon_teshudognzuo_03</v>
      </c>
      <c r="Y222" t="str">
        <f>IF(ISBLANK(W222),"",VLOOKUP($W222,Sheet2!$A$2:$E$29,4,FALSE))</f>
        <v>BQ_mood03</v>
      </c>
    </row>
    <row r="223" customFormat="1" ht="16" customHeight="1" spans="1:25">
      <c r="A223" s="4">
        <f t="shared" si="53"/>
        <v>217</v>
      </c>
      <c r="B223" s="46">
        <v>113042</v>
      </c>
      <c r="C223" s="4" t="s">
        <v>56</v>
      </c>
      <c r="D223" s="16" t="str">
        <f t="shared" si="54"/>
        <v>UI_icon_teshudognzuo_28</v>
      </c>
      <c r="E223" t="str">
        <f t="shared" si="55"/>
        <v>玩</v>
      </c>
      <c r="F223" t="s">
        <v>543</v>
      </c>
      <c r="I223">
        <v>1</v>
      </c>
      <c r="J223">
        <v>0</v>
      </c>
      <c r="K223">
        <v>1</v>
      </c>
      <c r="L223" t="s">
        <v>544</v>
      </c>
      <c r="M223" s="207" t="s">
        <v>300</v>
      </c>
      <c r="O223" s="4">
        <v>84</v>
      </c>
      <c r="P223">
        <v>1</v>
      </c>
      <c r="T223" s="60"/>
      <c r="U223" s="60"/>
      <c r="V223">
        <v>2</v>
      </c>
      <c r="W223" t="s">
        <v>153</v>
      </c>
      <c r="X223" t="str">
        <f>IF(ISBLANK(W223),"",VLOOKUP($W223,Sheet2!$A$2:$E$29,3,FALSE))</f>
        <v>UI_icon_teshudognzuo_28</v>
      </c>
      <c r="Y223" t="str">
        <f>IF(ISBLANK(W223),"",VLOOKUP($W223,Sheet2!$A$2:$E$29,4,FALSE))</f>
        <v>BQ_mood28</v>
      </c>
    </row>
    <row r="224" customFormat="1" ht="16" customHeight="1" spans="1:25">
      <c r="A224" s="4">
        <f t="shared" si="53"/>
        <v>218</v>
      </c>
      <c r="B224" s="46">
        <v>113042</v>
      </c>
      <c r="C224" s="4" t="s">
        <v>61</v>
      </c>
      <c r="D224" s="16" t="str">
        <f t="shared" si="54"/>
        <v>UI_icon_teshudognzuo_21</v>
      </c>
      <c r="E224" t="str">
        <f t="shared" si="55"/>
        <v>思考</v>
      </c>
      <c r="F224" t="s">
        <v>545</v>
      </c>
      <c r="I224">
        <v>1</v>
      </c>
      <c r="J224">
        <v>0</v>
      </c>
      <c r="K224">
        <v>1</v>
      </c>
      <c r="L224" t="s">
        <v>546</v>
      </c>
      <c r="M224" s="207" t="s">
        <v>300</v>
      </c>
      <c r="O224" s="4">
        <v>84</v>
      </c>
      <c r="P224">
        <v>1</v>
      </c>
      <c r="T224" s="60"/>
      <c r="U224" s="60"/>
      <c r="V224">
        <v>3</v>
      </c>
      <c r="W224" t="s">
        <v>205</v>
      </c>
      <c r="X224" t="str">
        <f>IF(ISBLANK(W224),"",VLOOKUP($W224,Sheet2!$A$2:$E$29,3,FALSE))</f>
        <v>UI_icon_teshudognzuo_21</v>
      </c>
      <c r="Y224" t="str">
        <f>IF(ISBLANK(W224),"",VLOOKUP($W224,Sheet2!$A$2:$E$29,4,FALSE))</f>
        <v>BQ_mood21</v>
      </c>
    </row>
    <row r="225" customFormat="1" ht="16" customHeight="1" spans="1:25">
      <c r="A225" s="4">
        <f t="shared" si="53"/>
        <v>219</v>
      </c>
      <c r="B225" s="46">
        <v>113042</v>
      </c>
      <c r="C225" s="4" t="s">
        <v>547</v>
      </c>
      <c r="D225" s="16" t="str">
        <f t="shared" si="54"/>
        <v>UI_icon_teshudognzuo_27</v>
      </c>
      <c r="E225" t="str">
        <f t="shared" si="55"/>
        <v>秀</v>
      </c>
      <c r="I225">
        <v>0</v>
      </c>
      <c r="J225">
        <v>0</v>
      </c>
      <c r="K225">
        <v>0</v>
      </c>
      <c r="O225" s="4">
        <v>84</v>
      </c>
      <c r="P225">
        <v>0</v>
      </c>
      <c r="T225" s="60"/>
      <c r="U225" s="60"/>
      <c r="V225">
        <v>4</v>
      </c>
      <c r="W225" t="s">
        <v>65</v>
      </c>
      <c r="X225" t="str">
        <f>IF(ISBLANK(W225),"",VLOOKUP($W225,Sheet2!$A$2:$E$29,3,FALSE))</f>
        <v>UI_icon_teshudognzuo_27</v>
      </c>
      <c r="Y225" t="str">
        <f>IF(ISBLANK(W225),"",VLOOKUP($W225,Sheet2!$A$2:$E$29,4,FALSE))</f>
        <v>BQ_mood27</v>
      </c>
    </row>
    <row r="226" customFormat="1" ht="16" customHeight="1" spans="1:25">
      <c r="A226" s="4">
        <f t="shared" si="53"/>
        <v>220</v>
      </c>
      <c r="B226" s="46">
        <v>113042</v>
      </c>
      <c r="C226" s="4" t="s">
        <v>93</v>
      </c>
      <c r="D226" s="16" t="str">
        <f t="shared" si="54"/>
        <v>UI_icon_teshudognzuo_06</v>
      </c>
      <c r="E226" t="str">
        <f t="shared" si="55"/>
        <v>行礼</v>
      </c>
      <c r="F226" t="s">
        <v>548</v>
      </c>
      <c r="I226">
        <v>1</v>
      </c>
      <c r="J226">
        <v>0</v>
      </c>
      <c r="K226">
        <v>1</v>
      </c>
      <c r="L226" t="s">
        <v>549</v>
      </c>
      <c r="M226" s="207" t="s">
        <v>300</v>
      </c>
      <c r="O226" s="4">
        <v>84</v>
      </c>
      <c r="P226">
        <v>1</v>
      </c>
      <c r="T226" s="60"/>
      <c r="U226" s="60"/>
      <c r="V226">
        <v>5</v>
      </c>
      <c r="W226" t="s">
        <v>449</v>
      </c>
      <c r="X226" t="str">
        <f>IF(ISBLANK(W226),"",VLOOKUP($W226,Sheet2!$A$2:$E$29,3,FALSE))</f>
        <v>UI_icon_teshudognzuo_06</v>
      </c>
      <c r="Y226" t="str">
        <f>IF(ISBLANK(W226),"",VLOOKUP($W226,Sheet2!$A$2:$E$29,4,FALSE))</f>
        <v>BQ_mood06</v>
      </c>
    </row>
    <row r="227" customFormat="1" ht="16" customHeight="1" spans="1:25">
      <c r="A227" s="4">
        <f t="shared" si="53"/>
        <v>221</v>
      </c>
      <c r="B227" s="46">
        <v>113042</v>
      </c>
      <c r="C227" s="4" t="s">
        <v>364</v>
      </c>
      <c r="D227" s="16" t="str">
        <f t="shared" si="54"/>
        <v>UI_icon_teshudognzuo_01</v>
      </c>
      <c r="E227" t="str">
        <f t="shared" si="55"/>
        <v>认同</v>
      </c>
      <c r="I227">
        <v>0</v>
      </c>
      <c r="J227">
        <v>1</v>
      </c>
      <c r="K227">
        <v>0</v>
      </c>
      <c r="O227" s="4">
        <v>84</v>
      </c>
      <c r="P227">
        <v>0</v>
      </c>
      <c r="S227" t="s">
        <v>365</v>
      </c>
      <c r="T227" s="60"/>
      <c r="U227" s="60"/>
      <c r="V227">
        <v>6</v>
      </c>
      <c r="W227" t="s">
        <v>67</v>
      </c>
      <c r="X227" t="str">
        <f>IF(ISBLANK(W227),"",VLOOKUP($W227,Sheet2!$A$2:$E$29,3,FALSE))</f>
        <v>UI_icon_teshudognzuo_01</v>
      </c>
      <c r="Y227" t="str">
        <f>IF(ISBLANK(W227),"",VLOOKUP($W227,Sheet2!$A$2:$E$29,4,FALSE))</f>
        <v>BQ_mood01</v>
      </c>
    </row>
    <row r="228" customFormat="1" ht="16" customHeight="1" spans="1:25">
      <c r="A228" s="4">
        <f t="shared" si="53"/>
        <v>222</v>
      </c>
      <c r="B228" s="46">
        <v>113043</v>
      </c>
      <c r="C228" s="4" t="s">
        <v>50</v>
      </c>
      <c r="D228" s="16" t="str">
        <f t="shared" si="54"/>
        <v>UI_icon_teshudognzuo_03</v>
      </c>
      <c r="E228" t="str">
        <f t="shared" ref="E228:E239" si="56">W228</f>
        <v>打招呼</v>
      </c>
      <c r="F228" t="s">
        <v>550</v>
      </c>
      <c r="I228">
        <v>1</v>
      </c>
      <c r="J228">
        <v>0</v>
      </c>
      <c r="K228">
        <v>1</v>
      </c>
      <c r="L228" t="s">
        <v>551</v>
      </c>
      <c r="M228" s="207" t="s">
        <v>300</v>
      </c>
      <c r="O228" s="4">
        <v>85</v>
      </c>
      <c r="P228">
        <v>1</v>
      </c>
      <c r="T228" s="60"/>
      <c r="U228" s="60" t="s">
        <v>552</v>
      </c>
      <c r="V228">
        <v>1</v>
      </c>
      <c r="W228" t="s">
        <v>103</v>
      </c>
      <c r="X228" t="str">
        <f>IF(ISBLANK(W228),"",VLOOKUP($W228,Sheet2!$A$2:$E$29,3,FALSE))</f>
        <v>UI_icon_teshudognzuo_03</v>
      </c>
      <c r="Y228" t="str">
        <f>IF(ISBLANK(W228),"",VLOOKUP($W228,Sheet2!$A$2:$E$29,4,FALSE))</f>
        <v>BQ_mood03</v>
      </c>
    </row>
    <row r="229" customFormat="1" ht="16" customHeight="1" spans="1:25">
      <c r="A229" s="4">
        <f t="shared" ref="A229:A238" si="57">ROW()-6</f>
        <v>223</v>
      </c>
      <c r="B229" s="46">
        <v>113043</v>
      </c>
      <c r="C229" s="4" t="s">
        <v>56</v>
      </c>
      <c r="D229" s="16" t="str">
        <f t="shared" si="54"/>
        <v>UI_icon_teshudognzuo_14</v>
      </c>
      <c r="E229" t="str">
        <f t="shared" si="56"/>
        <v>无奈</v>
      </c>
      <c r="F229" t="s">
        <v>553</v>
      </c>
      <c r="I229">
        <v>1</v>
      </c>
      <c r="J229">
        <v>0</v>
      </c>
      <c r="K229">
        <v>1</v>
      </c>
      <c r="L229" t="s">
        <v>554</v>
      </c>
      <c r="M229" s="207" t="s">
        <v>300</v>
      </c>
      <c r="O229" s="4">
        <v>85</v>
      </c>
      <c r="P229">
        <v>1</v>
      </c>
      <c r="T229" s="60"/>
      <c r="U229" s="60"/>
      <c r="V229">
        <v>2</v>
      </c>
      <c r="W229" t="s">
        <v>101</v>
      </c>
      <c r="X229" t="str">
        <f>IF(ISBLANK(W229),"",VLOOKUP($W229,Sheet2!$A$2:$E$29,3,FALSE))</f>
        <v>UI_icon_teshudognzuo_14</v>
      </c>
      <c r="Y229" t="str">
        <f>IF(ISBLANK(W229),"",VLOOKUP($W229,Sheet2!$A$2:$E$29,4,FALSE))</f>
        <v>BQ_mood14</v>
      </c>
    </row>
    <row r="230" customFormat="1" ht="16" customHeight="1" spans="1:25">
      <c r="A230" s="4">
        <f t="shared" si="57"/>
        <v>224</v>
      </c>
      <c r="B230" s="46">
        <v>113043</v>
      </c>
      <c r="C230" s="4" t="s">
        <v>61</v>
      </c>
      <c r="D230" s="16" t="str">
        <f t="shared" si="54"/>
        <v>UI_icon_teshudognzuo_22</v>
      </c>
      <c r="E230" t="str">
        <f t="shared" si="56"/>
        <v>大笑</v>
      </c>
      <c r="F230" t="s">
        <v>555</v>
      </c>
      <c r="I230">
        <v>1</v>
      </c>
      <c r="J230">
        <v>0</v>
      </c>
      <c r="K230">
        <v>1</v>
      </c>
      <c r="L230" t="s">
        <v>556</v>
      </c>
      <c r="M230" s="207" t="s">
        <v>300</v>
      </c>
      <c r="O230" s="4">
        <v>85</v>
      </c>
      <c r="P230">
        <v>1</v>
      </c>
      <c r="T230" s="60"/>
      <c r="U230" s="60"/>
      <c r="V230">
        <v>3</v>
      </c>
      <c r="W230" t="s">
        <v>155</v>
      </c>
      <c r="X230" t="str">
        <f>IF(ISBLANK(W230),"",VLOOKUP($W230,Sheet2!$A$2:$E$29,3,FALSE))</f>
        <v>UI_icon_teshudognzuo_22</v>
      </c>
      <c r="Y230" t="str">
        <f>IF(ISBLANK(W230),"",VLOOKUP($W230,Sheet2!$A$2:$E$29,4,FALSE))</f>
        <v>BQ_mood22</v>
      </c>
    </row>
    <row r="231" customFormat="1" ht="16" customHeight="1" spans="1:25">
      <c r="A231" s="4">
        <f t="shared" si="57"/>
        <v>225</v>
      </c>
      <c r="B231" s="46">
        <v>113043</v>
      </c>
      <c r="C231" s="4" t="s">
        <v>66</v>
      </c>
      <c r="D231" s="16" t="str">
        <f t="shared" si="54"/>
        <v>UI_icon_teshudognzuo_05</v>
      </c>
      <c r="E231" t="str">
        <f t="shared" si="56"/>
        <v>示威</v>
      </c>
      <c r="I231">
        <v>1</v>
      </c>
      <c r="J231">
        <v>0</v>
      </c>
      <c r="K231">
        <v>0</v>
      </c>
      <c r="O231" s="4">
        <v>85</v>
      </c>
      <c r="P231">
        <v>0</v>
      </c>
      <c r="T231" s="60"/>
      <c r="U231" s="60"/>
      <c r="V231">
        <v>4</v>
      </c>
      <c r="W231" t="s">
        <v>60</v>
      </c>
      <c r="X231" t="str">
        <f>IF(ISBLANK(W231),"",VLOOKUP($W231,Sheet2!$A$2:$E$29,3,FALSE))</f>
        <v>UI_icon_teshudognzuo_05</v>
      </c>
      <c r="Y231" t="str">
        <f>IF(ISBLANK(W231),"",VLOOKUP($W231,Sheet2!$A$2:$E$29,4,FALSE))</f>
        <v>BQ_mood05</v>
      </c>
    </row>
    <row r="232" customFormat="1" ht="16" customHeight="1" spans="1:25">
      <c r="A232" s="4">
        <f t="shared" si="57"/>
        <v>226</v>
      </c>
      <c r="B232" s="46">
        <v>113043</v>
      </c>
      <c r="C232" s="4" t="s">
        <v>93</v>
      </c>
      <c r="D232" s="16" t="str">
        <f t="shared" si="54"/>
        <v>UI_icon_teshudognzuo_08</v>
      </c>
      <c r="E232" t="str">
        <f t="shared" si="56"/>
        <v>休闲</v>
      </c>
      <c r="F232" t="s">
        <v>557</v>
      </c>
      <c r="I232">
        <v>1</v>
      </c>
      <c r="J232">
        <v>0</v>
      </c>
      <c r="K232">
        <v>1</v>
      </c>
      <c r="L232" t="s">
        <v>558</v>
      </c>
      <c r="M232" s="207" t="s">
        <v>300</v>
      </c>
      <c r="O232" s="4">
        <v>85</v>
      </c>
      <c r="P232">
        <v>1</v>
      </c>
      <c r="T232" s="60"/>
      <c r="U232" s="60"/>
      <c r="V232">
        <v>5</v>
      </c>
      <c r="W232" t="s">
        <v>72</v>
      </c>
      <c r="X232" t="str">
        <f>IF(ISBLANK(W232),"",VLOOKUP($W232,Sheet2!$A$2:$E$29,3,FALSE))</f>
        <v>UI_icon_teshudognzuo_08</v>
      </c>
      <c r="Y232" t="str">
        <f>IF(ISBLANK(W232),"",VLOOKUP($W232,Sheet2!$A$2:$E$29,4,FALSE))</f>
        <v>BQ_mood08</v>
      </c>
    </row>
    <row r="233" customFormat="1" ht="16" customHeight="1" spans="1:25">
      <c r="A233" s="4">
        <f t="shared" si="57"/>
        <v>227</v>
      </c>
      <c r="B233" s="46">
        <v>113043</v>
      </c>
      <c r="C233" s="4" t="s">
        <v>364</v>
      </c>
      <c r="D233" s="16" t="str">
        <f t="shared" si="54"/>
        <v>UI_icon_teshudognzuo_01</v>
      </c>
      <c r="E233" t="str">
        <f t="shared" si="56"/>
        <v>认同</v>
      </c>
      <c r="I233">
        <v>0</v>
      </c>
      <c r="J233">
        <v>1</v>
      </c>
      <c r="K233">
        <v>0</v>
      </c>
      <c r="O233" s="4">
        <v>85</v>
      </c>
      <c r="P233">
        <v>0</v>
      </c>
      <c r="S233" t="s">
        <v>365</v>
      </c>
      <c r="T233" s="60"/>
      <c r="U233" s="60"/>
      <c r="V233">
        <v>6</v>
      </c>
      <c r="W233" t="s">
        <v>67</v>
      </c>
      <c r="X233" t="str">
        <f>IF(ISBLANK(W233),"",VLOOKUP($W233,Sheet2!$A$2:$E$29,3,FALSE))</f>
        <v>UI_icon_teshudognzuo_01</v>
      </c>
      <c r="Y233" t="str">
        <f>IF(ISBLANK(W233),"",VLOOKUP($W233,Sheet2!$A$2:$E$29,4,FALSE))</f>
        <v>BQ_mood01</v>
      </c>
    </row>
    <row r="234" customFormat="1" ht="16" customHeight="1" spans="1:25">
      <c r="A234" s="4">
        <f t="shared" si="57"/>
        <v>228</v>
      </c>
      <c r="B234" s="46">
        <v>113040</v>
      </c>
      <c r="C234" s="4" t="s">
        <v>50</v>
      </c>
      <c r="D234" s="16" t="str">
        <f t="shared" ref="D234:D255" si="58">X234</f>
        <v>UI_icon_teshudognzuo_28</v>
      </c>
      <c r="E234" t="str">
        <f t="shared" si="56"/>
        <v>玩</v>
      </c>
      <c r="F234" t="s">
        <v>559</v>
      </c>
      <c r="I234">
        <v>1</v>
      </c>
      <c r="J234">
        <v>0</v>
      </c>
      <c r="K234">
        <v>1</v>
      </c>
      <c r="L234" t="s">
        <v>560</v>
      </c>
      <c r="M234" s="207" t="s">
        <v>300</v>
      </c>
      <c r="O234" s="4">
        <v>83</v>
      </c>
      <c r="P234">
        <v>1</v>
      </c>
      <c r="T234" s="60"/>
      <c r="U234" s="60" t="s">
        <v>561</v>
      </c>
      <c r="V234">
        <v>1</v>
      </c>
      <c r="W234" t="s">
        <v>153</v>
      </c>
      <c r="X234" t="str">
        <f>IF(ISBLANK(W234),"",VLOOKUP($W234,Sheet2!$A$2:$E$29,3,FALSE))</f>
        <v>UI_icon_teshudognzuo_28</v>
      </c>
      <c r="Y234" t="str">
        <f>IF(ISBLANK(W234),"",VLOOKUP($W234,Sheet2!$A$2:$E$29,4,FALSE))</f>
        <v>BQ_mood28</v>
      </c>
    </row>
    <row r="235" customFormat="1" ht="16" customHeight="1" spans="1:25">
      <c r="A235" s="4">
        <f t="shared" si="57"/>
        <v>229</v>
      </c>
      <c r="B235" s="46">
        <v>113040</v>
      </c>
      <c r="C235" s="4" t="s">
        <v>56</v>
      </c>
      <c r="D235" s="16" t="str">
        <f t="shared" si="58"/>
        <v>UI_icon_teshudognzuo_07</v>
      </c>
      <c r="E235" t="str">
        <f t="shared" si="56"/>
        <v>观望</v>
      </c>
      <c r="F235" t="s">
        <v>562</v>
      </c>
      <c r="I235">
        <v>1</v>
      </c>
      <c r="J235">
        <v>0</v>
      </c>
      <c r="K235">
        <v>1</v>
      </c>
      <c r="L235" t="s">
        <v>563</v>
      </c>
      <c r="M235" s="207" t="s">
        <v>300</v>
      </c>
      <c r="O235" s="4">
        <v>83</v>
      </c>
      <c r="P235">
        <v>1</v>
      </c>
      <c r="T235" s="60"/>
      <c r="U235" s="60"/>
      <c r="V235">
        <v>2</v>
      </c>
      <c r="W235" t="s">
        <v>127</v>
      </c>
      <c r="X235" t="str">
        <f>IF(ISBLANK(W235),"",VLOOKUP($W235,Sheet2!$A$2:$E$29,3,FALSE))</f>
        <v>UI_icon_teshudognzuo_07</v>
      </c>
      <c r="Y235" t="str">
        <f>IF(ISBLANK(W235),"",VLOOKUP($W235,Sheet2!$A$2:$E$29,4,FALSE))</f>
        <v>BQ_mood07</v>
      </c>
    </row>
    <row r="236" customFormat="1" ht="16" customHeight="1" spans="1:25">
      <c r="A236" s="4">
        <f t="shared" si="57"/>
        <v>230</v>
      </c>
      <c r="B236" s="46">
        <v>113040</v>
      </c>
      <c r="C236" s="4" t="s">
        <v>61</v>
      </c>
      <c r="D236" s="16" t="str">
        <f t="shared" si="58"/>
        <v>UI_icon_teshudognzuo_05</v>
      </c>
      <c r="E236" t="str">
        <f t="shared" si="56"/>
        <v>示威</v>
      </c>
      <c r="F236" t="s">
        <v>564</v>
      </c>
      <c r="I236">
        <v>1</v>
      </c>
      <c r="J236">
        <v>0</v>
      </c>
      <c r="K236">
        <v>1</v>
      </c>
      <c r="L236" t="s">
        <v>565</v>
      </c>
      <c r="M236" s="207" t="s">
        <v>300</v>
      </c>
      <c r="O236" s="4">
        <v>83</v>
      </c>
      <c r="P236">
        <v>1</v>
      </c>
      <c r="T236" s="60"/>
      <c r="U236" s="60"/>
      <c r="V236">
        <v>3</v>
      </c>
      <c r="W236" t="s">
        <v>60</v>
      </c>
      <c r="X236" t="str">
        <f>IF(ISBLANK(W236),"",VLOOKUP($W236,Sheet2!$A$2:$E$29,3,FALSE))</f>
        <v>UI_icon_teshudognzuo_05</v>
      </c>
      <c r="Y236" t="str">
        <f>IF(ISBLANK(W236),"",VLOOKUP($W236,Sheet2!$A$2:$E$29,4,FALSE))</f>
        <v>BQ_mood05</v>
      </c>
    </row>
    <row r="237" customFormat="1" ht="16" customHeight="1" spans="1:25">
      <c r="A237" s="4">
        <f t="shared" si="57"/>
        <v>231</v>
      </c>
      <c r="B237" s="46">
        <v>113040</v>
      </c>
      <c r="C237" s="4" t="s">
        <v>66</v>
      </c>
      <c r="D237" s="16" t="str">
        <f t="shared" si="58"/>
        <v>UI_icon_teshudognzuo_01</v>
      </c>
      <c r="E237" t="str">
        <f t="shared" si="56"/>
        <v>认同</v>
      </c>
      <c r="I237">
        <v>1</v>
      </c>
      <c r="J237">
        <v>0</v>
      </c>
      <c r="K237">
        <v>0</v>
      </c>
      <c r="O237" s="4">
        <v>83</v>
      </c>
      <c r="P237">
        <v>0</v>
      </c>
      <c r="T237" s="60"/>
      <c r="U237" s="60"/>
      <c r="V237">
        <v>4</v>
      </c>
      <c r="W237" t="s">
        <v>67</v>
      </c>
      <c r="X237" t="str">
        <f>IF(ISBLANK(W237),"",VLOOKUP($W237,Sheet2!$A$2:$E$29,3,FALSE))</f>
        <v>UI_icon_teshudognzuo_01</v>
      </c>
      <c r="Y237" t="str">
        <f>IF(ISBLANK(W237),"",VLOOKUP($W237,Sheet2!$A$2:$E$29,4,FALSE))</f>
        <v>BQ_mood01</v>
      </c>
    </row>
    <row r="238" customFormat="1" ht="16" customHeight="1" spans="1:25">
      <c r="A238" s="4">
        <f t="shared" si="57"/>
        <v>232</v>
      </c>
      <c r="B238" s="46">
        <v>113040</v>
      </c>
      <c r="C238" s="4" t="s">
        <v>93</v>
      </c>
      <c r="D238" s="16" t="str">
        <f t="shared" si="58"/>
        <v>UI_icon_teshudognzuo_04</v>
      </c>
      <c r="E238" t="str">
        <f t="shared" si="56"/>
        <v>放松</v>
      </c>
      <c r="F238" t="s">
        <v>566</v>
      </c>
      <c r="I238">
        <v>1</v>
      </c>
      <c r="J238">
        <v>0</v>
      </c>
      <c r="K238">
        <v>1</v>
      </c>
      <c r="L238" t="s">
        <v>567</v>
      </c>
      <c r="M238" s="207" t="s">
        <v>300</v>
      </c>
      <c r="O238" s="4">
        <v>83</v>
      </c>
      <c r="P238">
        <v>1</v>
      </c>
      <c r="T238" s="60"/>
      <c r="U238" s="60"/>
      <c r="V238">
        <v>5</v>
      </c>
      <c r="W238" t="s">
        <v>111</v>
      </c>
      <c r="X238" t="str">
        <f>IF(ISBLANK(W238),"",VLOOKUP($W238,Sheet2!$A$2:$E$29,3,FALSE))</f>
        <v>UI_icon_teshudognzuo_04</v>
      </c>
      <c r="Y238" t="str">
        <f>IF(ISBLANK(W238),"",VLOOKUP($W238,Sheet2!$A$2:$E$29,4,FALSE))</f>
        <v>BQ_mood04</v>
      </c>
    </row>
    <row r="239" customFormat="1" ht="16" customHeight="1" spans="1:25">
      <c r="A239" s="4">
        <f t="shared" ref="A239:A248" si="59">ROW()-6</f>
        <v>233</v>
      </c>
      <c r="B239" s="46">
        <v>113040</v>
      </c>
      <c r="C239" s="4" t="s">
        <v>364</v>
      </c>
      <c r="D239" s="16" t="str">
        <f t="shared" si="58"/>
        <v>UI_icon_teshudognzuo_01</v>
      </c>
      <c r="E239" t="str">
        <f t="shared" ref="E239:E255" si="60">W239</f>
        <v>认同</v>
      </c>
      <c r="I239">
        <v>0</v>
      </c>
      <c r="J239">
        <v>1</v>
      </c>
      <c r="K239">
        <v>0</v>
      </c>
      <c r="O239" s="4">
        <v>83</v>
      </c>
      <c r="P239">
        <v>0</v>
      </c>
      <c r="S239" t="s">
        <v>365</v>
      </c>
      <c r="T239" s="60"/>
      <c r="U239" s="60"/>
      <c r="V239">
        <v>6</v>
      </c>
      <c r="W239" t="s">
        <v>67</v>
      </c>
      <c r="X239" t="str">
        <f>IF(ISBLANK(W239),"",VLOOKUP($W239,Sheet2!$A$2:$E$29,3,FALSE))</f>
        <v>UI_icon_teshudognzuo_01</v>
      </c>
      <c r="Y239" t="str">
        <f>IF(ISBLANK(W239),"",VLOOKUP($W239,Sheet2!$A$2:$E$29,4,FALSE))</f>
        <v>BQ_mood01</v>
      </c>
    </row>
    <row r="240" customFormat="1" ht="16" customHeight="1" spans="1:25">
      <c r="A240" s="4">
        <f t="shared" si="59"/>
        <v>234</v>
      </c>
      <c r="B240" s="46">
        <v>112029</v>
      </c>
      <c r="C240" s="4" t="s">
        <v>50</v>
      </c>
      <c r="D240" s="16" t="str">
        <f t="shared" si="58"/>
        <v>UI_icon_teshudognzuo_04</v>
      </c>
      <c r="E240" t="str">
        <f t="shared" si="60"/>
        <v>放松</v>
      </c>
      <c r="I240">
        <v>1</v>
      </c>
      <c r="J240">
        <v>1</v>
      </c>
      <c r="K240">
        <v>1</v>
      </c>
      <c r="O240" s="4">
        <v>86</v>
      </c>
      <c r="P240">
        <v>1</v>
      </c>
      <c r="T240" s="60"/>
      <c r="U240" s="60" t="s">
        <v>568</v>
      </c>
      <c r="V240">
        <v>1</v>
      </c>
      <c r="W240" t="s">
        <v>111</v>
      </c>
      <c r="X240" t="str">
        <f>IF(ISBLANK(W240),"",VLOOKUP($W240,Sheet2!$A$2:$E$29,3,FALSE))</f>
        <v>UI_icon_teshudognzuo_04</v>
      </c>
      <c r="Y240" t="str">
        <f>IF(ISBLANK(W240),"",VLOOKUP($W240,Sheet2!$A$2:$E$29,4,FALSE))</f>
        <v>BQ_mood04</v>
      </c>
    </row>
    <row r="241" customFormat="1" ht="16" customHeight="1" spans="1:25">
      <c r="A241" s="4">
        <f t="shared" si="59"/>
        <v>235</v>
      </c>
      <c r="B241" s="46">
        <v>112029</v>
      </c>
      <c r="C241" s="4" t="s">
        <v>56</v>
      </c>
      <c r="D241" s="16" t="str">
        <f t="shared" si="58"/>
        <v>UI_icon_teshudognzuo_07</v>
      </c>
      <c r="E241" t="str">
        <f t="shared" si="60"/>
        <v>观望</v>
      </c>
      <c r="I241">
        <v>1</v>
      </c>
      <c r="J241">
        <v>1</v>
      </c>
      <c r="K241">
        <v>1</v>
      </c>
      <c r="O241" s="4">
        <v>86</v>
      </c>
      <c r="P241">
        <v>1</v>
      </c>
      <c r="T241" s="60"/>
      <c r="U241" s="60"/>
      <c r="V241">
        <v>2</v>
      </c>
      <c r="W241" t="s">
        <v>127</v>
      </c>
      <c r="X241" t="str">
        <f>IF(ISBLANK(W241),"",VLOOKUP($W241,Sheet2!$A$2:$E$29,3,FALSE))</f>
        <v>UI_icon_teshudognzuo_07</v>
      </c>
      <c r="Y241" t="str">
        <f>IF(ISBLANK(W241),"",VLOOKUP($W241,Sheet2!$A$2:$E$29,4,FALSE))</f>
        <v>BQ_mood07</v>
      </c>
    </row>
    <row r="242" customFormat="1" ht="16" customHeight="1" spans="1:25">
      <c r="A242" s="4">
        <f t="shared" si="59"/>
        <v>236</v>
      </c>
      <c r="B242" s="46">
        <v>112029</v>
      </c>
      <c r="C242" s="4" t="s">
        <v>61</v>
      </c>
      <c r="D242" s="16" t="str">
        <f t="shared" si="58"/>
        <v>UI_icon_teshudognzuo_06</v>
      </c>
      <c r="E242" t="str">
        <f t="shared" si="60"/>
        <v>行礼</v>
      </c>
      <c r="I242">
        <v>1</v>
      </c>
      <c r="J242">
        <v>1</v>
      </c>
      <c r="K242">
        <v>1</v>
      </c>
      <c r="O242" s="4">
        <v>86</v>
      </c>
      <c r="P242">
        <v>1</v>
      </c>
      <c r="T242" s="60"/>
      <c r="U242" s="60"/>
      <c r="V242">
        <v>3</v>
      </c>
      <c r="W242" t="s">
        <v>449</v>
      </c>
      <c r="X242" t="str">
        <f>IF(ISBLANK(W242),"",VLOOKUP($W242,Sheet2!$A$2:$E$29,3,FALSE))</f>
        <v>UI_icon_teshudognzuo_06</v>
      </c>
      <c r="Y242" t="str">
        <f>IF(ISBLANK(W242),"",VLOOKUP($W242,Sheet2!$A$2:$E$29,4,FALSE))</f>
        <v>BQ_mood06</v>
      </c>
    </row>
    <row r="243" customFormat="1" ht="16" customHeight="1" spans="1:25">
      <c r="A243" s="4">
        <f t="shared" si="59"/>
        <v>237</v>
      </c>
      <c r="B243" s="46">
        <v>112029</v>
      </c>
      <c r="C243" s="4" t="s">
        <v>66</v>
      </c>
      <c r="D243" s="16" t="str">
        <f t="shared" si="58"/>
        <v>UI_icon_teshudognzuo_01</v>
      </c>
      <c r="E243" t="str">
        <f t="shared" si="60"/>
        <v>认同</v>
      </c>
      <c r="I243">
        <v>1</v>
      </c>
      <c r="J243">
        <v>1</v>
      </c>
      <c r="K243">
        <v>1</v>
      </c>
      <c r="O243" s="4">
        <v>86</v>
      </c>
      <c r="P243">
        <v>1</v>
      </c>
      <c r="T243" s="60"/>
      <c r="U243" s="60"/>
      <c r="V243">
        <v>4</v>
      </c>
      <c r="W243" t="s">
        <v>67</v>
      </c>
      <c r="X243" t="str">
        <f>IF(ISBLANK(W243),"",VLOOKUP($W243,Sheet2!$A$2:$E$29,3,FALSE))</f>
        <v>UI_icon_teshudognzuo_01</v>
      </c>
      <c r="Y243" t="str">
        <f>IF(ISBLANK(W243),"",VLOOKUP($W243,Sheet2!$A$2:$E$29,4,FALSE))</f>
        <v>BQ_mood01</v>
      </c>
    </row>
    <row r="244" customFormat="1" ht="16" customHeight="1" spans="1:25">
      <c r="A244" s="4">
        <f t="shared" si="59"/>
        <v>238</v>
      </c>
      <c r="B244" s="46">
        <v>112029</v>
      </c>
      <c r="C244" s="4" t="s">
        <v>93</v>
      </c>
      <c r="D244" s="16" t="str">
        <f t="shared" si="58"/>
        <v>UI_icon_teshudognzuo_03</v>
      </c>
      <c r="E244" t="str">
        <f t="shared" si="60"/>
        <v>打招呼</v>
      </c>
      <c r="I244">
        <v>1</v>
      </c>
      <c r="J244">
        <v>1</v>
      </c>
      <c r="K244">
        <v>1</v>
      </c>
      <c r="O244" s="4">
        <v>86</v>
      </c>
      <c r="P244">
        <v>1</v>
      </c>
      <c r="T244" s="60"/>
      <c r="U244" s="60"/>
      <c r="V244">
        <v>5</v>
      </c>
      <c r="W244" t="s">
        <v>103</v>
      </c>
      <c r="X244" t="str">
        <f>IF(ISBLANK(W244),"",VLOOKUP($W244,Sheet2!$A$2:$E$29,3,FALSE))</f>
        <v>UI_icon_teshudognzuo_03</v>
      </c>
      <c r="Y244" t="str">
        <f>IF(ISBLANK(W244),"",VLOOKUP($W244,Sheet2!$A$2:$E$29,4,FALSE))</f>
        <v>BQ_mood03</v>
      </c>
    </row>
    <row r="245" customFormat="1" ht="16" customHeight="1" spans="1:25">
      <c r="A245" s="4">
        <f t="shared" si="59"/>
        <v>239</v>
      </c>
      <c r="B245" s="46">
        <v>113044</v>
      </c>
      <c r="C245" s="4" t="s">
        <v>50</v>
      </c>
      <c r="D245" s="16" t="str">
        <f t="shared" si="58"/>
        <v>UI_icon_teshudognzuo_04</v>
      </c>
      <c r="E245" t="str">
        <f t="shared" si="60"/>
        <v>放松</v>
      </c>
      <c r="I245">
        <v>0</v>
      </c>
      <c r="J245">
        <v>1</v>
      </c>
      <c r="K245">
        <v>0</v>
      </c>
      <c r="O245" s="4">
        <v>87</v>
      </c>
      <c r="P245">
        <v>0</v>
      </c>
      <c r="S245" t="s">
        <v>365</v>
      </c>
      <c r="T245" s="60"/>
      <c r="U245" s="60" t="s">
        <v>569</v>
      </c>
      <c r="V245">
        <v>1</v>
      </c>
      <c r="W245" t="s">
        <v>111</v>
      </c>
      <c r="X245" t="str">
        <f>IF(ISBLANK(W245),"",VLOOKUP($W245,Sheet2!$A$2:$E$29,3,FALSE))</f>
        <v>UI_icon_teshudognzuo_04</v>
      </c>
      <c r="Y245" t="str">
        <f>IF(ISBLANK(W245),"",VLOOKUP($W245,Sheet2!$A$2:$E$29,4,FALSE))</f>
        <v>BQ_mood04</v>
      </c>
    </row>
    <row r="246" customFormat="1" ht="16" customHeight="1" spans="1:25">
      <c r="A246" s="4">
        <f t="shared" si="59"/>
        <v>240</v>
      </c>
      <c r="B246" s="46">
        <v>113044</v>
      </c>
      <c r="C246" s="4" t="s">
        <v>56</v>
      </c>
      <c r="D246" s="16" t="str">
        <f t="shared" si="58"/>
        <v>UI_icon_teshudognzuo_22</v>
      </c>
      <c r="E246" t="str">
        <f t="shared" si="60"/>
        <v>大笑</v>
      </c>
      <c r="F246" t="s">
        <v>570</v>
      </c>
      <c r="I246">
        <v>1</v>
      </c>
      <c r="J246">
        <v>0</v>
      </c>
      <c r="K246">
        <v>1</v>
      </c>
      <c r="L246" t="s">
        <v>571</v>
      </c>
      <c r="M246" t="s">
        <v>300</v>
      </c>
      <c r="O246" s="4">
        <v>87</v>
      </c>
      <c r="P246">
        <v>1</v>
      </c>
      <c r="T246" s="60"/>
      <c r="U246" s="60"/>
      <c r="V246">
        <v>2</v>
      </c>
      <c r="W246" t="s">
        <v>155</v>
      </c>
      <c r="X246" t="str">
        <f>IF(ISBLANK(W246),"",VLOOKUP($W246,Sheet2!$A$2:$E$29,3,FALSE))</f>
        <v>UI_icon_teshudognzuo_22</v>
      </c>
      <c r="Y246" t="str">
        <f>IF(ISBLANK(W246),"",VLOOKUP($W246,Sheet2!$A$2:$E$29,4,FALSE))</f>
        <v>BQ_mood22</v>
      </c>
    </row>
    <row r="247" customFormat="1" ht="16" customHeight="1" spans="1:25">
      <c r="A247" s="4">
        <f t="shared" si="59"/>
        <v>241</v>
      </c>
      <c r="B247" s="46">
        <v>113044</v>
      </c>
      <c r="C247" s="4" t="s">
        <v>61</v>
      </c>
      <c r="D247" s="16" t="str">
        <f t="shared" si="58"/>
        <v>UI_icon_teshudognzuo_04</v>
      </c>
      <c r="E247" t="str">
        <f t="shared" si="60"/>
        <v>放松</v>
      </c>
      <c r="F247" t="s">
        <v>572</v>
      </c>
      <c r="I247">
        <v>1</v>
      </c>
      <c r="J247">
        <v>0</v>
      </c>
      <c r="K247">
        <v>1</v>
      </c>
      <c r="L247" t="s">
        <v>573</v>
      </c>
      <c r="M247" t="s">
        <v>300</v>
      </c>
      <c r="O247" s="4">
        <v>87</v>
      </c>
      <c r="P247">
        <v>1</v>
      </c>
      <c r="T247" s="60"/>
      <c r="U247" s="60"/>
      <c r="V247">
        <v>3</v>
      </c>
      <c r="W247" t="s">
        <v>111</v>
      </c>
      <c r="X247" t="str">
        <f>IF(ISBLANK(W247),"",VLOOKUP($W247,Sheet2!$A$2:$E$29,3,FALSE))</f>
        <v>UI_icon_teshudognzuo_04</v>
      </c>
      <c r="Y247" t="str">
        <f>IF(ISBLANK(W247),"",VLOOKUP($W247,Sheet2!$A$2:$E$29,4,FALSE))</f>
        <v>BQ_mood04</v>
      </c>
    </row>
    <row r="248" customFormat="1" ht="16" customHeight="1" spans="1:25">
      <c r="A248" s="4">
        <f t="shared" si="59"/>
        <v>242</v>
      </c>
      <c r="B248" s="46">
        <v>113044</v>
      </c>
      <c r="C248" s="4" t="s">
        <v>66</v>
      </c>
      <c r="D248" s="16" t="str">
        <f t="shared" si="58"/>
        <v>UI_icon_teshudognzuo_07</v>
      </c>
      <c r="E248" t="str">
        <f t="shared" si="60"/>
        <v>观望</v>
      </c>
      <c r="F248" t="s">
        <v>574</v>
      </c>
      <c r="I248">
        <v>1</v>
      </c>
      <c r="J248">
        <v>0</v>
      </c>
      <c r="K248">
        <v>1</v>
      </c>
      <c r="L248" t="s">
        <v>575</v>
      </c>
      <c r="M248" t="s">
        <v>300</v>
      </c>
      <c r="O248" s="4">
        <v>87</v>
      </c>
      <c r="P248">
        <v>1</v>
      </c>
      <c r="T248" s="60"/>
      <c r="U248" s="60"/>
      <c r="V248">
        <v>4</v>
      </c>
      <c r="W248" t="s">
        <v>127</v>
      </c>
      <c r="X248" t="str">
        <f>IF(ISBLANK(W248),"",VLOOKUP($W248,Sheet2!$A$2:$E$29,3,FALSE))</f>
        <v>UI_icon_teshudognzuo_07</v>
      </c>
      <c r="Y248" t="str">
        <f>IF(ISBLANK(W248),"",VLOOKUP($W248,Sheet2!$A$2:$E$29,4,FALSE))</f>
        <v>BQ_mood07</v>
      </c>
    </row>
    <row r="249" customFormat="1" ht="16" customHeight="1" spans="1:25">
      <c r="A249" s="4">
        <f t="shared" ref="A249:A258" si="61">ROW()-6</f>
        <v>243</v>
      </c>
      <c r="B249" s="46">
        <v>113044</v>
      </c>
      <c r="C249" s="4" t="s">
        <v>93</v>
      </c>
      <c r="D249" s="16" t="str">
        <f t="shared" si="58"/>
        <v>UI_icon_teshudognzuo_10</v>
      </c>
      <c r="E249" t="str">
        <f t="shared" si="60"/>
        <v>生气</v>
      </c>
      <c r="F249" t="s">
        <v>576</v>
      </c>
      <c r="I249">
        <v>1</v>
      </c>
      <c r="J249">
        <v>0</v>
      </c>
      <c r="K249">
        <v>1</v>
      </c>
      <c r="L249" t="s">
        <v>577</v>
      </c>
      <c r="M249" t="s">
        <v>300</v>
      </c>
      <c r="O249" s="4">
        <v>87</v>
      </c>
      <c r="P249">
        <v>1</v>
      </c>
      <c r="T249" s="60"/>
      <c r="U249" s="60"/>
      <c r="V249">
        <v>5</v>
      </c>
      <c r="W249" t="s">
        <v>446</v>
      </c>
      <c r="X249" t="str">
        <f>IF(ISBLANK(W249),"",VLOOKUP($W249,Sheet2!$A$2:$E$29,3,FALSE))</f>
        <v>UI_icon_teshudognzuo_10</v>
      </c>
      <c r="Y249" t="str">
        <f>IF(ISBLANK(W249),"",VLOOKUP($W249,Sheet2!$A$2:$E$29,4,FALSE))</f>
        <v>BQ_mood10</v>
      </c>
    </row>
    <row r="250" customFormat="1" ht="16" customHeight="1" spans="1:25">
      <c r="A250" s="4">
        <f t="shared" si="61"/>
        <v>244</v>
      </c>
      <c r="B250" s="46">
        <v>113045</v>
      </c>
      <c r="C250" s="4" t="s">
        <v>50</v>
      </c>
      <c r="D250" s="16" t="str">
        <f t="shared" si="58"/>
        <v>UI_icon_teshudognzuo_04</v>
      </c>
      <c r="E250" t="str">
        <f t="shared" si="60"/>
        <v>放松</v>
      </c>
      <c r="F250" t="s">
        <v>578</v>
      </c>
      <c r="I250">
        <v>1</v>
      </c>
      <c r="J250">
        <v>0</v>
      </c>
      <c r="K250">
        <v>1</v>
      </c>
      <c r="L250" t="s">
        <v>579</v>
      </c>
      <c r="M250" t="s">
        <v>300</v>
      </c>
      <c r="O250" s="4">
        <v>88</v>
      </c>
      <c r="P250">
        <v>1</v>
      </c>
      <c r="T250" s="60"/>
      <c r="U250" s="60" t="s">
        <v>580</v>
      </c>
      <c r="V250">
        <v>1</v>
      </c>
      <c r="W250" t="s">
        <v>111</v>
      </c>
      <c r="X250" t="str">
        <f>IF(ISBLANK(W250),"",VLOOKUP($W250,Sheet2!$A$2:$E$29,3,FALSE))</f>
        <v>UI_icon_teshudognzuo_04</v>
      </c>
      <c r="Y250" t="str">
        <f>IF(ISBLANK(W250),"",VLOOKUP($W250,Sheet2!$A$2:$E$29,4,FALSE))</f>
        <v>BQ_mood04</v>
      </c>
    </row>
    <row r="251" customFormat="1" ht="16" customHeight="1" spans="1:25">
      <c r="A251" s="4">
        <f t="shared" si="61"/>
        <v>245</v>
      </c>
      <c r="B251" s="46">
        <v>113045</v>
      </c>
      <c r="C251" s="4" t="s">
        <v>56</v>
      </c>
      <c r="D251" s="16" t="str">
        <f t="shared" si="58"/>
        <v>UI_icon_teshudognzuo_07</v>
      </c>
      <c r="E251" t="str">
        <f t="shared" si="60"/>
        <v>观望</v>
      </c>
      <c r="F251" t="s">
        <v>581</v>
      </c>
      <c r="I251">
        <v>1</v>
      </c>
      <c r="J251">
        <v>0</v>
      </c>
      <c r="K251">
        <v>1</v>
      </c>
      <c r="L251" t="s">
        <v>582</v>
      </c>
      <c r="M251" t="s">
        <v>300</v>
      </c>
      <c r="O251" s="4">
        <v>88</v>
      </c>
      <c r="P251">
        <v>1</v>
      </c>
      <c r="T251" s="60"/>
      <c r="U251" s="60"/>
      <c r="V251">
        <v>2</v>
      </c>
      <c r="W251" t="s">
        <v>127</v>
      </c>
      <c r="X251" t="str">
        <f>IF(ISBLANK(W251),"",VLOOKUP($W251,Sheet2!$A$2:$E$29,3,FALSE))</f>
        <v>UI_icon_teshudognzuo_07</v>
      </c>
      <c r="Y251" t="str">
        <f>IF(ISBLANK(W251),"",VLOOKUP($W251,Sheet2!$A$2:$E$29,4,FALSE))</f>
        <v>BQ_mood07</v>
      </c>
    </row>
    <row r="252" customFormat="1" ht="16" customHeight="1" spans="1:25">
      <c r="A252" s="4">
        <f t="shared" si="61"/>
        <v>246</v>
      </c>
      <c r="B252" s="46">
        <v>113045</v>
      </c>
      <c r="C252" s="4" t="s">
        <v>61</v>
      </c>
      <c r="D252" s="16" t="str">
        <f t="shared" si="58"/>
        <v>UI_icon_teshudognzuo_03</v>
      </c>
      <c r="E252" t="str">
        <f t="shared" si="60"/>
        <v>打招呼</v>
      </c>
      <c r="F252" t="s">
        <v>583</v>
      </c>
      <c r="I252">
        <v>1</v>
      </c>
      <c r="J252">
        <v>0</v>
      </c>
      <c r="K252">
        <v>1</v>
      </c>
      <c r="L252" t="s">
        <v>584</v>
      </c>
      <c r="M252" t="s">
        <v>300</v>
      </c>
      <c r="O252" s="4">
        <v>88</v>
      </c>
      <c r="P252">
        <v>1</v>
      </c>
      <c r="T252" s="60"/>
      <c r="U252" s="60"/>
      <c r="V252">
        <v>3</v>
      </c>
      <c r="W252" t="s">
        <v>103</v>
      </c>
      <c r="X252" t="str">
        <f>IF(ISBLANK(W252),"",VLOOKUP($W252,Sheet2!$A$2:$E$29,3,FALSE))</f>
        <v>UI_icon_teshudognzuo_03</v>
      </c>
      <c r="Y252" t="str">
        <f>IF(ISBLANK(W252),"",VLOOKUP($W252,Sheet2!$A$2:$E$29,4,FALSE))</f>
        <v>BQ_mood03</v>
      </c>
    </row>
    <row r="253" customFormat="1" ht="16" customHeight="1" spans="1:25">
      <c r="A253" s="4">
        <f t="shared" si="61"/>
        <v>247</v>
      </c>
      <c r="B253" s="46">
        <v>113045</v>
      </c>
      <c r="C253" s="4" t="s">
        <v>66</v>
      </c>
      <c r="D253" s="16" t="str">
        <f t="shared" si="58"/>
        <v>UI_icon_teshudognzuo_02</v>
      </c>
      <c r="E253" t="str">
        <f t="shared" si="60"/>
        <v>拒绝</v>
      </c>
      <c r="F253" t="s">
        <v>585</v>
      </c>
      <c r="I253">
        <v>1</v>
      </c>
      <c r="J253">
        <v>0</v>
      </c>
      <c r="K253">
        <v>1</v>
      </c>
      <c r="L253" t="s">
        <v>586</v>
      </c>
      <c r="M253" t="s">
        <v>300</v>
      </c>
      <c r="O253" s="4">
        <v>88</v>
      </c>
      <c r="P253">
        <v>1</v>
      </c>
      <c r="T253" s="60"/>
      <c r="U253" s="60"/>
      <c r="V253">
        <v>4</v>
      </c>
      <c r="W253" t="s">
        <v>77</v>
      </c>
      <c r="X253" t="str">
        <f>IF(ISBLANK(W253),"",VLOOKUP($W253,Sheet2!$A$2:$E$29,3,FALSE))</f>
        <v>UI_icon_teshudognzuo_02</v>
      </c>
      <c r="Y253" t="str">
        <f>IF(ISBLANK(W253),"",VLOOKUP($W253,Sheet2!$A$2:$E$29,4,FALSE))</f>
        <v>BQ_mood02</v>
      </c>
    </row>
    <row r="254" customFormat="1" ht="16" customHeight="1" spans="1:25">
      <c r="A254" s="4">
        <f t="shared" si="61"/>
        <v>248</v>
      </c>
      <c r="B254" s="46">
        <v>113045</v>
      </c>
      <c r="C254" s="4" t="s">
        <v>93</v>
      </c>
      <c r="D254" s="16" t="str">
        <f t="shared" si="58"/>
        <v>UI_icon_teshudognzuo_10</v>
      </c>
      <c r="E254" t="str">
        <f t="shared" si="60"/>
        <v>生气</v>
      </c>
      <c r="I254">
        <v>0</v>
      </c>
      <c r="J254" s="2">
        <v>1</v>
      </c>
      <c r="K254">
        <v>0</v>
      </c>
      <c r="O254" s="4">
        <v>88</v>
      </c>
      <c r="P254">
        <v>0</v>
      </c>
      <c r="S254" t="s">
        <v>365</v>
      </c>
      <c r="T254" s="60"/>
      <c r="U254" s="60"/>
      <c r="V254">
        <v>5</v>
      </c>
      <c r="W254" t="s">
        <v>446</v>
      </c>
      <c r="X254" t="str">
        <f>IF(ISBLANK(W254),"",VLOOKUP($W254,Sheet2!$A$2:$E$29,3,FALSE))</f>
        <v>UI_icon_teshudognzuo_10</v>
      </c>
      <c r="Y254" t="str">
        <f>IF(ISBLANK(W254),"",VLOOKUP($W254,Sheet2!$A$2:$E$29,4,FALSE))</f>
        <v>BQ_mood10</v>
      </c>
    </row>
    <row r="255" customFormat="1" ht="16" customHeight="1" spans="1:25">
      <c r="A255" s="4">
        <f t="shared" si="61"/>
        <v>249</v>
      </c>
      <c r="B255" s="46">
        <v>113045</v>
      </c>
      <c r="C255" s="4" t="s">
        <v>364</v>
      </c>
      <c r="D255" s="16" t="str">
        <f t="shared" si="58"/>
        <v>UI_icon_teshudognzuo_27</v>
      </c>
      <c r="E255" t="str">
        <f t="shared" si="60"/>
        <v>秀</v>
      </c>
      <c r="I255">
        <v>0</v>
      </c>
      <c r="J255" s="2">
        <v>1</v>
      </c>
      <c r="K255">
        <v>0</v>
      </c>
      <c r="O255" s="4">
        <v>88</v>
      </c>
      <c r="P255">
        <v>0</v>
      </c>
      <c r="S255" t="s">
        <v>587</v>
      </c>
      <c r="T255" s="60"/>
      <c r="U255" s="60" t="s">
        <v>588</v>
      </c>
      <c r="V255">
        <v>6</v>
      </c>
      <c r="W255" t="s">
        <v>65</v>
      </c>
      <c r="X255" t="str">
        <f>IF(ISBLANK(W255),"",VLOOKUP($W255,Sheet2!$A$2:$E$29,3,FALSE))</f>
        <v>UI_icon_teshudognzuo_27</v>
      </c>
      <c r="Y255" t="str">
        <f>IF(ISBLANK(W255),"",VLOOKUP($W255,Sheet2!$A$2:$E$29,4,FALSE))</f>
        <v>BQ_mood27</v>
      </c>
    </row>
    <row r="256" customFormat="1" ht="16" customHeight="1" spans="1:25">
      <c r="A256" s="4">
        <f t="shared" si="61"/>
        <v>250</v>
      </c>
      <c r="B256" s="46">
        <v>113047</v>
      </c>
      <c r="C256" s="4" t="s">
        <v>50</v>
      </c>
      <c r="D256" s="16" t="str">
        <f t="shared" ref="D256:D266" si="62">X256</f>
        <v>UI_icon_teshudognzuo_04</v>
      </c>
      <c r="E256" t="str">
        <f t="shared" ref="E256:E266" si="63">W256</f>
        <v>放松</v>
      </c>
      <c r="F256" t="s">
        <v>589</v>
      </c>
      <c r="I256">
        <v>1</v>
      </c>
      <c r="J256" s="2">
        <v>0</v>
      </c>
      <c r="K256">
        <v>1</v>
      </c>
      <c r="L256" t="s">
        <v>590</v>
      </c>
      <c r="M256" t="s">
        <v>300</v>
      </c>
      <c r="O256" s="4">
        <v>93</v>
      </c>
      <c r="P256">
        <v>1</v>
      </c>
      <c r="T256" s="60"/>
      <c r="U256" s="60" t="s">
        <v>591</v>
      </c>
      <c r="V256">
        <v>1</v>
      </c>
      <c r="W256" t="s">
        <v>111</v>
      </c>
      <c r="X256" t="str">
        <f>IF(ISBLANK(W256),"",VLOOKUP($W256,Sheet2!$A$2:$E$29,3,FALSE))</f>
        <v>UI_icon_teshudognzuo_04</v>
      </c>
      <c r="Y256" t="str">
        <f>IF(ISBLANK(W256),"",VLOOKUP($W256,Sheet2!$A$2:$E$29,4,FALSE))</f>
        <v>BQ_mood04</v>
      </c>
    </row>
    <row r="257" customFormat="1" ht="16" customHeight="1" spans="1:25">
      <c r="A257" s="4">
        <f t="shared" si="61"/>
        <v>251</v>
      </c>
      <c r="B257" s="46">
        <v>113047</v>
      </c>
      <c r="C257" s="4" t="s">
        <v>56</v>
      </c>
      <c r="D257" s="16" t="str">
        <f t="shared" si="62"/>
        <v>UI_icon_teshudognzuo_01</v>
      </c>
      <c r="E257" t="str">
        <f t="shared" si="63"/>
        <v>认同</v>
      </c>
      <c r="F257" t="s">
        <v>592</v>
      </c>
      <c r="I257">
        <v>1</v>
      </c>
      <c r="J257" s="2">
        <v>0</v>
      </c>
      <c r="K257">
        <v>1</v>
      </c>
      <c r="L257" t="s">
        <v>593</v>
      </c>
      <c r="M257" t="s">
        <v>300</v>
      </c>
      <c r="O257" s="4">
        <v>93</v>
      </c>
      <c r="P257">
        <v>1</v>
      </c>
      <c r="T257" s="60"/>
      <c r="U257" s="60"/>
      <c r="V257">
        <v>2</v>
      </c>
      <c r="W257" t="s">
        <v>67</v>
      </c>
      <c r="X257" t="str">
        <f>IF(ISBLANK(W257),"",VLOOKUP($W257,Sheet2!$A$2:$E$29,3,FALSE))</f>
        <v>UI_icon_teshudognzuo_01</v>
      </c>
      <c r="Y257" t="str">
        <f>IF(ISBLANK(W257),"",VLOOKUP($W257,Sheet2!$A$2:$E$29,4,FALSE))</f>
        <v>BQ_mood01</v>
      </c>
    </row>
    <row r="258" customFormat="1" ht="16" customHeight="1" spans="1:25">
      <c r="A258" s="4">
        <f t="shared" si="61"/>
        <v>252</v>
      </c>
      <c r="B258" s="46">
        <v>113047</v>
      </c>
      <c r="C258" s="4" t="s">
        <v>61</v>
      </c>
      <c r="D258" s="16" t="str">
        <f t="shared" si="62"/>
        <v>UI_icon_teshudognzuo_07</v>
      </c>
      <c r="E258" t="str">
        <f t="shared" si="63"/>
        <v>观望</v>
      </c>
      <c r="F258" t="s">
        <v>594</v>
      </c>
      <c r="I258">
        <v>1</v>
      </c>
      <c r="J258" s="2">
        <v>0</v>
      </c>
      <c r="K258">
        <v>0</v>
      </c>
      <c r="L258" t="s">
        <v>595</v>
      </c>
      <c r="O258" s="4">
        <v>93</v>
      </c>
      <c r="P258">
        <v>1</v>
      </c>
      <c r="T258" s="60"/>
      <c r="U258" s="60"/>
      <c r="V258">
        <v>3</v>
      </c>
      <c r="W258" t="s">
        <v>127</v>
      </c>
      <c r="X258" t="str">
        <f>IF(ISBLANK(W258),"",VLOOKUP($W258,Sheet2!$A$2:$E$29,3,FALSE))</f>
        <v>UI_icon_teshudognzuo_07</v>
      </c>
      <c r="Y258" t="str">
        <f>IF(ISBLANK(W258),"",VLOOKUP($W258,Sheet2!$A$2:$E$29,4,FALSE))</f>
        <v>BQ_mood07</v>
      </c>
    </row>
    <row r="259" customFormat="1" ht="16" customHeight="1" spans="1:25">
      <c r="A259" s="4">
        <f t="shared" ref="A259:A268" si="64">ROW()-6</f>
        <v>253</v>
      </c>
      <c r="B259" s="46">
        <v>113047</v>
      </c>
      <c r="C259" s="4" t="s">
        <v>66</v>
      </c>
      <c r="D259" s="16" t="str">
        <f t="shared" si="62"/>
        <v>UI_icon_teshudognzuo_08</v>
      </c>
      <c r="E259" t="str">
        <f t="shared" si="63"/>
        <v>休闲</v>
      </c>
      <c r="F259" t="s">
        <v>596</v>
      </c>
      <c r="I259">
        <v>1</v>
      </c>
      <c r="J259" s="2">
        <v>0</v>
      </c>
      <c r="K259">
        <v>1</v>
      </c>
      <c r="L259" t="s">
        <v>597</v>
      </c>
      <c r="M259" t="s">
        <v>300</v>
      </c>
      <c r="O259" s="4">
        <v>93</v>
      </c>
      <c r="P259">
        <v>1</v>
      </c>
      <c r="T259" s="60"/>
      <c r="U259" s="60"/>
      <c r="V259">
        <v>4</v>
      </c>
      <c r="W259" t="s">
        <v>72</v>
      </c>
      <c r="X259" t="str">
        <f>IF(ISBLANK(W259),"",VLOOKUP($W259,Sheet2!$A$2:$E$29,3,FALSE))</f>
        <v>UI_icon_teshudognzuo_08</v>
      </c>
      <c r="Y259" t="str">
        <f>IF(ISBLANK(W259),"",VLOOKUP($W259,Sheet2!$A$2:$E$29,4,FALSE))</f>
        <v>BQ_mood08</v>
      </c>
    </row>
    <row r="260" customFormat="1" ht="16" customHeight="1" spans="1:25">
      <c r="A260" s="4">
        <f t="shared" si="64"/>
        <v>254</v>
      </c>
      <c r="B260" s="46">
        <v>113047</v>
      </c>
      <c r="C260" s="4" t="s">
        <v>93</v>
      </c>
      <c r="D260" s="16" t="str">
        <f t="shared" si="62"/>
        <v>UI_icon_teshudognzuo_05</v>
      </c>
      <c r="E260" t="str">
        <f t="shared" si="63"/>
        <v>示威</v>
      </c>
      <c r="F260" t="s">
        <v>598</v>
      </c>
      <c r="I260">
        <v>1</v>
      </c>
      <c r="J260" s="2">
        <v>0</v>
      </c>
      <c r="K260">
        <v>1</v>
      </c>
      <c r="L260" t="s">
        <v>599</v>
      </c>
      <c r="M260" t="s">
        <v>300</v>
      </c>
      <c r="O260" s="4">
        <v>93</v>
      </c>
      <c r="P260">
        <v>1</v>
      </c>
      <c r="T260" s="60"/>
      <c r="U260" s="60"/>
      <c r="V260">
        <v>5</v>
      </c>
      <c r="W260" t="s">
        <v>60</v>
      </c>
      <c r="X260" t="str">
        <f>IF(ISBLANK(W260),"",VLOOKUP($W260,Sheet2!$A$2:$E$29,3,FALSE))</f>
        <v>UI_icon_teshudognzuo_05</v>
      </c>
      <c r="Y260" t="str">
        <f>IF(ISBLANK(W260),"",VLOOKUP($W260,Sheet2!$A$2:$E$29,4,FALSE))</f>
        <v>BQ_mood05</v>
      </c>
    </row>
    <row r="261" customFormat="1" ht="16" customHeight="1" spans="1:25">
      <c r="A261" s="4">
        <f t="shared" si="64"/>
        <v>255</v>
      </c>
      <c r="B261" s="46">
        <v>113047</v>
      </c>
      <c r="C261" s="4" t="s">
        <v>364</v>
      </c>
      <c r="D261" s="16" t="str">
        <f t="shared" si="62"/>
        <v>UI_icon_teshudognzuo_10</v>
      </c>
      <c r="E261" t="str">
        <f t="shared" si="63"/>
        <v>生气</v>
      </c>
      <c r="F261" t="s">
        <v>594</v>
      </c>
      <c r="I261">
        <v>0</v>
      </c>
      <c r="J261" s="2">
        <v>1</v>
      </c>
      <c r="K261">
        <v>1</v>
      </c>
      <c r="L261" t="s">
        <v>595</v>
      </c>
      <c r="O261" s="4">
        <v>93</v>
      </c>
      <c r="P261">
        <v>0</v>
      </c>
      <c r="S261" t="s">
        <v>365</v>
      </c>
      <c r="T261" s="60"/>
      <c r="U261" s="60"/>
      <c r="V261">
        <v>6</v>
      </c>
      <c r="W261" t="s">
        <v>446</v>
      </c>
      <c r="X261" t="str">
        <f>IF(ISBLANK(W261),"",VLOOKUP($W261,Sheet2!$A$2:$E$29,3,FALSE))</f>
        <v>UI_icon_teshudognzuo_10</v>
      </c>
      <c r="Y261" t="str">
        <f>IF(ISBLANK(W261),"",VLOOKUP($W261,Sheet2!$A$2:$E$29,4,FALSE))</f>
        <v>BQ_mood10</v>
      </c>
    </row>
    <row r="262" customFormat="1" ht="16" customHeight="1" spans="1:25">
      <c r="A262" s="4">
        <f t="shared" si="64"/>
        <v>256</v>
      </c>
      <c r="B262" s="46">
        <v>113046</v>
      </c>
      <c r="C262" s="4" t="s">
        <v>50</v>
      </c>
      <c r="D262" s="16" t="str">
        <f t="shared" si="62"/>
        <v>UI_icon_teshudognzuo_01</v>
      </c>
      <c r="E262" t="str">
        <f t="shared" si="63"/>
        <v>认同</v>
      </c>
      <c r="I262">
        <v>1</v>
      </c>
      <c r="J262" s="2">
        <v>0</v>
      </c>
      <c r="K262">
        <v>0</v>
      </c>
      <c r="O262" s="4">
        <v>89</v>
      </c>
      <c r="P262">
        <v>0</v>
      </c>
      <c r="T262" s="60"/>
      <c r="U262" s="60" t="s">
        <v>600</v>
      </c>
      <c r="V262">
        <v>1</v>
      </c>
      <c r="W262" t="s">
        <v>67</v>
      </c>
      <c r="X262" t="str">
        <f>IF(ISBLANK(W262),"",VLOOKUP($W262,Sheet2!$A$2:$E$29,3,FALSE))</f>
        <v>UI_icon_teshudognzuo_01</v>
      </c>
      <c r="Y262" t="str">
        <f>IF(ISBLANK(W262),"",VLOOKUP($W262,Sheet2!$A$2:$E$29,4,FALSE))</f>
        <v>BQ_mood01</v>
      </c>
    </row>
    <row r="263" customFormat="1" ht="16" customHeight="1" spans="1:25">
      <c r="A263" s="4">
        <f t="shared" si="64"/>
        <v>257</v>
      </c>
      <c r="B263" s="46">
        <v>113046</v>
      </c>
      <c r="C263" s="4" t="s">
        <v>56</v>
      </c>
      <c r="D263" s="16" t="str">
        <f t="shared" si="62"/>
        <v>UI_icon_teshudognzuo_03</v>
      </c>
      <c r="E263" t="str">
        <f t="shared" si="63"/>
        <v>打招呼</v>
      </c>
      <c r="F263" t="s">
        <v>601</v>
      </c>
      <c r="I263">
        <v>1</v>
      </c>
      <c r="J263" s="2">
        <v>0</v>
      </c>
      <c r="K263">
        <v>1</v>
      </c>
      <c r="L263" t="s">
        <v>602</v>
      </c>
      <c r="M263" t="s">
        <v>300</v>
      </c>
      <c r="O263" s="4">
        <v>89</v>
      </c>
      <c r="P263">
        <v>1</v>
      </c>
      <c r="T263" s="60"/>
      <c r="U263" s="60"/>
      <c r="V263">
        <v>2</v>
      </c>
      <c r="W263" t="s">
        <v>103</v>
      </c>
      <c r="X263" t="str">
        <f>IF(ISBLANK(W263),"",VLOOKUP($W263,Sheet2!$A$2:$E$29,3,FALSE))</f>
        <v>UI_icon_teshudognzuo_03</v>
      </c>
      <c r="Y263" t="str">
        <f>IF(ISBLANK(W263),"",VLOOKUP($W263,Sheet2!$A$2:$E$29,4,FALSE))</f>
        <v>BQ_mood03</v>
      </c>
    </row>
    <row r="264" customFormat="1" ht="16" customHeight="1" spans="1:25">
      <c r="A264" s="4">
        <f t="shared" si="64"/>
        <v>258</v>
      </c>
      <c r="B264" s="46">
        <v>113046</v>
      </c>
      <c r="C264" s="4" t="s">
        <v>61</v>
      </c>
      <c r="D264" s="16" t="str">
        <f t="shared" si="62"/>
        <v>UI_icon_teshudognzuo_07</v>
      </c>
      <c r="E264" t="str">
        <f t="shared" si="63"/>
        <v>观望</v>
      </c>
      <c r="F264" t="s">
        <v>603</v>
      </c>
      <c r="I264">
        <v>1</v>
      </c>
      <c r="J264" s="2">
        <v>0</v>
      </c>
      <c r="K264">
        <v>1</v>
      </c>
      <c r="L264" t="s">
        <v>604</v>
      </c>
      <c r="M264" t="s">
        <v>300</v>
      </c>
      <c r="O264" s="4">
        <v>89</v>
      </c>
      <c r="P264">
        <v>1</v>
      </c>
      <c r="T264" s="60"/>
      <c r="U264" s="60"/>
      <c r="V264">
        <v>3</v>
      </c>
      <c r="W264" t="s">
        <v>127</v>
      </c>
      <c r="X264" t="str">
        <f>IF(ISBLANK(W264),"",VLOOKUP($W264,Sheet2!$A$2:$E$29,3,FALSE))</f>
        <v>UI_icon_teshudognzuo_07</v>
      </c>
      <c r="Y264" t="str">
        <f>IF(ISBLANK(W264),"",VLOOKUP($W264,Sheet2!$A$2:$E$29,4,FALSE))</f>
        <v>BQ_mood07</v>
      </c>
    </row>
    <row r="265" customFormat="1" ht="16" customHeight="1" spans="1:25">
      <c r="A265" s="4">
        <f t="shared" si="64"/>
        <v>259</v>
      </c>
      <c r="B265" s="46">
        <v>113046</v>
      </c>
      <c r="C265" s="4" t="s">
        <v>66</v>
      </c>
      <c r="D265" s="16" t="str">
        <f t="shared" si="62"/>
        <v>UI_icon_teshudognzuo_16</v>
      </c>
      <c r="E265" t="str">
        <f t="shared" si="63"/>
        <v>挑衅</v>
      </c>
      <c r="F265" t="s">
        <v>605</v>
      </c>
      <c r="I265">
        <v>1</v>
      </c>
      <c r="J265" s="2">
        <v>0</v>
      </c>
      <c r="K265">
        <v>1</v>
      </c>
      <c r="L265" t="s">
        <v>606</v>
      </c>
      <c r="M265" t="s">
        <v>300</v>
      </c>
      <c r="O265" s="4">
        <v>89</v>
      </c>
      <c r="P265">
        <v>1</v>
      </c>
      <c r="T265" s="60"/>
      <c r="U265" s="60"/>
      <c r="V265">
        <v>4</v>
      </c>
      <c r="W265" t="s">
        <v>55</v>
      </c>
      <c r="X265" t="str">
        <f>IF(ISBLANK(W265),"",VLOOKUP($W265,Sheet2!$A$2:$E$29,3,FALSE))</f>
        <v>UI_icon_teshudognzuo_16</v>
      </c>
      <c r="Y265" t="str">
        <f>IF(ISBLANK(W265),"",VLOOKUP($W265,Sheet2!$A$2:$E$29,4,FALSE))</f>
        <v>BQ_mood16</v>
      </c>
    </row>
    <row r="266" customFormat="1" ht="16" customHeight="1" spans="1:25">
      <c r="A266" s="4">
        <f t="shared" si="64"/>
        <v>260</v>
      </c>
      <c r="B266" s="46">
        <v>113046</v>
      </c>
      <c r="C266" s="4" t="s">
        <v>93</v>
      </c>
      <c r="D266" s="16" t="str">
        <f t="shared" si="62"/>
        <v>UI_icon_teshudognzuo_10</v>
      </c>
      <c r="E266" t="str">
        <f t="shared" si="63"/>
        <v>生气</v>
      </c>
      <c r="I266">
        <v>0</v>
      </c>
      <c r="J266" s="2">
        <v>1</v>
      </c>
      <c r="K266">
        <v>0</v>
      </c>
      <c r="O266" s="4">
        <v>89</v>
      </c>
      <c r="P266">
        <v>0</v>
      </c>
      <c r="S266" t="s">
        <v>365</v>
      </c>
      <c r="T266" s="60"/>
      <c r="U266" s="60"/>
      <c r="V266">
        <v>5</v>
      </c>
      <c r="W266" t="s">
        <v>446</v>
      </c>
      <c r="X266" t="str">
        <f>IF(ISBLANK(W266),"",VLOOKUP($W266,Sheet2!$A$2:$E$29,3,FALSE))</f>
        <v>UI_icon_teshudognzuo_10</v>
      </c>
      <c r="Y266" t="str">
        <f>IF(ISBLANK(W266),"",VLOOKUP($W266,Sheet2!$A$2:$E$29,4,FALSE))</f>
        <v>BQ_mood10</v>
      </c>
    </row>
    <row r="267" customFormat="1" ht="16" customHeight="1" spans="1:25">
      <c r="A267" s="4">
        <f t="shared" si="64"/>
        <v>261</v>
      </c>
      <c r="B267" s="46">
        <v>113049</v>
      </c>
      <c r="C267" s="4" t="s">
        <v>50</v>
      </c>
      <c r="D267" s="16" t="str">
        <f t="shared" ref="D267:D272" si="65">X267</f>
        <v>UI_icon_teshudognzuo_02</v>
      </c>
      <c r="E267" t="str">
        <f t="shared" ref="E267:E272" si="66">W267</f>
        <v>拒绝</v>
      </c>
      <c r="F267" t="s">
        <v>607</v>
      </c>
      <c r="I267">
        <v>1</v>
      </c>
      <c r="J267" s="2">
        <v>0</v>
      </c>
      <c r="K267">
        <v>1</v>
      </c>
      <c r="L267" t="s">
        <v>608</v>
      </c>
      <c r="M267" t="s">
        <v>300</v>
      </c>
      <c r="O267" s="69">
        <v>94</v>
      </c>
      <c r="P267">
        <v>1</v>
      </c>
      <c r="T267" s="60"/>
      <c r="U267" s="60" t="s">
        <v>609</v>
      </c>
      <c r="V267">
        <v>1</v>
      </c>
      <c r="W267" t="s">
        <v>77</v>
      </c>
      <c r="X267" t="str">
        <f>IF(ISBLANK(W267),"",VLOOKUP($W267,Sheet2!$A$2:$E$29,3,FALSE))</f>
        <v>UI_icon_teshudognzuo_02</v>
      </c>
      <c r="Y267" t="str">
        <f>IF(ISBLANK(W267),"",VLOOKUP($W267,Sheet2!$A$2:$E$29,4,FALSE))</f>
        <v>BQ_mood02</v>
      </c>
    </row>
    <row r="268" customFormat="1" ht="16" customHeight="1" spans="1:25">
      <c r="A268" s="4">
        <f t="shared" si="64"/>
        <v>262</v>
      </c>
      <c r="B268" s="46">
        <v>113049</v>
      </c>
      <c r="C268" s="4" t="s">
        <v>56</v>
      </c>
      <c r="D268" s="16" t="str">
        <f t="shared" si="65"/>
        <v>UI_icon_teshudognzuo_03</v>
      </c>
      <c r="E268" t="str">
        <f t="shared" si="66"/>
        <v>打招呼</v>
      </c>
      <c r="F268" t="s">
        <v>610</v>
      </c>
      <c r="I268">
        <v>1</v>
      </c>
      <c r="J268" s="2">
        <v>0</v>
      </c>
      <c r="K268">
        <v>1</v>
      </c>
      <c r="L268" t="s">
        <v>611</v>
      </c>
      <c r="M268" t="s">
        <v>300</v>
      </c>
      <c r="O268" s="69">
        <v>94</v>
      </c>
      <c r="P268">
        <v>1</v>
      </c>
      <c r="T268" s="60"/>
      <c r="U268" s="60"/>
      <c r="V268">
        <v>2</v>
      </c>
      <c r="W268" t="s">
        <v>103</v>
      </c>
      <c r="X268" t="str">
        <f>IF(ISBLANK(W268),"",VLOOKUP($W268,Sheet2!$A$2:$E$29,3,FALSE))</f>
        <v>UI_icon_teshudognzuo_03</v>
      </c>
      <c r="Y268" t="str">
        <f>IF(ISBLANK(W268),"",VLOOKUP($W268,Sheet2!$A$2:$E$29,4,FALSE))</f>
        <v>BQ_mood03</v>
      </c>
    </row>
    <row r="269" customFormat="1" ht="16" customHeight="1" spans="1:25">
      <c r="A269" s="4">
        <f t="shared" ref="A269:A278" si="67">ROW()-6</f>
        <v>263</v>
      </c>
      <c r="B269" s="46">
        <v>113049</v>
      </c>
      <c r="C269" s="4" t="s">
        <v>61</v>
      </c>
      <c r="D269" s="16" t="str">
        <f t="shared" si="65"/>
        <v>UI_icon_teshudognzuo_07</v>
      </c>
      <c r="E269" t="str">
        <f t="shared" si="66"/>
        <v>观望</v>
      </c>
      <c r="F269" t="s">
        <v>612</v>
      </c>
      <c r="I269">
        <v>1</v>
      </c>
      <c r="J269" s="2">
        <v>0</v>
      </c>
      <c r="K269">
        <v>1</v>
      </c>
      <c r="L269" t="s">
        <v>613</v>
      </c>
      <c r="M269" t="s">
        <v>300</v>
      </c>
      <c r="O269" s="69">
        <v>94</v>
      </c>
      <c r="P269">
        <v>1</v>
      </c>
      <c r="T269" s="60"/>
      <c r="U269" s="60"/>
      <c r="V269">
        <v>3</v>
      </c>
      <c r="W269" t="s">
        <v>127</v>
      </c>
      <c r="X269" t="str">
        <f>IF(ISBLANK(W269),"",VLOOKUP($W269,Sheet2!$A$2:$E$29,3,FALSE))</f>
        <v>UI_icon_teshudognzuo_07</v>
      </c>
      <c r="Y269" t="str">
        <f>IF(ISBLANK(W269),"",VLOOKUP($W269,Sheet2!$A$2:$E$29,4,FALSE))</f>
        <v>BQ_mood07</v>
      </c>
    </row>
    <row r="270" customFormat="1" ht="16" customHeight="1" spans="1:25">
      <c r="A270" s="4">
        <f t="shared" si="67"/>
        <v>264</v>
      </c>
      <c r="B270" s="46">
        <v>113049</v>
      </c>
      <c r="C270" s="4" t="s">
        <v>66</v>
      </c>
      <c r="D270" s="16" t="str">
        <f t="shared" si="65"/>
        <v>UI_icon_teshudognzuo_08</v>
      </c>
      <c r="E270" t="str">
        <f t="shared" si="66"/>
        <v>休闲</v>
      </c>
      <c r="F270" t="s">
        <v>614</v>
      </c>
      <c r="I270">
        <v>1</v>
      </c>
      <c r="J270" s="2">
        <v>0</v>
      </c>
      <c r="K270">
        <v>1</v>
      </c>
      <c r="L270" t="s">
        <v>615</v>
      </c>
      <c r="M270" t="s">
        <v>300</v>
      </c>
      <c r="O270" s="69">
        <v>94</v>
      </c>
      <c r="P270">
        <v>1</v>
      </c>
      <c r="T270" s="60"/>
      <c r="U270" s="60"/>
      <c r="V270">
        <v>4</v>
      </c>
      <c r="W270" t="s">
        <v>72</v>
      </c>
      <c r="X270" t="str">
        <f>IF(ISBLANK(W270),"",VLOOKUP($W270,Sheet2!$A$2:$E$29,3,FALSE))</f>
        <v>UI_icon_teshudognzuo_08</v>
      </c>
      <c r="Y270" t="str">
        <f>IF(ISBLANK(W270),"",VLOOKUP($W270,Sheet2!$A$2:$E$29,4,FALSE))</f>
        <v>BQ_mood08</v>
      </c>
    </row>
    <row r="271" customFormat="1" ht="16" customHeight="1" spans="1:25">
      <c r="A271" s="4">
        <f t="shared" si="67"/>
        <v>265</v>
      </c>
      <c r="B271" s="46">
        <v>113049</v>
      </c>
      <c r="C271" s="4" t="s">
        <v>93</v>
      </c>
      <c r="D271" s="16" t="str">
        <f t="shared" si="65"/>
        <v>UI_icon_teshudognzuo_16</v>
      </c>
      <c r="E271" t="str">
        <f t="shared" si="66"/>
        <v>挑衅</v>
      </c>
      <c r="F271" t="s">
        <v>607</v>
      </c>
      <c r="I271">
        <v>0</v>
      </c>
      <c r="J271" s="2">
        <v>0</v>
      </c>
      <c r="K271">
        <v>0</v>
      </c>
      <c r="L271" t="s">
        <v>616</v>
      </c>
      <c r="M271" t="s">
        <v>300</v>
      </c>
      <c r="O271" s="69">
        <v>94</v>
      </c>
      <c r="P271">
        <v>0</v>
      </c>
      <c r="T271" s="60"/>
      <c r="U271" s="60"/>
      <c r="V271">
        <v>5</v>
      </c>
      <c r="W271" t="s">
        <v>55</v>
      </c>
      <c r="X271" t="str">
        <f>IF(ISBLANK(W271),"",VLOOKUP($W271,Sheet2!$A$2:$E$29,3,FALSE))</f>
        <v>UI_icon_teshudognzuo_16</v>
      </c>
      <c r="Y271" t="str">
        <f>IF(ISBLANK(W271),"",VLOOKUP($W271,Sheet2!$A$2:$E$29,4,FALSE))</f>
        <v>BQ_mood16</v>
      </c>
    </row>
    <row r="272" customFormat="1" ht="16" customHeight="1" spans="1:25">
      <c r="A272" s="4">
        <f t="shared" si="67"/>
        <v>266</v>
      </c>
      <c r="B272" s="46">
        <v>113049</v>
      </c>
      <c r="C272" s="4" t="s">
        <v>364</v>
      </c>
      <c r="D272" s="16" t="str">
        <f t="shared" si="65"/>
        <v>UI_icon_teshudognzuo_10</v>
      </c>
      <c r="E272" t="str">
        <f t="shared" si="66"/>
        <v>生气</v>
      </c>
      <c r="I272">
        <v>0</v>
      </c>
      <c r="J272" s="2">
        <v>1</v>
      </c>
      <c r="K272">
        <v>0</v>
      </c>
      <c r="O272" s="69">
        <v>94</v>
      </c>
      <c r="P272">
        <v>0</v>
      </c>
      <c r="S272" t="s">
        <v>365</v>
      </c>
      <c r="T272" s="60"/>
      <c r="U272" s="60"/>
      <c r="V272">
        <v>6</v>
      </c>
      <c r="W272" t="s">
        <v>446</v>
      </c>
      <c r="X272" t="str">
        <f>IF(ISBLANK(W272),"",VLOOKUP($W272,Sheet2!$A$2:$E$29,3,FALSE))</f>
        <v>UI_icon_teshudognzuo_10</v>
      </c>
      <c r="Y272" t="str">
        <f>IF(ISBLANK(W272),"",VLOOKUP($W272,Sheet2!$A$2:$E$29,4,FALSE))</f>
        <v>BQ_mood10</v>
      </c>
    </row>
    <row r="273" customFormat="1" ht="16" customHeight="1" spans="1:25">
      <c r="A273" s="4">
        <f t="shared" si="67"/>
        <v>267</v>
      </c>
      <c r="B273" s="46">
        <v>113050</v>
      </c>
      <c r="C273" s="4" t="s">
        <v>50</v>
      </c>
      <c r="D273" s="16" t="str">
        <f t="shared" ref="D273:D278" si="68">X273</f>
        <v>UI_icon_teshudognzuo_01</v>
      </c>
      <c r="E273" t="str">
        <f t="shared" ref="E273:E278" si="69">W273</f>
        <v>认同</v>
      </c>
      <c r="F273" t="s">
        <v>617</v>
      </c>
      <c r="I273">
        <v>1</v>
      </c>
      <c r="J273" s="2">
        <v>0</v>
      </c>
      <c r="K273">
        <v>1</v>
      </c>
      <c r="L273" t="s">
        <v>618</v>
      </c>
      <c r="M273" t="s">
        <v>300</v>
      </c>
      <c r="O273" s="69">
        <v>95</v>
      </c>
      <c r="P273">
        <v>1</v>
      </c>
      <c r="T273" s="60"/>
      <c r="U273" s="60" t="s">
        <v>619</v>
      </c>
      <c r="V273">
        <v>1</v>
      </c>
      <c r="W273" t="s">
        <v>67</v>
      </c>
      <c r="X273" t="str">
        <f>IF(ISBLANK(W273),"",VLOOKUP($W273,Sheet2!$A$2:$E$29,3,FALSE))</f>
        <v>UI_icon_teshudognzuo_01</v>
      </c>
      <c r="Y273" t="str">
        <f>IF(ISBLANK(W273),"",VLOOKUP($W273,Sheet2!$A$2:$E$29,4,FALSE))</f>
        <v>BQ_mood01</v>
      </c>
    </row>
    <row r="274" customFormat="1" ht="16" customHeight="1" spans="1:25">
      <c r="A274" s="4">
        <f t="shared" si="67"/>
        <v>268</v>
      </c>
      <c r="B274" s="46">
        <v>113050</v>
      </c>
      <c r="C274" s="4" t="s">
        <v>56</v>
      </c>
      <c r="D274" s="16" t="str">
        <f t="shared" si="68"/>
        <v>UI_icon_teshudognzuo_08</v>
      </c>
      <c r="E274" t="str">
        <f t="shared" si="69"/>
        <v>休闲</v>
      </c>
      <c r="F274" t="s">
        <v>620</v>
      </c>
      <c r="I274">
        <v>1</v>
      </c>
      <c r="J274" s="2">
        <v>0</v>
      </c>
      <c r="K274">
        <v>1</v>
      </c>
      <c r="L274" s="53" t="s">
        <v>621</v>
      </c>
      <c r="M274" t="s">
        <v>300</v>
      </c>
      <c r="O274" s="69">
        <v>95</v>
      </c>
      <c r="P274">
        <v>1</v>
      </c>
      <c r="T274" s="60"/>
      <c r="U274" s="60"/>
      <c r="V274">
        <v>2</v>
      </c>
      <c r="W274" t="s">
        <v>72</v>
      </c>
      <c r="X274" t="str">
        <f>IF(ISBLANK(W274),"",VLOOKUP($W274,Sheet2!$A$2:$E$29,3,FALSE))</f>
        <v>UI_icon_teshudognzuo_08</v>
      </c>
      <c r="Y274" t="str">
        <f>IF(ISBLANK(W274),"",VLOOKUP($W274,Sheet2!$A$2:$E$29,4,FALSE))</f>
        <v>BQ_mood08</v>
      </c>
    </row>
    <row r="275" customFormat="1" ht="16" customHeight="1" spans="1:25">
      <c r="A275" s="4">
        <f t="shared" si="67"/>
        <v>269</v>
      </c>
      <c r="B275" s="46">
        <v>113050</v>
      </c>
      <c r="C275" s="4" t="s">
        <v>61</v>
      </c>
      <c r="D275" s="16" t="str">
        <f t="shared" si="68"/>
        <v>UI_icon_teshudognzuo_07</v>
      </c>
      <c r="E275" t="str">
        <f t="shared" si="69"/>
        <v>观望</v>
      </c>
      <c r="F275" t="s">
        <v>622</v>
      </c>
      <c r="I275">
        <v>0</v>
      </c>
      <c r="J275" s="2">
        <v>0</v>
      </c>
      <c r="K275">
        <v>1</v>
      </c>
      <c r="L275" t="s">
        <v>623</v>
      </c>
      <c r="M275" t="s">
        <v>300</v>
      </c>
      <c r="N275">
        <v>5</v>
      </c>
      <c r="O275" s="69">
        <v>95</v>
      </c>
      <c r="P275">
        <v>1</v>
      </c>
      <c r="T275" s="60"/>
      <c r="U275" s="60"/>
      <c r="V275">
        <v>3</v>
      </c>
      <c r="W275" t="s">
        <v>127</v>
      </c>
      <c r="X275" t="str">
        <f>IF(ISBLANK(W275),"",VLOOKUP($W275,Sheet2!$A$2:$E$29,3,FALSE))</f>
        <v>UI_icon_teshudognzuo_07</v>
      </c>
      <c r="Y275" t="str">
        <f>IF(ISBLANK(W275),"",VLOOKUP($W275,Sheet2!$A$2:$E$29,4,FALSE))</f>
        <v>BQ_mood07</v>
      </c>
    </row>
    <row r="276" customFormat="1" ht="16" customHeight="1" spans="1:25">
      <c r="A276" s="4">
        <f t="shared" si="67"/>
        <v>270</v>
      </c>
      <c r="B276" s="46">
        <v>113050</v>
      </c>
      <c r="C276" s="4" t="s">
        <v>66</v>
      </c>
      <c r="D276" s="16" t="str">
        <f t="shared" si="68"/>
        <v>UI_icon_teshudognzuo_03</v>
      </c>
      <c r="E276" t="str">
        <f t="shared" si="69"/>
        <v>打招呼</v>
      </c>
      <c r="F276" t="s">
        <v>624</v>
      </c>
      <c r="I276">
        <v>0</v>
      </c>
      <c r="J276" s="2">
        <v>0</v>
      </c>
      <c r="K276">
        <v>1</v>
      </c>
      <c r="L276" t="s">
        <v>625</v>
      </c>
      <c r="O276" s="69">
        <v>95</v>
      </c>
      <c r="P276">
        <v>1</v>
      </c>
      <c r="T276" s="60"/>
      <c r="U276" s="60"/>
      <c r="V276">
        <v>4</v>
      </c>
      <c r="W276" t="s">
        <v>103</v>
      </c>
      <c r="X276" t="str">
        <f>IF(ISBLANK(W276),"",VLOOKUP($W276,Sheet2!$A$2:$E$29,3,FALSE))</f>
        <v>UI_icon_teshudognzuo_03</v>
      </c>
      <c r="Y276" t="str">
        <f>IF(ISBLANK(W276),"",VLOOKUP($W276,Sheet2!$A$2:$E$29,4,FALSE))</f>
        <v>BQ_mood03</v>
      </c>
    </row>
    <row r="277" customFormat="1" ht="16" customHeight="1" spans="1:25">
      <c r="A277" s="4">
        <f t="shared" si="67"/>
        <v>271</v>
      </c>
      <c r="B277" s="46">
        <v>113050</v>
      </c>
      <c r="C277" s="4" t="s">
        <v>93</v>
      </c>
      <c r="D277" s="16" t="str">
        <f t="shared" si="68"/>
        <v>UI_icon_teshudognzuo_16</v>
      </c>
      <c r="E277" t="str">
        <f t="shared" si="69"/>
        <v>挑衅</v>
      </c>
      <c r="F277" t="s">
        <v>626</v>
      </c>
      <c r="I277">
        <v>1</v>
      </c>
      <c r="J277" s="2">
        <v>0</v>
      </c>
      <c r="K277">
        <v>1</v>
      </c>
      <c r="L277" t="s">
        <v>627</v>
      </c>
      <c r="M277" t="s">
        <v>300</v>
      </c>
      <c r="O277" s="69">
        <v>95</v>
      </c>
      <c r="P277">
        <v>1</v>
      </c>
      <c r="T277" s="60"/>
      <c r="U277" s="60"/>
      <c r="V277">
        <v>5</v>
      </c>
      <c r="W277" t="s">
        <v>55</v>
      </c>
      <c r="X277" t="str">
        <f>IF(ISBLANK(W277),"",VLOOKUP($W277,Sheet2!$A$2:$E$29,3,FALSE))</f>
        <v>UI_icon_teshudognzuo_16</v>
      </c>
      <c r="Y277" t="str">
        <f>IF(ISBLANK(W277),"",VLOOKUP($W277,Sheet2!$A$2:$E$29,4,FALSE))</f>
        <v>BQ_mood16</v>
      </c>
    </row>
    <row r="278" customFormat="1" ht="16" customHeight="1" spans="1:25">
      <c r="A278" s="4">
        <f t="shared" si="67"/>
        <v>272</v>
      </c>
      <c r="B278" s="46">
        <v>113050</v>
      </c>
      <c r="C278" s="4" t="s">
        <v>364</v>
      </c>
      <c r="D278" s="16" t="str">
        <f t="shared" si="68"/>
        <v>UI_icon_teshudognzuo_10</v>
      </c>
      <c r="E278" t="str">
        <f t="shared" si="69"/>
        <v>生气</v>
      </c>
      <c r="I278">
        <v>0</v>
      </c>
      <c r="J278" s="2">
        <v>1</v>
      </c>
      <c r="K278">
        <v>0</v>
      </c>
      <c r="O278" s="69">
        <v>95</v>
      </c>
      <c r="P278">
        <v>0</v>
      </c>
      <c r="S278" t="s">
        <v>365</v>
      </c>
      <c r="T278" s="60"/>
      <c r="U278" s="60"/>
      <c r="V278">
        <v>6</v>
      </c>
      <c r="W278" t="s">
        <v>446</v>
      </c>
      <c r="X278" t="str">
        <f>IF(ISBLANK(W278),"",VLOOKUP($W278,Sheet2!$A$2:$E$29,3,FALSE))</f>
        <v>UI_icon_teshudognzuo_10</v>
      </c>
      <c r="Y278" t="str">
        <f>IF(ISBLANK(W278),"",VLOOKUP($W278,Sheet2!$A$2:$E$29,4,FALSE))</f>
        <v>BQ_mood10</v>
      </c>
    </row>
    <row r="279" customFormat="1" ht="16" customHeight="1" spans="1:25">
      <c r="A279" s="4">
        <f t="shared" ref="A279:A288" si="70">ROW()-6</f>
        <v>273</v>
      </c>
      <c r="B279" s="46">
        <v>113051</v>
      </c>
      <c r="C279" s="4" t="s">
        <v>50</v>
      </c>
      <c r="D279" s="16" t="str">
        <f t="shared" ref="D279:D289" si="71">X279</f>
        <v>UI_icon_teshudognzuo_28</v>
      </c>
      <c r="E279" t="str">
        <f t="shared" ref="E279:E289" si="72">W279</f>
        <v>玩</v>
      </c>
      <c r="I279">
        <v>1</v>
      </c>
      <c r="J279" s="2">
        <v>0</v>
      </c>
      <c r="K279">
        <v>1</v>
      </c>
      <c r="O279" s="69">
        <v>96</v>
      </c>
      <c r="P279">
        <v>1</v>
      </c>
      <c r="T279" s="60"/>
      <c r="U279" s="60" t="s">
        <v>628</v>
      </c>
      <c r="V279">
        <v>1</v>
      </c>
      <c r="W279" t="s">
        <v>153</v>
      </c>
      <c r="X279" t="str">
        <f>IF(ISBLANK(W279),"",VLOOKUP($W279,Sheet2!$A$2:$E$29,3,FALSE))</f>
        <v>UI_icon_teshudognzuo_28</v>
      </c>
      <c r="Y279" t="str">
        <f>IF(ISBLANK(W279),"",VLOOKUP($W279,Sheet2!$A$2:$E$29,4,FALSE))</f>
        <v>BQ_mood28</v>
      </c>
    </row>
    <row r="280" customFormat="1" ht="16" customHeight="1" spans="1:25">
      <c r="A280" s="4">
        <f t="shared" si="70"/>
        <v>274</v>
      </c>
      <c r="B280" s="46">
        <v>113051</v>
      </c>
      <c r="C280" s="4" t="s">
        <v>56</v>
      </c>
      <c r="D280" s="16" t="str">
        <f t="shared" si="71"/>
        <v>UI_icon_teshudognzuo_08</v>
      </c>
      <c r="E280" t="str">
        <f t="shared" si="72"/>
        <v>休闲</v>
      </c>
      <c r="F280" t="s">
        <v>629</v>
      </c>
      <c r="I280">
        <v>1</v>
      </c>
      <c r="J280" s="2">
        <v>0</v>
      </c>
      <c r="K280">
        <v>1</v>
      </c>
      <c r="L280" t="s">
        <v>630</v>
      </c>
      <c r="M280" t="s">
        <v>300</v>
      </c>
      <c r="O280" s="69">
        <v>96</v>
      </c>
      <c r="P280">
        <v>1</v>
      </c>
      <c r="T280" s="60"/>
      <c r="U280" s="60"/>
      <c r="V280">
        <v>2</v>
      </c>
      <c r="W280" t="s">
        <v>72</v>
      </c>
      <c r="X280" t="str">
        <f>IF(ISBLANK(W280),"",VLOOKUP($W280,Sheet2!$A$2:$E$29,3,FALSE))</f>
        <v>UI_icon_teshudognzuo_08</v>
      </c>
      <c r="Y280" t="str">
        <f>IF(ISBLANK(W280),"",VLOOKUP($W280,Sheet2!$A$2:$E$29,4,FALSE))</f>
        <v>BQ_mood08</v>
      </c>
    </row>
    <row r="281" customFormat="1" ht="16" customHeight="1" spans="1:25">
      <c r="A281" s="4">
        <f t="shared" si="70"/>
        <v>275</v>
      </c>
      <c r="B281" s="46">
        <v>113051</v>
      </c>
      <c r="C281" s="4" t="s">
        <v>61</v>
      </c>
      <c r="D281" s="16" t="str">
        <f t="shared" si="71"/>
        <v>UI_icon_teshudognzuo_01</v>
      </c>
      <c r="E281" t="str">
        <f t="shared" si="72"/>
        <v>认同</v>
      </c>
      <c r="F281" t="s">
        <v>631</v>
      </c>
      <c r="I281">
        <v>0</v>
      </c>
      <c r="J281" s="2">
        <v>0</v>
      </c>
      <c r="K281">
        <v>1</v>
      </c>
      <c r="L281" t="s">
        <v>632</v>
      </c>
      <c r="M281" t="s">
        <v>300</v>
      </c>
      <c r="O281" s="69">
        <v>96</v>
      </c>
      <c r="P281">
        <v>1</v>
      </c>
      <c r="T281" s="60"/>
      <c r="U281" s="60"/>
      <c r="V281">
        <v>3</v>
      </c>
      <c r="W281" t="s">
        <v>67</v>
      </c>
      <c r="X281" t="str">
        <f>IF(ISBLANK(W281),"",VLOOKUP($W281,Sheet2!$A$2:$E$29,3,FALSE))</f>
        <v>UI_icon_teshudognzuo_01</v>
      </c>
      <c r="Y281" t="str">
        <f>IF(ISBLANK(W281),"",VLOOKUP($W281,Sheet2!$A$2:$E$29,4,FALSE))</f>
        <v>BQ_mood01</v>
      </c>
    </row>
    <row r="282" customFormat="1" ht="16" customHeight="1" spans="1:25">
      <c r="A282" s="4">
        <f t="shared" si="70"/>
        <v>276</v>
      </c>
      <c r="B282" s="46">
        <v>113051</v>
      </c>
      <c r="C282" s="4" t="s">
        <v>66</v>
      </c>
      <c r="D282" s="16" t="str">
        <f t="shared" si="71"/>
        <v>UI_icon_teshudognzuo_04</v>
      </c>
      <c r="E282" t="str">
        <f t="shared" si="72"/>
        <v>放松</v>
      </c>
      <c r="F282" t="s">
        <v>633</v>
      </c>
      <c r="I282">
        <v>1</v>
      </c>
      <c r="J282" s="2">
        <v>0</v>
      </c>
      <c r="K282">
        <v>1</v>
      </c>
      <c r="L282" t="s">
        <v>634</v>
      </c>
      <c r="M282" t="s">
        <v>300</v>
      </c>
      <c r="O282" s="69">
        <v>96</v>
      </c>
      <c r="P282">
        <v>1</v>
      </c>
      <c r="T282" s="60"/>
      <c r="U282" s="60"/>
      <c r="V282">
        <v>4</v>
      </c>
      <c r="W282" t="s">
        <v>111</v>
      </c>
      <c r="X282" t="str">
        <f>IF(ISBLANK(W282),"",VLOOKUP($W282,Sheet2!$A$2:$E$29,3,FALSE))</f>
        <v>UI_icon_teshudognzuo_04</v>
      </c>
      <c r="Y282" t="str">
        <f>IF(ISBLANK(W282),"",VLOOKUP($W282,Sheet2!$A$2:$E$29,4,FALSE))</f>
        <v>BQ_mood04</v>
      </c>
    </row>
    <row r="283" customFormat="1" ht="16" customHeight="1" spans="1:25">
      <c r="A283" s="4">
        <f t="shared" si="70"/>
        <v>277</v>
      </c>
      <c r="B283" s="46">
        <v>113051</v>
      </c>
      <c r="C283" s="4" t="s">
        <v>93</v>
      </c>
      <c r="D283" s="16" t="str">
        <f t="shared" si="71"/>
        <v>UI_icon_teshudognzuo_27</v>
      </c>
      <c r="E283" t="str">
        <f t="shared" si="72"/>
        <v>秀</v>
      </c>
      <c r="F283" t="s">
        <v>635</v>
      </c>
      <c r="I283">
        <v>1</v>
      </c>
      <c r="J283" s="2">
        <v>0</v>
      </c>
      <c r="K283">
        <v>1</v>
      </c>
      <c r="L283" t="s">
        <v>636</v>
      </c>
      <c r="M283" t="s">
        <v>300</v>
      </c>
      <c r="O283" s="69">
        <v>96</v>
      </c>
      <c r="P283">
        <v>1</v>
      </c>
      <c r="T283" s="60"/>
      <c r="U283" s="60"/>
      <c r="V283">
        <v>5</v>
      </c>
      <c r="W283" t="s">
        <v>65</v>
      </c>
      <c r="X283" t="str">
        <f>IF(ISBLANK(W283),"",VLOOKUP($W283,Sheet2!$A$2:$E$29,3,FALSE))</f>
        <v>UI_icon_teshudognzuo_27</v>
      </c>
      <c r="Y283" t="str">
        <f>IF(ISBLANK(W283),"",VLOOKUP($W283,Sheet2!$A$2:$E$29,4,FALSE))</f>
        <v>BQ_mood27</v>
      </c>
    </row>
    <row r="284" customFormat="1" ht="16" customHeight="1" spans="1:25">
      <c r="A284" s="4">
        <f t="shared" si="70"/>
        <v>278</v>
      </c>
      <c r="B284" s="46">
        <v>113051</v>
      </c>
      <c r="C284" s="4" t="s">
        <v>364</v>
      </c>
      <c r="D284" s="16" t="str">
        <f t="shared" si="71"/>
        <v>UI_icon_teshudognzuo_10</v>
      </c>
      <c r="E284" t="str">
        <f t="shared" si="72"/>
        <v>生气</v>
      </c>
      <c r="I284">
        <v>0</v>
      </c>
      <c r="J284" s="2">
        <v>1</v>
      </c>
      <c r="K284">
        <v>0</v>
      </c>
      <c r="O284" s="69">
        <v>96</v>
      </c>
      <c r="P284">
        <v>0</v>
      </c>
      <c r="S284" t="s">
        <v>365</v>
      </c>
      <c r="T284" s="60"/>
      <c r="U284" s="60"/>
      <c r="V284">
        <v>6</v>
      </c>
      <c r="W284" t="s">
        <v>446</v>
      </c>
      <c r="X284" t="str">
        <f>IF(ISBLANK(W284),"",VLOOKUP($W284,Sheet2!$A$2:$E$29,3,FALSE))</f>
        <v>UI_icon_teshudognzuo_10</v>
      </c>
      <c r="Y284" t="str">
        <f>IF(ISBLANK(W284),"",VLOOKUP($W284,Sheet2!$A$2:$E$29,4,FALSE))</f>
        <v>BQ_mood10</v>
      </c>
    </row>
    <row r="285" customFormat="1" ht="16" customHeight="1" spans="1:25">
      <c r="A285" s="4">
        <f t="shared" si="70"/>
        <v>279</v>
      </c>
      <c r="B285" s="46">
        <v>113052</v>
      </c>
      <c r="C285" s="4" t="s">
        <v>50</v>
      </c>
      <c r="D285" s="16" t="str">
        <f t="shared" si="71"/>
        <v>UI_icon_teshudognzuo_05</v>
      </c>
      <c r="E285" t="str">
        <f t="shared" si="72"/>
        <v>示威</v>
      </c>
      <c r="F285" t="s">
        <v>637</v>
      </c>
      <c r="I285">
        <v>1</v>
      </c>
      <c r="J285" s="2">
        <v>0</v>
      </c>
      <c r="K285">
        <v>1</v>
      </c>
      <c r="L285" t="s">
        <v>515</v>
      </c>
      <c r="M285" t="s">
        <v>300</v>
      </c>
      <c r="O285" s="69">
        <v>97</v>
      </c>
      <c r="P285">
        <v>1</v>
      </c>
      <c r="T285" s="60"/>
      <c r="U285" s="60" t="s">
        <v>638</v>
      </c>
      <c r="V285">
        <v>6</v>
      </c>
      <c r="W285" t="s">
        <v>60</v>
      </c>
      <c r="X285" t="str">
        <f>IF(ISBLANK(W285),"",VLOOKUP($W285,Sheet2!$A$2:$E$29,3,FALSE))</f>
        <v>UI_icon_teshudognzuo_05</v>
      </c>
      <c r="Y285" t="str">
        <f>IF(ISBLANK(W285),"",VLOOKUP($W285,Sheet2!$A$2:$E$29,4,FALSE))</f>
        <v>BQ_mood05</v>
      </c>
    </row>
    <row r="286" customFormat="1" ht="16" customHeight="1" spans="1:25">
      <c r="A286" s="4">
        <f t="shared" si="70"/>
        <v>280</v>
      </c>
      <c r="B286" s="46">
        <v>113052</v>
      </c>
      <c r="C286" s="4" t="s">
        <v>56</v>
      </c>
      <c r="D286" s="16" t="str">
        <f t="shared" si="71"/>
        <v>UI_icon_teshudognzuo_14</v>
      </c>
      <c r="E286" t="str">
        <f t="shared" si="72"/>
        <v>无奈</v>
      </c>
      <c r="F286" t="s">
        <v>639</v>
      </c>
      <c r="I286">
        <v>1</v>
      </c>
      <c r="J286" s="2">
        <v>0</v>
      </c>
      <c r="K286">
        <v>1</v>
      </c>
      <c r="L286" t="s">
        <v>640</v>
      </c>
      <c r="M286" t="s">
        <v>300</v>
      </c>
      <c r="O286" s="69">
        <v>97</v>
      </c>
      <c r="P286">
        <v>1</v>
      </c>
      <c r="T286" s="60"/>
      <c r="U286" s="60"/>
      <c r="V286">
        <v>15</v>
      </c>
      <c r="W286" t="s">
        <v>101</v>
      </c>
      <c r="X286" t="str">
        <f>IF(ISBLANK(W286),"",VLOOKUP($W286,Sheet2!$A$2:$E$29,3,FALSE))</f>
        <v>UI_icon_teshudognzuo_14</v>
      </c>
      <c r="Y286" t="str">
        <f>IF(ISBLANK(W286),"",VLOOKUP($W286,Sheet2!$A$2:$E$29,4,FALSE))</f>
        <v>BQ_mood14</v>
      </c>
    </row>
    <row r="287" customFormat="1" ht="16" customHeight="1" spans="1:25">
      <c r="A287" s="4">
        <f t="shared" si="70"/>
        <v>281</v>
      </c>
      <c r="B287" s="46">
        <v>113052</v>
      </c>
      <c r="C287" s="4" t="s">
        <v>61</v>
      </c>
      <c r="D287" s="16" t="str">
        <f t="shared" si="71"/>
        <v>UI_icon_teshudognzuo_07</v>
      </c>
      <c r="E287" t="str">
        <f t="shared" si="72"/>
        <v>观望</v>
      </c>
      <c r="F287" t="s">
        <v>641</v>
      </c>
      <c r="I287">
        <v>1</v>
      </c>
      <c r="J287" s="2">
        <v>0</v>
      </c>
      <c r="K287">
        <v>1</v>
      </c>
      <c r="L287" t="s">
        <v>642</v>
      </c>
      <c r="M287" t="s">
        <v>300</v>
      </c>
      <c r="O287" s="69">
        <v>97</v>
      </c>
      <c r="P287">
        <v>1</v>
      </c>
      <c r="T287" s="60"/>
      <c r="U287" s="60"/>
      <c r="V287">
        <v>8</v>
      </c>
      <c r="W287" t="s">
        <v>127</v>
      </c>
      <c r="X287" t="str">
        <f>IF(ISBLANK(W287),"",VLOOKUP($W287,Sheet2!$A$2:$E$29,3,FALSE))</f>
        <v>UI_icon_teshudognzuo_07</v>
      </c>
      <c r="Y287" t="str">
        <f>IF(ISBLANK(W287),"",VLOOKUP($W287,Sheet2!$A$2:$E$29,4,FALSE))</f>
        <v>BQ_mood07</v>
      </c>
    </row>
    <row r="288" customFormat="1" ht="16" customHeight="1" spans="1:25">
      <c r="A288" s="4">
        <f t="shared" si="70"/>
        <v>282</v>
      </c>
      <c r="B288" s="46">
        <v>113052</v>
      </c>
      <c r="C288" s="4" t="s">
        <v>66</v>
      </c>
      <c r="D288" s="16" t="str">
        <f t="shared" si="71"/>
        <v>UI_icon_teshudognzuo_16</v>
      </c>
      <c r="E288" t="str">
        <f t="shared" si="72"/>
        <v>挑衅</v>
      </c>
      <c r="F288" t="s">
        <v>643</v>
      </c>
      <c r="I288">
        <v>1</v>
      </c>
      <c r="J288" s="2">
        <v>0</v>
      </c>
      <c r="K288">
        <v>1</v>
      </c>
      <c r="L288" t="s">
        <v>644</v>
      </c>
      <c r="M288" t="s">
        <v>300</v>
      </c>
      <c r="O288" s="69">
        <v>97</v>
      </c>
      <c r="P288">
        <v>1</v>
      </c>
      <c r="T288" s="60"/>
      <c r="U288" s="60"/>
      <c r="V288">
        <v>17</v>
      </c>
      <c r="W288" t="s">
        <v>55</v>
      </c>
      <c r="X288" t="str">
        <f>IF(ISBLANK(W288),"",VLOOKUP($W288,Sheet2!$A$2:$E$29,3,FALSE))</f>
        <v>UI_icon_teshudognzuo_16</v>
      </c>
      <c r="Y288" t="str">
        <f>IF(ISBLANK(W288),"",VLOOKUP($W288,Sheet2!$A$2:$E$29,4,FALSE))</f>
        <v>BQ_mood16</v>
      </c>
    </row>
    <row r="289" customFormat="1" ht="16" customHeight="1" spans="1:25">
      <c r="A289" s="4">
        <f t="shared" ref="A289:A298" si="73">ROW()-6</f>
        <v>283</v>
      </c>
      <c r="B289" s="46">
        <v>113052</v>
      </c>
      <c r="C289" s="4" t="s">
        <v>93</v>
      </c>
      <c r="D289" s="16" t="str">
        <f t="shared" si="71"/>
        <v>UI_icon_teshudognzuo_10</v>
      </c>
      <c r="E289" t="str">
        <f t="shared" si="72"/>
        <v>生气</v>
      </c>
      <c r="I289">
        <v>0</v>
      </c>
      <c r="J289" s="2">
        <v>1</v>
      </c>
      <c r="K289">
        <v>0</v>
      </c>
      <c r="O289" s="69">
        <v>97</v>
      </c>
      <c r="P289">
        <v>0</v>
      </c>
      <c r="S289" t="s">
        <v>365</v>
      </c>
      <c r="T289" s="60"/>
      <c r="U289" s="60"/>
      <c r="V289">
        <v>5</v>
      </c>
      <c r="W289" t="s">
        <v>446</v>
      </c>
      <c r="X289" t="str">
        <f>IF(ISBLANK(W289),"",VLOOKUP($W289,Sheet2!$A$2:$E$29,3,FALSE))</f>
        <v>UI_icon_teshudognzuo_10</v>
      </c>
      <c r="Y289" t="str">
        <f>IF(ISBLANK(W289),"",VLOOKUP($W289,Sheet2!$A$2:$E$29,4,FALSE))</f>
        <v>BQ_mood10</v>
      </c>
    </row>
    <row r="290" customFormat="1" ht="16" customHeight="1" spans="1:25">
      <c r="A290" s="4">
        <f t="shared" si="73"/>
        <v>284</v>
      </c>
      <c r="B290" s="46">
        <v>113053</v>
      </c>
      <c r="C290" s="4" t="s">
        <v>50</v>
      </c>
      <c r="D290" s="16" t="str">
        <f t="shared" ref="D290:D306" si="74">X290</f>
        <v>UI_icon_teshudognzuo_15</v>
      </c>
      <c r="E290" t="str">
        <f t="shared" ref="E290:E306" si="75">W290</f>
        <v>不屑</v>
      </c>
      <c r="F290" t="s">
        <v>645</v>
      </c>
      <c r="I290">
        <v>1</v>
      </c>
      <c r="J290" s="2">
        <v>0</v>
      </c>
      <c r="K290">
        <v>1</v>
      </c>
      <c r="L290" t="s">
        <v>646</v>
      </c>
      <c r="O290" s="69">
        <v>98</v>
      </c>
      <c r="P290">
        <v>1</v>
      </c>
      <c r="T290" s="60"/>
      <c r="U290" s="60" t="s">
        <v>647</v>
      </c>
      <c r="V290">
        <v>16</v>
      </c>
      <c r="W290" t="s">
        <v>194</v>
      </c>
      <c r="X290" t="str">
        <f>IF(ISBLANK(W290),"",VLOOKUP($W290,Sheet2!$A$2:$E$29,3,FALSE))</f>
        <v>UI_icon_teshudognzuo_15</v>
      </c>
      <c r="Y290" t="str">
        <f>IF(ISBLANK(W290),"",VLOOKUP($W290,Sheet2!$A$2:$E$29,4,FALSE))</f>
        <v>BQ_mood15</v>
      </c>
    </row>
    <row r="291" customFormat="1" ht="16" customHeight="1" spans="1:25">
      <c r="A291" s="4">
        <f t="shared" si="73"/>
        <v>285</v>
      </c>
      <c r="B291" s="46">
        <v>113053</v>
      </c>
      <c r="C291" s="4" t="s">
        <v>56</v>
      </c>
      <c r="D291" s="16" t="str">
        <f t="shared" si="74"/>
        <v>UI_icon_teshudognzuo_12</v>
      </c>
      <c r="E291" t="str">
        <f t="shared" si="75"/>
        <v>迷茫</v>
      </c>
      <c r="F291" t="s">
        <v>648</v>
      </c>
      <c r="I291">
        <v>1</v>
      </c>
      <c r="J291" s="2">
        <v>0</v>
      </c>
      <c r="K291">
        <v>1</v>
      </c>
      <c r="L291" t="s">
        <v>649</v>
      </c>
      <c r="M291" t="s">
        <v>300</v>
      </c>
      <c r="O291" s="69">
        <v>98</v>
      </c>
      <c r="P291">
        <v>1</v>
      </c>
      <c r="T291" s="60"/>
      <c r="U291" s="60"/>
      <c r="V291">
        <v>13</v>
      </c>
      <c r="W291" t="s">
        <v>375</v>
      </c>
      <c r="X291" t="str">
        <f>IF(ISBLANK(W291),"",VLOOKUP($W291,Sheet2!$A$2:$E$29,3,FALSE))</f>
        <v>UI_icon_teshudognzuo_12</v>
      </c>
      <c r="Y291" t="str">
        <f>IF(ISBLANK(W291),"",VLOOKUP($W291,Sheet2!$A$2:$E$29,4,FALSE))</f>
        <v>BQ_mood12</v>
      </c>
    </row>
    <row r="292" customFormat="1" ht="16" customHeight="1" spans="1:25">
      <c r="A292" s="4">
        <f t="shared" si="73"/>
        <v>286</v>
      </c>
      <c r="B292" s="46">
        <v>113053</v>
      </c>
      <c r="C292" s="4" t="s">
        <v>61</v>
      </c>
      <c r="D292" s="16" t="str">
        <f t="shared" si="74"/>
        <v>UI_icon_teshudognzuo_07</v>
      </c>
      <c r="E292" t="str">
        <f t="shared" si="75"/>
        <v>观望</v>
      </c>
      <c r="F292" t="s">
        <v>650</v>
      </c>
      <c r="I292">
        <v>1</v>
      </c>
      <c r="J292" s="2">
        <v>0</v>
      </c>
      <c r="K292">
        <v>1</v>
      </c>
      <c r="L292" t="s">
        <v>651</v>
      </c>
      <c r="M292" t="s">
        <v>300</v>
      </c>
      <c r="O292" s="69">
        <v>98</v>
      </c>
      <c r="P292">
        <v>1</v>
      </c>
      <c r="T292" s="60"/>
      <c r="U292" s="60"/>
      <c r="V292">
        <v>8</v>
      </c>
      <c r="W292" t="s">
        <v>127</v>
      </c>
      <c r="X292" t="str">
        <f>IF(ISBLANK(W292),"",VLOOKUP($W292,Sheet2!$A$2:$E$29,3,FALSE))</f>
        <v>UI_icon_teshudognzuo_07</v>
      </c>
      <c r="Y292" t="str">
        <f>IF(ISBLANK(W292),"",VLOOKUP($W292,Sheet2!$A$2:$E$29,4,FALSE))</f>
        <v>BQ_mood07</v>
      </c>
    </row>
    <row r="293" customFormat="1" ht="16" customHeight="1" spans="1:25">
      <c r="A293" s="4">
        <f t="shared" si="73"/>
        <v>287</v>
      </c>
      <c r="B293" s="46">
        <v>113053</v>
      </c>
      <c r="C293" s="4" t="s">
        <v>66</v>
      </c>
      <c r="D293" s="16" t="str">
        <f t="shared" si="74"/>
        <v>UI_icon_teshudognzuo_27</v>
      </c>
      <c r="E293" t="str">
        <f t="shared" si="75"/>
        <v>秀</v>
      </c>
      <c r="F293" t="s">
        <v>652</v>
      </c>
      <c r="I293">
        <v>1</v>
      </c>
      <c r="J293" s="2">
        <v>0</v>
      </c>
      <c r="K293">
        <v>1</v>
      </c>
      <c r="L293" t="s">
        <v>653</v>
      </c>
      <c r="M293" t="s">
        <v>300</v>
      </c>
      <c r="O293" s="69">
        <v>98</v>
      </c>
      <c r="P293">
        <v>1</v>
      </c>
      <c r="T293" s="60"/>
      <c r="U293" s="60"/>
      <c r="V293">
        <v>5</v>
      </c>
      <c r="W293" t="s">
        <v>65</v>
      </c>
      <c r="X293" t="str">
        <f>IF(ISBLANK(W293),"",VLOOKUP($W293,Sheet2!$A$2:$E$29,3,FALSE))</f>
        <v>UI_icon_teshudognzuo_27</v>
      </c>
      <c r="Y293" t="str">
        <f>IF(ISBLANK(W293),"",VLOOKUP($W293,Sheet2!$A$2:$E$29,4,FALSE))</f>
        <v>BQ_mood27</v>
      </c>
    </row>
    <row r="294" customFormat="1" ht="16" customHeight="1" spans="1:25">
      <c r="A294" s="4">
        <f t="shared" si="73"/>
        <v>288</v>
      </c>
      <c r="B294" s="46">
        <v>113053</v>
      </c>
      <c r="C294" s="4" t="s">
        <v>93</v>
      </c>
      <c r="D294" s="16" t="str">
        <f t="shared" si="74"/>
        <v>UI_icon_teshudognzuo_08</v>
      </c>
      <c r="E294" t="str">
        <f t="shared" si="75"/>
        <v>休闲</v>
      </c>
      <c r="F294" t="s">
        <v>654</v>
      </c>
      <c r="I294">
        <v>1</v>
      </c>
      <c r="J294" s="2">
        <v>0</v>
      </c>
      <c r="K294">
        <v>1</v>
      </c>
      <c r="L294" t="s">
        <v>655</v>
      </c>
      <c r="M294" t="s">
        <v>300</v>
      </c>
      <c r="O294" s="69">
        <v>98</v>
      </c>
      <c r="P294">
        <v>1</v>
      </c>
      <c r="T294" s="60"/>
      <c r="U294" s="60"/>
      <c r="V294">
        <v>9</v>
      </c>
      <c r="W294" t="s">
        <v>72</v>
      </c>
      <c r="X294" t="str">
        <f>IF(ISBLANK(W294),"",VLOOKUP($W294,Sheet2!$A$2:$E$29,3,FALSE))</f>
        <v>UI_icon_teshudognzuo_08</v>
      </c>
      <c r="Y294" t="str">
        <f>IF(ISBLANK(W294),"",VLOOKUP($W294,Sheet2!$A$2:$E$29,4,FALSE))</f>
        <v>BQ_mood08</v>
      </c>
    </row>
    <row r="295" customFormat="1" ht="16" customHeight="1" spans="1:25">
      <c r="A295" s="4">
        <f t="shared" si="73"/>
        <v>289</v>
      </c>
      <c r="B295" s="46">
        <v>113053</v>
      </c>
      <c r="C295" s="4" t="s">
        <v>364</v>
      </c>
      <c r="D295" s="16" t="str">
        <f t="shared" si="74"/>
        <v>UI_icon_teshudognzuo_10</v>
      </c>
      <c r="E295" t="str">
        <f t="shared" si="75"/>
        <v>生气</v>
      </c>
      <c r="I295">
        <v>0</v>
      </c>
      <c r="J295" s="2">
        <v>1</v>
      </c>
      <c r="K295">
        <v>0</v>
      </c>
      <c r="M295" t="s">
        <v>300</v>
      </c>
      <c r="O295" s="69">
        <v>98</v>
      </c>
      <c r="P295">
        <v>0</v>
      </c>
      <c r="S295" t="s">
        <v>365</v>
      </c>
      <c r="T295" s="60"/>
      <c r="U295" s="60"/>
      <c r="V295">
        <v>5</v>
      </c>
      <c r="W295" t="s">
        <v>446</v>
      </c>
      <c r="X295" t="str">
        <f>IF(ISBLANK(W295),"",VLOOKUP($W295,Sheet2!$A$2:$E$29,3,FALSE))</f>
        <v>UI_icon_teshudognzuo_10</v>
      </c>
      <c r="Y295" t="str">
        <f>IF(ISBLANK(W295),"",VLOOKUP($W295,Sheet2!$A$2:$E$29,4,FALSE))</f>
        <v>BQ_mood10</v>
      </c>
    </row>
    <row r="296" customFormat="1" ht="16" customHeight="1" spans="1:25">
      <c r="A296" s="4">
        <f t="shared" si="73"/>
        <v>290</v>
      </c>
      <c r="B296" s="46">
        <v>113054</v>
      </c>
      <c r="C296" s="4" t="s">
        <v>50</v>
      </c>
      <c r="D296" s="16" t="str">
        <f t="shared" si="74"/>
        <v>UI_icon_teshudognzuo_07</v>
      </c>
      <c r="E296" t="str">
        <f t="shared" si="75"/>
        <v>观望</v>
      </c>
      <c r="F296" t="s">
        <v>656</v>
      </c>
      <c r="I296">
        <v>1</v>
      </c>
      <c r="J296" s="2">
        <v>0</v>
      </c>
      <c r="K296">
        <v>1</v>
      </c>
      <c r="L296" t="s">
        <v>657</v>
      </c>
      <c r="M296" t="s">
        <v>300</v>
      </c>
      <c r="O296" s="69">
        <v>2270</v>
      </c>
      <c r="P296">
        <v>1</v>
      </c>
      <c r="T296" s="60"/>
      <c r="U296" s="60" t="s">
        <v>658</v>
      </c>
      <c r="V296">
        <v>1</v>
      </c>
      <c r="W296" t="s">
        <v>127</v>
      </c>
      <c r="X296" t="str">
        <f>IF(ISBLANK(W296),"",VLOOKUP($W296,Sheet2!$A$2:$E$29,3,FALSE))</f>
        <v>UI_icon_teshudognzuo_07</v>
      </c>
      <c r="Y296" t="str">
        <f>IF(ISBLANK(W296),"",VLOOKUP($W296,Sheet2!$A$2:$E$29,4,FALSE))</f>
        <v>BQ_mood07</v>
      </c>
    </row>
    <row r="297" customFormat="1" ht="16" customHeight="1" spans="1:25">
      <c r="A297" s="4">
        <f t="shared" si="73"/>
        <v>291</v>
      </c>
      <c r="B297" s="46">
        <v>113054</v>
      </c>
      <c r="C297" s="4" t="s">
        <v>56</v>
      </c>
      <c r="D297" s="16" t="str">
        <f t="shared" si="74"/>
        <v>UI_icon_teshudognzuo_05</v>
      </c>
      <c r="E297" t="str">
        <f t="shared" si="75"/>
        <v>示威</v>
      </c>
      <c r="I297">
        <v>0</v>
      </c>
      <c r="J297" s="2">
        <v>0</v>
      </c>
      <c r="K297">
        <v>0</v>
      </c>
      <c r="O297" s="69">
        <v>2270</v>
      </c>
      <c r="P297">
        <v>0</v>
      </c>
      <c r="T297" s="60"/>
      <c r="U297" s="60"/>
      <c r="V297">
        <v>2</v>
      </c>
      <c r="W297" t="s">
        <v>60</v>
      </c>
      <c r="X297" t="str">
        <f>IF(ISBLANK(W297),"",VLOOKUP($W297,Sheet2!$A$2:$E$29,3,FALSE))</f>
        <v>UI_icon_teshudognzuo_05</v>
      </c>
      <c r="Y297" t="str">
        <f>IF(ISBLANK(W297),"",VLOOKUP($W297,Sheet2!$A$2:$E$29,4,FALSE))</f>
        <v>BQ_mood05</v>
      </c>
    </row>
    <row r="298" customFormat="1" ht="16" customHeight="1" spans="1:25">
      <c r="A298" s="4">
        <f t="shared" si="73"/>
        <v>292</v>
      </c>
      <c r="B298" s="46">
        <v>113054</v>
      </c>
      <c r="C298" s="4" t="s">
        <v>61</v>
      </c>
      <c r="D298" s="16" t="str">
        <f t="shared" si="74"/>
        <v>UI_icon_teshudognzuo_12</v>
      </c>
      <c r="E298" t="str">
        <f t="shared" si="75"/>
        <v>迷茫</v>
      </c>
      <c r="F298" t="s">
        <v>659</v>
      </c>
      <c r="I298">
        <v>1</v>
      </c>
      <c r="J298" s="2">
        <v>0</v>
      </c>
      <c r="K298">
        <v>1</v>
      </c>
      <c r="L298" t="s">
        <v>660</v>
      </c>
      <c r="M298" t="s">
        <v>300</v>
      </c>
      <c r="O298" s="69">
        <v>2270</v>
      </c>
      <c r="P298">
        <v>1</v>
      </c>
      <c r="T298" s="60"/>
      <c r="U298" s="60"/>
      <c r="V298">
        <v>3</v>
      </c>
      <c r="W298" t="s">
        <v>375</v>
      </c>
      <c r="X298" t="str">
        <f>IF(ISBLANK(W298),"",VLOOKUP($W298,Sheet2!$A$2:$E$29,3,FALSE))</f>
        <v>UI_icon_teshudognzuo_12</v>
      </c>
      <c r="Y298" t="str">
        <f>IF(ISBLANK(W298),"",VLOOKUP($W298,Sheet2!$A$2:$E$29,4,FALSE))</f>
        <v>BQ_mood12</v>
      </c>
    </row>
    <row r="299" customFormat="1" ht="16" customHeight="1" spans="1:25">
      <c r="A299" s="4">
        <f t="shared" ref="A299:A308" si="76">ROW()-6</f>
        <v>293</v>
      </c>
      <c r="B299" s="46">
        <v>113054</v>
      </c>
      <c r="C299" s="4" t="s">
        <v>66</v>
      </c>
      <c r="D299" s="16" t="str">
        <f t="shared" si="74"/>
        <v>UI_icon_teshudognzuo_03</v>
      </c>
      <c r="E299" t="str">
        <f t="shared" si="75"/>
        <v>打招呼</v>
      </c>
      <c r="F299" t="s">
        <v>661</v>
      </c>
      <c r="I299">
        <v>1</v>
      </c>
      <c r="J299" s="2">
        <v>0</v>
      </c>
      <c r="K299">
        <v>1</v>
      </c>
      <c r="L299" t="s">
        <v>662</v>
      </c>
      <c r="M299" t="s">
        <v>300</v>
      </c>
      <c r="O299" s="69">
        <v>2270</v>
      </c>
      <c r="P299">
        <v>1</v>
      </c>
      <c r="T299" s="60"/>
      <c r="U299" s="60"/>
      <c r="V299">
        <v>4</v>
      </c>
      <c r="W299" t="s">
        <v>103</v>
      </c>
      <c r="X299" t="str">
        <f>IF(ISBLANK(W299),"",VLOOKUP($W299,Sheet2!$A$2:$E$29,3,FALSE))</f>
        <v>UI_icon_teshudognzuo_03</v>
      </c>
      <c r="Y299" t="str">
        <f>IF(ISBLANK(W299),"",VLOOKUP($W299,Sheet2!$A$2:$E$29,4,FALSE))</f>
        <v>BQ_mood03</v>
      </c>
    </row>
    <row r="300" customFormat="1" ht="16" customHeight="1" spans="1:25">
      <c r="A300" s="4">
        <f t="shared" si="76"/>
        <v>294</v>
      </c>
      <c r="B300" s="46">
        <v>113054</v>
      </c>
      <c r="C300" s="4" t="s">
        <v>93</v>
      </c>
      <c r="D300" s="16" t="str">
        <f t="shared" si="74"/>
        <v>UI_icon_teshudognzuo_10</v>
      </c>
      <c r="E300" t="str">
        <f t="shared" si="75"/>
        <v>生气</v>
      </c>
      <c r="I300">
        <v>0</v>
      </c>
      <c r="J300" s="2">
        <v>1</v>
      </c>
      <c r="K300">
        <v>0</v>
      </c>
      <c r="O300" s="69">
        <v>2270</v>
      </c>
      <c r="P300">
        <v>0</v>
      </c>
      <c r="S300" t="s">
        <v>365</v>
      </c>
      <c r="T300" s="60"/>
      <c r="U300" s="60"/>
      <c r="V300">
        <v>5</v>
      </c>
      <c r="W300" t="s">
        <v>446</v>
      </c>
      <c r="X300" t="str">
        <f>IF(ISBLANK(W300),"",VLOOKUP($W300,Sheet2!$A$2:$E$29,3,FALSE))</f>
        <v>UI_icon_teshudognzuo_10</v>
      </c>
      <c r="Y300" t="str">
        <f>IF(ISBLANK(W300),"",VLOOKUP($W300,Sheet2!$A$2:$E$29,4,FALSE))</f>
        <v>BQ_mood10</v>
      </c>
    </row>
    <row r="301" customFormat="1" ht="18.75" spans="1:25">
      <c r="A301" s="4">
        <f t="shared" si="76"/>
        <v>295</v>
      </c>
      <c r="B301" s="46">
        <v>113055</v>
      </c>
      <c r="C301" s="4" t="s">
        <v>50</v>
      </c>
      <c r="D301" s="16" t="str">
        <f t="shared" si="74"/>
        <v>UI_icon_teshudognzuo_07</v>
      </c>
      <c r="E301" t="str">
        <f t="shared" si="75"/>
        <v>观望</v>
      </c>
      <c r="F301" s="18" t="s">
        <v>663</v>
      </c>
      <c r="I301">
        <v>1</v>
      </c>
      <c r="J301" s="2">
        <v>0</v>
      </c>
      <c r="K301">
        <v>1</v>
      </c>
      <c r="L301" t="s">
        <v>664</v>
      </c>
      <c r="M301" t="s">
        <v>300</v>
      </c>
      <c r="O301" s="69">
        <v>99</v>
      </c>
      <c r="P301">
        <v>1</v>
      </c>
      <c r="T301" s="60"/>
      <c r="U301" s="60" t="s">
        <v>665</v>
      </c>
      <c r="V301">
        <v>1</v>
      </c>
      <c r="W301" t="s">
        <v>127</v>
      </c>
      <c r="X301" t="str">
        <f>IF(ISBLANK(W301),"",VLOOKUP($W301,[3]Sheet2!$A$2:$E$29,3,FALSE))</f>
        <v>UI_icon_teshudognzuo_07</v>
      </c>
      <c r="Y301" t="str">
        <f>IF(ISBLANK(W301),"",VLOOKUP($W301,Sheet2!$A$2:$E$29,4,FALSE))</f>
        <v>BQ_mood07</v>
      </c>
    </row>
    <row r="302" customFormat="1" ht="16" customHeight="1" spans="1:25">
      <c r="A302" s="4">
        <f t="shared" si="76"/>
        <v>296</v>
      </c>
      <c r="B302" s="46">
        <v>113055</v>
      </c>
      <c r="C302" s="4" t="s">
        <v>56</v>
      </c>
      <c r="D302" s="16" t="str">
        <f t="shared" si="74"/>
        <v>UI_icon_teshudognzuo_03</v>
      </c>
      <c r="E302" t="str">
        <f t="shared" si="75"/>
        <v>打招呼</v>
      </c>
      <c r="F302" s="18" t="s">
        <v>666</v>
      </c>
      <c r="I302">
        <v>1</v>
      </c>
      <c r="J302" s="2">
        <v>0</v>
      </c>
      <c r="K302">
        <v>1</v>
      </c>
      <c r="L302" t="s">
        <v>667</v>
      </c>
      <c r="M302" t="s">
        <v>300</v>
      </c>
      <c r="O302" s="69">
        <v>99</v>
      </c>
      <c r="P302">
        <v>1</v>
      </c>
      <c r="T302" s="60"/>
      <c r="U302" s="60"/>
      <c r="V302">
        <v>4</v>
      </c>
      <c r="W302" t="s">
        <v>103</v>
      </c>
      <c r="X302" t="str">
        <f>IF(ISBLANK(W302),"",VLOOKUP($W302,[3]Sheet2!$A$2:$E$29,3,FALSE))</f>
        <v>UI_icon_teshudognzuo_03</v>
      </c>
      <c r="Y302" t="str">
        <f>IF(ISBLANK(W302),"",VLOOKUP($W302,Sheet2!$A$2:$E$29,4,FALSE))</f>
        <v>BQ_mood03</v>
      </c>
    </row>
    <row r="303" customFormat="1" ht="16" customHeight="1" spans="1:25">
      <c r="A303" s="4">
        <f t="shared" si="76"/>
        <v>297</v>
      </c>
      <c r="B303" s="46">
        <v>113055</v>
      </c>
      <c r="C303" s="4" t="s">
        <v>61</v>
      </c>
      <c r="D303" s="16" t="str">
        <f t="shared" si="74"/>
        <v>UI_icon_teshudognzuo_05</v>
      </c>
      <c r="E303" t="str">
        <f t="shared" ref="E303:E327" si="77">W303</f>
        <v>示威</v>
      </c>
      <c r="F303" s="18" t="s">
        <v>668</v>
      </c>
      <c r="I303">
        <v>1</v>
      </c>
      <c r="J303" s="2">
        <v>0</v>
      </c>
      <c r="K303">
        <v>1</v>
      </c>
      <c r="L303" t="s">
        <v>669</v>
      </c>
      <c r="M303" t="s">
        <v>300</v>
      </c>
      <c r="O303" s="69">
        <v>99</v>
      </c>
      <c r="P303">
        <v>1</v>
      </c>
      <c r="T303" s="60"/>
      <c r="U303" s="60"/>
      <c r="V303">
        <v>6</v>
      </c>
      <c r="W303" t="s">
        <v>60</v>
      </c>
      <c r="X303" t="str">
        <f>IF(ISBLANK(W303),"",VLOOKUP($W303,[3]Sheet2!$A$2:$E$29,3,FALSE))</f>
        <v>UI_icon_teshudognzuo_05</v>
      </c>
      <c r="Y303" t="str">
        <f>IF(ISBLANK(W303),"",VLOOKUP($W303,Sheet2!$A$2:$E$29,4,FALSE))</f>
        <v>BQ_mood05</v>
      </c>
    </row>
    <row r="304" customFormat="1" ht="16" customHeight="1" spans="1:25">
      <c r="A304" s="4">
        <f t="shared" si="76"/>
        <v>298</v>
      </c>
      <c r="B304" s="46">
        <v>113055</v>
      </c>
      <c r="C304" s="4" t="s">
        <v>66</v>
      </c>
      <c r="D304" s="16" t="str">
        <f t="shared" si="74"/>
        <v>UI_icon_teshudognzuo_12</v>
      </c>
      <c r="E304" t="str">
        <f t="shared" si="77"/>
        <v>迷茫</v>
      </c>
      <c r="F304" s="18" t="s">
        <v>670</v>
      </c>
      <c r="I304">
        <v>1</v>
      </c>
      <c r="J304" s="2">
        <v>0</v>
      </c>
      <c r="K304">
        <v>1</v>
      </c>
      <c r="L304" t="s">
        <v>671</v>
      </c>
      <c r="M304" t="s">
        <v>300</v>
      </c>
      <c r="O304" s="69">
        <v>99</v>
      </c>
      <c r="P304">
        <v>1</v>
      </c>
      <c r="T304" s="60"/>
      <c r="U304" s="60"/>
      <c r="V304">
        <v>13</v>
      </c>
      <c r="W304" t="s">
        <v>375</v>
      </c>
      <c r="X304" t="str">
        <f>IF(ISBLANK(W304),"",VLOOKUP($W304,[3]Sheet2!$A$2:$E$29,3,FALSE))</f>
        <v>UI_icon_teshudognzuo_12</v>
      </c>
      <c r="Y304" t="str">
        <f>IF(ISBLANK(W304),"",VLOOKUP($W304,Sheet2!$A$2:$E$29,4,FALSE))</f>
        <v>BQ_mood12</v>
      </c>
    </row>
    <row r="305" customFormat="1" ht="16" customHeight="1" spans="1:25">
      <c r="A305" s="4">
        <f t="shared" si="76"/>
        <v>299</v>
      </c>
      <c r="B305" s="46">
        <v>113055</v>
      </c>
      <c r="C305" s="4" t="s">
        <v>93</v>
      </c>
      <c r="D305" s="16" t="str">
        <f t="shared" si="74"/>
        <v>UI_icon_teshudognzuo_16</v>
      </c>
      <c r="E305" t="str">
        <f t="shared" si="77"/>
        <v>挑衅</v>
      </c>
      <c r="F305" s="18" t="s">
        <v>672</v>
      </c>
      <c r="I305">
        <v>1</v>
      </c>
      <c r="J305" s="2">
        <v>0</v>
      </c>
      <c r="K305">
        <v>1</v>
      </c>
      <c r="L305" t="s">
        <v>673</v>
      </c>
      <c r="M305" t="s">
        <v>300</v>
      </c>
      <c r="O305" s="69">
        <v>99</v>
      </c>
      <c r="P305">
        <v>1</v>
      </c>
      <c r="T305" s="60"/>
      <c r="U305" s="60"/>
      <c r="V305">
        <v>17</v>
      </c>
      <c r="W305" t="s">
        <v>55</v>
      </c>
      <c r="X305" t="str">
        <f>IF(ISBLANK(W305),"",VLOOKUP($W305,[3]Sheet2!$A$2:$E$29,3,FALSE))</f>
        <v>UI_icon_teshudognzuo_16</v>
      </c>
      <c r="Y305" t="str">
        <f>IF(ISBLANK(W305),"",VLOOKUP($W305,Sheet2!$A$2:$E$29,4,FALSE))</f>
        <v>BQ_mood16</v>
      </c>
    </row>
    <row r="306" customFormat="1" ht="16" customHeight="1" spans="1:25">
      <c r="A306" s="4">
        <f t="shared" si="76"/>
        <v>300</v>
      </c>
      <c r="B306" s="46">
        <v>113055</v>
      </c>
      <c r="C306" s="4" t="s">
        <v>364</v>
      </c>
      <c r="D306" s="16" t="str">
        <f t="shared" si="74"/>
        <v>UI_icon_teshudognzuo_27</v>
      </c>
      <c r="E306" t="str">
        <f t="shared" si="77"/>
        <v>秀</v>
      </c>
      <c r="I306">
        <v>0</v>
      </c>
      <c r="J306" s="2">
        <v>1</v>
      </c>
      <c r="K306">
        <v>0</v>
      </c>
      <c r="O306" s="69">
        <v>99</v>
      </c>
      <c r="P306">
        <v>0</v>
      </c>
      <c r="S306" t="s">
        <v>365</v>
      </c>
      <c r="T306" s="60"/>
      <c r="U306" s="60"/>
      <c r="V306">
        <v>5</v>
      </c>
      <c r="W306" t="s">
        <v>65</v>
      </c>
      <c r="X306" t="str">
        <f>IF(ISBLANK(W306),"",VLOOKUP($W306,[3]Sheet2!$A$2:$E$29,3,FALSE))</f>
        <v>UI_icon_teshudognzuo_27</v>
      </c>
      <c r="Y306" t="str">
        <f>IF(ISBLANK(W306),"",VLOOKUP($W306,Sheet2!$A$2:$E$29,4,FALSE))</f>
        <v>BQ_mood27</v>
      </c>
    </row>
    <row r="307" customFormat="1" ht="16" customHeight="1" spans="1:25">
      <c r="A307" s="4">
        <f t="shared" si="76"/>
        <v>301</v>
      </c>
      <c r="B307" s="68">
        <v>113056</v>
      </c>
      <c r="C307" s="4" t="s">
        <v>50</v>
      </c>
      <c r="D307" s="16" t="str">
        <f t="shared" ref="D307:D313" si="78">X307</f>
        <v>UI_icon_teshudognzuo_01</v>
      </c>
      <c r="E307" t="str">
        <f t="shared" si="77"/>
        <v>认同</v>
      </c>
      <c r="F307" t="s">
        <v>674</v>
      </c>
      <c r="I307">
        <v>1</v>
      </c>
      <c r="J307" s="2">
        <v>0</v>
      </c>
      <c r="K307">
        <v>1</v>
      </c>
      <c r="L307" t="s">
        <v>675</v>
      </c>
      <c r="M307" t="s">
        <v>300</v>
      </c>
      <c r="O307" s="69">
        <v>100</v>
      </c>
      <c r="P307">
        <v>1</v>
      </c>
      <c r="T307" s="70"/>
      <c r="U307" s="70" t="s">
        <v>676</v>
      </c>
      <c r="V307">
        <v>2</v>
      </c>
      <c r="W307" t="s">
        <v>67</v>
      </c>
      <c r="X307" t="str">
        <f>IF(ISBLANK(W307),"",VLOOKUP($W307,Sheet2!$A$2:$E$29,3,FALSE))</f>
        <v>UI_icon_teshudognzuo_01</v>
      </c>
      <c r="Y307" t="str">
        <f>IF(ISBLANK(W307),"",VLOOKUP($W307,Sheet2!$A$2:$E$29,4,FALSE))</f>
        <v>BQ_mood01</v>
      </c>
    </row>
    <row r="308" customFormat="1" ht="16" customHeight="1" spans="1:25">
      <c r="A308" s="4">
        <f t="shared" si="76"/>
        <v>302</v>
      </c>
      <c r="B308" s="68">
        <v>113056</v>
      </c>
      <c r="C308" s="4" t="s">
        <v>56</v>
      </c>
      <c r="D308" s="16" t="str">
        <f t="shared" si="78"/>
        <v>UI_icon_teshudognzuo_02</v>
      </c>
      <c r="E308" t="str">
        <f t="shared" si="77"/>
        <v>拒绝</v>
      </c>
      <c r="F308" t="s">
        <v>677</v>
      </c>
      <c r="I308">
        <v>1</v>
      </c>
      <c r="J308" s="2">
        <v>0</v>
      </c>
      <c r="K308">
        <v>1</v>
      </c>
      <c r="L308" t="s">
        <v>678</v>
      </c>
      <c r="M308" t="s">
        <v>300</v>
      </c>
      <c r="O308" s="69">
        <v>100</v>
      </c>
      <c r="P308">
        <v>1</v>
      </c>
      <c r="T308" s="70"/>
      <c r="U308" s="70"/>
      <c r="V308">
        <v>3</v>
      </c>
      <c r="W308" t="s">
        <v>77</v>
      </c>
      <c r="X308" t="str">
        <f>IF(ISBLANK(W308),"",VLOOKUP($W308,Sheet2!$A$2:$E$29,3,FALSE))</f>
        <v>UI_icon_teshudognzuo_02</v>
      </c>
      <c r="Y308" t="str">
        <f>IF(ISBLANK(W308),"",VLOOKUP($W308,Sheet2!$A$2:$E$29,4,FALSE))</f>
        <v>BQ_mood02</v>
      </c>
    </row>
    <row r="309" customFormat="1" ht="16" customHeight="1" spans="1:25">
      <c r="A309" s="4">
        <f t="shared" ref="A309:A318" si="79">ROW()-6</f>
        <v>303</v>
      </c>
      <c r="B309" s="68">
        <v>113056</v>
      </c>
      <c r="C309" s="4" t="s">
        <v>61</v>
      </c>
      <c r="D309" s="16" t="str">
        <f t="shared" si="78"/>
        <v>UI_icon_teshudognzuo_25</v>
      </c>
      <c r="E309" t="str">
        <f t="shared" si="77"/>
        <v>疑问</v>
      </c>
      <c r="F309" t="s">
        <v>679</v>
      </c>
      <c r="I309">
        <v>1</v>
      </c>
      <c r="J309" s="2">
        <v>0</v>
      </c>
      <c r="K309">
        <v>1</v>
      </c>
      <c r="L309" t="s">
        <v>680</v>
      </c>
      <c r="M309" t="s">
        <v>300</v>
      </c>
      <c r="O309" s="69">
        <v>100</v>
      </c>
      <c r="P309">
        <v>1</v>
      </c>
      <c r="T309" s="70"/>
      <c r="U309" s="70"/>
      <c r="V309">
        <v>26</v>
      </c>
      <c r="W309" t="s">
        <v>681</v>
      </c>
      <c r="X309" t="str">
        <f>IF(ISBLANK(W309),"",VLOOKUP($W309,Sheet2!$A$2:$E$29,3,FALSE))</f>
        <v>UI_icon_teshudognzuo_25</v>
      </c>
      <c r="Y309" t="str">
        <f>IF(ISBLANK(W309),"",VLOOKUP($W309,Sheet2!$A$2:$E$29,4,FALSE))</f>
        <v>BQ_mood25</v>
      </c>
    </row>
    <row r="310" customFormat="1" ht="16" customHeight="1" spans="1:25">
      <c r="A310" s="4">
        <f t="shared" si="79"/>
        <v>304</v>
      </c>
      <c r="B310" s="68">
        <v>113056</v>
      </c>
      <c r="C310" s="4" t="s">
        <v>66</v>
      </c>
      <c r="D310" s="16" t="str">
        <f t="shared" si="78"/>
        <v>UI_icon_teshudognzuo_07</v>
      </c>
      <c r="E310" t="str">
        <f t="shared" si="77"/>
        <v>观望</v>
      </c>
      <c r="I310">
        <v>1</v>
      </c>
      <c r="J310" s="2">
        <v>0</v>
      </c>
      <c r="K310">
        <v>0</v>
      </c>
      <c r="M310" t="s">
        <v>300</v>
      </c>
      <c r="O310" s="69">
        <v>100</v>
      </c>
      <c r="P310">
        <v>0</v>
      </c>
      <c r="T310" s="70"/>
      <c r="U310" s="70"/>
      <c r="V310">
        <v>1</v>
      </c>
      <c r="W310" t="s">
        <v>127</v>
      </c>
      <c r="X310" t="str">
        <f>IF(ISBLANK(W310),"",VLOOKUP($W310,Sheet2!$A$2:$E$29,3,FALSE))</f>
        <v>UI_icon_teshudognzuo_07</v>
      </c>
      <c r="Y310" t="str">
        <f>IF(ISBLANK(W310),"",VLOOKUP($W310,Sheet2!$A$2:$E$29,4,FALSE))</f>
        <v>BQ_mood07</v>
      </c>
    </row>
    <row r="311" customFormat="1" ht="16" customHeight="1" spans="1:25">
      <c r="A311" s="4">
        <f t="shared" si="79"/>
        <v>305</v>
      </c>
      <c r="B311" s="68">
        <v>113056</v>
      </c>
      <c r="C311" s="4" t="s">
        <v>93</v>
      </c>
      <c r="D311" s="16" t="str">
        <f t="shared" si="78"/>
        <v>UI_icon_teshudognzuo_05</v>
      </c>
      <c r="E311" t="str">
        <f t="shared" si="77"/>
        <v>示威</v>
      </c>
      <c r="F311" t="s">
        <v>682</v>
      </c>
      <c r="I311">
        <v>1</v>
      </c>
      <c r="J311" s="2">
        <v>0</v>
      </c>
      <c r="K311">
        <v>1</v>
      </c>
      <c r="L311" t="s">
        <v>683</v>
      </c>
      <c r="M311" t="s">
        <v>300</v>
      </c>
      <c r="O311" s="69">
        <v>100</v>
      </c>
      <c r="P311">
        <v>1</v>
      </c>
      <c r="T311" s="70"/>
      <c r="U311" s="70"/>
      <c r="V311">
        <v>2</v>
      </c>
      <c r="W311" t="s">
        <v>60</v>
      </c>
      <c r="X311" t="str">
        <f>IF(ISBLANK(W311),"",VLOOKUP($W311,Sheet2!$A$2:$E$29,3,FALSE))</f>
        <v>UI_icon_teshudognzuo_05</v>
      </c>
      <c r="Y311" t="str">
        <f>IF(ISBLANK(W311),"",VLOOKUP($W311,Sheet2!$A$2:$E$29,4,FALSE))</f>
        <v>BQ_mood05</v>
      </c>
    </row>
    <row r="312" customFormat="1" ht="16" customHeight="1" spans="1:25">
      <c r="A312" s="4">
        <f t="shared" si="79"/>
        <v>306</v>
      </c>
      <c r="B312" s="68">
        <v>113056</v>
      </c>
      <c r="C312" s="4" t="s">
        <v>364</v>
      </c>
      <c r="D312" s="16" t="str">
        <f t="shared" si="78"/>
        <v>UI_icon_teshudognzuo_10</v>
      </c>
      <c r="E312" t="str">
        <f t="shared" si="77"/>
        <v>生气</v>
      </c>
      <c r="I312">
        <v>0</v>
      </c>
      <c r="J312" s="2">
        <v>1</v>
      </c>
      <c r="K312">
        <v>0</v>
      </c>
      <c r="O312" s="69">
        <v>100</v>
      </c>
      <c r="P312">
        <v>0</v>
      </c>
      <c r="S312" t="s">
        <v>365</v>
      </c>
      <c r="T312" s="70"/>
      <c r="U312" s="70"/>
      <c r="V312">
        <v>11</v>
      </c>
      <c r="W312" t="s">
        <v>446</v>
      </c>
      <c r="X312" t="str">
        <f>IF(ISBLANK(W312),"",VLOOKUP($W312,Sheet2!$A$2:$E$29,3,FALSE))</f>
        <v>UI_icon_teshudognzuo_10</v>
      </c>
      <c r="Y312" t="str">
        <f>IF(ISBLANK(W312),"",VLOOKUP($W312,Sheet2!$A$2:$E$29,4,FALSE))</f>
        <v>BQ_mood10</v>
      </c>
    </row>
    <row r="313" customFormat="1" ht="16" customHeight="1" spans="1:25">
      <c r="A313" s="4">
        <f t="shared" si="79"/>
        <v>307</v>
      </c>
      <c r="B313" s="68">
        <v>113056</v>
      </c>
      <c r="C313" s="4" t="s">
        <v>547</v>
      </c>
      <c r="D313" s="16" t="str">
        <f t="shared" si="78"/>
        <v>UI_icon_teshudognzuo_06</v>
      </c>
      <c r="E313" t="str">
        <f t="shared" si="77"/>
        <v>行礼</v>
      </c>
      <c r="I313">
        <v>0</v>
      </c>
      <c r="J313" s="2">
        <v>1</v>
      </c>
      <c r="K313">
        <v>0</v>
      </c>
      <c r="O313" s="69">
        <v>100</v>
      </c>
      <c r="P313">
        <v>0</v>
      </c>
      <c r="S313" t="s">
        <v>365</v>
      </c>
      <c r="T313" s="70"/>
      <c r="U313" s="70"/>
      <c r="V313">
        <v>7</v>
      </c>
      <c r="W313" t="s">
        <v>449</v>
      </c>
      <c r="X313" t="str">
        <f>IF(ISBLANK(W313),"",VLOOKUP($W313,Sheet2!$A$2:$E$29,3,FALSE))</f>
        <v>UI_icon_teshudognzuo_06</v>
      </c>
      <c r="Y313" t="str">
        <f>IF(ISBLANK(W313),"",VLOOKUP($W313,Sheet2!$A$2:$E$29,4,FALSE))</f>
        <v>BQ_mood06</v>
      </c>
    </row>
    <row r="314" customFormat="1" ht="16" customHeight="1" spans="1:25">
      <c r="A314" s="4">
        <f t="shared" si="79"/>
        <v>308</v>
      </c>
      <c r="B314" s="68">
        <v>113058</v>
      </c>
      <c r="C314" s="4" t="s">
        <v>50</v>
      </c>
      <c r="D314" s="16" t="str">
        <f t="shared" ref="D314:D319" si="80">X314</f>
        <v>UI_icon_teshudognzuo_14</v>
      </c>
      <c r="E314" t="str">
        <f t="shared" si="77"/>
        <v>无奈</v>
      </c>
      <c r="F314" s="34" t="s">
        <v>684</v>
      </c>
      <c r="I314">
        <v>1</v>
      </c>
      <c r="J314" s="2">
        <v>0</v>
      </c>
      <c r="K314">
        <v>0</v>
      </c>
      <c r="L314" t="s">
        <v>685</v>
      </c>
      <c r="M314" t="s">
        <v>300</v>
      </c>
      <c r="O314" s="69">
        <v>102</v>
      </c>
      <c r="P314">
        <v>1</v>
      </c>
      <c r="T314" s="70"/>
      <c r="U314" s="70" t="s">
        <v>686</v>
      </c>
      <c r="V314">
        <v>1</v>
      </c>
      <c r="W314" t="s">
        <v>101</v>
      </c>
      <c r="X314" t="str">
        <f>IF(ISBLANK(W314),"",VLOOKUP($W314,Sheet2!$A$2:$E$29,3,FALSE))</f>
        <v>UI_icon_teshudognzuo_14</v>
      </c>
      <c r="Y314" t="str">
        <f>IF(ISBLANK(W314),"",VLOOKUP($W314,Sheet2!$A$2:$E$29,4,FALSE))</f>
        <v>BQ_mood14</v>
      </c>
    </row>
    <row r="315" customFormat="1" ht="16" customHeight="1" spans="1:25">
      <c r="A315" s="4">
        <f t="shared" si="79"/>
        <v>309</v>
      </c>
      <c r="B315" s="68">
        <v>113058</v>
      </c>
      <c r="C315" s="4" t="s">
        <v>56</v>
      </c>
      <c r="D315" s="16" t="str">
        <f t="shared" si="80"/>
        <v>UI_icon_teshudognzuo_27</v>
      </c>
      <c r="E315" t="str">
        <f t="shared" si="77"/>
        <v>秀</v>
      </c>
      <c r="F315" s="34" t="s">
        <v>687</v>
      </c>
      <c r="I315">
        <v>1</v>
      </c>
      <c r="J315" s="2">
        <v>0</v>
      </c>
      <c r="K315">
        <v>1</v>
      </c>
      <c r="L315" t="s">
        <v>688</v>
      </c>
      <c r="M315" t="s">
        <v>300</v>
      </c>
      <c r="O315" s="69">
        <v>102</v>
      </c>
      <c r="P315">
        <v>1</v>
      </c>
      <c r="T315" s="70"/>
      <c r="U315" s="70"/>
      <c r="V315">
        <v>2</v>
      </c>
      <c r="W315" t="s">
        <v>65</v>
      </c>
      <c r="X315" t="str">
        <f>IF(ISBLANK(W315),"",VLOOKUP($W315,Sheet2!$A$2:$E$29,3,FALSE))</f>
        <v>UI_icon_teshudognzuo_27</v>
      </c>
      <c r="Y315" t="str">
        <f>IF(ISBLANK(W315),"",VLOOKUP($W315,Sheet2!$A$2:$E$29,4,FALSE))</f>
        <v>BQ_mood27</v>
      </c>
    </row>
    <row r="316" customFormat="1" ht="16" customHeight="1" spans="1:25">
      <c r="A316" s="4">
        <f t="shared" si="79"/>
        <v>310</v>
      </c>
      <c r="B316" s="68">
        <v>113058</v>
      </c>
      <c r="C316" s="4" t="s">
        <v>61</v>
      </c>
      <c r="D316" s="16" t="str">
        <f t="shared" si="80"/>
        <v>UI_icon_teshudognzuo_03</v>
      </c>
      <c r="E316" t="str">
        <f t="shared" si="77"/>
        <v>打招呼</v>
      </c>
      <c r="F316" s="34" t="s">
        <v>689</v>
      </c>
      <c r="I316">
        <v>1</v>
      </c>
      <c r="J316" s="2">
        <v>0</v>
      </c>
      <c r="K316">
        <v>1</v>
      </c>
      <c r="L316" t="s">
        <v>690</v>
      </c>
      <c r="M316" t="s">
        <v>300</v>
      </c>
      <c r="O316" s="69">
        <v>102</v>
      </c>
      <c r="P316">
        <v>1</v>
      </c>
      <c r="T316" s="70"/>
      <c r="U316" s="70"/>
      <c r="V316">
        <v>3</v>
      </c>
      <c r="W316" t="s">
        <v>103</v>
      </c>
      <c r="X316" t="str">
        <f>IF(ISBLANK(W316),"",VLOOKUP($W316,Sheet2!$A$2:$E$29,3,FALSE))</f>
        <v>UI_icon_teshudognzuo_03</v>
      </c>
      <c r="Y316" t="str">
        <f>IF(ISBLANK(W316),"",VLOOKUP($W316,Sheet2!$A$2:$E$29,4,FALSE))</f>
        <v>BQ_mood03</v>
      </c>
    </row>
    <row r="317" customFormat="1" ht="16" customHeight="1" spans="1:25">
      <c r="A317" s="4">
        <f t="shared" si="79"/>
        <v>311</v>
      </c>
      <c r="B317" s="68">
        <v>113058</v>
      </c>
      <c r="C317" s="4" t="s">
        <v>66</v>
      </c>
      <c r="D317" s="16" t="str">
        <f t="shared" si="80"/>
        <v>UI_icon_teshudognzuo_07</v>
      </c>
      <c r="E317" t="str">
        <f t="shared" si="77"/>
        <v>观望</v>
      </c>
      <c r="F317" s="34"/>
      <c r="I317">
        <v>1</v>
      </c>
      <c r="J317" s="2">
        <v>0</v>
      </c>
      <c r="K317">
        <v>0</v>
      </c>
      <c r="M317" t="s">
        <v>300</v>
      </c>
      <c r="O317" s="69">
        <v>102</v>
      </c>
      <c r="P317">
        <v>1</v>
      </c>
      <c r="T317" s="70"/>
      <c r="U317" s="70"/>
      <c r="V317">
        <v>4</v>
      </c>
      <c r="W317" t="s">
        <v>127</v>
      </c>
      <c r="X317" t="str">
        <f>IF(ISBLANK(W317),"",VLOOKUP($W317,Sheet2!$A$2:$E$29,3,FALSE))</f>
        <v>UI_icon_teshudognzuo_07</v>
      </c>
      <c r="Y317" t="str">
        <f>IF(ISBLANK(W317),"",VLOOKUP($W317,Sheet2!$A$2:$E$29,4,FALSE))</f>
        <v>BQ_mood07</v>
      </c>
    </row>
    <row r="318" customFormat="1" ht="16" customHeight="1" spans="1:25">
      <c r="A318" s="4">
        <f t="shared" si="79"/>
        <v>312</v>
      </c>
      <c r="B318" s="68">
        <v>113058</v>
      </c>
      <c r="C318" s="4" t="s">
        <v>93</v>
      </c>
      <c r="D318" s="16" t="str">
        <f t="shared" si="80"/>
        <v>UI_icon_teshudognzuo_15</v>
      </c>
      <c r="E318" t="str">
        <f t="shared" si="77"/>
        <v>不屑</v>
      </c>
      <c r="F318" s="34" t="s">
        <v>691</v>
      </c>
      <c r="I318">
        <v>1</v>
      </c>
      <c r="J318" s="2">
        <v>0</v>
      </c>
      <c r="K318">
        <v>1</v>
      </c>
      <c r="L318" t="s">
        <v>692</v>
      </c>
      <c r="M318" t="s">
        <v>300</v>
      </c>
      <c r="O318" s="69">
        <v>102</v>
      </c>
      <c r="P318">
        <v>1</v>
      </c>
      <c r="T318" s="70"/>
      <c r="U318" s="70"/>
      <c r="V318">
        <v>5</v>
      </c>
      <c r="W318" t="s">
        <v>194</v>
      </c>
      <c r="X318" t="str">
        <f>IF(ISBLANK(W318),"",VLOOKUP($W318,Sheet2!$A$2:$E$29,3,FALSE))</f>
        <v>UI_icon_teshudognzuo_15</v>
      </c>
      <c r="Y318" t="str">
        <f>IF(ISBLANK(W318),"",VLOOKUP($W318,Sheet2!$A$2:$E$29,4,FALSE))</f>
        <v>BQ_mood15</v>
      </c>
    </row>
    <row r="319" customFormat="1" ht="16" customHeight="1" spans="1:25">
      <c r="A319" s="4">
        <f t="shared" ref="A319:A328" si="81">ROW()-6</f>
        <v>313</v>
      </c>
      <c r="B319" s="68">
        <v>113058</v>
      </c>
      <c r="C319" s="4" t="s">
        <v>364</v>
      </c>
      <c r="D319" s="16" t="str">
        <f t="shared" si="80"/>
        <v>UI_icon_teshudognzuo_17</v>
      </c>
      <c r="E319" t="str">
        <f t="shared" si="77"/>
        <v>抠鼻</v>
      </c>
      <c r="I319">
        <v>0</v>
      </c>
      <c r="J319" s="2">
        <v>1</v>
      </c>
      <c r="O319" s="69">
        <v>102</v>
      </c>
      <c r="P319">
        <v>0</v>
      </c>
      <c r="S319" t="s">
        <v>365</v>
      </c>
      <c r="T319" s="70"/>
      <c r="U319" s="70"/>
      <c r="V319">
        <v>6</v>
      </c>
      <c r="W319" t="s">
        <v>113</v>
      </c>
      <c r="X319" t="str">
        <f>IF(ISBLANK(W319),"",VLOOKUP($W319,Sheet2!$A$2:$E$29,3,FALSE))</f>
        <v>UI_icon_teshudognzuo_17</v>
      </c>
      <c r="Y319" t="str">
        <f>IF(ISBLANK(W319),"",VLOOKUP($W319,Sheet2!$A$2:$E$29,4,FALSE))</f>
        <v>BQ_mood17</v>
      </c>
    </row>
    <row r="320" customFormat="1" ht="16" customHeight="1" spans="1:25">
      <c r="A320" s="4">
        <f t="shared" si="81"/>
        <v>314</v>
      </c>
      <c r="B320" s="68">
        <v>113057</v>
      </c>
      <c r="C320" s="4" t="s">
        <v>50</v>
      </c>
      <c r="D320" s="16" t="str">
        <f t="shared" ref="D320:D332" si="82">X320</f>
        <v>UI_icon_teshudognzuo_21</v>
      </c>
      <c r="E320" t="str">
        <f t="shared" si="77"/>
        <v>思考</v>
      </c>
      <c r="F320" t="s">
        <v>693</v>
      </c>
      <c r="I320">
        <v>1</v>
      </c>
      <c r="J320" s="2">
        <v>0</v>
      </c>
      <c r="K320">
        <v>0</v>
      </c>
      <c r="L320" t="s">
        <v>694</v>
      </c>
      <c r="O320" s="69">
        <v>101</v>
      </c>
      <c r="P320">
        <v>1</v>
      </c>
      <c r="T320" s="70"/>
      <c r="U320" s="70"/>
      <c r="W320" t="s">
        <v>205</v>
      </c>
      <c r="X320" t="str">
        <f>IF(ISBLANK(W320),"",VLOOKUP($W320,Sheet2!$A$2:$E$29,3,FALSE))</f>
        <v>UI_icon_teshudognzuo_21</v>
      </c>
      <c r="Y320" t="str">
        <f>IF(ISBLANK(W320),"",VLOOKUP($W320,Sheet2!$A$2:$E$29,4,FALSE))</f>
        <v>BQ_mood21</v>
      </c>
    </row>
    <row r="321" customFormat="1" ht="16" customHeight="1" spans="1:25">
      <c r="A321" s="4">
        <f t="shared" si="81"/>
        <v>315</v>
      </c>
      <c r="B321" s="68">
        <v>113057</v>
      </c>
      <c r="C321" s="4" t="s">
        <v>56</v>
      </c>
      <c r="D321" s="16" t="str">
        <f t="shared" si="82"/>
        <v>UI_icon_teshudognzuo_10</v>
      </c>
      <c r="E321" t="str">
        <f t="shared" si="77"/>
        <v>生气</v>
      </c>
      <c r="F321" t="s">
        <v>695</v>
      </c>
      <c r="I321">
        <v>1</v>
      </c>
      <c r="J321" s="2">
        <v>0</v>
      </c>
      <c r="K321">
        <v>1</v>
      </c>
      <c r="L321" t="s">
        <v>696</v>
      </c>
      <c r="O321" s="69">
        <v>101</v>
      </c>
      <c r="P321">
        <v>1</v>
      </c>
      <c r="T321" s="70"/>
      <c r="U321" s="70"/>
      <c r="W321" t="s">
        <v>446</v>
      </c>
      <c r="X321" t="str">
        <f>IF(ISBLANK(W321),"",VLOOKUP($W321,Sheet2!$A$2:$E$29,3,FALSE))</f>
        <v>UI_icon_teshudognzuo_10</v>
      </c>
      <c r="Y321" t="str">
        <f>IF(ISBLANK(W321),"",VLOOKUP($W321,Sheet2!$A$2:$E$29,4,FALSE))</f>
        <v>BQ_mood10</v>
      </c>
    </row>
    <row r="322" customFormat="1" ht="16" customHeight="1" spans="1:25">
      <c r="A322" s="4">
        <f t="shared" si="81"/>
        <v>316</v>
      </c>
      <c r="B322" s="68">
        <v>113057</v>
      </c>
      <c r="C322" s="4" t="s">
        <v>61</v>
      </c>
      <c r="D322" s="16" t="str">
        <f t="shared" si="82"/>
        <v>UI_icon_teshudognzuo_14</v>
      </c>
      <c r="E322" t="str">
        <f t="shared" si="77"/>
        <v>无奈</v>
      </c>
      <c r="F322" t="s">
        <v>697</v>
      </c>
      <c r="I322">
        <v>1</v>
      </c>
      <c r="J322" s="2">
        <v>0</v>
      </c>
      <c r="K322">
        <v>0</v>
      </c>
      <c r="L322" t="s">
        <v>698</v>
      </c>
      <c r="O322" s="69">
        <v>101</v>
      </c>
      <c r="P322">
        <v>1</v>
      </c>
      <c r="T322" s="70"/>
      <c r="U322" s="70"/>
      <c r="W322" t="s">
        <v>101</v>
      </c>
      <c r="X322" t="str">
        <f>IF(ISBLANK(W322),"",VLOOKUP($W322,Sheet2!$A$2:$E$29,3,FALSE))</f>
        <v>UI_icon_teshudognzuo_14</v>
      </c>
      <c r="Y322" t="str">
        <f>IF(ISBLANK(W322),"",VLOOKUP($W322,Sheet2!$A$2:$E$29,4,FALSE))</f>
        <v>BQ_mood14</v>
      </c>
    </row>
    <row r="323" customFormat="1" ht="16" customHeight="1" spans="1:25">
      <c r="A323" s="4">
        <f t="shared" si="81"/>
        <v>317</v>
      </c>
      <c r="B323" s="68">
        <v>113057</v>
      </c>
      <c r="C323" s="4" t="s">
        <v>66</v>
      </c>
      <c r="D323" s="16" t="str">
        <f t="shared" si="82"/>
        <v>UI_icon_teshudognzuo_02</v>
      </c>
      <c r="E323" t="str">
        <f t="shared" si="77"/>
        <v>拒绝</v>
      </c>
      <c r="F323" t="s">
        <v>699</v>
      </c>
      <c r="I323">
        <v>1</v>
      </c>
      <c r="J323" s="2">
        <v>0</v>
      </c>
      <c r="K323">
        <v>1</v>
      </c>
      <c r="L323" t="s">
        <v>700</v>
      </c>
      <c r="O323" s="69">
        <v>101</v>
      </c>
      <c r="P323">
        <v>1</v>
      </c>
      <c r="T323" s="70"/>
      <c r="U323" s="70" t="s">
        <v>701</v>
      </c>
      <c r="W323" t="s">
        <v>77</v>
      </c>
      <c r="X323" t="str">
        <f>IF(ISBLANK(W323),"",VLOOKUP($W323,Sheet2!$A$2:$E$29,3,FALSE))</f>
        <v>UI_icon_teshudognzuo_02</v>
      </c>
      <c r="Y323" t="str">
        <f>IF(ISBLANK(W323),"",VLOOKUP($W323,Sheet2!$A$2:$E$29,4,FALSE))</f>
        <v>BQ_mood02</v>
      </c>
    </row>
    <row r="324" customFormat="1" ht="16" customHeight="1" spans="1:25">
      <c r="A324" s="4">
        <f t="shared" si="81"/>
        <v>318</v>
      </c>
      <c r="B324" s="68">
        <v>113057</v>
      </c>
      <c r="C324" s="4" t="s">
        <v>93</v>
      </c>
      <c r="D324" s="16" t="str">
        <f t="shared" si="82"/>
        <v>UI_icon_teshudognzuo_01</v>
      </c>
      <c r="E324" t="str">
        <f t="shared" si="77"/>
        <v>认同</v>
      </c>
      <c r="F324" t="s">
        <v>702</v>
      </c>
      <c r="I324">
        <v>1</v>
      </c>
      <c r="J324" s="2">
        <v>0</v>
      </c>
      <c r="K324">
        <v>1</v>
      </c>
      <c r="L324" t="s">
        <v>703</v>
      </c>
      <c r="O324" s="69">
        <v>101</v>
      </c>
      <c r="P324">
        <v>1</v>
      </c>
      <c r="T324" s="70"/>
      <c r="U324" s="70"/>
      <c r="W324" t="s">
        <v>67</v>
      </c>
      <c r="X324" t="str">
        <f>IF(ISBLANK(W324),"",VLOOKUP($W324,Sheet2!$A$2:$E$29,3,FALSE))</f>
        <v>UI_icon_teshudognzuo_01</v>
      </c>
      <c r="Y324" t="str">
        <f>IF(ISBLANK(W324),"",VLOOKUP($W324,Sheet2!$A$2:$E$29,4,FALSE))</f>
        <v>BQ_mood01</v>
      </c>
    </row>
    <row r="325" customFormat="1" ht="16" customHeight="1" spans="1:25">
      <c r="A325" s="4">
        <f t="shared" si="81"/>
        <v>319</v>
      </c>
      <c r="B325" s="68">
        <v>113057</v>
      </c>
      <c r="C325" s="4" t="s">
        <v>364</v>
      </c>
      <c r="D325" s="16" t="str">
        <f t="shared" si="82"/>
        <v>UI_icon_teshudognzuo_27</v>
      </c>
      <c r="E325" t="str">
        <f t="shared" si="77"/>
        <v>秀</v>
      </c>
      <c r="I325">
        <v>0</v>
      </c>
      <c r="J325" s="2">
        <v>1</v>
      </c>
      <c r="K325">
        <v>0</v>
      </c>
      <c r="O325" s="69">
        <v>101</v>
      </c>
      <c r="P325">
        <v>0</v>
      </c>
      <c r="S325" t="s">
        <v>365</v>
      </c>
      <c r="T325" s="70"/>
      <c r="U325" s="70"/>
      <c r="W325" t="s">
        <v>65</v>
      </c>
      <c r="X325" t="str">
        <f>IF(ISBLANK(W325),"",VLOOKUP($W325,Sheet2!$A$2:$E$29,3,FALSE))</f>
        <v>UI_icon_teshudognzuo_27</v>
      </c>
      <c r="Y325" t="str">
        <f>IF(ISBLANK(W325),"",VLOOKUP($W325,Sheet2!$A$2:$E$29,4,FALSE))</f>
        <v>BQ_mood27</v>
      </c>
    </row>
    <row r="326" customFormat="1" ht="16" customHeight="1" spans="1:25">
      <c r="A326" s="4">
        <f t="shared" si="81"/>
        <v>320</v>
      </c>
      <c r="B326" s="68">
        <v>113059</v>
      </c>
      <c r="C326" s="4" t="s">
        <v>50</v>
      </c>
      <c r="D326" s="16" t="str">
        <f t="shared" si="82"/>
        <v>UI_icon_teshudognzuo_05</v>
      </c>
      <c r="E326" t="str">
        <f t="shared" si="77"/>
        <v>示威</v>
      </c>
      <c r="F326" t="s">
        <v>704</v>
      </c>
      <c r="I326">
        <v>1</v>
      </c>
      <c r="J326" s="2">
        <v>0</v>
      </c>
      <c r="K326">
        <v>1</v>
      </c>
      <c r="L326" t="s">
        <v>705</v>
      </c>
      <c r="O326" s="69">
        <v>103</v>
      </c>
      <c r="P326">
        <v>1</v>
      </c>
      <c r="T326" s="70"/>
      <c r="U326" s="70"/>
      <c r="W326" t="s">
        <v>60</v>
      </c>
      <c r="X326" t="str">
        <f>IF(ISBLANK(W326),"",VLOOKUP($W326,Sheet2!$A$2:$E$29,3,FALSE))</f>
        <v>UI_icon_teshudognzuo_05</v>
      </c>
      <c r="Y326" t="str">
        <f>IF(ISBLANK(W326),"",VLOOKUP($W326,Sheet2!$A$2:$E$29,4,FALSE))</f>
        <v>BQ_mood05</v>
      </c>
    </row>
    <row r="327" customFormat="1" ht="16" customHeight="1" spans="1:25">
      <c r="A327" s="4">
        <f t="shared" si="81"/>
        <v>321</v>
      </c>
      <c r="B327" s="68">
        <v>113059</v>
      </c>
      <c r="C327" s="4" t="s">
        <v>56</v>
      </c>
      <c r="D327" s="16" t="str">
        <f t="shared" si="82"/>
        <v>UI_icon_teshudognzuo_02</v>
      </c>
      <c r="E327" t="str">
        <f t="shared" si="77"/>
        <v>拒绝</v>
      </c>
      <c r="F327" t="s">
        <v>706</v>
      </c>
      <c r="I327">
        <v>1</v>
      </c>
      <c r="J327" s="2">
        <v>0</v>
      </c>
      <c r="K327">
        <v>1</v>
      </c>
      <c r="L327" t="s">
        <v>707</v>
      </c>
      <c r="O327" s="69">
        <v>103</v>
      </c>
      <c r="P327">
        <v>1</v>
      </c>
      <c r="T327" s="70"/>
      <c r="U327" s="70"/>
      <c r="W327" t="s">
        <v>77</v>
      </c>
      <c r="X327" t="str">
        <f>IF(ISBLANK(W327),"",VLOOKUP($W327,Sheet2!$A$2:$E$29,3,FALSE))</f>
        <v>UI_icon_teshudognzuo_02</v>
      </c>
      <c r="Y327" t="str">
        <f>IF(ISBLANK(W327),"",VLOOKUP($W327,Sheet2!$A$2:$E$29,4,FALSE))</f>
        <v>BQ_mood02</v>
      </c>
    </row>
    <row r="328" customFormat="1" ht="16" customHeight="1" spans="1:25">
      <c r="A328" s="4">
        <f t="shared" si="81"/>
        <v>322</v>
      </c>
      <c r="B328" s="68">
        <v>113059</v>
      </c>
      <c r="C328" s="4" t="s">
        <v>61</v>
      </c>
      <c r="D328" s="16" t="str">
        <f t="shared" si="82"/>
        <v>UI_icon_teshudognzuo_04</v>
      </c>
      <c r="E328" t="str">
        <f t="shared" ref="E328:E332" si="83">W328</f>
        <v>放松</v>
      </c>
      <c r="F328" t="s">
        <v>708</v>
      </c>
      <c r="I328">
        <v>1</v>
      </c>
      <c r="J328" s="2">
        <v>0</v>
      </c>
      <c r="K328">
        <v>1</v>
      </c>
      <c r="L328" t="s">
        <v>709</v>
      </c>
      <c r="O328" s="69">
        <v>103</v>
      </c>
      <c r="P328">
        <v>1</v>
      </c>
      <c r="T328" s="70"/>
      <c r="U328" s="70" t="s">
        <v>710</v>
      </c>
      <c r="W328" t="s">
        <v>111</v>
      </c>
      <c r="X328" t="str">
        <f>IF(ISBLANK(W328),"",VLOOKUP($W328,Sheet2!$A$2:$E$29,3,FALSE))</f>
        <v>UI_icon_teshudognzuo_04</v>
      </c>
      <c r="Y328" t="str">
        <f>IF(ISBLANK(W328),"",VLOOKUP($W328,Sheet2!$A$2:$E$29,4,FALSE))</f>
        <v>BQ_mood04</v>
      </c>
    </row>
    <row r="329" customFormat="1" ht="16" customHeight="1" spans="1:25">
      <c r="A329" s="4">
        <f t="shared" ref="A329:A338" si="84">ROW()-6</f>
        <v>323</v>
      </c>
      <c r="B329" s="68">
        <v>113059</v>
      </c>
      <c r="C329" s="4" t="s">
        <v>66</v>
      </c>
      <c r="D329" s="16" t="str">
        <f t="shared" si="82"/>
        <v>UI_icon_teshudognzuo_07</v>
      </c>
      <c r="E329" t="str">
        <f t="shared" si="83"/>
        <v>观望</v>
      </c>
      <c r="F329" t="s">
        <v>711</v>
      </c>
      <c r="I329">
        <v>1</v>
      </c>
      <c r="J329" s="2">
        <v>0</v>
      </c>
      <c r="K329">
        <v>0</v>
      </c>
      <c r="L329" t="s">
        <v>712</v>
      </c>
      <c r="O329" s="69">
        <v>103</v>
      </c>
      <c r="P329">
        <v>1</v>
      </c>
      <c r="T329" s="70"/>
      <c r="U329" s="70"/>
      <c r="W329" t="s">
        <v>127</v>
      </c>
      <c r="X329" t="str">
        <f>IF(ISBLANK(W329),"",VLOOKUP($W329,Sheet2!$A$2:$E$29,3,FALSE))</f>
        <v>UI_icon_teshudognzuo_07</v>
      </c>
      <c r="Y329" t="str">
        <f>IF(ISBLANK(W329),"",VLOOKUP($W329,Sheet2!$A$2:$E$29,4,FALSE))</f>
        <v>BQ_mood07</v>
      </c>
    </row>
    <row r="330" customFormat="1" ht="16" customHeight="1" spans="1:25">
      <c r="A330" s="4">
        <f t="shared" si="84"/>
        <v>324</v>
      </c>
      <c r="B330" s="68">
        <v>113059</v>
      </c>
      <c r="C330" s="4" t="s">
        <v>93</v>
      </c>
      <c r="D330" s="16" t="str">
        <f t="shared" si="82"/>
        <v>UI_icon_teshudognzuo_22</v>
      </c>
      <c r="E330" t="str">
        <f t="shared" si="83"/>
        <v>大笑</v>
      </c>
      <c r="F330" t="s">
        <v>713</v>
      </c>
      <c r="I330">
        <v>1</v>
      </c>
      <c r="J330" s="2">
        <v>0</v>
      </c>
      <c r="K330">
        <v>1</v>
      </c>
      <c r="L330" t="s">
        <v>714</v>
      </c>
      <c r="O330" s="69">
        <v>103</v>
      </c>
      <c r="P330">
        <v>1</v>
      </c>
      <c r="T330" s="70"/>
      <c r="U330" s="70"/>
      <c r="W330" t="s">
        <v>155</v>
      </c>
      <c r="X330" t="str">
        <f>IF(ISBLANK(W330),"",VLOOKUP($W330,Sheet2!$A$2:$E$29,3,FALSE))</f>
        <v>UI_icon_teshudognzuo_22</v>
      </c>
      <c r="Y330" t="str">
        <f>IF(ISBLANK(W330),"",VLOOKUP($W330,Sheet2!$A$2:$E$29,4,FALSE))</f>
        <v>BQ_mood22</v>
      </c>
    </row>
    <row r="331" customFormat="1" ht="16" customHeight="1" spans="1:25">
      <c r="A331" s="4">
        <f t="shared" si="84"/>
        <v>325</v>
      </c>
      <c r="B331" s="68">
        <v>113059</v>
      </c>
      <c r="C331" s="4" t="s">
        <v>364</v>
      </c>
      <c r="D331" s="16" t="str">
        <f t="shared" si="82"/>
        <v>UI_icon_teshudognzuo_27</v>
      </c>
      <c r="E331" t="str">
        <f t="shared" si="83"/>
        <v>秀</v>
      </c>
      <c r="I331">
        <v>0</v>
      </c>
      <c r="J331" s="2">
        <v>1</v>
      </c>
      <c r="K331">
        <v>0</v>
      </c>
      <c r="O331" s="69">
        <v>103</v>
      </c>
      <c r="P331">
        <v>0</v>
      </c>
      <c r="S331" t="s">
        <v>365</v>
      </c>
      <c r="T331" s="70"/>
      <c r="U331" s="70"/>
      <c r="W331" t="s">
        <v>65</v>
      </c>
      <c r="X331" t="str">
        <f>IF(ISBLANK(W331),"",VLOOKUP($W331,Sheet2!$A$2:$E$29,3,FALSE))</f>
        <v>UI_icon_teshudognzuo_27</v>
      </c>
      <c r="Y331" t="str">
        <f>IF(ISBLANK(W331),"",VLOOKUP($W331,Sheet2!$A$2:$E$29,4,FALSE))</f>
        <v>BQ_mood27</v>
      </c>
    </row>
    <row r="332" customFormat="1" ht="16" customHeight="1" spans="1:25">
      <c r="A332" s="4">
        <f t="shared" si="84"/>
        <v>326</v>
      </c>
      <c r="B332" s="68">
        <v>113059</v>
      </c>
      <c r="C332" s="4" t="s">
        <v>547</v>
      </c>
      <c r="D332" s="16" t="str">
        <f t="shared" si="82"/>
        <v>UI_icon_teshudognzuo_27</v>
      </c>
      <c r="E332" t="str">
        <f t="shared" si="83"/>
        <v>秀</v>
      </c>
      <c r="I332">
        <v>0</v>
      </c>
      <c r="J332" s="2">
        <v>1</v>
      </c>
      <c r="K332">
        <v>0</v>
      </c>
      <c r="O332" s="69">
        <v>103</v>
      </c>
      <c r="P332">
        <v>0</v>
      </c>
      <c r="S332" t="s">
        <v>587</v>
      </c>
      <c r="T332" s="70"/>
      <c r="U332" s="70"/>
      <c r="W332" t="s">
        <v>65</v>
      </c>
      <c r="X332" t="str">
        <f>IF(ISBLANK(W332),"",VLOOKUP($W332,Sheet2!$A$2:$E$29,3,FALSE))</f>
        <v>UI_icon_teshudognzuo_27</v>
      </c>
      <c r="Y332" t="str">
        <f>IF(ISBLANK(W332),"",VLOOKUP($W332,Sheet2!$A$2:$E$29,4,FALSE))</f>
        <v>BQ_mood27</v>
      </c>
    </row>
    <row r="333" customFormat="1" ht="16" customHeight="1" spans="1:25">
      <c r="A333" s="4">
        <f t="shared" si="84"/>
        <v>327</v>
      </c>
      <c r="B333" s="68">
        <v>113060</v>
      </c>
      <c r="C333" s="4" t="s">
        <v>50</v>
      </c>
      <c r="D333" t="str">
        <f>IF(ISBLANK(C333),"",VLOOKUP($W333,Sheet2!$A$2:$E$29,3,FALSE))</f>
        <v>UI_icon_teshudognzuo_01</v>
      </c>
      <c r="E333" t="str">
        <f t="shared" ref="E333:E342" si="85">W333</f>
        <v>认同</v>
      </c>
      <c r="F333" t="s">
        <v>715</v>
      </c>
      <c r="I333">
        <v>1</v>
      </c>
      <c r="J333" s="2">
        <v>0</v>
      </c>
      <c r="K333">
        <v>1</v>
      </c>
      <c r="L333" t="s">
        <v>716</v>
      </c>
      <c r="M333" s="207" t="s">
        <v>717</v>
      </c>
      <c r="N333">
        <v>3.5</v>
      </c>
      <c r="O333" s="69">
        <v>104</v>
      </c>
      <c r="P333">
        <v>1</v>
      </c>
      <c r="T333" s="70"/>
      <c r="U333" s="70"/>
      <c r="W333" t="s">
        <v>67</v>
      </c>
      <c r="X333" t="str">
        <f>IF(ISBLANK(W333),"",VLOOKUP($W333,Sheet2!$A$2:$E$29,3,FALSE))</f>
        <v>UI_icon_teshudognzuo_01</v>
      </c>
      <c r="Y333" t="str">
        <f>IF(ISBLANK(W333),"",VLOOKUP($W333,Sheet2!$A$2:$E$29,4,FALSE))</f>
        <v>BQ_mood01</v>
      </c>
    </row>
    <row r="334" customFormat="1" ht="16" customHeight="1" spans="1:25">
      <c r="A334" s="4">
        <f t="shared" si="84"/>
        <v>328</v>
      </c>
      <c r="B334" s="68">
        <v>113060</v>
      </c>
      <c r="C334" s="4" t="s">
        <v>56</v>
      </c>
      <c r="D334" t="str">
        <f>IF(ISBLANK(C334),"",VLOOKUP($W334,Sheet2!$A$2:$E$29,3,FALSE))</f>
        <v>UI_icon_teshudognzuo_05</v>
      </c>
      <c r="E334" t="str">
        <f t="shared" si="85"/>
        <v>示威</v>
      </c>
      <c r="I334">
        <v>1</v>
      </c>
      <c r="J334" s="2">
        <v>0</v>
      </c>
      <c r="K334">
        <v>0</v>
      </c>
      <c r="O334" s="69">
        <v>104</v>
      </c>
      <c r="P334">
        <v>1</v>
      </c>
      <c r="T334" s="70"/>
      <c r="U334" s="70"/>
      <c r="W334" t="s">
        <v>60</v>
      </c>
      <c r="X334" t="str">
        <f>IF(ISBLANK(W334),"",VLOOKUP($W334,Sheet2!$A$2:$E$29,3,FALSE))</f>
        <v>UI_icon_teshudognzuo_05</v>
      </c>
      <c r="Y334" t="str">
        <f>IF(ISBLANK(W334),"",VLOOKUP($W334,Sheet2!$A$2:$E$29,4,FALSE))</f>
        <v>BQ_mood05</v>
      </c>
    </row>
    <row r="335" customFormat="1" ht="16" customHeight="1" spans="1:25">
      <c r="A335" s="4">
        <f t="shared" si="84"/>
        <v>329</v>
      </c>
      <c r="B335" s="68">
        <v>113060</v>
      </c>
      <c r="C335" s="4" t="s">
        <v>61</v>
      </c>
      <c r="D335" t="str">
        <f>IF(ISBLANK(C335),"",VLOOKUP($W335,Sheet2!$A$2:$E$29,3,FALSE))</f>
        <v>UI_icon_teshudognzuo_07</v>
      </c>
      <c r="E335" t="str">
        <f t="shared" si="85"/>
        <v>观望</v>
      </c>
      <c r="F335" t="s">
        <v>718</v>
      </c>
      <c r="I335">
        <v>1</v>
      </c>
      <c r="J335" s="2">
        <v>0</v>
      </c>
      <c r="K335">
        <v>1</v>
      </c>
      <c r="L335" t="s">
        <v>719</v>
      </c>
      <c r="M335" s="207" t="s">
        <v>717</v>
      </c>
      <c r="N335">
        <v>2</v>
      </c>
      <c r="O335" s="69">
        <v>104</v>
      </c>
      <c r="P335">
        <v>1</v>
      </c>
      <c r="T335" s="70"/>
      <c r="U335" s="70" t="s">
        <v>720</v>
      </c>
      <c r="W335" t="s">
        <v>127</v>
      </c>
      <c r="X335" t="str">
        <f>IF(ISBLANK(W335),"",VLOOKUP($W335,Sheet2!$A$2:$E$29,3,FALSE))</f>
        <v>UI_icon_teshudognzuo_07</v>
      </c>
      <c r="Y335" t="str">
        <f>IF(ISBLANK(W335),"",VLOOKUP($W335,Sheet2!$A$2:$E$29,4,FALSE))</f>
        <v>BQ_mood07</v>
      </c>
    </row>
    <row r="336" customFormat="1" ht="16" customHeight="1" spans="1:25">
      <c r="A336" s="4">
        <f t="shared" si="84"/>
        <v>330</v>
      </c>
      <c r="B336" s="68">
        <v>113060</v>
      </c>
      <c r="C336" s="4" t="s">
        <v>66</v>
      </c>
      <c r="D336" t="str">
        <f>IF(ISBLANK(C336),"",VLOOKUP($W336,Sheet2!$A$2:$E$29,3,FALSE))</f>
        <v>UI_icon_teshudognzuo_27</v>
      </c>
      <c r="E336" t="str">
        <f t="shared" si="85"/>
        <v>秀</v>
      </c>
      <c r="F336" t="s">
        <v>721</v>
      </c>
      <c r="I336">
        <v>1</v>
      </c>
      <c r="J336" s="2">
        <v>0</v>
      </c>
      <c r="K336">
        <v>1</v>
      </c>
      <c r="L336" t="s">
        <v>722</v>
      </c>
      <c r="M336" s="207" t="s">
        <v>717</v>
      </c>
      <c r="O336" s="69">
        <v>104</v>
      </c>
      <c r="P336">
        <v>1</v>
      </c>
      <c r="T336" s="70"/>
      <c r="U336" s="70"/>
      <c r="W336" t="s">
        <v>65</v>
      </c>
      <c r="X336" t="str">
        <f>IF(ISBLANK(W336),"",VLOOKUP($W336,Sheet2!$A$2:$E$29,3,FALSE))</f>
        <v>UI_icon_teshudognzuo_27</v>
      </c>
      <c r="Y336" t="str">
        <f>IF(ISBLANK(W336),"",VLOOKUP($W336,Sheet2!$A$2:$E$29,4,FALSE))</f>
        <v>BQ_mood27</v>
      </c>
    </row>
    <row r="337" customFormat="1" ht="16" customHeight="1" spans="1:25">
      <c r="A337" s="4">
        <f t="shared" si="84"/>
        <v>331</v>
      </c>
      <c r="B337" s="68">
        <v>113060</v>
      </c>
      <c r="C337" s="4" t="s">
        <v>93</v>
      </c>
      <c r="D337" t="str">
        <f>IF(ISBLANK(C337),"",VLOOKUP($W337,Sheet2!$A$2:$E$29,3,FALSE))</f>
        <v>UI_icon_teshudognzuo_21</v>
      </c>
      <c r="E337" t="str">
        <f t="shared" si="85"/>
        <v>思考</v>
      </c>
      <c r="I337">
        <v>0</v>
      </c>
      <c r="J337" s="2">
        <v>1</v>
      </c>
      <c r="K337">
        <v>0</v>
      </c>
      <c r="O337" s="69">
        <v>104</v>
      </c>
      <c r="P337">
        <v>0</v>
      </c>
      <c r="S337" t="s">
        <v>365</v>
      </c>
      <c r="T337" s="70"/>
      <c r="U337" s="70"/>
      <c r="W337" t="s">
        <v>205</v>
      </c>
      <c r="X337" t="str">
        <f>IF(ISBLANK(W337),"",VLOOKUP($W337,Sheet2!$A$2:$E$29,3,FALSE))</f>
        <v>UI_icon_teshudognzuo_21</v>
      </c>
      <c r="Y337" t="str">
        <f>IF(ISBLANK(W337),"",VLOOKUP($W337,Sheet2!$A$2:$E$29,4,FALSE))</f>
        <v>BQ_mood21</v>
      </c>
    </row>
    <row r="338" customFormat="1" ht="16" customHeight="1" spans="1:25">
      <c r="A338" s="4">
        <f t="shared" si="84"/>
        <v>332</v>
      </c>
      <c r="B338" s="68">
        <v>113060</v>
      </c>
      <c r="C338" s="4" t="s">
        <v>364</v>
      </c>
      <c r="D338" t="str">
        <f>IF(ISBLANK(C338),"",VLOOKUP($W338,Sheet2!$A$2:$E$29,3,FALSE))</f>
        <v>UI_icon_teshudognzuo_21</v>
      </c>
      <c r="E338" t="str">
        <f t="shared" si="85"/>
        <v>思考</v>
      </c>
      <c r="I338">
        <v>0</v>
      </c>
      <c r="J338" s="2">
        <v>1</v>
      </c>
      <c r="K338">
        <v>0</v>
      </c>
      <c r="O338" s="69">
        <v>104</v>
      </c>
      <c r="P338">
        <v>0</v>
      </c>
      <c r="S338" t="s">
        <v>587</v>
      </c>
      <c r="T338" s="70"/>
      <c r="U338" s="70"/>
      <c r="W338" t="s">
        <v>205</v>
      </c>
      <c r="X338" t="str">
        <f>IF(ISBLANK(W338),"",VLOOKUP($W338,Sheet2!$A$2:$E$29,3,FALSE))</f>
        <v>UI_icon_teshudognzuo_21</v>
      </c>
      <c r="Y338" t="str">
        <f>IF(ISBLANK(W338),"",VLOOKUP($W338,Sheet2!$A$2:$E$29,4,FALSE))</f>
        <v>BQ_mood21</v>
      </c>
    </row>
    <row r="339" customFormat="1" ht="16" customHeight="1" spans="1:25">
      <c r="A339" s="4">
        <f t="shared" ref="A339:A348" si="86">ROW()-6</f>
        <v>333</v>
      </c>
      <c r="B339" s="68">
        <v>113061</v>
      </c>
      <c r="C339" s="4" t="s">
        <v>50</v>
      </c>
      <c r="D339" t="str">
        <f>IF(ISBLANK(C339),"",VLOOKUP($W339,Sheet2!$A$2:$E$29,3,FALSE))</f>
        <v>UI_icon_teshudognzuo_07</v>
      </c>
      <c r="E339" t="str">
        <f t="shared" si="85"/>
        <v>观望</v>
      </c>
      <c r="F339" t="s">
        <v>723</v>
      </c>
      <c r="I339">
        <v>1</v>
      </c>
      <c r="J339" s="2">
        <v>0</v>
      </c>
      <c r="K339">
        <v>1</v>
      </c>
      <c r="L339" t="s">
        <v>724</v>
      </c>
      <c r="M339" t="s">
        <v>725</v>
      </c>
      <c r="N339">
        <v>3.2</v>
      </c>
      <c r="O339" s="69">
        <v>105</v>
      </c>
      <c r="P339">
        <v>1</v>
      </c>
      <c r="T339" s="70"/>
      <c r="U339" s="70"/>
      <c r="W339" t="s">
        <v>127</v>
      </c>
      <c r="X339" t="str">
        <f>IF(ISBLANK(W339),"",VLOOKUP($W339,Sheet2!$A$2:$E$29,3,FALSE))</f>
        <v>UI_icon_teshudognzuo_07</v>
      </c>
      <c r="Y339" t="str">
        <f>IF(ISBLANK(W339),"",VLOOKUP($W339,Sheet2!$A$2:$E$29,4,FALSE))</f>
        <v>BQ_mood07</v>
      </c>
    </row>
    <row r="340" customFormat="1" ht="16" customHeight="1" spans="1:25">
      <c r="A340" s="4">
        <f t="shared" si="86"/>
        <v>334</v>
      </c>
      <c r="B340" s="68">
        <v>113061</v>
      </c>
      <c r="C340" s="4" t="s">
        <v>56</v>
      </c>
      <c r="D340" t="str">
        <f>IF(ISBLANK(C340),"",VLOOKUP($W340,Sheet2!$A$2:$E$29,3,FALSE))</f>
        <v>UI_icon_teshudognzuo_06</v>
      </c>
      <c r="E340" t="str">
        <f t="shared" si="85"/>
        <v>行礼</v>
      </c>
      <c r="F340" t="s">
        <v>726</v>
      </c>
      <c r="I340">
        <v>1</v>
      </c>
      <c r="J340" s="2">
        <v>0</v>
      </c>
      <c r="K340">
        <v>1</v>
      </c>
      <c r="L340" t="s">
        <v>727</v>
      </c>
      <c r="M340" t="s">
        <v>728</v>
      </c>
      <c r="O340" s="69">
        <v>105</v>
      </c>
      <c r="P340">
        <v>1</v>
      </c>
      <c r="T340" s="70"/>
      <c r="U340" s="70"/>
      <c r="W340" t="s">
        <v>449</v>
      </c>
      <c r="X340" t="str">
        <f>IF(ISBLANK(W340),"",VLOOKUP($W340,Sheet2!$A$2:$E$29,3,FALSE))</f>
        <v>UI_icon_teshudognzuo_06</v>
      </c>
      <c r="Y340" t="str">
        <f>IF(ISBLANK(W340),"",VLOOKUP($W340,Sheet2!$A$2:$E$29,4,FALSE))</f>
        <v>BQ_mood06</v>
      </c>
    </row>
    <row r="341" customFormat="1" ht="16" customHeight="1" spans="1:25">
      <c r="A341" s="4">
        <f t="shared" si="86"/>
        <v>335</v>
      </c>
      <c r="B341" s="68">
        <v>113061</v>
      </c>
      <c r="C341" s="4" t="s">
        <v>61</v>
      </c>
      <c r="D341" t="str">
        <f>IF(ISBLANK(C341),"",VLOOKUP($W341,Sheet2!$A$2:$E$29,3,FALSE))</f>
        <v>UI_icon_teshudognzuo_12</v>
      </c>
      <c r="E341" t="str">
        <f t="shared" si="85"/>
        <v>迷茫</v>
      </c>
      <c r="F341" t="s">
        <v>729</v>
      </c>
      <c r="I341">
        <v>1</v>
      </c>
      <c r="J341" s="2">
        <v>0</v>
      </c>
      <c r="K341">
        <v>1</v>
      </c>
      <c r="L341" t="s">
        <v>730</v>
      </c>
      <c r="M341" t="s">
        <v>728</v>
      </c>
      <c r="O341" s="69">
        <v>105</v>
      </c>
      <c r="P341">
        <v>1</v>
      </c>
      <c r="T341" s="70"/>
      <c r="U341" s="70" t="s">
        <v>731</v>
      </c>
      <c r="W341" t="s">
        <v>375</v>
      </c>
      <c r="X341" t="str">
        <f>IF(ISBLANK(W341),"",VLOOKUP($W341,Sheet2!$A$2:$E$29,3,FALSE))</f>
        <v>UI_icon_teshudognzuo_12</v>
      </c>
      <c r="Y341" t="str">
        <f>IF(ISBLANK(W341),"",VLOOKUP($W341,Sheet2!$A$2:$E$29,4,FALSE))</f>
        <v>BQ_mood12</v>
      </c>
    </row>
    <row r="342" customFormat="1" ht="16" customHeight="1" spans="1:25">
      <c r="A342" s="4">
        <f t="shared" si="86"/>
        <v>336</v>
      </c>
      <c r="B342" s="68">
        <v>113061</v>
      </c>
      <c r="C342" s="4" t="s">
        <v>66</v>
      </c>
      <c r="D342" t="str">
        <f>IF(ISBLANK(C342),"",VLOOKUP($W342,Sheet2!$A$2:$E$29,3,FALSE))</f>
        <v>UI_icon_teshudognzuo_11</v>
      </c>
      <c r="E342" t="str">
        <f t="shared" si="85"/>
        <v>招手</v>
      </c>
      <c r="F342" t="s">
        <v>732</v>
      </c>
      <c r="I342">
        <v>1</v>
      </c>
      <c r="J342" s="2">
        <v>0</v>
      </c>
      <c r="K342">
        <v>1</v>
      </c>
      <c r="L342" t="s">
        <v>733</v>
      </c>
      <c r="M342" t="s">
        <v>725</v>
      </c>
      <c r="O342" s="69">
        <v>105</v>
      </c>
      <c r="P342">
        <v>1</v>
      </c>
      <c r="T342" s="70"/>
      <c r="U342" s="70"/>
      <c r="W342" t="s">
        <v>468</v>
      </c>
      <c r="X342" t="str">
        <f>IF(ISBLANK(W342),"",VLOOKUP($W342,Sheet2!$A$2:$E$29,3,FALSE))</f>
        <v>UI_icon_teshudognzuo_11</v>
      </c>
      <c r="Y342" t="str">
        <f>IF(ISBLANK(W342),"",VLOOKUP($W342,Sheet2!$A$2:$E$29,4,FALSE))</f>
        <v>BQ_mood11</v>
      </c>
    </row>
    <row r="343" customFormat="1" ht="16" customHeight="1" spans="1:25">
      <c r="A343" s="4">
        <f t="shared" si="86"/>
        <v>337</v>
      </c>
      <c r="B343" s="68">
        <v>113061</v>
      </c>
      <c r="C343" s="4" t="s">
        <v>93</v>
      </c>
      <c r="D343" t="str">
        <f>IF(ISBLANK(C343),"",VLOOKUP($W343,Sheet2!$A$2:$E$29,3,FALSE))</f>
        <v>UI_icon_teshudognzuo_27</v>
      </c>
      <c r="E343" t="str">
        <f t="shared" ref="E343:E356" si="87">W343</f>
        <v>秀</v>
      </c>
      <c r="I343">
        <v>0</v>
      </c>
      <c r="J343" s="2">
        <v>1</v>
      </c>
      <c r="K343">
        <v>0</v>
      </c>
      <c r="O343" s="69">
        <v>105</v>
      </c>
      <c r="P343">
        <v>0</v>
      </c>
      <c r="S343" t="s">
        <v>365</v>
      </c>
      <c r="T343" s="70"/>
      <c r="U343" s="70"/>
      <c r="W343" t="s">
        <v>65</v>
      </c>
      <c r="X343" t="str">
        <f>IF(ISBLANK(W343),"",VLOOKUP($W343,Sheet2!$A$2:$E$29,3,FALSE))</f>
        <v>UI_icon_teshudognzuo_27</v>
      </c>
      <c r="Y343" t="str">
        <f>IF(ISBLANK(W343),"",VLOOKUP($W343,Sheet2!$A$2:$E$29,4,FALSE))</f>
        <v>BQ_mood27</v>
      </c>
    </row>
    <row r="344" customFormat="1" ht="16" customHeight="1" spans="1:25">
      <c r="A344" s="4">
        <f t="shared" si="86"/>
        <v>338</v>
      </c>
      <c r="B344" s="68">
        <v>113062</v>
      </c>
      <c r="C344" s="4" t="s">
        <v>50</v>
      </c>
      <c r="D344" t="str">
        <f>IF(ISBLANK(C344),"",VLOOKUP($W344,Sheet2!$A$2:$E$29,3,FALSE))</f>
        <v>UI_icon_teshudognzuo_27</v>
      </c>
      <c r="E344" t="str">
        <f t="shared" si="87"/>
        <v>秀</v>
      </c>
      <c r="F344" t="s">
        <v>734</v>
      </c>
      <c r="I344">
        <v>0</v>
      </c>
      <c r="J344" s="2">
        <v>0</v>
      </c>
      <c r="K344">
        <v>0</v>
      </c>
      <c r="L344" t="s">
        <v>735</v>
      </c>
      <c r="O344" s="69">
        <v>106</v>
      </c>
      <c r="P344">
        <v>1</v>
      </c>
      <c r="T344" s="70"/>
      <c r="U344" s="70"/>
      <c r="W344" t="s">
        <v>65</v>
      </c>
      <c r="X344" t="str">
        <f>IF(ISBLANK(W344),"",VLOOKUP($W344,Sheet2!$A$2:$E$29,3,FALSE))</f>
        <v>UI_icon_teshudognzuo_27</v>
      </c>
      <c r="Y344" t="str">
        <f>IF(ISBLANK(W344),"",VLOOKUP($W344,Sheet2!$A$2:$E$29,4,FALSE))</f>
        <v>BQ_mood27</v>
      </c>
    </row>
    <row r="345" customFormat="1" ht="16" customHeight="1" spans="1:25">
      <c r="A345" s="4">
        <f t="shared" si="86"/>
        <v>339</v>
      </c>
      <c r="B345" s="68">
        <v>113062</v>
      </c>
      <c r="C345" s="4" t="s">
        <v>56</v>
      </c>
      <c r="D345" t="str">
        <f>IF(ISBLANK(C345),"",VLOOKUP($W345,Sheet2!$A$2:$E$29,3,FALSE))</f>
        <v>UI_icon_teshudognzuo_02</v>
      </c>
      <c r="E345" t="str">
        <f t="shared" si="87"/>
        <v>拒绝</v>
      </c>
      <c r="F345" t="s">
        <v>736</v>
      </c>
      <c r="I345">
        <v>1</v>
      </c>
      <c r="J345" s="2">
        <v>0</v>
      </c>
      <c r="K345">
        <v>1</v>
      </c>
      <c r="L345" t="s">
        <v>737</v>
      </c>
      <c r="O345" s="69">
        <v>106</v>
      </c>
      <c r="P345">
        <v>1</v>
      </c>
      <c r="T345" s="70"/>
      <c r="U345" s="70"/>
      <c r="W345" t="s">
        <v>77</v>
      </c>
      <c r="X345" t="str">
        <f>IF(ISBLANK(W345),"",VLOOKUP($W345,Sheet2!$A$2:$E$29,3,FALSE))</f>
        <v>UI_icon_teshudognzuo_02</v>
      </c>
      <c r="Y345" t="str">
        <f>IF(ISBLANK(W345),"",VLOOKUP($W345,Sheet2!$A$2:$E$29,4,FALSE))</f>
        <v>BQ_mood02</v>
      </c>
    </row>
    <row r="346" customFormat="1" ht="16" customHeight="1" spans="1:25">
      <c r="A346" s="4">
        <f t="shared" si="86"/>
        <v>340</v>
      </c>
      <c r="B346" s="68">
        <v>113062</v>
      </c>
      <c r="C346" s="4" t="s">
        <v>61</v>
      </c>
      <c r="D346" t="str">
        <f>IF(ISBLANK(C346),"",VLOOKUP($W346,Sheet2!$A$2:$E$29,3,FALSE))</f>
        <v>UI_icon_teshudognzuo_14</v>
      </c>
      <c r="E346" t="str">
        <f t="shared" si="87"/>
        <v>无奈</v>
      </c>
      <c r="F346" t="s">
        <v>738</v>
      </c>
      <c r="I346">
        <v>0</v>
      </c>
      <c r="J346" s="2">
        <v>0</v>
      </c>
      <c r="K346">
        <v>0</v>
      </c>
      <c r="L346" t="s">
        <v>739</v>
      </c>
      <c r="O346" s="69">
        <v>106</v>
      </c>
      <c r="P346">
        <v>1</v>
      </c>
      <c r="T346" s="70"/>
      <c r="U346" s="70" t="s">
        <v>740</v>
      </c>
      <c r="W346" t="s">
        <v>101</v>
      </c>
      <c r="X346" t="str">
        <f>IF(ISBLANK(W346),"",VLOOKUP($W346,Sheet2!$A$2:$E$29,3,FALSE))</f>
        <v>UI_icon_teshudognzuo_14</v>
      </c>
      <c r="Y346" t="str">
        <f>IF(ISBLANK(W346),"",VLOOKUP($W346,Sheet2!$A$2:$E$29,4,FALSE))</f>
        <v>BQ_mood14</v>
      </c>
    </row>
    <row r="347" customFormat="1" ht="16" customHeight="1" spans="1:25">
      <c r="A347" s="4">
        <f t="shared" si="86"/>
        <v>341</v>
      </c>
      <c r="B347" s="68">
        <v>113062</v>
      </c>
      <c r="C347" s="4" t="s">
        <v>66</v>
      </c>
      <c r="D347" t="str">
        <f>IF(ISBLANK(C347),"",VLOOKUP($W347,Sheet2!$A$2:$E$29,3,FALSE))</f>
        <v>UI_icon_teshudognzuo_07</v>
      </c>
      <c r="E347" t="str">
        <f t="shared" si="87"/>
        <v>观望</v>
      </c>
      <c r="F347" t="s">
        <v>741</v>
      </c>
      <c r="I347">
        <v>1</v>
      </c>
      <c r="J347" s="2">
        <v>0</v>
      </c>
      <c r="K347">
        <v>1</v>
      </c>
      <c r="L347" t="s">
        <v>742</v>
      </c>
      <c r="O347" s="69">
        <v>106</v>
      </c>
      <c r="P347">
        <v>1</v>
      </c>
      <c r="T347" s="70"/>
      <c r="U347" s="70"/>
      <c r="W347" t="s">
        <v>127</v>
      </c>
      <c r="X347" t="str">
        <f>IF(ISBLANK(W347),"",VLOOKUP($W347,Sheet2!$A$2:$E$29,3,FALSE))</f>
        <v>UI_icon_teshudognzuo_07</v>
      </c>
      <c r="Y347" t="str">
        <f>IF(ISBLANK(W347),"",VLOOKUP($W347,Sheet2!$A$2:$E$29,4,FALSE))</f>
        <v>BQ_mood07</v>
      </c>
    </row>
    <row r="348" customFormat="1" ht="16" customHeight="1" spans="1:25">
      <c r="A348" s="4">
        <f t="shared" si="86"/>
        <v>342</v>
      </c>
      <c r="B348" s="68">
        <v>113062</v>
      </c>
      <c r="C348" s="4" t="s">
        <v>93</v>
      </c>
      <c r="D348" t="str">
        <f>IF(ISBLANK(C348),"",VLOOKUP($W348,Sheet2!$A$2:$E$29,3,FALSE))</f>
        <v>UI_icon_teshudognzuo_11</v>
      </c>
      <c r="E348" t="str">
        <f t="shared" si="87"/>
        <v>招手</v>
      </c>
      <c r="F348" t="s">
        <v>743</v>
      </c>
      <c r="I348">
        <v>1</v>
      </c>
      <c r="J348" s="2">
        <v>0</v>
      </c>
      <c r="K348">
        <v>1</v>
      </c>
      <c r="L348" t="s">
        <v>744</v>
      </c>
      <c r="O348" s="69">
        <v>106</v>
      </c>
      <c r="P348">
        <v>1</v>
      </c>
      <c r="T348" s="70"/>
      <c r="U348" s="70"/>
      <c r="W348" t="s">
        <v>468</v>
      </c>
      <c r="X348" t="str">
        <f>IF(ISBLANK(W348),"",VLOOKUP($W348,Sheet2!$A$2:$E$29,3,FALSE))</f>
        <v>UI_icon_teshudognzuo_11</v>
      </c>
      <c r="Y348" t="str">
        <f>IF(ISBLANK(W348),"",VLOOKUP($W348,Sheet2!$A$2:$E$29,4,FALSE))</f>
        <v>BQ_mood11</v>
      </c>
    </row>
    <row r="349" customFormat="1" ht="16" customHeight="1" spans="1:25">
      <c r="A349" s="4">
        <f t="shared" ref="A349:A358" si="88">ROW()-6</f>
        <v>343</v>
      </c>
      <c r="B349" s="68">
        <v>113062</v>
      </c>
      <c r="C349" s="4" t="s">
        <v>364</v>
      </c>
      <c r="D349" t="str">
        <f>IF(ISBLANK(C349),"",VLOOKUP($W349,Sheet2!$A$2:$E$29,3,FALSE))</f>
        <v>UI_icon_teshudognzuo_05</v>
      </c>
      <c r="E349" t="str">
        <f t="shared" si="87"/>
        <v>示威</v>
      </c>
      <c r="F349" t="s">
        <v>734</v>
      </c>
      <c r="I349">
        <v>0</v>
      </c>
      <c r="J349" s="2">
        <v>1</v>
      </c>
      <c r="K349">
        <v>0</v>
      </c>
      <c r="L349" t="s">
        <v>735</v>
      </c>
      <c r="O349" s="69">
        <v>106</v>
      </c>
      <c r="P349">
        <v>0</v>
      </c>
      <c r="S349" t="s">
        <v>365</v>
      </c>
      <c r="T349" s="70"/>
      <c r="U349" s="70"/>
      <c r="W349" t="s">
        <v>60</v>
      </c>
      <c r="X349" t="str">
        <f>IF(ISBLANK(W349),"",VLOOKUP($W349,Sheet2!$A$2:$E$29,3,FALSE))</f>
        <v>UI_icon_teshudognzuo_05</v>
      </c>
      <c r="Y349" t="str">
        <f>IF(ISBLANK(W349),"",VLOOKUP($W349,Sheet2!$A$2:$E$29,4,FALSE))</f>
        <v>BQ_mood05</v>
      </c>
    </row>
    <row r="350" s="18" customFormat="1" ht="16" customHeight="1" spans="1:25">
      <c r="A350" s="4">
        <f t="shared" si="88"/>
        <v>344</v>
      </c>
      <c r="B350" s="71">
        <v>113063</v>
      </c>
      <c r="C350" s="72" t="s">
        <v>50</v>
      </c>
      <c r="D350" s="73" t="s">
        <v>107</v>
      </c>
      <c r="E350" s="18" t="s">
        <v>111</v>
      </c>
      <c r="I350" s="18">
        <v>1</v>
      </c>
      <c r="J350" s="18">
        <v>0</v>
      </c>
      <c r="K350" s="18">
        <v>1</v>
      </c>
      <c r="O350" s="72">
        <v>107</v>
      </c>
      <c r="P350" s="18">
        <v>1</v>
      </c>
      <c r="T350" s="80"/>
      <c r="U350" s="80" t="s">
        <v>568</v>
      </c>
      <c r="V350" s="18">
        <v>1</v>
      </c>
      <c r="W350" s="81" t="s">
        <v>111</v>
      </c>
      <c r="X350" s="18" t="s">
        <v>107</v>
      </c>
      <c r="Y350" s="18" t="s">
        <v>745</v>
      </c>
    </row>
    <row r="351" s="18" customFormat="1" ht="16" customHeight="1" spans="1:25">
      <c r="A351" s="4">
        <f t="shared" si="88"/>
        <v>345</v>
      </c>
      <c r="B351" s="71">
        <v>113063</v>
      </c>
      <c r="C351" s="72" t="s">
        <v>56</v>
      </c>
      <c r="D351" s="73" t="s">
        <v>126</v>
      </c>
      <c r="E351" s="18" t="s">
        <v>127</v>
      </c>
      <c r="I351" s="18">
        <v>0</v>
      </c>
      <c r="J351" s="18">
        <v>0</v>
      </c>
      <c r="K351" s="18">
        <v>0</v>
      </c>
      <c r="O351" s="72">
        <v>107</v>
      </c>
      <c r="P351" s="18">
        <v>0</v>
      </c>
      <c r="T351" s="80"/>
      <c r="U351" s="80"/>
      <c r="V351" s="18">
        <v>2</v>
      </c>
      <c r="W351" s="81" t="s">
        <v>127</v>
      </c>
      <c r="X351" s="18" t="s">
        <v>126</v>
      </c>
      <c r="Y351" s="18" t="s">
        <v>273</v>
      </c>
    </row>
    <row r="352" s="18" customFormat="1" ht="16" customHeight="1" spans="1:25">
      <c r="A352" s="4">
        <f t="shared" si="88"/>
        <v>346</v>
      </c>
      <c r="B352" s="71">
        <v>113063</v>
      </c>
      <c r="C352" s="72" t="s">
        <v>61</v>
      </c>
      <c r="D352" s="73" t="s">
        <v>746</v>
      </c>
      <c r="E352" s="18" t="s">
        <v>449</v>
      </c>
      <c r="I352" s="18">
        <v>1</v>
      </c>
      <c r="J352" s="18">
        <v>0</v>
      </c>
      <c r="K352" s="18">
        <v>1</v>
      </c>
      <c r="O352" s="72">
        <v>107</v>
      </c>
      <c r="P352" s="18">
        <v>1</v>
      </c>
      <c r="T352" s="80"/>
      <c r="U352" s="80"/>
      <c r="V352" s="18">
        <v>3</v>
      </c>
      <c r="W352" s="81" t="s">
        <v>449</v>
      </c>
      <c r="X352" s="18" t="s">
        <v>746</v>
      </c>
      <c r="Y352" s="18" t="s">
        <v>747</v>
      </c>
    </row>
    <row r="353" s="18" customFormat="1" ht="16" customHeight="1" spans="1:25">
      <c r="A353" s="4">
        <f t="shared" si="88"/>
        <v>347</v>
      </c>
      <c r="B353" s="71">
        <v>113063</v>
      </c>
      <c r="C353" s="72" t="s">
        <v>66</v>
      </c>
      <c r="D353" s="73" t="s">
        <v>130</v>
      </c>
      <c r="E353" s="18" t="s">
        <v>67</v>
      </c>
      <c r="I353" s="18">
        <v>0</v>
      </c>
      <c r="J353" s="18">
        <v>0</v>
      </c>
      <c r="K353" s="18">
        <v>0</v>
      </c>
      <c r="O353" s="72">
        <v>107</v>
      </c>
      <c r="P353" s="18">
        <v>0</v>
      </c>
      <c r="T353" s="80"/>
      <c r="U353" s="80"/>
      <c r="V353" s="18">
        <v>4</v>
      </c>
      <c r="W353" s="81" t="s">
        <v>67</v>
      </c>
      <c r="X353" s="18" t="s">
        <v>130</v>
      </c>
      <c r="Y353" s="18" t="s">
        <v>748</v>
      </c>
    </row>
    <row r="354" s="18" customFormat="1" ht="16" customHeight="1" spans="1:25">
      <c r="A354" s="4">
        <f t="shared" si="88"/>
        <v>348</v>
      </c>
      <c r="B354" s="71">
        <v>113063</v>
      </c>
      <c r="C354" s="72" t="s">
        <v>93</v>
      </c>
      <c r="D354" s="73" t="s">
        <v>102</v>
      </c>
      <c r="E354" s="18" t="s">
        <v>103</v>
      </c>
      <c r="I354" s="18">
        <v>1</v>
      </c>
      <c r="J354" s="18">
        <v>0</v>
      </c>
      <c r="K354" s="18">
        <v>1</v>
      </c>
      <c r="O354" s="72">
        <v>107</v>
      </c>
      <c r="P354" s="18">
        <v>1</v>
      </c>
      <c r="T354" s="80"/>
      <c r="U354" s="80"/>
      <c r="V354" s="18">
        <v>5</v>
      </c>
      <c r="W354" s="81" t="s">
        <v>103</v>
      </c>
      <c r="X354" s="18" t="s">
        <v>102</v>
      </c>
      <c r="Y354" s="18" t="s">
        <v>749</v>
      </c>
    </row>
    <row r="355" s="18" customFormat="1" ht="16" customHeight="1" spans="1:25">
      <c r="A355" s="4">
        <f t="shared" si="88"/>
        <v>349</v>
      </c>
      <c r="B355" s="71">
        <v>113063</v>
      </c>
      <c r="C355" s="72" t="s">
        <v>364</v>
      </c>
      <c r="D355" s="18" t="s">
        <v>78</v>
      </c>
      <c r="E355" s="18" t="s">
        <v>65</v>
      </c>
      <c r="I355" s="18">
        <v>0</v>
      </c>
      <c r="J355" s="18">
        <v>1</v>
      </c>
      <c r="K355" s="18">
        <v>0</v>
      </c>
      <c r="O355" s="72">
        <v>107</v>
      </c>
      <c r="P355" s="18">
        <v>0</v>
      </c>
      <c r="S355" s="18" t="s">
        <v>365</v>
      </c>
      <c r="T355" s="80"/>
      <c r="U355" s="80"/>
      <c r="W355" s="81" t="s">
        <v>65</v>
      </c>
      <c r="X355" s="18" t="s">
        <v>78</v>
      </c>
      <c r="Y355" s="18" t="s">
        <v>272</v>
      </c>
    </row>
    <row r="356" s="2" customFormat="1" ht="16" customHeight="1" spans="1:25">
      <c r="A356" s="4">
        <f t="shared" si="88"/>
        <v>350</v>
      </c>
      <c r="B356" s="74">
        <v>113064</v>
      </c>
      <c r="C356" s="4" t="s">
        <v>50</v>
      </c>
      <c r="D356" t="str">
        <f>IF(ISBLANK(C356),"",VLOOKUP($W356,Sheet2!$A$2:$E$29,3,FALSE))</f>
        <v>UI_icon_teshudognzuo_07</v>
      </c>
      <c r="E356" t="str">
        <f t="shared" si="87"/>
        <v>观望</v>
      </c>
      <c r="F356" s="2" t="s">
        <v>750</v>
      </c>
      <c r="I356">
        <v>1</v>
      </c>
      <c r="J356" s="2">
        <v>0</v>
      </c>
      <c r="K356" s="2">
        <v>1</v>
      </c>
      <c r="L356" s="2" t="s">
        <v>751</v>
      </c>
      <c r="O356" s="4">
        <v>108</v>
      </c>
      <c r="P356">
        <v>1</v>
      </c>
      <c r="T356" s="82"/>
      <c r="U356" s="82" t="s">
        <v>752</v>
      </c>
      <c r="W356" s="2" t="s">
        <v>127</v>
      </c>
      <c r="X356" t="str">
        <f>IF(ISBLANK(W356),"",VLOOKUP($W356,Sheet2!$A$2:$E$29,3,FALSE))</f>
        <v>UI_icon_teshudognzuo_07</v>
      </c>
      <c r="Y356" t="str">
        <f>IF(ISBLANK(W356),"",VLOOKUP($W356,Sheet2!$A$2:$E$29,4,FALSE))</f>
        <v>BQ_mood07</v>
      </c>
    </row>
    <row r="357" s="2" customFormat="1" ht="16" customHeight="1" spans="1:25">
      <c r="A357" s="4">
        <f t="shared" si="88"/>
        <v>351</v>
      </c>
      <c r="B357" s="74">
        <v>113064</v>
      </c>
      <c r="C357" s="4" t="s">
        <v>56</v>
      </c>
      <c r="D357" t="str">
        <f>IF(ISBLANK(C357),"",VLOOKUP($W357,Sheet2!$A$2:$E$29,3,FALSE))</f>
        <v>UI_icon_teshudognzuo_22</v>
      </c>
      <c r="E357" t="str">
        <f t="shared" ref="E357:E379" si="89">W357</f>
        <v>大笑</v>
      </c>
      <c r="F357" s="2" t="s">
        <v>753</v>
      </c>
      <c r="I357">
        <v>1</v>
      </c>
      <c r="J357" s="2">
        <v>0</v>
      </c>
      <c r="K357">
        <v>1</v>
      </c>
      <c r="L357" s="2" t="s">
        <v>754</v>
      </c>
      <c r="O357" s="4">
        <v>108</v>
      </c>
      <c r="P357">
        <v>1</v>
      </c>
      <c r="T357" s="82"/>
      <c r="U357" s="82"/>
      <c r="W357" s="2" t="s">
        <v>155</v>
      </c>
      <c r="X357" t="str">
        <f>IF(ISBLANK(W357),"",VLOOKUP($W357,Sheet2!$A$2:$E$29,3,FALSE))</f>
        <v>UI_icon_teshudognzuo_22</v>
      </c>
      <c r="Y357" t="str">
        <f>IF(ISBLANK(W357),"",VLOOKUP($W357,Sheet2!$A$2:$E$29,4,FALSE))</f>
        <v>BQ_mood22</v>
      </c>
    </row>
    <row r="358" s="2" customFormat="1" ht="16" customHeight="1" spans="1:25">
      <c r="A358" s="4">
        <f t="shared" si="88"/>
        <v>352</v>
      </c>
      <c r="B358" s="74">
        <v>113064</v>
      </c>
      <c r="C358" s="4" t="s">
        <v>61</v>
      </c>
      <c r="D358" t="str">
        <f>IF(ISBLANK(C358),"",VLOOKUP($W358,Sheet2!$A$2:$E$29,3,FALSE))</f>
        <v>UI_icon_teshudognzuo_27</v>
      </c>
      <c r="E358" t="str">
        <f t="shared" si="89"/>
        <v>秀</v>
      </c>
      <c r="F358" s="2" t="s">
        <v>755</v>
      </c>
      <c r="I358">
        <v>1</v>
      </c>
      <c r="J358" s="2">
        <v>0</v>
      </c>
      <c r="K358" s="2">
        <v>1</v>
      </c>
      <c r="L358" s="2" t="s">
        <v>756</v>
      </c>
      <c r="M358" t="s">
        <v>728</v>
      </c>
      <c r="O358" s="4">
        <v>108</v>
      </c>
      <c r="P358">
        <v>1</v>
      </c>
      <c r="T358" s="82"/>
      <c r="U358" s="82"/>
      <c r="W358" s="2" t="s">
        <v>65</v>
      </c>
      <c r="X358" t="str">
        <f>IF(ISBLANK(W358),"",VLOOKUP($W358,Sheet2!$A$2:$E$29,3,FALSE))</f>
        <v>UI_icon_teshudognzuo_27</v>
      </c>
      <c r="Y358" t="str">
        <f>IF(ISBLANK(W358),"",VLOOKUP($W358,Sheet2!$A$2:$E$29,4,FALSE))</f>
        <v>BQ_mood27</v>
      </c>
    </row>
    <row r="359" s="2" customFormat="1" ht="16" customHeight="1" spans="1:25">
      <c r="A359" s="4">
        <f t="shared" ref="A359:A368" si="90">ROW()-6</f>
        <v>353</v>
      </c>
      <c r="B359" s="74">
        <v>113064</v>
      </c>
      <c r="C359" s="4" t="s">
        <v>66</v>
      </c>
      <c r="D359" t="str">
        <f>IF(ISBLANK(C359),"",VLOOKUP($W359,Sheet2!$A$2:$E$29,3,FALSE))</f>
        <v>UI_icon_teshudognzuo_14</v>
      </c>
      <c r="E359" t="str">
        <f t="shared" si="89"/>
        <v>无奈</v>
      </c>
      <c r="F359" s="2" t="s">
        <v>757</v>
      </c>
      <c r="I359">
        <v>1</v>
      </c>
      <c r="J359" s="2">
        <v>0</v>
      </c>
      <c r="K359">
        <v>1</v>
      </c>
      <c r="L359" s="2" t="s">
        <v>758</v>
      </c>
      <c r="O359" s="4">
        <v>108</v>
      </c>
      <c r="P359">
        <v>1</v>
      </c>
      <c r="T359" s="82"/>
      <c r="U359" s="82"/>
      <c r="W359" s="2" t="s">
        <v>101</v>
      </c>
      <c r="X359" t="str">
        <f>IF(ISBLANK(W359),"",VLOOKUP($W359,Sheet2!$A$2:$E$29,3,FALSE))</f>
        <v>UI_icon_teshudognzuo_14</v>
      </c>
      <c r="Y359" t="str">
        <f>IF(ISBLANK(W359),"",VLOOKUP($W359,Sheet2!$A$2:$E$29,4,FALSE))</f>
        <v>BQ_mood14</v>
      </c>
    </row>
    <row r="360" s="2" customFormat="1" ht="16" customHeight="1" spans="1:25">
      <c r="A360" s="4">
        <f t="shared" si="90"/>
        <v>354</v>
      </c>
      <c r="B360" s="74">
        <v>113064</v>
      </c>
      <c r="C360" s="4" t="s">
        <v>93</v>
      </c>
      <c r="D360" t="str">
        <f>IF(ISBLANK(C360),"",VLOOKUP($W360,Sheet2!$A$2:$E$29,3,FALSE))</f>
        <v>UI_icon_teshudognzuo_16</v>
      </c>
      <c r="E360" t="str">
        <f t="shared" si="89"/>
        <v>挑衅</v>
      </c>
      <c r="F360" s="2" t="s">
        <v>759</v>
      </c>
      <c r="I360">
        <v>1</v>
      </c>
      <c r="J360" s="2">
        <v>0</v>
      </c>
      <c r="K360" s="2">
        <v>1</v>
      </c>
      <c r="L360" s="2" t="s">
        <v>760</v>
      </c>
      <c r="O360" s="4">
        <v>108</v>
      </c>
      <c r="P360">
        <v>1</v>
      </c>
      <c r="T360" s="82"/>
      <c r="U360" s="82"/>
      <c r="W360" s="2" t="s">
        <v>55</v>
      </c>
      <c r="X360" t="str">
        <f>IF(ISBLANK(W360),"",VLOOKUP($W360,Sheet2!$A$2:$E$29,3,FALSE))</f>
        <v>UI_icon_teshudognzuo_16</v>
      </c>
      <c r="Y360" t="str">
        <f>IF(ISBLANK(W360),"",VLOOKUP($W360,Sheet2!$A$2:$E$29,4,FALSE))</f>
        <v>BQ_mood16</v>
      </c>
    </row>
    <row r="361" s="2" customFormat="1" ht="16" customHeight="1" spans="1:25">
      <c r="A361" s="4">
        <f t="shared" si="90"/>
        <v>355</v>
      </c>
      <c r="B361" s="74">
        <v>113064</v>
      </c>
      <c r="C361" s="4" t="s">
        <v>364</v>
      </c>
      <c r="D361" t="str">
        <f>IF(ISBLANK(C361),"",VLOOKUP($W361,Sheet2!$A$2:$E$29,3,FALSE))</f>
        <v>UI_icon_teshudognzuo_27</v>
      </c>
      <c r="E361" t="str">
        <f t="shared" si="89"/>
        <v>秀</v>
      </c>
      <c r="I361" s="2">
        <v>0</v>
      </c>
      <c r="J361" s="2">
        <v>1</v>
      </c>
      <c r="K361" s="2">
        <v>0</v>
      </c>
      <c r="O361" s="4">
        <v>108</v>
      </c>
      <c r="P361" s="2">
        <v>0</v>
      </c>
      <c r="S361" t="s">
        <v>365</v>
      </c>
      <c r="T361" s="82"/>
      <c r="U361" s="82"/>
      <c r="W361" s="2" t="s">
        <v>65</v>
      </c>
      <c r="X361" t="str">
        <f>IF(ISBLANK(W361),"",VLOOKUP($W361,Sheet2!$A$2:$E$29,3,FALSE))</f>
        <v>UI_icon_teshudognzuo_27</v>
      </c>
      <c r="Y361" t="str">
        <f>IF(ISBLANK(W361),"",VLOOKUP($W361,Sheet2!$A$2:$E$29,4,FALSE))</f>
        <v>BQ_mood27</v>
      </c>
    </row>
    <row r="362" s="19" customFormat="1" ht="16" customHeight="1" spans="1:25">
      <c r="A362" s="4">
        <f t="shared" si="90"/>
        <v>356</v>
      </c>
      <c r="B362" s="75">
        <v>113065</v>
      </c>
      <c r="C362" s="75" t="s">
        <v>50</v>
      </c>
      <c r="D362" t="str">
        <f>IF(ISBLANK(C362),"",VLOOKUP($W362,Sheet2!$A$2:$E$29,3,FALSE))</f>
        <v>UI_icon_teshudognzuo_28</v>
      </c>
      <c r="E362" t="str">
        <f t="shared" si="89"/>
        <v>玩</v>
      </c>
      <c r="F362" s="19" t="s">
        <v>761</v>
      </c>
      <c r="I362">
        <v>1</v>
      </c>
      <c r="J362">
        <v>0</v>
      </c>
      <c r="K362" s="19">
        <v>1</v>
      </c>
      <c r="L362" s="19" t="s">
        <v>762</v>
      </c>
      <c r="N362" s="19">
        <v>3.5</v>
      </c>
      <c r="O362" s="75">
        <v>109</v>
      </c>
      <c r="P362">
        <v>1</v>
      </c>
      <c r="T362" s="83"/>
      <c r="U362" s="83"/>
      <c r="W362" s="19" t="s">
        <v>153</v>
      </c>
      <c r="X362" t="str">
        <f>IF(ISBLANK(W362),"",VLOOKUP($W362,Sheet2!$A$2:$E$29,3,FALSE))</f>
        <v>UI_icon_teshudognzuo_28</v>
      </c>
      <c r="Y362" t="str">
        <f>IF(ISBLANK(W362),"",VLOOKUP($W362,Sheet2!$A$2:$E$29,4,FALSE))</f>
        <v>BQ_mood28</v>
      </c>
    </row>
    <row r="363" s="19" customFormat="1" ht="16" customHeight="1" spans="1:25">
      <c r="A363" s="4">
        <f t="shared" si="90"/>
        <v>357</v>
      </c>
      <c r="B363" s="75">
        <v>113065</v>
      </c>
      <c r="C363" s="75" t="s">
        <v>56</v>
      </c>
      <c r="D363" t="str">
        <f>IF(ISBLANK(C363),"",VLOOKUP($W363,Sheet2!$A$2:$E$29,3,FALSE))</f>
        <v>UI_icon_teshudognzuo_27</v>
      </c>
      <c r="E363" t="str">
        <f t="shared" si="89"/>
        <v>秀</v>
      </c>
      <c r="F363" s="19" t="s">
        <v>763</v>
      </c>
      <c r="I363">
        <v>1</v>
      </c>
      <c r="J363">
        <v>0</v>
      </c>
      <c r="K363" s="19">
        <v>1</v>
      </c>
      <c r="L363" s="19" t="s">
        <v>764</v>
      </c>
      <c r="N363" s="19">
        <v>3.5</v>
      </c>
      <c r="O363" s="75">
        <v>109</v>
      </c>
      <c r="P363">
        <v>1</v>
      </c>
      <c r="T363" s="83"/>
      <c r="U363" s="83"/>
      <c r="W363" s="19" t="s">
        <v>65</v>
      </c>
      <c r="X363" t="str">
        <f>IF(ISBLANK(W363),"",VLOOKUP($W363,Sheet2!$A$2:$E$29,3,FALSE))</f>
        <v>UI_icon_teshudognzuo_27</v>
      </c>
      <c r="Y363" t="str">
        <f>IF(ISBLANK(W363),"",VLOOKUP($W363,Sheet2!$A$2:$E$29,4,FALSE))</f>
        <v>BQ_mood27</v>
      </c>
    </row>
    <row r="364" s="19" customFormat="1" ht="16" customHeight="1" spans="1:25">
      <c r="A364" s="4">
        <f t="shared" si="90"/>
        <v>358</v>
      </c>
      <c r="B364" s="75">
        <v>113065</v>
      </c>
      <c r="C364" s="75" t="s">
        <v>61</v>
      </c>
      <c r="D364" t="str">
        <f>IF(ISBLANK(C364),"",VLOOKUP($W364,Sheet2!$A$2:$E$29,3,FALSE))</f>
        <v>UI_icon_teshudognzuo_04</v>
      </c>
      <c r="E364" t="str">
        <f t="shared" si="89"/>
        <v>放松</v>
      </c>
      <c r="F364" s="19" t="s">
        <v>765</v>
      </c>
      <c r="I364">
        <v>1</v>
      </c>
      <c r="J364">
        <v>0</v>
      </c>
      <c r="K364" s="19">
        <v>1</v>
      </c>
      <c r="L364" s="19" t="s">
        <v>766</v>
      </c>
      <c r="N364" s="19">
        <v>3.5</v>
      </c>
      <c r="O364" s="75">
        <v>109</v>
      </c>
      <c r="P364">
        <v>1</v>
      </c>
      <c r="T364" s="83"/>
      <c r="U364" s="83" t="s">
        <v>767</v>
      </c>
      <c r="W364" s="19" t="s">
        <v>111</v>
      </c>
      <c r="X364" t="str">
        <f>IF(ISBLANK(W364),"",VLOOKUP($W364,Sheet2!$A$2:$E$29,3,FALSE))</f>
        <v>UI_icon_teshudognzuo_04</v>
      </c>
      <c r="Y364" t="str">
        <f>IF(ISBLANK(W364),"",VLOOKUP($W364,Sheet2!$A$2:$E$29,4,FALSE))</f>
        <v>BQ_mood04</v>
      </c>
    </row>
    <row r="365" s="19" customFormat="1" ht="16" customHeight="1" spans="1:25">
      <c r="A365" s="4">
        <f t="shared" si="90"/>
        <v>359</v>
      </c>
      <c r="B365" s="75">
        <v>113065</v>
      </c>
      <c r="C365" s="75" t="s">
        <v>66</v>
      </c>
      <c r="D365" t="str">
        <f>IF(ISBLANK(C365),"",VLOOKUP($W365,Sheet2!$A$2:$E$29,3,FALSE))</f>
        <v>UI_icon_teshudognzuo_07</v>
      </c>
      <c r="E365" t="str">
        <f t="shared" si="89"/>
        <v>观望</v>
      </c>
      <c r="F365" s="19" t="s">
        <v>768</v>
      </c>
      <c r="I365">
        <v>1</v>
      </c>
      <c r="J365">
        <v>0</v>
      </c>
      <c r="K365" s="19">
        <v>1</v>
      </c>
      <c r="L365" s="19" t="s">
        <v>769</v>
      </c>
      <c r="N365" s="19">
        <v>3.5</v>
      </c>
      <c r="O365" s="75">
        <v>109</v>
      </c>
      <c r="P365">
        <v>1</v>
      </c>
      <c r="T365" s="83"/>
      <c r="U365" s="83"/>
      <c r="W365" s="19" t="s">
        <v>127</v>
      </c>
      <c r="X365" t="str">
        <f>IF(ISBLANK(W365),"",VLOOKUP($W365,Sheet2!$A$2:$E$29,3,FALSE))</f>
        <v>UI_icon_teshudognzuo_07</v>
      </c>
      <c r="Y365" t="str">
        <f>IF(ISBLANK(W365),"",VLOOKUP($W365,Sheet2!$A$2:$E$29,4,FALSE))</f>
        <v>BQ_mood07</v>
      </c>
    </row>
    <row r="366" s="19" customFormat="1" ht="16" customHeight="1" spans="1:25">
      <c r="A366" s="4">
        <f t="shared" si="90"/>
        <v>360</v>
      </c>
      <c r="B366" s="75">
        <v>113065</v>
      </c>
      <c r="C366" s="75" t="s">
        <v>93</v>
      </c>
      <c r="D366" t="str">
        <f>IF(ISBLANK(C366),"",VLOOKUP($W366,Sheet2!$A$2:$E$29,3,FALSE))</f>
        <v>UI_icon_teshudognzuo_10</v>
      </c>
      <c r="E366" t="str">
        <f t="shared" si="89"/>
        <v>生气</v>
      </c>
      <c r="F366" s="19" t="s">
        <v>770</v>
      </c>
      <c r="I366">
        <v>1</v>
      </c>
      <c r="J366">
        <v>0</v>
      </c>
      <c r="K366" s="19">
        <v>1</v>
      </c>
      <c r="L366" s="19" t="s">
        <v>771</v>
      </c>
      <c r="N366" s="19">
        <v>3.5</v>
      </c>
      <c r="O366" s="75">
        <v>109</v>
      </c>
      <c r="P366">
        <v>1</v>
      </c>
      <c r="T366" s="83"/>
      <c r="U366" s="83"/>
      <c r="W366" s="19" t="s">
        <v>446</v>
      </c>
      <c r="X366" t="str">
        <f>IF(ISBLANK(W366),"",VLOOKUP($W366,Sheet2!$A$2:$E$29,3,FALSE))</f>
        <v>UI_icon_teshudognzuo_10</v>
      </c>
      <c r="Y366" t="str">
        <f>IF(ISBLANK(W366),"",VLOOKUP($W366,Sheet2!$A$2:$E$29,4,FALSE))</f>
        <v>BQ_mood10</v>
      </c>
    </row>
    <row r="367" s="19" customFormat="1" ht="16" customHeight="1" spans="1:25">
      <c r="A367" s="4">
        <f t="shared" si="90"/>
        <v>361</v>
      </c>
      <c r="B367" s="75">
        <v>113065</v>
      </c>
      <c r="C367" s="75" t="s">
        <v>364</v>
      </c>
      <c r="D367" t="str">
        <f>IF(ISBLANK(C367),"",VLOOKUP($W367,Sheet2!$A$2:$E$29,3,FALSE))</f>
        <v>UI_icon_teshudognzuo_27</v>
      </c>
      <c r="E367" t="str">
        <f t="shared" si="89"/>
        <v>秀</v>
      </c>
      <c r="I367" s="2">
        <v>0</v>
      </c>
      <c r="J367" s="2">
        <v>1</v>
      </c>
      <c r="K367" s="19">
        <v>0</v>
      </c>
      <c r="O367" s="75">
        <v>109</v>
      </c>
      <c r="P367" s="2">
        <v>0</v>
      </c>
      <c r="S367" t="s">
        <v>365</v>
      </c>
      <c r="T367" s="83"/>
      <c r="U367" s="83"/>
      <c r="W367" s="19" t="s">
        <v>65</v>
      </c>
      <c r="X367" t="str">
        <f>IF(ISBLANK(W367),"",VLOOKUP($W367,Sheet2!$A$2:$E$29,3,FALSE))</f>
        <v>UI_icon_teshudognzuo_27</v>
      </c>
      <c r="Y367" t="str">
        <f>IF(ISBLANK(W367),"",VLOOKUP($W367,Sheet2!$A$2:$E$29,4,FALSE))</f>
        <v>BQ_mood27</v>
      </c>
    </row>
    <row r="368" s="20" customFormat="1" ht="16" customHeight="1" spans="1:25">
      <c r="A368" s="4">
        <f t="shared" si="90"/>
        <v>362</v>
      </c>
      <c r="B368" s="76">
        <v>113066</v>
      </c>
      <c r="C368" s="76" t="s">
        <v>50</v>
      </c>
      <c r="D368" t="str">
        <f>IF(ISBLANK(C368),"",VLOOKUP($W368,Sheet2!$A$2:$E$29,3,FALSE))</f>
        <v>UI_icon_teshudognzuo_22</v>
      </c>
      <c r="E368" t="str">
        <f t="shared" si="89"/>
        <v>大笑</v>
      </c>
      <c r="F368" s="20" t="s">
        <v>772</v>
      </c>
      <c r="I368" s="20">
        <v>1</v>
      </c>
      <c r="J368" s="20">
        <v>0</v>
      </c>
      <c r="K368" s="20">
        <v>1</v>
      </c>
      <c r="L368" s="20" t="s">
        <v>773</v>
      </c>
      <c r="O368" s="76">
        <v>110</v>
      </c>
      <c r="P368" s="20">
        <v>1</v>
      </c>
      <c r="T368" s="84"/>
      <c r="U368" s="84" t="s">
        <v>774</v>
      </c>
      <c r="W368" s="20" t="s">
        <v>155</v>
      </c>
      <c r="X368" t="str">
        <f>IF(ISBLANK(W368),"",VLOOKUP($W368,Sheet2!$A$2:$E$29,3,FALSE))</f>
        <v>UI_icon_teshudognzuo_22</v>
      </c>
      <c r="Y368" t="str">
        <f>IF(ISBLANK(W368),"",VLOOKUP($W368,Sheet2!$A$2:$E$29,4,FALSE))</f>
        <v>BQ_mood22</v>
      </c>
    </row>
    <row r="369" s="20" customFormat="1" ht="16" customHeight="1" spans="1:25">
      <c r="A369" s="4">
        <f t="shared" ref="A369:A378" si="91">ROW()-6</f>
        <v>363</v>
      </c>
      <c r="B369" s="76">
        <v>113066</v>
      </c>
      <c r="C369" s="76" t="s">
        <v>56</v>
      </c>
      <c r="D369" t="str">
        <f>IF(ISBLANK(C369),"",VLOOKUP($W369,Sheet2!$A$2:$E$29,3,FALSE))</f>
        <v>UI_icon_teshudognzuo_04</v>
      </c>
      <c r="E369" t="str">
        <f t="shared" si="89"/>
        <v>放松</v>
      </c>
      <c r="F369" s="20" t="s">
        <v>775</v>
      </c>
      <c r="I369" s="20">
        <v>1</v>
      </c>
      <c r="J369" s="20">
        <v>0</v>
      </c>
      <c r="K369" s="20">
        <v>1</v>
      </c>
      <c r="L369" s="20" t="s">
        <v>776</v>
      </c>
      <c r="O369" s="76">
        <v>110</v>
      </c>
      <c r="P369" s="20">
        <v>1</v>
      </c>
      <c r="T369" s="84"/>
      <c r="U369" s="84"/>
      <c r="W369" s="20" t="s">
        <v>111</v>
      </c>
      <c r="X369" t="str">
        <f>IF(ISBLANK(W369),"",VLOOKUP($W369,Sheet2!$A$2:$E$29,3,FALSE))</f>
        <v>UI_icon_teshudognzuo_04</v>
      </c>
      <c r="Y369" t="str">
        <f>IF(ISBLANK(W369),"",VLOOKUP($W369,Sheet2!$A$2:$E$29,4,FALSE))</f>
        <v>BQ_mood04</v>
      </c>
    </row>
    <row r="370" s="20" customFormat="1" ht="18.75" spans="1:25">
      <c r="A370" s="4">
        <f t="shared" si="91"/>
        <v>364</v>
      </c>
      <c r="B370" s="76">
        <v>113066</v>
      </c>
      <c r="C370" s="77" t="s">
        <v>61</v>
      </c>
      <c r="D370" t="str">
        <f>IF(ISBLANK(C370),"",VLOOKUP($W370,Sheet2!$A$2:$E$29,3,FALSE))</f>
        <v>UI_icon_teshudognzuo_08</v>
      </c>
      <c r="E370" t="str">
        <f t="shared" si="89"/>
        <v>休闲</v>
      </c>
      <c r="F370" s="20" t="s">
        <v>777</v>
      </c>
      <c r="I370" s="20">
        <v>1</v>
      </c>
      <c r="J370" s="20">
        <v>0</v>
      </c>
      <c r="K370" s="20">
        <v>1</v>
      </c>
      <c r="L370" s="78" t="s">
        <v>778</v>
      </c>
      <c r="O370" s="76">
        <v>110</v>
      </c>
      <c r="P370" s="20">
        <v>1</v>
      </c>
      <c r="T370" s="84"/>
      <c r="U370" s="84"/>
      <c r="W370" s="20" t="s">
        <v>72</v>
      </c>
      <c r="X370" t="str">
        <f>IF(ISBLANK(W370),"",VLOOKUP($W370,Sheet2!$A$2:$E$29,3,FALSE))</f>
        <v>UI_icon_teshudognzuo_08</v>
      </c>
      <c r="Y370" t="str">
        <f>IF(ISBLANK(W370),"",VLOOKUP($W370,Sheet2!$A$2:$E$29,4,FALSE))</f>
        <v>BQ_mood08</v>
      </c>
    </row>
    <row r="371" s="20" customFormat="1" ht="16" customHeight="1" spans="1:25">
      <c r="A371" s="4">
        <f t="shared" si="91"/>
        <v>365</v>
      </c>
      <c r="B371" s="76">
        <v>113066</v>
      </c>
      <c r="C371" s="76" t="s">
        <v>66</v>
      </c>
      <c r="D371" t="str">
        <f>IF(ISBLANK(C371),"",VLOOKUP($W371,Sheet2!$A$2:$E$29,3,FALSE))</f>
        <v>UI_icon_teshudognzuo_15</v>
      </c>
      <c r="E371" t="str">
        <f t="shared" si="89"/>
        <v>不屑</v>
      </c>
      <c r="F371" s="20" t="s">
        <v>779</v>
      </c>
      <c r="I371" s="20">
        <v>1</v>
      </c>
      <c r="J371" s="20">
        <v>0</v>
      </c>
      <c r="K371" s="20">
        <v>1</v>
      </c>
      <c r="L371" s="20" t="s">
        <v>780</v>
      </c>
      <c r="O371" s="76">
        <v>110</v>
      </c>
      <c r="P371" s="20">
        <v>1</v>
      </c>
      <c r="T371" s="84"/>
      <c r="U371" s="84"/>
      <c r="W371" s="20" t="s">
        <v>194</v>
      </c>
      <c r="X371" t="str">
        <f>IF(ISBLANK(W371),"",VLOOKUP($W371,Sheet2!$A$2:$E$29,3,FALSE))</f>
        <v>UI_icon_teshudognzuo_15</v>
      </c>
      <c r="Y371" t="str">
        <f>IF(ISBLANK(W371),"",VLOOKUP($W371,Sheet2!$A$2:$E$29,4,FALSE))</f>
        <v>BQ_mood15</v>
      </c>
    </row>
    <row r="372" s="20" customFormat="1" ht="16" customHeight="1" spans="1:25">
      <c r="A372" s="4">
        <f t="shared" si="91"/>
        <v>366</v>
      </c>
      <c r="B372" s="76">
        <v>113066</v>
      </c>
      <c r="C372" s="76" t="s">
        <v>93</v>
      </c>
      <c r="D372" t="str">
        <f>IF(ISBLANK(C372),"",VLOOKUP($W372,Sheet2!$A$2:$E$29,3,FALSE))</f>
        <v>UI_icon_teshudognzuo_05</v>
      </c>
      <c r="E372" t="str">
        <f t="shared" si="89"/>
        <v>示威</v>
      </c>
      <c r="F372" s="20" t="s">
        <v>781</v>
      </c>
      <c r="I372" s="20">
        <v>1</v>
      </c>
      <c r="J372" s="20">
        <v>0</v>
      </c>
      <c r="K372" s="20">
        <v>1</v>
      </c>
      <c r="L372" s="20" t="s">
        <v>782</v>
      </c>
      <c r="O372" s="76">
        <v>110</v>
      </c>
      <c r="P372" s="20">
        <v>1</v>
      </c>
      <c r="T372" s="84"/>
      <c r="U372" s="84"/>
      <c r="W372" s="20" t="s">
        <v>60</v>
      </c>
      <c r="X372" t="str">
        <f>IF(ISBLANK(W372),"",VLOOKUP($W372,Sheet2!$A$2:$E$29,3,FALSE))</f>
        <v>UI_icon_teshudognzuo_05</v>
      </c>
      <c r="Y372" t="str">
        <f>IF(ISBLANK(W372),"",VLOOKUP($W372,Sheet2!$A$2:$E$29,4,FALSE))</f>
        <v>BQ_mood05</v>
      </c>
    </row>
    <row r="373" s="20" customFormat="1" ht="16" customHeight="1" spans="1:25">
      <c r="A373" s="4">
        <f t="shared" si="91"/>
        <v>367</v>
      </c>
      <c r="B373" s="76">
        <v>113066</v>
      </c>
      <c r="C373" s="76" t="s">
        <v>364</v>
      </c>
      <c r="D373" t="str">
        <f>IF(ISBLANK(C373),"",VLOOKUP($W373,Sheet2!$A$2:$E$29,3,FALSE))</f>
        <v>UI_icon_teshudognzuo_27</v>
      </c>
      <c r="E373" t="str">
        <f t="shared" si="89"/>
        <v>秀</v>
      </c>
      <c r="I373" s="20">
        <v>0</v>
      </c>
      <c r="J373" s="20">
        <v>1</v>
      </c>
      <c r="K373" s="20">
        <v>0</v>
      </c>
      <c r="O373" s="76">
        <v>110</v>
      </c>
      <c r="P373" s="20">
        <v>0</v>
      </c>
      <c r="S373" s="20" t="s">
        <v>365</v>
      </c>
      <c r="T373" s="84"/>
      <c r="U373" s="84"/>
      <c r="W373" s="20" t="s">
        <v>65</v>
      </c>
      <c r="X373" t="str">
        <f>IF(ISBLANK(W373),"",VLOOKUP($W373,Sheet2!$A$2:$E$29,3,FALSE))</f>
        <v>UI_icon_teshudognzuo_27</v>
      </c>
      <c r="Y373" t="str">
        <f>IF(ISBLANK(W373),"",VLOOKUP($W373,Sheet2!$A$2:$E$29,4,FALSE))</f>
        <v>BQ_mood27</v>
      </c>
    </row>
    <row r="374" s="20" customFormat="1" ht="16" customHeight="1" spans="1:25">
      <c r="A374" s="4">
        <f t="shared" si="91"/>
        <v>368</v>
      </c>
      <c r="B374" s="76">
        <v>113067</v>
      </c>
      <c r="C374" s="76" t="s">
        <v>50</v>
      </c>
      <c r="D374" t="str">
        <f>IF(ISBLANK(C374),"",VLOOKUP($W374,Sheet2!$A$2:$E$29,3,FALSE))</f>
        <v>UI_icon_teshudognzuo_16</v>
      </c>
      <c r="E374" t="str">
        <f t="shared" si="89"/>
        <v>挑衅</v>
      </c>
      <c r="F374" s="20" t="s">
        <v>783</v>
      </c>
      <c r="I374" s="20">
        <v>1</v>
      </c>
      <c r="J374" s="20">
        <v>0</v>
      </c>
      <c r="K374" s="20">
        <v>1</v>
      </c>
      <c r="L374" s="20" t="s">
        <v>784</v>
      </c>
      <c r="O374" s="76">
        <v>111</v>
      </c>
      <c r="P374" s="20">
        <v>1</v>
      </c>
      <c r="T374" s="84"/>
      <c r="U374" s="84" t="s">
        <v>785</v>
      </c>
      <c r="W374" s="20" t="s">
        <v>55</v>
      </c>
      <c r="X374" t="str">
        <f>IF(ISBLANK(W374),"",VLOOKUP($W374,Sheet2!$A$2:$E$29,3,FALSE))</f>
        <v>UI_icon_teshudognzuo_16</v>
      </c>
      <c r="Y374" t="str">
        <f>IF(ISBLANK(W374),"",VLOOKUP($W374,Sheet2!$A$2:$E$29,4,FALSE))</f>
        <v>BQ_mood16</v>
      </c>
    </row>
    <row r="375" s="20" customFormat="1" ht="16" customHeight="1" spans="1:25">
      <c r="A375" s="4">
        <f t="shared" si="91"/>
        <v>369</v>
      </c>
      <c r="B375" s="76">
        <v>113067</v>
      </c>
      <c r="C375" s="76" t="s">
        <v>56</v>
      </c>
      <c r="D375" t="str">
        <f>IF(ISBLANK(C375),"",VLOOKUP($W375,Sheet2!$A$2:$E$29,3,FALSE))</f>
        <v>UI_icon_teshudognzuo_07</v>
      </c>
      <c r="E375" t="str">
        <f t="shared" si="89"/>
        <v>观望</v>
      </c>
      <c r="I375" s="20">
        <v>1</v>
      </c>
      <c r="J375" s="20">
        <v>0</v>
      </c>
      <c r="K375" s="20">
        <v>1</v>
      </c>
      <c r="L375" s="20" t="s">
        <v>786</v>
      </c>
      <c r="O375" s="76">
        <v>111</v>
      </c>
      <c r="P375" s="20">
        <v>1</v>
      </c>
      <c r="T375" s="84"/>
      <c r="U375" s="84"/>
      <c r="W375" s="20" t="s">
        <v>127</v>
      </c>
      <c r="X375" t="str">
        <f>IF(ISBLANK(W375),"",VLOOKUP($W375,Sheet2!$A$2:$E$29,3,FALSE))</f>
        <v>UI_icon_teshudognzuo_07</v>
      </c>
      <c r="Y375" t="str">
        <f>IF(ISBLANK(W375),"",VLOOKUP($W375,Sheet2!$A$2:$E$29,4,FALSE))</f>
        <v>BQ_mood07</v>
      </c>
    </row>
    <row r="376" s="20" customFormat="1" ht="16" customHeight="1" spans="1:25">
      <c r="A376" s="4">
        <f t="shared" si="91"/>
        <v>370</v>
      </c>
      <c r="B376" s="76">
        <v>113067</v>
      </c>
      <c r="C376" s="77" t="s">
        <v>61</v>
      </c>
      <c r="D376" t="str">
        <f>IF(ISBLANK(C376),"",VLOOKUP($W376,Sheet2!$A$2:$E$29,3,FALSE))</f>
        <v>UI_icon_teshudognzuo_05</v>
      </c>
      <c r="E376" t="str">
        <f t="shared" si="89"/>
        <v>示威</v>
      </c>
      <c r="F376" s="20" t="s">
        <v>787</v>
      </c>
      <c r="I376" s="20">
        <v>1</v>
      </c>
      <c r="J376" s="20">
        <v>0</v>
      </c>
      <c r="K376" s="20">
        <v>1</v>
      </c>
      <c r="L376" s="20" t="s">
        <v>788</v>
      </c>
      <c r="N376" s="20">
        <v>4</v>
      </c>
      <c r="O376" s="76">
        <v>111</v>
      </c>
      <c r="P376" s="20">
        <v>1</v>
      </c>
      <c r="T376" s="84"/>
      <c r="U376" s="84"/>
      <c r="W376" s="20" t="s">
        <v>60</v>
      </c>
      <c r="X376" t="str">
        <f>IF(ISBLANK(W376),"",VLOOKUP($W376,Sheet2!$A$2:$E$29,3,FALSE))</f>
        <v>UI_icon_teshudognzuo_05</v>
      </c>
      <c r="Y376" t="str">
        <f>IF(ISBLANK(W376),"",VLOOKUP($W376,Sheet2!$A$2:$E$29,4,FALSE))</f>
        <v>BQ_mood05</v>
      </c>
    </row>
    <row r="377" s="20" customFormat="1" ht="16" customHeight="1" spans="1:25">
      <c r="A377" s="4">
        <f t="shared" si="91"/>
        <v>371</v>
      </c>
      <c r="B377" s="76">
        <v>113067</v>
      </c>
      <c r="C377" s="76" t="s">
        <v>66</v>
      </c>
      <c r="D377" t="str">
        <f>IF(ISBLANK(C377),"",VLOOKUP($W377,Sheet2!$A$2:$E$29,3,FALSE))</f>
        <v>UI_icon_teshudognzuo_15</v>
      </c>
      <c r="E377" t="str">
        <f t="shared" si="89"/>
        <v>不屑</v>
      </c>
      <c r="F377" s="20" t="s">
        <v>789</v>
      </c>
      <c r="I377" s="20">
        <v>1</v>
      </c>
      <c r="J377" s="20">
        <v>0</v>
      </c>
      <c r="K377" s="20">
        <v>1</v>
      </c>
      <c r="L377" s="20" t="s">
        <v>790</v>
      </c>
      <c r="M377" t="s">
        <v>728</v>
      </c>
      <c r="O377" s="76">
        <v>111</v>
      </c>
      <c r="P377" s="20">
        <v>1</v>
      </c>
      <c r="T377" s="84"/>
      <c r="U377" s="84"/>
      <c r="W377" s="20" t="s">
        <v>194</v>
      </c>
      <c r="X377" t="str">
        <f>IF(ISBLANK(W377),"",VLOOKUP($W377,Sheet2!$A$2:$E$29,3,FALSE))</f>
        <v>UI_icon_teshudognzuo_15</v>
      </c>
      <c r="Y377" t="str">
        <f>IF(ISBLANK(W377),"",VLOOKUP($W377,Sheet2!$A$2:$E$29,4,FALSE))</f>
        <v>BQ_mood15</v>
      </c>
    </row>
    <row r="378" s="20" customFormat="1" ht="16" customHeight="1" spans="1:25">
      <c r="A378" s="4">
        <f t="shared" si="91"/>
        <v>372</v>
      </c>
      <c r="B378" s="76">
        <v>113067</v>
      </c>
      <c r="C378" s="76" t="s">
        <v>93</v>
      </c>
      <c r="D378" t="str">
        <f>IF(ISBLANK(C378),"",VLOOKUP($W378,Sheet2!$A$2:$E$29,3,FALSE))</f>
        <v>UI_icon_teshudognzuo_27</v>
      </c>
      <c r="E378" t="str">
        <f t="shared" si="89"/>
        <v>秀</v>
      </c>
      <c r="F378" s="20" t="s">
        <v>791</v>
      </c>
      <c r="I378" s="20">
        <v>1</v>
      </c>
      <c r="J378" s="20">
        <v>0</v>
      </c>
      <c r="K378" s="20">
        <v>1</v>
      </c>
      <c r="L378" s="20" t="s">
        <v>792</v>
      </c>
      <c r="O378" s="76">
        <v>111</v>
      </c>
      <c r="P378" s="20">
        <v>1</v>
      </c>
      <c r="T378" s="84"/>
      <c r="U378" s="84"/>
      <c r="W378" s="20" t="s">
        <v>65</v>
      </c>
      <c r="X378" t="str">
        <f>IF(ISBLANK(W378),"",VLOOKUP($W378,Sheet2!$A$2:$E$29,3,FALSE))</f>
        <v>UI_icon_teshudognzuo_27</v>
      </c>
      <c r="Y378" t="str">
        <f>IF(ISBLANK(W378),"",VLOOKUP($W378,Sheet2!$A$2:$E$29,4,FALSE))</f>
        <v>BQ_mood27</v>
      </c>
    </row>
    <row r="379" s="20" customFormat="1" ht="16" customHeight="1" spans="1:25">
      <c r="A379" s="4">
        <f t="shared" ref="A379:A388" si="92">ROW()-6</f>
        <v>373</v>
      </c>
      <c r="B379" s="76">
        <v>113067</v>
      </c>
      <c r="C379" s="76" t="s">
        <v>364</v>
      </c>
      <c r="D379" t="str">
        <f>IF(ISBLANK(C379),"",VLOOKUP($W379,Sheet2!$A$2:$E$29,3,FALSE))</f>
        <v>UI_icon_teshudognzuo_28</v>
      </c>
      <c r="E379" t="str">
        <f t="shared" si="89"/>
        <v>玩</v>
      </c>
      <c r="I379" s="20">
        <v>0</v>
      </c>
      <c r="J379" s="20">
        <v>1</v>
      </c>
      <c r="K379" s="20">
        <v>0</v>
      </c>
      <c r="O379" s="76">
        <v>111</v>
      </c>
      <c r="P379" s="20">
        <v>0</v>
      </c>
      <c r="S379" s="20" t="s">
        <v>365</v>
      </c>
      <c r="T379" s="84"/>
      <c r="U379" s="84"/>
      <c r="W379" s="20" t="s">
        <v>153</v>
      </c>
      <c r="X379" t="str">
        <f>IF(ISBLANK(W379),"",VLOOKUP($W379,Sheet2!$A$2:$E$29,3,FALSE))</f>
        <v>UI_icon_teshudognzuo_28</v>
      </c>
      <c r="Y379" t="str">
        <f>IF(ISBLANK(W379),"",VLOOKUP($W379,Sheet2!$A$2:$E$29,4,FALSE))</f>
        <v>BQ_mood28</v>
      </c>
    </row>
    <row r="380" s="20" customFormat="1" ht="16" customHeight="1" spans="1:25">
      <c r="A380" s="4">
        <f t="shared" si="92"/>
        <v>374</v>
      </c>
      <c r="B380" s="76">
        <v>113068</v>
      </c>
      <c r="C380" s="76" t="s">
        <v>50</v>
      </c>
      <c r="D380" t="str">
        <f>IF(ISBLANK(C380),"",VLOOKUP($W380,Sheet2!$A$2:$E$29,3,FALSE))</f>
        <v>UI_icon_teshudognzuo_21</v>
      </c>
      <c r="E380" t="str">
        <f t="shared" ref="E380:E385" si="93">W380</f>
        <v>思考</v>
      </c>
      <c r="F380" s="3" t="s">
        <v>793</v>
      </c>
      <c r="G380" s="3"/>
      <c r="H380" s="3"/>
      <c r="I380" s="3">
        <v>1</v>
      </c>
      <c r="J380" s="3">
        <v>0</v>
      </c>
      <c r="K380" s="3">
        <v>1</v>
      </c>
      <c r="L380" s="3" t="s">
        <v>794</v>
      </c>
      <c r="M380" s="3"/>
      <c r="N380" s="3"/>
      <c r="O380" s="79">
        <v>112</v>
      </c>
      <c r="P380" s="3">
        <v>1</v>
      </c>
      <c r="Q380" s="3"/>
      <c r="R380" s="3"/>
      <c r="S380" s="3"/>
      <c r="T380" s="12"/>
      <c r="U380" s="12" t="s">
        <v>795</v>
      </c>
      <c r="W380" s="20" t="s">
        <v>205</v>
      </c>
      <c r="X380" t="str">
        <f>IF(ISBLANK(W380),"",VLOOKUP($W380,Sheet2!$A$2:$E$29,3,FALSE))</f>
        <v>UI_icon_teshudognzuo_21</v>
      </c>
      <c r="Y380" t="str">
        <f>IF(ISBLANK(W380),"",VLOOKUP($W380,Sheet2!$A$2:$E$29,4,FALSE))</f>
        <v>BQ_mood21</v>
      </c>
    </row>
    <row r="381" s="20" customFormat="1" ht="16" customHeight="1" spans="1:25">
      <c r="A381" s="4">
        <f t="shared" si="92"/>
        <v>375</v>
      </c>
      <c r="B381" s="76">
        <v>113068</v>
      </c>
      <c r="C381" s="76" t="s">
        <v>56</v>
      </c>
      <c r="D381" t="str">
        <f>IF(ISBLANK(C381),"",VLOOKUP($W381,Sheet2!$A$2:$E$29,3,FALSE))</f>
        <v>UI_icon_teshudognzuo_03</v>
      </c>
      <c r="E381" t="str">
        <f t="shared" si="93"/>
        <v>打招呼</v>
      </c>
      <c r="F381" s="3" t="s">
        <v>796</v>
      </c>
      <c r="G381" s="3"/>
      <c r="H381" s="3"/>
      <c r="I381" s="3">
        <v>1</v>
      </c>
      <c r="J381" s="3">
        <v>0</v>
      </c>
      <c r="K381" s="3">
        <v>1</v>
      </c>
      <c r="L381" s="3" t="s">
        <v>797</v>
      </c>
      <c r="M381" s="3"/>
      <c r="N381" s="3"/>
      <c r="O381" s="79">
        <v>112</v>
      </c>
      <c r="P381" s="3">
        <v>1</v>
      </c>
      <c r="Q381" s="3"/>
      <c r="R381" s="3"/>
      <c r="S381" s="3"/>
      <c r="T381" s="12"/>
      <c r="U381" s="12"/>
      <c r="W381" s="20" t="s">
        <v>103</v>
      </c>
      <c r="X381" t="str">
        <f>IF(ISBLANK(W381),"",VLOOKUP($W381,Sheet2!$A$2:$E$29,3,FALSE))</f>
        <v>UI_icon_teshudognzuo_03</v>
      </c>
      <c r="Y381" t="str">
        <f>IF(ISBLANK(W381),"",VLOOKUP($W381,Sheet2!$A$2:$E$29,4,FALSE))</f>
        <v>BQ_mood03</v>
      </c>
    </row>
    <row r="382" s="20" customFormat="1" ht="16" customHeight="1" spans="1:25">
      <c r="A382" s="4">
        <f t="shared" si="92"/>
        <v>376</v>
      </c>
      <c r="B382" s="76">
        <v>113068</v>
      </c>
      <c r="C382" s="77" t="s">
        <v>61</v>
      </c>
      <c r="D382" t="str">
        <f>IF(ISBLANK(C382),"",VLOOKUP($W382,Sheet2!$A$2:$E$29,3,FALSE))</f>
        <v>UI_icon_teshudognzuo_07</v>
      </c>
      <c r="E382" t="str">
        <f t="shared" si="93"/>
        <v>观望</v>
      </c>
      <c r="F382" s="3" t="s">
        <v>798</v>
      </c>
      <c r="G382" s="3"/>
      <c r="H382" s="3"/>
      <c r="I382" s="3">
        <v>1</v>
      </c>
      <c r="J382" s="3">
        <v>0</v>
      </c>
      <c r="K382" s="3">
        <v>1</v>
      </c>
      <c r="L382" s="3" t="s">
        <v>799</v>
      </c>
      <c r="M382" s="3"/>
      <c r="N382" s="3"/>
      <c r="O382" s="79">
        <v>112</v>
      </c>
      <c r="P382" s="3">
        <v>1</v>
      </c>
      <c r="Q382" s="3"/>
      <c r="R382" s="3"/>
      <c r="S382" s="3"/>
      <c r="T382" s="12"/>
      <c r="U382" s="12"/>
      <c r="W382" s="20" t="s">
        <v>127</v>
      </c>
      <c r="X382" t="str">
        <f>IF(ISBLANK(W382),"",VLOOKUP($W382,Sheet2!$A$2:$E$29,3,FALSE))</f>
        <v>UI_icon_teshudognzuo_07</v>
      </c>
      <c r="Y382" t="str">
        <f>IF(ISBLANK(W382),"",VLOOKUP($W382,Sheet2!$A$2:$E$29,4,FALSE))</f>
        <v>BQ_mood07</v>
      </c>
    </row>
    <row r="383" s="20" customFormat="1" ht="16" customHeight="1" spans="1:25">
      <c r="A383" s="4">
        <f t="shared" si="92"/>
        <v>377</v>
      </c>
      <c r="B383" s="76">
        <v>113068</v>
      </c>
      <c r="C383" s="76" t="s">
        <v>66</v>
      </c>
      <c r="D383" t="str">
        <f>IF(ISBLANK(C383),"",VLOOKUP($W383,Sheet2!$A$2:$E$29,3,FALSE))</f>
        <v>UI_icon_teshudognzuo_05</v>
      </c>
      <c r="E383" t="str">
        <f t="shared" si="93"/>
        <v>示威</v>
      </c>
      <c r="F383" s="3" t="s">
        <v>800</v>
      </c>
      <c r="G383" s="3"/>
      <c r="H383" s="3"/>
      <c r="I383" s="3">
        <v>1</v>
      </c>
      <c r="J383" s="3">
        <v>0</v>
      </c>
      <c r="K383" s="3">
        <v>1</v>
      </c>
      <c r="L383" s="3" t="s">
        <v>801</v>
      </c>
      <c r="M383" t="s">
        <v>728</v>
      </c>
      <c r="N383" s="3"/>
      <c r="O383" s="79">
        <v>112</v>
      </c>
      <c r="P383" s="3">
        <v>1</v>
      </c>
      <c r="Q383" s="3"/>
      <c r="R383" s="3"/>
      <c r="S383" s="3"/>
      <c r="T383" s="12"/>
      <c r="U383" s="12"/>
      <c r="W383" s="20" t="s">
        <v>60</v>
      </c>
      <c r="X383" t="str">
        <f>IF(ISBLANK(W383),"",VLOOKUP($W383,Sheet2!$A$2:$E$29,3,FALSE))</f>
        <v>UI_icon_teshudognzuo_05</v>
      </c>
      <c r="Y383" t="str">
        <f>IF(ISBLANK(W383),"",VLOOKUP($W383,Sheet2!$A$2:$E$29,4,FALSE))</f>
        <v>BQ_mood05</v>
      </c>
    </row>
    <row r="384" s="20" customFormat="1" ht="16" customHeight="1" spans="1:25">
      <c r="A384" s="4">
        <f t="shared" si="92"/>
        <v>378</v>
      </c>
      <c r="B384" s="76">
        <v>113068</v>
      </c>
      <c r="C384" s="76" t="s">
        <v>93</v>
      </c>
      <c r="D384" t="str">
        <f>IF(ISBLANK(C384),"",VLOOKUP($W384,Sheet2!$A$2:$E$29,3,FALSE))</f>
        <v>UI_icon_teshudognzuo_16</v>
      </c>
      <c r="E384" t="str">
        <f t="shared" si="93"/>
        <v>挑衅</v>
      </c>
      <c r="F384" s="3" t="s">
        <v>802</v>
      </c>
      <c r="G384" s="3"/>
      <c r="H384" s="3"/>
      <c r="I384" s="3">
        <v>1</v>
      </c>
      <c r="J384" s="3">
        <v>0</v>
      </c>
      <c r="K384" s="3">
        <v>1</v>
      </c>
      <c r="L384" s="3" t="s">
        <v>803</v>
      </c>
      <c r="M384" s="3"/>
      <c r="N384" s="3">
        <v>3</v>
      </c>
      <c r="O384" s="79">
        <v>112</v>
      </c>
      <c r="P384" s="3">
        <v>1</v>
      </c>
      <c r="Q384" s="3"/>
      <c r="R384" s="3"/>
      <c r="S384" s="3"/>
      <c r="T384" s="12"/>
      <c r="U384" s="12"/>
      <c r="W384" s="20" t="s">
        <v>55</v>
      </c>
      <c r="X384" t="str">
        <f>IF(ISBLANK(W384),"",VLOOKUP($W384,Sheet2!$A$2:$E$29,3,FALSE))</f>
        <v>UI_icon_teshudognzuo_16</v>
      </c>
      <c r="Y384" t="str">
        <f>IF(ISBLANK(W384),"",VLOOKUP($W384,Sheet2!$A$2:$E$29,4,FALSE))</f>
        <v>BQ_mood16</v>
      </c>
    </row>
    <row r="385" s="20" customFormat="1" ht="16" customHeight="1" spans="1:25">
      <c r="A385" s="4">
        <f t="shared" si="92"/>
        <v>379</v>
      </c>
      <c r="B385" s="76">
        <v>113068</v>
      </c>
      <c r="C385" s="76" t="s">
        <v>364</v>
      </c>
      <c r="D385" t="str">
        <f>IF(ISBLANK(C385),"",VLOOKUP($W385,Sheet2!$A$2:$E$29,3,FALSE))</f>
        <v>UI_icon_teshudognzuo_28</v>
      </c>
      <c r="E385" t="str">
        <f t="shared" si="93"/>
        <v>玩</v>
      </c>
      <c r="F385" s="3"/>
      <c r="G385" s="3"/>
      <c r="H385" s="3"/>
      <c r="I385" s="3">
        <v>0</v>
      </c>
      <c r="J385" s="3">
        <v>1</v>
      </c>
      <c r="K385" s="3">
        <v>0</v>
      </c>
      <c r="L385" s="3"/>
      <c r="M385" s="3"/>
      <c r="N385" s="3"/>
      <c r="O385" s="79">
        <v>112</v>
      </c>
      <c r="P385" s="3">
        <v>0</v>
      </c>
      <c r="Q385" s="3"/>
      <c r="R385" s="3"/>
      <c r="S385" s="3" t="s">
        <v>365</v>
      </c>
      <c r="T385" s="12"/>
      <c r="U385" s="12"/>
      <c r="W385" s="20" t="s">
        <v>153</v>
      </c>
      <c r="X385" t="str">
        <f>IF(ISBLANK(W385),"",VLOOKUP($W385,Sheet2!$A$2:$E$29,3,FALSE))</f>
        <v>UI_icon_teshudognzuo_28</v>
      </c>
      <c r="Y385" t="str">
        <f>IF(ISBLANK(W385),"",VLOOKUP($W385,Sheet2!$A$2:$E$29,4,FALSE))</f>
        <v>BQ_mood28</v>
      </c>
    </row>
    <row r="386" s="20" customFormat="1" ht="16" customHeight="1" spans="1:25">
      <c r="A386" s="4">
        <f t="shared" si="92"/>
        <v>380</v>
      </c>
      <c r="B386" s="76">
        <v>113069</v>
      </c>
      <c r="C386" s="76" t="s">
        <v>50</v>
      </c>
      <c r="D386" t="str">
        <f>IF(ISBLANK(C386),"",VLOOKUP($W386,Sheet2!$A$2:$E$29,3,FALSE))</f>
        <v>UI_icon_teshudognzuo_22</v>
      </c>
      <c r="E386" t="str">
        <f t="shared" ref="E386:E398" si="94">W386</f>
        <v>大笑</v>
      </c>
      <c r="F386" s="85" t="s">
        <v>804</v>
      </c>
      <c r="G386" s="85"/>
      <c r="H386" s="85"/>
      <c r="I386" s="85">
        <v>1</v>
      </c>
      <c r="J386" s="85">
        <v>0</v>
      </c>
      <c r="K386" s="85">
        <v>1</v>
      </c>
      <c r="L386" s="85" t="s">
        <v>805</v>
      </c>
      <c r="M386" s="85"/>
      <c r="N386" s="85"/>
      <c r="O386" s="89">
        <v>113</v>
      </c>
      <c r="P386" s="85">
        <v>1</v>
      </c>
      <c r="Q386" s="85"/>
      <c r="R386" s="85"/>
      <c r="S386" s="85"/>
      <c r="T386" s="91"/>
      <c r="U386" s="91" t="s">
        <v>806</v>
      </c>
      <c r="W386" s="20" t="s">
        <v>155</v>
      </c>
      <c r="X386" t="str">
        <f>IF(ISBLANK(W386),"",VLOOKUP($W386,Sheet2!$A$2:$E$29,3,FALSE))</f>
        <v>UI_icon_teshudognzuo_22</v>
      </c>
      <c r="Y386" t="str">
        <f>IF(ISBLANK(W386),"",VLOOKUP($W386,Sheet2!$A$2:$E$29,4,FALSE))</f>
        <v>BQ_mood22</v>
      </c>
    </row>
    <row r="387" s="20" customFormat="1" ht="16" customHeight="1" spans="1:25">
      <c r="A387" s="4">
        <f t="shared" si="92"/>
        <v>381</v>
      </c>
      <c r="B387" s="76">
        <v>113069</v>
      </c>
      <c r="C387" s="76" t="s">
        <v>56</v>
      </c>
      <c r="D387" t="str">
        <f>IF(ISBLANK(C387),"",VLOOKUP($W387,Sheet2!$A$2:$E$29,3,FALSE))</f>
        <v>UI_icon_teshudognzuo_07</v>
      </c>
      <c r="E387" t="str">
        <f t="shared" si="94"/>
        <v>观望</v>
      </c>
      <c r="F387" s="85" t="s">
        <v>807</v>
      </c>
      <c r="G387" s="85"/>
      <c r="H387" s="85"/>
      <c r="I387" s="85">
        <v>1</v>
      </c>
      <c r="J387" s="85">
        <v>0</v>
      </c>
      <c r="K387" s="85">
        <v>1</v>
      </c>
      <c r="L387" s="85" t="s">
        <v>808</v>
      </c>
      <c r="M387" s="85"/>
      <c r="N387" s="85"/>
      <c r="O387" s="89">
        <v>113</v>
      </c>
      <c r="P387" s="85">
        <v>1</v>
      </c>
      <c r="Q387" s="85"/>
      <c r="R387" s="85"/>
      <c r="S387" s="85"/>
      <c r="T387" s="91"/>
      <c r="U387" s="91"/>
      <c r="W387" s="20" t="s">
        <v>127</v>
      </c>
      <c r="X387" t="str">
        <f>IF(ISBLANK(W387),"",VLOOKUP($W387,Sheet2!$A$2:$E$29,3,FALSE))</f>
        <v>UI_icon_teshudognzuo_07</v>
      </c>
      <c r="Y387" t="str">
        <f>IF(ISBLANK(W387),"",VLOOKUP($W387,Sheet2!$A$2:$E$29,4,FALSE))</f>
        <v>BQ_mood07</v>
      </c>
    </row>
    <row r="388" s="20" customFormat="1" ht="16" customHeight="1" spans="1:25">
      <c r="A388" s="4">
        <f t="shared" si="92"/>
        <v>382</v>
      </c>
      <c r="B388" s="76">
        <v>113069</v>
      </c>
      <c r="C388" s="77" t="s">
        <v>61</v>
      </c>
      <c r="D388" t="str">
        <f>IF(ISBLANK(C388),"",VLOOKUP($W388,Sheet2!$A$2:$E$29,3,FALSE))</f>
        <v>UI_icon_teshudognzuo_04</v>
      </c>
      <c r="E388" t="str">
        <f t="shared" si="94"/>
        <v>放松</v>
      </c>
      <c r="F388" s="85" t="s">
        <v>809</v>
      </c>
      <c r="G388" s="85"/>
      <c r="H388" s="85"/>
      <c r="I388" s="85">
        <v>1</v>
      </c>
      <c r="J388" s="85">
        <v>0</v>
      </c>
      <c r="K388" s="85">
        <v>1</v>
      </c>
      <c r="L388" s="85" t="s">
        <v>810</v>
      </c>
      <c r="M388" s="85"/>
      <c r="N388" s="85">
        <v>5</v>
      </c>
      <c r="O388" s="89">
        <v>113</v>
      </c>
      <c r="P388" s="85">
        <v>1</v>
      </c>
      <c r="Q388" s="85"/>
      <c r="R388" s="85"/>
      <c r="S388" s="85"/>
      <c r="T388" s="91"/>
      <c r="U388" s="91"/>
      <c r="W388" s="20" t="s">
        <v>111</v>
      </c>
      <c r="X388" t="str">
        <f>IF(ISBLANK(W388),"",VLOOKUP($W388,Sheet2!$A$2:$E$29,3,FALSE))</f>
        <v>UI_icon_teshudognzuo_04</v>
      </c>
      <c r="Y388" t="str">
        <f>IF(ISBLANK(W388),"",VLOOKUP($W388,Sheet2!$A$2:$E$29,4,FALSE))</f>
        <v>BQ_mood04</v>
      </c>
    </row>
    <row r="389" s="20" customFormat="1" ht="16" customHeight="1" spans="1:25">
      <c r="A389" s="4">
        <f t="shared" ref="A389:A398" si="95">ROW()-6</f>
        <v>383</v>
      </c>
      <c r="B389" s="76">
        <v>113069</v>
      </c>
      <c r="C389" s="76" t="s">
        <v>66</v>
      </c>
      <c r="D389" t="str">
        <f>IF(ISBLANK(C389),"",VLOOKUP($W389,Sheet2!$A$2:$E$29,3,FALSE))</f>
        <v>UI_icon_teshudognzuo_03</v>
      </c>
      <c r="E389" t="str">
        <f t="shared" si="94"/>
        <v>打招呼</v>
      </c>
      <c r="F389" s="85" t="s">
        <v>811</v>
      </c>
      <c r="G389" s="85"/>
      <c r="H389" s="85"/>
      <c r="I389" s="85">
        <v>1</v>
      </c>
      <c r="J389" s="85">
        <v>0</v>
      </c>
      <c r="K389" s="85">
        <v>1</v>
      </c>
      <c r="L389" s="85" t="s">
        <v>812</v>
      </c>
      <c r="M389" s="85"/>
      <c r="N389" s="85">
        <v>4</v>
      </c>
      <c r="O389" s="89">
        <v>113</v>
      </c>
      <c r="P389" s="85">
        <v>1</v>
      </c>
      <c r="Q389" s="85"/>
      <c r="R389" s="85"/>
      <c r="S389" s="85"/>
      <c r="T389" s="91"/>
      <c r="U389" s="91"/>
      <c r="W389" s="20" t="s">
        <v>103</v>
      </c>
      <c r="X389" t="str">
        <f>IF(ISBLANK(W389),"",VLOOKUP($W389,Sheet2!$A$2:$E$29,3,FALSE))</f>
        <v>UI_icon_teshudognzuo_03</v>
      </c>
      <c r="Y389" t="str">
        <f>IF(ISBLANK(W389),"",VLOOKUP($W389,Sheet2!$A$2:$E$29,4,FALSE))</f>
        <v>BQ_mood03</v>
      </c>
    </row>
    <row r="390" s="20" customFormat="1" ht="16" customHeight="1" spans="1:25">
      <c r="A390" s="4">
        <f t="shared" si="95"/>
        <v>384</v>
      </c>
      <c r="B390" s="76">
        <v>113069</v>
      </c>
      <c r="C390" s="76" t="s">
        <v>93</v>
      </c>
      <c r="D390" t="str">
        <f>IF(ISBLANK(C390),"",VLOOKUP($W390,Sheet2!$A$2:$E$29,3,FALSE))</f>
        <v>UI_icon_teshudognzuo_28</v>
      </c>
      <c r="E390" t="str">
        <f t="shared" si="94"/>
        <v>玩</v>
      </c>
      <c r="F390" s="85" t="s">
        <v>813</v>
      </c>
      <c r="G390" s="85"/>
      <c r="H390" s="85"/>
      <c r="I390" s="85">
        <v>1</v>
      </c>
      <c r="J390" s="85">
        <v>0</v>
      </c>
      <c r="K390" s="85">
        <v>1</v>
      </c>
      <c r="L390" s="85" t="s">
        <v>814</v>
      </c>
      <c r="M390" s="85"/>
      <c r="N390" s="85"/>
      <c r="O390" s="89">
        <v>113</v>
      </c>
      <c r="P390" s="85">
        <v>1</v>
      </c>
      <c r="Q390" s="85"/>
      <c r="R390" s="85"/>
      <c r="S390" s="85"/>
      <c r="T390" s="91"/>
      <c r="U390" s="91"/>
      <c r="W390" s="20" t="s">
        <v>153</v>
      </c>
      <c r="X390" t="str">
        <f>IF(ISBLANK(W390),"",VLOOKUP($W390,Sheet2!$A$2:$E$29,3,FALSE))</f>
        <v>UI_icon_teshudognzuo_28</v>
      </c>
      <c r="Y390" t="str">
        <f>IF(ISBLANK(W390),"",VLOOKUP($W390,Sheet2!$A$2:$E$29,4,FALSE))</f>
        <v>BQ_mood28</v>
      </c>
    </row>
    <row r="391" s="20" customFormat="1" ht="16" customHeight="1" spans="1:25">
      <c r="A391" s="4">
        <f t="shared" si="95"/>
        <v>385</v>
      </c>
      <c r="B391" s="76">
        <v>113069</v>
      </c>
      <c r="C391" s="76" t="s">
        <v>364</v>
      </c>
      <c r="D391" t="str">
        <f>IF(ISBLANK(C391),"",VLOOKUP($W391,Sheet2!$A$2:$E$29,3,FALSE))</f>
        <v>UI_icon_teshudognzuo_27</v>
      </c>
      <c r="E391" t="str">
        <f t="shared" si="94"/>
        <v>秀</v>
      </c>
      <c r="F391" s="85"/>
      <c r="G391" s="85"/>
      <c r="H391" s="85"/>
      <c r="I391" s="85">
        <v>0</v>
      </c>
      <c r="J391" s="85">
        <v>1</v>
      </c>
      <c r="K391" s="85">
        <v>0</v>
      </c>
      <c r="L391" s="85"/>
      <c r="M391" s="85"/>
      <c r="N391" s="85"/>
      <c r="O391" s="89">
        <v>113</v>
      </c>
      <c r="P391" s="85">
        <v>0</v>
      </c>
      <c r="Q391" s="85"/>
      <c r="R391" s="85"/>
      <c r="S391" s="85" t="s">
        <v>365</v>
      </c>
      <c r="T391" s="91"/>
      <c r="U391" s="91"/>
      <c r="W391" s="20" t="s">
        <v>65</v>
      </c>
      <c r="X391" t="str">
        <f>IF(ISBLANK(W391),"",VLOOKUP($W391,Sheet2!$A$2:$E$29,3,FALSE))</f>
        <v>UI_icon_teshudognzuo_27</v>
      </c>
      <c r="Y391" t="str">
        <f>IF(ISBLANK(W391),"",VLOOKUP($W391,Sheet2!$A$2:$E$29,4,FALSE))</f>
        <v>BQ_mood27</v>
      </c>
    </row>
    <row r="392" s="20" customFormat="1" ht="16" customHeight="1" spans="1:25">
      <c r="A392" s="4">
        <f t="shared" si="95"/>
        <v>386</v>
      </c>
      <c r="B392" s="76">
        <v>113070</v>
      </c>
      <c r="C392" s="76" t="s">
        <v>50</v>
      </c>
      <c r="D392" t="str">
        <f>IF(ISBLANK(C392),"",VLOOKUP($W392,Sheet2!$A$2:$E$29,3,FALSE))</f>
        <v>UI_icon_teshudognzuo_22</v>
      </c>
      <c r="E392" t="str">
        <f t="shared" si="94"/>
        <v>大笑</v>
      </c>
      <c r="F392" s="86" t="s">
        <v>815</v>
      </c>
      <c r="G392" s="86"/>
      <c r="H392" s="86"/>
      <c r="I392" s="86">
        <v>1</v>
      </c>
      <c r="J392" s="86">
        <v>0</v>
      </c>
      <c r="K392" s="86">
        <v>1</v>
      </c>
      <c r="L392" s="24" t="s">
        <v>816</v>
      </c>
      <c r="M392" s="24" t="s">
        <v>728</v>
      </c>
      <c r="N392" s="24"/>
      <c r="O392" s="90">
        <v>114</v>
      </c>
      <c r="P392" s="24">
        <v>1</v>
      </c>
      <c r="Q392" s="24"/>
      <c r="R392" s="24"/>
      <c r="S392" s="24"/>
      <c r="T392" s="92"/>
      <c r="U392" s="92" t="s">
        <v>817</v>
      </c>
      <c r="V392" s="24"/>
      <c r="W392" s="20" t="s">
        <v>155</v>
      </c>
      <c r="X392" t="str">
        <f>IF(ISBLANK(W392),"",VLOOKUP($W392,Sheet2!$A$2:$E$29,3,FALSE))</f>
        <v>UI_icon_teshudognzuo_22</v>
      </c>
      <c r="Y392" t="str">
        <f>IF(ISBLANK(W392),"",VLOOKUP($W392,Sheet2!$A$2:$E$29,4,FALSE))</f>
        <v>BQ_mood22</v>
      </c>
    </row>
    <row r="393" s="20" customFormat="1" ht="16" customHeight="1" spans="1:25">
      <c r="A393" s="4">
        <f t="shared" si="95"/>
        <v>387</v>
      </c>
      <c r="B393" s="76">
        <v>113070</v>
      </c>
      <c r="C393" s="76" t="s">
        <v>56</v>
      </c>
      <c r="D393" t="str">
        <f>IF(ISBLANK(C393),"",VLOOKUP($W393,Sheet2!$A$2:$E$29,3,FALSE))</f>
        <v>UI_icon_teshudognzuo_23</v>
      </c>
      <c r="E393" t="str">
        <f t="shared" si="94"/>
        <v>摇头</v>
      </c>
      <c r="F393" s="86" t="s">
        <v>818</v>
      </c>
      <c r="G393" s="86"/>
      <c r="H393" s="86"/>
      <c r="I393" s="86">
        <v>1</v>
      </c>
      <c r="J393" s="86">
        <v>0</v>
      </c>
      <c r="K393" s="86">
        <v>1</v>
      </c>
      <c r="L393" s="24" t="s">
        <v>819</v>
      </c>
      <c r="M393" s="24"/>
      <c r="N393" s="24"/>
      <c r="O393" s="90">
        <v>114</v>
      </c>
      <c r="P393" s="24">
        <v>1</v>
      </c>
      <c r="Q393" s="24"/>
      <c r="R393" s="24"/>
      <c r="S393" s="24"/>
      <c r="T393" s="92"/>
      <c r="U393" s="92"/>
      <c r="V393" s="24"/>
      <c r="W393" s="20" t="s">
        <v>146</v>
      </c>
      <c r="X393" t="str">
        <f>IF(ISBLANK(W393),"",VLOOKUP($W393,Sheet2!$A$2:$E$29,3,FALSE))</f>
        <v>UI_icon_teshudognzuo_23</v>
      </c>
      <c r="Y393" t="str">
        <f>IF(ISBLANK(W393),"",VLOOKUP($W393,Sheet2!$A$2:$E$29,4,FALSE))</f>
        <v>BQ_mood23</v>
      </c>
    </row>
    <row r="394" s="20" customFormat="1" ht="16" customHeight="1" spans="1:25">
      <c r="A394" s="4">
        <f t="shared" si="95"/>
        <v>388</v>
      </c>
      <c r="B394" s="76">
        <v>113070</v>
      </c>
      <c r="C394" s="77" t="s">
        <v>61</v>
      </c>
      <c r="D394" t="str">
        <f>IF(ISBLANK(C394),"",VLOOKUP($W394,Sheet2!$A$2:$E$29,3,FALSE))</f>
        <v>UI_icon_teshudognzuo_03</v>
      </c>
      <c r="E394" t="str">
        <f t="shared" si="94"/>
        <v>打招呼</v>
      </c>
      <c r="F394" s="86" t="s">
        <v>820</v>
      </c>
      <c r="G394" s="86"/>
      <c r="H394" s="86"/>
      <c r="I394" s="86">
        <v>1</v>
      </c>
      <c r="J394" s="86">
        <v>0</v>
      </c>
      <c r="K394" s="86">
        <v>1</v>
      </c>
      <c r="L394" s="24" t="s">
        <v>821</v>
      </c>
      <c r="M394" s="24"/>
      <c r="N394" s="24"/>
      <c r="O394" s="90">
        <v>114</v>
      </c>
      <c r="P394" s="24">
        <v>1</v>
      </c>
      <c r="Q394" s="24"/>
      <c r="R394" s="24"/>
      <c r="S394" s="24"/>
      <c r="T394" s="92"/>
      <c r="U394" s="92"/>
      <c r="V394" s="24"/>
      <c r="W394" s="20" t="s">
        <v>103</v>
      </c>
      <c r="X394" t="str">
        <f>IF(ISBLANK(W394),"",VLOOKUP($W394,Sheet2!$A$2:$E$29,3,FALSE))</f>
        <v>UI_icon_teshudognzuo_03</v>
      </c>
      <c r="Y394" t="str">
        <f>IF(ISBLANK(W394),"",VLOOKUP($W394,Sheet2!$A$2:$E$29,4,FALSE))</f>
        <v>BQ_mood03</v>
      </c>
    </row>
    <row r="395" s="20" customFormat="1" ht="16" customHeight="1" spans="1:25">
      <c r="A395" s="4">
        <f t="shared" si="95"/>
        <v>389</v>
      </c>
      <c r="B395" s="76">
        <v>113070</v>
      </c>
      <c r="C395" s="76" t="s">
        <v>66</v>
      </c>
      <c r="D395" t="str">
        <f>IF(ISBLANK(C395),"",VLOOKUP($W395,Sheet2!$A$2:$E$29,3,FALSE))</f>
        <v>UI_icon_teshudognzuo_07</v>
      </c>
      <c r="E395" t="str">
        <f t="shared" si="94"/>
        <v>观望</v>
      </c>
      <c r="F395" s="86" t="s">
        <v>822</v>
      </c>
      <c r="G395" s="86"/>
      <c r="H395" s="86"/>
      <c r="I395" s="86">
        <v>1</v>
      </c>
      <c r="J395" s="86">
        <v>0</v>
      </c>
      <c r="K395" s="86">
        <v>1</v>
      </c>
      <c r="L395" s="24" t="s">
        <v>823</v>
      </c>
      <c r="M395" s="24"/>
      <c r="N395" s="24"/>
      <c r="O395" s="90">
        <v>114</v>
      </c>
      <c r="P395" s="24">
        <v>1</v>
      </c>
      <c r="Q395" s="24"/>
      <c r="R395" s="24"/>
      <c r="S395" s="24"/>
      <c r="T395" s="92"/>
      <c r="U395" s="92"/>
      <c r="V395" s="24"/>
      <c r="W395" s="20" t="s">
        <v>127</v>
      </c>
      <c r="X395" t="str">
        <f>IF(ISBLANK(W395),"",VLOOKUP($W395,Sheet2!$A$2:$E$29,3,FALSE))</f>
        <v>UI_icon_teshudognzuo_07</v>
      </c>
      <c r="Y395" t="str">
        <f>IF(ISBLANK(W395),"",VLOOKUP($W395,Sheet2!$A$2:$E$29,4,FALSE))</f>
        <v>BQ_mood07</v>
      </c>
    </row>
    <row r="396" s="20" customFormat="1" ht="16" customHeight="1" spans="1:25">
      <c r="A396" s="4">
        <f t="shared" si="95"/>
        <v>390</v>
      </c>
      <c r="B396" s="76">
        <v>113070</v>
      </c>
      <c r="C396" s="76" t="s">
        <v>93</v>
      </c>
      <c r="D396" t="str">
        <f>IF(ISBLANK(C396),"",VLOOKUP($W396,Sheet2!$A$2:$E$29,3,FALSE))</f>
        <v>UI_icon_teshudognzuo_01</v>
      </c>
      <c r="E396" t="str">
        <f t="shared" si="94"/>
        <v>认同</v>
      </c>
      <c r="F396" s="86" t="s">
        <v>824</v>
      </c>
      <c r="G396" s="86"/>
      <c r="H396" s="86"/>
      <c r="I396" s="86">
        <v>1</v>
      </c>
      <c r="J396" s="86">
        <v>0</v>
      </c>
      <c r="K396" s="86">
        <v>1</v>
      </c>
      <c r="L396" s="24" t="s">
        <v>825</v>
      </c>
      <c r="M396" s="24" t="s">
        <v>728</v>
      </c>
      <c r="N396" s="24"/>
      <c r="O396" s="90">
        <v>114</v>
      </c>
      <c r="P396" s="24">
        <v>1</v>
      </c>
      <c r="Q396" s="24"/>
      <c r="R396" s="24"/>
      <c r="S396" s="24"/>
      <c r="T396" s="92"/>
      <c r="U396" s="92"/>
      <c r="V396" s="24"/>
      <c r="W396" s="20" t="s">
        <v>67</v>
      </c>
      <c r="X396" t="str">
        <f>IF(ISBLANK(W396),"",VLOOKUP($W396,Sheet2!$A$2:$E$29,3,FALSE))</f>
        <v>UI_icon_teshudognzuo_01</v>
      </c>
      <c r="Y396" t="str">
        <f>IF(ISBLANK(W396),"",VLOOKUP($W396,Sheet2!$A$2:$E$29,4,FALSE))</f>
        <v>BQ_mood01</v>
      </c>
    </row>
    <row r="397" s="20" customFormat="1" ht="16" customHeight="1" spans="1:25">
      <c r="A397" s="4">
        <f t="shared" si="95"/>
        <v>391</v>
      </c>
      <c r="B397" s="76">
        <v>113070</v>
      </c>
      <c r="C397" s="76" t="s">
        <v>364</v>
      </c>
      <c r="D397" t="str">
        <f>IF(ISBLANK(C397),"",VLOOKUP($W397,Sheet2!$A$2:$E$29,3,FALSE))</f>
        <v>UI_icon_teshudognzuo_27</v>
      </c>
      <c r="E397" t="str">
        <f t="shared" si="94"/>
        <v>秀</v>
      </c>
      <c r="F397" s="86"/>
      <c r="G397" s="86"/>
      <c r="H397" s="86"/>
      <c r="I397" s="86">
        <v>0</v>
      </c>
      <c r="J397" s="86">
        <v>1</v>
      </c>
      <c r="K397" s="86">
        <v>0</v>
      </c>
      <c r="L397" s="24"/>
      <c r="M397" s="24"/>
      <c r="N397" s="24"/>
      <c r="O397" s="90">
        <v>114</v>
      </c>
      <c r="P397" s="24">
        <v>0</v>
      </c>
      <c r="Q397" s="24"/>
      <c r="R397" s="24"/>
      <c r="S397" s="24" t="s">
        <v>365</v>
      </c>
      <c r="T397" s="92"/>
      <c r="U397" s="92"/>
      <c r="V397" s="24"/>
      <c r="W397" s="20" t="s">
        <v>65</v>
      </c>
      <c r="X397" t="str">
        <f>IF(ISBLANK(W397),"",VLOOKUP($W397,Sheet2!$A$2:$E$29,3,FALSE))</f>
        <v>UI_icon_teshudognzuo_27</v>
      </c>
      <c r="Y397" t="str">
        <f>IF(ISBLANK(W397),"",VLOOKUP($W397,Sheet2!$A$2:$E$29,4,FALSE))</f>
        <v>BQ_mood27</v>
      </c>
    </row>
    <row r="398" s="21" customFormat="1" ht="18.75" spans="1:25">
      <c r="A398" s="4">
        <f t="shared" si="95"/>
        <v>392</v>
      </c>
      <c r="B398" s="76">
        <v>113070</v>
      </c>
      <c r="C398" s="76" t="s">
        <v>547</v>
      </c>
      <c r="D398" t="str">
        <f>IF(ISBLANK(C398),"",VLOOKUP($W398,Sheet2!$A$2:$E$29,3,FALSE))</f>
        <v>UI_icon_teshudognzuo_27</v>
      </c>
      <c r="E398" t="str">
        <f t="shared" si="94"/>
        <v>秀</v>
      </c>
      <c r="I398" s="86">
        <v>0</v>
      </c>
      <c r="J398" s="86">
        <v>1</v>
      </c>
      <c r="K398" s="86">
        <v>0</v>
      </c>
      <c r="L398" s="24"/>
      <c r="M398" s="24"/>
      <c r="N398" s="24"/>
      <c r="O398" s="90">
        <v>114</v>
      </c>
      <c r="P398" s="24">
        <v>0</v>
      </c>
      <c r="Q398" s="24"/>
      <c r="R398" s="24"/>
      <c r="S398" s="24" t="s">
        <v>587</v>
      </c>
      <c r="T398" s="92"/>
      <c r="U398" s="92"/>
      <c r="V398" s="24"/>
      <c r="W398" s="20" t="s">
        <v>65</v>
      </c>
      <c r="X398" t="str">
        <f>IF(ISBLANK(W398),"",VLOOKUP($W398,Sheet2!$A$2:$E$29,3,FALSE))</f>
        <v>UI_icon_teshudognzuo_27</v>
      </c>
      <c r="Y398" t="str">
        <f>IF(ISBLANK(W398),"",VLOOKUP($W398,Sheet2!$A$2:$E$29,4,FALSE))</f>
        <v>BQ_mood27</v>
      </c>
    </row>
    <row r="399" s="21" customFormat="1" spans="1:25">
      <c r="A399" s="4">
        <f t="shared" ref="A399:A408" si="96">ROW()-6</f>
        <v>393</v>
      </c>
      <c r="B399" s="21">
        <v>113071</v>
      </c>
      <c r="C399" s="21" t="s">
        <v>56</v>
      </c>
      <c r="D399" t="str">
        <f>IF(ISBLANK(C399),"",VLOOKUP($W399,Sheet2!$A$2:$E$29,3,FALSE))</f>
        <v>UI_icon_teshudognzuo_07</v>
      </c>
      <c r="E399" t="str">
        <f t="shared" ref="E399:E410" si="97">W399</f>
        <v>观望</v>
      </c>
      <c r="F399" s="21" t="s">
        <v>826</v>
      </c>
      <c r="I399" s="21">
        <v>1</v>
      </c>
      <c r="J399" s="21">
        <v>0</v>
      </c>
      <c r="K399" s="21">
        <v>1</v>
      </c>
      <c r="L399" s="21" t="s">
        <v>827</v>
      </c>
      <c r="O399" s="21">
        <v>115</v>
      </c>
      <c r="P399" s="21">
        <v>1</v>
      </c>
      <c r="T399" s="93"/>
      <c r="U399" s="93"/>
      <c r="W399" s="21" t="s">
        <v>127</v>
      </c>
      <c r="X399" t="str">
        <f>IF(ISBLANK(W399),"",VLOOKUP($W399,Sheet2!$A$2:$E$29,3,FALSE))</f>
        <v>UI_icon_teshudognzuo_07</v>
      </c>
      <c r="Y399" t="str">
        <f>IF(ISBLANK(W399),"",VLOOKUP($W399,Sheet2!$A$2:$E$29,4,FALSE))</f>
        <v>BQ_mood07</v>
      </c>
    </row>
    <row r="400" s="21" customFormat="1" spans="1:25">
      <c r="A400" s="4">
        <f t="shared" si="96"/>
        <v>394</v>
      </c>
      <c r="B400" s="21">
        <v>113071</v>
      </c>
      <c r="C400" s="21" t="s">
        <v>61</v>
      </c>
      <c r="D400" t="str">
        <f>IF(ISBLANK(C400),"",VLOOKUP($W400,Sheet2!$A$2:$E$29,3,FALSE))</f>
        <v>UI_icon_teshudognzuo_05</v>
      </c>
      <c r="E400" t="str">
        <f t="shared" si="97"/>
        <v>示威</v>
      </c>
      <c r="F400" s="21" t="s">
        <v>828</v>
      </c>
      <c r="I400" s="21">
        <v>1</v>
      </c>
      <c r="J400" s="21">
        <v>0</v>
      </c>
      <c r="K400" s="21">
        <v>1</v>
      </c>
      <c r="L400" s="21" t="s">
        <v>829</v>
      </c>
      <c r="O400" s="21">
        <v>115</v>
      </c>
      <c r="P400" s="21">
        <v>1</v>
      </c>
      <c r="T400" s="93"/>
      <c r="U400" s="93"/>
      <c r="W400" s="21" t="s">
        <v>60</v>
      </c>
      <c r="X400" t="str">
        <f>IF(ISBLANK(W400),"",VLOOKUP($W400,Sheet2!$A$2:$E$29,3,FALSE))</f>
        <v>UI_icon_teshudognzuo_05</v>
      </c>
      <c r="Y400" t="str">
        <f>IF(ISBLANK(W400),"",VLOOKUP($W400,Sheet2!$A$2:$E$29,4,FALSE))</f>
        <v>BQ_mood05</v>
      </c>
    </row>
    <row r="401" s="21" customFormat="1" spans="1:25">
      <c r="A401" s="4">
        <f t="shared" si="96"/>
        <v>395</v>
      </c>
      <c r="B401" s="21">
        <v>113071</v>
      </c>
      <c r="C401" s="21" t="s">
        <v>66</v>
      </c>
      <c r="D401" t="str">
        <f>IF(ISBLANK(C401),"",VLOOKUP($W401,Sheet2!$A$2:$E$29,3,FALSE))</f>
        <v>UI_icon_teshudognzuo_15</v>
      </c>
      <c r="E401" t="str">
        <f t="shared" si="97"/>
        <v>不屑</v>
      </c>
      <c r="F401" s="21" t="s">
        <v>830</v>
      </c>
      <c r="I401" s="21">
        <v>1</v>
      </c>
      <c r="J401" s="21">
        <v>0</v>
      </c>
      <c r="K401" s="21">
        <v>1</v>
      </c>
      <c r="L401" s="21" t="s">
        <v>831</v>
      </c>
      <c r="O401" s="21">
        <v>115</v>
      </c>
      <c r="P401" s="21">
        <v>1</v>
      </c>
      <c r="T401" s="93"/>
      <c r="U401" s="93"/>
      <c r="W401" s="21" t="s">
        <v>194</v>
      </c>
      <c r="X401" t="str">
        <f>IF(ISBLANK(W401),"",VLOOKUP($W401,Sheet2!$A$2:$E$29,3,FALSE))</f>
        <v>UI_icon_teshudognzuo_15</v>
      </c>
      <c r="Y401" t="str">
        <f>IF(ISBLANK(W401),"",VLOOKUP($W401,Sheet2!$A$2:$E$29,4,FALSE))</f>
        <v>BQ_mood15</v>
      </c>
    </row>
    <row r="402" s="21" customFormat="1" spans="1:25">
      <c r="A402" s="4">
        <f t="shared" si="96"/>
        <v>396</v>
      </c>
      <c r="B402" s="21">
        <v>113071</v>
      </c>
      <c r="C402" s="21" t="s">
        <v>364</v>
      </c>
      <c r="D402" t="str">
        <f>IF(ISBLANK(C402),"",VLOOKUP($W402,Sheet2!$A$2:$E$29,3,FALSE))</f>
        <v>UI_icon_teshudognzuo_27</v>
      </c>
      <c r="E402" t="str">
        <f t="shared" si="97"/>
        <v>秀</v>
      </c>
      <c r="I402" s="21">
        <v>0</v>
      </c>
      <c r="J402" s="21">
        <v>1</v>
      </c>
      <c r="K402" s="21">
        <v>0</v>
      </c>
      <c r="O402" s="21">
        <v>115</v>
      </c>
      <c r="P402" s="21">
        <v>0</v>
      </c>
      <c r="S402" s="21" t="s">
        <v>365</v>
      </c>
      <c r="T402" s="93"/>
      <c r="U402" s="93"/>
      <c r="W402" s="21" t="s">
        <v>65</v>
      </c>
      <c r="X402" t="str">
        <f>IF(ISBLANK(W402),"",VLOOKUP($W402,Sheet2!$A$2:$E$29,3,FALSE))</f>
        <v>UI_icon_teshudognzuo_27</v>
      </c>
      <c r="Y402" t="str">
        <f>IF(ISBLANK(W402),"",VLOOKUP($W402,Sheet2!$A$2:$E$29,4,FALSE))</f>
        <v>BQ_mood27</v>
      </c>
    </row>
    <row r="403" s="2" customFormat="1" spans="1:25">
      <c r="A403" s="4">
        <f t="shared" si="96"/>
        <v>397</v>
      </c>
      <c r="B403" s="2">
        <v>113072</v>
      </c>
      <c r="C403" s="2" t="s">
        <v>50</v>
      </c>
      <c r="D403" t="str">
        <f>IF(ISBLANK(C403),"",VLOOKUP($W403,Sheet2!$A$2:$E$29,3,FALSE))</f>
        <v>UI_icon_teshudognzuo_07</v>
      </c>
      <c r="E403" t="str">
        <f t="shared" si="97"/>
        <v>观望</v>
      </c>
      <c r="F403" s="2" t="s">
        <v>832</v>
      </c>
      <c r="I403" s="2">
        <v>1</v>
      </c>
      <c r="J403" s="2">
        <v>0</v>
      </c>
      <c r="K403" s="2">
        <v>1</v>
      </c>
      <c r="L403" s="2" t="s">
        <v>833</v>
      </c>
      <c r="O403" s="2">
        <v>116</v>
      </c>
      <c r="P403" s="2">
        <v>1</v>
      </c>
      <c r="T403" s="11"/>
      <c r="U403" s="11" t="s">
        <v>834</v>
      </c>
      <c r="W403" s="2" t="s">
        <v>127</v>
      </c>
      <c r="X403" t="str">
        <f>IF(ISBLANK(W403),"",VLOOKUP($W403,Sheet2!$A$2:$E$29,3,FALSE))</f>
        <v>UI_icon_teshudognzuo_07</v>
      </c>
      <c r="Y403" t="str">
        <f>IF(ISBLANK(W403),"",VLOOKUP($W403,Sheet2!$A$2:$E$29,4,FALSE))</f>
        <v>BQ_mood07</v>
      </c>
    </row>
    <row r="404" s="2" customFormat="1" spans="1:25">
      <c r="A404" s="4">
        <f t="shared" si="96"/>
        <v>398</v>
      </c>
      <c r="B404" s="2">
        <v>113072</v>
      </c>
      <c r="C404" s="2" t="s">
        <v>56</v>
      </c>
      <c r="D404" t="str">
        <f>IF(ISBLANK(C404),"",VLOOKUP($W404,Sheet2!$A$2:$E$29,3,FALSE))</f>
        <v>UI_icon_teshudognzuo_23</v>
      </c>
      <c r="E404" t="str">
        <f t="shared" si="97"/>
        <v>摇头</v>
      </c>
      <c r="F404" s="2" t="s">
        <v>835</v>
      </c>
      <c r="I404" s="2">
        <v>1</v>
      </c>
      <c r="J404" s="2">
        <v>0</v>
      </c>
      <c r="K404" s="2">
        <v>1</v>
      </c>
      <c r="L404" s="2" t="s">
        <v>836</v>
      </c>
      <c r="O404" s="2">
        <v>116</v>
      </c>
      <c r="P404" s="2">
        <v>1</v>
      </c>
      <c r="T404" s="11"/>
      <c r="U404" s="11"/>
      <c r="W404" s="2" t="s">
        <v>146</v>
      </c>
      <c r="X404" t="str">
        <f>IF(ISBLANK(W404),"",VLOOKUP($W404,Sheet2!$A$2:$E$29,3,FALSE))</f>
        <v>UI_icon_teshudognzuo_23</v>
      </c>
      <c r="Y404" t="str">
        <f>IF(ISBLANK(W404),"",VLOOKUP($W404,Sheet2!$A$2:$E$29,4,FALSE))</f>
        <v>BQ_mood23</v>
      </c>
    </row>
    <row r="405" s="2" customFormat="1" spans="1:25">
      <c r="A405" s="4">
        <f t="shared" si="96"/>
        <v>399</v>
      </c>
      <c r="B405" s="2">
        <v>113072</v>
      </c>
      <c r="C405" s="2" t="s">
        <v>61</v>
      </c>
      <c r="D405" t="str">
        <f>IF(ISBLANK(C405),"",VLOOKUP($W405,Sheet2!$A$2:$E$29,3,FALSE))</f>
        <v>UI_icon_teshudognzuo_04</v>
      </c>
      <c r="E405" t="str">
        <f t="shared" si="97"/>
        <v>放松</v>
      </c>
      <c r="F405" s="2" t="s">
        <v>837</v>
      </c>
      <c r="I405" s="2">
        <v>1</v>
      </c>
      <c r="J405" s="2">
        <v>0</v>
      </c>
      <c r="K405" s="2">
        <v>1</v>
      </c>
      <c r="L405" s="2" t="s">
        <v>838</v>
      </c>
      <c r="O405" s="2">
        <v>116</v>
      </c>
      <c r="P405" s="2">
        <v>1</v>
      </c>
      <c r="T405" s="11"/>
      <c r="U405" s="11"/>
      <c r="W405" s="2" t="s">
        <v>111</v>
      </c>
      <c r="X405" t="str">
        <f>IF(ISBLANK(W405),"",VLOOKUP($W405,Sheet2!$A$2:$E$29,3,FALSE))</f>
        <v>UI_icon_teshudognzuo_04</v>
      </c>
      <c r="Y405" t="str">
        <f>IF(ISBLANK(W405),"",VLOOKUP($W405,Sheet2!$A$2:$E$29,4,FALSE))</f>
        <v>BQ_mood04</v>
      </c>
    </row>
    <row r="406" s="2" customFormat="1" spans="1:25">
      <c r="A406" s="4">
        <f t="shared" si="96"/>
        <v>400</v>
      </c>
      <c r="B406" s="2">
        <v>113072</v>
      </c>
      <c r="C406" s="2" t="s">
        <v>66</v>
      </c>
      <c r="D406" t="str">
        <f>IF(ISBLANK(C406),"",VLOOKUP($W406,Sheet2!$A$2:$E$29,3,FALSE))</f>
        <v>UI_icon_teshudognzuo_15</v>
      </c>
      <c r="E406" t="str">
        <f t="shared" si="97"/>
        <v>不屑</v>
      </c>
      <c r="F406" s="2" t="s">
        <v>839</v>
      </c>
      <c r="I406" s="2">
        <v>1</v>
      </c>
      <c r="J406" s="2">
        <v>0</v>
      </c>
      <c r="K406" s="2">
        <v>1</v>
      </c>
      <c r="L406" s="2" t="s">
        <v>840</v>
      </c>
      <c r="O406" s="2">
        <v>116</v>
      </c>
      <c r="P406" s="2">
        <v>1</v>
      </c>
      <c r="T406" s="11"/>
      <c r="U406" s="11"/>
      <c r="W406" s="2" t="s">
        <v>194</v>
      </c>
      <c r="X406" t="str">
        <f>IF(ISBLANK(W406),"",VLOOKUP($W406,Sheet2!$A$2:$E$29,3,FALSE))</f>
        <v>UI_icon_teshudognzuo_15</v>
      </c>
      <c r="Y406" t="str">
        <f>IF(ISBLANK(W406),"",VLOOKUP($W406,Sheet2!$A$2:$E$29,4,FALSE))</f>
        <v>BQ_mood15</v>
      </c>
    </row>
    <row r="407" s="2" customFormat="1" spans="1:25">
      <c r="A407" s="4">
        <f t="shared" si="96"/>
        <v>401</v>
      </c>
      <c r="B407" s="2">
        <v>113072</v>
      </c>
      <c r="C407" s="2" t="s">
        <v>93</v>
      </c>
      <c r="D407" t="str">
        <f>IF(ISBLANK(C407),"",VLOOKUP($W407,Sheet2!$A$2:$E$29,3,FALSE))</f>
        <v>UI_icon_teshudognzuo_02</v>
      </c>
      <c r="E407" t="str">
        <f t="shared" si="97"/>
        <v>拒绝</v>
      </c>
      <c r="F407" s="2" t="s">
        <v>841</v>
      </c>
      <c r="I407" s="2">
        <v>1</v>
      </c>
      <c r="J407" s="2">
        <v>0</v>
      </c>
      <c r="K407" s="2">
        <v>1</v>
      </c>
      <c r="L407" s="2" t="s">
        <v>842</v>
      </c>
      <c r="O407" s="2">
        <v>116</v>
      </c>
      <c r="P407" s="2">
        <v>1</v>
      </c>
      <c r="T407" s="11"/>
      <c r="U407" s="11"/>
      <c r="W407" s="2" t="s">
        <v>77</v>
      </c>
      <c r="X407" t="str">
        <f>IF(ISBLANK(W407),"",VLOOKUP($W407,Sheet2!$A$2:$E$29,3,FALSE))</f>
        <v>UI_icon_teshudognzuo_02</v>
      </c>
      <c r="Y407" t="str">
        <f>IF(ISBLANK(W407),"",VLOOKUP($W407,Sheet2!$A$2:$E$29,4,FALSE))</f>
        <v>BQ_mood02</v>
      </c>
    </row>
    <row r="408" s="2" customFormat="1" spans="1:25">
      <c r="A408" s="4">
        <f t="shared" si="96"/>
        <v>402</v>
      </c>
      <c r="B408" s="2">
        <v>113072</v>
      </c>
      <c r="C408" s="2" t="s">
        <v>364</v>
      </c>
      <c r="D408" t="str">
        <f>IF(ISBLANK(C408),"",VLOOKUP($W408,Sheet2!$A$2:$E$29,3,FALSE))</f>
        <v>UI_icon_teshudognzuo_22</v>
      </c>
      <c r="E408" t="str">
        <f t="shared" si="97"/>
        <v>大笑</v>
      </c>
      <c r="I408" s="2">
        <v>0</v>
      </c>
      <c r="J408" s="2">
        <v>1</v>
      </c>
      <c r="K408" s="2">
        <v>0</v>
      </c>
      <c r="O408" s="2">
        <v>116</v>
      </c>
      <c r="P408" s="2">
        <v>0</v>
      </c>
      <c r="S408" s="2" t="s">
        <v>365</v>
      </c>
      <c r="T408" s="11"/>
      <c r="U408" s="11"/>
      <c r="W408" s="2" t="s">
        <v>155</v>
      </c>
      <c r="X408" t="str">
        <f>IF(ISBLANK(W408),"",VLOOKUP($W408,Sheet2!$A$2:$E$29,3,FALSE))</f>
        <v>UI_icon_teshudognzuo_22</v>
      </c>
      <c r="Y408" t="str">
        <f>IF(ISBLANK(W408),"",VLOOKUP($W408,Sheet2!$A$2:$E$29,4,FALSE))</f>
        <v>BQ_mood22</v>
      </c>
    </row>
    <row r="409" s="20" customFormat="1" customHeight="1" spans="1:25">
      <c r="A409" s="4">
        <f t="shared" ref="A409:A418" si="98">ROW()-6</f>
        <v>403</v>
      </c>
      <c r="B409" s="20">
        <v>113073</v>
      </c>
      <c r="C409" s="20" t="s">
        <v>50</v>
      </c>
      <c r="D409" t="str">
        <f>IF(ISBLANK(C409),"",VLOOKUP($W409,Sheet2!$A$2:$E$29,3,FALSE))</f>
        <v>UI_icon_teshudognzuo_15</v>
      </c>
      <c r="E409" t="str">
        <f t="shared" ref="E409:E414" si="99">W409</f>
        <v>不屑</v>
      </c>
      <c r="F409" s="87" t="s">
        <v>843</v>
      </c>
      <c r="I409" s="2">
        <v>1</v>
      </c>
      <c r="J409" s="2">
        <v>0</v>
      </c>
      <c r="K409" s="2">
        <v>1</v>
      </c>
      <c r="L409" s="87" t="s">
        <v>844</v>
      </c>
      <c r="O409" s="20">
        <v>117</v>
      </c>
      <c r="P409" s="2">
        <v>1</v>
      </c>
      <c r="T409" s="94"/>
      <c r="U409" s="94" t="s">
        <v>845</v>
      </c>
      <c r="W409" s="20" t="s">
        <v>194</v>
      </c>
      <c r="X409" t="str">
        <f>IF(ISBLANK(W409),"",VLOOKUP($W409,Sheet2!$A$2:$E$29,3,FALSE))</f>
        <v>UI_icon_teshudognzuo_15</v>
      </c>
      <c r="Y409" t="str">
        <f>IF(ISBLANK(W409),"",VLOOKUP($W409,Sheet2!$A$2:$E$29,4,FALSE))</f>
        <v>BQ_mood15</v>
      </c>
    </row>
    <row r="410" s="20" customFormat="1" ht="19" customHeight="1" spans="1:25">
      <c r="A410" s="4">
        <f t="shared" si="98"/>
        <v>404</v>
      </c>
      <c r="B410" s="20">
        <v>113073</v>
      </c>
      <c r="C410" s="20" t="s">
        <v>56</v>
      </c>
      <c r="D410" t="str">
        <f>IF(ISBLANK(C410),"",VLOOKUP($W410,Sheet2!$A$2:$E$29,3,FALSE))</f>
        <v>UI_icon_teshudognzuo_04</v>
      </c>
      <c r="E410" t="str">
        <f t="shared" si="99"/>
        <v>放松</v>
      </c>
      <c r="F410" s="87" t="s">
        <v>846</v>
      </c>
      <c r="I410" s="2">
        <v>1</v>
      </c>
      <c r="J410" s="2">
        <v>0</v>
      </c>
      <c r="K410" s="2">
        <v>1</v>
      </c>
      <c r="L410" s="87" t="s">
        <v>847</v>
      </c>
      <c r="O410" s="20">
        <v>117</v>
      </c>
      <c r="P410" s="2">
        <v>1</v>
      </c>
      <c r="T410" s="94"/>
      <c r="U410" s="94"/>
      <c r="W410" s="20" t="s">
        <v>111</v>
      </c>
      <c r="X410" t="str">
        <f>IF(ISBLANK(W410),"",VLOOKUP($W410,Sheet2!$A$2:$E$29,3,FALSE))</f>
        <v>UI_icon_teshudognzuo_04</v>
      </c>
      <c r="Y410" t="str">
        <f>IF(ISBLANK(W410),"",VLOOKUP($W410,Sheet2!$A$2:$E$29,4,FALSE))</f>
        <v>BQ_mood04</v>
      </c>
    </row>
    <row r="411" s="20" customFormat="1" ht="19" customHeight="1" spans="1:25">
      <c r="A411" s="4">
        <f t="shared" si="98"/>
        <v>405</v>
      </c>
      <c r="B411" s="20">
        <v>113073</v>
      </c>
      <c r="C411" s="20" t="s">
        <v>61</v>
      </c>
      <c r="D411" t="str">
        <f>IF(ISBLANK(C411),"",VLOOKUP($W411,Sheet2!$A$2:$E$29,3,FALSE))</f>
        <v>UI_icon_teshudognzuo_21</v>
      </c>
      <c r="E411" t="str">
        <f t="shared" si="99"/>
        <v>思考</v>
      </c>
      <c r="F411" s="87" t="s">
        <v>848</v>
      </c>
      <c r="I411" s="2">
        <v>1</v>
      </c>
      <c r="J411" s="2">
        <v>0</v>
      </c>
      <c r="K411" s="2">
        <v>1</v>
      </c>
      <c r="L411" s="87" t="s">
        <v>849</v>
      </c>
      <c r="O411" s="20">
        <v>117</v>
      </c>
      <c r="P411" s="2">
        <v>1</v>
      </c>
      <c r="T411" s="94"/>
      <c r="U411" s="94"/>
      <c r="W411" s="20" t="s">
        <v>205</v>
      </c>
      <c r="X411" t="str">
        <f>IF(ISBLANK(W411),"",VLOOKUP($W411,Sheet2!$A$2:$E$29,3,FALSE))</f>
        <v>UI_icon_teshudognzuo_21</v>
      </c>
      <c r="Y411" t="str">
        <f>IF(ISBLANK(W411),"",VLOOKUP($W411,Sheet2!$A$2:$E$29,4,FALSE))</f>
        <v>BQ_mood21</v>
      </c>
    </row>
    <row r="412" s="20" customFormat="1" ht="18" customHeight="1" spans="1:25">
      <c r="A412" s="4">
        <f t="shared" si="98"/>
        <v>406</v>
      </c>
      <c r="B412" s="20">
        <v>113073</v>
      </c>
      <c r="C412" s="20" t="s">
        <v>66</v>
      </c>
      <c r="D412" t="str">
        <f>IF(ISBLANK(C412),"",VLOOKUP($W412,Sheet2!$A$2:$E$29,3,FALSE))</f>
        <v>UI_icon_teshudognzuo_05</v>
      </c>
      <c r="E412" t="str">
        <f t="shared" si="99"/>
        <v>示威</v>
      </c>
      <c r="F412" s="20" t="s">
        <v>850</v>
      </c>
      <c r="I412" s="2">
        <v>1</v>
      </c>
      <c r="J412" s="2">
        <v>0</v>
      </c>
      <c r="K412" s="2">
        <v>1</v>
      </c>
      <c r="L412" s="20" t="s">
        <v>851</v>
      </c>
      <c r="O412" s="20">
        <v>117</v>
      </c>
      <c r="P412" s="2">
        <v>1</v>
      </c>
      <c r="T412" s="94"/>
      <c r="U412" s="94"/>
      <c r="W412" s="20" t="s">
        <v>60</v>
      </c>
      <c r="X412" t="str">
        <f>IF(ISBLANK(W412),"",VLOOKUP($W412,Sheet2!$A$2:$E$29,3,FALSE))</f>
        <v>UI_icon_teshudognzuo_05</v>
      </c>
      <c r="Y412" t="str">
        <f>IF(ISBLANK(W412),"",VLOOKUP($W412,Sheet2!$A$2:$E$29,4,FALSE))</f>
        <v>BQ_mood05</v>
      </c>
    </row>
    <row r="413" s="20" customFormat="1" ht="17" customHeight="1" spans="1:25">
      <c r="A413" s="4">
        <f t="shared" si="98"/>
        <v>407</v>
      </c>
      <c r="B413" s="20">
        <v>113073</v>
      </c>
      <c r="C413" s="20" t="s">
        <v>93</v>
      </c>
      <c r="D413" t="str">
        <f>IF(ISBLANK(C413),"",VLOOKUP($W413,Sheet2!$A$2:$E$29,3,FALSE))</f>
        <v>UI_icon_teshudognzuo_08</v>
      </c>
      <c r="E413" t="str">
        <f t="shared" si="99"/>
        <v>休闲</v>
      </c>
      <c r="F413" s="20" t="s">
        <v>852</v>
      </c>
      <c r="I413" s="2">
        <v>1</v>
      </c>
      <c r="J413" s="2">
        <v>0</v>
      </c>
      <c r="K413" s="2">
        <v>1</v>
      </c>
      <c r="L413" s="20" t="s">
        <v>853</v>
      </c>
      <c r="O413" s="20">
        <v>117</v>
      </c>
      <c r="P413" s="2">
        <v>1</v>
      </c>
      <c r="T413" s="94"/>
      <c r="U413" s="94"/>
      <c r="W413" s="20" t="s">
        <v>72</v>
      </c>
      <c r="X413" t="str">
        <f>IF(ISBLANK(W413),"",VLOOKUP($W413,Sheet2!$A$2:$E$29,3,FALSE))</f>
        <v>UI_icon_teshudognzuo_08</v>
      </c>
      <c r="Y413" t="str">
        <f>IF(ISBLANK(W413),"",VLOOKUP($W413,Sheet2!$A$2:$E$29,4,FALSE))</f>
        <v>BQ_mood08</v>
      </c>
    </row>
    <row r="414" s="20" customFormat="1" spans="1:25">
      <c r="A414" s="4">
        <f t="shared" si="98"/>
        <v>408</v>
      </c>
      <c r="B414" s="20">
        <v>113073</v>
      </c>
      <c r="C414" s="20" t="s">
        <v>364</v>
      </c>
      <c r="D414" t="str">
        <f>IF(ISBLANK(C414),"",VLOOKUP($W414,Sheet2!$A$2:$E$29,3,FALSE))</f>
        <v>UI_icon_teshudognzuo_09</v>
      </c>
      <c r="E414" t="str">
        <f t="shared" si="99"/>
        <v>点头</v>
      </c>
      <c r="I414" s="2">
        <v>0</v>
      </c>
      <c r="J414" s="2">
        <v>1</v>
      </c>
      <c r="K414" s="2">
        <v>0</v>
      </c>
      <c r="O414" s="20">
        <v>117</v>
      </c>
      <c r="P414" s="2">
        <v>0</v>
      </c>
      <c r="S414" s="2" t="s">
        <v>365</v>
      </c>
      <c r="T414" s="94"/>
      <c r="U414" s="94"/>
      <c r="W414" s="20" t="s">
        <v>363</v>
      </c>
      <c r="X414" t="str">
        <f>IF(ISBLANK(W414),"",VLOOKUP($W414,Sheet2!$A$2:$E$29,3,FALSE))</f>
        <v>UI_icon_teshudognzuo_09</v>
      </c>
      <c r="Y414" t="str">
        <f>IF(ISBLANK(W414),"",VLOOKUP($W414,Sheet2!$A$2:$E$29,4,FALSE))</f>
        <v>BQ_mood09</v>
      </c>
    </row>
    <row r="415" s="2" customFormat="1" spans="1:25">
      <c r="A415" s="4">
        <f t="shared" si="98"/>
        <v>409</v>
      </c>
      <c r="B415" s="2">
        <v>113076</v>
      </c>
      <c r="C415" s="2" t="s">
        <v>50</v>
      </c>
      <c r="D415" t="str">
        <f>IF(ISBLANK(C415),"",VLOOKUP($W415,Sheet2!$A$2:$E$29,3,FALSE))</f>
        <v>UI_icon_teshudognzuo_15</v>
      </c>
      <c r="E415" t="str">
        <f t="shared" ref="E415:E420" si="100">W415</f>
        <v>不屑</v>
      </c>
      <c r="F415" s="2" t="s">
        <v>854</v>
      </c>
      <c r="I415" s="2">
        <v>1</v>
      </c>
      <c r="J415" s="2">
        <v>0</v>
      </c>
      <c r="K415" s="2">
        <v>1</v>
      </c>
      <c r="L415" s="2" t="s">
        <v>855</v>
      </c>
      <c r="O415" s="2">
        <v>120</v>
      </c>
      <c r="P415" s="2">
        <v>1</v>
      </c>
      <c r="T415" s="11"/>
      <c r="U415" s="11" t="s">
        <v>856</v>
      </c>
      <c r="W415" s="20" t="s">
        <v>194</v>
      </c>
      <c r="X415" t="str">
        <f>IF(ISBLANK(W415),"",VLOOKUP($W415,Sheet2!$A$2:$E$29,3,FALSE))</f>
        <v>UI_icon_teshudognzuo_15</v>
      </c>
      <c r="Y415" t="str">
        <f>IF(ISBLANK(W415),"",VLOOKUP($W415,Sheet2!$A$2:$E$29,4,FALSE))</f>
        <v>BQ_mood15</v>
      </c>
    </row>
    <row r="416" s="2" customFormat="1" spans="1:25">
      <c r="A416" s="4">
        <f t="shared" si="98"/>
        <v>410</v>
      </c>
      <c r="B416" s="2">
        <v>113076</v>
      </c>
      <c r="C416" s="2" t="s">
        <v>56</v>
      </c>
      <c r="D416" t="str">
        <f>IF(ISBLANK(C416),"",VLOOKUP($W416,Sheet2!$A$2:$E$29,3,FALSE))</f>
        <v>UI_icon_teshudognzuo_04</v>
      </c>
      <c r="E416" t="str">
        <f t="shared" si="100"/>
        <v>放松</v>
      </c>
      <c r="F416" s="2" t="s">
        <v>857</v>
      </c>
      <c r="I416" s="2">
        <v>1</v>
      </c>
      <c r="J416" s="2">
        <v>0</v>
      </c>
      <c r="K416" s="2">
        <v>1</v>
      </c>
      <c r="L416" s="2" t="s">
        <v>858</v>
      </c>
      <c r="O416" s="2">
        <v>120</v>
      </c>
      <c r="P416" s="2">
        <v>1</v>
      </c>
      <c r="T416" s="11"/>
      <c r="U416" s="11"/>
      <c r="W416" s="20" t="s">
        <v>111</v>
      </c>
      <c r="X416" t="str">
        <f>IF(ISBLANK(W416),"",VLOOKUP($W416,Sheet2!$A$2:$E$29,3,FALSE))</f>
        <v>UI_icon_teshudognzuo_04</v>
      </c>
      <c r="Y416" t="str">
        <f>IF(ISBLANK(W416),"",VLOOKUP($W416,Sheet2!$A$2:$E$29,4,FALSE))</f>
        <v>BQ_mood04</v>
      </c>
    </row>
    <row r="417" s="2" customFormat="1" spans="1:25">
      <c r="A417" s="4">
        <f t="shared" si="98"/>
        <v>411</v>
      </c>
      <c r="B417" s="2">
        <v>113076</v>
      </c>
      <c r="C417" s="2" t="s">
        <v>61</v>
      </c>
      <c r="D417" t="str">
        <f>IF(ISBLANK(C417),"",VLOOKUP($W417,Sheet2!$A$2:$E$29,3,FALSE))</f>
        <v>UI_icon_teshudognzuo_21</v>
      </c>
      <c r="E417" t="str">
        <f t="shared" si="100"/>
        <v>思考</v>
      </c>
      <c r="I417" s="2">
        <v>1</v>
      </c>
      <c r="J417" s="2">
        <v>0</v>
      </c>
      <c r="K417" s="2">
        <v>1</v>
      </c>
      <c r="O417" s="2">
        <v>120</v>
      </c>
      <c r="P417" s="2">
        <v>1</v>
      </c>
      <c r="T417" s="11"/>
      <c r="U417" s="11"/>
      <c r="W417" s="20" t="s">
        <v>205</v>
      </c>
      <c r="X417" t="str">
        <f>IF(ISBLANK(W417),"",VLOOKUP($W417,Sheet2!$A$2:$E$29,3,FALSE))</f>
        <v>UI_icon_teshudognzuo_21</v>
      </c>
      <c r="Y417" t="str">
        <f>IF(ISBLANK(W417),"",VLOOKUP($W417,Sheet2!$A$2:$E$29,4,FALSE))</f>
        <v>BQ_mood21</v>
      </c>
    </row>
    <row r="418" s="2" customFormat="1" ht="18" customHeight="1" spans="1:25">
      <c r="A418" s="4">
        <f t="shared" si="98"/>
        <v>412</v>
      </c>
      <c r="B418" s="2">
        <v>113076</v>
      </c>
      <c r="C418" s="2" t="s">
        <v>66</v>
      </c>
      <c r="D418" t="str">
        <f>IF(ISBLANK(C418),"",VLOOKUP($W418,Sheet2!$A$2:$E$29,3,FALSE))</f>
        <v>UI_icon_teshudognzuo_05</v>
      </c>
      <c r="E418" t="str">
        <f t="shared" si="100"/>
        <v>示威</v>
      </c>
      <c r="F418" s="2" t="s">
        <v>859</v>
      </c>
      <c r="I418" s="2">
        <v>1</v>
      </c>
      <c r="J418" s="2">
        <v>0</v>
      </c>
      <c r="K418" s="2">
        <v>1</v>
      </c>
      <c r="L418" s="2" t="s">
        <v>860</v>
      </c>
      <c r="O418" s="2">
        <v>120</v>
      </c>
      <c r="P418" s="2">
        <v>1</v>
      </c>
      <c r="T418" s="11"/>
      <c r="U418" s="11"/>
      <c r="W418" s="20" t="s">
        <v>60</v>
      </c>
      <c r="X418" t="str">
        <f>IF(ISBLANK(W418),"",VLOOKUP($W418,Sheet2!$A$2:$E$29,3,FALSE))</f>
        <v>UI_icon_teshudognzuo_05</v>
      </c>
      <c r="Y418" t="str">
        <f>IF(ISBLANK(W418),"",VLOOKUP($W418,Sheet2!$A$2:$E$29,4,FALSE))</f>
        <v>BQ_mood05</v>
      </c>
    </row>
    <row r="419" s="2" customFormat="1" spans="1:25">
      <c r="A419" s="4">
        <f t="shared" ref="A419:A428" si="101">ROW()-6</f>
        <v>413</v>
      </c>
      <c r="B419" s="2">
        <v>113076</v>
      </c>
      <c r="C419" s="2" t="s">
        <v>93</v>
      </c>
      <c r="D419" t="str">
        <f>IF(ISBLANK(C419),"",VLOOKUP($W419,Sheet2!$A$2:$E$29,3,FALSE))</f>
        <v>UI_icon_teshudognzuo_10</v>
      </c>
      <c r="E419" t="str">
        <f t="shared" si="100"/>
        <v>生气</v>
      </c>
      <c r="F419" s="2" t="s">
        <v>861</v>
      </c>
      <c r="I419" s="2">
        <v>1</v>
      </c>
      <c r="J419" s="2">
        <v>0</v>
      </c>
      <c r="K419" s="2">
        <v>1</v>
      </c>
      <c r="L419" s="2" t="s">
        <v>862</v>
      </c>
      <c r="O419" s="2">
        <v>120</v>
      </c>
      <c r="P419" s="2">
        <v>1</v>
      </c>
      <c r="T419" s="11"/>
      <c r="U419" s="11"/>
      <c r="W419" s="2" t="s">
        <v>446</v>
      </c>
      <c r="X419" t="str">
        <f>IF(ISBLANK(W419),"",VLOOKUP($W419,Sheet2!$A$2:$E$29,3,FALSE))</f>
        <v>UI_icon_teshudognzuo_10</v>
      </c>
      <c r="Y419" t="str">
        <f>IF(ISBLANK(W419),"",VLOOKUP($W419,Sheet2!$A$2:$E$29,4,FALSE))</f>
        <v>BQ_mood10</v>
      </c>
    </row>
    <row r="420" s="2" customFormat="1" spans="1:25">
      <c r="A420" s="4">
        <f t="shared" si="101"/>
        <v>414</v>
      </c>
      <c r="B420" s="2">
        <v>113076</v>
      </c>
      <c r="C420" s="2" t="s">
        <v>364</v>
      </c>
      <c r="D420" t="str">
        <f>IF(ISBLANK(C420),"",VLOOKUP($W420,Sheet2!$A$2:$E$29,3,FALSE))</f>
        <v>UI_icon_teshudognzuo_22</v>
      </c>
      <c r="E420" t="str">
        <f t="shared" si="100"/>
        <v>大笑</v>
      </c>
      <c r="I420" s="2">
        <v>0</v>
      </c>
      <c r="J420" s="2">
        <v>1</v>
      </c>
      <c r="K420" s="2">
        <v>0</v>
      </c>
      <c r="O420" s="2">
        <v>120</v>
      </c>
      <c r="P420" s="2">
        <v>0</v>
      </c>
      <c r="S420" s="2" t="s">
        <v>365</v>
      </c>
      <c r="T420" s="11"/>
      <c r="U420" s="11"/>
      <c r="W420" s="2" t="s">
        <v>155</v>
      </c>
      <c r="X420" t="str">
        <f>IF(ISBLANK(W420),"",VLOOKUP($W420,Sheet2!$A$2:$E$29,3,FALSE))</f>
        <v>UI_icon_teshudognzuo_22</v>
      </c>
      <c r="Y420" t="str">
        <f>IF(ISBLANK(W420),"",VLOOKUP($W420,Sheet2!$A$2:$E$29,4,FALSE))</f>
        <v>BQ_mood22</v>
      </c>
    </row>
    <row r="421" s="22" customFormat="1" ht="18" customHeight="1" spans="1:25">
      <c r="A421" s="4">
        <f t="shared" si="101"/>
        <v>415</v>
      </c>
      <c r="B421" s="22">
        <v>113077</v>
      </c>
      <c r="C421" s="22" t="s">
        <v>50</v>
      </c>
      <c r="D421" t="str">
        <f>IF(ISBLANK(C421),"",VLOOKUP($W421,Sheet2!$A$2:$E$29,3,FALSE))</f>
        <v>UI_icon_teshudognzuo_05</v>
      </c>
      <c r="E421" t="str">
        <f t="shared" ref="E421:E426" si="102">W421</f>
        <v>示威</v>
      </c>
      <c r="F421" s="22" t="s">
        <v>863</v>
      </c>
      <c r="I421" s="22">
        <v>1</v>
      </c>
      <c r="J421" s="22">
        <v>0</v>
      </c>
      <c r="K421" s="22">
        <v>1</v>
      </c>
      <c r="L421" s="88" t="s">
        <v>864</v>
      </c>
      <c r="O421" s="22">
        <v>119</v>
      </c>
      <c r="P421" s="22">
        <v>1</v>
      </c>
      <c r="T421" s="95"/>
      <c r="U421" s="95" t="s">
        <v>865</v>
      </c>
      <c r="W421" s="22" t="s">
        <v>60</v>
      </c>
      <c r="X421" t="str">
        <f>IF(ISBLANK(W421),"",VLOOKUP($W421,Sheet2!$A$2:$E$29,3,FALSE))</f>
        <v>UI_icon_teshudognzuo_05</v>
      </c>
      <c r="Y421" t="str">
        <f>IF(ISBLANK(W421),"",VLOOKUP($W421,Sheet2!$A$2:$E$29,4,FALSE))</f>
        <v>BQ_mood05</v>
      </c>
    </row>
    <row r="422" s="22" customFormat="1" spans="1:25">
      <c r="A422" s="4">
        <f t="shared" si="101"/>
        <v>416</v>
      </c>
      <c r="B422" s="22">
        <v>113077</v>
      </c>
      <c r="C422" s="22" t="s">
        <v>56</v>
      </c>
      <c r="D422" t="str">
        <f>IF(ISBLANK(C422),"",VLOOKUP($W422,Sheet2!$A$2:$E$29,3,FALSE))</f>
        <v>UI_icon_teshudognzuo_04</v>
      </c>
      <c r="E422" t="str">
        <f t="shared" si="102"/>
        <v>放松</v>
      </c>
      <c r="F422" s="22" t="s">
        <v>866</v>
      </c>
      <c r="I422" s="22">
        <v>1</v>
      </c>
      <c r="J422" s="22">
        <v>0</v>
      </c>
      <c r="K422" s="22">
        <v>1</v>
      </c>
      <c r="L422" s="22" t="s">
        <v>867</v>
      </c>
      <c r="O422" s="22">
        <v>119</v>
      </c>
      <c r="P422" s="22">
        <v>1</v>
      </c>
      <c r="T422" s="95"/>
      <c r="U422" s="95"/>
      <c r="W422" s="22" t="s">
        <v>111</v>
      </c>
      <c r="X422" t="str">
        <f>IF(ISBLANK(W422),"",VLOOKUP($W422,Sheet2!$A$2:$E$29,3,FALSE))</f>
        <v>UI_icon_teshudognzuo_04</v>
      </c>
      <c r="Y422" t="str">
        <f>IF(ISBLANK(W422),"",VLOOKUP($W422,Sheet2!$A$2:$E$29,4,FALSE))</f>
        <v>BQ_mood04</v>
      </c>
    </row>
    <row r="423" s="22" customFormat="1" spans="1:25">
      <c r="A423" s="4">
        <f t="shared" si="101"/>
        <v>417</v>
      </c>
      <c r="B423" s="22">
        <v>113077</v>
      </c>
      <c r="C423" s="22" t="s">
        <v>61</v>
      </c>
      <c r="D423" t="str">
        <f>IF(ISBLANK(C423),"",VLOOKUP($W423,Sheet2!$A$2:$E$29,3,FALSE))</f>
        <v>UI_icon_teshudognzuo_07</v>
      </c>
      <c r="E423" t="str">
        <f t="shared" si="102"/>
        <v>观望</v>
      </c>
      <c r="F423" s="22" t="s">
        <v>868</v>
      </c>
      <c r="I423" s="22">
        <v>1</v>
      </c>
      <c r="J423" s="22">
        <v>0</v>
      </c>
      <c r="K423" s="22">
        <v>1</v>
      </c>
      <c r="L423" s="22" t="s">
        <v>869</v>
      </c>
      <c r="O423" s="22">
        <v>119</v>
      </c>
      <c r="P423" s="22">
        <v>1</v>
      </c>
      <c r="T423" s="95"/>
      <c r="U423" s="95"/>
      <c r="W423" s="22" t="s">
        <v>127</v>
      </c>
      <c r="X423" t="str">
        <f>IF(ISBLANK(W423),"",VLOOKUP($W423,Sheet2!$A$2:$E$29,3,FALSE))</f>
        <v>UI_icon_teshudognzuo_07</v>
      </c>
      <c r="Y423" t="str">
        <f>IF(ISBLANK(W423),"",VLOOKUP($W423,Sheet2!$A$2:$E$29,4,FALSE))</f>
        <v>BQ_mood07</v>
      </c>
    </row>
    <row r="424" s="22" customFormat="1" spans="1:25">
      <c r="A424" s="4">
        <f t="shared" si="101"/>
        <v>418</v>
      </c>
      <c r="B424" s="22">
        <v>113077</v>
      </c>
      <c r="C424" s="22" t="s">
        <v>66</v>
      </c>
      <c r="D424" t="str">
        <f>IF(ISBLANK(C424),"",VLOOKUP($W424,Sheet2!$A$2:$E$29,3,FALSE))</f>
        <v>UI_icon_teshudognzuo_10</v>
      </c>
      <c r="E424" t="str">
        <f t="shared" si="102"/>
        <v>生气</v>
      </c>
      <c r="F424" s="22" t="s">
        <v>870</v>
      </c>
      <c r="I424" s="22">
        <v>1</v>
      </c>
      <c r="J424" s="22">
        <v>0</v>
      </c>
      <c r="K424" s="22">
        <v>1</v>
      </c>
      <c r="L424" s="88" t="s">
        <v>871</v>
      </c>
      <c r="O424" s="22">
        <v>119</v>
      </c>
      <c r="P424" s="22">
        <v>1</v>
      </c>
      <c r="T424" s="95"/>
      <c r="U424" s="95"/>
      <c r="W424" s="22" t="s">
        <v>446</v>
      </c>
      <c r="X424" t="str">
        <f>IF(ISBLANK(W424),"",VLOOKUP($W424,Sheet2!$A$2:$E$29,3,FALSE))</f>
        <v>UI_icon_teshudognzuo_10</v>
      </c>
      <c r="Y424" t="str">
        <f>IF(ISBLANK(W424),"",VLOOKUP($W424,Sheet2!$A$2:$E$29,4,FALSE))</f>
        <v>BQ_mood10</v>
      </c>
    </row>
    <row r="425" s="22" customFormat="1" spans="1:25">
      <c r="A425" s="4">
        <f t="shared" si="101"/>
        <v>419</v>
      </c>
      <c r="B425" s="22">
        <v>113077</v>
      </c>
      <c r="C425" s="22" t="s">
        <v>93</v>
      </c>
      <c r="D425" t="str">
        <f>IF(ISBLANK(C425),"",VLOOKUP($W425,Sheet2!$A$2:$E$29,3,FALSE))</f>
        <v>UI_icon_teshudognzuo_04</v>
      </c>
      <c r="E425" t="str">
        <f t="shared" si="102"/>
        <v>放松</v>
      </c>
      <c r="F425" s="88" t="s">
        <v>866</v>
      </c>
      <c r="I425" s="22">
        <v>1</v>
      </c>
      <c r="J425" s="22">
        <v>0</v>
      </c>
      <c r="K425" s="22">
        <v>1</v>
      </c>
      <c r="L425" s="22" t="s">
        <v>867</v>
      </c>
      <c r="O425" s="22">
        <v>119</v>
      </c>
      <c r="P425" s="22">
        <v>1</v>
      </c>
      <c r="T425" s="95"/>
      <c r="U425" s="95"/>
      <c r="W425" s="22" t="s">
        <v>111</v>
      </c>
      <c r="X425" t="str">
        <f>IF(ISBLANK(W425),"",VLOOKUP($W425,Sheet2!$A$2:$E$29,3,FALSE))</f>
        <v>UI_icon_teshudognzuo_04</v>
      </c>
      <c r="Y425" t="str">
        <f>IF(ISBLANK(W425),"",VLOOKUP($W425,Sheet2!$A$2:$E$29,4,FALSE))</f>
        <v>BQ_mood04</v>
      </c>
    </row>
    <row r="426" s="22" customFormat="1" spans="1:25">
      <c r="A426" s="4">
        <f t="shared" si="101"/>
        <v>420</v>
      </c>
      <c r="B426" s="22">
        <v>113077</v>
      </c>
      <c r="C426" s="22" t="s">
        <v>364</v>
      </c>
      <c r="D426" t="str">
        <f>IF(ISBLANK(C426),"",VLOOKUP($W426,Sheet2!$A$2:$E$29,3,FALSE))</f>
        <v>UI_icon_teshudognzuo_03</v>
      </c>
      <c r="E426" t="str">
        <f t="shared" si="102"/>
        <v>打招呼</v>
      </c>
      <c r="I426" s="22">
        <v>0</v>
      </c>
      <c r="J426" s="22">
        <v>1</v>
      </c>
      <c r="K426" s="22">
        <v>0</v>
      </c>
      <c r="O426" s="22">
        <v>119</v>
      </c>
      <c r="P426" s="22">
        <v>0</v>
      </c>
      <c r="S426" s="22" t="s">
        <v>365</v>
      </c>
      <c r="T426" s="95"/>
      <c r="U426" s="95"/>
      <c r="W426" s="22" t="s">
        <v>103</v>
      </c>
      <c r="X426" t="str">
        <f>IF(ISBLANK(W426),"",VLOOKUP($W426,Sheet2!$A$2:$E$29,3,FALSE))</f>
        <v>UI_icon_teshudognzuo_03</v>
      </c>
      <c r="Y426" t="str">
        <f>IF(ISBLANK(W426),"",VLOOKUP($W426,Sheet2!$A$2:$E$29,4,FALSE))</f>
        <v>BQ_mood03</v>
      </c>
    </row>
    <row r="427" s="1" customFormat="1" spans="1:25">
      <c r="A427" s="4">
        <f t="shared" si="101"/>
        <v>421</v>
      </c>
      <c r="B427" s="1">
        <v>113078</v>
      </c>
      <c r="C427" s="1" t="s">
        <v>50</v>
      </c>
      <c r="D427" t="str">
        <f>IF(ISBLANK(C427),"",VLOOKUP($W427,Sheet2!$A$2:$E$29,3,FALSE))</f>
        <v>UI_icon_teshudognzuo_05</v>
      </c>
      <c r="E427" t="str">
        <f t="shared" ref="E427:E433" si="103">W427</f>
        <v>示威</v>
      </c>
      <c r="F427" s="1" t="s">
        <v>872</v>
      </c>
      <c r="I427" s="1">
        <v>1</v>
      </c>
      <c r="J427" s="1">
        <v>0</v>
      </c>
      <c r="K427" s="1">
        <v>1</v>
      </c>
      <c r="L427" s="1" t="s">
        <v>873</v>
      </c>
      <c r="O427" s="1">
        <v>121</v>
      </c>
      <c r="P427" s="1">
        <v>1</v>
      </c>
      <c r="T427" s="96"/>
      <c r="U427" s="96" t="s">
        <v>874</v>
      </c>
      <c r="W427" s="1" t="s">
        <v>60</v>
      </c>
      <c r="X427" t="str">
        <f>IF(ISBLANK(W427),"",VLOOKUP($W427,Sheet2!$A$2:$E$29,3,FALSE))</f>
        <v>UI_icon_teshudognzuo_05</v>
      </c>
      <c r="Y427" t="str">
        <f>IF(ISBLANK(W427),"",VLOOKUP($W427,Sheet2!$A$2:$E$29,4,FALSE))</f>
        <v>BQ_mood05</v>
      </c>
    </row>
    <row r="428" s="1" customFormat="1" spans="1:25">
      <c r="A428" s="4">
        <f t="shared" si="101"/>
        <v>422</v>
      </c>
      <c r="B428" s="1">
        <v>113078</v>
      </c>
      <c r="C428" s="1" t="s">
        <v>56</v>
      </c>
      <c r="D428" t="str">
        <f>IF(ISBLANK(C428),"",VLOOKUP($W428,Sheet2!$A$2:$E$29,3,FALSE))</f>
        <v>UI_icon_teshudognzuo_07</v>
      </c>
      <c r="E428" t="str">
        <f t="shared" si="103"/>
        <v>观望</v>
      </c>
      <c r="F428" s="1" t="s">
        <v>875</v>
      </c>
      <c r="I428" s="1">
        <v>1</v>
      </c>
      <c r="J428" s="1">
        <v>0</v>
      </c>
      <c r="K428" s="1">
        <v>1</v>
      </c>
      <c r="L428" s="1" t="s">
        <v>876</v>
      </c>
      <c r="O428" s="1">
        <v>121</v>
      </c>
      <c r="P428" s="1">
        <v>1</v>
      </c>
      <c r="T428" s="96"/>
      <c r="U428" s="96"/>
      <c r="W428" s="1" t="s">
        <v>127</v>
      </c>
      <c r="X428" t="str">
        <f>IF(ISBLANK(W428),"",VLOOKUP($W428,Sheet2!$A$2:$E$29,3,FALSE))</f>
        <v>UI_icon_teshudognzuo_07</v>
      </c>
      <c r="Y428" t="str">
        <f>IF(ISBLANK(W428),"",VLOOKUP($W428,Sheet2!$A$2:$E$29,4,FALSE))</f>
        <v>BQ_mood07</v>
      </c>
    </row>
    <row r="429" s="1" customFormat="1" spans="1:25">
      <c r="A429" s="4">
        <f t="shared" ref="A429:A438" si="104">ROW()-6</f>
        <v>423</v>
      </c>
      <c r="B429" s="1">
        <v>113078</v>
      </c>
      <c r="C429" s="1" t="s">
        <v>61</v>
      </c>
      <c r="D429" t="str">
        <f>IF(ISBLANK(C429),"",VLOOKUP($W429,Sheet2!$A$2:$E$29,3,FALSE))</f>
        <v>UI_icon_teshudognzuo_10</v>
      </c>
      <c r="E429" t="str">
        <f t="shared" si="103"/>
        <v>生气</v>
      </c>
      <c r="F429" s="1" t="s">
        <v>877</v>
      </c>
      <c r="I429" s="1">
        <v>1</v>
      </c>
      <c r="J429" s="1">
        <v>0</v>
      </c>
      <c r="K429" s="1">
        <v>1</v>
      </c>
      <c r="L429" s="1" t="s">
        <v>878</v>
      </c>
      <c r="O429" s="1">
        <v>121</v>
      </c>
      <c r="P429" s="1">
        <v>1</v>
      </c>
      <c r="T429" s="96"/>
      <c r="U429" s="96"/>
      <c r="W429" s="1" t="s">
        <v>446</v>
      </c>
      <c r="X429" t="str">
        <f>IF(ISBLANK(W429),"",VLOOKUP($W429,Sheet2!$A$2:$E$29,3,FALSE))</f>
        <v>UI_icon_teshudognzuo_10</v>
      </c>
      <c r="Y429" t="str">
        <f>IF(ISBLANK(W429),"",VLOOKUP($W429,Sheet2!$A$2:$E$29,4,FALSE))</f>
        <v>BQ_mood10</v>
      </c>
    </row>
    <row r="430" s="1" customFormat="1" spans="1:25">
      <c r="A430" s="4">
        <f t="shared" si="104"/>
        <v>424</v>
      </c>
      <c r="B430" s="1">
        <v>113078</v>
      </c>
      <c r="C430" s="1" t="s">
        <v>66</v>
      </c>
      <c r="D430" t="str">
        <f>IF(ISBLANK(C430),"",VLOOKUP($W430,Sheet2!$A$2:$E$29,3,FALSE))</f>
        <v>UI_icon_teshudognzuo_15</v>
      </c>
      <c r="E430" t="str">
        <f t="shared" si="103"/>
        <v>不屑</v>
      </c>
      <c r="I430" s="1">
        <v>1</v>
      </c>
      <c r="J430" s="1">
        <v>0</v>
      </c>
      <c r="K430" s="1">
        <v>1</v>
      </c>
      <c r="O430" s="1">
        <v>121</v>
      </c>
      <c r="P430" s="1">
        <v>1</v>
      </c>
      <c r="T430" s="96"/>
      <c r="U430" s="96"/>
      <c r="W430" s="1" t="s">
        <v>194</v>
      </c>
      <c r="X430" t="str">
        <f>IF(ISBLANK(W430),"",VLOOKUP($W430,Sheet2!$A$2:$E$29,3,FALSE))</f>
        <v>UI_icon_teshudognzuo_15</v>
      </c>
      <c r="Y430" t="str">
        <f>IF(ISBLANK(W430),"",VLOOKUP($W430,Sheet2!$A$2:$E$29,4,FALSE))</f>
        <v>BQ_mood15</v>
      </c>
    </row>
    <row r="431" s="1" customFormat="1" spans="1:25">
      <c r="A431" s="4">
        <f t="shared" si="104"/>
        <v>425</v>
      </c>
      <c r="B431" s="1">
        <v>113078</v>
      </c>
      <c r="C431" s="1" t="s">
        <v>93</v>
      </c>
      <c r="D431" t="str">
        <f>IF(ISBLANK(C431),"",VLOOKUP($W431,Sheet2!$A$2:$E$29,3,FALSE))</f>
        <v>UI_icon_teshudognzuo_02</v>
      </c>
      <c r="E431" t="str">
        <f t="shared" si="103"/>
        <v>拒绝</v>
      </c>
      <c r="F431" s="1" t="s">
        <v>879</v>
      </c>
      <c r="I431" s="1">
        <v>1</v>
      </c>
      <c r="J431" s="1">
        <v>0</v>
      </c>
      <c r="K431" s="1">
        <v>1</v>
      </c>
      <c r="L431" s="1" t="s">
        <v>880</v>
      </c>
      <c r="O431" s="1">
        <v>121</v>
      </c>
      <c r="P431" s="1">
        <v>1</v>
      </c>
      <c r="T431" s="96"/>
      <c r="U431" s="96"/>
      <c r="W431" s="1" t="s">
        <v>77</v>
      </c>
      <c r="X431" t="str">
        <f>IF(ISBLANK(W431),"",VLOOKUP($W431,Sheet2!$A$2:$E$29,3,FALSE))</f>
        <v>UI_icon_teshudognzuo_02</v>
      </c>
      <c r="Y431" t="str">
        <f>IF(ISBLANK(W431),"",VLOOKUP($W431,Sheet2!$A$2:$E$29,4,FALSE))</f>
        <v>BQ_mood02</v>
      </c>
    </row>
    <row r="432" s="1" customFormat="1" spans="1:25">
      <c r="A432" s="4">
        <f t="shared" si="104"/>
        <v>426</v>
      </c>
      <c r="B432" s="1">
        <v>113078</v>
      </c>
      <c r="C432" s="1" t="s">
        <v>364</v>
      </c>
      <c r="D432" t="str">
        <f>IF(ISBLANK(C432),"",VLOOKUP($W432,Sheet2!$A$2:$E$29,3,FALSE))</f>
        <v>UI_icon_teshudognzuo_27</v>
      </c>
      <c r="E432" t="str">
        <f t="shared" si="103"/>
        <v>秀</v>
      </c>
      <c r="I432" s="1">
        <v>0</v>
      </c>
      <c r="J432" s="1">
        <v>1</v>
      </c>
      <c r="K432" s="1">
        <v>0</v>
      </c>
      <c r="O432" s="1">
        <v>121</v>
      </c>
      <c r="P432" s="1">
        <v>0</v>
      </c>
      <c r="S432" s="1" t="s">
        <v>365</v>
      </c>
      <c r="T432" s="96"/>
      <c r="U432" s="96"/>
      <c r="W432" s="1" t="s">
        <v>65</v>
      </c>
      <c r="X432" t="str">
        <f>IF(ISBLANK(W432),"",VLOOKUP($W432,Sheet2!$A$2:$E$29,3,FALSE))</f>
        <v>UI_icon_teshudognzuo_27</v>
      </c>
      <c r="Y432" t="str">
        <f>IF(ISBLANK(W432),"",VLOOKUP($W432,Sheet2!$A$2:$E$29,4,FALSE))</f>
        <v>BQ_mood27</v>
      </c>
    </row>
    <row r="433" s="1" customFormat="1" spans="1:25">
      <c r="A433" s="4">
        <f t="shared" si="104"/>
        <v>427</v>
      </c>
      <c r="B433" s="1">
        <v>113078</v>
      </c>
      <c r="C433" s="1" t="s">
        <v>547</v>
      </c>
      <c r="D433" t="str">
        <f>IF(ISBLANK(C433),"",VLOOKUP($W433,Sheet2!$A$2:$E$29,3,FALSE))</f>
        <v>UI_icon_teshudognzuo_27</v>
      </c>
      <c r="E433" t="str">
        <f t="shared" si="103"/>
        <v>秀</v>
      </c>
      <c r="I433" s="1">
        <v>0</v>
      </c>
      <c r="J433" s="1">
        <v>1</v>
      </c>
      <c r="K433" s="1">
        <v>0</v>
      </c>
      <c r="O433" s="1">
        <v>121</v>
      </c>
      <c r="P433" s="1">
        <v>0</v>
      </c>
      <c r="S433" s="1" t="s">
        <v>587</v>
      </c>
      <c r="T433" s="96"/>
      <c r="U433" s="96"/>
      <c r="W433" s="1" t="s">
        <v>65</v>
      </c>
      <c r="X433" t="str">
        <f>IF(ISBLANK(W433),"",VLOOKUP($W433,Sheet2!$A$2:$E$29,3,FALSE))</f>
        <v>UI_icon_teshudognzuo_27</v>
      </c>
      <c r="Y433" t="str">
        <f>IF(ISBLANK(W433),"",VLOOKUP($W433,Sheet2!$A$2:$E$29,4,FALSE))</f>
        <v>BQ_mood27</v>
      </c>
    </row>
    <row r="434" s="2" customFormat="1" spans="1:25">
      <c r="A434" s="4">
        <f t="shared" si="104"/>
        <v>428</v>
      </c>
      <c r="B434" s="2">
        <v>113079</v>
      </c>
      <c r="C434" s="2" t="s">
        <v>50</v>
      </c>
      <c r="D434" s="2" t="str">
        <f>IF(ISBLANK(C434),"",VLOOKUP($W434,Sheet2!$A$2:$E$29,3,FALSE))</f>
        <v>UI_icon_teshudognzuo_05</v>
      </c>
      <c r="E434" s="2" t="str">
        <f t="shared" ref="E434:E440" si="105">W434</f>
        <v>示威</v>
      </c>
      <c r="F434" s="2" t="s">
        <v>881</v>
      </c>
      <c r="I434" s="2">
        <v>1</v>
      </c>
      <c r="J434" s="2">
        <v>0</v>
      </c>
      <c r="K434" s="2">
        <v>1</v>
      </c>
      <c r="L434" s="2" t="s">
        <v>882</v>
      </c>
      <c r="O434" s="2">
        <v>122</v>
      </c>
      <c r="P434" s="2">
        <v>1</v>
      </c>
      <c r="T434" s="11"/>
      <c r="U434" s="11" t="s">
        <v>883</v>
      </c>
      <c r="W434" s="2" t="s">
        <v>60</v>
      </c>
      <c r="X434" s="2" t="str">
        <f>IF(ISBLANK(W434),"",VLOOKUP($W434,Sheet2!$A$2:$E$29,3,FALSE))</f>
        <v>UI_icon_teshudognzuo_05</v>
      </c>
      <c r="Y434" s="2" t="str">
        <f>IF(ISBLANK(W434),"",VLOOKUP($W434,Sheet2!$A$2:$E$29,4,FALSE))</f>
        <v>BQ_mood05</v>
      </c>
    </row>
    <row r="435" s="2" customFormat="1" spans="1:25">
      <c r="A435" s="4">
        <f t="shared" si="104"/>
        <v>429</v>
      </c>
      <c r="B435" s="2">
        <v>113079</v>
      </c>
      <c r="C435" s="2" t="s">
        <v>56</v>
      </c>
      <c r="D435" s="2" t="str">
        <f>IF(ISBLANK(C435),"",VLOOKUP($W435,Sheet2!$A$2:$E$29,3,FALSE))</f>
        <v>UI_icon_teshudognzuo_07</v>
      </c>
      <c r="E435" s="2" t="str">
        <f t="shared" si="105"/>
        <v>观望</v>
      </c>
      <c r="F435" s="2" t="s">
        <v>884</v>
      </c>
      <c r="I435" s="2">
        <v>1</v>
      </c>
      <c r="J435" s="2">
        <v>0</v>
      </c>
      <c r="K435" s="2">
        <v>1</v>
      </c>
      <c r="L435" s="2" t="s">
        <v>885</v>
      </c>
      <c r="O435" s="2">
        <v>122</v>
      </c>
      <c r="P435" s="2">
        <v>1</v>
      </c>
      <c r="T435" s="11"/>
      <c r="U435" s="11"/>
      <c r="W435" s="2" t="s">
        <v>127</v>
      </c>
      <c r="X435" s="2" t="str">
        <f>IF(ISBLANK(W435),"",VLOOKUP($W435,Sheet2!$A$2:$E$29,3,FALSE))</f>
        <v>UI_icon_teshudognzuo_07</v>
      </c>
      <c r="Y435" s="2" t="str">
        <f>IF(ISBLANK(W435),"",VLOOKUP($W435,Sheet2!$A$2:$E$29,4,FALSE))</f>
        <v>BQ_mood07</v>
      </c>
    </row>
    <row r="436" s="2" customFormat="1" spans="1:25">
      <c r="A436" s="4">
        <f t="shared" si="104"/>
        <v>430</v>
      </c>
      <c r="B436" s="2">
        <v>113079</v>
      </c>
      <c r="C436" s="2" t="s">
        <v>61</v>
      </c>
      <c r="D436" s="2" t="str">
        <f>IF(ISBLANK(C436),"",VLOOKUP($W436,Sheet2!$A$2:$E$29,3,FALSE))</f>
        <v>UI_icon_teshudognzuo_15</v>
      </c>
      <c r="E436" s="2" t="str">
        <f t="shared" si="105"/>
        <v>不屑</v>
      </c>
      <c r="F436" s="2" t="s">
        <v>886</v>
      </c>
      <c r="I436" s="2">
        <v>1</v>
      </c>
      <c r="J436" s="2">
        <v>0</v>
      </c>
      <c r="K436" s="2">
        <v>1</v>
      </c>
      <c r="L436" s="2" t="s">
        <v>887</v>
      </c>
      <c r="O436" s="2">
        <v>122</v>
      </c>
      <c r="P436" s="2">
        <v>1</v>
      </c>
      <c r="T436" s="11"/>
      <c r="U436" s="11"/>
      <c r="W436" s="2" t="s">
        <v>194</v>
      </c>
      <c r="X436" s="2" t="str">
        <f>IF(ISBLANK(W436),"",VLOOKUP($W436,Sheet2!$A$2:$E$29,3,FALSE))</f>
        <v>UI_icon_teshudognzuo_15</v>
      </c>
      <c r="Y436" s="2" t="str">
        <f>IF(ISBLANK(W436),"",VLOOKUP($W436,Sheet2!$A$2:$E$29,4,FALSE))</f>
        <v>BQ_mood15</v>
      </c>
    </row>
    <row r="437" s="2" customFormat="1" spans="1:25">
      <c r="A437" s="4">
        <f t="shared" si="104"/>
        <v>431</v>
      </c>
      <c r="B437" s="2">
        <v>113079</v>
      </c>
      <c r="C437" s="2" t="s">
        <v>66</v>
      </c>
      <c r="D437" s="2" t="str">
        <f>IF(ISBLANK(C437),"",VLOOKUP($W437,Sheet2!$A$2:$E$29,3,FALSE))</f>
        <v>UI_icon_teshudognzuo_02</v>
      </c>
      <c r="E437" s="2" t="str">
        <f t="shared" si="105"/>
        <v>拒绝</v>
      </c>
      <c r="I437" s="2">
        <v>1</v>
      </c>
      <c r="J437" s="2">
        <v>0</v>
      </c>
      <c r="K437" s="2">
        <v>1</v>
      </c>
      <c r="O437" s="2">
        <v>122</v>
      </c>
      <c r="P437" s="2">
        <v>1</v>
      </c>
      <c r="T437" s="11"/>
      <c r="U437" s="11"/>
      <c r="W437" s="2" t="s">
        <v>77</v>
      </c>
      <c r="X437" s="2" t="str">
        <f>IF(ISBLANK(W437),"",VLOOKUP($W437,Sheet2!$A$2:$E$29,3,FALSE))</f>
        <v>UI_icon_teshudognzuo_02</v>
      </c>
      <c r="Y437" s="2" t="str">
        <f>IF(ISBLANK(W437),"",VLOOKUP($W437,Sheet2!$A$2:$E$29,4,FALSE))</f>
        <v>BQ_mood02</v>
      </c>
    </row>
    <row r="438" s="2" customFormat="1" spans="1:25">
      <c r="A438" s="4">
        <f t="shared" si="104"/>
        <v>432</v>
      </c>
      <c r="B438" s="2">
        <v>113079</v>
      </c>
      <c r="C438" s="2" t="s">
        <v>93</v>
      </c>
      <c r="D438" s="2" t="str">
        <f>IF(ISBLANK(C438),"",VLOOKUP($W438,Sheet2!$A$2:$E$29,3,FALSE))</f>
        <v>UI_icon_teshudognzuo_04</v>
      </c>
      <c r="E438" s="2" t="str">
        <f t="shared" si="105"/>
        <v>放松</v>
      </c>
      <c r="F438" s="2" t="s">
        <v>888</v>
      </c>
      <c r="I438" s="2">
        <v>1</v>
      </c>
      <c r="J438" s="2">
        <v>0</v>
      </c>
      <c r="K438" s="2">
        <v>1</v>
      </c>
      <c r="L438" s="2" t="s">
        <v>889</v>
      </c>
      <c r="O438" s="2">
        <v>122</v>
      </c>
      <c r="P438" s="2">
        <v>1</v>
      </c>
      <c r="T438" s="11"/>
      <c r="U438" s="11"/>
      <c r="W438" s="2" t="s">
        <v>111</v>
      </c>
      <c r="X438" s="2" t="str">
        <f>IF(ISBLANK(W438),"",VLOOKUP($W438,Sheet2!$A$2:$E$29,3,FALSE))</f>
        <v>UI_icon_teshudognzuo_04</v>
      </c>
      <c r="Y438" s="2" t="str">
        <f>IF(ISBLANK(W438),"",VLOOKUP($W438,Sheet2!$A$2:$E$29,4,FALSE))</f>
        <v>BQ_mood04</v>
      </c>
    </row>
    <row r="439" s="2" customFormat="1" spans="1:25">
      <c r="A439" s="4">
        <f t="shared" ref="A439:A448" si="106">ROW()-6</f>
        <v>433</v>
      </c>
      <c r="B439" s="2">
        <v>113079</v>
      </c>
      <c r="C439" s="2" t="s">
        <v>364</v>
      </c>
      <c r="D439" s="2" t="str">
        <f>IF(ISBLANK(C439),"",VLOOKUP($W439,Sheet2!$A$2:$E$29,3,FALSE))</f>
        <v>UI_icon_teshudognzuo_27</v>
      </c>
      <c r="E439" s="2" t="str">
        <f t="shared" si="105"/>
        <v>秀</v>
      </c>
      <c r="I439" s="2">
        <v>0</v>
      </c>
      <c r="J439" s="2">
        <v>1</v>
      </c>
      <c r="K439" s="2">
        <v>0</v>
      </c>
      <c r="O439" s="2">
        <v>122</v>
      </c>
      <c r="P439" s="2">
        <v>0</v>
      </c>
      <c r="S439" s="2" t="s">
        <v>365</v>
      </c>
      <c r="T439" s="11"/>
      <c r="U439" s="11"/>
      <c r="W439" s="2" t="s">
        <v>65</v>
      </c>
      <c r="X439" s="2" t="str">
        <f>IF(ISBLANK(W439),"",VLOOKUP($W439,Sheet2!$A$2:$E$29,3,FALSE))</f>
        <v>UI_icon_teshudognzuo_27</v>
      </c>
      <c r="Y439" s="2" t="str">
        <f>IF(ISBLANK(W439),"",VLOOKUP($W439,Sheet2!$A$2:$E$29,4,FALSE))</f>
        <v>BQ_mood27</v>
      </c>
    </row>
    <row r="440" s="2" customFormat="1" ht="37.5" spans="1:25">
      <c r="A440" s="4">
        <f t="shared" si="106"/>
        <v>434</v>
      </c>
      <c r="B440" s="2">
        <v>113079</v>
      </c>
      <c r="C440" s="2" t="s">
        <v>547</v>
      </c>
      <c r="D440" s="2" t="str">
        <f>IF(ISBLANK(C440),"",VLOOKUP($W440,Sheet2!$A$2:$E$29,3,FALSE))</f>
        <v>UI_icon_teshudognzuo_27</v>
      </c>
      <c r="E440" s="2" t="str">
        <f t="shared" si="105"/>
        <v>秀</v>
      </c>
      <c r="I440" s="2">
        <v>0</v>
      </c>
      <c r="J440" s="2">
        <v>1</v>
      </c>
      <c r="K440" s="2">
        <v>0</v>
      </c>
      <c r="O440" s="2">
        <v>122</v>
      </c>
      <c r="P440" s="2">
        <v>0</v>
      </c>
      <c r="S440" s="3" t="s">
        <v>587</v>
      </c>
      <c r="T440" s="12"/>
      <c r="U440" s="12" t="s">
        <v>890</v>
      </c>
      <c r="W440" s="2" t="s">
        <v>65</v>
      </c>
      <c r="X440" s="2" t="str">
        <f>IF(ISBLANK(W440),"",VLOOKUP($W440,Sheet2!$A$2:$E$29,3,FALSE))</f>
        <v>UI_icon_teshudognzuo_27</v>
      </c>
      <c r="Y440" s="2" t="str">
        <f>IF(ISBLANK(W440),"",VLOOKUP($W440,Sheet2!$A$2:$E$29,4,FALSE))</f>
        <v>BQ_mood27</v>
      </c>
    </row>
    <row r="441" s="23" customFormat="1" ht="23.25" spans="1:25">
      <c r="A441" s="4">
        <f t="shared" si="106"/>
        <v>435</v>
      </c>
      <c r="B441" s="23">
        <v>113080</v>
      </c>
      <c r="C441" s="23" t="s">
        <v>50</v>
      </c>
      <c r="D441" s="23" t="str">
        <f>IF(ISBLANK(C441),"",VLOOKUP($W441,Sheet2!$A$2:$E$29,3,FALSE))</f>
        <v>UI_icon_teshudognzuo_02</v>
      </c>
      <c r="E441" s="23" t="str">
        <f t="shared" ref="E441:E446" si="107">W441</f>
        <v>拒绝</v>
      </c>
      <c r="I441" s="23">
        <v>1</v>
      </c>
      <c r="J441" s="23">
        <v>0</v>
      </c>
      <c r="K441" s="23">
        <v>1</v>
      </c>
      <c r="O441" s="23">
        <v>123</v>
      </c>
      <c r="P441" s="23">
        <v>1</v>
      </c>
      <c r="T441" s="97"/>
      <c r="U441" s="97" t="s">
        <v>891</v>
      </c>
      <c r="W441" s="23" t="s">
        <v>77</v>
      </c>
      <c r="X441" s="23" t="str">
        <f>IF(ISBLANK(W441),"",VLOOKUP($W441,Sheet2!$A$2:$E$29,3,FALSE))</f>
        <v>UI_icon_teshudognzuo_02</v>
      </c>
      <c r="Y441" s="23" t="str">
        <f>IF(ISBLANK(W441),"",VLOOKUP($W441,Sheet2!$A$2:$E$29,4,FALSE))</f>
        <v>BQ_mood02</v>
      </c>
    </row>
    <row r="442" s="23" customFormat="1" spans="1:25">
      <c r="A442" s="4">
        <f t="shared" si="106"/>
        <v>436</v>
      </c>
      <c r="B442" s="23">
        <v>113080</v>
      </c>
      <c r="C442" s="23" t="s">
        <v>56</v>
      </c>
      <c r="D442" s="23" t="str">
        <f>IF(ISBLANK(C442),"",VLOOKUP($W442,Sheet2!$A$2:$E$29,3,FALSE))</f>
        <v>UI_icon_teshudognzuo_05</v>
      </c>
      <c r="E442" s="23" t="str">
        <f t="shared" si="107"/>
        <v>示威</v>
      </c>
      <c r="F442" s="23" t="s">
        <v>892</v>
      </c>
      <c r="I442" s="23">
        <v>1</v>
      </c>
      <c r="J442" s="23">
        <v>0</v>
      </c>
      <c r="K442" s="23">
        <v>1</v>
      </c>
      <c r="L442" s="23" t="s">
        <v>893</v>
      </c>
      <c r="O442" s="23">
        <v>123</v>
      </c>
      <c r="P442" s="23">
        <v>1</v>
      </c>
      <c r="T442" s="98"/>
      <c r="U442" s="98"/>
      <c r="W442" s="23" t="s">
        <v>60</v>
      </c>
      <c r="X442" s="23" t="str">
        <f>IF(ISBLANK(W442),"",VLOOKUP($W442,Sheet2!$A$2:$E$29,3,FALSE))</f>
        <v>UI_icon_teshudognzuo_05</v>
      </c>
      <c r="Y442" s="23" t="str">
        <f>IF(ISBLANK(W442),"",VLOOKUP($W442,Sheet2!$A$2:$E$29,4,FALSE))</f>
        <v>BQ_mood05</v>
      </c>
    </row>
    <row r="443" s="23" customFormat="1" spans="1:25">
      <c r="A443" s="4">
        <f t="shared" si="106"/>
        <v>437</v>
      </c>
      <c r="B443" s="23">
        <v>113080</v>
      </c>
      <c r="C443" s="23" t="s">
        <v>61</v>
      </c>
      <c r="D443" s="23" t="str">
        <f>IF(ISBLANK(C443),"",VLOOKUP($W443,Sheet2!$A$2:$E$29,3,FALSE))</f>
        <v>UI_icon_teshudognzuo_04</v>
      </c>
      <c r="E443" s="23" t="str">
        <f t="shared" si="107"/>
        <v>放松</v>
      </c>
      <c r="F443" s="23" t="s">
        <v>894</v>
      </c>
      <c r="I443" s="23">
        <v>1</v>
      </c>
      <c r="J443" s="23">
        <v>0</v>
      </c>
      <c r="K443" s="23">
        <v>1</v>
      </c>
      <c r="L443" s="23" t="s">
        <v>895</v>
      </c>
      <c r="O443" s="23">
        <v>123</v>
      </c>
      <c r="P443" s="23">
        <v>1</v>
      </c>
      <c r="T443" s="98"/>
      <c r="U443" s="98"/>
      <c r="W443" s="23" t="s">
        <v>111</v>
      </c>
      <c r="X443" s="23" t="str">
        <f>IF(ISBLANK(W443),"",VLOOKUP($W443,Sheet2!$A$2:$E$29,3,FALSE))</f>
        <v>UI_icon_teshudognzuo_04</v>
      </c>
      <c r="Y443" s="23" t="str">
        <f>IF(ISBLANK(W443),"",VLOOKUP($W443,Sheet2!$A$2:$E$29,4,FALSE))</f>
        <v>BQ_mood04</v>
      </c>
    </row>
    <row r="444" s="23" customFormat="1" spans="1:25">
      <c r="A444" s="4">
        <f t="shared" si="106"/>
        <v>438</v>
      </c>
      <c r="B444" s="23">
        <v>113080</v>
      </c>
      <c r="C444" s="23" t="s">
        <v>66</v>
      </c>
      <c r="D444" s="23" t="str">
        <f>IF(ISBLANK(C444),"",VLOOKUP($W444,Sheet2!$A$2:$E$29,3,FALSE))</f>
        <v>UI_icon_teshudognzuo_22</v>
      </c>
      <c r="E444" s="23" t="str">
        <f t="shared" si="107"/>
        <v>大笑</v>
      </c>
      <c r="F444" s="23" t="s">
        <v>896</v>
      </c>
      <c r="I444" s="23">
        <v>1</v>
      </c>
      <c r="J444" s="23">
        <v>0</v>
      </c>
      <c r="K444" s="23">
        <v>1</v>
      </c>
      <c r="L444" s="23" t="s">
        <v>897</v>
      </c>
      <c r="O444" s="23">
        <v>123</v>
      </c>
      <c r="P444" s="23">
        <v>1</v>
      </c>
      <c r="T444" s="98"/>
      <c r="U444" s="98"/>
      <c r="W444" s="23" t="s">
        <v>155</v>
      </c>
      <c r="X444" s="23" t="str">
        <f>IF(ISBLANK(W444),"",VLOOKUP($W444,Sheet2!$A$2:$E$29,3,FALSE))</f>
        <v>UI_icon_teshudognzuo_22</v>
      </c>
      <c r="Y444" s="23" t="str">
        <f>IF(ISBLANK(W444),"",VLOOKUP($W444,Sheet2!$A$2:$E$29,4,FALSE))</f>
        <v>BQ_mood22</v>
      </c>
    </row>
    <row r="445" s="23" customFormat="1" spans="1:25">
      <c r="A445" s="4">
        <f t="shared" si="106"/>
        <v>439</v>
      </c>
      <c r="B445" s="23">
        <v>113080</v>
      </c>
      <c r="C445" s="23" t="s">
        <v>93</v>
      </c>
      <c r="D445" s="23" t="str">
        <f>IF(ISBLANK(C445),"",VLOOKUP($W445,Sheet2!$A$2:$E$29,3,FALSE))</f>
        <v>UI_icon_teshudognzuo_07</v>
      </c>
      <c r="E445" s="23" t="str">
        <f t="shared" si="107"/>
        <v>观望</v>
      </c>
      <c r="F445" s="23" t="s">
        <v>898</v>
      </c>
      <c r="I445" s="23">
        <v>1</v>
      </c>
      <c r="J445" s="23">
        <v>0</v>
      </c>
      <c r="K445" s="23">
        <v>1</v>
      </c>
      <c r="L445" s="23" t="s">
        <v>899</v>
      </c>
      <c r="O445" s="23">
        <v>123</v>
      </c>
      <c r="P445" s="23">
        <v>1</v>
      </c>
      <c r="T445" s="98"/>
      <c r="U445" s="98"/>
      <c r="W445" s="23" t="s">
        <v>127</v>
      </c>
      <c r="X445" s="23" t="str">
        <f>IF(ISBLANK(W445),"",VLOOKUP($W445,Sheet2!$A$2:$E$29,3,FALSE))</f>
        <v>UI_icon_teshudognzuo_07</v>
      </c>
      <c r="Y445" s="23" t="str">
        <f>IF(ISBLANK(W445),"",VLOOKUP($W445,Sheet2!$A$2:$E$29,4,FALSE))</f>
        <v>BQ_mood07</v>
      </c>
    </row>
    <row r="446" s="23" customFormat="1" spans="1:25">
      <c r="A446" s="4">
        <f t="shared" si="106"/>
        <v>440</v>
      </c>
      <c r="B446" s="23">
        <v>113080</v>
      </c>
      <c r="C446" s="23" t="s">
        <v>364</v>
      </c>
      <c r="D446" s="23" t="str">
        <f>IF(ISBLANK(C446),"",VLOOKUP($W446,Sheet2!$A$2:$E$29,3,FALSE))</f>
        <v>UI_icon_teshudognzuo_27</v>
      </c>
      <c r="E446" s="23" t="str">
        <f t="shared" si="107"/>
        <v>秀</v>
      </c>
      <c r="I446" s="23">
        <v>0</v>
      </c>
      <c r="J446" s="23">
        <v>1</v>
      </c>
      <c r="K446" s="23">
        <v>0</v>
      </c>
      <c r="O446" s="23">
        <v>123</v>
      </c>
      <c r="P446" s="23">
        <v>0</v>
      </c>
      <c r="S446" s="23" t="s">
        <v>365</v>
      </c>
      <c r="T446" s="98"/>
      <c r="U446" s="98"/>
      <c r="W446" s="23" t="s">
        <v>65</v>
      </c>
      <c r="X446" s="23" t="str">
        <f>IF(ISBLANK(W446),"",VLOOKUP($W446,Sheet2!$A$2:$E$29,3,FALSE))</f>
        <v>UI_icon_teshudognzuo_27</v>
      </c>
      <c r="Y446" s="23" t="str">
        <f>IF(ISBLANK(W446),"",VLOOKUP($W446,Sheet2!$A$2:$E$29,4,FALSE))</f>
        <v>BQ_mood27</v>
      </c>
    </row>
    <row r="447" s="2" customFormat="1" ht="23.25" spans="1:25">
      <c r="A447" s="4">
        <f t="shared" si="106"/>
        <v>441</v>
      </c>
      <c r="B447" s="2">
        <v>113081</v>
      </c>
      <c r="C447" s="2" t="s">
        <v>50</v>
      </c>
      <c r="D447" s="2" t="str">
        <f>IF(ISBLANK(C447),"",VLOOKUP($W447,Sheet2!$A$2:$E$29,3,FALSE))</f>
        <v>UI_icon_teshudognzuo_08</v>
      </c>
      <c r="E447" s="2" t="str">
        <f t="shared" ref="E447:E458" si="108">W447</f>
        <v>休闲</v>
      </c>
      <c r="F447" s="2" t="s">
        <v>900</v>
      </c>
      <c r="I447" s="2">
        <v>1</v>
      </c>
      <c r="J447" s="2">
        <v>0</v>
      </c>
      <c r="K447" s="2">
        <v>1</v>
      </c>
      <c r="O447" s="2">
        <v>124</v>
      </c>
      <c r="P447" s="2">
        <v>1</v>
      </c>
      <c r="T447" s="99"/>
      <c r="U447" s="99" t="s">
        <v>901</v>
      </c>
      <c r="W447" s="2" t="s">
        <v>72</v>
      </c>
      <c r="X447" s="2" t="str">
        <f>IF(ISBLANK(W447),"",VLOOKUP($W447,Sheet2!$A$2:$E$29,3,FALSE))</f>
        <v>UI_icon_teshudognzuo_08</v>
      </c>
      <c r="Y447" s="2" t="str">
        <f>IF(ISBLANK(W447),"",VLOOKUP($W447,Sheet2!$A$2:$E$29,4,FALSE))</f>
        <v>BQ_mood08</v>
      </c>
    </row>
    <row r="448" s="2" customFormat="1" spans="1:25">
      <c r="A448" s="4">
        <f t="shared" si="106"/>
        <v>442</v>
      </c>
      <c r="B448" s="2">
        <v>113081</v>
      </c>
      <c r="C448" s="2" t="s">
        <v>56</v>
      </c>
      <c r="D448" s="2" t="str">
        <f>IF(ISBLANK(C448),"",VLOOKUP($W448,Sheet2!$A$2:$E$29,3,FALSE))</f>
        <v>UI_icon_teshudognzuo_04</v>
      </c>
      <c r="E448" s="2" t="str">
        <f t="shared" si="108"/>
        <v>放松</v>
      </c>
      <c r="F448" s="2" t="s">
        <v>902</v>
      </c>
      <c r="I448" s="2">
        <v>1</v>
      </c>
      <c r="J448" s="2">
        <v>0</v>
      </c>
      <c r="K448" s="2">
        <v>1</v>
      </c>
      <c r="L448" s="2" t="s">
        <v>903</v>
      </c>
      <c r="O448" s="2">
        <v>124</v>
      </c>
      <c r="P448" s="2">
        <v>1</v>
      </c>
      <c r="T448" s="11"/>
      <c r="U448" s="11"/>
      <c r="W448" s="2" t="s">
        <v>111</v>
      </c>
      <c r="X448" s="2" t="str">
        <f>IF(ISBLANK(W448),"",VLOOKUP($W448,Sheet2!$A$2:$E$29,3,FALSE))</f>
        <v>UI_icon_teshudognzuo_04</v>
      </c>
      <c r="Y448" s="2" t="str">
        <f>IF(ISBLANK(W448),"",VLOOKUP($W448,Sheet2!$A$2:$E$29,4,FALSE))</f>
        <v>BQ_mood04</v>
      </c>
    </row>
    <row r="449" s="2" customFormat="1" spans="1:25">
      <c r="A449" s="4">
        <f t="shared" ref="A449:A458" si="109">ROW()-6</f>
        <v>443</v>
      </c>
      <c r="B449" s="2">
        <v>113081</v>
      </c>
      <c r="C449" s="2" t="s">
        <v>61</v>
      </c>
      <c r="D449" s="2" t="str">
        <f>IF(ISBLANK(C449),"",VLOOKUP($W449,Sheet2!$A$2:$E$29,3,FALSE))</f>
        <v>UI_icon_teshudognzuo_28</v>
      </c>
      <c r="E449" s="2" t="str">
        <f t="shared" si="108"/>
        <v>玩</v>
      </c>
      <c r="F449" s="2" t="s">
        <v>904</v>
      </c>
      <c r="I449" s="2">
        <v>1</v>
      </c>
      <c r="J449" s="2">
        <v>0</v>
      </c>
      <c r="K449" s="2">
        <v>1</v>
      </c>
      <c r="L449" s="2" t="s">
        <v>905</v>
      </c>
      <c r="O449" s="2">
        <v>124</v>
      </c>
      <c r="P449" s="2">
        <v>1</v>
      </c>
      <c r="T449" s="11"/>
      <c r="U449" s="11"/>
      <c r="W449" s="2" t="s">
        <v>153</v>
      </c>
      <c r="X449" s="2" t="str">
        <f>IF(ISBLANK(W449),"",VLOOKUP($W449,Sheet2!$A$2:$E$29,3,FALSE))</f>
        <v>UI_icon_teshudognzuo_28</v>
      </c>
      <c r="Y449" s="2" t="str">
        <f>IF(ISBLANK(W449),"",VLOOKUP($W449,Sheet2!$A$2:$E$29,4,FALSE))</f>
        <v>BQ_mood28</v>
      </c>
    </row>
    <row r="450" s="2" customFormat="1" spans="1:25">
      <c r="A450" s="4">
        <f t="shared" si="109"/>
        <v>444</v>
      </c>
      <c r="B450" s="2">
        <v>113081</v>
      </c>
      <c r="C450" s="2" t="s">
        <v>66</v>
      </c>
      <c r="D450" s="2" t="str">
        <f>IF(ISBLANK(C450),"",VLOOKUP($W450,Sheet2!$A$2:$E$29,3,FALSE))</f>
        <v>UI_icon_teshudognzuo_03</v>
      </c>
      <c r="E450" s="2" t="str">
        <f t="shared" si="108"/>
        <v>打招呼</v>
      </c>
      <c r="F450" s="2" t="s">
        <v>906</v>
      </c>
      <c r="I450" s="2">
        <v>1</v>
      </c>
      <c r="J450" s="2">
        <v>0</v>
      </c>
      <c r="K450" s="2">
        <v>1</v>
      </c>
      <c r="L450" s="2" t="s">
        <v>907</v>
      </c>
      <c r="O450" s="2">
        <v>124</v>
      </c>
      <c r="P450" s="2">
        <v>1</v>
      </c>
      <c r="T450" s="11"/>
      <c r="U450" s="11"/>
      <c r="W450" s="2" t="s">
        <v>103</v>
      </c>
      <c r="X450" s="2" t="str">
        <f>IF(ISBLANK(W450),"",VLOOKUP($W450,Sheet2!$A$2:$E$29,3,FALSE))</f>
        <v>UI_icon_teshudognzuo_03</v>
      </c>
      <c r="Y450" s="2" t="str">
        <f>IF(ISBLANK(W450),"",VLOOKUP($W450,Sheet2!$A$2:$E$29,4,FALSE))</f>
        <v>BQ_mood03</v>
      </c>
    </row>
    <row r="451" s="2" customFormat="1" spans="1:25">
      <c r="A451" s="4">
        <f t="shared" si="109"/>
        <v>445</v>
      </c>
      <c r="B451" s="2">
        <v>113081</v>
      </c>
      <c r="C451" s="2" t="s">
        <v>93</v>
      </c>
      <c r="D451" s="2" t="str">
        <f>IF(ISBLANK(C451),"",VLOOKUP($W451,Sheet2!$A$2:$E$29,3,FALSE))</f>
        <v>UI_icon_teshudognzuo_21</v>
      </c>
      <c r="E451" s="2" t="str">
        <f t="shared" si="108"/>
        <v>思考</v>
      </c>
      <c r="I451" s="2">
        <v>1</v>
      </c>
      <c r="J451" s="2">
        <v>0</v>
      </c>
      <c r="K451" s="2">
        <v>1</v>
      </c>
      <c r="O451" s="2">
        <v>124</v>
      </c>
      <c r="P451" s="2">
        <v>1</v>
      </c>
      <c r="T451" s="11"/>
      <c r="U451" s="11"/>
      <c r="W451" s="2" t="s">
        <v>205</v>
      </c>
      <c r="X451" s="2" t="str">
        <f>IF(ISBLANK(W451),"",VLOOKUP($W451,Sheet2!$A$2:$E$29,3,FALSE))</f>
        <v>UI_icon_teshudognzuo_21</v>
      </c>
      <c r="Y451" s="2" t="str">
        <f>IF(ISBLANK(W451),"",VLOOKUP($W451,Sheet2!$A$2:$E$29,4,FALSE))</f>
        <v>BQ_mood21</v>
      </c>
    </row>
    <row r="452" s="2" customFormat="1" spans="1:25">
      <c r="A452" s="4">
        <f t="shared" si="109"/>
        <v>446</v>
      </c>
      <c r="B452" s="2">
        <v>113081</v>
      </c>
      <c r="C452" s="2" t="s">
        <v>364</v>
      </c>
      <c r="D452" s="2" t="str">
        <f>IF(ISBLANK(C452),"",VLOOKUP($W452,Sheet2!$A$2:$E$29,3,FALSE))</f>
        <v>UI_icon_teshudognzuo_27</v>
      </c>
      <c r="E452" s="2" t="str">
        <f t="shared" si="108"/>
        <v>秀</v>
      </c>
      <c r="I452" s="2">
        <v>0</v>
      </c>
      <c r="J452" s="2">
        <v>1</v>
      </c>
      <c r="K452" s="2">
        <v>0</v>
      </c>
      <c r="O452" s="2">
        <v>124</v>
      </c>
      <c r="P452" s="2">
        <v>0</v>
      </c>
      <c r="S452" s="2" t="s">
        <v>365</v>
      </c>
      <c r="T452" s="11"/>
      <c r="U452" s="11"/>
      <c r="W452" s="2" t="s">
        <v>65</v>
      </c>
      <c r="X452" s="2" t="str">
        <f>IF(ISBLANK(W452),"",VLOOKUP($W452,Sheet2!$A$2:$E$29,3,FALSE))</f>
        <v>UI_icon_teshudognzuo_27</v>
      </c>
      <c r="Y452" s="2" t="str">
        <f>IF(ISBLANK(W452),"",VLOOKUP($W452,Sheet2!$A$2:$E$29,4,FALSE))</f>
        <v>BQ_mood27</v>
      </c>
    </row>
    <row r="453" s="24" customFormat="1" ht="23.25" spans="1:25">
      <c r="A453" s="4">
        <f t="shared" si="109"/>
        <v>447</v>
      </c>
      <c r="B453" s="24">
        <v>113082</v>
      </c>
      <c r="C453" s="24" t="s">
        <v>50</v>
      </c>
      <c r="D453" s="24" t="str">
        <f>IF(ISBLANK(C453),"",VLOOKUP($W453,Sheet2!$A$2:$E$29,3,FALSE))</f>
        <v>UI_icon_teshudognzuo_28</v>
      </c>
      <c r="E453" s="24" t="str">
        <f t="shared" ref="E453:E470" si="110">W453</f>
        <v>玩</v>
      </c>
      <c r="F453" s="24" t="s">
        <v>908</v>
      </c>
      <c r="I453" s="24">
        <v>1</v>
      </c>
      <c r="J453" s="24">
        <v>0</v>
      </c>
      <c r="K453" s="24">
        <v>1</v>
      </c>
      <c r="L453" s="24" t="s">
        <v>909</v>
      </c>
      <c r="O453" s="24">
        <v>125</v>
      </c>
      <c r="P453" s="24">
        <v>1</v>
      </c>
      <c r="T453" s="106"/>
      <c r="U453" s="106" t="s">
        <v>910</v>
      </c>
      <c r="W453" s="24" t="s">
        <v>153</v>
      </c>
      <c r="X453" s="24" t="str">
        <f>IF(ISBLANK(W453),"",VLOOKUP($W453,Sheet2!$A$2:$E$29,3,FALSE))</f>
        <v>UI_icon_teshudognzuo_28</v>
      </c>
      <c r="Y453" s="24" t="str">
        <f>IF(ISBLANK(W453),"",VLOOKUP($W453,Sheet2!$A$2:$E$29,4,FALSE))</f>
        <v>BQ_mood28</v>
      </c>
    </row>
    <row r="454" s="24" customFormat="1" spans="1:25">
      <c r="A454" s="4">
        <f t="shared" si="109"/>
        <v>448</v>
      </c>
      <c r="B454" s="24">
        <v>113082</v>
      </c>
      <c r="C454" s="24" t="s">
        <v>56</v>
      </c>
      <c r="D454" s="24" t="str">
        <f>IF(ISBLANK(C454),"",VLOOKUP($W454,Sheet2!$A$2:$E$29,3,FALSE))</f>
        <v>UI_icon_teshudognzuo_04</v>
      </c>
      <c r="E454" s="24" t="str">
        <f t="shared" si="110"/>
        <v>放松</v>
      </c>
      <c r="F454" s="24" t="s">
        <v>911</v>
      </c>
      <c r="I454" s="24">
        <v>1</v>
      </c>
      <c r="J454" s="24">
        <v>0</v>
      </c>
      <c r="K454" s="24">
        <v>1</v>
      </c>
      <c r="L454" s="24" t="s">
        <v>912</v>
      </c>
      <c r="O454" s="24">
        <v>125</v>
      </c>
      <c r="P454" s="24">
        <v>1</v>
      </c>
      <c r="T454" s="107"/>
      <c r="U454" s="107"/>
      <c r="W454" s="24" t="s">
        <v>111</v>
      </c>
      <c r="X454" s="24" t="str">
        <f>IF(ISBLANK(W454),"",VLOOKUP($W454,Sheet2!$A$2:$E$29,3,FALSE))</f>
        <v>UI_icon_teshudognzuo_04</v>
      </c>
      <c r="Y454" s="24" t="str">
        <f>IF(ISBLANK(W454),"",VLOOKUP($W454,Sheet2!$A$2:$E$29,4,FALSE))</f>
        <v>BQ_mood04</v>
      </c>
    </row>
    <row r="455" s="24" customFormat="1" spans="1:25">
      <c r="A455" s="4">
        <f t="shared" si="109"/>
        <v>449</v>
      </c>
      <c r="B455" s="24">
        <v>113082</v>
      </c>
      <c r="C455" s="24" t="s">
        <v>61</v>
      </c>
      <c r="D455" s="24" t="str">
        <f>IF(ISBLANK(C455),"",VLOOKUP($W455,Sheet2!$A$2:$E$29,3,FALSE))</f>
        <v>UI_icon_teshudognzuo_12</v>
      </c>
      <c r="E455" s="24" t="str">
        <f t="shared" si="110"/>
        <v>迷茫</v>
      </c>
      <c r="F455" s="24" t="s">
        <v>913</v>
      </c>
      <c r="I455" s="24">
        <v>1</v>
      </c>
      <c r="J455" s="24">
        <v>0</v>
      </c>
      <c r="K455" s="24">
        <v>1</v>
      </c>
      <c r="L455" s="24" t="s">
        <v>914</v>
      </c>
      <c r="O455" s="24">
        <v>125</v>
      </c>
      <c r="P455" s="24">
        <v>1</v>
      </c>
      <c r="T455" s="107"/>
      <c r="U455" s="107"/>
      <c r="W455" s="24" t="s">
        <v>375</v>
      </c>
      <c r="X455" s="24" t="str">
        <f>IF(ISBLANK(W455),"",VLOOKUP($W455,Sheet2!$A$2:$E$29,3,FALSE))</f>
        <v>UI_icon_teshudognzuo_12</v>
      </c>
      <c r="Y455" s="24" t="str">
        <f>IF(ISBLANK(W455),"",VLOOKUP($W455,Sheet2!$A$2:$E$29,4,FALSE))</f>
        <v>BQ_mood12</v>
      </c>
    </row>
    <row r="456" s="24" customFormat="1" spans="1:25">
      <c r="A456" s="4">
        <f t="shared" si="109"/>
        <v>450</v>
      </c>
      <c r="B456" s="24">
        <v>113082</v>
      </c>
      <c r="C456" s="24" t="s">
        <v>66</v>
      </c>
      <c r="D456" s="24" t="str">
        <f>IF(ISBLANK(C456),"",VLOOKUP($W456,Sheet2!$A$2:$E$29,3,FALSE))</f>
        <v>UI_icon_teshudognzuo_10</v>
      </c>
      <c r="E456" s="24" t="str">
        <f t="shared" si="110"/>
        <v>生气</v>
      </c>
      <c r="F456" s="24" t="s">
        <v>915</v>
      </c>
      <c r="I456" s="24">
        <v>1</v>
      </c>
      <c r="J456" s="24">
        <v>0</v>
      </c>
      <c r="K456" s="24">
        <v>1</v>
      </c>
      <c r="L456" s="24" t="s">
        <v>916</v>
      </c>
      <c r="O456" s="24">
        <v>125</v>
      </c>
      <c r="P456" s="24">
        <v>1</v>
      </c>
      <c r="T456" s="107"/>
      <c r="U456" s="107"/>
      <c r="W456" s="24" t="s">
        <v>446</v>
      </c>
      <c r="X456" s="24" t="str">
        <f>IF(ISBLANK(W456),"",VLOOKUP($W456,Sheet2!$A$2:$E$29,3,FALSE))</f>
        <v>UI_icon_teshudognzuo_10</v>
      </c>
      <c r="Y456" s="24" t="str">
        <f>IF(ISBLANK(W456),"",VLOOKUP($W456,Sheet2!$A$2:$E$29,4,FALSE))</f>
        <v>BQ_mood10</v>
      </c>
    </row>
    <row r="457" s="24" customFormat="1" spans="1:25">
      <c r="A457" s="4">
        <f t="shared" si="109"/>
        <v>451</v>
      </c>
      <c r="B457" s="24">
        <v>113082</v>
      </c>
      <c r="C457" s="24" t="s">
        <v>93</v>
      </c>
      <c r="D457" s="24" t="str">
        <f>IF(ISBLANK(C457),"",VLOOKUP($W457,Sheet2!$A$2:$E$29,3,FALSE))</f>
        <v>UI_icon_teshudognzuo_07</v>
      </c>
      <c r="E457" s="24" t="str">
        <f t="shared" si="110"/>
        <v>观望</v>
      </c>
      <c r="F457" s="24" t="s">
        <v>917</v>
      </c>
      <c r="I457" s="24">
        <v>1</v>
      </c>
      <c r="J457" s="24">
        <v>0</v>
      </c>
      <c r="K457" s="24">
        <v>1</v>
      </c>
      <c r="L457" s="24" t="s">
        <v>918</v>
      </c>
      <c r="O457" s="24">
        <v>125</v>
      </c>
      <c r="P457" s="24">
        <v>1</v>
      </c>
      <c r="T457" s="107"/>
      <c r="U457" s="107"/>
      <c r="W457" s="24" t="s">
        <v>127</v>
      </c>
      <c r="X457" s="24" t="str">
        <f>IF(ISBLANK(W457),"",VLOOKUP($W457,Sheet2!$A$2:$E$29,3,FALSE))</f>
        <v>UI_icon_teshudognzuo_07</v>
      </c>
      <c r="Y457" s="24" t="str">
        <f>IF(ISBLANK(W457),"",VLOOKUP($W457,Sheet2!$A$2:$E$29,4,FALSE))</f>
        <v>BQ_mood07</v>
      </c>
    </row>
    <row r="458" s="24" customFormat="1" spans="1:25">
      <c r="A458" s="4">
        <f t="shared" si="109"/>
        <v>452</v>
      </c>
      <c r="B458" s="24">
        <v>113082</v>
      </c>
      <c r="C458" s="24" t="s">
        <v>364</v>
      </c>
      <c r="D458" s="24" t="str">
        <f>IF(ISBLANK(C458),"",VLOOKUP($W458,Sheet2!$A$2:$E$29,3,FALSE))</f>
        <v>UI_icon_teshudognzuo_27</v>
      </c>
      <c r="E458" s="24" t="str">
        <f t="shared" si="110"/>
        <v>秀</v>
      </c>
      <c r="I458" s="24">
        <v>0</v>
      </c>
      <c r="J458" s="24">
        <v>1</v>
      </c>
      <c r="K458" s="24">
        <v>0</v>
      </c>
      <c r="O458" s="24">
        <v>125</v>
      </c>
      <c r="P458" s="24">
        <v>0</v>
      </c>
      <c r="S458" s="24" t="s">
        <v>365</v>
      </c>
      <c r="T458" s="107"/>
      <c r="U458" s="107"/>
      <c r="W458" s="24" t="s">
        <v>65</v>
      </c>
      <c r="X458" s="24" t="str">
        <f>IF(ISBLANK(W458),"",VLOOKUP($W458,Sheet2!$A$2:$E$29,3,FALSE))</f>
        <v>UI_icon_teshudognzuo_27</v>
      </c>
      <c r="Y458" s="24" t="str">
        <f>IF(ISBLANK(W458),"",VLOOKUP($W458,Sheet2!$A$2:$E$29,4,FALSE))</f>
        <v>BQ_mood27</v>
      </c>
    </row>
    <row r="459" s="3" customFormat="1" ht="23.25" spans="1:25">
      <c r="A459" s="4">
        <f t="shared" ref="A459:A468" si="111">ROW()-6</f>
        <v>453</v>
      </c>
      <c r="B459" s="3">
        <v>113083</v>
      </c>
      <c r="C459" s="3" t="s">
        <v>50</v>
      </c>
      <c r="D459" s="3" t="str">
        <f>IF(ISBLANK(C459),"",VLOOKUP($W459,Sheet2!$A$2:$E$29,3,FALSE))</f>
        <v>UI_icon_teshudognzuo_04</v>
      </c>
      <c r="E459" s="3" t="str">
        <f t="shared" si="110"/>
        <v>放松</v>
      </c>
      <c r="F459" s="3" t="s">
        <v>919</v>
      </c>
      <c r="I459" s="3">
        <v>1</v>
      </c>
      <c r="J459" s="3">
        <v>0</v>
      </c>
      <c r="K459" s="3">
        <v>1</v>
      </c>
      <c r="L459" s="3" t="s">
        <v>920</v>
      </c>
      <c r="O459" s="3">
        <v>126</v>
      </c>
      <c r="P459" s="3">
        <v>1</v>
      </c>
      <c r="T459" s="14"/>
      <c r="U459" s="14" t="s">
        <v>921</v>
      </c>
      <c r="W459" s="3" t="s">
        <v>111</v>
      </c>
      <c r="X459" s="3" t="str">
        <f>IF(ISBLANK(W459),"",VLOOKUP($W459,Sheet2!$A$2:$E$29,3,FALSE))</f>
        <v>UI_icon_teshudognzuo_04</v>
      </c>
      <c r="Y459" s="3" t="str">
        <f>IF(ISBLANK(W459),"",VLOOKUP($W459,Sheet2!$A$2:$E$29,4,FALSE))</f>
        <v>BQ_mood04</v>
      </c>
    </row>
    <row r="460" s="25" customFormat="1" spans="1:25">
      <c r="A460" s="4">
        <f t="shared" si="111"/>
        <v>454</v>
      </c>
      <c r="B460" s="25">
        <v>113083</v>
      </c>
      <c r="C460" s="25" t="s">
        <v>56</v>
      </c>
      <c r="D460" s="25" t="str">
        <f>IF(ISBLANK(C460),"",VLOOKUP($W460,Sheet2!$A$2:$E$29,3,FALSE))</f>
        <v>UI_icon_teshudognzuo_07</v>
      </c>
      <c r="E460" s="25" t="str">
        <f t="shared" si="110"/>
        <v>观望</v>
      </c>
      <c r="F460" s="25" t="s">
        <v>922</v>
      </c>
      <c r="I460" s="25">
        <v>1</v>
      </c>
      <c r="J460" s="25">
        <v>0</v>
      </c>
      <c r="K460" s="25">
        <v>1</v>
      </c>
      <c r="O460" s="25">
        <v>126</v>
      </c>
      <c r="P460" s="25">
        <v>1</v>
      </c>
      <c r="T460" s="108"/>
      <c r="U460" s="108"/>
      <c r="W460" s="25" t="s">
        <v>127</v>
      </c>
      <c r="X460" s="25" t="str">
        <f>IF(ISBLANK(W460),"",VLOOKUP($W460,Sheet2!$A$2:$E$29,3,FALSE))</f>
        <v>UI_icon_teshudognzuo_07</v>
      </c>
      <c r="Y460" s="25" t="str">
        <f>IF(ISBLANK(W460),"",VLOOKUP($W460,Sheet2!$A$2:$E$29,4,FALSE))</f>
        <v>BQ_mood07</v>
      </c>
    </row>
    <row r="461" s="3" customFormat="1" spans="1:25">
      <c r="A461" s="4">
        <f t="shared" si="111"/>
        <v>455</v>
      </c>
      <c r="B461" s="3">
        <v>113083</v>
      </c>
      <c r="C461" s="3" t="s">
        <v>61</v>
      </c>
      <c r="D461" s="3" t="str">
        <f>IF(ISBLANK(C461),"",VLOOKUP($W461,Sheet2!$A$2:$E$29,3,FALSE))</f>
        <v>UI_icon_teshudognzuo_08</v>
      </c>
      <c r="E461" s="3" t="str">
        <f t="shared" si="110"/>
        <v>休闲</v>
      </c>
      <c r="F461" s="3" t="s">
        <v>923</v>
      </c>
      <c r="I461" s="3">
        <v>1</v>
      </c>
      <c r="J461" s="3">
        <v>0</v>
      </c>
      <c r="K461" s="3">
        <v>1</v>
      </c>
      <c r="L461" s="3" t="s">
        <v>924</v>
      </c>
      <c r="O461" s="3">
        <v>126</v>
      </c>
      <c r="P461" s="3">
        <v>1</v>
      </c>
      <c r="T461" s="15"/>
      <c r="U461" s="15"/>
      <c r="W461" s="3" t="s">
        <v>72</v>
      </c>
      <c r="X461" s="3" t="str">
        <f>IF(ISBLANK(W461),"",VLOOKUP($W461,Sheet2!$A$2:$E$29,3,FALSE))</f>
        <v>UI_icon_teshudognzuo_08</v>
      </c>
      <c r="Y461" s="3" t="str">
        <f>IF(ISBLANK(W461),"",VLOOKUP($W461,Sheet2!$A$2:$E$29,4,FALSE))</f>
        <v>BQ_mood08</v>
      </c>
    </row>
    <row r="462" s="3" customFormat="1" spans="1:25">
      <c r="A462" s="4">
        <f t="shared" si="111"/>
        <v>456</v>
      </c>
      <c r="B462" s="3">
        <v>113083</v>
      </c>
      <c r="C462" s="3" t="s">
        <v>66</v>
      </c>
      <c r="D462" s="3" t="str">
        <f>IF(ISBLANK(C462),"",VLOOKUP($W462,Sheet2!$A$2:$E$29,3,FALSE))</f>
        <v>UI_icon_teshudognzuo_15</v>
      </c>
      <c r="E462" s="3" t="str">
        <f t="shared" si="110"/>
        <v>不屑</v>
      </c>
      <c r="F462" s="3" t="s">
        <v>925</v>
      </c>
      <c r="I462" s="3">
        <v>1</v>
      </c>
      <c r="J462" s="3">
        <v>0</v>
      </c>
      <c r="K462" s="3">
        <v>1</v>
      </c>
      <c r="L462" s="3" t="s">
        <v>926</v>
      </c>
      <c r="O462" s="3">
        <v>126</v>
      </c>
      <c r="P462" s="3">
        <v>1</v>
      </c>
      <c r="T462" s="15"/>
      <c r="U462" s="15"/>
      <c r="W462" s="3" t="s">
        <v>194</v>
      </c>
      <c r="X462" s="3" t="str">
        <f>IF(ISBLANK(W462),"",VLOOKUP($W462,Sheet2!$A$2:$E$29,3,FALSE))</f>
        <v>UI_icon_teshudognzuo_15</v>
      </c>
      <c r="Y462" s="3" t="str">
        <f>IF(ISBLANK(W462),"",VLOOKUP($W462,Sheet2!$A$2:$E$29,4,FALSE))</f>
        <v>BQ_mood15</v>
      </c>
    </row>
    <row r="463" s="3" customFormat="1" spans="1:25">
      <c r="A463" s="4">
        <f t="shared" si="111"/>
        <v>457</v>
      </c>
      <c r="B463" s="3">
        <v>113083</v>
      </c>
      <c r="C463" s="3" t="s">
        <v>93</v>
      </c>
      <c r="D463" s="3" t="str">
        <f>IF(ISBLANK(C463),"",VLOOKUP($W463,Sheet2!$A$2:$E$29,3,FALSE))</f>
        <v>UI_icon_teshudognzuo_02</v>
      </c>
      <c r="E463" s="3" t="str">
        <f t="shared" si="110"/>
        <v>拒绝</v>
      </c>
      <c r="F463" s="3" t="s">
        <v>927</v>
      </c>
      <c r="I463" s="3">
        <v>1</v>
      </c>
      <c r="J463" s="3">
        <v>0</v>
      </c>
      <c r="K463" s="3">
        <v>1</v>
      </c>
      <c r="L463" s="3" t="s">
        <v>928</v>
      </c>
      <c r="O463" s="3">
        <v>126</v>
      </c>
      <c r="P463" s="3">
        <v>1</v>
      </c>
      <c r="T463" s="15"/>
      <c r="U463" s="15"/>
      <c r="W463" s="3" t="s">
        <v>77</v>
      </c>
      <c r="X463" s="3" t="str">
        <f>IF(ISBLANK(W463),"",VLOOKUP($W463,Sheet2!$A$2:$E$29,3,FALSE))</f>
        <v>UI_icon_teshudognzuo_02</v>
      </c>
      <c r="Y463" s="3" t="str">
        <f>IF(ISBLANK(W463),"",VLOOKUP($W463,Sheet2!$A$2:$E$29,4,FALSE))</f>
        <v>BQ_mood02</v>
      </c>
    </row>
    <row r="464" s="3" customFormat="1" spans="1:25">
      <c r="A464" s="4">
        <f t="shared" si="111"/>
        <v>458</v>
      </c>
      <c r="B464" s="3">
        <v>113083</v>
      </c>
      <c r="C464" s="3" t="s">
        <v>364</v>
      </c>
      <c r="D464" s="3" t="str">
        <f>IF(ISBLANK(C464),"",VLOOKUP($W464,Sheet2!$A$2:$E$29,3,FALSE))</f>
        <v>UI_icon_teshudognzuo_27</v>
      </c>
      <c r="E464" s="3" t="str">
        <f t="shared" si="110"/>
        <v>秀</v>
      </c>
      <c r="I464" s="3">
        <v>0</v>
      </c>
      <c r="J464" s="3">
        <v>1</v>
      </c>
      <c r="K464" s="3">
        <v>0</v>
      </c>
      <c r="O464" s="3">
        <v>126</v>
      </c>
      <c r="P464" s="3">
        <v>0</v>
      </c>
      <c r="S464" s="3" t="s">
        <v>365</v>
      </c>
      <c r="T464" s="15"/>
      <c r="U464" s="15"/>
      <c r="W464" s="3" t="s">
        <v>65</v>
      </c>
      <c r="X464" s="3" t="str">
        <f>IF(ISBLANK(W464),"",VLOOKUP($W464,Sheet2!$A$2:$E$29,3,FALSE))</f>
        <v>UI_icon_teshudognzuo_27</v>
      </c>
      <c r="Y464" s="3" t="str">
        <f>IF(ISBLANK(W464),"",VLOOKUP($W464,Sheet2!$A$2:$E$29,4,FALSE))</f>
        <v>BQ_mood27</v>
      </c>
    </row>
    <row r="465" s="3" customFormat="1" ht="18.75" spans="1:25">
      <c r="A465" s="4">
        <f t="shared" si="111"/>
        <v>459</v>
      </c>
      <c r="B465" s="3">
        <v>113083</v>
      </c>
      <c r="C465" s="3" t="s">
        <v>547</v>
      </c>
      <c r="D465" s="6" t="str">
        <f>X465</f>
        <v>UI_icon_teshudognzuo_27</v>
      </c>
      <c r="E465" s="3" t="str">
        <f t="shared" si="110"/>
        <v>秀</v>
      </c>
      <c r="I465" s="3">
        <v>0</v>
      </c>
      <c r="J465" s="3">
        <v>1</v>
      </c>
      <c r="K465" s="3">
        <v>0</v>
      </c>
      <c r="L465" s="8"/>
      <c r="O465" s="79">
        <v>126</v>
      </c>
      <c r="P465" s="3">
        <v>0</v>
      </c>
      <c r="S465" s="3" t="s">
        <v>587</v>
      </c>
      <c r="T465" s="12"/>
      <c r="U465" s="12" t="s">
        <v>929</v>
      </c>
      <c r="W465" s="3" t="s">
        <v>65</v>
      </c>
      <c r="X465" s="3" t="str">
        <f>IF(ISBLANK(W465),"",VLOOKUP($W465,[3]Sheet2!$A$2:$E$29,3,FALSE))</f>
        <v>UI_icon_teshudognzuo_27</v>
      </c>
      <c r="Y465" s="3" t="str">
        <f>IF(ISBLANK(W465),"",VLOOKUP($W465,[3]Sheet2!$A$2:$E$29,4,FALSE))</f>
        <v>BQ_mood27</v>
      </c>
    </row>
    <row r="466" s="1" customFormat="1" ht="23.25" spans="1:25">
      <c r="A466" s="4">
        <f t="shared" si="111"/>
        <v>460</v>
      </c>
      <c r="B466" s="1">
        <v>113084</v>
      </c>
      <c r="C466" s="1" t="s">
        <v>50</v>
      </c>
      <c r="D466" s="100" t="str">
        <f>IF(ISBLANK(C466),"",VLOOKUP($W466,Sheet2!$A$2:$E$29,3,FALSE))</f>
        <v>UI_icon_teshudognzuo_02</v>
      </c>
      <c r="E466" s="100" t="str">
        <f t="shared" ref="E466:E471" si="112">W466</f>
        <v>拒绝</v>
      </c>
      <c r="F466" s="1" t="s">
        <v>930</v>
      </c>
      <c r="I466" s="1">
        <v>1</v>
      </c>
      <c r="J466" s="1">
        <v>0</v>
      </c>
      <c r="K466" s="1">
        <v>1</v>
      </c>
      <c r="L466" s="1" t="s">
        <v>931</v>
      </c>
      <c r="O466" s="1">
        <v>127</v>
      </c>
      <c r="P466" s="1">
        <v>1</v>
      </c>
      <c r="T466" s="109"/>
      <c r="U466" s="109" t="s">
        <v>932</v>
      </c>
      <c r="W466" s="1" t="s">
        <v>77</v>
      </c>
      <c r="X466" s="1" t="str">
        <f>IF(ISBLANK(W466),"",VLOOKUP($W466,Sheet2!$A$2:$E$29,3,FALSE))</f>
        <v>UI_icon_teshudognzuo_02</v>
      </c>
      <c r="Y466" s="1" t="str">
        <f>IF(ISBLANK(W466),"",VLOOKUP($W466,Sheet2!$A$2:$E$29,4,FALSE))</f>
        <v>BQ_mood02</v>
      </c>
    </row>
    <row r="467" s="1" customFormat="1" spans="1:25">
      <c r="A467" s="4">
        <f t="shared" si="111"/>
        <v>461</v>
      </c>
      <c r="B467" s="1">
        <v>113084</v>
      </c>
      <c r="C467" s="1" t="s">
        <v>56</v>
      </c>
      <c r="D467" s="100" t="str">
        <f>IF(ISBLANK(C467),"",VLOOKUP($W467,Sheet2!$A$2:$E$29,3,FALSE))</f>
        <v>UI_icon_teshudognzuo_08</v>
      </c>
      <c r="E467" s="100" t="str">
        <f t="shared" si="112"/>
        <v>休闲</v>
      </c>
      <c r="F467" s="1" t="s">
        <v>933</v>
      </c>
      <c r="I467" s="1">
        <v>1</v>
      </c>
      <c r="J467" s="1">
        <v>0</v>
      </c>
      <c r="K467" s="1">
        <v>1</v>
      </c>
      <c r="L467" s="1" t="s">
        <v>934</v>
      </c>
      <c r="O467" s="1">
        <v>127</v>
      </c>
      <c r="P467" s="1">
        <v>1</v>
      </c>
      <c r="T467" s="96"/>
      <c r="U467" s="96"/>
      <c r="W467" s="1" t="s">
        <v>72</v>
      </c>
      <c r="X467" s="1" t="str">
        <f>IF(ISBLANK(W467),"",VLOOKUP($W467,Sheet2!$A$2:$E$29,3,FALSE))</f>
        <v>UI_icon_teshudognzuo_08</v>
      </c>
      <c r="Y467" s="1" t="str">
        <f>IF(ISBLANK(W467),"",VLOOKUP($W467,Sheet2!$A$2:$E$29,4,FALSE))</f>
        <v>BQ_mood08</v>
      </c>
    </row>
    <row r="468" s="1" customFormat="1" spans="1:25">
      <c r="A468" s="4">
        <f t="shared" si="111"/>
        <v>462</v>
      </c>
      <c r="B468" s="1">
        <v>113084</v>
      </c>
      <c r="C468" s="1" t="s">
        <v>61</v>
      </c>
      <c r="D468" s="100" t="str">
        <f>IF(ISBLANK(C468),"",VLOOKUP($W468,Sheet2!$A$2:$E$29,3,FALSE))</f>
        <v>UI_icon_teshudognzuo_04</v>
      </c>
      <c r="E468" s="100" t="str">
        <f t="shared" si="112"/>
        <v>放松</v>
      </c>
      <c r="F468" s="1" t="s">
        <v>935</v>
      </c>
      <c r="I468" s="1">
        <v>1</v>
      </c>
      <c r="J468" s="1">
        <v>0</v>
      </c>
      <c r="K468" s="1">
        <v>1</v>
      </c>
      <c r="L468" s="1" t="s">
        <v>936</v>
      </c>
      <c r="O468" s="1">
        <v>127</v>
      </c>
      <c r="P468" s="1">
        <v>1</v>
      </c>
      <c r="T468" s="96"/>
      <c r="U468" s="96"/>
      <c r="W468" s="1" t="s">
        <v>111</v>
      </c>
      <c r="X468" s="1" t="str">
        <f>IF(ISBLANK(W468),"",VLOOKUP($W468,Sheet2!$A$2:$E$29,3,FALSE))</f>
        <v>UI_icon_teshudognzuo_04</v>
      </c>
      <c r="Y468" s="1" t="str">
        <f>IF(ISBLANK(W468),"",VLOOKUP($W468,Sheet2!$A$2:$E$29,4,FALSE))</f>
        <v>BQ_mood04</v>
      </c>
    </row>
    <row r="469" s="1" customFormat="1" spans="1:25">
      <c r="A469" s="4">
        <f t="shared" ref="A469:A478" si="113">ROW()-6</f>
        <v>463</v>
      </c>
      <c r="B469" s="1">
        <v>113084</v>
      </c>
      <c r="C469" s="1" t="s">
        <v>66</v>
      </c>
      <c r="D469" s="100" t="str">
        <f>IF(ISBLANK(C469),"",VLOOKUP($W469,Sheet2!$A$2:$E$29,3,FALSE))</f>
        <v>UI_icon_teshudognzuo_07</v>
      </c>
      <c r="E469" s="100" t="str">
        <f t="shared" si="112"/>
        <v>观望</v>
      </c>
      <c r="F469" s="1" t="s">
        <v>937</v>
      </c>
      <c r="I469" s="1">
        <v>1</v>
      </c>
      <c r="J469" s="1">
        <v>0</v>
      </c>
      <c r="K469" s="1">
        <v>1</v>
      </c>
      <c r="O469" s="1">
        <v>127</v>
      </c>
      <c r="P469" s="1">
        <v>1</v>
      </c>
      <c r="T469" s="96"/>
      <c r="U469" s="96"/>
      <c r="W469" s="1" t="s">
        <v>127</v>
      </c>
      <c r="X469" s="1" t="str">
        <f>IF(ISBLANK(W469),"",VLOOKUP($W469,Sheet2!$A$2:$E$29,3,FALSE))</f>
        <v>UI_icon_teshudognzuo_07</v>
      </c>
      <c r="Y469" s="1" t="str">
        <f>IF(ISBLANK(W469),"",VLOOKUP($W469,Sheet2!$A$2:$E$29,4,FALSE))</f>
        <v>BQ_mood07</v>
      </c>
    </row>
    <row r="470" s="1" customFormat="1" spans="1:25">
      <c r="A470" s="4">
        <f t="shared" si="113"/>
        <v>464</v>
      </c>
      <c r="B470" s="1">
        <v>113084</v>
      </c>
      <c r="C470" s="1" t="s">
        <v>93</v>
      </c>
      <c r="D470" s="100" t="str">
        <f>IF(ISBLANK(C470),"",VLOOKUP($W470,Sheet2!$A$2:$E$29,3,FALSE))</f>
        <v>UI_icon_teshudognzuo_21</v>
      </c>
      <c r="E470" s="100" t="str">
        <f t="shared" si="112"/>
        <v>思考</v>
      </c>
      <c r="F470" s="1" t="s">
        <v>938</v>
      </c>
      <c r="I470" s="1">
        <v>1</v>
      </c>
      <c r="J470" s="1">
        <v>0</v>
      </c>
      <c r="K470" s="1">
        <v>1</v>
      </c>
      <c r="L470" s="1" t="s">
        <v>939</v>
      </c>
      <c r="O470" s="1">
        <v>127</v>
      </c>
      <c r="P470" s="1">
        <v>1</v>
      </c>
      <c r="T470" s="96"/>
      <c r="U470" s="96"/>
      <c r="W470" s="1" t="s">
        <v>205</v>
      </c>
      <c r="X470" s="1" t="str">
        <f>IF(ISBLANK(W470),"",VLOOKUP($W470,Sheet2!$A$2:$E$29,3,FALSE))</f>
        <v>UI_icon_teshudognzuo_21</v>
      </c>
      <c r="Y470" s="1" t="str">
        <f>IF(ISBLANK(W470),"",VLOOKUP($W470,Sheet2!$A$2:$E$29,4,FALSE))</f>
        <v>BQ_mood21</v>
      </c>
    </row>
    <row r="471" s="1" customFormat="1" spans="1:25">
      <c r="A471" s="4">
        <f t="shared" si="113"/>
        <v>465</v>
      </c>
      <c r="B471" s="1">
        <v>113084</v>
      </c>
      <c r="C471" s="1" t="s">
        <v>364</v>
      </c>
      <c r="D471" s="100" t="str">
        <f>IF(ISBLANK(C471),"",VLOOKUP($W471,Sheet2!$A$2:$E$29,3,FALSE))</f>
        <v>UI_icon_teshudognzuo_27</v>
      </c>
      <c r="E471" s="100" t="str">
        <f t="shared" si="112"/>
        <v>秀</v>
      </c>
      <c r="I471" s="1">
        <v>0</v>
      </c>
      <c r="J471" s="1">
        <v>1</v>
      </c>
      <c r="K471" s="1">
        <v>0</v>
      </c>
      <c r="O471" s="1">
        <v>127</v>
      </c>
      <c r="P471" s="1">
        <v>0</v>
      </c>
      <c r="S471" s="1" t="s">
        <v>365</v>
      </c>
      <c r="T471" s="96"/>
      <c r="U471" s="96"/>
      <c r="W471" s="1" t="s">
        <v>65</v>
      </c>
      <c r="X471" s="1" t="str">
        <f>IF(ISBLANK(W471),"",VLOOKUP($W471,Sheet2!$A$2:$E$29,3,FALSE))</f>
        <v>UI_icon_teshudognzuo_27</v>
      </c>
      <c r="Y471" s="1" t="str">
        <f>IF(ISBLANK(W471),"",VLOOKUP($W471,Sheet2!$A$2:$E$29,4,FALSE))</f>
        <v>BQ_mood27</v>
      </c>
    </row>
    <row r="472" s="26" customFormat="1" ht="18.75" spans="1:25">
      <c r="A472" s="4">
        <f t="shared" si="113"/>
        <v>466</v>
      </c>
      <c r="B472" s="26">
        <v>113085</v>
      </c>
      <c r="C472" s="26" t="s">
        <v>50</v>
      </c>
      <c r="D472" s="26" t="str">
        <f>IF(ISBLANK(C472),"",VLOOKUP($W472,Sheet2!$A$2:$E$29,3,FALSE))</f>
        <v>UI_icon_teshudognzuo_05</v>
      </c>
      <c r="E472" s="26" t="str">
        <f t="shared" ref="E472:E478" si="114">W472</f>
        <v>示威</v>
      </c>
      <c r="F472" s="26" t="s">
        <v>940</v>
      </c>
      <c r="I472" s="26">
        <v>1</v>
      </c>
      <c r="J472" s="26">
        <v>0</v>
      </c>
      <c r="K472" s="26">
        <v>1</v>
      </c>
      <c r="L472" s="104" t="s">
        <v>941</v>
      </c>
      <c r="O472" s="26">
        <v>128</v>
      </c>
      <c r="P472" s="26">
        <v>1</v>
      </c>
      <c r="T472" s="110"/>
      <c r="U472" s="110" t="s">
        <v>942</v>
      </c>
      <c r="W472" s="26" t="s">
        <v>60</v>
      </c>
      <c r="X472" s="26" t="str">
        <f>IF(ISBLANK(W472),"",VLOOKUP($W472,Sheet2!$A$2:$E$29,3,FALSE))</f>
        <v>UI_icon_teshudognzuo_05</v>
      </c>
      <c r="Y472" s="26" t="str">
        <f>IF(ISBLANK(W472),"",VLOOKUP($W472,Sheet2!$A$2:$E$29,4,FALSE))</f>
        <v>BQ_mood05</v>
      </c>
    </row>
    <row r="473" s="26" customFormat="1" ht="18.75" spans="1:25">
      <c r="A473" s="4">
        <f t="shared" si="113"/>
        <v>467</v>
      </c>
      <c r="B473" s="26">
        <v>113085</v>
      </c>
      <c r="C473" s="26" t="s">
        <v>56</v>
      </c>
      <c r="D473" s="26" t="str">
        <f>IF(ISBLANK(C473),"",VLOOKUP($W473,Sheet2!$A$2:$E$29,3,FALSE))</f>
        <v>UI_icon_teshudognzuo_15</v>
      </c>
      <c r="E473" s="26" t="str">
        <f t="shared" si="114"/>
        <v>不屑</v>
      </c>
      <c r="F473" s="26" t="s">
        <v>943</v>
      </c>
      <c r="I473" s="26">
        <v>1</v>
      </c>
      <c r="J473" s="26">
        <v>0</v>
      </c>
      <c r="K473" s="26">
        <v>1</v>
      </c>
      <c r="L473" s="104" t="s">
        <v>944</v>
      </c>
      <c r="O473" s="26">
        <v>128</v>
      </c>
      <c r="P473" s="26">
        <v>1</v>
      </c>
      <c r="T473" s="110"/>
      <c r="U473" s="110"/>
      <c r="W473" s="26" t="s">
        <v>194</v>
      </c>
      <c r="X473" s="26" t="str">
        <f>IF(ISBLANK(W473),"",VLOOKUP($W473,Sheet2!$A$2:$E$29,3,FALSE))</f>
        <v>UI_icon_teshudognzuo_15</v>
      </c>
      <c r="Y473" s="26" t="str">
        <f>IF(ISBLANK(W473),"",VLOOKUP($W473,Sheet2!$A$2:$E$29,4,FALSE))</f>
        <v>BQ_mood15</v>
      </c>
    </row>
    <row r="474" s="26" customFormat="1" ht="18.75" spans="1:25">
      <c r="A474" s="4">
        <f t="shared" si="113"/>
        <v>468</v>
      </c>
      <c r="B474" s="26">
        <v>113085</v>
      </c>
      <c r="C474" s="26" t="s">
        <v>61</v>
      </c>
      <c r="D474" s="26" t="str">
        <f>IF(ISBLANK(C474),"",VLOOKUP($W474,Sheet2!$A$2:$E$29,3,FALSE))</f>
        <v>UI_icon_teshudognzuo_07</v>
      </c>
      <c r="E474" s="26" t="str">
        <f t="shared" si="114"/>
        <v>观望</v>
      </c>
      <c r="F474" s="26" t="s">
        <v>945</v>
      </c>
      <c r="I474" s="26">
        <v>1</v>
      </c>
      <c r="J474" s="26">
        <v>0</v>
      </c>
      <c r="K474" s="26">
        <v>1</v>
      </c>
      <c r="L474" s="104"/>
      <c r="O474" s="26">
        <v>128</v>
      </c>
      <c r="P474" s="26">
        <v>1</v>
      </c>
      <c r="T474" s="110"/>
      <c r="U474" s="110"/>
      <c r="W474" s="26" t="s">
        <v>127</v>
      </c>
      <c r="X474" s="26" t="str">
        <f>IF(ISBLANK(W474),"",VLOOKUP($W474,Sheet2!$A$2:$E$29,3,FALSE))</f>
        <v>UI_icon_teshudognzuo_07</v>
      </c>
      <c r="Y474" s="26" t="str">
        <f>IF(ISBLANK(W474),"",VLOOKUP($W474,Sheet2!$A$2:$E$29,4,FALSE))</f>
        <v>BQ_mood07</v>
      </c>
    </row>
    <row r="475" s="26" customFormat="1" ht="18.75" spans="1:25">
      <c r="A475" s="4">
        <f t="shared" si="113"/>
        <v>469</v>
      </c>
      <c r="B475" s="26">
        <v>113085</v>
      </c>
      <c r="C475" s="26" t="s">
        <v>66</v>
      </c>
      <c r="D475" s="26" t="str">
        <f>IF(ISBLANK(C475),"",VLOOKUP($W475,Sheet2!$A$2:$E$29,3,FALSE))</f>
        <v>UI_icon_teshudognzuo_04</v>
      </c>
      <c r="E475" s="26" t="str">
        <f t="shared" si="114"/>
        <v>放松</v>
      </c>
      <c r="F475" s="26" t="s">
        <v>946</v>
      </c>
      <c r="I475" s="26">
        <v>1</v>
      </c>
      <c r="J475" s="26">
        <v>0</v>
      </c>
      <c r="K475" s="26">
        <v>1</v>
      </c>
      <c r="L475" s="104" t="s">
        <v>947</v>
      </c>
      <c r="O475" s="26">
        <v>128</v>
      </c>
      <c r="P475" s="26">
        <v>1</v>
      </c>
      <c r="T475" s="110"/>
      <c r="U475" s="110"/>
      <c r="W475" s="26" t="s">
        <v>111</v>
      </c>
      <c r="X475" s="26" t="str">
        <f>IF(ISBLANK(W475),"",VLOOKUP($W475,Sheet2!$A$2:$E$29,3,FALSE))</f>
        <v>UI_icon_teshudognzuo_04</v>
      </c>
      <c r="Y475" s="26" t="str">
        <f>IF(ISBLANK(W475),"",VLOOKUP($W475,Sheet2!$A$2:$E$29,4,FALSE))</f>
        <v>BQ_mood04</v>
      </c>
    </row>
    <row r="476" s="26" customFormat="1" ht="18.75" spans="1:25">
      <c r="A476" s="4">
        <f t="shared" si="113"/>
        <v>470</v>
      </c>
      <c r="B476" s="26">
        <v>113085</v>
      </c>
      <c r="C476" s="26" t="s">
        <v>93</v>
      </c>
      <c r="D476" s="26" t="str">
        <f>IF(ISBLANK(C476),"",VLOOKUP($W476,Sheet2!$A$2:$E$29,3,FALSE))</f>
        <v>UI_icon_teshudognzuo_22</v>
      </c>
      <c r="E476" s="26" t="str">
        <f t="shared" si="114"/>
        <v>大笑</v>
      </c>
      <c r="I476" s="26">
        <v>1</v>
      </c>
      <c r="J476" s="26">
        <v>0</v>
      </c>
      <c r="K476" s="26">
        <v>1</v>
      </c>
      <c r="L476" s="104"/>
      <c r="O476" s="26">
        <v>128</v>
      </c>
      <c r="P476" s="26">
        <v>1</v>
      </c>
      <c r="T476" s="110"/>
      <c r="U476" s="110"/>
      <c r="W476" s="26" t="s">
        <v>155</v>
      </c>
      <c r="X476" s="26" t="str">
        <f>IF(ISBLANK(W476),"",VLOOKUP($W476,Sheet2!$A$2:$E$29,3,FALSE))</f>
        <v>UI_icon_teshudognzuo_22</v>
      </c>
      <c r="Y476" s="26" t="str">
        <f>IF(ISBLANK(W476),"",VLOOKUP($W476,Sheet2!$A$2:$E$29,4,FALSE))</f>
        <v>BQ_mood22</v>
      </c>
    </row>
    <row r="477" s="26" customFormat="1" ht="18.75" spans="1:25">
      <c r="A477" s="4">
        <f t="shared" si="113"/>
        <v>471</v>
      </c>
      <c r="B477" s="26">
        <v>113085</v>
      </c>
      <c r="C477" s="26" t="s">
        <v>364</v>
      </c>
      <c r="D477" s="26" t="str">
        <f>IF(ISBLANK(C477),"",VLOOKUP($W477,Sheet2!$A$2:$E$29,3,FALSE))</f>
        <v>UI_icon_teshudognzuo_27</v>
      </c>
      <c r="E477" s="26" t="str">
        <f t="shared" si="114"/>
        <v>秀</v>
      </c>
      <c r="I477" s="26">
        <v>0</v>
      </c>
      <c r="J477" s="26">
        <v>1</v>
      </c>
      <c r="K477" s="26">
        <v>0</v>
      </c>
      <c r="O477" s="26">
        <v>128</v>
      </c>
      <c r="P477" s="26">
        <v>0</v>
      </c>
      <c r="S477" s="26" t="s">
        <v>365</v>
      </c>
      <c r="T477" s="110"/>
      <c r="U477" s="110"/>
      <c r="W477" s="26" t="s">
        <v>65</v>
      </c>
      <c r="X477" s="26" t="str">
        <f>IF(ISBLANK(W477),"",VLOOKUP($W477,Sheet2!$A$2:$E$29,3,FALSE))</f>
        <v>UI_icon_teshudognzuo_27</v>
      </c>
      <c r="Y477" s="26" t="str">
        <f>IF(ISBLANK(W477),"",VLOOKUP($W477,Sheet2!$A$2:$E$29,4,FALSE))</f>
        <v>BQ_mood27</v>
      </c>
    </row>
    <row r="478" s="27" customFormat="1" ht="18.75" spans="1:25">
      <c r="A478" s="4">
        <f t="shared" si="113"/>
        <v>472</v>
      </c>
      <c r="B478" s="27">
        <v>113086</v>
      </c>
      <c r="C478" s="27" t="s">
        <v>50</v>
      </c>
      <c r="D478" s="26" t="str">
        <f>IF(ISBLANK(C478),"",VLOOKUP($W478,Sheet2!$A$2:$E$29,3,FALSE))</f>
        <v>UI_icon_teshudognzuo_05</v>
      </c>
      <c r="E478" s="26" t="str">
        <f t="shared" ref="E478:E489" si="115">W478</f>
        <v>示威</v>
      </c>
      <c r="F478" s="27" t="s">
        <v>948</v>
      </c>
      <c r="I478" s="26">
        <v>1</v>
      </c>
      <c r="J478" s="26">
        <v>0</v>
      </c>
      <c r="K478" s="26">
        <v>1</v>
      </c>
      <c r="L478" s="27" t="s">
        <v>949</v>
      </c>
      <c r="O478" s="27">
        <v>129</v>
      </c>
      <c r="P478" s="27">
        <v>1</v>
      </c>
      <c r="T478" s="111"/>
      <c r="U478" s="111" t="s">
        <v>950</v>
      </c>
      <c r="W478" s="27" t="s">
        <v>60</v>
      </c>
      <c r="X478" s="26" t="str">
        <f>IF(ISBLANK(W478),"",VLOOKUP($W478,Sheet2!$A$2:$E$29,3,FALSE))</f>
        <v>UI_icon_teshudognzuo_05</v>
      </c>
      <c r="Y478" s="26" t="str">
        <f>IF(ISBLANK(W478),"",VLOOKUP($W478,Sheet2!$A$2:$E$29,4,FALSE))</f>
        <v>BQ_mood05</v>
      </c>
    </row>
    <row r="479" s="27" customFormat="1" ht="18.75" spans="1:25">
      <c r="A479" s="4">
        <f t="shared" ref="A479:A488" si="116">ROW()-6</f>
        <v>473</v>
      </c>
      <c r="B479" s="27">
        <v>113086</v>
      </c>
      <c r="C479" s="27" t="s">
        <v>56</v>
      </c>
      <c r="D479" s="26" t="str">
        <f>IF(ISBLANK(C479),"",VLOOKUP($W479,Sheet2!$A$2:$E$29,3,FALSE))</f>
        <v>UI_icon_teshudognzuo_22</v>
      </c>
      <c r="E479" s="26" t="str">
        <f t="shared" si="115"/>
        <v>大笑</v>
      </c>
      <c r="F479" s="27" t="s">
        <v>951</v>
      </c>
      <c r="I479" s="26">
        <v>1</v>
      </c>
      <c r="J479" s="26">
        <v>0</v>
      </c>
      <c r="K479" s="26">
        <v>1</v>
      </c>
      <c r="O479" s="27">
        <v>129</v>
      </c>
      <c r="P479" s="27">
        <v>1</v>
      </c>
      <c r="T479" s="111"/>
      <c r="U479" s="111"/>
      <c r="W479" s="27" t="s">
        <v>155</v>
      </c>
      <c r="X479" s="26" t="str">
        <f>IF(ISBLANK(W479),"",VLOOKUP($W479,Sheet2!$A$2:$E$29,3,FALSE))</f>
        <v>UI_icon_teshudognzuo_22</v>
      </c>
      <c r="Y479" s="26" t="str">
        <f>IF(ISBLANK(W479),"",VLOOKUP($W479,Sheet2!$A$2:$E$29,4,FALSE))</f>
        <v>BQ_mood22</v>
      </c>
    </row>
    <row r="480" s="27" customFormat="1" ht="18.75" spans="1:25">
      <c r="A480" s="4">
        <f t="shared" si="116"/>
        <v>474</v>
      </c>
      <c r="B480" s="27">
        <v>113086</v>
      </c>
      <c r="C480" s="27" t="s">
        <v>61</v>
      </c>
      <c r="D480" s="26" t="str">
        <f>IF(ISBLANK(C480),"",VLOOKUP($W480,Sheet2!$A$2:$E$29,3,FALSE))</f>
        <v>UI_icon_teshudognzuo_15</v>
      </c>
      <c r="E480" s="26" t="str">
        <f t="shared" si="115"/>
        <v>不屑</v>
      </c>
      <c r="F480" s="27" t="s">
        <v>952</v>
      </c>
      <c r="I480" s="26">
        <v>1</v>
      </c>
      <c r="J480" s="26">
        <v>0</v>
      </c>
      <c r="K480" s="26">
        <v>1</v>
      </c>
      <c r="L480" s="27" t="s">
        <v>953</v>
      </c>
      <c r="O480" s="27">
        <v>129</v>
      </c>
      <c r="P480" s="27">
        <v>1</v>
      </c>
      <c r="T480" s="111"/>
      <c r="U480" s="111"/>
      <c r="W480" s="27" t="s">
        <v>194</v>
      </c>
      <c r="X480" s="26" t="str">
        <f>IF(ISBLANK(W480),"",VLOOKUP($W480,Sheet2!$A$2:$E$29,3,FALSE))</f>
        <v>UI_icon_teshudognzuo_15</v>
      </c>
      <c r="Y480" s="26" t="str">
        <f>IF(ISBLANK(W480),"",VLOOKUP($W480,Sheet2!$A$2:$E$29,4,FALSE))</f>
        <v>BQ_mood15</v>
      </c>
    </row>
    <row r="481" s="27" customFormat="1" ht="18.75" spans="1:25">
      <c r="A481" s="4">
        <f t="shared" si="116"/>
        <v>475</v>
      </c>
      <c r="B481" s="27">
        <v>113086</v>
      </c>
      <c r="C481" s="27" t="s">
        <v>66</v>
      </c>
      <c r="D481" s="26" t="str">
        <f>IF(ISBLANK(C481),"",VLOOKUP($W481,Sheet2!$A$2:$E$29,3,FALSE))</f>
        <v>UI_icon_teshudognzuo_10</v>
      </c>
      <c r="E481" s="26" t="str">
        <f t="shared" si="115"/>
        <v>生气</v>
      </c>
      <c r="F481" s="27" t="s">
        <v>954</v>
      </c>
      <c r="I481" s="26">
        <v>1</v>
      </c>
      <c r="J481" s="26">
        <v>0</v>
      </c>
      <c r="K481" s="26">
        <v>1</v>
      </c>
      <c r="L481" s="27" t="s">
        <v>955</v>
      </c>
      <c r="O481" s="27">
        <v>129</v>
      </c>
      <c r="P481" s="27">
        <v>1</v>
      </c>
      <c r="T481" s="111"/>
      <c r="U481" s="111"/>
      <c r="W481" s="27" t="s">
        <v>446</v>
      </c>
      <c r="X481" s="26" t="str">
        <f>IF(ISBLANK(W481),"",VLOOKUP($W481,Sheet2!$A$2:$E$29,3,FALSE))</f>
        <v>UI_icon_teshudognzuo_10</v>
      </c>
      <c r="Y481" s="26" t="str">
        <f>IF(ISBLANK(W481),"",VLOOKUP($W481,Sheet2!$A$2:$E$29,4,FALSE))</f>
        <v>BQ_mood10</v>
      </c>
    </row>
    <row r="482" s="27" customFormat="1" ht="18.75" spans="1:25">
      <c r="A482" s="4">
        <f t="shared" si="116"/>
        <v>476</v>
      </c>
      <c r="B482" s="27">
        <v>113086</v>
      </c>
      <c r="C482" s="27" t="s">
        <v>93</v>
      </c>
      <c r="D482" s="26" t="str">
        <f>IF(ISBLANK(C482),"",VLOOKUP($W482,Sheet2!$A$2:$E$29,3,FALSE))</f>
        <v>UI_icon_teshudognzuo_08</v>
      </c>
      <c r="E482" s="26" t="str">
        <f t="shared" si="115"/>
        <v>休闲</v>
      </c>
      <c r="F482" s="27" t="s">
        <v>956</v>
      </c>
      <c r="I482" s="26">
        <v>1</v>
      </c>
      <c r="J482" s="26">
        <v>0</v>
      </c>
      <c r="K482" s="26">
        <v>1</v>
      </c>
      <c r="L482" s="27" t="s">
        <v>957</v>
      </c>
      <c r="O482" s="27">
        <v>129</v>
      </c>
      <c r="P482" s="27">
        <v>1</v>
      </c>
      <c r="T482" s="111"/>
      <c r="U482" s="111"/>
      <c r="W482" s="27" t="s">
        <v>72</v>
      </c>
      <c r="X482" s="26" t="str">
        <f>IF(ISBLANK(W482),"",VLOOKUP($W482,Sheet2!$A$2:$E$29,3,FALSE))</f>
        <v>UI_icon_teshudognzuo_08</v>
      </c>
      <c r="Y482" s="26" t="str">
        <f>IF(ISBLANK(W482),"",VLOOKUP($W482,Sheet2!$A$2:$E$29,4,FALSE))</f>
        <v>BQ_mood08</v>
      </c>
    </row>
    <row r="483" s="27" customFormat="1" ht="18.75" spans="1:25">
      <c r="A483" s="4">
        <f t="shared" si="116"/>
        <v>477</v>
      </c>
      <c r="B483" s="27">
        <v>113086</v>
      </c>
      <c r="C483" s="27" t="s">
        <v>364</v>
      </c>
      <c r="D483" s="26" t="str">
        <f>IF(ISBLANK(C483),"",VLOOKUP($W483,Sheet2!$A$2:$E$29,3,FALSE))</f>
        <v>UI_icon_teshudognzuo_27</v>
      </c>
      <c r="E483" s="26" t="str">
        <f t="shared" si="115"/>
        <v>秀</v>
      </c>
      <c r="I483" s="27">
        <v>0</v>
      </c>
      <c r="J483" s="27">
        <v>1</v>
      </c>
      <c r="K483" s="27">
        <v>0</v>
      </c>
      <c r="O483" s="27">
        <v>129</v>
      </c>
      <c r="P483" s="27">
        <v>0</v>
      </c>
      <c r="S483" s="26" t="s">
        <v>365</v>
      </c>
      <c r="T483" s="111"/>
      <c r="U483" s="111"/>
      <c r="W483" s="27" t="s">
        <v>65</v>
      </c>
      <c r="X483" s="26" t="str">
        <f>IF(ISBLANK(W483),"",VLOOKUP($W483,Sheet2!$A$2:$E$29,3,FALSE))</f>
        <v>UI_icon_teshudognzuo_27</v>
      </c>
      <c r="Y483" s="26" t="str">
        <f>IF(ISBLANK(W483),"",VLOOKUP($W483,Sheet2!$A$2:$E$29,4,FALSE))</f>
        <v>BQ_mood27</v>
      </c>
    </row>
    <row r="484" s="26" customFormat="1" ht="18.75" spans="1:25">
      <c r="A484" s="4">
        <f t="shared" si="116"/>
        <v>478</v>
      </c>
      <c r="B484" s="26">
        <v>113087</v>
      </c>
      <c r="C484" s="26" t="s">
        <v>50</v>
      </c>
      <c r="D484" s="26" t="str">
        <f>IF(ISBLANK(C484),"",VLOOKUP($W484,Sheet2!$A$2:$E$29,3,FALSE))</f>
        <v>UI_icon_teshudognzuo_23</v>
      </c>
      <c r="E484" s="26" t="str">
        <f t="shared" si="115"/>
        <v>摇头</v>
      </c>
      <c r="F484" s="101" t="s">
        <v>958</v>
      </c>
      <c r="I484" s="26">
        <v>1</v>
      </c>
      <c r="J484" s="26">
        <v>0</v>
      </c>
      <c r="K484" s="26">
        <v>1</v>
      </c>
      <c r="L484" s="101" t="s">
        <v>959</v>
      </c>
      <c r="O484" s="26">
        <v>130</v>
      </c>
      <c r="P484" s="26">
        <v>1</v>
      </c>
      <c r="T484" s="110"/>
      <c r="U484" s="110" t="s">
        <v>960</v>
      </c>
      <c r="W484" s="26" t="s">
        <v>146</v>
      </c>
      <c r="X484" s="26" t="str">
        <f>IF(ISBLANK(W484),"",VLOOKUP($W484,Sheet2!$A$2:$E$29,3,FALSE))</f>
        <v>UI_icon_teshudognzuo_23</v>
      </c>
      <c r="Y484" s="26" t="str">
        <f>IF(ISBLANK(W484),"",VLOOKUP($W484,Sheet2!$A$2:$E$29,4,FALSE))</f>
        <v>BQ_mood23</v>
      </c>
    </row>
    <row r="485" s="26" customFormat="1" ht="18.75" spans="1:25">
      <c r="A485" s="4">
        <f t="shared" si="116"/>
        <v>479</v>
      </c>
      <c r="B485" s="26">
        <v>113087</v>
      </c>
      <c r="C485" s="26" t="s">
        <v>56</v>
      </c>
      <c r="D485" s="26" t="str">
        <f>IF(ISBLANK(C485),"",VLOOKUP($W485,Sheet2!$A$2:$E$29,3,FALSE))</f>
        <v>UI_icon_teshudognzuo_07</v>
      </c>
      <c r="E485" s="26" t="str">
        <f t="shared" si="115"/>
        <v>观望</v>
      </c>
      <c r="F485" s="101" t="s">
        <v>961</v>
      </c>
      <c r="I485" s="26">
        <v>1</v>
      </c>
      <c r="J485" s="26">
        <v>0</v>
      </c>
      <c r="K485" s="26">
        <v>1</v>
      </c>
      <c r="L485" s="104"/>
      <c r="O485" s="26">
        <v>130</v>
      </c>
      <c r="P485" s="26">
        <v>1</v>
      </c>
      <c r="T485" s="110"/>
      <c r="U485" s="110"/>
      <c r="W485" s="26" t="s">
        <v>127</v>
      </c>
      <c r="X485" s="26" t="str">
        <f>IF(ISBLANK(W485),"",VLOOKUP($W485,Sheet2!$A$2:$E$29,3,FALSE))</f>
        <v>UI_icon_teshudognzuo_07</v>
      </c>
      <c r="Y485" s="26" t="str">
        <f>IF(ISBLANK(W485),"",VLOOKUP($W485,Sheet2!$A$2:$E$29,4,FALSE))</f>
        <v>BQ_mood07</v>
      </c>
    </row>
    <row r="486" s="26" customFormat="1" ht="18.75" spans="1:25">
      <c r="A486" s="4">
        <f t="shared" si="116"/>
        <v>480</v>
      </c>
      <c r="B486" s="26">
        <v>113087</v>
      </c>
      <c r="C486" s="26" t="s">
        <v>61</v>
      </c>
      <c r="D486" s="26" t="str">
        <f>IF(ISBLANK(C486),"",VLOOKUP($W486,Sheet2!$A$2:$E$29,3,FALSE))</f>
        <v>UI_icon_teshudognzuo_15</v>
      </c>
      <c r="E486" s="26" t="str">
        <f t="shared" si="115"/>
        <v>不屑</v>
      </c>
      <c r="F486" s="101" t="s">
        <v>962</v>
      </c>
      <c r="I486" s="26">
        <v>1</v>
      </c>
      <c r="J486" s="26">
        <v>0</v>
      </c>
      <c r="K486" s="26">
        <v>1</v>
      </c>
      <c r="L486" s="101" t="s">
        <v>963</v>
      </c>
      <c r="O486" s="26">
        <v>130</v>
      </c>
      <c r="P486" s="26">
        <v>1</v>
      </c>
      <c r="T486" s="112"/>
      <c r="U486" s="112"/>
      <c r="W486" s="26" t="s">
        <v>194</v>
      </c>
      <c r="X486" s="26" t="str">
        <f>IF(ISBLANK(W486),"",VLOOKUP($W486,Sheet2!$A$2:$E$29,3,FALSE))</f>
        <v>UI_icon_teshudognzuo_15</v>
      </c>
      <c r="Y486" s="26" t="str">
        <f>IF(ISBLANK(W486),"",VLOOKUP($W486,Sheet2!$A$2:$E$29,4,FALSE))</f>
        <v>BQ_mood15</v>
      </c>
    </row>
    <row r="487" s="26" customFormat="1" ht="18.75" spans="1:25">
      <c r="A487" s="4">
        <f t="shared" si="116"/>
        <v>481</v>
      </c>
      <c r="B487" s="26">
        <v>113087</v>
      </c>
      <c r="C487" s="26" t="s">
        <v>66</v>
      </c>
      <c r="D487" s="26" t="str">
        <f>IF(ISBLANK(C487),"",VLOOKUP($W487,Sheet2!$A$2:$E$29,3,FALSE))</f>
        <v>UI_icon_teshudognzuo_05</v>
      </c>
      <c r="E487" s="26" t="str">
        <f t="shared" si="115"/>
        <v>示威</v>
      </c>
      <c r="F487" s="101" t="s">
        <v>964</v>
      </c>
      <c r="I487" s="26">
        <v>1</v>
      </c>
      <c r="J487" s="26">
        <v>0</v>
      </c>
      <c r="K487" s="26">
        <v>1</v>
      </c>
      <c r="L487" s="101" t="s">
        <v>965</v>
      </c>
      <c r="O487" s="26">
        <v>130</v>
      </c>
      <c r="P487" s="26">
        <v>1</v>
      </c>
      <c r="T487" s="110"/>
      <c r="U487" s="110"/>
      <c r="W487" s="26" t="s">
        <v>60</v>
      </c>
      <c r="X487" s="26" t="str">
        <f>IF(ISBLANK(W487),"",VLOOKUP($W487,Sheet2!$A$2:$E$29,3,FALSE))</f>
        <v>UI_icon_teshudognzuo_05</v>
      </c>
      <c r="Y487" s="26" t="str">
        <f>IF(ISBLANK(W487),"",VLOOKUP($W487,Sheet2!$A$2:$E$29,4,FALSE))</f>
        <v>BQ_mood05</v>
      </c>
    </row>
    <row r="488" s="26" customFormat="1" ht="18.75" spans="1:25">
      <c r="A488" s="4">
        <f t="shared" si="116"/>
        <v>482</v>
      </c>
      <c r="B488" s="26">
        <v>113087</v>
      </c>
      <c r="C488" s="26" t="s">
        <v>93</v>
      </c>
      <c r="D488" s="26" t="str">
        <f>IF(ISBLANK(C488),"",VLOOKUP($W488,Sheet2!$A$2:$E$29,3,FALSE))</f>
        <v>UI_icon_teshudognzuo_10</v>
      </c>
      <c r="E488" s="26" t="str">
        <f t="shared" si="115"/>
        <v>生气</v>
      </c>
      <c r="F488" s="101" t="s">
        <v>966</v>
      </c>
      <c r="I488" s="26">
        <v>1</v>
      </c>
      <c r="J488" s="26">
        <v>0</v>
      </c>
      <c r="K488" s="26">
        <v>1</v>
      </c>
      <c r="L488" s="101" t="s">
        <v>967</v>
      </c>
      <c r="O488" s="26">
        <v>130</v>
      </c>
      <c r="P488" s="26">
        <v>1</v>
      </c>
      <c r="T488" s="110"/>
      <c r="U488" s="110"/>
      <c r="W488" s="26" t="s">
        <v>446</v>
      </c>
      <c r="X488" s="26" t="str">
        <f>IF(ISBLANK(W488),"",VLOOKUP($W488,Sheet2!$A$2:$E$29,3,FALSE))</f>
        <v>UI_icon_teshudognzuo_10</v>
      </c>
      <c r="Y488" s="26" t="str">
        <f>IF(ISBLANK(W488),"",VLOOKUP($W488,Sheet2!$A$2:$E$29,4,FALSE))</f>
        <v>BQ_mood10</v>
      </c>
    </row>
    <row r="489" s="26" customFormat="1" ht="18.75" spans="1:25">
      <c r="A489" s="4">
        <f t="shared" ref="A489:A498" si="117">ROW()-6</f>
        <v>483</v>
      </c>
      <c r="B489" s="26">
        <v>113087</v>
      </c>
      <c r="C489" s="26" t="s">
        <v>364</v>
      </c>
      <c r="D489" s="26" t="str">
        <f>IF(ISBLANK(C489),"",VLOOKUP($W489,Sheet2!$A$2:$E$29,3,FALSE))</f>
        <v>UI_icon_teshudognzuo_27</v>
      </c>
      <c r="E489" s="26" t="str">
        <f t="shared" si="115"/>
        <v>秀</v>
      </c>
      <c r="I489" s="26">
        <v>0</v>
      </c>
      <c r="J489" s="26">
        <v>1</v>
      </c>
      <c r="K489" s="26">
        <v>0</v>
      </c>
      <c r="L489" s="104"/>
      <c r="O489" s="26">
        <v>130</v>
      </c>
      <c r="P489" s="26">
        <v>0</v>
      </c>
      <c r="S489" s="26" t="s">
        <v>365</v>
      </c>
      <c r="T489" s="110"/>
      <c r="U489" s="110"/>
      <c r="W489" s="26" t="s">
        <v>65</v>
      </c>
      <c r="X489" s="26" t="str">
        <f>IF(ISBLANK(W489),"",VLOOKUP($W489,Sheet2!$A$2:$E$29,3,FALSE))</f>
        <v>UI_icon_teshudognzuo_27</v>
      </c>
      <c r="Y489" s="26" t="str">
        <f>IF(ISBLANK(W489),"",VLOOKUP($W489,Sheet2!$A$2:$E$29,4,FALSE))</f>
        <v>BQ_mood27</v>
      </c>
    </row>
    <row r="490" s="28" customFormat="1" ht="18.75" spans="1:25">
      <c r="A490" s="4">
        <f t="shared" si="117"/>
        <v>484</v>
      </c>
      <c r="B490" s="28">
        <v>113088</v>
      </c>
      <c r="C490" s="28" t="s">
        <v>50</v>
      </c>
      <c r="D490" s="28" t="str">
        <f>IF(ISBLANK(C490),"",VLOOKUP($W490,Sheet2!$A$2:$E$29,3,FALSE))</f>
        <v>UI_icon_teshudognzuo_22</v>
      </c>
      <c r="E490" s="28" t="str">
        <f t="shared" ref="E490:E501" si="118">W490</f>
        <v>大笑</v>
      </c>
      <c r="F490" s="28" t="s">
        <v>968</v>
      </c>
      <c r="I490" s="28">
        <v>1</v>
      </c>
      <c r="J490" s="28">
        <v>0</v>
      </c>
      <c r="K490" s="28">
        <v>1</v>
      </c>
      <c r="L490" s="102" t="s">
        <v>969</v>
      </c>
      <c r="O490" s="28">
        <v>131</v>
      </c>
      <c r="P490" s="28">
        <v>1</v>
      </c>
      <c r="T490" s="113"/>
      <c r="U490" s="113"/>
      <c r="W490" s="28" t="s">
        <v>155</v>
      </c>
      <c r="X490" s="28" t="str">
        <f>IF(ISBLANK(W490),"",VLOOKUP($W490,Sheet2!$A$2:$E$29,3,FALSE))</f>
        <v>UI_icon_teshudognzuo_22</v>
      </c>
      <c r="Y490" s="28" t="str">
        <f>IF(ISBLANK(W490),"",VLOOKUP($W490,Sheet2!$A$2:$E$29,4,FALSE))</f>
        <v>BQ_mood22</v>
      </c>
    </row>
    <row r="491" s="28" customFormat="1" ht="18.75" spans="1:25">
      <c r="A491" s="4">
        <f t="shared" si="117"/>
        <v>485</v>
      </c>
      <c r="B491" s="28">
        <v>113088</v>
      </c>
      <c r="C491" s="28" t="s">
        <v>56</v>
      </c>
      <c r="D491" s="28" t="str">
        <f>IF(ISBLANK(C491),"",VLOOKUP($W491,Sheet2!$A$2:$E$29,3,FALSE))</f>
        <v>UI_icon_teshudognzuo_16</v>
      </c>
      <c r="E491" s="28" t="str">
        <f t="shared" si="118"/>
        <v>挑衅</v>
      </c>
      <c r="F491" s="102" t="s">
        <v>970</v>
      </c>
      <c r="I491" s="28">
        <v>1</v>
      </c>
      <c r="J491" s="28">
        <v>0</v>
      </c>
      <c r="K491" s="28">
        <v>1</v>
      </c>
      <c r="L491" s="102" t="s">
        <v>971</v>
      </c>
      <c r="O491" s="28">
        <v>131</v>
      </c>
      <c r="P491" s="28">
        <v>1</v>
      </c>
      <c r="T491" s="113"/>
      <c r="U491" s="113"/>
      <c r="W491" s="28" t="s">
        <v>55</v>
      </c>
      <c r="X491" s="28" t="str">
        <f>IF(ISBLANK(W491),"",VLOOKUP($W491,Sheet2!$A$2:$E$29,3,FALSE))</f>
        <v>UI_icon_teshudognzuo_16</v>
      </c>
      <c r="Y491" s="28" t="str">
        <f>IF(ISBLANK(W491),"",VLOOKUP($W491,Sheet2!$A$2:$E$29,4,FALSE))</f>
        <v>BQ_mood16</v>
      </c>
    </row>
    <row r="492" s="28" customFormat="1" ht="18.75" spans="1:25">
      <c r="A492" s="4">
        <f t="shared" si="117"/>
        <v>486</v>
      </c>
      <c r="B492" s="28">
        <v>113088</v>
      </c>
      <c r="C492" s="28" t="s">
        <v>61</v>
      </c>
      <c r="D492" s="28" t="str">
        <f>IF(ISBLANK(C492),"",VLOOKUP($W492,Sheet2!$A$2:$E$29,3,FALSE))</f>
        <v>UI_icon_teshudognzuo_07</v>
      </c>
      <c r="E492" s="28" t="str">
        <f t="shared" si="118"/>
        <v>观望</v>
      </c>
      <c r="F492" s="102" t="s">
        <v>972</v>
      </c>
      <c r="I492" s="28">
        <v>1</v>
      </c>
      <c r="J492" s="28">
        <v>0</v>
      </c>
      <c r="K492" s="28">
        <v>1</v>
      </c>
      <c r="L492" s="102" t="s">
        <v>973</v>
      </c>
      <c r="O492" s="28">
        <v>131</v>
      </c>
      <c r="P492" s="28">
        <v>1</v>
      </c>
      <c r="T492" s="113"/>
      <c r="U492" s="113"/>
      <c r="W492" s="28" t="s">
        <v>127</v>
      </c>
      <c r="X492" s="28" t="str">
        <f>IF(ISBLANK(W492),"",VLOOKUP($W492,Sheet2!$A$2:$E$29,3,FALSE))</f>
        <v>UI_icon_teshudognzuo_07</v>
      </c>
      <c r="Y492" s="28" t="str">
        <f>IF(ISBLANK(W492),"",VLOOKUP($W492,Sheet2!$A$2:$E$29,4,FALSE))</f>
        <v>BQ_mood07</v>
      </c>
    </row>
    <row r="493" s="28" customFormat="1" ht="18.75" spans="1:25">
      <c r="A493" s="4">
        <f t="shared" si="117"/>
        <v>487</v>
      </c>
      <c r="B493" s="28">
        <v>113088</v>
      </c>
      <c r="C493" s="28" t="s">
        <v>66</v>
      </c>
      <c r="D493" s="28" t="str">
        <f>IF(ISBLANK(C493),"",VLOOKUP($W493,Sheet2!$A$2:$E$29,3,FALSE))</f>
        <v>UI_icon_teshudognzuo_08</v>
      </c>
      <c r="E493" s="28" t="str">
        <f t="shared" si="118"/>
        <v>休闲</v>
      </c>
      <c r="F493" s="102" t="s">
        <v>974</v>
      </c>
      <c r="I493" s="28">
        <v>1</v>
      </c>
      <c r="J493" s="28">
        <v>0</v>
      </c>
      <c r="K493" s="28">
        <v>1</v>
      </c>
      <c r="L493" s="102" t="s">
        <v>975</v>
      </c>
      <c r="O493" s="28">
        <v>131</v>
      </c>
      <c r="P493" s="28">
        <v>1</v>
      </c>
      <c r="T493" s="113"/>
      <c r="U493" s="113" t="s">
        <v>976</v>
      </c>
      <c r="W493" s="28" t="s">
        <v>72</v>
      </c>
      <c r="X493" s="28" t="str">
        <f>IF(ISBLANK(W493),"",VLOOKUP($W493,Sheet2!$A$2:$E$29,3,FALSE))</f>
        <v>UI_icon_teshudognzuo_08</v>
      </c>
      <c r="Y493" s="28" t="str">
        <f>IF(ISBLANK(W493),"",VLOOKUP($W493,Sheet2!$A$2:$E$29,4,FALSE))</f>
        <v>BQ_mood08</v>
      </c>
    </row>
    <row r="494" s="28" customFormat="1" ht="18.75" spans="1:25">
      <c r="A494" s="4">
        <f t="shared" si="117"/>
        <v>488</v>
      </c>
      <c r="B494" s="28">
        <v>113088</v>
      </c>
      <c r="C494" s="28" t="s">
        <v>93</v>
      </c>
      <c r="D494" s="28" t="str">
        <f>IF(ISBLANK(C494),"",VLOOKUP($W494,Sheet2!$A$2:$E$29,3,FALSE))</f>
        <v>UI_icon_teshudognzuo_05</v>
      </c>
      <c r="E494" s="28" t="str">
        <f t="shared" si="118"/>
        <v>示威</v>
      </c>
      <c r="F494" s="102" t="s">
        <v>977</v>
      </c>
      <c r="I494" s="28">
        <v>1</v>
      </c>
      <c r="J494" s="28">
        <v>0</v>
      </c>
      <c r="K494" s="28">
        <v>1</v>
      </c>
      <c r="L494" s="102" t="s">
        <v>978</v>
      </c>
      <c r="O494" s="28">
        <v>131</v>
      </c>
      <c r="P494" s="28">
        <v>1</v>
      </c>
      <c r="T494" s="113"/>
      <c r="U494" s="113"/>
      <c r="W494" s="28" t="s">
        <v>60</v>
      </c>
      <c r="X494" s="28" t="str">
        <f>IF(ISBLANK(W494),"",VLOOKUP($W494,Sheet2!$A$2:$E$29,3,FALSE))</f>
        <v>UI_icon_teshudognzuo_05</v>
      </c>
      <c r="Y494" s="28" t="str">
        <f>IF(ISBLANK(W494),"",VLOOKUP($W494,Sheet2!$A$2:$E$29,4,FALSE))</f>
        <v>BQ_mood05</v>
      </c>
    </row>
    <row r="495" s="28" customFormat="1" ht="18.75" spans="1:25">
      <c r="A495" s="4">
        <f t="shared" si="117"/>
        <v>489</v>
      </c>
      <c r="B495" s="28">
        <v>113088</v>
      </c>
      <c r="C495" s="28" t="s">
        <v>364</v>
      </c>
      <c r="D495" s="28" t="str">
        <f>IF(ISBLANK(C495),"",VLOOKUP($W495,Sheet2!$A$2:$E$29,3,FALSE))</f>
        <v>UI_icon_teshudognzuo_27</v>
      </c>
      <c r="E495" s="28" t="str">
        <f t="shared" si="118"/>
        <v>秀</v>
      </c>
      <c r="I495" s="28">
        <v>0</v>
      </c>
      <c r="J495" s="28">
        <v>1</v>
      </c>
      <c r="K495" s="28">
        <v>0</v>
      </c>
      <c r="L495" s="102"/>
      <c r="O495" s="28">
        <v>131</v>
      </c>
      <c r="P495" s="28">
        <v>0</v>
      </c>
      <c r="S495" s="28" t="s">
        <v>365</v>
      </c>
      <c r="T495" s="113"/>
      <c r="U495" s="113"/>
      <c r="W495" s="28" t="s">
        <v>65</v>
      </c>
      <c r="X495" s="28" t="str">
        <f>IF(ISBLANK(W495),"",VLOOKUP($W495,Sheet2!$A$2:$E$29,3,FALSE))</f>
        <v>UI_icon_teshudognzuo_27</v>
      </c>
      <c r="Y495" s="28" t="str">
        <f>IF(ISBLANK(W495),"",VLOOKUP($W495,Sheet2!$A$2:$E$29,4,FALSE))</f>
        <v>BQ_mood27</v>
      </c>
    </row>
    <row r="496" s="29" customFormat="1" ht="18.75" spans="1:25">
      <c r="A496" s="4">
        <f t="shared" si="117"/>
        <v>490</v>
      </c>
      <c r="B496" s="29">
        <v>113089</v>
      </c>
      <c r="C496" s="29" t="s">
        <v>50</v>
      </c>
      <c r="D496" s="29" t="str">
        <f>IF(ISBLANK(C496),"",VLOOKUP($W496,Sheet2!$A$2:$E$29,3,FALSE))</f>
        <v>UI_icon_teshudognzuo_12</v>
      </c>
      <c r="E496" s="29" t="str">
        <f t="shared" si="118"/>
        <v>迷茫</v>
      </c>
      <c r="F496" s="29" t="s">
        <v>979</v>
      </c>
      <c r="I496" s="29">
        <v>1</v>
      </c>
      <c r="J496" s="29">
        <v>0</v>
      </c>
      <c r="K496" s="29">
        <v>1</v>
      </c>
      <c r="L496" s="103" t="s">
        <v>980</v>
      </c>
      <c r="O496" s="29">
        <v>132</v>
      </c>
      <c r="P496" s="29">
        <v>1</v>
      </c>
      <c r="T496" s="114"/>
      <c r="U496" s="114"/>
      <c r="W496" s="29" t="s">
        <v>375</v>
      </c>
      <c r="X496" s="29" t="str">
        <f>IF(ISBLANK(W496),"",VLOOKUP($W496,Sheet2!$A$2:$E$29,3,FALSE))</f>
        <v>UI_icon_teshudognzuo_12</v>
      </c>
      <c r="Y496" s="29" t="str">
        <f>IF(ISBLANK(W496),"",VLOOKUP($W496,Sheet2!$A$2:$E$29,4,FALSE))</f>
        <v>BQ_mood12</v>
      </c>
    </row>
    <row r="497" s="29" customFormat="1" ht="18.75" spans="1:25">
      <c r="A497" s="4">
        <f t="shared" si="117"/>
        <v>491</v>
      </c>
      <c r="B497" s="29">
        <v>113089</v>
      </c>
      <c r="C497" s="29" t="s">
        <v>56</v>
      </c>
      <c r="D497" s="29" t="str">
        <f>IF(ISBLANK(C497),"",VLOOKUP($W497,Sheet2!$A$2:$E$29,3,FALSE))</f>
        <v>UI_icon_teshudognzuo_28</v>
      </c>
      <c r="E497" s="29" t="str">
        <f t="shared" si="118"/>
        <v>玩</v>
      </c>
      <c r="F497" s="29" t="s">
        <v>981</v>
      </c>
      <c r="I497" s="29">
        <v>1</v>
      </c>
      <c r="J497" s="29">
        <v>0</v>
      </c>
      <c r="K497" s="29">
        <v>1</v>
      </c>
      <c r="L497" s="103" t="s">
        <v>982</v>
      </c>
      <c r="O497" s="29">
        <v>132</v>
      </c>
      <c r="P497" s="29">
        <v>1</v>
      </c>
      <c r="T497" s="114"/>
      <c r="U497" s="114"/>
      <c r="W497" s="29" t="s">
        <v>153</v>
      </c>
      <c r="X497" s="29" t="str">
        <f>IF(ISBLANK(W497),"",VLOOKUP($W497,Sheet2!$A$2:$E$29,3,FALSE))</f>
        <v>UI_icon_teshudognzuo_28</v>
      </c>
      <c r="Y497" s="29" t="str">
        <f>IF(ISBLANK(W497),"",VLOOKUP($W497,Sheet2!$A$2:$E$29,4,FALSE))</f>
        <v>BQ_mood28</v>
      </c>
    </row>
    <row r="498" s="29" customFormat="1" ht="18.75" spans="1:25">
      <c r="A498" s="4">
        <f t="shared" si="117"/>
        <v>492</v>
      </c>
      <c r="B498" s="29">
        <v>113089</v>
      </c>
      <c r="C498" s="29" t="s">
        <v>61</v>
      </c>
      <c r="D498" s="29" t="str">
        <f>IF(ISBLANK(C498),"",VLOOKUP($W498,Sheet2!$A$2:$E$29,3,FALSE))</f>
        <v>UI_icon_teshudognzuo_13</v>
      </c>
      <c r="E498" s="29" t="str">
        <f t="shared" si="118"/>
        <v>鼓掌</v>
      </c>
      <c r="F498" s="29" t="s">
        <v>983</v>
      </c>
      <c r="I498" s="29">
        <v>1</v>
      </c>
      <c r="J498" s="29">
        <v>0</v>
      </c>
      <c r="K498" s="29">
        <v>1</v>
      </c>
      <c r="L498" s="103" t="s">
        <v>984</v>
      </c>
      <c r="O498" s="29">
        <v>132</v>
      </c>
      <c r="P498" s="29">
        <v>1</v>
      </c>
      <c r="T498" s="114"/>
      <c r="U498" s="114"/>
      <c r="W498" s="29" t="s">
        <v>98</v>
      </c>
      <c r="X498" s="29" t="str">
        <f>IF(ISBLANK(W498),"",VLOOKUP($W498,Sheet2!$A$2:$E$29,3,FALSE))</f>
        <v>UI_icon_teshudognzuo_13</v>
      </c>
      <c r="Y498" s="29" t="str">
        <f>IF(ISBLANK(W498),"",VLOOKUP($W498,Sheet2!$A$2:$E$29,4,FALSE))</f>
        <v>BQ_mood13</v>
      </c>
    </row>
    <row r="499" s="29" customFormat="1" ht="18.75" spans="1:25">
      <c r="A499" s="4">
        <f t="shared" ref="A499:A508" si="119">ROW()-6</f>
        <v>493</v>
      </c>
      <c r="B499" s="29">
        <v>113089</v>
      </c>
      <c r="C499" s="29" t="s">
        <v>66</v>
      </c>
      <c r="D499" s="29" t="str">
        <f>IF(ISBLANK(C499),"",VLOOKUP($W499,Sheet2!$A$2:$E$29,3,FALSE))</f>
        <v>UI_icon_teshudognzuo_05</v>
      </c>
      <c r="E499" s="29" t="str">
        <f t="shared" si="118"/>
        <v>示威</v>
      </c>
      <c r="F499" s="103" t="s">
        <v>985</v>
      </c>
      <c r="I499" s="29">
        <v>1</v>
      </c>
      <c r="J499" s="29">
        <v>0</v>
      </c>
      <c r="K499" s="29">
        <v>1</v>
      </c>
      <c r="L499" s="103" t="s">
        <v>986</v>
      </c>
      <c r="O499" s="29">
        <v>132</v>
      </c>
      <c r="P499" s="29">
        <v>1</v>
      </c>
      <c r="T499" s="114"/>
      <c r="U499" s="114" t="s">
        <v>987</v>
      </c>
      <c r="W499" s="29" t="s">
        <v>60</v>
      </c>
      <c r="X499" s="29" t="str">
        <f>IF(ISBLANK(W499),"",VLOOKUP($W499,Sheet2!$A$2:$E$29,3,FALSE))</f>
        <v>UI_icon_teshudognzuo_05</v>
      </c>
      <c r="Y499" s="29" t="str">
        <f>IF(ISBLANK(W499),"",VLOOKUP($W499,Sheet2!$A$2:$E$29,4,FALSE))</f>
        <v>BQ_mood05</v>
      </c>
    </row>
    <row r="500" s="29" customFormat="1" ht="18.75" spans="1:25">
      <c r="A500" s="4">
        <f t="shared" si="119"/>
        <v>494</v>
      </c>
      <c r="B500" s="29">
        <v>113089</v>
      </c>
      <c r="C500" s="29" t="s">
        <v>93</v>
      </c>
      <c r="D500" s="29" t="str">
        <f>IF(ISBLANK(C500),"",VLOOKUP($W500,Sheet2!$A$2:$E$29,3,FALSE))</f>
        <v>UI_icon_teshudognzuo_22</v>
      </c>
      <c r="E500" s="29" t="str">
        <f t="shared" si="118"/>
        <v>大笑</v>
      </c>
      <c r="F500" s="29" t="s">
        <v>988</v>
      </c>
      <c r="I500" s="29">
        <v>1</v>
      </c>
      <c r="J500" s="29">
        <v>0</v>
      </c>
      <c r="K500" s="29">
        <v>1</v>
      </c>
      <c r="L500" s="103" t="s">
        <v>989</v>
      </c>
      <c r="O500" s="29">
        <v>132</v>
      </c>
      <c r="P500" s="29">
        <v>1</v>
      </c>
      <c r="T500" s="114"/>
      <c r="U500" s="114"/>
      <c r="W500" s="28" t="s">
        <v>155</v>
      </c>
      <c r="X500" s="29" t="str">
        <f>IF(ISBLANK(W500),"",VLOOKUP($W500,Sheet2!$A$2:$E$29,3,FALSE))</f>
        <v>UI_icon_teshudognzuo_22</v>
      </c>
      <c r="Y500" s="29" t="str">
        <f>IF(ISBLANK(W500),"",VLOOKUP($W500,Sheet2!$A$2:$E$29,4,FALSE))</f>
        <v>BQ_mood22</v>
      </c>
    </row>
    <row r="501" s="29" customFormat="1" ht="18.75" spans="1:25">
      <c r="A501" s="4">
        <f t="shared" si="119"/>
        <v>495</v>
      </c>
      <c r="B501" s="29">
        <v>113089</v>
      </c>
      <c r="C501" s="29" t="s">
        <v>364</v>
      </c>
      <c r="D501" s="29" t="str">
        <f>IF(ISBLANK(C501),"",VLOOKUP($W501,Sheet2!$A$2:$E$29,3,FALSE))</f>
        <v>UI_icon_teshudognzuo_27</v>
      </c>
      <c r="E501" s="29" t="str">
        <f t="shared" ref="E501:E507" si="120">W501</f>
        <v>秀</v>
      </c>
      <c r="I501" s="29">
        <v>0</v>
      </c>
      <c r="J501" s="29">
        <v>1</v>
      </c>
      <c r="K501" s="29">
        <v>0</v>
      </c>
      <c r="L501" s="103"/>
      <c r="O501" s="29">
        <v>132</v>
      </c>
      <c r="P501" s="29">
        <v>0</v>
      </c>
      <c r="S501" s="29" t="s">
        <v>365</v>
      </c>
      <c r="T501" s="114"/>
      <c r="U501" s="114"/>
      <c r="W501" s="28" t="s">
        <v>65</v>
      </c>
      <c r="X501" s="29" t="str">
        <f>IF(ISBLANK(W501),"",VLOOKUP($W501,Sheet2!$A$2:$E$29,3,FALSE))</f>
        <v>UI_icon_teshudognzuo_27</v>
      </c>
      <c r="Y501" s="29" t="str">
        <f>IF(ISBLANK(W501),"",VLOOKUP($W501,Sheet2!$A$2:$E$29,4,FALSE))</f>
        <v>BQ_mood27</v>
      </c>
    </row>
    <row r="502" customFormat="1" ht="18.75" spans="1:25">
      <c r="A502" s="4">
        <f t="shared" si="119"/>
        <v>496</v>
      </c>
      <c r="B502" s="29">
        <v>113090</v>
      </c>
      <c r="C502" s="29" t="s">
        <v>50</v>
      </c>
      <c r="D502" s="29" t="str">
        <f>IF(ISBLANK(C502),"",VLOOKUP($W502,Sheet2!$A$2:$E$29,3,FALSE))</f>
        <v>UI_icon_teshudognzuo_21</v>
      </c>
      <c r="E502" s="29" t="str">
        <f t="shared" si="120"/>
        <v>思考</v>
      </c>
      <c r="F502" t="s">
        <v>990</v>
      </c>
      <c r="I502" s="29">
        <v>1</v>
      </c>
      <c r="J502" s="29">
        <v>0</v>
      </c>
      <c r="K502" s="29">
        <v>1</v>
      </c>
      <c r="L502" s="53" t="s">
        <v>991</v>
      </c>
      <c r="O502" s="29">
        <v>133</v>
      </c>
      <c r="P502" s="29">
        <v>1</v>
      </c>
      <c r="T502" s="114"/>
      <c r="U502" s="114"/>
      <c r="W502" t="s">
        <v>205</v>
      </c>
      <c r="X502" s="29" t="str">
        <f>IF(ISBLANK(W502),"",VLOOKUP($W502,Sheet2!$A$2:$E$29,3,FALSE))</f>
        <v>UI_icon_teshudognzuo_21</v>
      </c>
      <c r="Y502" s="29" t="str">
        <f>IF(ISBLANK(W502),"",VLOOKUP($W502,Sheet2!$A$2:$E$29,4,FALSE))</f>
        <v>BQ_mood21</v>
      </c>
    </row>
    <row r="503" customFormat="1" ht="18.75" spans="1:25">
      <c r="A503" s="4">
        <f t="shared" si="119"/>
        <v>497</v>
      </c>
      <c r="B503" s="29">
        <v>113090</v>
      </c>
      <c r="C503" s="29" t="s">
        <v>56</v>
      </c>
      <c r="D503" s="29" t="str">
        <f>IF(ISBLANK(C503),"",VLOOKUP($W503,Sheet2!$A$2:$E$29,3,FALSE))</f>
        <v>UI_icon_teshudognzuo_25</v>
      </c>
      <c r="E503" s="29" t="str">
        <f t="shared" si="120"/>
        <v>疑问</v>
      </c>
      <c r="F503" t="s">
        <v>992</v>
      </c>
      <c r="I503" s="29">
        <v>1</v>
      </c>
      <c r="J503" s="29">
        <v>0</v>
      </c>
      <c r="K503" s="29">
        <v>1</v>
      </c>
      <c r="L503" s="53" t="s">
        <v>993</v>
      </c>
      <c r="M503" t="s">
        <v>728</v>
      </c>
      <c r="O503" s="29">
        <v>133</v>
      </c>
      <c r="P503" s="29">
        <v>1</v>
      </c>
      <c r="T503" s="114"/>
      <c r="U503" s="114"/>
      <c r="W503" t="s">
        <v>681</v>
      </c>
      <c r="X503" s="29" t="str">
        <f>IF(ISBLANK(W503),"",VLOOKUP($W503,Sheet2!$A$2:$E$29,3,FALSE))</f>
        <v>UI_icon_teshudognzuo_25</v>
      </c>
      <c r="Y503" s="29" t="str">
        <f>IF(ISBLANK(W503),"",VLOOKUP($W503,Sheet2!$A$2:$E$29,4,FALSE))</f>
        <v>BQ_mood25</v>
      </c>
    </row>
    <row r="504" customFormat="1" ht="18.75" spans="1:25">
      <c r="A504" s="4">
        <f t="shared" si="119"/>
        <v>498</v>
      </c>
      <c r="B504" s="29">
        <v>113090</v>
      </c>
      <c r="C504" s="29" t="s">
        <v>61</v>
      </c>
      <c r="D504" s="29" t="str">
        <f>IF(ISBLANK(C504),"",VLOOKUP($W504,Sheet2!$A$2:$E$29,3,FALSE))</f>
        <v>UI_icon_teshudognzuo_03</v>
      </c>
      <c r="E504" s="29" t="str">
        <f t="shared" si="120"/>
        <v>打招呼</v>
      </c>
      <c r="F504" t="s">
        <v>994</v>
      </c>
      <c r="I504" s="29">
        <v>1</v>
      </c>
      <c r="J504" s="29">
        <v>0</v>
      </c>
      <c r="K504" s="29">
        <v>1</v>
      </c>
      <c r="L504" s="53" t="s">
        <v>423</v>
      </c>
      <c r="O504" s="29">
        <v>133</v>
      </c>
      <c r="P504" s="29">
        <v>1</v>
      </c>
      <c r="T504" s="114"/>
      <c r="U504" s="114"/>
      <c r="W504" t="s">
        <v>103</v>
      </c>
      <c r="X504" s="29" t="str">
        <f>IF(ISBLANK(W504),"",VLOOKUP($W504,Sheet2!$A$2:$E$29,3,FALSE))</f>
        <v>UI_icon_teshudognzuo_03</v>
      </c>
      <c r="Y504" s="29" t="str">
        <f>IF(ISBLANK(W504),"",VLOOKUP($W504,Sheet2!$A$2:$E$29,4,FALSE))</f>
        <v>BQ_mood03</v>
      </c>
    </row>
    <row r="505" customFormat="1" ht="18.75" spans="1:25">
      <c r="A505" s="4">
        <f t="shared" si="119"/>
        <v>499</v>
      </c>
      <c r="B505" s="29">
        <v>113090</v>
      </c>
      <c r="C505" s="29" t="s">
        <v>66</v>
      </c>
      <c r="D505" s="29" t="str">
        <f>IF(ISBLANK(C505),"",VLOOKUP($W505,Sheet2!$A$2:$E$29,3,FALSE))</f>
        <v>UI_icon_teshudognzuo_08</v>
      </c>
      <c r="E505" s="29" t="str">
        <f t="shared" si="120"/>
        <v>休闲</v>
      </c>
      <c r="F505" t="s">
        <v>995</v>
      </c>
      <c r="I505" s="29">
        <v>1</v>
      </c>
      <c r="J505" s="29">
        <v>0</v>
      </c>
      <c r="K505" s="29">
        <v>1</v>
      </c>
      <c r="L505" s="53" t="s">
        <v>996</v>
      </c>
      <c r="O505" s="29">
        <v>133</v>
      </c>
      <c r="P505" s="29">
        <v>1</v>
      </c>
      <c r="T505" s="114"/>
      <c r="U505" s="114" t="s">
        <v>997</v>
      </c>
      <c r="W505" t="s">
        <v>72</v>
      </c>
      <c r="X505" s="29" t="str">
        <f>IF(ISBLANK(W505),"",VLOOKUP($W505,Sheet2!$A$2:$E$29,3,FALSE))</f>
        <v>UI_icon_teshudognzuo_08</v>
      </c>
      <c r="Y505" s="29" t="str">
        <f>IF(ISBLANK(W505),"",VLOOKUP($W505,Sheet2!$A$2:$E$29,4,FALSE))</f>
        <v>BQ_mood08</v>
      </c>
    </row>
    <row r="506" customFormat="1" ht="18.75" spans="1:25">
      <c r="A506" s="4">
        <f t="shared" si="119"/>
        <v>500</v>
      </c>
      <c r="B506" s="29">
        <v>113090</v>
      </c>
      <c r="C506" s="29" t="s">
        <v>93</v>
      </c>
      <c r="D506" s="29" t="str">
        <f>IF(ISBLANK(C506),"",VLOOKUP($W506,Sheet2!$A$2:$E$29,3,FALSE))</f>
        <v>UI_icon_teshudognzuo_01</v>
      </c>
      <c r="E506" s="29" t="str">
        <f t="shared" si="120"/>
        <v>认同</v>
      </c>
      <c r="F506" t="s">
        <v>998</v>
      </c>
      <c r="I506" s="29">
        <v>1</v>
      </c>
      <c r="J506" s="29">
        <v>0</v>
      </c>
      <c r="K506" s="29">
        <v>1</v>
      </c>
      <c r="L506" s="53" t="s">
        <v>999</v>
      </c>
      <c r="M506" t="s">
        <v>728</v>
      </c>
      <c r="O506" s="29">
        <v>133</v>
      </c>
      <c r="P506" s="29">
        <v>1</v>
      </c>
      <c r="T506" s="114"/>
      <c r="U506" s="114"/>
      <c r="W506" s="29" t="s">
        <v>67</v>
      </c>
      <c r="X506" s="29" t="str">
        <f>IF(ISBLANK(W506),"",VLOOKUP($W506,Sheet2!$A$2:$E$29,3,FALSE))</f>
        <v>UI_icon_teshudognzuo_01</v>
      </c>
      <c r="Y506" s="29" t="str">
        <f>IF(ISBLANK(W506),"",VLOOKUP($W506,Sheet2!$A$2:$E$29,4,FALSE))</f>
        <v>BQ_mood01</v>
      </c>
    </row>
    <row r="507" customFormat="1" ht="18.75" spans="1:25">
      <c r="A507" s="4">
        <f t="shared" si="119"/>
        <v>501</v>
      </c>
      <c r="B507" s="29">
        <v>113090</v>
      </c>
      <c r="C507" s="29" t="s">
        <v>364</v>
      </c>
      <c r="D507" s="29" t="str">
        <f>IF(ISBLANK(C507),"",VLOOKUP($W507,Sheet2!$A$2:$E$29,3,FALSE))</f>
        <v>UI_icon_teshudognzuo_27</v>
      </c>
      <c r="E507" s="29" t="str">
        <f t="shared" si="120"/>
        <v>秀</v>
      </c>
      <c r="I507" s="29">
        <v>0</v>
      </c>
      <c r="J507" s="29">
        <v>1</v>
      </c>
      <c r="K507" s="29">
        <v>0</v>
      </c>
      <c r="L507" s="53"/>
      <c r="O507" s="29">
        <v>133</v>
      </c>
      <c r="P507" s="29">
        <v>0</v>
      </c>
      <c r="S507" s="29" t="s">
        <v>365</v>
      </c>
      <c r="T507" s="114"/>
      <c r="U507" s="114"/>
      <c r="W507" t="s">
        <v>65</v>
      </c>
      <c r="X507" s="29" t="str">
        <f>IF(ISBLANK(W507),"",VLOOKUP($W507,Sheet2!$A$2:$E$29,3,FALSE))</f>
        <v>UI_icon_teshudognzuo_27</v>
      </c>
      <c r="Y507" s="29" t="str">
        <f>IF(ISBLANK(W507),"",VLOOKUP($W507,Sheet2!$A$2:$E$29,4,FALSE))</f>
        <v>BQ_mood27</v>
      </c>
    </row>
    <row r="508" s="30" customFormat="1" ht="18.75" spans="1:25">
      <c r="A508" s="4">
        <f t="shared" si="119"/>
        <v>502</v>
      </c>
      <c r="B508" s="30">
        <v>113091</v>
      </c>
      <c r="C508" s="30" t="s">
        <v>50</v>
      </c>
      <c r="D508" s="30" t="str">
        <f>IF(ISBLANK(C508),"",VLOOKUP($W508,Sheet2!$A$2:$E$29,3,FALSE))</f>
        <v>UI_icon_teshudognzuo_01</v>
      </c>
      <c r="E508" s="30" t="str">
        <f t="shared" ref="E508:E514" si="121">W508</f>
        <v>认同</v>
      </c>
      <c r="F508" s="30" t="s">
        <v>1000</v>
      </c>
      <c r="I508" s="30">
        <v>1</v>
      </c>
      <c r="J508" s="30">
        <v>0</v>
      </c>
      <c r="K508" s="30">
        <v>1</v>
      </c>
      <c r="L508" s="105" t="s">
        <v>1001</v>
      </c>
      <c r="O508" s="30">
        <v>134</v>
      </c>
      <c r="P508" s="30">
        <v>1</v>
      </c>
      <c r="T508" s="115"/>
      <c r="U508" s="115" t="s">
        <v>1002</v>
      </c>
      <c r="W508" s="30" t="s">
        <v>67</v>
      </c>
      <c r="X508" s="30" t="str">
        <f>IF(ISBLANK(W508),"",VLOOKUP($W508,Sheet2!$A$2:$E$29,3,FALSE))</f>
        <v>UI_icon_teshudognzuo_01</v>
      </c>
      <c r="Y508" s="30" t="str">
        <f>IF(ISBLANK(W508),"",VLOOKUP($W508,Sheet2!$A$2:$E$29,4,FALSE))</f>
        <v>BQ_mood01</v>
      </c>
    </row>
    <row r="509" s="30" customFormat="1" ht="18.75" spans="1:25">
      <c r="A509" s="4">
        <f t="shared" ref="A509:A518" si="122">ROW()-6</f>
        <v>503</v>
      </c>
      <c r="B509" s="30">
        <v>113091</v>
      </c>
      <c r="C509" s="30" t="s">
        <v>56</v>
      </c>
      <c r="D509" s="30" t="str">
        <f>IF(ISBLANK(C509),"",VLOOKUP($W509,Sheet2!$A$2:$E$29,3,FALSE))</f>
        <v>UI_icon_teshudognzuo_03</v>
      </c>
      <c r="E509" s="30" t="str">
        <f t="shared" si="121"/>
        <v>打招呼</v>
      </c>
      <c r="F509" s="30" t="s">
        <v>1003</v>
      </c>
      <c r="I509" s="30">
        <v>1</v>
      </c>
      <c r="J509" s="30">
        <v>0</v>
      </c>
      <c r="K509" s="30">
        <v>1</v>
      </c>
      <c r="L509" s="105" t="s">
        <v>1004</v>
      </c>
      <c r="O509" s="30">
        <v>134</v>
      </c>
      <c r="P509" s="30">
        <v>1</v>
      </c>
      <c r="T509" s="115"/>
      <c r="U509" s="115"/>
      <c r="W509" s="30" t="s">
        <v>103</v>
      </c>
      <c r="X509" s="30" t="str">
        <f>IF(ISBLANK(W509),"",VLOOKUP($W509,Sheet2!$A$2:$E$29,3,FALSE))</f>
        <v>UI_icon_teshudognzuo_03</v>
      </c>
      <c r="Y509" s="30" t="str">
        <f>IF(ISBLANK(W509),"",VLOOKUP($W509,Sheet2!$A$2:$E$29,4,FALSE))</f>
        <v>BQ_mood03</v>
      </c>
    </row>
    <row r="510" s="30" customFormat="1" ht="18.75" spans="1:25">
      <c r="A510" s="4">
        <f t="shared" si="122"/>
        <v>504</v>
      </c>
      <c r="B510" s="30">
        <v>113091</v>
      </c>
      <c r="C510" s="30" t="s">
        <v>61</v>
      </c>
      <c r="D510" s="30" t="str">
        <f>IF(ISBLANK(C510),"",VLOOKUP($W510,Sheet2!$A$2:$E$29,3,FALSE))</f>
        <v>UI_icon_teshudognzuo_07</v>
      </c>
      <c r="E510" s="30" t="str">
        <f t="shared" si="121"/>
        <v>观望</v>
      </c>
      <c r="F510" s="30" t="s">
        <v>1005</v>
      </c>
      <c r="I510" s="30">
        <v>1</v>
      </c>
      <c r="J510" s="30">
        <v>0</v>
      </c>
      <c r="K510" s="30">
        <v>1</v>
      </c>
      <c r="L510" s="105" t="s">
        <v>502</v>
      </c>
      <c r="O510" s="30">
        <v>134</v>
      </c>
      <c r="P510" s="30">
        <v>1</v>
      </c>
      <c r="T510" s="115"/>
      <c r="U510" s="115"/>
      <c r="W510" s="30" t="s">
        <v>127</v>
      </c>
      <c r="X510" s="30" t="str">
        <f>IF(ISBLANK(W510),"",VLOOKUP($W510,Sheet2!$A$2:$E$29,3,FALSE))</f>
        <v>UI_icon_teshudognzuo_07</v>
      </c>
      <c r="Y510" s="30" t="str">
        <f>IF(ISBLANK(W510),"",VLOOKUP($W510,Sheet2!$A$2:$E$29,4,FALSE))</f>
        <v>BQ_mood07</v>
      </c>
    </row>
    <row r="511" s="30" customFormat="1" ht="18.75" spans="1:25">
      <c r="A511" s="4">
        <f t="shared" si="122"/>
        <v>505</v>
      </c>
      <c r="B511" s="30">
        <v>113091</v>
      </c>
      <c r="C511" s="30" t="s">
        <v>66</v>
      </c>
      <c r="D511" s="30" t="str">
        <f>IF(ISBLANK(C511),"",VLOOKUP($W511,Sheet2!$A$2:$E$29,3,FALSE))</f>
        <v>UI_icon_teshudognzuo_28</v>
      </c>
      <c r="E511" s="30" t="str">
        <f t="shared" si="121"/>
        <v>玩</v>
      </c>
      <c r="F511" s="30" t="s">
        <v>1006</v>
      </c>
      <c r="I511" s="30">
        <v>1</v>
      </c>
      <c r="J511" s="30">
        <v>0</v>
      </c>
      <c r="K511" s="30">
        <v>1</v>
      </c>
      <c r="L511" s="105" t="s">
        <v>1007</v>
      </c>
      <c r="O511" s="30">
        <v>134</v>
      </c>
      <c r="P511" s="30">
        <v>1</v>
      </c>
      <c r="T511" s="115"/>
      <c r="U511" s="115"/>
      <c r="W511" s="30" t="s">
        <v>153</v>
      </c>
      <c r="X511" s="30" t="str">
        <f>IF(ISBLANK(W511),"",VLOOKUP($W511,Sheet2!$A$2:$E$29,3,FALSE))</f>
        <v>UI_icon_teshudognzuo_28</v>
      </c>
      <c r="Y511" s="30" t="str">
        <f>IF(ISBLANK(W511),"",VLOOKUP($W511,Sheet2!$A$2:$E$29,4,FALSE))</f>
        <v>BQ_mood28</v>
      </c>
    </row>
    <row r="512" s="30" customFormat="1" ht="18.75" spans="1:25">
      <c r="A512" s="4">
        <f t="shared" si="122"/>
        <v>506</v>
      </c>
      <c r="B512" s="30">
        <v>113091</v>
      </c>
      <c r="C512" s="30" t="s">
        <v>93</v>
      </c>
      <c r="D512" s="30" t="str">
        <f>IF(ISBLANK(C512),"",VLOOKUP($W512,Sheet2!$A$2:$E$29,3,FALSE))</f>
        <v>UI_icon_teshudognzuo_21</v>
      </c>
      <c r="E512" s="30" t="str">
        <f t="shared" si="121"/>
        <v>思考</v>
      </c>
      <c r="F512" s="30" t="s">
        <v>1008</v>
      </c>
      <c r="I512" s="30">
        <v>1</v>
      </c>
      <c r="J512" s="30">
        <v>0</v>
      </c>
      <c r="K512" s="30">
        <v>1</v>
      </c>
      <c r="L512" s="105" t="s">
        <v>504</v>
      </c>
      <c r="O512" s="30">
        <v>134</v>
      </c>
      <c r="P512" s="30">
        <v>1</v>
      </c>
      <c r="T512" s="115"/>
      <c r="U512" s="115"/>
      <c r="W512" s="30" t="s">
        <v>205</v>
      </c>
      <c r="X512" s="30" t="str">
        <f>IF(ISBLANK(W512),"",VLOOKUP($W512,Sheet2!$A$2:$E$29,3,FALSE))</f>
        <v>UI_icon_teshudognzuo_21</v>
      </c>
      <c r="Y512" s="30" t="str">
        <f>IF(ISBLANK(W512),"",VLOOKUP($W512,Sheet2!$A$2:$E$29,4,FALSE))</f>
        <v>BQ_mood21</v>
      </c>
    </row>
    <row r="513" s="30" customFormat="1" ht="18.75" spans="1:25">
      <c r="A513" s="4">
        <f t="shared" si="122"/>
        <v>507</v>
      </c>
      <c r="B513" s="30">
        <v>113091</v>
      </c>
      <c r="C513" s="30" t="s">
        <v>364</v>
      </c>
      <c r="D513" s="30" t="str">
        <f>IF(ISBLANK(C513),"",VLOOKUP($W513,Sheet2!$A$2:$E$29,3,FALSE))</f>
        <v>UI_icon_teshudognzuo_27</v>
      </c>
      <c r="E513" s="30" t="str">
        <f t="shared" si="121"/>
        <v>秀</v>
      </c>
      <c r="I513" s="30">
        <v>0</v>
      </c>
      <c r="J513" s="30">
        <v>1</v>
      </c>
      <c r="K513" s="30">
        <v>0</v>
      </c>
      <c r="L513" s="105"/>
      <c r="O513" s="30">
        <v>134</v>
      </c>
      <c r="P513" s="30">
        <v>0</v>
      </c>
      <c r="S513" s="30" t="s">
        <v>365</v>
      </c>
      <c r="T513" s="115"/>
      <c r="U513" s="115"/>
      <c r="W513" s="30" t="s">
        <v>65</v>
      </c>
      <c r="X513" s="30" t="str">
        <f>IF(ISBLANK(W513),"",VLOOKUP($W513,Sheet2!$A$2:$E$29,3,FALSE))</f>
        <v>UI_icon_teshudognzuo_27</v>
      </c>
      <c r="Y513" s="30" t="str">
        <f>IF(ISBLANK(W513),"",VLOOKUP($W513,Sheet2!$A$2:$E$29,4,FALSE))</f>
        <v>BQ_mood27</v>
      </c>
    </row>
    <row r="514" s="31" customFormat="1" ht="56.25" spans="1:25">
      <c r="A514" s="4">
        <f t="shared" si="122"/>
        <v>508</v>
      </c>
      <c r="B514" s="31">
        <v>113046</v>
      </c>
      <c r="C514" s="31" t="s">
        <v>364</v>
      </c>
      <c r="D514" s="116" t="str">
        <f>X514</f>
        <v>UI_icon_teshudognzuo_27</v>
      </c>
      <c r="E514" s="31" t="str">
        <f t="shared" si="121"/>
        <v>秀</v>
      </c>
      <c r="I514">
        <v>0</v>
      </c>
      <c r="J514" s="2">
        <v>1</v>
      </c>
      <c r="K514">
        <v>0</v>
      </c>
      <c r="L514" s="121"/>
      <c r="O514" s="122">
        <v>89</v>
      </c>
      <c r="P514">
        <v>0</v>
      </c>
      <c r="S514" s="31" t="s">
        <v>587</v>
      </c>
      <c r="T514" s="130"/>
      <c r="U514" s="130" t="s">
        <v>1009</v>
      </c>
      <c r="V514" s="31">
        <v>6</v>
      </c>
      <c r="W514" s="31" t="s">
        <v>65</v>
      </c>
      <c r="X514" s="31" t="str">
        <f>IF(ISBLANK(W514),"",VLOOKUP($W514,Sheet2!$A$2:$E$29,3,FALSE))</f>
        <v>UI_icon_teshudognzuo_27</v>
      </c>
      <c r="Y514" s="31" t="str">
        <f>IF(ISBLANK(W514),"",VLOOKUP($W514,Sheet2!$A$2:$E$29,4,FALSE))</f>
        <v>BQ_mood27</v>
      </c>
    </row>
    <row r="515" s="22" customFormat="1" ht="18.75" spans="1:25">
      <c r="A515" s="4">
        <f t="shared" si="122"/>
        <v>509</v>
      </c>
      <c r="B515" s="22">
        <v>113092</v>
      </c>
      <c r="C515" s="22" t="s">
        <v>50</v>
      </c>
      <c r="D515" s="117" t="str">
        <f t="shared" ref="D515:D520" si="123">X515</f>
        <v>UI_icon_teshudognzuo_12</v>
      </c>
      <c r="E515" s="22" t="str">
        <f t="shared" ref="E515:E520" si="124">W515</f>
        <v>迷茫</v>
      </c>
      <c r="F515" s="22" t="s">
        <v>1010</v>
      </c>
      <c r="I515" s="22">
        <v>1</v>
      </c>
      <c r="J515" s="22">
        <v>0</v>
      </c>
      <c r="K515" s="22">
        <v>1</v>
      </c>
      <c r="L515" s="123" t="s">
        <v>379</v>
      </c>
      <c r="M515" s="209" t="s">
        <v>1011</v>
      </c>
      <c r="O515" s="124">
        <v>135</v>
      </c>
      <c r="P515" s="22">
        <v>1</v>
      </c>
      <c r="T515" s="131"/>
      <c r="U515" s="131" t="s">
        <v>1012</v>
      </c>
      <c r="W515" s="22" t="s">
        <v>375</v>
      </c>
      <c r="X515" s="22" t="str">
        <f>IF(ISBLANK(W515),"",VLOOKUP($W515,Sheet2!$A$2:$E$29,3,FALSE))</f>
        <v>UI_icon_teshudognzuo_12</v>
      </c>
      <c r="Y515" s="22" t="str">
        <f>IF(ISBLANK(W515),"",VLOOKUP($W515,Sheet2!$A$2:$E$29,4,FALSE))</f>
        <v>BQ_mood12</v>
      </c>
    </row>
    <row r="516" s="22" customFormat="1" ht="18.75" spans="1:25">
      <c r="A516" s="4">
        <f t="shared" si="122"/>
        <v>510</v>
      </c>
      <c r="B516" s="22">
        <v>113092</v>
      </c>
      <c r="C516" s="22" t="s">
        <v>56</v>
      </c>
      <c r="D516" s="117" t="str">
        <f t="shared" si="123"/>
        <v>UI_icon_teshudognzuo_05</v>
      </c>
      <c r="E516" s="22" t="str">
        <f t="shared" si="124"/>
        <v>示威</v>
      </c>
      <c r="F516" s="22" t="s">
        <v>1013</v>
      </c>
      <c r="I516" s="22">
        <v>1</v>
      </c>
      <c r="J516" s="22">
        <v>0</v>
      </c>
      <c r="K516" s="22">
        <v>1</v>
      </c>
      <c r="L516" s="123" t="s">
        <v>388</v>
      </c>
      <c r="M516" s="209" t="s">
        <v>1011</v>
      </c>
      <c r="O516" s="124">
        <v>135</v>
      </c>
      <c r="P516" s="22">
        <v>1</v>
      </c>
      <c r="T516" s="131"/>
      <c r="U516" s="131"/>
      <c r="W516" s="22" t="s">
        <v>60</v>
      </c>
      <c r="X516" s="22" t="str">
        <f>IF(ISBLANK(W516),"",VLOOKUP($W516,Sheet2!$A$2:$E$29,3,FALSE))</f>
        <v>UI_icon_teshudognzuo_05</v>
      </c>
      <c r="Y516" s="22" t="str">
        <f>IF(ISBLANK(W516),"",VLOOKUP($W516,Sheet2!$A$2:$E$29,4,FALSE))</f>
        <v>BQ_mood05</v>
      </c>
    </row>
    <row r="517" s="22" customFormat="1" ht="18.75" spans="1:25">
      <c r="A517" s="4">
        <f t="shared" si="122"/>
        <v>511</v>
      </c>
      <c r="B517" s="22">
        <v>113092</v>
      </c>
      <c r="C517" s="22" t="s">
        <v>61</v>
      </c>
      <c r="D517" s="117" t="str">
        <f t="shared" si="123"/>
        <v>UI_icon_teshudognzuo_28</v>
      </c>
      <c r="E517" s="22" t="str">
        <f t="shared" si="124"/>
        <v>玩</v>
      </c>
      <c r="F517" s="22" t="s">
        <v>1014</v>
      </c>
      <c r="I517" s="22">
        <v>1</v>
      </c>
      <c r="J517" s="22">
        <v>0</v>
      </c>
      <c r="K517" s="22">
        <v>1</v>
      </c>
      <c r="L517" s="123" t="s">
        <v>1015</v>
      </c>
      <c r="M517" s="209" t="s">
        <v>1011</v>
      </c>
      <c r="O517" s="124">
        <v>135</v>
      </c>
      <c r="P517" s="22">
        <v>1</v>
      </c>
      <c r="T517" s="131"/>
      <c r="U517" s="131"/>
      <c r="W517" s="22" t="s">
        <v>153</v>
      </c>
      <c r="X517" s="22" t="str">
        <f>IF(ISBLANK(W517),"",VLOOKUP($W517,Sheet2!$A$2:$E$29,3,FALSE))</f>
        <v>UI_icon_teshudognzuo_28</v>
      </c>
      <c r="Y517" s="22" t="str">
        <f>IF(ISBLANK(W517),"",VLOOKUP($W517,Sheet2!$A$2:$E$29,4,FALSE))</f>
        <v>BQ_mood28</v>
      </c>
    </row>
    <row r="518" s="22" customFormat="1" ht="18.75" spans="1:25">
      <c r="A518" s="4">
        <f t="shared" si="122"/>
        <v>512</v>
      </c>
      <c r="B518" s="22">
        <v>113092</v>
      </c>
      <c r="C518" s="22" t="s">
        <v>66</v>
      </c>
      <c r="D518" s="117" t="str">
        <f t="shared" si="123"/>
        <v>UI_icon_teshudognzuo_21</v>
      </c>
      <c r="E518" s="22" t="str">
        <f t="shared" si="124"/>
        <v>思考</v>
      </c>
      <c r="F518" s="22" t="s">
        <v>1016</v>
      </c>
      <c r="I518" s="22">
        <v>1</v>
      </c>
      <c r="J518" s="22">
        <v>0</v>
      </c>
      <c r="K518" s="22">
        <v>1</v>
      </c>
      <c r="L518" s="123" t="s">
        <v>1017</v>
      </c>
      <c r="M518" s="209" t="s">
        <v>1011</v>
      </c>
      <c r="O518" s="124">
        <v>135</v>
      </c>
      <c r="P518" s="22">
        <v>1</v>
      </c>
      <c r="T518" s="131"/>
      <c r="U518" s="131"/>
      <c r="W518" s="22" t="s">
        <v>205</v>
      </c>
      <c r="X518" s="22" t="str">
        <f>IF(ISBLANK(W518),"",VLOOKUP($W518,Sheet2!$A$2:$E$29,3,FALSE))</f>
        <v>UI_icon_teshudognzuo_21</v>
      </c>
      <c r="Y518" s="22" t="str">
        <f>IF(ISBLANK(W518),"",VLOOKUP($W518,Sheet2!$A$2:$E$29,4,FALSE))</f>
        <v>BQ_mood21</v>
      </c>
    </row>
    <row r="519" s="22" customFormat="1" ht="18.75" spans="1:25">
      <c r="A519" s="4">
        <f t="shared" ref="A519:A528" si="125">ROW()-6</f>
        <v>513</v>
      </c>
      <c r="B519" s="22">
        <v>113092</v>
      </c>
      <c r="C519" s="22" t="s">
        <v>93</v>
      </c>
      <c r="D519" s="117" t="str">
        <f t="shared" si="123"/>
        <v>UI_icon_teshudognzuo_01</v>
      </c>
      <c r="E519" s="22" t="str">
        <f t="shared" si="124"/>
        <v>认同</v>
      </c>
      <c r="F519" s="22" t="s">
        <v>1018</v>
      </c>
      <c r="I519" s="22">
        <v>1</v>
      </c>
      <c r="J519" s="22">
        <v>0</v>
      </c>
      <c r="K519" s="22">
        <v>1</v>
      </c>
      <c r="L519" s="123" t="s">
        <v>1019</v>
      </c>
      <c r="M519" s="209" t="s">
        <v>1020</v>
      </c>
      <c r="O519" s="124">
        <v>135</v>
      </c>
      <c r="P519" s="22">
        <v>1</v>
      </c>
      <c r="T519" s="131"/>
      <c r="U519" s="131"/>
      <c r="W519" s="22" t="s">
        <v>67</v>
      </c>
      <c r="X519" s="22" t="str">
        <f>IF(ISBLANK(W519),"",VLOOKUP($W519,Sheet2!$A$2:$E$29,3,FALSE))</f>
        <v>UI_icon_teshudognzuo_01</v>
      </c>
      <c r="Y519" s="22" t="str">
        <f>IF(ISBLANK(W519),"",VLOOKUP($W519,Sheet2!$A$2:$E$29,4,FALSE))</f>
        <v>BQ_mood01</v>
      </c>
    </row>
    <row r="520" s="22" customFormat="1" ht="18.75" spans="1:25">
      <c r="A520" s="4">
        <f t="shared" si="125"/>
        <v>514</v>
      </c>
      <c r="B520" s="22">
        <v>113092</v>
      </c>
      <c r="C520" s="22" t="s">
        <v>364</v>
      </c>
      <c r="D520" s="117" t="str">
        <f t="shared" si="123"/>
        <v>UI_icon_teshudognzuo_27</v>
      </c>
      <c r="E520" s="22" t="str">
        <f t="shared" si="124"/>
        <v>秀</v>
      </c>
      <c r="I520" s="22">
        <v>0</v>
      </c>
      <c r="J520" s="22">
        <v>1</v>
      </c>
      <c r="K520" s="22">
        <v>0</v>
      </c>
      <c r="L520" s="123"/>
      <c r="O520" s="124">
        <v>135</v>
      </c>
      <c r="P520" s="22">
        <v>0</v>
      </c>
      <c r="S520" s="22" t="s">
        <v>365</v>
      </c>
      <c r="T520" s="131"/>
      <c r="U520" s="131"/>
      <c r="W520" s="22" t="s">
        <v>65</v>
      </c>
      <c r="X520" s="22" t="str">
        <f>IF(ISBLANK(W520),"",VLOOKUP($W520,Sheet2!$A$2:$E$29,3,FALSE))</f>
        <v>UI_icon_teshudognzuo_27</v>
      </c>
      <c r="Y520" s="22" t="str">
        <f>IF(ISBLANK(W520),"",VLOOKUP($W520,Sheet2!$A$2:$E$29,4,FALSE))</f>
        <v>BQ_mood27</v>
      </c>
    </row>
    <row r="521" s="22" customFormat="1" ht="18.75" spans="1:25">
      <c r="A521" s="4">
        <f t="shared" si="125"/>
        <v>515</v>
      </c>
      <c r="B521" s="22">
        <v>113093</v>
      </c>
      <c r="C521" s="22" t="s">
        <v>50</v>
      </c>
      <c r="D521" s="117" t="str">
        <f t="shared" ref="D521:D526" si="126">X521</f>
        <v>UI_icon_teshudognzuo_08</v>
      </c>
      <c r="E521" s="22" t="str">
        <f t="shared" ref="E521:E526" si="127">W521</f>
        <v>休闲</v>
      </c>
      <c r="F521" s="22" t="s">
        <v>1021</v>
      </c>
      <c r="I521" s="22">
        <v>1</v>
      </c>
      <c r="J521" s="22">
        <v>0</v>
      </c>
      <c r="K521" s="22">
        <v>1</v>
      </c>
      <c r="L521" s="123" t="s">
        <v>1022</v>
      </c>
      <c r="M521" s="209" t="s">
        <v>1020</v>
      </c>
      <c r="O521" s="124">
        <v>136</v>
      </c>
      <c r="P521" s="22">
        <v>1</v>
      </c>
      <c r="T521" s="131"/>
      <c r="U521" s="131" t="s">
        <v>1023</v>
      </c>
      <c r="W521" s="22" t="s">
        <v>72</v>
      </c>
      <c r="X521" s="22" t="str">
        <f>IF(ISBLANK(W521),"",VLOOKUP($W521,Sheet2!$A$2:$E$29,3,FALSE))</f>
        <v>UI_icon_teshudognzuo_08</v>
      </c>
      <c r="Y521" s="22" t="str">
        <f>IF(ISBLANK(W521),"",VLOOKUP($W521,Sheet2!$A$2:$E$29,4,FALSE))</f>
        <v>BQ_mood08</v>
      </c>
    </row>
    <row r="522" s="22" customFormat="1" ht="18.75" spans="1:25">
      <c r="A522" s="4">
        <f t="shared" si="125"/>
        <v>516</v>
      </c>
      <c r="B522" s="22">
        <v>113093</v>
      </c>
      <c r="C522" s="22" t="s">
        <v>56</v>
      </c>
      <c r="D522" s="117" t="str">
        <f t="shared" si="126"/>
        <v>UI_icon_teshudognzuo_22</v>
      </c>
      <c r="E522" s="22" t="str">
        <f t="shared" si="127"/>
        <v>大笑</v>
      </c>
      <c r="F522" s="22" t="s">
        <v>1024</v>
      </c>
      <c r="I522" s="22">
        <v>1</v>
      </c>
      <c r="J522" s="22">
        <v>0</v>
      </c>
      <c r="K522" s="22">
        <v>1</v>
      </c>
      <c r="L522" s="123" t="s">
        <v>1025</v>
      </c>
      <c r="M522" s="209" t="s">
        <v>1020</v>
      </c>
      <c r="O522" s="124">
        <v>136</v>
      </c>
      <c r="P522" s="22">
        <v>1</v>
      </c>
      <c r="T522" s="131"/>
      <c r="U522" s="131"/>
      <c r="W522" s="22" t="s">
        <v>155</v>
      </c>
      <c r="X522" s="22" t="str">
        <f>IF(ISBLANK(W522),"",VLOOKUP($W522,Sheet2!$A$2:$E$29,3,FALSE))</f>
        <v>UI_icon_teshudognzuo_22</v>
      </c>
      <c r="Y522" s="22" t="str">
        <f>IF(ISBLANK(W522),"",VLOOKUP($W522,Sheet2!$A$2:$E$29,4,FALSE))</f>
        <v>BQ_mood22</v>
      </c>
    </row>
    <row r="523" s="22" customFormat="1" ht="18.75" spans="1:25">
      <c r="A523" s="4">
        <f t="shared" si="125"/>
        <v>517</v>
      </c>
      <c r="B523" s="22">
        <v>113093</v>
      </c>
      <c r="C523" s="22" t="s">
        <v>61</v>
      </c>
      <c r="D523" s="117" t="str">
        <f t="shared" si="126"/>
        <v>UI_icon_teshudognzuo_02</v>
      </c>
      <c r="E523" s="22" t="str">
        <f t="shared" si="127"/>
        <v>拒绝</v>
      </c>
      <c r="F523" s="22" t="s">
        <v>1026</v>
      </c>
      <c r="I523" s="22">
        <v>1</v>
      </c>
      <c r="J523" s="22">
        <v>0</v>
      </c>
      <c r="K523" s="22">
        <v>1</v>
      </c>
      <c r="L523" s="123" t="s">
        <v>1027</v>
      </c>
      <c r="M523" s="209" t="s">
        <v>1028</v>
      </c>
      <c r="O523" s="124">
        <v>136</v>
      </c>
      <c r="P523" s="22">
        <v>1</v>
      </c>
      <c r="T523" s="131"/>
      <c r="U523" s="131"/>
      <c r="W523" s="22" t="s">
        <v>77</v>
      </c>
      <c r="X523" s="22" t="str">
        <f>IF(ISBLANK(W523),"",VLOOKUP($W523,Sheet2!$A$2:$E$29,3,FALSE))</f>
        <v>UI_icon_teshudognzuo_02</v>
      </c>
      <c r="Y523" s="22" t="str">
        <f>IF(ISBLANK(W523),"",VLOOKUP($W523,Sheet2!$A$2:$E$29,4,FALSE))</f>
        <v>BQ_mood02</v>
      </c>
    </row>
    <row r="524" s="22" customFormat="1" ht="18.75" spans="1:25">
      <c r="A524" s="4">
        <f t="shared" si="125"/>
        <v>518</v>
      </c>
      <c r="B524" s="22">
        <v>113093</v>
      </c>
      <c r="C524" s="22" t="s">
        <v>66</v>
      </c>
      <c r="D524" s="117" t="str">
        <f t="shared" si="126"/>
        <v>UI_icon_teshudognzuo_13</v>
      </c>
      <c r="E524" s="22" t="str">
        <f t="shared" si="127"/>
        <v>鼓掌</v>
      </c>
      <c r="F524" s="22" t="s">
        <v>1029</v>
      </c>
      <c r="I524" s="22">
        <v>1</v>
      </c>
      <c r="J524" s="22">
        <v>0</v>
      </c>
      <c r="K524" s="22">
        <v>1</v>
      </c>
      <c r="L524" s="123" t="s">
        <v>1030</v>
      </c>
      <c r="M524" s="209" t="s">
        <v>1020</v>
      </c>
      <c r="O524" s="124">
        <v>136</v>
      </c>
      <c r="P524" s="22">
        <v>1</v>
      </c>
      <c r="T524" s="131"/>
      <c r="U524" s="131"/>
      <c r="W524" s="22" t="s">
        <v>98</v>
      </c>
      <c r="X524" s="22" t="str">
        <f>IF(ISBLANK(W524),"",VLOOKUP($W524,Sheet2!$A$2:$E$29,3,FALSE))</f>
        <v>UI_icon_teshudognzuo_13</v>
      </c>
      <c r="Y524" s="22" t="str">
        <f>IF(ISBLANK(W524),"",VLOOKUP($W524,Sheet2!$A$2:$E$29,4,FALSE))</f>
        <v>BQ_mood13</v>
      </c>
    </row>
    <row r="525" s="22" customFormat="1" ht="18.75" spans="1:25">
      <c r="A525" s="4">
        <f t="shared" si="125"/>
        <v>519</v>
      </c>
      <c r="B525" s="22">
        <v>113093</v>
      </c>
      <c r="C525" s="22" t="s">
        <v>93</v>
      </c>
      <c r="D525" s="117" t="str">
        <f t="shared" si="126"/>
        <v>UI_icon_teshudognzuo_18</v>
      </c>
      <c r="E525" s="22" t="str">
        <f t="shared" si="127"/>
        <v>哈气</v>
      </c>
      <c r="F525" s="22" t="s">
        <v>1031</v>
      </c>
      <c r="I525" s="22">
        <v>1</v>
      </c>
      <c r="J525" s="22">
        <v>0</v>
      </c>
      <c r="K525" s="22">
        <v>1</v>
      </c>
      <c r="L525" s="123" t="s">
        <v>1032</v>
      </c>
      <c r="M525" s="209" t="s">
        <v>1020</v>
      </c>
      <c r="O525" s="124">
        <v>136</v>
      </c>
      <c r="P525" s="22">
        <v>1</v>
      </c>
      <c r="T525" s="131"/>
      <c r="U525" s="131"/>
      <c r="W525" s="22" t="s">
        <v>88</v>
      </c>
      <c r="X525" s="22" t="str">
        <f>IF(ISBLANK(W525),"",VLOOKUP($W525,Sheet2!$A$2:$E$29,3,FALSE))</f>
        <v>UI_icon_teshudognzuo_18</v>
      </c>
      <c r="Y525" s="22" t="str">
        <f>IF(ISBLANK(W525),"",VLOOKUP($W525,Sheet2!$A$2:$E$29,4,FALSE))</f>
        <v>BQ_mood18</v>
      </c>
    </row>
    <row r="526" s="22" customFormat="1" ht="18.75" spans="1:25">
      <c r="A526" s="4">
        <f t="shared" si="125"/>
        <v>520</v>
      </c>
      <c r="B526" s="22">
        <v>113093</v>
      </c>
      <c r="C526" s="22" t="s">
        <v>364</v>
      </c>
      <c r="D526" s="117" t="str">
        <f t="shared" si="126"/>
        <v>UI_icon_teshudognzuo_27</v>
      </c>
      <c r="E526" s="22" t="str">
        <f t="shared" si="127"/>
        <v>秀</v>
      </c>
      <c r="I526" s="22">
        <v>0</v>
      </c>
      <c r="J526" s="22">
        <v>1</v>
      </c>
      <c r="K526" s="22">
        <v>0</v>
      </c>
      <c r="L526" s="123"/>
      <c r="O526" s="124">
        <v>136</v>
      </c>
      <c r="P526" s="22">
        <v>0</v>
      </c>
      <c r="S526" s="22" t="s">
        <v>365</v>
      </c>
      <c r="T526" s="131"/>
      <c r="U526" s="131"/>
      <c r="W526" s="22" t="s">
        <v>65</v>
      </c>
      <c r="X526" s="22" t="str">
        <f>IF(ISBLANK(W526),"",VLOOKUP($W526,Sheet2!$A$2:$E$29,3,FALSE))</f>
        <v>UI_icon_teshudognzuo_27</v>
      </c>
      <c r="Y526" s="22" t="str">
        <f>IF(ISBLANK(W526),"",VLOOKUP($W526,Sheet2!$A$2:$E$29,4,FALSE))</f>
        <v>BQ_mood27</v>
      </c>
    </row>
    <row r="527" s="32" customFormat="1" ht="18.75" spans="1:25">
      <c r="A527" s="4">
        <f t="shared" si="125"/>
        <v>521</v>
      </c>
      <c r="B527" s="32">
        <v>113094</v>
      </c>
      <c r="C527" s="32" t="s">
        <v>50</v>
      </c>
      <c r="D527" s="118" t="str">
        <f t="shared" ref="D527:D532" si="128">X527</f>
        <v>UI_icon_teshudognzuo_01</v>
      </c>
      <c r="E527" s="32" t="str">
        <f t="shared" ref="E527:E532" si="129">W527</f>
        <v>认同</v>
      </c>
      <c r="F527" s="32" t="s">
        <v>1033</v>
      </c>
      <c r="I527" s="32">
        <v>1</v>
      </c>
      <c r="J527" s="32">
        <v>0</v>
      </c>
      <c r="K527" s="32">
        <v>1</v>
      </c>
      <c r="L527" s="125" t="s">
        <v>1034</v>
      </c>
      <c r="M527" s="210" t="s">
        <v>1020</v>
      </c>
      <c r="O527" s="127">
        <v>137</v>
      </c>
      <c r="P527" s="32">
        <v>1</v>
      </c>
      <c r="T527" s="132"/>
      <c r="U527" s="132"/>
      <c r="W527" s="32" t="s">
        <v>67</v>
      </c>
      <c r="X527" s="32" t="str">
        <f>IF(ISBLANK(W527),"",VLOOKUP($W527,Sheet2!$A$2:$E$29,3,FALSE))</f>
        <v>UI_icon_teshudognzuo_01</v>
      </c>
      <c r="Y527" s="32" t="str">
        <f>IF(ISBLANK(W527),"",VLOOKUP($W527,Sheet2!$A$2:$E$29,4,FALSE))</f>
        <v>BQ_mood01</v>
      </c>
    </row>
    <row r="528" s="32" customFormat="1" ht="18.75" spans="1:25">
      <c r="A528" s="4">
        <f t="shared" si="125"/>
        <v>522</v>
      </c>
      <c r="B528" s="32">
        <v>113094</v>
      </c>
      <c r="C528" s="32" t="s">
        <v>56</v>
      </c>
      <c r="D528" s="118" t="str">
        <f t="shared" si="128"/>
        <v>UI_icon_teshudognzuo_11</v>
      </c>
      <c r="E528" s="32" t="str">
        <f t="shared" si="129"/>
        <v>招手</v>
      </c>
      <c r="F528" s="32" t="s">
        <v>1035</v>
      </c>
      <c r="I528" s="32">
        <v>1</v>
      </c>
      <c r="J528" s="32">
        <v>0</v>
      </c>
      <c r="K528" s="32">
        <v>1</v>
      </c>
      <c r="L528" s="125" t="s">
        <v>1036</v>
      </c>
      <c r="M528" s="210" t="s">
        <v>1020</v>
      </c>
      <c r="O528" s="127">
        <v>137</v>
      </c>
      <c r="P528" s="32">
        <v>1</v>
      </c>
      <c r="T528" s="132"/>
      <c r="U528" s="132"/>
      <c r="W528" s="32" t="s">
        <v>468</v>
      </c>
      <c r="X528" s="32" t="str">
        <f>IF(ISBLANK(W528),"",VLOOKUP($W528,Sheet2!$A$2:$E$29,3,FALSE))</f>
        <v>UI_icon_teshudognzuo_11</v>
      </c>
      <c r="Y528" s="32" t="str">
        <f>IF(ISBLANK(W528),"",VLOOKUP($W528,Sheet2!$A$2:$E$29,4,FALSE))</f>
        <v>BQ_mood11</v>
      </c>
    </row>
    <row r="529" s="32" customFormat="1" ht="37.5" spans="1:25">
      <c r="A529" s="4">
        <f t="shared" ref="A529:A538" si="130">ROW()-6</f>
        <v>523</v>
      </c>
      <c r="B529" s="32">
        <v>113094</v>
      </c>
      <c r="C529" s="32" t="s">
        <v>61</v>
      </c>
      <c r="D529" s="118" t="str">
        <f t="shared" si="128"/>
        <v>UI_icon_teshudognzuo_14</v>
      </c>
      <c r="E529" s="32" t="str">
        <f t="shared" si="129"/>
        <v>无奈</v>
      </c>
      <c r="F529" s="32" t="s">
        <v>1037</v>
      </c>
      <c r="I529" s="32">
        <v>1</v>
      </c>
      <c r="J529" s="32">
        <v>0</v>
      </c>
      <c r="K529" s="32">
        <v>1</v>
      </c>
      <c r="L529" s="32" t="s">
        <v>374</v>
      </c>
      <c r="M529" s="210" t="s">
        <v>1020</v>
      </c>
      <c r="O529" s="127">
        <v>137</v>
      </c>
      <c r="P529" s="32">
        <v>1</v>
      </c>
      <c r="T529" s="132"/>
      <c r="U529" s="132" t="s">
        <v>1038</v>
      </c>
      <c r="W529" s="32" t="s">
        <v>101</v>
      </c>
      <c r="X529" s="32" t="str">
        <f>IF(ISBLANK(W529),"",VLOOKUP($W529,Sheet2!$A$2:$E$29,3,FALSE))</f>
        <v>UI_icon_teshudognzuo_14</v>
      </c>
      <c r="Y529" s="32" t="str">
        <f>IF(ISBLANK(W529),"",VLOOKUP($W529,Sheet2!$A$2:$E$29,4,FALSE))</f>
        <v>BQ_mood14</v>
      </c>
    </row>
    <row r="530" s="32" customFormat="1" ht="18.75" spans="1:25">
      <c r="A530" s="4">
        <f t="shared" si="130"/>
        <v>524</v>
      </c>
      <c r="B530" s="32">
        <v>113094</v>
      </c>
      <c r="C530" s="32" t="s">
        <v>66</v>
      </c>
      <c r="D530" s="118" t="str">
        <f t="shared" si="128"/>
        <v>UI_icon_teshudognzuo_22</v>
      </c>
      <c r="E530" s="32" t="str">
        <f t="shared" si="129"/>
        <v>大笑</v>
      </c>
      <c r="F530" s="32" t="s">
        <v>1039</v>
      </c>
      <c r="I530" s="32">
        <v>1</v>
      </c>
      <c r="J530" s="32">
        <v>0</v>
      </c>
      <c r="K530" s="32">
        <v>1</v>
      </c>
      <c r="L530" s="125" t="s">
        <v>1040</v>
      </c>
      <c r="M530" s="210" t="s">
        <v>1020</v>
      </c>
      <c r="O530" s="127">
        <v>137</v>
      </c>
      <c r="P530" s="32">
        <v>1</v>
      </c>
      <c r="T530" s="132"/>
      <c r="U530" s="132"/>
      <c r="W530" s="32" t="s">
        <v>155</v>
      </c>
      <c r="X530" s="32" t="str">
        <f>IF(ISBLANK(W530),"",VLOOKUP($W530,Sheet2!$A$2:$E$29,3,FALSE))</f>
        <v>UI_icon_teshudognzuo_22</v>
      </c>
      <c r="Y530" s="32" t="str">
        <f>IF(ISBLANK(W530),"",VLOOKUP($W530,Sheet2!$A$2:$E$29,4,FALSE))</f>
        <v>BQ_mood22</v>
      </c>
    </row>
    <row r="531" s="32" customFormat="1" ht="18.75" spans="1:25">
      <c r="A531" s="4">
        <f t="shared" si="130"/>
        <v>525</v>
      </c>
      <c r="B531" s="32">
        <v>113094</v>
      </c>
      <c r="C531" s="32" t="s">
        <v>93</v>
      </c>
      <c r="D531" s="118" t="str">
        <f t="shared" si="128"/>
        <v>UI_icon_teshudognzuo_13</v>
      </c>
      <c r="E531" s="32" t="str">
        <f t="shared" si="129"/>
        <v>鼓掌</v>
      </c>
      <c r="F531" s="32" t="s">
        <v>1041</v>
      </c>
      <c r="I531" s="32">
        <v>1</v>
      </c>
      <c r="J531" s="32">
        <v>0</v>
      </c>
      <c r="K531" s="32">
        <v>1</v>
      </c>
      <c r="L531" s="125" t="s">
        <v>1042</v>
      </c>
      <c r="M531" s="210" t="s">
        <v>1020</v>
      </c>
      <c r="O531" s="127">
        <v>137</v>
      </c>
      <c r="P531" s="32">
        <v>1</v>
      </c>
      <c r="T531" s="132"/>
      <c r="U531" s="132"/>
      <c r="W531" s="32" t="s">
        <v>98</v>
      </c>
      <c r="X531" s="32" t="str">
        <f>IF(ISBLANK(W531),"",VLOOKUP($W531,Sheet2!$A$2:$E$29,3,FALSE))</f>
        <v>UI_icon_teshudognzuo_13</v>
      </c>
      <c r="Y531" s="32" t="str">
        <f>IF(ISBLANK(W531),"",VLOOKUP($W531,Sheet2!$A$2:$E$29,4,FALSE))</f>
        <v>BQ_mood13</v>
      </c>
    </row>
    <row r="532" s="32" customFormat="1" ht="18.75" spans="1:25">
      <c r="A532" s="4">
        <f t="shared" si="130"/>
        <v>526</v>
      </c>
      <c r="B532" s="32">
        <v>113094</v>
      </c>
      <c r="C532" s="32" t="s">
        <v>364</v>
      </c>
      <c r="D532" s="118" t="str">
        <f t="shared" si="128"/>
        <v>UI_icon_teshudognzuo_27</v>
      </c>
      <c r="E532" s="32" t="str">
        <f t="shared" si="129"/>
        <v>秀</v>
      </c>
      <c r="I532" s="32">
        <v>0</v>
      </c>
      <c r="J532" s="32">
        <v>1</v>
      </c>
      <c r="K532" s="32">
        <v>0</v>
      </c>
      <c r="L532" s="125"/>
      <c r="O532" s="127">
        <v>137</v>
      </c>
      <c r="P532" s="32">
        <v>0</v>
      </c>
      <c r="S532" s="32" t="s">
        <v>365</v>
      </c>
      <c r="T532" s="132"/>
      <c r="U532" s="132"/>
      <c r="W532" s="32" t="s">
        <v>65</v>
      </c>
      <c r="X532" s="32" t="str">
        <f>IF(ISBLANK(W532),"",VLOOKUP($W532,Sheet2!$A$2:$E$29,3,FALSE))</f>
        <v>UI_icon_teshudognzuo_27</v>
      </c>
      <c r="Y532" s="32" t="str">
        <f>IF(ISBLANK(W532),"",VLOOKUP($W532,Sheet2!$A$2:$E$29,4,FALSE))</f>
        <v>BQ_mood27</v>
      </c>
    </row>
    <row r="533" s="33" customFormat="1" ht="18.75" spans="1:25">
      <c r="A533" s="4">
        <f t="shared" si="130"/>
        <v>527</v>
      </c>
      <c r="B533" s="33">
        <v>113095</v>
      </c>
      <c r="C533" s="33" t="s">
        <v>50</v>
      </c>
      <c r="D533" s="119" t="str">
        <f t="shared" ref="D533:D544" si="131">X533</f>
        <v>UI_icon_teshudognzuo_08</v>
      </c>
      <c r="E533" s="33" t="str">
        <f t="shared" ref="E533:E544" si="132">W533</f>
        <v>休闲</v>
      </c>
      <c r="F533" s="33" t="s">
        <v>410</v>
      </c>
      <c r="I533" s="33">
        <v>1</v>
      </c>
      <c r="J533" s="33">
        <v>0</v>
      </c>
      <c r="K533" s="33">
        <v>1</v>
      </c>
      <c r="L533" s="128" t="s">
        <v>1043</v>
      </c>
      <c r="M533" s="211" t="s">
        <v>300</v>
      </c>
      <c r="O533" s="129">
        <v>138</v>
      </c>
      <c r="P533" s="33">
        <v>1</v>
      </c>
      <c r="T533" s="133"/>
      <c r="U533" s="133" t="s">
        <v>1044</v>
      </c>
      <c r="W533" s="33" t="s">
        <v>72</v>
      </c>
      <c r="X533" s="33" t="str">
        <f>IF(ISBLANK(W533),"",VLOOKUP($W533,Sheet2!$A$2:$E$29,3,FALSE))</f>
        <v>UI_icon_teshudognzuo_08</v>
      </c>
      <c r="Y533" s="33" t="str">
        <f>IF(ISBLANK(W533),"",VLOOKUP($W533,Sheet2!$A$2:$E$29,4,FALSE))</f>
        <v>BQ_mood08</v>
      </c>
    </row>
    <row r="534" s="33" customFormat="1" ht="18.75" spans="1:25">
      <c r="A534" s="4">
        <f t="shared" si="130"/>
        <v>528</v>
      </c>
      <c r="B534" s="33">
        <v>113095</v>
      </c>
      <c r="C534" s="33" t="s">
        <v>56</v>
      </c>
      <c r="D534" s="119" t="str">
        <f t="shared" si="131"/>
        <v>UI_icon_teshudognzuo_14</v>
      </c>
      <c r="E534" s="33" t="str">
        <f t="shared" si="132"/>
        <v>无奈</v>
      </c>
      <c r="F534" s="33" t="s">
        <v>404</v>
      </c>
      <c r="I534" s="33">
        <v>1</v>
      </c>
      <c r="J534" s="33">
        <v>0</v>
      </c>
      <c r="K534" s="33">
        <v>1</v>
      </c>
      <c r="L534" s="128" t="s">
        <v>405</v>
      </c>
      <c r="M534" s="211" t="s">
        <v>300</v>
      </c>
      <c r="O534" s="129">
        <v>138</v>
      </c>
      <c r="P534" s="33">
        <v>1</v>
      </c>
      <c r="T534" s="133"/>
      <c r="U534" s="133"/>
      <c r="W534" s="33" t="s">
        <v>101</v>
      </c>
      <c r="X534" s="33" t="str">
        <f>IF(ISBLANK(W534),"",VLOOKUP($W534,Sheet2!$A$2:$E$29,3,FALSE))</f>
        <v>UI_icon_teshudognzuo_14</v>
      </c>
      <c r="Y534" s="33" t="str">
        <f>IF(ISBLANK(W534),"",VLOOKUP($W534,Sheet2!$A$2:$E$29,4,FALSE))</f>
        <v>BQ_mood14</v>
      </c>
    </row>
    <row r="535" s="33" customFormat="1" ht="18.75" spans="1:25">
      <c r="A535" s="4">
        <f t="shared" si="130"/>
        <v>529</v>
      </c>
      <c r="B535" s="33">
        <v>113095</v>
      </c>
      <c r="C535" s="33" t="s">
        <v>61</v>
      </c>
      <c r="D535" s="119" t="str">
        <f t="shared" si="131"/>
        <v>UI_icon_teshudognzuo_03</v>
      </c>
      <c r="E535" s="33" t="str">
        <f t="shared" si="132"/>
        <v>打招呼</v>
      </c>
      <c r="F535" s="33" t="s">
        <v>1045</v>
      </c>
      <c r="I535" s="33">
        <v>1</v>
      </c>
      <c r="J535" s="33">
        <v>0</v>
      </c>
      <c r="K535" s="33">
        <v>1</v>
      </c>
      <c r="L535" s="128" t="s">
        <v>1046</v>
      </c>
      <c r="M535" s="211" t="s">
        <v>300</v>
      </c>
      <c r="O535" s="129">
        <v>138</v>
      </c>
      <c r="P535" s="33">
        <v>1</v>
      </c>
      <c r="T535" s="133"/>
      <c r="U535" s="133"/>
      <c r="W535" s="33" t="s">
        <v>103</v>
      </c>
      <c r="X535" s="33" t="str">
        <f>IF(ISBLANK(W535),"",VLOOKUP($W535,Sheet2!$A$2:$E$29,3,FALSE))</f>
        <v>UI_icon_teshudognzuo_03</v>
      </c>
      <c r="Y535" s="33" t="str">
        <f>IF(ISBLANK(W535),"",VLOOKUP($W535,Sheet2!$A$2:$E$29,4,FALSE))</f>
        <v>BQ_mood03</v>
      </c>
    </row>
    <row r="536" s="33" customFormat="1" ht="18.75" spans="1:25">
      <c r="A536" s="4">
        <f t="shared" si="130"/>
        <v>530</v>
      </c>
      <c r="B536" s="33">
        <v>113095</v>
      </c>
      <c r="C536" s="33" t="s">
        <v>66</v>
      </c>
      <c r="D536" s="119" t="str">
        <f t="shared" si="131"/>
        <v>UI_icon_teshudognzuo_13</v>
      </c>
      <c r="E536" s="33" t="str">
        <f t="shared" si="132"/>
        <v>鼓掌</v>
      </c>
      <c r="F536" s="33" t="s">
        <v>1047</v>
      </c>
      <c r="I536" s="33">
        <v>1</v>
      </c>
      <c r="J536" s="33">
        <v>0</v>
      </c>
      <c r="K536" s="33">
        <v>1</v>
      </c>
      <c r="L536" s="33" t="s">
        <v>1048</v>
      </c>
      <c r="M536" s="211" t="s">
        <v>300</v>
      </c>
      <c r="O536" s="129">
        <v>138</v>
      </c>
      <c r="P536" s="33">
        <v>1</v>
      </c>
      <c r="T536" s="133"/>
      <c r="U536" s="133"/>
      <c r="W536" s="33" t="s">
        <v>98</v>
      </c>
      <c r="X536" s="33" t="str">
        <f>IF(ISBLANK(W536),"",VLOOKUP($W536,Sheet2!$A$2:$E$29,3,FALSE))</f>
        <v>UI_icon_teshudognzuo_13</v>
      </c>
      <c r="Y536" s="33" t="str">
        <f>IF(ISBLANK(W536),"",VLOOKUP($W536,Sheet2!$A$2:$E$29,4,FALSE))</f>
        <v>BQ_mood13</v>
      </c>
    </row>
    <row r="537" s="33" customFormat="1" ht="18.75" spans="1:25">
      <c r="A537" s="4">
        <f t="shared" si="130"/>
        <v>531</v>
      </c>
      <c r="B537" s="33">
        <v>113095</v>
      </c>
      <c r="C537" s="33" t="s">
        <v>93</v>
      </c>
      <c r="D537" s="119" t="str">
        <f t="shared" si="131"/>
        <v>UI_icon_teshudognzuo_01</v>
      </c>
      <c r="E537" s="33" t="str">
        <f t="shared" si="132"/>
        <v>认同</v>
      </c>
      <c r="F537" s="33" t="s">
        <v>1049</v>
      </c>
      <c r="I537" s="33">
        <v>1</v>
      </c>
      <c r="J537" s="33">
        <v>0</v>
      </c>
      <c r="K537" s="33">
        <v>1</v>
      </c>
      <c r="L537" s="128" t="s">
        <v>1050</v>
      </c>
      <c r="M537" s="211" t="s">
        <v>300</v>
      </c>
      <c r="O537" s="129">
        <v>138</v>
      </c>
      <c r="P537" s="33">
        <v>1</v>
      </c>
      <c r="T537" s="133"/>
      <c r="U537" s="133"/>
      <c r="W537" s="33" t="s">
        <v>67</v>
      </c>
      <c r="X537" s="33" t="str">
        <f>IF(ISBLANK(W537),"",VLOOKUP($W537,Sheet2!$A$2:$E$29,3,FALSE))</f>
        <v>UI_icon_teshudognzuo_01</v>
      </c>
      <c r="Y537" s="33" t="str">
        <f>IF(ISBLANK(W537),"",VLOOKUP($W537,Sheet2!$A$2:$E$29,4,FALSE))</f>
        <v>BQ_mood01</v>
      </c>
    </row>
    <row r="538" s="33" customFormat="1" ht="18.75" spans="1:25">
      <c r="A538" s="4">
        <f t="shared" si="130"/>
        <v>532</v>
      </c>
      <c r="B538" s="33">
        <v>113095</v>
      </c>
      <c r="C538" s="33" t="s">
        <v>364</v>
      </c>
      <c r="D538" s="119" t="str">
        <f t="shared" si="131"/>
        <v>UI_icon_teshudognzuo_27</v>
      </c>
      <c r="E538" s="33" t="str">
        <f t="shared" si="132"/>
        <v>秀</v>
      </c>
      <c r="I538" s="33">
        <v>0</v>
      </c>
      <c r="J538" s="33">
        <v>1</v>
      </c>
      <c r="K538" s="33">
        <v>0</v>
      </c>
      <c r="L538" s="128"/>
      <c r="O538" s="129">
        <v>138</v>
      </c>
      <c r="P538" s="33">
        <v>0</v>
      </c>
      <c r="S538" s="33" t="s">
        <v>365</v>
      </c>
      <c r="T538" s="133"/>
      <c r="U538" s="133"/>
      <c r="W538" s="33" t="s">
        <v>65</v>
      </c>
      <c r="X538" s="33" t="str">
        <f>IF(ISBLANK(W538),"",VLOOKUP($W538,Sheet2!$A$2:$E$29,3,FALSE))</f>
        <v>UI_icon_teshudognzuo_27</v>
      </c>
      <c r="Y538" s="33" t="str">
        <f>IF(ISBLANK(W538),"",VLOOKUP($W538,Sheet2!$A$2:$E$29,4,FALSE))</f>
        <v>BQ_mood27</v>
      </c>
    </row>
    <row r="539" s="28" customFormat="1" ht="21" spans="1:25">
      <c r="A539" s="4">
        <f t="shared" ref="A539:A548" si="133">ROW()-6</f>
        <v>533</v>
      </c>
      <c r="B539" s="28">
        <v>113096</v>
      </c>
      <c r="C539" s="28" t="s">
        <v>50</v>
      </c>
      <c r="D539" s="120" t="str">
        <f t="shared" si="131"/>
        <v>UI_icon_teshudognzuo_05</v>
      </c>
      <c r="E539" s="28" t="str">
        <f t="shared" si="132"/>
        <v>示威</v>
      </c>
      <c r="F539" s="28" t="s">
        <v>480</v>
      </c>
      <c r="I539" s="28">
        <v>1</v>
      </c>
      <c r="J539" s="28">
        <v>0</v>
      </c>
      <c r="K539" s="28">
        <v>1</v>
      </c>
      <c r="L539" s="28" t="s">
        <v>481</v>
      </c>
      <c r="M539" s="212" t="s">
        <v>300</v>
      </c>
      <c r="O539" s="28">
        <v>139</v>
      </c>
      <c r="P539" s="28">
        <v>1</v>
      </c>
      <c r="T539" s="134"/>
      <c r="U539" s="134" t="s">
        <v>1051</v>
      </c>
      <c r="W539" s="28" t="s">
        <v>60</v>
      </c>
      <c r="X539" s="33" t="str">
        <f>IF(ISBLANK(W539),"",VLOOKUP($W539,Sheet2!$A$2:$E$29,3,FALSE))</f>
        <v>UI_icon_teshudognzuo_05</v>
      </c>
      <c r="Y539" s="33" t="str">
        <f>IF(ISBLANK(W539),"",VLOOKUP($W539,Sheet2!$A$2:$E$29,4,FALSE))</f>
        <v>BQ_mood05</v>
      </c>
    </row>
    <row r="540" s="28" customFormat="1" ht="21" spans="1:25">
      <c r="A540" s="4">
        <f t="shared" si="133"/>
        <v>534</v>
      </c>
      <c r="B540" s="28">
        <v>113096</v>
      </c>
      <c r="C540" s="28" t="s">
        <v>56</v>
      </c>
      <c r="D540" s="120" t="str">
        <f t="shared" si="131"/>
        <v>UI_icon_teshudognzuo_01</v>
      </c>
      <c r="E540" s="28" t="str">
        <f t="shared" si="132"/>
        <v>认同</v>
      </c>
      <c r="F540" s="28" t="s">
        <v>1052</v>
      </c>
      <c r="I540" s="28">
        <v>1</v>
      </c>
      <c r="J540" s="28">
        <v>0</v>
      </c>
      <c r="K540" s="28">
        <v>1</v>
      </c>
      <c r="L540" s="28" t="s">
        <v>1053</v>
      </c>
      <c r="M540" s="212" t="s">
        <v>300</v>
      </c>
      <c r="O540" s="28">
        <v>139</v>
      </c>
      <c r="P540" s="28">
        <v>1</v>
      </c>
      <c r="T540" s="134"/>
      <c r="U540" s="134"/>
      <c r="W540" s="28" t="s">
        <v>67</v>
      </c>
      <c r="X540" s="33" t="str">
        <f>IF(ISBLANK(W540),"",VLOOKUP($W540,Sheet2!$A$2:$E$29,3,FALSE))</f>
        <v>UI_icon_teshudognzuo_01</v>
      </c>
      <c r="Y540" s="33" t="str">
        <f>IF(ISBLANK(W540),"",VLOOKUP($W540,Sheet2!$A$2:$E$29,4,FALSE))</f>
        <v>BQ_mood01</v>
      </c>
    </row>
    <row r="541" s="28" customFormat="1" ht="21" spans="1:25">
      <c r="A541" s="4">
        <f t="shared" si="133"/>
        <v>535</v>
      </c>
      <c r="B541" s="28">
        <v>113096</v>
      </c>
      <c r="C541" s="28" t="s">
        <v>61</v>
      </c>
      <c r="D541" s="120" t="str">
        <f t="shared" si="131"/>
        <v>UI_icon_teshudognzuo_08</v>
      </c>
      <c r="E541" s="28" t="str">
        <f t="shared" si="132"/>
        <v>休闲</v>
      </c>
      <c r="F541" s="28" t="s">
        <v>1054</v>
      </c>
      <c r="I541" s="28">
        <v>1</v>
      </c>
      <c r="J541" s="28">
        <v>0</v>
      </c>
      <c r="K541" s="28">
        <v>1</v>
      </c>
      <c r="L541" s="28" t="s">
        <v>1055</v>
      </c>
      <c r="M541" s="212" t="s">
        <v>300</v>
      </c>
      <c r="O541" s="28">
        <v>139</v>
      </c>
      <c r="P541" s="28">
        <v>1</v>
      </c>
      <c r="T541" s="134"/>
      <c r="U541" s="134"/>
      <c r="W541" s="28" t="s">
        <v>72</v>
      </c>
      <c r="X541" s="33" t="str">
        <f>IF(ISBLANK(W541),"",VLOOKUP($W541,Sheet2!$A$2:$E$29,3,FALSE))</f>
        <v>UI_icon_teshudognzuo_08</v>
      </c>
      <c r="Y541" s="33" t="str">
        <f>IF(ISBLANK(W541),"",VLOOKUP($W541,Sheet2!$A$2:$E$29,4,FALSE))</f>
        <v>BQ_mood08</v>
      </c>
    </row>
    <row r="542" s="28" customFormat="1" ht="21" spans="1:25">
      <c r="A542" s="4">
        <f t="shared" si="133"/>
        <v>536</v>
      </c>
      <c r="B542" s="28">
        <v>113096</v>
      </c>
      <c r="C542" s="28" t="s">
        <v>66</v>
      </c>
      <c r="D542" s="120" t="str">
        <f t="shared" si="131"/>
        <v>UI_icon_teshudognzuo_27</v>
      </c>
      <c r="E542" s="28" t="str">
        <f t="shared" si="132"/>
        <v>秀</v>
      </c>
      <c r="F542" s="28" t="s">
        <v>1056</v>
      </c>
      <c r="I542" s="28">
        <v>1</v>
      </c>
      <c r="J542" s="28">
        <v>0</v>
      </c>
      <c r="K542" s="28">
        <v>1</v>
      </c>
      <c r="L542" s="28" t="s">
        <v>1057</v>
      </c>
      <c r="M542" s="212" t="s">
        <v>300</v>
      </c>
      <c r="O542" s="28">
        <v>139</v>
      </c>
      <c r="P542" s="28">
        <v>1</v>
      </c>
      <c r="T542" s="134"/>
      <c r="U542" s="134"/>
      <c r="W542" s="28" t="s">
        <v>65</v>
      </c>
      <c r="X542" s="33" t="str">
        <f>IF(ISBLANK(W542),"",VLOOKUP($W542,Sheet2!$A$2:$E$29,3,FALSE))</f>
        <v>UI_icon_teshudognzuo_27</v>
      </c>
      <c r="Y542" s="33" t="str">
        <f>IF(ISBLANK(W542),"",VLOOKUP($W542,Sheet2!$A$2:$E$29,4,FALSE))</f>
        <v>BQ_mood27</v>
      </c>
    </row>
    <row r="543" s="28" customFormat="1" ht="21" spans="1:25">
      <c r="A543" s="4">
        <f t="shared" si="133"/>
        <v>537</v>
      </c>
      <c r="B543" s="28">
        <v>113096</v>
      </c>
      <c r="C543" s="28" t="s">
        <v>93</v>
      </c>
      <c r="D543" s="120" t="str">
        <f t="shared" si="131"/>
        <v>UI_icon_teshudognzuo_16</v>
      </c>
      <c r="E543" s="28" t="str">
        <f t="shared" si="132"/>
        <v>挑衅</v>
      </c>
      <c r="F543" s="28" t="s">
        <v>1058</v>
      </c>
      <c r="I543" s="28">
        <v>1</v>
      </c>
      <c r="J543" s="28">
        <v>0</v>
      </c>
      <c r="K543" s="28">
        <v>1</v>
      </c>
      <c r="L543" s="28" t="s">
        <v>1059</v>
      </c>
      <c r="M543" s="212" t="s">
        <v>300</v>
      </c>
      <c r="O543" s="28">
        <v>139</v>
      </c>
      <c r="P543" s="28">
        <v>1</v>
      </c>
      <c r="T543" s="134"/>
      <c r="U543" s="134"/>
      <c r="W543" s="28" t="s">
        <v>55</v>
      </c>
      <c r="X543" s="33" t="str">
        <f>IF(ISBLANK(W543),"",VLOOKUP($W543,Sheet2!$A$2:$E$29,3,FALSE))</f>
        <v>UI_icon_teshudognzuo_16</v>
      </c>
      <c r="Y543" s="33" t="str">
        <f>IF(ISBLANK(W543),"",VLOOKUP($W543,Sheet2!$A$2:$E$29,4,FALSE))</f>
        <v>BQ_mood16</v>
      </c>
    </row>
    <row r="544" s="28" customFormat="1" ht="21" spans="1:25">
      <c r="A544" s="4">
        <f t="shared" si="133"/>
        <v>538</v>
      </c>
      <c r="B544" s="28">
        <v>113096</v>
      </c>
      <c r="C544" s="28" t="s">
        <v>364</v>
      </c>
      <c r="D544" s="120" t="str">
        <f t="shared" si="131"/>
        <v>UI_icon_teshudognzuo_27</v>
      </c>
      <c r="E544" s="28" t="str">
        <f t="shared" si="132"/>
        <v>秀</v>
      </c>
      <c r="I544" s="28">
        <v>0</v>
      </c>
      <c r="J544" s="28">
        <v>1</v>
      </c>
      <c r="K544" s="28">
        <v>0</v>
      </c>
      <c r="O544" s="28">
        <v>139</v>
      </c>
      <c r="P544" s="28">
        <v>0</v>
      </c>
      <c r="S544" s="28" t="s">
        <v>365</v>
      </c>
      <c r="T544" s="134"/>
      <c r="U544" s="134"/>
      <c r="W544" s="28" t="s">
        <v>65</v>
      </c>
      <c r="X544" s="33" t="str">
        <f>IF(ISBLANK(W544),"",VLOOKUP($W544,Sheet2!$A$2:$E$29,3,FALSE))</f>
        <v>UI_icon_teshudognzuo_27</v>
      </c>
      <c r="Y544" s="33" t="str">
        <f>IF(ISBLANK(W544),"",VLOOKUP($W544,Sheet2!$A$2:$E$29,4,FALSE))</f>
        <v>BQ_mood27</v>
      </c>
    </row>
    <row r="545" customFormat="1" ht="21" spans="1:25">
      <c r="A545" s="4">
        <f t="shared" si="133"/>
        <v>539</v>
      </c>
      <c r="B545" s="28">
        <v>113097</v>
      </c>
      <c r="C545" s="28" t="s">
        <v>50</v>
      </c>
      <c r="D545" s="120" t="str">
        <f t="shared" ref="D545:D556" si="134">X545</f>
        <v>UI_icon_teshudognzuo_06</v>
      </c>
      <c r="E545" s="28" t="str">
        <f t="shared" ref="E545:E556" si="135">W545</f>
        <v>行礼</v>
      </c>
      <c r="F545" t="s">
        <v>1060</v>
      </c>
      <c r="I545" s="28">
        <v>1</v>
      </c>
      <c r="J545" s="28">
        <v>0</v>
      </c>
      <c r="K545" s="28">
        <v>1</v>
      </c>
      <c r="L545" s="53" t="s">
        <v>1061</v>
      </c>
      <c r="M545" t="s">
        <v>495</v>
      </c>
      <c r="O545">
        <v>140</v>
      </c>
      <c r="P545" s="28">
        <v>1</v>
      </c>
      <c r="Q545" s="28"/>
      <c r="R545" s="28"/>
      <c r="S545" s="28"/>
      <c r="T545" s="134"/>
      <c r="U545" s="134" t="s">
        <v>1062</v>
      </c>
      <c r="W545" s="28" t="s">
        <v>449</v>
      </c>
      <c r="X545" s="33" t="str">
        <f>IF(ISBLANK(W545),"",VLOOKUP($W545,Sheet2!$A$2:$E$29,3,FALSE))</f>
        <v>UI_icon_teshudognzuo_06</v>
      </c>
      <c r="Y545" s="33" t="str">
        <f>IF(ISBLANK(W545),"",VLOOKUP($W545,Sheet2!$A$2:$E$29,4,FALSE))</f>
        <v>BQ_mood06</v>
      </c>
    </row>
    <row r="546" customFormat="1" ht="21" spans="1:25">
      <c r="A546" s="4">
        <f t="shared" si="133"/>
        <v>540</v>
      </c>
      <c r="B546" s="28">
        <v>113097</v>
      </c>
      <c r="C546" s="28" t="s">
        <v>56</v>
      </c>
      <c r="D546" s="120" t="str">
        <f t="shared" si="134"/>
        <v>UI_icon_teshudognzuo_22</v>
      </c>
      <c r="E546" s="28" t="str">
        <f t="shared" si="135"/>
        <v>大笑</v>
      </c>
      <c r="F546" t="s">
        <v>1063</v>
      </c>
      <c r="I546" s="28">
        <v>1</v>
      </c>
      <c r="J546" s="28">
        <v>0</v>
      </c>
      <c r="K546" s="28">
        <v>1</v>
      </c>
      <c r="L546" s="53" t="s">
        <v>492</v>
      </c>
      <c r="M546" t="s">
        <v>495</v>
      </c>
      <c r="O546">
        <v>140</v>
      </c>
      <c r="P546" s="28">
        <v>1</v>
      </c>
      <c r="Q546" s="28"/>
      <c r="R546" s="28"/>
      <c r="S546" s="28"/>
      <c r="T546" s="134"/>
      <c r="U546" s="134"/>
      <c r="W546" s="28" t="s">
        <v>155</v>
      </c>
      <c r="X546" s="33" t="str">
        <f>IF(ISBLANK(W546),"",VLOOKUP($W546,Sheet2!$A$2:$E$29,3,FALSE))</f>
        <v>UI_icon_teshudognzuo_22</v>
      </c>
      <c r="Y546" s="33" t="str">
        <f>IF(ISBLANK(W546),"",VLOOKUP($W546,Sheet2!$A$2:$E$29,4,FALSE))</f>
        <v>BQ_mood22</v>
      </c>
    </row>
    <row r="547" customFormat="1" ht="21" spans="1:25">
      <c r="A547" s="4">
        <f t="shared" si="133"/>
        <v>541</v>
      </c>
      <c r="B547" s="28">
        <v>113097</v>
      </c>
      <c r="C547" s="28" t="s">
        <v>61</v>
      </c>
      <c r="D547" s="120" t="str">
        <f t="shared" si="134"/>
        <v>UI_icon_teshudognzuo_03</v>
      </c>
      <c r="E547" s="28" t="str">
        <f t="shared" si="135"/>
        <v>打招呼</v>
      </c>
      <c r="F547" t="s">
        <v>1064</v>
      </c>
      <c r="I547" s="28">
        <v>1</v>
      </c>
      <c r="J547" s="28">
        <v>0</v>
      </c>
      <c r="K547" s="28">
        <v>1</v>
      </c>
      <c r="L547" s="53" t="s">
        <v>1065</v>
      </c>
      <c r="M547" t="s">
        <v>495</v>
      </c>
      <c r="O547">
        <v>140</v>
      </c>
      <c r="P547" s="28">
        <v>1</v>
      </c>
      <c r="Q547" s="28"/>
      <c r="R547" s="28"/>
      <c r="S547" s="28"/>
      <c r="T547" s="134"/>
      <c r="U547" s="134"/>
      <c r="W547" s="28" t="s">
        <v>103</v>
      </c>
      <c r="X547" s="33" t="str">
        <f>IF(ISBLANK(W547),"",VLOOKUP($W547,Sheet2!$A$2:$E$29,3,FALSE))</f>
        <v>UI_icon_teshudognzuo_03</v>
      </c>
      <c r="Y547" s="33" t="str">
        <f>IF(ISBLANK(W547),"",VLOOKUP($W547,Sheet2!$A$2:$E$29,4,FALSE))</f>
        <v>BQ_mood03</v>
      </c>
    </row>
    <row r="548" customFormat="1" ht="21" spans="1:25">
      <c r="A548" s="4">
        <f t="shared" si="133"/>
        <v>542</v>
      </c>
      <c r="B548" s="28">
        <v>113097</v>
      </c>
      <c r="C548" s="28" t="s">
        <v>66</v>
      </c>
      <c r="D548" s="120" t="str">
        <f t="shared" si="134"/>
        <v>UI_icon_teshudognzuo_13</v>
      </c>
      <c r="E548" s="28" t="str">
        <f t="shared" si="135"/>
        <v>鼓掌</v>
      </c>
      <c r="F548" t="s">
        <v>1066</v>
      </c>
      <c r="I548" s="28">
        <v>1</v>
      </c>
      <c r="J548" s="28">
        <v>0</v>
      </c>
      <c r="K548" s="28">
        <v>1</v>
      </c>
      <c r="L548" s="53" t="s">
        <v>1067</v>
      </c>
      <c r="M548" t="s">
        <v>495</v>
      </c>
      <c r="O548">
        <v>140</v>
      </c>
      <c r="P548" s="28">
        <v>1</v>
      </c>
      <c r="Q548" s="28"/>
      <c r="R548" s="28"/>
      <c r="S548" s="28"/>
      <c r="T548" s="134"/>
      <c r="U548" s="134"/>
      <c r="W548" s="28" t="s">
        <v>98</v>
      </c>
      <c r="X548" s="33" t="str">
        <f>IF(ISBLANK(W548),"",VLOOKUP($W548,Sheet2!$A$2:$E$29,3,FALSE))</f>
        <v>UI_icon_teshudognzuo_13</v>
      </c>
      <c r="Y548" s="33" t="str">
        <f>IF(ISBLANK(W548),"",VLOOKUP($W548,Sheet2!$A$2:$E$29,4,FALSE))</f>
        <v>BQ_mood13</v>
      </c>
    </row>
    <row r="549" customFormat="1" ht="21" spans="1:25">
      <c r="A549" s="4">
        <f t="shared" ref="A549:A558" si="136">ROW()-6</f>
        <v>543</v>
      </c>
      <c r="B549" s="28">
        <v>113097</v>
      </c>
      <c r="C549" s="28" t="s">
        <v>93</v>
      </c>
      <c r="D549" s="120" t="str">
        <f t="shared" si="134"/>
        <v>UI_icon_teshudognzuo_15</v>
      </c>
      <c r="E549" s="28" t="str">
        <f t="shared" si="135"/>
        <v>不屑</v>
      </c>
      <c r="F549" t="s">
        <v>1068</v>
      </c>
      <c r="I549" s="28">
        <v>1</v>
      </c>
      <c r="J549" s="28">
        <v>0</v>
      </c>
      <c r="K549" s="28">
        <v>1</v>
      </c>
      <c r="L549" s="53" t="s">
        <v>1069</v>
      </c>
      <c r="M549" t="s">
        <v>495</v>
      </c>
      <c r="O549">
        <v>140</v>
      </c>
      <c r="P549" s="28">
        <v>1</v>
      </c>
      <c r="Q549" s="28"/>
      <c r="R549" s="28"/>
      <c r="S549" s="28"/>
      <c r="T549" s="134"/>
      <c r="U549" s="134"/>
      <c r="W549" s="28" t="s">
        <v>194</v>
      </c>
      <c r="X549" s="33" t="str">
        <f>IF(ISBLANK(W549),"",VLOOKUP($W549,Sheet2!$A$2:$E$29,3,FALSE))</f>
        <v>UI_icon_teshudognzuo_15</v>
      </c>
      <c r="Y549" s="33" t="str">
        <f>IF(ISBLANK(W549),"",VLOOKUP($W549,Sheet2!$A$2:$E$29,4,FALSE))</f>
        <v>BQ_mood15</v>
      </c>
    </row>
    <row r="550" customFormat="1" ht="21" spans="1:25">
      <c r="A550" s="4">
        <f t="shared" si="136"/>
        <v>544</v>
      </c>
      <c r="B550" s="28">
        <v>113097</v>
      </c>
      <c r="C550" s="28" t="s">
        <v>364</v>
      </c>
      <c r="D550" s="120" t="str">
        <f t="shared" si="134"/>
        <v>UI_icon_teshudognzuo_27</v>
      </c>
      <c r="E550" s="28" t="str">
        <f t="shared" si="135"/>
        <v>秀</v>
      </c>
      <c r="I550" s="28">
        <v>0</v>
      </c>
      <c r="J550" s="28">
        <v>1</v>
      </c>
      <c r="K550" s="28">
        <v>0</v>
      </c>
      <c r="L550" s="53"/>
      <c r="M550" t="s">
        <v>495</v>
      </c>
      <c r="O550">
        <v>140</v>
      </c>
      <c r="P550" s="28">
        <v>0</v>
      </c>
      <c r="Q550" s="28"/>
      <c r="R550" s="28"/>
      <c r="S550" s="28" t="s">
        <v>365</v>
      </c>
      <c r="T550" s="134"/>
      <c r="U550" s="134"/>
      <c r="W550" s="28" t="s">
        <v>65</v>
      </c>
      <c r="X550" s="33" t="str">
        <f>IF(ISBLANK(W550),"",VLOOKUP($W550,Sheet2!$A$2:$E$29,3,FALSE))</f>
        <v>UI_icon_teshudognzuo_27</v>
      </c>
      <c r="Y550" s="33" t="str">
        <f>IF(ISBLANK(W550),"",VLOOKUP($W550,Sheet2!$A$2:$E$29,4,FALSE))</f>
        <v>BQ_mood27</v>
      </c>
    </row>
    <row r="551" s="22" customFormat="1" ht="18.75" spans="1:25">
      <c r="A551" s="4">
        <f t="shared" si="136"/>
        <v>545</v>
      </c>
      <c r="B551" s="22">
        <v>113098</v>
      </c>
      <c r="C551" s="22" t="s">
        <v>50</v>
      </c>
      <c r="D551" s="117" t="str">
        <f t="shared" si="134"/>
        <v>UI_icon_teshudognzuo_16</v>
      </c>
      <c r="E551" s="22" t="str">
        <f t="shared" si="135"/>
        <v>挑衅</v>
      </c>
      <c r="F551" s="22" t="s">
        <v>1070</v>
      </c>
      <c r="I551" s="22">
        <v>1</v>
      </c>
      <c r="J551" s="22">
        <v>0</v>
      </c>
      <c r="K551" s="22">
        <v>1</v>
      </c>
      <c r="L551" s="123" t="s">
        <v>1071</v>
      </c>
      <c r="M551" s="213" t="s">
        <v>183</v>
      </c>
      <c r="O551" s="22">
        <v>141</v>
      </c>
      <c r="P551" s="22">
        <v>1</v>
      </c>
      <c r="T551" s="131"/>
      <c r="U551" s="131" t="s">
        <v>1072</v>
      </c>
      <c r="W551" s="22" t="s">
        <v>55</v>
      </c>
      <c r="X551" s="22" t="str">
        <f>IF(ISBLANK(W551),"",VLOOKUP($W551,Sheet2!$A$2:$E$29,3,FALSE))</f>
        <v>UI_icon_teshudognzuo_16</v>
      </c>
      <c r="Y551" s="22" t="str">
        <f>IF(ISBLANK(W551),"",VLOOKUP($W551,Sheet2!$A$2:$E$29,4,FALSE))</f>
        <v>BQ_mood16</v>
      </c>
    </row>
    <row r="552" s="22" customFormat="1" ht="18.75" spans="1:25">
      <c r="A552" s="4">
        <f t="shared" si="136"/>
        <v>546</v>
      </c>
      <c r="B552" s="22">
        <v>113098</v>
      </c>
      <c r="C552" s="22" t="s">
        <v>56</v>
      </c>
      <c r="D552" s="117" t="str">
        <f t="shared" si="134"/>
        <v>UI_icon_teshudognzuo_07</v>
      </c>
      <c r="E552" s="22" t="str">
        <f t="shared" si="135"/>
        <v>观望</v>
      </c>
      <c r="F552" s="22" t="s">
        <v>1073</v>
      </c>
      <c r="I552" s="22">
        <v>1</v>
      </c>
      <c r="J552" s="22">
        <v>0</v>
      </c>
      <c r="K552" s="22">
        <v>1</v>
      </c>
      <c r="L552" s="123" t="s">
        <v>1074</v>
      </c>
      <c r="M552" s="213" t="s">
        <v>183</v>
      </c>
      <c r="O552" s="22">
        <v>141</v>
      </c>
      <c r="P552" s="22">
        <v>1</v>
      </c>
      <c r="T552" s="131"/>
      <c r="U552" s="131"/>
      <c r="W552" s="22" t="s">
        <v>127</v>
      </c>
      <c r="X552" s="22" t="str">
        <f>IF(ISBLANK(W552),"",VLOOKUP($W552,Sheet2!$A$2:$E$29,3,FALSE))</f>
        <v>UI_icon_teshudognzuo_07</v>
      </c>
      <c r="Y552" s="22" t="str">
        <f>IF(ISBLANK(W552),"",VLOOKUP($W552,Sheet2!$A$2:$E$29,4,FALSE))</f>
        <v>BQ_mood07</v>
      </c>
    </row>
    <row r="553" s="22" customFormat="1" ht="18.75" spans="1:25">
      <c r="A553" s="4">
        <f t="shared" si="136"/>
        <v>547</v>
      </c>
      <c r="B553" s="22">
        <v>113098</v>
      </c>
      <c r="C553" s="22" t="s">
        <v>61</v>
      </c>
      <c r="D553" s="117" t="str">
        <f t="shared" si="134"/>
        <v>UI_icon_teshudognzuo_01</v>
      </c>
      <c r="E553" s="22" t="str">
        <f t="shared" si="135"/>
        <v>认同</v>
      </c>
      <c r="F553" s="22" t="s">
        <v>1075</v>
      </c>
      <c r="I553" s="22">
        <v>1</v>
      </c>
      <c r="J553" s="22">
        <v>0</v>
      </c>
      <c r="K553" s="22">
        <v>1</v>
      </c>
      <c r="L553" s="123" t="s">
        <v>1076</v>
      </c>
      <c r="M553" s="213" t="s">
        <v>183</v>
      </c>
      <c r="O553" s="22">
        <v>141</v>
      </c>
      <c r="P553" s="22">
        <v>1</v>
      </c>
      <c r="T553" s="131"/>
      <c r="U553" s="131"/>
      <c r="W553" s="22" t="s">
        <v>67</v>
      </c>
      <c r="X553" s="22" t="str">
        <f>IF(ISBLANK(W553),"",VLOOKUP($W553,Sheet2!$A$2:$E$29,3,FALSE))</f>
        <v>UI_icon_teshudognzuo_01</v>
      </c>
      <c r="Y553" s="22" t="str">
        <f>IF(ISBLANK(W553),"",VLOOKUP($W553,Sheet2!$A$2:$E$29,4,FALSE))</f>
        <v>BQ_mood01</v>
      </c>
    </row>
    <row r="554" s="22" customFormat="1" ht="18.75" spans="1:25">
      <c r="A554" s="4">
        <f t="shared" si="136"/>
        <v>548</v>
      </c>
      <c r="B554" s="22">
        <v>113098</v>
      </c>
      <c r="C554" s="22" t="s">
        <v>66</v>
      </c>
      <c r="D554" s="117" t="str">
        <f t="shared" si="134"/>
        <v>UI_icon_teshudognzuo_18</v>
      </c>
      <c r="E554" s="22" t="str">
        <f t="shared" si="135"/>
        <v>哈气</v>
      </c>
      <c r="F554" s="22" t="s">
        <v>1077</v>
      </c>
      <c r="I554" s="22">
        <v>1</v>
      </c>
      <c r="J554" s="22">
        <v>0</v>
      </c>
      <c r="K554" s="22">
        <v>1</v>
      </c>
      <c r="L554" s="123" t="s">
        <v>1078</v>
      </c>
      <c r="M554" s="213" t="s">
        <v>183</v>
      </c>
      <c r="O554" s="22">
        <v>141</v>
      </c>
      <c r="P554" s="22">
        <v>1</v>
      </c>
      <c r="T554" s="131"/>
      <c r="U554" s="131"/>
      <c r="W554" s="22" t="s">
        <v>88</v>
      </c>
      <c r="X554" s="22" t="str">
        <f>IF(ISBLANK(W554),"",VLOOKUP($W554,Sheet2!$A$2:$E$29,3,FALSE))</f>
        <v>UI_icon_teshudognzuo_18</v>
      </c>
      <c r="Y554" s="22" t="str">
        <f>IF(ISBLANK(W554),"",VLOOKUP($W554,Sheet2!$A$2:$E$29,4,FALSE))</f>
        <v>BQ_mood18</v>
      </c>
    </row>
    <row r="555" s="22" customFormat="1" ht="18.75" spans="1:25">
      <c r="A555" s="4">
        <f t="shared" si="136"/>
        <v>549</v>
      </c>
      <c r="B555" s="22">
        <v>113098</v>
      </c>
      <c r="C555" s="22" t="s">
        <v>93</v>
      </c>
      <c r="D555" s="117" t="str">
        <f t="shared" si="134"/>
        <v>UI_icon_teshudognzuo_23</v>
      </c>
      <c r="E555" s="22" t="str">
        <f t="shared" si="135"/>
        <v>摇头</v>
      </c>
      <c r="F555" s="22" t="s">
        <v>1079</v>
      </c>
      <c r="I555" s="22">
        <v>1</v>
      </c>
      <c r="J555" s="22">
        <v>0</v>
      </c>
      <c r="K555" s="22">
        <v>1</v>
      </c>
      <c r="L555" s="123" t="s">
        <v>1080</v>
      </c>
      <c r="M555" s="213" t="s">
        <v>183</v>
      </c>
      <c r="O555" s="22">
        <v>141</v>
      </c>
      <c r="P555" s="22">
        <v>1</v>
      </c>
      <c r="T555" s="131"/>
      <c r="U555" s="131"/>
      <c r="W555" s="22" t="s">
        <v>146</v>
      </c>
      <c r="X555" s="22" t="str">
        <f>IF(ISBLANK(W555),"",VLOOKUP($W555,Sheet2!$A$2:$E$29,3,FALSE))</f>
        <v>UI_icon_teshudognzuo_23</v>
      </c>
      <c r="Y555" s="22" t="str">
        <f>IF(ISBLANK(W555),"",VLOOKUP($W555,Sheet2!$A$2:$E$29,4,FALSE))</f>
        <v>BQ_mood23</v>
      </c>
    </row>
    <row r="556" s="22" customFormat="1" ht="18.75" spans="1:25">
      <c r="A556" s="4">
        <f t="shared" si="136"/>
        <v>550</v>
      </c>
      <c r="B556" s="22">
        <v>113098</v>
      </c>
      <c r="C556" s="22" t="s">
        <v>364</v>
      </c>
      <c r="D556" s="117" t="str">
        <f t="shared" si="134"/>
        <v>UI_icon_teshudognzuo_27</v>
      </c>
      <c r="E556" s="22" t="str">
        <f t="shared" si="135"/>
        <v>秀</v>
      </c>
      <c r="I556" s="22">
        <v>0</v>
      </c>
      <c r="J556" s="22">
        <v>1</v>
      </c>
      <c r="K556" s="22">
        <v>0</v>
      </c>
      <c r="L556" s="123"/>
      <c r="O556" s="22">
        <v>141</v>
      </c>
      <c r="P556" s="22">
        <v>0</v>
      </c>
      <c r="S556" s="22" t="s">
        <v>365</v>
      </c>
      <c r="T556" s="131"/>
      <c r="U556" s="131"/>
      <c r="W556" s="22" t="s">
        <v>65</v>
      </c>
      <c r="X556" s="22" t="str">
        <f>IF(ISBLANK(W556),"",VLOOKUP($W556,Sheet2!$A$2:$E$29,3,FALSE))</f>
        <v>UI_icon_teshudognzuo_27</v>
      </c>
      <c r="Y556" s="22" t="str">
        <f>IF(ISBLANK(W556),"",VLOOKUP($W556,Sheet2!$A$2:$E$29,4,FALSE))</f>
        <v>BQ_mood27</v>
      </c>
    </row>
    <row r="557" customFormat="1" ht="18.75" spans="1:25">
      <c r="A557" s="4">
        <f t="shared" si="136"/>
        <v>551</v>
      </c>
      <c r="B557" s="47">
        <v>113099</v>
      </c>
      <c r="C557" s="22" t="s">
        <v>50</v>
      </c>
      <c r="D557" s="117" t="str">
        <f t="shared" ref="D557:D562" si="137">X557</f>
        <v>UI_icon_teshudognzuo_22</v>
      </c>
      <c r="E557" s="22" t="str">
        <f t="shared" ref="E557:E562" si="138">W557</f>
        <v>大笑</v>
      </c>
      <c r="F557" t="s">
        <v>1081</v>
      </c>
      <c r="I557" s="22">
        <v>1</v>
      </c>
      <c r="J557" s="22">
        <v>0</v>
      </c>
      <c r="K557" s="22">
        <v>1</v>
      </c>
      <c r="L557" s="53"/>
      <c r="O557">
        <v>142</v>
      </c>
      <c r="P557" s="22">
        <v>1</v>
      </c>
      <c r="S557" s="22"/>
      <c r="T557" s="131"/>
      <c r="U557" s="131" t="s">
        <v>1082</v>
      </c>
      <c r="W557" s="28" t="s">
        <v>155</v>
      </c>
      <c r="X557" s="22" t="str">
        <f>IF(ISBLANK(W557),"",VLOOKUP($W557,Sheet2!$A$2:$E$29,3,FALSE))</f>
        <v>UI_icon_teshudognzuo_22</v>
      </c>
      <c r="Y557" s="22" t="str">
        <f>IF(ISBLANK(W557),"",VLOOKUP($W557,Sheet2!$A$2:$E$29,4,FALSE))</f>
        <v>BQ_mood22</v>
      </c>
    </row>
    <row r="558" customFormat="1" ht="18.75" spans="1:25">
      <c r="A558" s="4">
        <f t="shared" si="136"/>
        <v>552</v>
      </c>
      <c r="B558" s="47">
        <v>113099</v>
      </c>
      <c r="C558" s="22" t="s">
        <v>56</v>
      </c>
      <c r="D558" s="117" t="str">
        <f t="shared" si="137"/>
        <v>UI_icon_teshudognzuo_16</v>
      </c>
      <c r="E558" s="22" t="str">
        <f t="shared" si="138"/>
        <v>挑衅</v>
      </c>
      <c r="F558" t="s">
        <v>1083</v>
      </c>
      <c r="I558" s="22">
        <v>1</v>
      </c>
      <c r="J558" s="22">
        <v>0</v>
      </c>
      <c r="K558" s="22">
        <v>1</v>
      </c>
      <c r="L558" s="53"/>
      <c r="O558">
        <v>142</v>
      </c>
      <c r="P558" s="22">
        <v>1</v>
      </c>
      <c r="S558" s="22"/>
      <c r="T558" s="131"/>
      <c r="U558" s="131"/>
      <c r="W558" t="s">
        <v>55</v>
      </c>
      <c r="X558" s="22" t="str">
        <f>IF(ISBLANK(W558),"",VLOOKUP($W558,Sheet2!$A$2:$E$29,3,FALSE))</f>
        <v>UI_icon_teshudognzuo_16</v>
      </c>
      <c r="Y558" s="22" t="str">
        <f>IF(ISBLANK(W558),"",VLOOKUP($W558,Sheet2!$A$2:$E$29,4,FALSE))</f>
        <v>BQ_mood16</v>
      </c>
    </row>
    <row r="559" customFormat="1" ht="18.75" spans="1:25">
      <c r="A559" s="4">
        <f t="shared" ref="A559:A568" si="139">ROW()-6</f>
        <v>553</v>
      </c>
      <c r="B559" s="47">
        <v>113099</v>
      </c>
      <c r="C559" s="22" t="s">
        <v>61</v>
      </c>
      <c r="D559" s="117" t="str">
        <f t="shared" si="137"/>
        <v>UI_icon_teshudognzuo_25</v>
      </c>
      <c r="E559" s="22" t="str">
        <f t="shared" si="138"/>
        <v>疑问</v>
      </c>
      <c r="F559" t="s">
        <v>1084</v>
      </c>
      <c r="I559" s="22">
        <v>1</v>
      </c>
      <c r="J559" s="22">
        <v>0</v>
      </c>
      <c r="K559" s="22">
        <v>1</v>
      </c>
      <c r="L559" s="53"/>
      <c r="O559">
        <v>142</v>
      </c>
      <c r="P559" s="22">
        <v>1</v>
      </c>
      <c r="S559" s="22"/>
      <c r="T559" s="131"/>
      <c r="U559" s="131"/>
      <c r="W559" t="s">
        <v>681</v>
      </c>
      <c r="X559" s="22" t="str">
        <f>IF(ISBLANK(W559),"",VLOOKUP($W559,Sheet2!$A$2:$E$29,3,FALSE))</f>
        <v>UI_icon_teshudognzuo_25</v>
      </c>
      <c r="Y559" s="22" t="str">
        <f>IF(ISBLANK(W559),"",VLOOKUP($W559,Sheet2!$A$2:$E$29,4,FALSE))</f>
        <v>BQ_mood25</v>
      </c>
    </row>
    <row r="560" customFormat="1" ht="18.75" spans="1:25">
      <c r="A560" s="4">
        <f t="shared" si="139"/>
        <v>554</v>
      </c>
      <c r="B560" s="47">
        <v>113099</v>
      </c>
      <c r="C560" s="22" t="s">
        <v>66</v>
      </c>
      <c r="D560" s="117" t="str">
        <f t="shared" si="137"/>
        <v>UI_icon_teshudognzuo_14</v>
      </c>
      <c r="E560" s="22" t="str">
        <f t="shared" si="138"/>
        <v>无奈</v>
      </c>
      <c r="F560" t="s">
        <v>1085</v>
      </c>
      <c r="I560" s="22">
        <v>1</v>
      </c>
      <c r="J560" s="22">
        <v>0</v>
      </c>
      <c r="K560" s="22">
        <v>1</v>
      </c>
      <c r="L560" s="53"/>
      <c r="O560">
        <v>142</v>
      </c>
      <c r="P560" s="22">
        <v>1</v>
      </c>
      <c r="S560" s="22"/>
      <c r="T560" s="131"/>
      <c r="U560" s="131"/>
      <c r="W560" t="s">
        <v>101</v>
      </c>
      <c r="X560" s="22" t="str">
        <f>IF(ISBLANK(W560),"",VLOOKUP($W560,Sheet2!$A$2:$E$29,3,FALSE))</f>
        <v>UI_icon_teshudognzuo_14</v>
      </c>
      <c r="Y560" s="22" t="str">
        <f>IF(ISBLANK(W560),"",VLOOKUP($W560,Sheet2!$A$2:$E$29,4,FALSE))</f>
        <v>BQ_mood14</v>
      </c>
    </row>
    <row r="561" customFormat="1" ht="18.75" spans="1:25">
      <c r="A561" s="4">
        <f t="shared" si="139"/>
        <v>555</v>
      </c>
      <c r="B561" s="47">
        <v>113099</v>
      </c>
      <c r="C561" s="22" t="s">
        <v>93</v>
      </c>
      <c r="D561" s="117" t="str">
        <f t="shared" si="137"/>
        <v>UI_icon_teshudognzuo_05</v>
      </c>
      <c r="E561" s="22" t="str">
        <f t="shared" si="138"/>
        <v>示威</v>
      </c>
      <c r="F561" t="s">
        <v>1086</v>
      </c>
      <c r="I561" s="22">
        <v>1</v>
      </c>
      <c r="J561" s="22">
        <v>0</v>
      </c>
      <c r="K561" s="22">
        <v>1</v>
      </c>
      <c r="L561" s="53"/>
      <c r="O561">
        <v>142</v>
      </c>
      <c r="P561" s="22">
        <v>1</v>
      </c>
      <c r="S561" s="22"/>
      <c r="T561" s="131"/>
      <c r="U561" s="131"/>
      <c r="W561" t="s">
        <v>60</v>
      </c>
      <c r="X561" s="22" t="str">
        <f>IF(ISBLANK(W561),"",VLOOKUP($W561,Sheet2!$A$2:$E$29,3,FALSE))</f>
        <v>UI_icon_teshudognzuo_05</v>
      </c>
      <c r="Y561" s="22" t="str">
        <f>IF(ISBLANK(W561),"",VLOOKUP($W561,Sheet2!$A$2:$E$29,4,FALSE))</f>
        <v>BQ_mood05</v>
      </c>
    </row>
    <row r="562" customFormat="1" ht="18.75" spans="1:25">
      <c r="A562" s="4">
        <f t="shared" si="139"/>
        <v>556</v>
      </c>
      <c r="B562" s="47">
        <v>113099</v>
      </c>
      <c r="C562" s="22" t="s">
        <v>364</v>
      </c>
      <c r="D562" s="117" t="str">
        <f t="shared" si="137"/>
        <v>UI_icon_teshudognzuo_27</v>
      </c>
      <c r="E562" s="22" t="str">
        <f t="shared" si="138"/>
        <v>秀</v>
      </c>
      <c r="I562" s="22">
        <v>0</v>
      </c>
      <c r="J562" s="22">
        <v>1</v>
      </c>
      <c r="K562" s="22">
        <v>0</v>
      </c>
      <c r="L562" s="53"/>
      <c r="O562">
        <v>142</v>
      </c>
      <c r="P562" s="22">
        <v>0</v>
      </c>
      <c r="S562" s="22" t="s">
        <v>365</v>
      </c>
      <c r="T562" s="131"/>
      <c r="U562" s="131"/>
      <c r="W562" s="22" t="s">
        <v>65</v>
      </c>
      <c r="X562" s="22" t="str">
        <f>IF(ISBLANK(W562),"",VLOOKUP($W562,Sheet2!$A$2:$E$29,3,FALSE))</f>
        <v>UI_icon_teshudognzuo_27</v>
      </c>
      <c r="Y562" s="22" t="str">
        <f>IF(ISBLANK(W562),"",VLOOKUP($W562,Sheet2!$A$2:$E$29,4,FALSE))</f>
        <v>BQ_mood27</v>
      </c>
    </row>
    <row r="563" s="4" customFormat="1" ht="18.75" spans="1:25">
      <c r="A563" s="4">
        <f t="shared" si="139"/>
        <v>557</v>
      </c>
      <c r="B563" s="46">
        <v>112001</v>
      </c>
      <c r="C563" s="4" t="s">
        <v>50</v>
      </c>
      <c r="D563" s="4" t="s">
        <v>275</v>
      </c>
      <c r="E563" s="4" t="s">
        <v>155</v>
      </c>
      <c r="F563" s="4" t="s">
        <v>1087</v>
      </c>
      <c r="I563" s="4">
        <v>1</v>
      </c>
      <c r="J563" s="4">
        <v>0</v>
      </c>
      <c r="K563" s="4">
        <v>0</v>
      </c>
      <c r="L563" s="52" t="s">
        <v>1088</v>
      </c>
      <c r="M563" s="206" t="s">
        <v>1089</v>
      </c>
      <c r="N563" s="4">
        <v>0.9</v>
      </c>
      <c r="O563" s="4">
        <v>1</v>
      </c>
      <c r="P563" s="4">
        <v>0</v>
      </c>
      <c r="T563" s="135"/>
      <c r="U563" s="135" t="s">
        <v>1090</v>
      </c>
      <c r="V563" s="4">
        <v>1</v>
      </c>
      <c r="W563" s="4" t="s">
        <v>155</v>
      </c>
      <c r="X563" s="4" t="str">
        <f>IF(ISBLANK(W563),"",VLOOKUP($W563,Sheet2!$A$2:$E$29,3,FALSE))</f>
        <v>UI_icon_teshudognzuo_22</v>
      </c>
      <c r="Y563" s="4" t="str">
        <f>IF(ISBLANK(W563),"",VLOOKUP($W563,Sheet2!$A$2:$E$29,4,FALSE))</f>
        <v>BQ_mood22</v>
      </c>
    </row>
    <row r="564" customFormat="1" ht="18.75" spans="1:25">
      <c r="A564" s="4">
        <f t="shared" si="139"/>
        <v>558</v>
      </c>
      <c r="B564" s="47">
        <v>112001</v>
      </c>
      <c r="C564" t="s">
        <v>56</v>
      </c>
      <c r="D564" t="s">
        <v>196</v>
      </c>
      <c r="E564" t="s">
        <v>146</v>
      </c>
      <c r="I564">
        <v>1</v>
      </c>
      <c r="J564">
        <v>0</v>
      </c>
      <c r="K564" s="56">
        <v>0</v>
      </c>
      <c r="L564" s="53"/>
      <c r="N564">
        <v>3</v>
      </c>
      <c r="O564">
        <v>1</v>
      </c>
      <c r="P564">
        <v>0</v>
      </c>
      <c r="T564" s="136"/>
      <c r="U564" s="136"/>
      <c r="V564">
        <v>2</v>
      </c>
      <c r="W564" t="s">
        <v>146</v>
      </c>
      <c r="X564" t="str">
        <f>IF(ISBLANK(W564),"",VLOOKUP($W564,Sheet2!$A$2:$E$29,3,FALSE))</f>
        <v>UI_icon_teshudognzuo_23</v>
      </c>
      <c r="Y564" t="str">
        <f>IF(ISBLANK(W564),"",VLOOKUP($W564,Sheet2!$A$2:$E$29,4,FALSE))</f>
        <v>BQ_mood23</v>
      </c>
    </row>
    <row r="565" customFormat="1" ht="18.75" spans="1:25">
      <c r="A565" s="4">
        <f t="shared" si="139"/>
        <v>559</v>
      </c>
      <c r="B565" s="47">
        <v>112001</v>
      </c>
      <c r="C565" t="s">
        <v>61</v>
      </c>
      <c r="D565" t="s">
        <v>102</v>
      </c>
      <c r="E565" t="s">
        <v>103</v>
      </c>
      <c r="F565" t="s">
        <v>1091</v>
      </c>
      <c r="I565">
        <v>1</v>
      </c>
      <c r="J565">
        <v>0</v>
      </c>
      <c r="K565" s="56">
        <v>0</v>
      </c>
      <c r="L565" s="53" t="s">
        <v>733</v>
      </c>
      <c r="M565" s="207" t="s">
        <v>1092</v>
      </c>
      <c r="N565">
        <v>2</v>
      </c>
      <c r="O565">
        <v>1</v>
      </c>
      <c r="P565">
        <v>1</v>
      </c>
      <c r="T565" s="136"/>
      <c r="U565" s="136"/>
      <c r="V565">
        <v>3</v>
      </c>
      <c r="W565" t="s">
        <v>103</v>
      </c>
      <c r="X565" t="str">
        <f>IF(ISBLANK(W565),"",VLOOKUP($W565,Sheet2!$A$2:$E$29,3,FALSE))</f>
        <v>UI_icon_teshudognzuo_03</v>
      </c>
      <c r="Y565" t="str">
        <f>IF(ISBLANK(W565),"",VLOOKUP($W565,Sheet2!$A$2:$E$29,4,FALSE))</f>
        <v>BQ_mood03</v>
      </c>
    </row>
    <row r="566" customFormat="1" ht="18.75" spans="1:25">
      <c r="A566" s="4">
        <f t="shared" si="139"/>
        <v>560</v>
      </c>
      <c r="B566" s="47">
        <v>112001</v>
      </c>
      <c r="C566" t="s">
        <v>66</v>
      </c>
      <c r="D566" t="s">
        <v>126</v>
      </c>
      <c r="E566" t="s">
        <v>127</v>
      </c>
      <c r="F566" s="20" t="s">
        <v>1093</v>
      </c>
      <c r="I566">
        <v>0</v>
      </c>
      <c r="J566">
        <v>1</v>
      </c>
      <c r="K566" s="56">
        <v>1</v>
      </c>
      <c r="L566" s="53" t="s">
        <v>1094</v>
      </c>
      <c r="M566" s="214" t="s">
        <v>183</v>
      </c>
      <c r="N566">
        <v>3.6</v>
      </c>
      <c r="O566">
        <v>1</v>
      </c>
      <c r="P566">
        <v>1</v>
      </c>
      <c r="T566" s="136"/>
      <c r="U566" s="136"/>
      <c r="V566">
        <v>4</v>
      </c>
      <c r="W566" t="s">
        <v>127</v>
      </c>
      <c r="X566" t="str">
        <f>IF(ISBLANK(W566),"",VLOOKUP($W566,Sheet2!$A$2:$E$29,3,FALSE))</f>
        <v>UI_icon_teshudognzuo_07</v>
      </c>
      <c r="Y566" t="str">
        <f>IF(ISBLANK(W566),"",VLOOKUP($W566,Sheet2!$A$2:$E$29,4,FALSE))</f>
        <v>BQ_mood07</v>
      </c>
    </row>
    <row r="567" customFormat="1" ht="18.75" spans="1:25">
      <c r="A567" s="4">
        <f t="shared" si="139"/>
        <v>561</v>
      </c>
      <c r="B567" s="47">
        <v>112001</v>
      </c>
      <c r="C567" t="s">
        <v>93</v>
      </c>
      <c r="D567" t="s">
        <v>1095</v>
      </c>
      <c r="E567" t="s">
        <v>153</v>
      </c>
      <c r="I567">
        <v>1</v>
      </c>
      <c r="J567">
        <v>1</v>
      </c>
      <c r="K567" s="56">
        <v>0</v>
      </c>
      <c r="L567" s="53"/>
      <c r="N567">
        <v>9</v>
      </c>
      <c r="O567">
        <v>1</v>
      </c>
      <c r="P567">
        <v>0</v>
      </c>
      <c r="T567" s="136"/>
      <c r="U567" s="136"/>
      <c r="V567">
        <v>5</v>
      </c>
      <c r="W567" t="s">
        <v>153</v>
      </c>
      <c r="X567" t="str">
        <f>IF(ISBLANK(W567),"",VLOOKUP($W567,Sheet2!$A$2:$E$29,3,FALSE))</f>
        <v>UI_icon_teshudognzuo_28</v>
      </c>
      <c r="Y567" t="str">
        <f>IF(ISBLANK(W567),"",VLOOKUP($W567,Sheet2!$A$2:$E$29,4,FALSE))</f>
        <v>BQ_mood28</v>
      </c>
    </row>
    <row r="568" s="16" customFormat="1" ht="18.75" spans="1:25">
      <c r="A568" s="4">
        <f t="shared" si="139"/>
        <v>562</v>
      </c>
      <c r="B568" s="48">
        <v>112001</v>
      </c>
      <c r="C568" s="16" t="s">
        <v>73</v>
      </c>
      <c r="D568" s="16" t="s">
        <v>78</v>
      </c>
      <c r="E568" s="16" t="s">
        <v>65</v>
      </c>
      <c r="F568" s="16" t="s">
        <v>1096</v>
      </c>
      <c r="I568" s="16">
        <v>0</v>
      </c>
      <c r="J568" s="16">
        <v>0</v>
      </c>
      <c r="K568" s="57">
        <v>1</v>
      </c>
      <c r="L568" s="54" t="s">
        <v>1097</v>
      </c>
      <c r="M568" s="208" t="s">
        <v>1098</v>
      </c>
      <c r="N568" s="16">
        <v>2.4</v>
      </c>
      <c r="O568" s="16">
        <v>1</v>
      </c>
      <c r="P568" s="16">
        <v>1</v>
      </c>
      <c r="T568" s="137"/>
      <c r="U568" s="137"/>
      <c r="W568" s="16" t="s">
        <v>65</v>
      </c>
      <c r="X568" s="16" t="str">
        <f>IF(ISBLANK(W568),"",VLOOKUP($W568,Sheet2!$A$2:$E$29,3,FALSE))</f>
        <v>UI_icon_teshudognzuo_27</v>
      </c>
      <c r="Y568" s="16" t="str">
        <f>IF(ISBLANK(W568),"",VLOOKUP($W568,Sheet2!$A$2:$E$29,4,FALSE))</f>
        <v>BQ_mood27</v>
      </c>
    </row>
    <row r="569" s="4" customFormat="1" ht="18.75" spans="1:25">
      <c r="A569" s="4">
        <f t="shared" ref="A569:A578" si="140">ROW()-6</f>
        <v>563</v>
      </c>
      <c r="B569" s="46">
        <v>112002</v>
      </c>
      <c r="C569" s="4" t="s">
        <v>50</v>
      </c>
      <c r="D569" s="4" t="str">
        <f t="shared" ref="D569:D573" si="141">X569</f>
        <v>UI_icon_teshudognzuo_04</v>
      </c>
      <c r="E569" s="4" t="str">
        <f t="shared" ref="E569:E573" si="142">W569</f>
        <v>放松</v>
      </c>
      <c r="F569" s="76" t="s">
        <v>1099</v>
      </c>
      <c r="I569" s="4">
        <v>0</v>
      </c>
      <c r="J569" s="4">
        <v>1</v>
      </c>
      <c r="K569" s="55">
        <v>1</v>
      </c>
      <c r="L569" s="52" t="s">
        <v>1100</v>
      </c>
      <c r="M569" s="215" t="s">
        <v>1101</v>
      </c>
      <c r="N569" s="4">
        <v>2.2</v>
      </c>
      <c r="O569" s="4">
        <v>2</v>
      </c>
      <c r="P569" s="4">
        <v>0</v>
      </c>
      <c r="T569" s="135"/>
      <c r="U569" s="135" t="s">
        <v>1102</v>
      </c>
      <c r="V569" s="4">
        <v>1</v>
      </c>
      <c r="W569" s="4" t="s">
        <v>111</v>
      </c>
      <c r="X569" s="4" t="str">
        <f>IF(ISBLANK(W569),"",VLOOKUP($W569,Sheet2!$A$2:$E$29,3,FALSE))</f>
        <v>UI_icon_teshudognzuo_04</v>
      </c>
      <c r="Y569" s="4" t="str">
        <f>IF(ISBLANK(W569),"",VLOOKUP($W569,Sheet2!$A$2:$E$29,4,FALSE))</f>
        <v>BQ_mood04</v>
      </c>
    </row>
    <row r="570" customFormat="1" ht="18.75" spans="1:25">
      <c r="A570" s="4">
        <f t="shared" si="140"/>
        <v>564</v>
      </c>
      <c r="B570" s="47">
        <v>112002</v>
      </c>
      <c r="C570" t="s">
        <v>56</v>
      </c>
      <c r="D570" t="str">
        <f t="shared" si="141"/>
        <v>UI_icon_teshudognzuo_07</v>
      </c>
      <c r="E570" t="str">
        <f t="shared" si="142"/>
        <v>观望</v>
      </c>
      <c r="I570">
        <v>0</v>
      </c>
      <c r="J570">
        <v>1</v>
      </c>
      <c r="K570" s="56">
        <v>0</v>
      </c>
      <c r="L570" s="53"/>
      <c r="N570">
        <v>4</v>
      </c>
      <c r="O570">
        <v>2</v>
      </c>
      <c r="P570">
        <v>0</v>
      </c>
      <c r="T570" s="136"/>
      <c r="U570" s="136"/>
      <c r="V570">
        <v>2</v>
      </c>
      <c r="W570" t="s">
        <v>127</v>
      </c>
      <c r="X570" t="str">
        <f>IF(ISBLANK(W570),"",VLOOKUP($W570,Sheet2!$A$2:$E$29,3,FALSE))</f>
        <v>UI_icon_teshudognzuo_07</v>
      </c>
      <c r="Y570" t="str">
        <f>IF(ISBLANK(W570),"",VLOOKUP($W570,Sheet2!$A$2:$E$29,4,FALSE))</f>
        <v>BQ_mood07</v>
      </c>
    </row>
    <row r="571" customFormat="1" ht="18.75" spans="1:25">
      <c r="A571" s="4">
        <f t="shared" si="140"/>
        <v>565</v>
      </c>
      <c r="B571" s="47">
        <v>112002</v>
      </c>
      <c r="C571" t="s">
        <v>61</v>
      </c>
      <c r="D571" t="str">
        <f t="shared" si="141"/>
        <v>UI_icon_teshudognzuo_03</v>
      </c>
      <c r="E571" t="str">
        <f t="shared" si="142"/>
        <v>打招呼</v>
      </c>
      <c r="F571" s="20" t="s">
        <v>1103</v>
      </c>
      <c r="I571">
        <v>1</v>
      </c>
      <c r="J571">
        <v>0</v>
      </c>
      <c r="K571" s="56">
        <v>1</v>
      </c>
      <c r="L571" s="53" t="s">
        <v>1104</v>
      </c>
      <c r="M571" s="214" t="s">
        <v>1105</v>
      </c>
      <c r="N571">
        <v>2</v>
      </c>
      <c r="O571">
        <v>2</v>
      </c>
      <c r="P571">
        <v>1</v>
      </c>
      <c r="T571" s="136"/>
      <c r="U571" s="136"/>
      <c r="V571">
        <v>3</v>
      </c>
      <c r="W571" t="s">
        <v>103</v>
      </c>
      <c r="X571" t="str">
        <f>IF(ISBLANK(W571),"",VLOOKUP($W571,Sheet2!$A$2:$E$29,3,FALSE))</f>
        <v>UI_icon_teshudognzuo_03</v>
      </c>
      <c r="Y571" t="str">
        <f>IF(ISBLANK(W571),"",VLOOKUP($W571,Sheet2!$A$2:$E$29,4,FALSE))</f>
        <v>BQ_mood03</v>
      </c>
    </row>
    <row r="572" customFormat="1" ht="18.75" spans="1:25">
      <c r="A572" s="4">
        <f t="shared" si="140"/>
        <v>566</v>
      </c>
      <c r="B572" s="47">
        <v>112002</v>
      </c>
      <c r="C572" t="s">
        <v>66</v>
      </c>
      <c r="D572" t="str">
        <f t="shared" si="141"/>
        <v>UI_icon_teshudognzuo_12</v>
      </c>
      <c r="E572" t="str">
        <f t="shared" si="142"/>
        <v>迷茫</v>
      </c>
      <c r="I572">
        <v>1</v>
      </c>
      <c r="J572">
        <v>1</v>
      </c>
      <c r="K572" s="56">
        <v>0</v>
      </c>
      <c r="L572" s="53"/>
      <c r="N572">
        <v>4</v>
      </c>
      <c r="O572">
        <v>2</v>
      </c>
      <c r="P572">
        <v>0</v>
      </c>
      <c r="T572" s="136"/>
      <c r="U572" s="136"/>
      <c r="V572">
        <v>4</v>
      </c>
      <c r="W572" t="s">
        <v>375</v>
      </c>
      <c r="X572" t="str">
        <f>IF(ISBLANK(W572),"",VLOOKUP($W572,Sheet2!$A$2:$E$29,3,FALSE))</f>
        <v>UI_icon_teshudognzuo_12</v>
      </c>
      <c r="Y572" t="str">
        <f>IF(ISBLANK(W572),"",VLOOKUP($W572,Sheet2!$A$2:$E$29,4,FALSE))</f>
        <v>BQ_mood12</v>
      </c>
    </row>
    <row r="573" s="16" customFormat="1" ht="18.75" spans="1:25">
      <c r="A573" s="4">
        <f t="shared" si="140"/>
        <v>567</v>
      </c>
      <c r="B573" s="48">
        <v>112002</v>
      </c>
      <c r="C573" s="16" t="s">
        <v>93</v>
      </c>
      <c r="D573" s="16" t="str">
        <f t="shared" si="141"/>
        <v>UI_icon_teshudognzuo_05</v>
      </c>
      <c r="E573" s="16" t="str">
        <f t="shared" si="142"/>
        <v>示威</v>
      </c>
      <c r="F573" s="16" t="s">
        <v>1106</v>
      </c>
      <c r="I573" s="16">
        <v>1</v>
      </c>
      <c r="J573" s="16">
        <v>1</v>
      </c>
      <c r="K573" s="57">
        <v>1</v>
      </c>
      <c r="L573" s="54" t="s">
        <v>1107</v>
      </c>
      <c r="M573" s="208" t="s">
        <v>1108</v>
      </c>
      <c r="N573" s="16">
        <v>4</v>
      </c>
      <c r="O573" s="16">
        <v>2</v>
      </c>
      <c r="P573" s="16">
        <v>1</v>
      </c>
      <c r="T573" s="137"/>
      <c r="U573" s="137"/>
      <c r="V573" s="16">
        <v>5</v>
      </c>
      <c r="W573" s="16" t="s">
        <v>60</v>
      </c>
      <c r="X573" s="16" t="str">
        <f>IF(ISBLANK(W573),"",VLOOKUP($W573,Sheet2!$A$2:$E$29,3,FALSE))</f>
        <v>UI_icon_teshudognzuo_05</v>
      </c>
      <c r="Y573" s="16" t="str">
        <f>IF(ISBLANK(W573),"",VLOOKUP($W573,Sheet2!$A$2:$E$29,4,FALSE))</f>
        <v>BQ_mood05</v>
      </c>
    </row>
    <row r="574" s="4" customFormat="1" ht="18.75" spans="1:25">
      <c r="A574" s="4">
        <f t="shared" si="140"/>
        <v>568</v>
      </c>
      <c r="B574" s="46">
        <f>B569+1</f>
        <v>112003</v>
      </c>
      <c r="C574" s="4" t="s">
        <v>50</v>
      </c>
      <c r="D574" s="4" t="s">
        <v>78</v>
      </c>
      <c r="E574" s="4" t="s">
        <v>65</v>
      </c>
      <c r="I574" s="4">
        <v>1</v>
      </c>
      <c r="J574" s="4">
        <v>0</v>
      </c>
      <c r="K574" s="55">
        <v>0</v>
      </c>
      <c r="L574" s="52"/>
      <c r="N574" s="4">
        <v>1.5</v>
      </c>
      <c r="O574" s="4">
        <v>5</v>
      </c>
      <c r="P574" s="4">
        <v>0</v>
      </c>
      <c r="T574" s="135"/>
      <c r="U574" s="135" t="s">
        <v>1109</v>
      </c>
      <c r="V574" s="4">
        <v>1</v>
      </c>
      <c r="W574" s="4" t="s">
        <v>65</v>
      </c>
      <c r="X574" s="4" t="str">
        <f>IF(ISBLANK(W574),"",VLOOKUP($W574,Sheet2!$A$2:$E$29,3,FALSE))</f>
        <v>UI_icon_teshudognzuo_27</v>
      </c>
      <c r="Y574" s="4" t="str">
        <f>IF(ISBLANK(W574),"",VLOOKUP($W574,Sheet2!$A$2:$E$29,4,FALSE))</f>
        <v>BQ_mood27</v>
      </c>
    </row>
    <row r="575" customFormat="1" ht="18.75" spans="1:25">
      <c r="A575" s="4">
        <f t="shared" si="140"/>
        <v>569</v>
      </c>
      <c r="B575" s="47">
        <f t="shared" ref="B575:B622" si="143">B570+1</f>
        <v>112003</v>
      </c>
      <c r="C575" t="s">
        <v>56</v>
      </c>
      <c r="D575" t="s">
        <v>130</v>
      </c>
      <c r="E575" t="s">
        <v>67</v>
      </c>
      <c r="F575" t="s">
        <v>1110</v>
      </c>
      <c r="I575">
        <v>1</v>
      </c>
      <c r="J575">
        <v>0</v>
      </c>
      <c r="K575" s="56">
        <v>1</v>
      </c>
      <c r="L575" s="53" t="s">
        <v>733</v>
      </c>
      <c r="M575" s="207" t="s">
        <v>1111</v>
      </c>
      <c r="N575">
        <v>3</v>
      </c>
      <c r="O575">
        <v>5</v>
      </c>
      <c r="P575">
        <v>1</v>
      </c>
      <c r="T575" s="136"/>
      <c r="U575" s="136"/>
      <c r="V575">
        <v>2</v>
      </c>
      <c r="W575" t="s">
        <v>67</v>
      </c>
      <c r="X575" t="str">
        <f>IF(ISBLANK(W575),"",VLOOKUP($W575,Sheet2!$A$2:$E$29,3,FALSE))</f>
        <v>UI_icon_teshudognzuo_01</v>
      </c>
      <c r="Y575" t="str">
        <f>IF(ISBLANK(W575),"",VLOOKUP($W575,Sheet2!$A$2:$E$29,4,FALSE))</f>
        <v>BQ_mood01</v>
      </c>
    </row>
    <row r="576" customFormat="1" ht="18.75" spans="1:25">
      <c r="A576" s="4">
        <f t="shared" si="140"/>
        <v>570</v>
      </c>
      <c r="B576" s="47">
        <f t="shared" si="143"/>
        <v>112003</v>
      </c>
      <c r="C576" t="s">
        <v>61</v>
      </c>
      <c r="D576" t="s">
        <v>102</v>
      </c>
      <c r="E576" t="s">
        <v>103</v>
      </c>
      <c r="F576" t="s">
        <v>1112</v>
      </c>
      <c r="I576">
        <v>0</v>
      </c>
      <c r="J576">
        <v>0</v>
      </c>
      <c r="K576" s="56">
        <v>1</v>
      </c>
      <c r="L576" s="53" t="s">
        <v>1113</v>
      </c>
      <c r="M576" s="207" t="s">
        <v>1011</v>
      </c>
      <c r="N576">
        <v>1.1</v>
      </c>
      <c r="O576">
        <v>5</v>
      </c>
      <c r="P576">
        <v>1</v>
      </c>
      <c r="T576" s="136"/>
      <c r="U576" s="136"/>
      <c r="V576">
        <v>3</v>
      </c>
      <c r="W576" t="s">
        <v>103</v>
      </c>
      <c r="X576" t="str">
        <f>IF(ISBLANK(W576),"",VLOOKUP($W576,Sheet2!$A$2:$E$29,3,FALSE))</f>
        <v>UI_icon_teshudognzuo_03</v>
      </c>
      <c r="Y576" t="str">
        <f>IF(ISBLANK(W576),"",VLOOKUP($W576,Sheet2!$A$2:$E$29,4,FALSE))</f>
        <v>BQ_mood03</v>
      </c>
    </row>
    <row r="577" customFormat="1" ht="18.75" spans="1:25">
      <c r="A577" s="4">
        <f t="shared" si="140"/>
        <v>571</v>
      </c>
      <c r="B577" s="47">
        <f t="shared" si="143"/>
        <v>112003</v>
      </c>
      <c r="C577" t="s">
        <v>66</v>
      </c>
      <c r="D577" t="s">
        <v>126</v>
      </c>
      <c r="E577" t="s">
        <v>127</v>
      </c>
      <c r="I577">
        <v>0</v>
      </c>
      <c r="J577">
        <v>1</v>
      </c>
      <c r="K577" s="56">
        <v>0</v>
      </c>
      <c r="L577" s="53"/>
      <c r="N577">
        <v>3</v>
      </c>
      <c r="O577">
        <v>5</v>
      </c>
      <c r="P577">
        <v>0</v>
      </c>
      <c r="T577" s="136"/>
      <c r="U577" s="136"/>
      <c r="V577">
        <v>4</v>
      </c>
      <c r="W577" t="s">
        <v>127</v>
      </c>
      <c r="X577" t="str">
        <f>IF(ISBLANK(W577),"",VLOOKUP($W577,Sheet2!$A$2:$E$29,3,FALSE))</f>
        <v>UI_icon_teshudognzuo_07</v>
      </c>
      <c r="Y577" t="str">
        <f>IF(ISBLANK(W577),"",VLOOKUP($W577,Sheet2!$A$2:$E$29,4,FALSE))</f>
        <v>BQ_mood07</v>
      </c>
    </row>
    <row r="578" s="16" customFormat="1" ht="18.75" spans="1:25">
      <c r="A578" s="4">
        <f t="shared" si="140"/>
        <v>572</v>
      </c>
      <c r="B578" s="48">
        <f t="shared" si="143"/>
        <v>112003</v>
      </c>
      <c r="C578" s="16" t="s">
        <v>93</v>
      </c>
      <c r="D578" s="16" t="s">
        <v>92</v>
      </c>
      <c r="E578" s="16" t="s">
        <v>72</v>
      </c>
      <c r="F578" s="16" t="s">
        <v>1049</v>
      </c>
      <c r="I578" s="16">
        <v>0</v>
      </c>
      <c r="J578" s="16">
        <v>0</v>
      </c>
      <c r="K578" s="57">
        <v>1</v>
      </c>
      <c r="L578" s="54" t="s">
        <v>1050</v>
      </c>
      <c r="M578" s="208" t="s">
        <v>1114</v>
      </c>
      <c r="N578" s="16">
        <v>1.9</v>
      </c>
      <c r="O578" s="16">
        <v>5</v>
      </c>
      <c r="P578" s="16">
        <v>1</v>
      </c>
      <c r="T578" s="137"/>
      <c r="U578" s="137"/>
      <c r="V578" s="16">
        <v>5</v>
      </c>
      <c r="W578" s="16" t="s">
        <v>72</v>
      </c>
      <c r="X578" s="16" t="str">
        <f>IF(ISBLANK(W578),"",VLOOKUP($W578,Sheet2!$A$2:$E$29,3,FALSE))</f>
        <v>UI_icon_teshudognzuo_08</v>
      </c>
      <c r="Y578" s="16" t="str">
        <f>IF(ISBLANK(W578),"",VLOOKUP($W578,Sheet2!$A$2:$E$29,4,FALSE))</f>
        <v>BQ_mood08</v>
      </c>
    </row>
    <row r="579" s="4" customFormat="1" ht="18.75" spans="1:25">
      <c r="A579" s="4">
        <f t="shared" ref="A579:A588" si="144">ROW()-6</f>
        <v>573</v>
      </c>
      <c r="B579" s="46">
        <f t="shared" si="143"/>
        <v>112004</v>
      </c>
      <c r="C579" s="4" t="s">
        <v>50</v>
      </c>
      <c r="D579" s="4" t="s">
        <v>92</v>
      </c>
      <c r="E579" s="4" t="s">
        <v>72</v>
      </c>
      <c r="F579" s="4" t="s">
        <v>1115</v>
      </c>
      <c r="I579" s="4">
        <v>1</v>
      </c>
      <c r="J579" s="4">
        <v>1</v>
      </c>
      <c r="K579" s="55">
        <v>1</v>
      </c>
      <c r="L579" s="52" t="s">
        <v>1034</v>
      </c>
      <c r="M579" s="206" t="s">
        <v>231</v>
      </c>
      <c r="N579" s="4">
        <v>1.6</v>
      </c>
      <c r="O579" s="4">
        <v>4</v>
      </c>
      <c r="P579" s="4">
        <v>1</v>
      </c>
      <c r="T579" s="135"/>
      <c r="U579" s="135" t="s">
        <v>1116</v>
      </c>
      <c r="V579" s="4">
        <v>1</v>
      </c>
      <c r="W579" s="4" t="s">
        <v>72</v>
      </c>
      <c r="X579" s="4" t="str">
        <f>IF(ISBLANK(W579),"",VLOOKUP($W579,Sheet2!$A$2:$E$29,3,FALSE))</f>
        <v>UI_icon_teshudognzuo_08</v>
      </c>
      <c r="Y579" s="4" t="str">
        <f>IF(ISBLANK(W579),"",VLOOKUP($W579,Sheet2!$A$2:$E$29,4,FALSE))</f>
        <v>BQ_mood08</v>
      </c>
    </row>
    <row r="580" customFormat="1" ht="18.75" spans="1:25">
      <c r="A580" s="4">
        <f t="shared" si="144"/>
        <v>574</v>
      </c>
      <c r="B580" s="47">
        <f t="shared" si="143"/>
        <v>112004</v>
      </c>
      <c r="C580" t="s">
        <v>56</v>
      </c>
      <c r="D580" t="s">
        <v>78</v>
      </c>
      <c r="E580" t="s">
        <v>65</v>
      </c>
      <c r="I580">
        <v>1</v>
      </c>
      <c r="J580">
        <v>1</v>
      </c>
      <c r="K580" s="56">
        <v>0</v>
      </c>
      <c r="L580" s="53"/>
      <c r="N580">
        <v>3</v>
      </c>
      <c r="O580">
        <v>4</v>
      </c>
      <c r="P580">
        <v>0</v>
      </c>
      <c r="T580" s="136"/>
      <c r="U580" s="136"/>
      <c r="V580">
        <v>2</v>
      </c>
      <c r="W580" t="s">
        <v>65</v>
      </c>
      <c r="X580" t="str">
        <f>IF(ISBLANK(W580),"",VLOOKUP($W580,Sheet2!$A$2:$E$29,3,FALSE))</f>
        <v>UI_icon_teshudognzuo_27</v>
      </c>
      <c r="Y580" t="str">
        <f>IF(ISBLANK(W580),"",VLOOKUP($W580,Sheet2!$A$2:$E$29,4,FALSE))</f>
        <v>BQ_mood27</v>
      </c>
    </row>
    <row r="581" customFormat="1" ht="18.75" spans="1:25">
      <c r="A581" s="4">
        <f t="shared" si="144"/>
        <v>575</v>
      </c>
      <c r="B581" s="47">
        <f t="shared" si="143"/>
        <v>112004</v>
      </c>
      <c r="C581" t="s">
        <v>61</v>
      </c>
      <c r="D581" t="s">
        <v>102</v>
      </c>
      <c r="E581" t="s">
        <v>103</v>
      </c>
      <c r="F581" t="s">
        <v>1117</v>
      </c>
      <c r="I581">
        <v>1</v>
      </c>
      <c r="J581">
        <v>0</v>
      </c>
      <c r="K581" s="56">
        <v>1</v>
      </c>
      <c r="L581" s="53" t="s">
        <v>1118</v>
      </c>
      <c r="M581" s="207" t="s">
        <v>231</v>
      </c>
      <c r="N581">
        <v>2.7</v>
      </c>
      <c r="O581">
        <v>4</v>
      </c>
      <c r="P581">
        <v>1</v>
      </c>
      <c r="T581" s="136"/>
      <c r="U581" s="136"/>
      <c r="V581">
        <v>3</v>
      </c>
      <c r="W581" t="s">
        <v>103</v>
      </c>
      <c r="X581" t="str">
        <f>IF(ISBLANK(W581),"",VLOOKUP($W581,Sheet2!$A$2:$E$29,3,FALSE))</f>
        <v>UI_icon_teshudognzuo_03</v>
      </c>
      <c r="Y581" t="str">
        <f>IF(ISBLANK(W581),"",VLOOKUP($W581,Sheet2!$A$2:$E$29,4,FALSE))</f>
        <v>BQ_mood03</v>
      </c>
    </row>
    <row r="582" customFormat="1" ht="18.75" spans="1:25">
      <c r="A582" s="4">
        <f t="shared" si="144"/>
        <v>576</v>
      </c>
      <c r="B582" s="47">
        <f t="shared" si="143"/>
        <v>112004</v>
      </c>
      <c r="C582" t="s">
        <v>66</v>
      </c>
      <c r="D582" t="s">
        <v>107</v>
      </c>
      <c r="E582" t="s">
        <v>72</v>
      </c>
      <c r="I582">
        <v>0</v>
      </c>
      <c r="J582">
        <v>1</v>
      </c>
      <c r="K582" s="56">
        <v>0</v>
      </c>
      <c r="L582" s="53"/>
      <c r="N582">
        <v>6</v>
      </c>
      <c r="O582">
        <v>4</v>
      </c>
      <c r="P582">
        <v>0</v>
      </c>
      <c r="T582" s="136"/>
      <c r="U582" s="136"/>
      <c r="V582">
        <v>4</v>
      </c>
      <c r="W582" t="s">
        <v>111</v>
      </c>
      <c r="X582" t="str">
        <f>IF(ISBLANK(W582),"",VLOOKUP($W582,Sheet2!$A$2:$E$29,3,FALSE))</f>
        <v>UI_icon_teshudognzuo_04</v>
      </c>
      <c r="Y582" t="str">
        <f>IF(ISBLANK(W582),"",VLOOKUP($W582,Sheet2!$A$2:$E$29,4,FALSE))</f>
        <v>BQ_mood04</v>
      </c>
    </row>
    <row r="583" s="16" customFormat="1" ht="18.75" spans="1:25">
      <c r="A583" s="4">
        <f t="shared" si="144"/>
        <v>577</v>
      </c>
      <c r="B583" s="48">
        <f t="shared" si="143"/>
        <v>112004</v>
      </c>
      <c r="C583" s="16" t="s">
        <v>93</v>
      </c>
      <c r="D583" s="16" t="s">
        <v>126</v>
      </c>
      <c r="E583" s="16" t="s">
        <v>127</v>
      </c>
      <c r="F583" s="16" t="s">
        <v>1119</v>
      </c>
      <c r="G583" s="16">
        <v>1</v>
      </c>
      <c r="I583" s="16">
        <v>0</v>
      </c>
      <c r="J583" s="16">
        <v>1</v>
      </c>
      <c r="K583" s="57">
        <v>0</v>
      </c>
      <c r="L583" s="54" t="s">
        <v>1120</v>
      </c>
      <c r="M583" s="208" t="s">
        <v>1121</v>
      </c>
      <c r="N583" s="16">
        <v>2.1</v>
      </c>
      <c r="O583" s="16">
        <v>4</v>
      </c>
      <c r="P583" s="16">
        <v>0</v>
      </c>
      <c r="T583" s="137"/>
      <c r="U583" s="137"/>
      <c r="V583" s="16">
        <v>5</v>
      </c>
      <c r="W583" s="16" t="s">
        <v>127</v>
      </c>
      <c r="X583" s="16" t="str">
        <f>IF(ISBLANK(W583),"",VLOOKUP($W583,Sheet2!$A$2:$E$29,3,FALSE))</f>
        <v>UI_icon_teshudognzuo_07</v>
      </c>
      <c r="Y583" s="16" t="str">
        <f>IF(ISBLANK(W583),"",VLOOKUP($W583,Sheet2!$A$2:$E$29,4,FALSE))</f>
        <v>BQ_mood07</v>
      </c>
    </row>
    <row r="584" s="4" customFormat="1" ht="18.75" spans="1:25">
      <c r="A584" s="4">
        <f t="shared" si="144"/>
        <v>578</v>
      </c>
      <c r="B584" s="46">
        <f t="shared" si="143"/>
        <v>112005</v>
      </c>
      <c r="C584" s="4" t="s">
        <v>50</v>
      </c>
      <c r="D584" s="4" t="s">
        <v>102</v>
      </c>
      <c r="E584" s="4" t="s">
        <v>103</v>
      </c>
      <c r="I584" s="4">
        <v>1</v>
      </c>
      <c r="J584" s="4">
        <v>1</v>
      </c>
      <c r="K584" s="55">
        <v>0</v>
      </c>
      <c r="L584" s="52"/>
      <c r="N584" s="4">
        <v>4</v>
      </c>
      <c r="O584" s="4">
        <v>3</v>
      </c>
      <c r="P584" s="4">
        <v>0</v>
      </c>
      <c r="T584" s="135"/>
      <c r="U584" s="135" t="s">
        <v>1122</v>
      </c>
      <c r="V584" s="4">
        <v>1</v>
      </c>
      <c r="W584" s="4" t="s">
        <v>103</v>
      </c>
      <c r="X584" s="4" t="str">
        <f>IF(ISBLANK(W584),"",VLOOKUP($W584,Sheet2!$A$2:$E$29,3,FALSE))</f>
        <v>UI_icon_teshudognzuo_03</v>
      </c>
      <c r="Y584" s="4" t="str">
        <f>IF(ISBLANK(W584),"",VLOOKUP($W584,Sheet2!$A$2:$E$29,4,FALSE))</f>
        <v>BQ_mood03</v>
      </c>
    </row>
    <row r="585" customFormat="1" ht="18.75" spans="1:25">
      <c r="A585" s="4">
        <f t="shared" si="144"/>
        <v>579</v>
      </c>
      <c r="B585" s="47">
        <f t="shared" si="143"/>
        <v>112005</v>
      </c>
      <c r="C585" t="s">
        <v>56</v>
      </c>
      <c r="D585" t="s">
        <v>87</v>
      </c>
      <c r="E585" t="s">
        <v>88</v>
      </c>
      <c r="F585" s="20" t="s">
        <v>1123</v>
      </c>
      <c r="I585">
        <v>0</v>
      </c>
      <c r="J585">
        <v>1</v>
      </c>
      <c r="K585" s="56">
        <v>1</v>
      </c>
      <c r="L585" s="53" t="s">
        <v>1004</v>
      </c>
      <c r="M585" s="207" t="s">
        <v>1124</v>
      </c>
      <c r="N585">
        <v>1.7</v>
      </c>
      <c r="O585">
        <v>3</v>
      </c>
      <c r="P585">
        <v>1</v>
      </c>
      <c r="T585" s="136"/>
      <c r="U585" s="136"/>
      <c r="V585">
        <v>2</v>
      </c>
      <c r="W585" t="s">
        <v>88</v>
      </c>
      <c r="X585" t="str">
        <f>IF(ISBLANK(W585),"",VLOOKUP($W585,Sheet2!$A$2:$E$29,3,FALSE))</f>
        <v>UI_icon_teshudognzuo_18</v>
      </c>
      <c r="Y585" t="str">
        <f>IF(ISBLANK(W585),"",VLOOKUP($W585,Sheet2!$A$2:$E$29,4,FALSE))</f>
        <v>BQ_mood18</v>
      </c>
    </row>
    <row r="586" customFormat="1" ht="18.75" spans="1:25">
      <c r="A586" s="4">
        <f t="shared" si="144"/>
        <v>580</v>
      </c>
      <c r="B586" s="47">
        <f t="shared" si="143"/>
        <v>112005</v>
      </c>
      <c r="C586" t="s">
        <v>61</v>
      </c>
      <c r="D586" t="s">
        <v>1095</v>
      </c>
      <c r="E586" t="s">
        <v>153</v>
      </c>
      <c r="I586">
        <v>1</v>
      </c>
      <c r="J586">
        <v>1</v>
      </c>
      <c r="K586" s="56">
        <v>0</v>
      </c>
      <c r="L586" s="53"/>
      <c r="N586">
        <v>3</v>
      </c>
      <c r="O586">
        <v>3</v>
      </c>
      <c r="P586">
        <v>0</v>
      </c>
      <c r="T586" s="136"/>
      <c r="U586" s="136"/>
      <c r="V586">
        <v>3</v>
      </c>
      <c r="W586" t="s">
        <v>153</v>
      </c>
      <c r="X586" t="str">
        <f>IF(ISBLANK(W586),"",VLOOKUP($W586,Sheet2!$A$2:$E$29,3,FALSE))</f>
        <v>UI_icon_teshudognzuo_28</v>
      </c>
      <c r="Y586" t="str">
        <f>IF(ISBLANK(W586),"",VLOOKUP($W586,Sheet2!$A$2:$E$29,4,FALSE))</f>
        <v>BQ_mood28</v>
      </c>
    </row>
    <row r="587" customFormat="1" ht="18.75" spans="1:25">
      <c r="A587" s="4">
        <f t="shared" si="144"/>
        <v>581</v>
      </c>
      <c r="B587" s="47">
        <f t="shared" si="143"/>
        <v>112005</v>
      </c>
      <c r="C587" t="s">
        <v>66</v>
      </c>
      <c r="D587" t="s">
        <v>78</v>
      </c>
      <c r="E587" t="s">
        <v>65</v>
      </c>
      <c r="F587" t="s">
        <v>1125</v>
      </c>
      <c r="G587">
        <v>0.5</v>
      </c>
      <c r="I587">
        <v>1</v>
      </c>
      <c r="J587">
        <v>0</v>
      </c>
      <c r="K587" s="56">
        <v>1</v>
      </c>
      <c r="L587" s="53" t="s">
        <v>1126</v>
      </c>
      <c r="M587" s="207" t="s">
        <v>1127</v>
      </c>
      <c r="N587">
        <v>3.2</v>
      </c>
      <c r="O587">
        <v>3</v>
      </c>
      <c r="P587">
        <v>1</v>
      </c>
      <c r="T587" s="136"/>
      <c r="U587" s="136"/>
      <c r="V587">
        <v>4</v>
      </c>
      <c r="W587" t="s">
        <v>65</v>
      </c>
      <c r="X587" t="str">
        <f>IF(ISBLANK(W587),"",VLOOKUP($W587,Sheet2!$A$2:$E$29,3,FALSE))</f>
        <v>UI_icon_teshudognzuo_27</v>
      </c>
      <c r="Y587" t="str">
        <f>IF(ISBLANK(W587),"",VLOOKUP($W587,Sheet2!$A$2:$E$29,4,FALSE))</f>
        <v>BQ_mood27</v>
      </c>
    </row>
    <row r="588" s="16" customFormat="1" ht="18.75" spans="1:25">
      <c r="A588" s="4">
        <f t="shared" si="144"/>
        <v>582</v>
      </c>
      <c r="B588" s="48">
        <f t="shared" si="143"/>
        <v>112005</v>
      </c>
      <c r="C588" s="16" t="s">
        <v>93</v>
      </c>
      <c r="D588" s="16" t="s">
        <v>92</v>
      </c>
      <c r="E588" s="16" t="s">
        <v>72</v>
      </c>
      <c r="I588" s="16">
        <v>1</v>
      </c>
      <c r="J588" s="16">
        <v>0</v>
      </c>
      <c r="K588" s="57">
        <v>0</v>
      </c>
      <c r="L588" s="54"/>
      <c r="N588" s="16">
        <v>8</v>
      </c>
      <c r="O588" s="16">
        <v>3</v>
      </c>
      <c r="P588" s="16">
        <v>0</v>
      </c>
      <c r="T588" s="137"/>
      <c r="U588" s="137"/>
      <c r="V588" s="16">
        <v>5</v>
      </c>
      <c r="W588" s="16" t="s">
        <v>72</v>
      </c>
      <c r="X588" s="16" t="str">
        <f>IF(ISBLANK(W588),"",VLOOKUP($W588,Sheet2!$A$2:$E$29,3,FALSE))</f>
        <v>UI_icon_teshudognzuo_08</v>
      </c>
      <c r="Y588" s="16" t="str">
        <f>IF(ISBLANK(W588),"",VLOOKUP($W588,Sheet2!$A$2:$E$29,4,FALSE))</f>
        <v>BQ_mood08</v>
      </c>
    </row>
    <row r="589" s="4" customFormat="1" ht="18.75" spans="1:25">
      <c r="A589" s="4">
        <f t="shared" ref="A589:A598" si="145">ROW()-6</f>
        <v>583</v>
      </c>
      <c r="B589" s="46">
        <f t="shared" si="143"/>
        <v>112006</v>
      </c>
      <c r="C589" s="4" t="s">
        <v>50</v>
      </c>
      <c r="D589" s="4" t="s">
        <v>1128</v>
      </c>
      <c r="E589" s="4" t="s">
        <v>194</v>
      </c>
      <c r="F589" s="4" t="s">
        <v>1129</v>
      </c>
      <c r="I589" s="4">
        <v>1</v>
      </c>
      <c r="J589" s="4">
        <v>1</v>
      </c>
      <c r="K589" s="55">
        <v>1</v>
      </c>
      <c r="L589" s="52" t="s">
        <v>1130</v>
      </c>
      <c r="M589" s="206" t="s">
        <v>1131</v>
      </c>
      <c r="N589" s="4">
        <v>3</v>
      </c>
      <c r="O589" s="4">
        <v>7</v>
      </c>
      <c r="P589" s="4">
        <v>0</v>
      </c>
      <c r="T589" s="135"/>
      <c r="U589" s="135" t="s">
        <v>1132</v>
      </c>
      <c r="V589" s="4">
        <v>1</v>
      </c>
      <c r="W589" s="4" t="s">
        <v>194</v>
      </c>
      <c r="X589" s="4" t="str">
        <f>IF(ISBLANK(W589),"",VLOOKUP($W589,Sheet2!$A$2:$E$29,3,FALSE))</f>
        <v>UI_icon_teshudognzuo_15</v>
      </c>
      <c r="Y589" s="4" t="str">
        <f>IF(ISBLANK(W589),"",VLOOKUP($W589,Sheet2!$A$2:$E$29,4,FALSE))</f>
        <v>BQ_mood15</v>
      </c>
    </row>
    <row r="590" customFormat="1" ht="18.75" spans="1:25">
      <c r="A590" s="4">
        <f t="shared" si="145"/>
        <v>584</v>
      </c>
      <c r="B590" s="47">
        <f t="shared" si="143"/>
        <v>112006</v>
      </c>
      <c r="C590" t="s">
        <v>56</v>
      </c>
      <c r="D590" t="s">
        <v>78</v>
      </c>
      <c r="E590" t="s">
        <v>65</v>
      </c>
      <c r="F590" s="76" t="s">
        <v>1133</v>
      </c>
      <c r="I590">
        <v>1</v>
      </c>
      <c r="J590">
        <v>0</v>
      </c>
      <c r="K590" s="56">
        <v>1</v>
      </c>
      <c r="L590" s="53" t="s">
        <v>1134</v>
      </c>
      <c r="M590" s="207" t="s">
        <v>1028</v>
      </c>
      <c r="N590">
        <v>2</v>
      </c>
      <c r="O590">
        <v>7</v>
      </c>
      <c r="P590">
        <v>0</v>
      </c>
      <c r="T590" s="136"/>
      <c r="U590" s="136"/>
      <c r="V590">
        <v>2</v>
      </c>
      <c r="W590" t="s">
        <v>65</v>
      </c>
      <c r="X590" t="str">
        <f>IF(ISBLANK(W590),"",VLOOKUP($W590,Sheet2!$A$2:$E$29,3,FALSE))</f>
        <v>UI_icon_teshudognzuo_27</v>
      </c>
      <c r="Y590" t="str">
        <f>IF(ISBLANK(W590),"",VLOOKUP($W590,Sheet2!$A$2:$E$29,4,FALSE))</f>
        <v>BQ_mood27</v>
      </c>
    </row>
    <row r="591" customFormat="1" ht="18.75" spans="1:25">
      <c r="A591" s="4">
        <f t="shared" si="145"/>
        <v>585</v>
      </c>
      <c r="B591" s="47">
        <f t="shared" si="143"/>
        <v>112006</v>
      </c>
      <c r="C591" t="s">
        <v>61</v>
      </c>
      <c r="D591" t="s">
        <v>1135</v>
      </c>
      <c r="E591" t="s">
        <v>468</v>
      </c>
      <c r="F591" s="53" t="s">
        <v>1136</v>
      </c>
      <c r="I591">
        <v>1</v>
      </c>
      <c r="J591">
        <v>1</v>
      </c>
      <c r="K591" s="56">
        <v>1</v>
      </c>
      <c r="L591" s="53" t="s">
        <v>1137</v>
      </c>
      <c r="M591" s="207" t="s">
        <v>1138</v>
      </c>
      <c r="N591">
        <v>1.7</v>
      </c>
      <c r="O591">
        <v>7</v>
      </c>
      <c r="P591">
        <v>0</v>
      </c>
      <c r="T591" s="136"/>
      <c r="U591" s="136"/>
      <c r="V591">
        <v>3</v>
      </c>
      <c r="W591" t="s">
        <v>468</v>
      </c>
      <c r="X591" t="str">
        <f>IF(ISBLANK(W591),"",VLOOKUP($W591,Sheet2!$A$2:$E$29,3,FALSE))</f>
        <v>UI_icon_teshudognzuo_11</v>
      </c>
      <c r="Y591" t="str">
        <f>IF(ISBLANK(W591),"",VLOOKUP($W591,Sheet2!$A$2:$E$29,4,FALSE))</f>
        <v>BQ_mood11</v>
      </c>
    </row>
    <row r="592" customFormat="1" ht="18.75" spans="1:25">
      <c r="A592" s="4">
        <f t="shared" si="145"/>
        <v>586</v>
      </c>
      <c r="B592" s="47">
        <f t="shared" si="143"/>
        <v>112006</v>
      </c>
      <c r="C592" t="s">
        <v>66</v>
      </c>
      <c r="D592" t="s">
        <v>126</v>
      </c>
      <c r="E592" t="s">
        <v>127</v>
      </c>
      <c r="I592">
        <v>0</v>
      </c>
      <c r="J592">
        <v>1</v>
      </c>
      <c r="K592" s="56">
        <v>0</v>
      </c>
      <c r="L592" s="53"/>
      <c r="N592">
        <v>4</v>
      </c>
      <c r="O592">
        <v>7</v>
      </c>
      <c r="P592">
        <v>0</v>
      </c>
      <c r="T592" s="136"/>
      <c r="U592" s="136"/>
      <c r="V592">
        <v>4</v>
      </c>
      <c r="W592" t="s">
        <v>127</v>
      </c>
      <c r="X592" t="str">
        <f>IF(ISBLANK(W592),"",VLOOKUP($W592,Sheet2!$A$2:$E$29,3,FALSE))</f>
        <v>UI_icon_teshudognzuo_07</v>
      </c>
      <c r="Y592" t="str">
        <f>IF(ISBLANK(W592),"",VLOOKUP($W592,Sheet2!$A$2:$E$29,4,FALSE))</f>
        <v>BQ_mood07</v>
      </c>
    </row>
    <row r="593" customFormat="1" ht="18.75" spans="1:25">
      <c r="A593" s="4">
        <f t="shared" si="145"/>
        <v>587</v>
      </c>
      <c r="B593" s="47">
        <f t="shared" si="143"/>
        <v>112006</v>
      </c>
      <c r="C593" t="s">
        <v>93</v>
      </c>
      <c r="D593" t="s">
        <v>92</v>
      </c>
      <c r="E593" t="s">
        <v>72</v>
      </c>
      <c r="I593">
        <v>1</v>
      </c>
      <c r="J593">
        <v>1</v>
      </c>
      <c r="K593" s="56">
        <v>0</v>
      </c>
      <c r="L593" s="53"/>
      <c r="N593">
        <v>4</v>
      </c>
      <c r="O593">
        <v>7</v>
      </c>
      <c r="P593">
        <v>0</v>
      </c>
      <c r="T593" s="136"/>
      <c r="U593" s="136"/>
      <c r="V593">
        <v>5</v>
      </c>
      <c r="W593" t="s">
        <v>72</v>
      </c>
      <c r="X593" t="str">
        <f>IF(ISBLANK(W593),"",VLOOKUP($W593,Sheet2!$A$2:$E$29,3,FALSE))</f>
        <v>UI_icon_teshudognzuo_08</v>
      </c>
      <c r="Y593" t="str">
        <f>IF(ISBLANK(W593),"",VLOOKUP($W593,Sheet2!$A$2:$E$29,4,FALSE))</f>
        <v>BQ_mood08</v>
      </c>
    </row>
    <row r="594" s="16" customFormat="1" ht="18.75" spans="1:25">
      <c r="A594" s="4">
        <f t="shared" si="145"/>
        <v>588</v>
      </c>
      <c r="B594" s="48">
        <v>112006</v>
      </c>
      <c r="C594" s="16" t="s">
        <v>73</v>
      </c>
      <c r="D594" s="16" t="s">
        <v>275</v>
      </c>
      <c r="E594" s="16" t="s">
        <v>155</v>
      </c>
      <c r="F594" s="16" t="s">
        <v>1139</v>
      </c>
      <c r="I594" s="16">
        <v>0</v>
      </c>
      <c r="J594" s="16">
        <v>0</v>
      </c>
      <c r="K594" s="57">
        <v>1</v>
      </c>
      <c r="L594" s="54" t="s">
        <v>1140</v>
      </c>
      <c r="M594" s="208" t="s">
        <v>1138</v>
      </c>
      <c r="N594" s="16">
        <v>1.5</v>
      </c>
      <c r="O594" s="16">
        <v>7</v>
      </c>
      <c r="P594" s="16">
        <v>0</v>
      </c>
      <c r="T594" s="137"/>
      <c r="U594" s="137"/>
      <c r="W594" s="16" t="s">
        <v>155</v>
      </c>
      <c r="X594" s="16" t="str">
        <f>IF(ISBLANK(W594),"",VLOOKUP($W594,Sheet2!$A$2:$E$29,3,FALSE))</f>
        <v>UI_icon_teshudognzuo_22</v>
      </c>
      <c r="Y594" s="16" t="str">
        <f>IF(ISBLANK(W594),"",VLOOKUP($W594,Sheet2!$A$2:$E$29,4,FALSE))</f>
        <v>BQ_mood22</v>
      </c>
    </row>
    <row r="595" s="4" customFormat="1" ht="18.75" spans="1:25">
      <c r="A595" s="4">
        <f t="shared" si="145"/>
        <v>589</v>
      </c>
      <c r="B595" s="46">
        <f>B589+1</f>
        <v>112007</v>
      </c>
      <c r="C595" s="4" t="s">
        <v>50</v>
      </c>
      <c r="D595" s="4" t="str">
        <f>X595</f>
        <v>UI_icon_teshudognzuo_13</v>
      </c>
      <c r="E595" s="4" t="s">
        <v>98</v>
      </c>
      <c r="F595" s="76" t="s">
        <v>1141</v>
      </c>
      <c r="I595" s="4">
        <v>1</v>
      </c>
      <c r="J595" s="4">
        <v>0</v>
      </c>
      <c r="K595" s="55">
        <v>1</v>
      </c>
      <c r="L595" s="52" t="s">
        <v>257</v>
      </c>
      <c r="M595" s="206" t="s">
        <v>1142</v>
      </c>
      <c r="N595" s="4">
        <v>1.5</v>
      </c>
      <c r="O595" s="4">
        <v>47</v>
      </c>
      <c r="P595" s="4">
        <v>1</v>
      </c>
      <c r="T595" s="135"/>
      <c r="U595" s="135" t="s">
        <v>1143</v>
      </c>
      <c r="V595" s="4">
        <v>1</v>
      </c>
      <c r="W595" s="4" t="s">
        <v>98</v>
      </c>
      <c r="X595" s="4" t="str">
        <f>IF(ISBLANK(W595),"",VLOOKUP($W595,Sheet2!$A$2:$E$29,3,FALSE))</f>
        <v>UI_icon_teshudognzuo_13</v>
      </c>
      <c r="Y595" s="4" t="str">
        <f>IF(ISBLANK(W595),"",VLOOKUP($W595,Sheet2!$A$2:$E$29,4,FALSE))</f>
        <v>BQ_mood13</v>
      </c>
    </row>
    <row r="596" customFormat="1" ht="18.75" spans="1:25">
      <c r="A596" s="4">
        <f t="shared" si="145"/>
        <v>590</v>
      </c>
      <c r="B596" s="47">
        <f>B590+1</f>
        <v>112007</v>
      </c>
      <c r="C596" t="s">
        <v>56</v>
      </c>
      <c r="D596" t="str">
        <f>X596</f>
        <v>UI_icon_teshudognzuo_02</v>
      </c>
      <c r="E596" t="s">
        <v>77</v>
      </c>
      <c r="F596" s="20" t="s">
        <v>1144</v>
      </c>
      <c r="I596">
        <v>1</v>
      </c>
      <c r="J596">
        <v>1</v>
      </c>
      <c r="K596" s="56">
        <v>1</v>
      </c>
      <c r="L596" s="53" t="s">
        <v>1145</v>
      </c>
      <c r="M596" s="207" t="s">
        <v>1146</v>
      </c>
      <c r="N596">
        <v>4.4</v>
      </c>
      <c r="O596">
        <v>47</v>
      </c>
      <c r="P596">
        <v>1</v>
      </c>
      <c r="T596" s="136"/>
      <c r="U596" s="136"/>
      <c r="V596">
        <v>2</v>
      </c>
      <c r="W596" t="s">
        <v>77</v>
      </c>
      <c r="X596" t="str">
        <f>IF(ISBLANK(W596),"",VLOOKUP($W596,Sheet2!$A$2:$E$29,3,FALSE))</f>
        <v>UI_icon_teshudognzuo_02</v>
      </c>
      <c r="Y596" t="str">
        <f>IF(ISBLANK(W596),"",VLOOKUP($W596,Sheet2!$A$2:$E$29,4,FALSE))</f>
        <v>BQ_mood02</v>
      </c>
    </row>
    <row r="597" customFormat="1" ht="18.75" spans="1:25">
      <c r="A597" s="4">
        <f t="shared" si="145"/>
        <v>591</v>
      </c>
      <c r="B597" s="47">
        <f>B591+1</f>
        <v>112007</v>
      </c>
      <c r="C597" t="s">
        <v>61</v>
      </c>
      <c r="D597" t="str">
        <f>X597</f>
        <v>UI_icon_teshudognzuo_26</v>
      </c>
      <c r="E597" t="s">
        <v>147</v>
      </c>
      <c r="I597">
        <v>1</v>
      </c>
      <c r="J597">
        <v>1</v>
      </c>
      <c r="K597" s="56">
        <v>0</v>
      </c>
      <c r="L597" s="53"/>
      <c r="N597">
        <v>3</v>
      </c>
      <c r="O597">
        <v>47</v>
      </c>
      <c r="P597">
        <v>0</v>
      </c>
      <c r="T597" s="136"/>
      <c r="U597" s="136"/>
      <c r="V597">
        <v>3</v>
      </c>
      <c r="W597" t="s">
        <v>147</v>
      </c>
      <c r="X597" t="str">
        <f>IF(ISBLANK(W597),"",VLOOKUP($W597,Sheet2!$A$2:$E$29,3,FALSE))</f>
        <v>UI_icon_teshudognzuo_26</v>
      </c>
      <c r="Y597" t="str">
        <f>IF(ISBLANK(W597),"",VLOOKUP($W597,Sheet2!$A$2:$E$29,4,FALSE))</f>
        <v>BQ_mood26</v>
      </c>
    </row>
    <row r="598" customFormat="1" ht="18.75" spans="1:25">
      <c r="A598" s="4">
        <f t="shared" si="145"/>
        <v>592</v>
      </c>
      <c r="B598" s="47">
        <f>B592+1</f>
        <v>112007</v>
      </c>
      <c r="C598" t="s">
        <v>66</v>
      </c>
      <c r="D598" t="str">
        <f>X598</f>
        <v>UI_icon_teshudognzuo_27</v>
      </c>
      <c r="E598" t="s">
        <v>65</v>
      </c>
      <c r="I598">
        <v>1</v>
      </c>
      <c r="J598">
        <v>1</v>
      </c>
      <c r="K598" s="56">
        <v>0</v>
      </c>
      <c r="L598" s="53"/>
      <c r="N598">
        <v>3</v>
      </c>
      <c r="O598">
        <v>47</v>
      </c>
      <c r="P598">
        <v>0</v>
      </c>
      <c r="T598" s="136"/>
      <c r="U598" s="136"/>
      <c r="V598">
        <v>4</v>
      </c>
      <c r="W598" t="s">
        <v>65</v>
      </c>
      <c r="X598" t="str">
        <f>IF(ISBLANK(W598),"",VLOOKUP($W598,Sheet2!$A$2:$E$29,3,FALSE))</f>
        <v>UI_icon_teshudognzuo_27</v>
      </c>
      <c r="Y598" t="str">
        <f>IF(ISBLANK(W598),"",VLOOKUP($W598,Sheet2!$A$2:$E$29,4,FALSE))</f>
        <v>BQ_mood27</v>
      </c>
    </row>
    <row r="599" s="16" customFormat="1" ht="18.75" spans="1:25">
      <c r="A599" s="4">
        <f t="shared" ref="A599:A608" si="146">ROW()-6</f>
        <v>593</v>
      </c>
      <c r="B599" s="48">
        <f>B593+1</f>
        <v>112007</v>
      </c>
      <c r="C599" s="16" t="s">
        <v>93</v>
      </c>
      <c r="D599" s="16" t="str">
        <f>X599</f>
        <v/>
      </c>
      <c r="I599" s="16">
        <v>0</v>
      </c>
      <c r="J599" s="16">
        <v>0</v>
      </c>
      <c r="K599" s="57">
        <v>0</v>
      </c>
      <c r="L599" s="54"/>
      <c r="N599" s="16">
        <v>3</v>
      </c>
      <c r="O599" s="16">
        <v>47</v>
      </c>
      <c r="P599" s="16">
        <v>0</v>
      </c>
      <c r="T599" s="137"/>
      <c r="U599" s="137"/>
      <c r="V599" s="16">
        <v>5</v>
      </c>
      <c r="X599" s="16" t="str">
        <f>IF(ISBLANK(W599),"",VLOOKUP($W599,Sheet2!$A$2:$E$29,3,FALSE))</f>
        <v/>
      </c>
      <c r="Y599" s="16" t="str">
        <f>IF(ISBLANK(W599),"",VLOOKUP($W599,Sheet2!$A$2:$E$29,4,FALSE))</f>
        <v/>
      </c>
    </row>
    <row r="600" s="4" customFormat="1" ht="18.75" spans="1:25">
      <c r="A600" s="4">
        <f t="shared" si="146"/>
        <v>594</v>
      </c>
      <c r="B600" s="46">
        <f t="shared" si="143"/>
        <v>112008</v>
      </c>
      <c r="C600" s="4" t="s">
        <v>50</v>
      </c>
      <c r="D600" s="4" t="s">
        <v>78</v>
      </c>
      <c r="E600" s="4" t="s">
        <v>65</v>
      </c>
      <c r="F600" s="4" t="s">
        <v>1147</v>
      </c>
      <c r="I600" s="4">
        <v>1</v>
      </c>
      <c r="J600" s="4">
        <v>0</v>
      </c>
      <c r="K600" s="55">
        <v>1</v>
      </c>
      <c r="L600" s="52" t="s">
        <v>1148</v>
      </c>
      <c r="M600" s="206" t="s">
        <v>1149</v>
      </c>
      <c r="N600" s="4">
        <v>2.4</v>
      </c>
      <c r="O600" s="4">
        <v>6</v>
      </c>
      <c r="P600" s="4">
        <v>0</v>
      </c>
      <c r="T600" s="135"/>
      <c r="U600" s="135" t="s">
        <v>1150</v>
      </c>
      <c r="V600" s="4">
        <v>1</v>
      </c>
      <c r="W600" s="4" t="s">
        <v>65</v>
      </c>
      <c r="X600" s="4" t="str">
        <f>IF(ISBLANK(W600),"",VLOOKUP($W600,Sheet2!$A$2:$E$29,3,FALSE))</f>
        <v>UI_icon_teshudognzuo_27</v>
      </c>
      <c r="Y600" s="4" t="str">
        <f>IF(ISBLANK(W600),"",VLOOKUP($W600,Sheet2!$A$2:$E$29,4,FALSE))</f>
        <v>BQ_mood27</v>
      </c>
    </row>
    <row r="601" customFormat="1" ht="18.75" spans="1:25">
      <c r="A601" s="4">
        <f t="shared" si="146"/>
        <v>595</v>
      </c>
      <c r="B601" s="47">
        <f t="shared" si="143"/>
        <v>112008</v>
      </c>
      <c r="C601" t="s">
        <v>56</v>
      </c>
      <c r="D601" t="s">
        <v>135</v>
      </c>
      <c r="E601" t="s">
        <v>77</v>
      </c>
      <c r="I601">
        <v>1</v>
      </c>
      <c r="J601">
        <v>0</v>
      </c>
      <c r="K601" s="56">
        <v>0</v>
      </c>
      <c r="L601" s="53"/>
      <c r="N601">
        <v>3</v>
      </c>
      <c r="O601">
        <v>6</v>
      </c>
      <c r="P601">
        <v>0</v>
      </c>
      <c r="T601" s="136"/>
      <c r="U601" s="136"/>
      <c r="V601">
        <v>2</v>
      </c>
      <c r="W601" t="s">
        <v>77</v>
      </c>
      <c r="X601" t="str">
        <f>IF(ISBLANK(W601),"",VLOOKUP($W601,Sheet2!$A$2:$E$29,3,FALSE))</f>
        <v>UI_icon_teshudognzuo_02</v>
      </c>
      <c r="Y601" t="str">
        <f>IF(ISBLANK(W601),"",VLOOKUP($W601,Sheet2!$A$2:$E$29,4,FALSE))</f>
        <v>BQ_mood02</v>
      </c>
    </row>
    <row r="602" customFormat="1" ht="18.75" spans="1:25">
      <c r="A602" s="4">
        <f t="shared" si="146"/>
        <v>596</v>
      </c>
      <c r="B602" s="47">
        <f t="shared" si="143"/>
        <v>112008</v>
      </c>
      <c r="C602" t="s">
        <v>61</v>
      </c>
      <c r="D602" t="s">
        <v>102</v>
      </c>
      <c r="E602" t="s">
        <v>103</v>
      </c>
      <c r="F602" s="76" t="s">
        <v>1151</v>
      </c>
      <c r="I602">
        <v>1</v>
      </c>
      <c r="J602">
        <v>0</v>
      </c>
      <c r="K602" s="56">
        <v>1</v>
      </c>
      <c r="L602" s="53" t="s">
        <v>1152</v>
      </c>
      <c r="M602" s="207" t="s">
        <v>1153</v>
      </c>
      <c r="N602">
        <v>1</v>
      </c>
      <c r="O602">
        <v>6</v>
      </c>
      <c r="P602">
        <v>0</v>
      </c>
      <c r="T602" s="136"/>
      <c r="U602" s="136"/>
      <c r="V602">
        <v>3</v>
      </c>
      <c r="W602" t="s">
        <v>103</v>
      </c>
      <c r="X602" t="str">
        <f>IF(ISBLANK(W602),"",VLOOKUP($W602,Sheet2!$A$2:$E$29,3,FALSE))</f>
        <v>UI_icon_teshudognzuo_03</v>
      </c>
      <c r="Y602" t="str">
        <f>IF(ISBLANK(W602),"",VLOOKUP($W602,Sheet2!$A$2:$E$29,4,FALSE))</f>
        <v>BQ_mood03</v>
      </c>
    </row>
    <row r="603" customFormat="1" ht="18.75" spans="1:25">
      <c r="A603" s="4">
        <f t="shared" si="146"/>
        <v>597</v>
      </c>
      <c r="B603" s="47">
        <f t="shared" si="143"/>
        <v>112008</v>
      </c>
      <c r="C603" t="s">
        <v>66</v>
      </c>
      <c r="D603" t="s">
        <v>92</v>
      </c>
      <c r="E603" t="s">
        <v>72</v>
      </c>
      <c r="F603" s="76" t="s">
        <v>1154</v>
      </c>
      <c r="I603">
        <v>0</v>
      </c>
      <c r="J603">
        <v>1</v>
      </c>
      <c r="K603" s="56">
        <v>1</v>
      </c>
      <c r="L603" s="53" t="s">
        <v>1155</v>
      </c>
      <c r="M603" s="207" t="s">
        <v>1156</v>
      </c>
      <c r="N603">
        <v>1.4</v>
      </c>
      <c r="O603">
        <v>6</v>
      </c>
      <c r="P603">
        <v>0</v>
      </c>
      <c r="T603" s="136"/>
      <c r="U603" s="136"/>
      <c r="V603">
        <v>4</v>
      </c>
      <c r="W603" t="s">
        <v>72</v>
      </c>
      <c r="X603" t="str">
        <f>IF(ISBLANK(W603),"",VLOOKUP($W603,Sheet2!$A$2:$E$29,3,FALSE))</f>
        <v>UI_icon_teshudognzuo_08</v>
      </c>
      <c r="Y603" t="str">
        <f>IF(ISBLANK(W603),"",VLOOKUP($W603,Sheet2!$A$2:$E$29,4,FALSE))</f>
        <v>BQ_mood08</v>
      </c>
    </row>
    <row r="604" s="16" customFormat="1" ht="18.75" spans="1:25">
      <c r="A604" s="4">
        <f t="shared" si="146"/>
        <v>598</v>
      </c>
      <c r="B604" s="48">
        <f t="shared" si="143"/>
        <v>112008</v>
      </c>
      <c r="C604" s="16" t="s">
        <v>93</v>
      </c>
      <c r="D604" s="16" t="s">
        <v>107</v>
      </c>
      <c r="E604" s="16" t="s">
        <v>72</v>
      </c>
      <c r="F604" s="138" t="s">
        <v>1052</v>
      </c>
      <c r="I604" s="16">
        <v>0</v>
      </c>
      <c r="J604" s="16">
        <v>1</v>
      </c>
      <c r="K604" s="57">
        <v>1</v>
      </c>
      <c r="L604" s="54" t="s">
        <v>1053</v>
      </c>
      <c r="M604" s="208" t="s">
        <v>1153</v>
      </c>
      <c r="N604" s="16">
        <v>2</v>
      </c>
      <c r="O604" s="16">
        <v>6</v>
      </c>
      <c r="P604" s="16">
        <v>0</v>
      </c>
      <c r="T604" s="137"/>
      <c r="U604" s="137"/>
      <c r="V604" s="16">
        <v>5</v>
      </c>
      <c r="W604" s="16" t="s">
        <v>111</v>
      </c>
      <c r="X604" s="16" t="str">
        <f>IF(ISBLANK(W604),"",VLOOKUP($W604,Sheet2!$A$2:$E$29,3,FALSE))</f>
        <v>UI_icon_teshudognzuo_04</v>
      </c>
      <c r="Y604" s="16" t="str">
        <f>IF(ISBLANK(W604),"",VLOOKUP($W604,Sheet2!$A$2:$E$29,4,FALSE))</f>
        <v>BQ_mood04</v>
      </c>
    </row>
    <row r="605" s="4" customFormat="1" ht="18.75" spans="1:25">
      <c r="A605" s="4">
        <f t="shared" si="146"/>
        <v>599</v>
      </c>
      <c r="B605" s="46">
        <f t="shared" si="143"/>
        <v>112009</v>
      </c>
      <c r="C605" s="4" t="s">
        <v>50</v>
      </c>
      <c r="D605" s="4" t="s">
        <v>130</v>
      </c>
      <c r="E605" s="4" t="s">
        <v>67</v>
      </c>
      <c r="F605" s="4" t="s">
        <v>1157</v>
      </c>
      <c r="I605" s="4">
        <v>1</v>
      </c>
      <c r="J605" s="4">
        <v>0</v>
      </c>
      <c r="K605" s="55">
        <v>0</v>
      </c>
      <c r="L605" s="52" t="s">
        <v>1158</v>
      </c>
      <c r="M605" s="206" t="s">
        <v>489</v>
      </c>
      <c r="N605" s="4">
        <v>3</v>
      </c>
      <c r="O605" s="4">
        <v>10</v>
      </c>
      <c r="P605" s="4">
        <v>0</v>
      </c>
      <c r="T605" s="135"/>
      <c r="U605" s="135" t="s">
        <v>1159</v>
      </c>
      <c r="V605" s="4">
        <v>1</v>
      </c>
      <c r="W605" s="4" t="s">
        <v>67</v>
      </c>
      <c r="X605" s="4" t="str">
        <f>IF(ISBLANK(W605),"",VLOOKUP($W605,Sheet2!$A$2:$E$29,3,FALSE))</f>
        <v>UI_icon_teshudognzuo_01</v>
      </c>
      <c r="Y605" s="4" t="str">
        <f>IF(ISBLANK(W605),"",VLOOKUP($W605,Sheet2!$A$2:$E$29,4,FALSE))</f>
        <v>BQ_mood01</v>
      </c>
    </row>
    <row r="606" customFormat="1" ht="18.75" spans="1:25">
      <c r="A606" s="4">
        <f t="shared" si="146"/>
        <v>600</v>
      </c>
      <c r="B606" s="47">
        <f t="shared" si="143"/>
        <v>112009</v>
      </c>
      <c r="C606" t="s">
        <v>56</v>
      </c>
      <c r="D606" t="s">
        <v>1160</v>
      </c>
      <c r="E606" t="s">
        <v>446</v>
      </c>
      <c r="F606" t="s">
        <v>1161</v>
      </c>
      <c r="I606">
        <v>1</v>
      </c>
      <c r="J606">
        <v>0</v>
      </c>
      <c r="K606" s="56">
        <v>0</v>
      </c>
      <c r="L606" s="53" t="s">
        <v>1162</v>
      </c>
      <c r="M606" s="207" t="s">
        <v>1163</v>
      </c>
      <c r="N606">
        <v>5</v>
      </c>
      <c r="O606">
        <v>10</v>
      </c>
      <c r="P606">
        <v>0</v>
      </c>
      <c r="T606" s="136"/>
      <c r="U606" s="136"/>
      <c r="V606">
        <v>2</v>
      </c>
      <c r="W606" t="s">
        <v>446</v>
      </c>
      <c r="X606" t="str">
        <f>IF(ISBLANK(W606),"",VLOOKUP($W606,Sheet2!$A$2:$E$29,3,FALSE))</f>
        <v>UI_icon_teshudognzuo_10</v>
      </c>
      <c r="Y606" t="str">
        <f>IF(ISBLANK(W606),"",VLOOKUP($W606,Sheet2!$A$2:$E$29,4,FALSE))</f>
        <v>BQ_mood10</v>
      </c>
    </row>
    <row r="607" customFormat="1" ht="18.75" spans="1:25">
      <c r="A607" s="4">
        <f t="shared" si="146"/>
        <v>601</v>
      </c>
      <c r="B607" s="47">
        <f t="shared" si="143"/>
        <v>112009</v>
      </c>
      <c r="C607" t="s">
        <v>61</v>
      </c>
      <c r="D607" t="s">
        <v>746</v>
      </c>
      <c r="E607" t="s">
        <v>449</v>
      </c>
      <c r="F607" t="s">
        <v>496</v>
      </c>
      <c r="I607">
        <v>1</v>
      </c>
      <c r="J607">
        <v>0</v>
      </c>
      <c r="K607" s="56">
        <v>1</v>
      </c>
      <c r="L607" s="53" t="s">
        <v>497</v>
      </c>
      <c r="M607" s="207" t="s">
        <v>495</v>
      </c>
      <c r="N607">
        <v>4.4</v>
      </c>
      <c r="O607">
        <v>10</v>
      </c>
      <c r="P607">
        <v>0</v>
      </c>
      <c r="T607" s="136"/>
      <c r="U607" s="136"/>
      <c r="V607">
        <v>3</v>
      </c>
      <c r="W607" t="s">
        <v>449</v>
      </c>
      <c r="X607" t="str">
        <f>IF(ISBLANK(W607),"",VLOOKUP($W607,Sheet2!$A$2:$E$29,3,FALSE))</f>
        <v>UI_icon_teshudognzuo_06</v>
      </c>
      <c r="Y607" t="str">
        <f>IF(ISBLANK(W607),"",VLOOKUP($W607,Sheet2!$A$2:$E$29,4,FALSE))</f>
        <v>BQ_mood06</v>
      </c>
    </row>
    <row r="608" customFormat="1" ht="18.75" spans="1:25">
      <c r="A608" s="4">
        <f t="shared" si="146"/>
        <v>602</v>
      </c>
      <c r="B608" s="47">
        <f t="shared" si="143"/>
        <v>112009</v>
      </c>
      <c r="C608" t="s">
        <v>66</v>
      </c>
      <c r="D608" t="s">
        <v>92</v>
      </c>
      <c r="E608" t="s">
        <v>72</v>
      </c>
      <c r="F608" s="20" t="s">
        <v>1068</v>
      </c>
      <c r="I608">
        <v>0</v>
      </c>
      <c r="J608">
        <v>1</v>
      </c>
      <c r="K608" s="56">
        <v>1</v>
      </c>
      <c r="L608" s="53" t="s">
        <v>1069</v>
      </c>
      <c r="M608" s="207" t="s">
        <v>1164</v>
      </c>
      <c r="N608">
        <v>2</v>
      </c>
      <c r="O608">
        <v>10</v>
      </c>
      <c r="P608">
        <v>0</v>
      </c>
      <c r="T608" s="136"/>
      <c r="U608" s="136"/>
      <c r="V608">
        <v>4</v>
      </c>
      <c r="W608" t="s">
        <v>72</v>
      </c>
      <c r="X608" t="str">
        <f>IF(ISBLANK(W608),"",VLOOKUP($W608,Sheet2!$A$2:$E$29,3,FALSE))</f>
        <v>UI_icon_teshudognzuo_08</v>
      </c>
      <c r="Y608" t="str">
        <f>IF(ISBLANK(W608),"",VLOOKUP($W608,Sheet2!$A$2:$E$29,4,FALSE))</f>
        <v>BQ_mood08</v>
      </c>
    </row>
    <row r="609" customFormat="1" ht="18.75" spans="1:25">
      <c r="A609" s="4">
        <f t="shared" ref="A609:A618" si="147">ROW()-6</f>
        <v>603</v>
      </c>
      <c r="B609" s="47">
        <f t="shared" si="143"/>
        <v>112009</v>
      </c>
      <c r="C609" t="s">
        <v>93</v>
      </c>
      <c r="D609" t="s">
        <v>78</v>
      </c>
      <c r="E609" t="s">
        <v>65</v>
      </c>
      <c r="I609">
        <v>1</v>
      </c>
      <c r="J609">
        <v>1</v>
      </c>
      <c r="K609" s="56">
        <v>0</v>
      </c>
      <c r="L609" s="53"/>
      <c r="N609">
        <v>3</v>
      </c>
      <c r="O609">
        <v>10</v>
      </c>
      <c r="P609">
        <v>0</v>
      </c>
      <c r="T609" s="136"/>
      <c r="U609" s="136"/>
      <c r="V609" s="16">
        <v>5</v>
      </c>
      <c r="W609" t="s">
        <v>65</v>
      </c>
      <c r="X609" t="str">
        <f>IF(ISBLANK(W609),"",VLOOKUP($W609,Sheet2!$A$2:$E$29,3,FALSE))</f>
        <v>UI_icon_teshudognzuo_27</v>
      </c>
      <c r="Y609" t="str">
        <f>IF(ISBLANK(W609),"",VLOOKUP($W609,Sheet2!$A$2:$E$29,4,FALSE))</f>
        <v>BQ_mood27</v>
      </c>
    </row>
    <row r="610" s="16" customFormat="1" ht="18.75" spans="1:25">
      <c r="A610" s="4">
        <f t="shared" si="147"/>
        <v>604</v>
      </c>
      <c r="B610" s="48">
        <v>112009</v>
      </c>
      <c r="C610" s="16" t="s">
        <v>73</v>
      </c>
      <c r="D610" s="16" t="s">
        <v>275</v>
      </c>
      <c r="E610" s="16" t="s">
        <v>155</v>
      </c>
      <c r="F610" s="16" t="s">
        <v>491</v>
      </c>
      <c r="I610" s="16">
        <v>0</v>
      </c>
      <c r="J610" s="16">
        <v>0</v>
      </c>
      <c r="K610" s="57">
        <v>1</v>
      </c>
      <c r="L610" s="54" t="s">
        <v>492</v>
      </c>
      <c r="M610" s="208" t="s">
        <v>1165</v>
      </c>
      <c r="N610" s="16">
        <v>1.8</v>
      </c>
      <c r="O610" s="16">
        <v>10</v>
      </c>
      <c r="P610" s="16">
        <v>0</v>
      </c>
      <c r="T610" s="137"/>
      <c r="U610" s="137"/>
      <c r="W610" s="16" t="s">
        <v>155</v>
      </c>
      <c r="X610" s="16" t="str">
        <f>IF(ISBLANK(W610),"",VLOOKUP($W610,Sheet2!$A$2:$E$29,3,FALSE))</f>
        <v>UI_icon_teshudognzuo_22</v>
      </c>
      <c r="Y610" s="16" t="str">
        <f>IF(ISBLANK(W610),"",VLOOKUP($W610,Sheet2!$A$2:$E$29,4,FALSE))</f>
        <v>BQ_mood22</v>
      </c>
    </row>
    <row r="611" s="4" customFormat="1" ht="18.75" spans="1:25">
      <c r="A611" s="4">
        <f t="shared" si="147"/>
        <v>605</v>
      </c>
      <c r="B611" s="46">
        <f>B605+1</f>
        <v>112010</v>
      </c>
      <c r="C611" s="4" t="s">
        <v>50</v>
      </c>
      <c r="D611" s="4" t="s">
        <v>275</v>
      </c>
      <c r="E611" s="4" t="s">
        <v>155</v>
      </c>
      <c r="F611" s="4" t="s">
        <v>1166</v>
      </c>
      <c r="I611" s="4">
        <v>1</v>
      </c>
      <c r="J611" s="4">
        <v>0</v>
      </c>
      <c r="K611" s="55">
        <v>1</v>
      </c>
      <c r="L611" s="52" t="s">
        <v>1167</v>
      </c>
      <c r="M611" s="206" t="s">
        <v>1168</v>
      </c>
      <c r="N611" s="4">
        <v>2.3</v>
      </c>
      <c r="O611" s="4">
        <v>9</v>
      </c>
      <c r="P611" s="4">
        <v>1</v>
      </c>
      <c r="T611" s="135"/>
      <c r="U611" s="135" t="s">
        <v>1169</v>
      </c>
      <c r="V611" s="4">
        <v>1</v>
      </c>
      <c r="W611" s="4" t="s">
        <v>155</v>
      </c>
      <c r="X611" s="4" t="str">
        <f>IF(ISBLANK(W611),"",VLOOKUP($W611,Sheet2!$A$2:$E$29,3,FALSE))</f>
        <v>UI_icon_teshudognzuo_22</v>
      </c>
      <c r="Y611" s="4" t="str">
        <f>IF(ISBLANK(W611),"",VLOOKUP($W611,Sheet2!$A$2:$E$29,4,FALSE))</f>
        <v>BQ_mood22</v>
      </c>
    </row>
    <row r="612" customFormat="1" ht="18.75" spans="1:25">
      <c r="A612" s="4">
        <f t="shared" si="147"/>
        <v>606</v>
      </c>
      <c r="B612" s="47">
        <f>B606+1</f>
        <v>112010</v>
      </c>
      <c r="C612" t="s">
        <v>56</v>
      </c>
      <c r="D612" t="s">
        <v>135</v>
      </c>
      <c r="E612" t="s">
        <v>77</v>
      </c>
      <c r="I612">
        <v>1</v>
      </c>
      <c r="J612">
        <v>0</v>
      </c>
      <c r="K612" s="56">
        <v>0</v>
      </c>
      <c r="L612" s="53"/>
      <c r="N612">
        <v>3</v>
      </c>
      <c r="O612">
        <v>9</v>
      </c>
      <c r="P612">
        <v>0</v>
      </c>
      <c r="T612" s="136"/>
      <c r="U612" s="136"/>
      <c r="V612">
        <v>2</v>
      </c>
      <c r="W612" t="s">
        <v>77</v>
      </c>
      <c r="X612" t="str">
        <f>IF(ISBLANK(W612),"",VLOOKUP($W612,Sheet2!$A$2:$E$29,3,FALSE))</f>
        <v>UI_icon_teshudognzuo_02</v>
      </c>
      <c r="Y612" t="str">
        <f>IF(ISBLANK(W612),"",VLOOKUP($W612,Sheet2!$A$2:$E$29,4,FALSE))</f>
        <v>BQ_mood02</v>
      </c>
    </row>
    <row r="613" customFormat="1" ht="18.75" spans="1:25">
      <c r="A613" s="4">
        <f t="shared" si="147"/>
        <v>607</v>
      </c>
      <c r="B613" s="47">
        <f>B607+1</f>
        <v>112010</v>
      </c>
      <c r="C613" t="s">
        <v>61</v>
      </c>
      <c r="D613" t="s">
        <v>94</v>
      </c>
      <c r="E613" t="s">
        <v>55</v>
      </c>
      <c r="I613">
        <v>1</v>
      </c>
      <c r="J613">
        <v>0</v>
      </c>
      <c r="K613" s="56">
        <v>0</v>
      </c>
      <c r="L613" s="53"/>
      <c r="N613">
        <v>3</v>
      </c>
      <c r="O613">
        <v>9</v>
      </c>
      <c r="P613">
        <v>0</v>
      </c>
      <c r="T613" s="136"/>
      <c r="U613" s="136"/>
      <c r="V613">
        <v>3</v>
      </c>
      <c r="W613" t="s">
        <v>55</v>
      </c>
      <c r="X613" t="str">
        <f>IF(ISBLANK(W613),"",VLOOKUP($W613,Sheet2!$A$2:$E$29,3,FALSE))</f>
        <v>UI_icon_teshudognzuo_16</v>
      </c>
      <c r="Y613" t="str">
        <f>IF(ISBLANK(W613),"",VLOOKUP($W613,Sheet2!$A$2:$E$29,4,FALSE))</f>
        <v>BQ_mood16</v>
      </c>
    </row>
    <row r="614" customFormat="1" ht="18.75" spans="1:25">
      <c r="A614" s="4">
        <f t="shared" si="147"/>
        <v>608</v>
      </c>
      <c r="B614" s="47">
        <f>B608+1</f>
        <v>112010</v>
      </c>
      <c r="C614" t="s">
        <v>66</v>
      </c>
      <c r="D614" t="s">
        <v>126</v>
      </c>
      <c r="E614" t="s">
        <v>127</v>
      </c>
      <c r="I614">
        <v>0</v>
      </c>
      <c r="J614">
        <v>1</v>
      </c>
      <c r="K614" s="56">
        <v>0</v>
      </c>
      <c r="L614" s="53"/>
      <c r="N614">
        <v>5.7</v>
      </c>
      <c r="O614">
        <v>9</v>
      </c>
      <c r="P614">
        <v>0</v>
      </c>
      <c r="T614" s="136"/>
      <c r="U614" s="136"/>
      <c r="V614">
        <v>4</v>
      </c>
      <c r="W614" t="s">
        <v>127</v>
      </c>
      <c r="X614" t="str">
        <f>IF(ISBLANK(W614),"",VLOOKUP($W614,Sheet2!$A$2:$E$29,3,FALSE))</f>
        <v>UI_icon_teshudognzuo_07</v>
      </c>
      <c r="Y614" t="str">
        <f>IF(ISBLANK(W614),"",VLOOKUP($W614,Sheet2!$A$2:$E$29,4,FALSE))</f>
        <v>BQ_mood07</v>
      </c>
    </row>
    <row r="615" customFormat="1" ht="18.75" spans="1:25">
      <c r="A615" s="4">
        <f t="shared" si="147"/>
        <v>609</v>
      </c>
      <c r="B615" s="47">
        <f>B609+1</f>
        <v>112010</v>
      </c>
      <c r="C615" t="s">
        <v>93</v>
      </c>
      <c r="D615" t="s">
        <v>1095</v>
      </c>
      <c r="E615" t="s">
        <v>153</v>
      </c>
      <c r="I615" s="2">
        <v>0</v>
      </c>
      <c r="J615" s="2">
        <v>0</v>
      </c>
      <c r="K615" s="139">
        <v>0</v>
      </c>
      <c r="L615" s="53"/>
      <c r="N615">
        <v>3</v>
      </c>
      <c r="O615">
        <v>9</v>
      </c>
      <c r="P615">
        <v>0</v>
      </c>
      <c r="T615" s="136"/>
      <c r="U615" s="136"/>
      <c r="V615" s="16">
        <v>5</v>
      </c>
      <c r="W615" t="s">
        <v>153</v>
      </c>
      <c r="X615" t="str">
        <f>IF(ISBLANK(W615),"",VLOOKUP($W615,Sheet2!$A$2:$E$29,3,FALSE))</f>
        <v>UI_icon_teshudognzuo_28</v>
      </c>
      <c r="Y615" t="str">
        <f>IF(ISBLANK(W615),"",VLOOKUP($W615,Sheet2!$A$2:$E$29,4,FALSE))</f>
        <v>BQ_mood28</v>
      </c>
    </row>
    <row r="616" s="16" customFormat="1" ht="18.75" spans="1:25">
      <c r="A616" s="4">
        <f t="shared" si="147"/>
        <v>610</v>
      </c>
      <c r="B616" s="48">
        <v>112010</v>
      </c>
      <c r="C616" s="16" t="s">
        <v>73</v>
      </c>
      <c r="D616" s="16" t="s">
        <v>78</v>
      </c>
      <c r="E616" s="16" t="s">
        <v>65</v>
      </c>
      <c r="F616" s="16" t="s">
        <v>1170</v>
      </c>
      <c r="I616" s="16">
        <v>0</v>
      </c>
      <c r="J616" s="16">
        <v>0</v>
      </c>
      <c r="K616" s="57">
        <v>1</v>
      </c>
      <c r="L616" s="54" t="s">
        <v>1171</v>
      </c>
      <c r="M616" s="208" t="s">
        <v>1172</v>
      </c>
      <c r="O616" s="16">
        <v>9</v>
      </c>
      <c r="P616" s="16">
        <v>1</v>
      </c>
      <c r="T616" s="137"/>
      <c r="U616" s="137"/>
      <c r="W616" s="16" t="s">
        <v>65</v>
      </c>
      <c r="X616" s="16" t="str">
        <f>IF(ISBLANK(W616),"",VLOOKUP($W616,Sheet2!$A$2:$E$29,3,FALSE))</f>
        <v>UI_icon_teshudognzuo_27</v>
      </c>
      <c r="Y616" s="16" t="str">
        <f>IF(ISBLANK(W616),"",VLOOKUP($W616,Sheet2!$A$2:$E$29,4,FALSE))</f>
        <v>BQ_mood27</v>
      </c>
    </row>
    <row r="617" s="4" customFormat="1" ht="13.5" customHeight="1" spans="1:25">
      <c r="A617" s="4">
        <f t="shared" si="147"/>
        <v>611</v>
      </c>
      <c r="B617" s="46">
        <f>B611+1</f>
        <v>112011</v>
      </c>
      <c r="C617" s="4" t="s">
        <v>50</v>
      </c>
      <c r="D617" s="4" t="s">
        <v>204</v>
      </c>
      <c r="E617" s="4" t="s">
        <v>205</v>
      </c>
      <c r="I617" s="4">
        <v>1</v>
      </c>
      <c r="J617" s="4">
        <v>1</v>
      </c>
      <c r="K617" s="55">
        <v>0</v>
      </c>
      <c r="L617" s="52"/>
      <c r="N617" s="4">
        <v>3</v>
      </c>
      <c r="O617" s="4">
        <v>11</v>
      </c>
      <c r="P617" s="4">
        <v>0</v>
      </c>
      <c r="T617" s="135"/>
      <c r="U617" s="135" t="s">
        <v>1173</v>
      </c>
      <c r="V617" s="4">
        <v>1</v>
      </c>
      <c r="W617" s="4" t="s">
        <v>205</v>
      </c>
      <c r="X617" s="4" t="str">
        <f>IF(ISBLANK(W617),"",VLOOKUP($W617,Sheet2!$A$2:$E$29,3,FALSE))</f>
        <v>UI_icon_teshudognzuo_21</v>
      </c>
      <c r="Y617" s="4" t="str">
        <f>IF(ISBLANK(W617),"",VLOOKUP($W617,Sheet2!$A$2:$E$29,4,FALSE))</f>
        <v>BQ_mood21</v>
      </c>
    </row>
    <row r="618" customFormat="1" ht="18.75" spans="1:25">
      <c r="A618" s="4">
        <f t="shared" si="147"/>
        <v>612</v>
      </c>
      <c r="B618" s="47">
        <f>B612+1</f>
        <v>112011</v>
      </c>
      <c r="C618" t="s">
        <v>56</v>
      </c>
      <c r="D618" t="s">
        <v>100</v>
      </c>
      <c r="E618" t="s">
        <v>101</v>
      </c>
      <c r="I618">
        <v>1</v>
      </c>
      <c r="J618">
        <v>0</v>
      </c>
      <c r="K618" s="56">
        <v>0</v>
      </c>
      <c r="L618" s="53"/>
      <c r="N618">
        <v>3</v>
      </c>
      <c r="O618">
        <v>11</v>
      </c>
      <c r="P618">
        <v>0</v>
      </c>
      <c r="T618" s="136"/>
      <c r="U618" s="136"/>
      <c r="V618">
        <v>2</v>
      </c>
      <c r="W618" t="s">
        <v>101</v>
      </c>
      <c r="X618" t="str">
        <f>IF(ISBLANK(W618),"",VLOOKUP($W618,Sheet2!$A$2:$E$29,3,FALSE))</f>
        <v>UI_icon_teshudognzuo_14</v>
      </c>
      <c r="Y618" t="str">
        <f>IF(ISBLANK(W618),"",VLOOKUP($W618,Sheet2!$A$2:$E$29,4,FALSE))</f>
        <v>BQ_mood14</v>
      </c>
    </row>
    <row r="619" customFormat="1" ht="18.75" spans="1:25">
      <c r="A619" s="4">
        <f t="shared" ref="A619:A628" si="148">ROW()-6</f>
        <v>613</v>
      </c>
      <c r="B619" s="47">
        <f>B613+1</f>
        <v>112011</v>
      </c>
      <c r="C619" t="s">
        <v>61</v>
      </c>
      <c r="D619" t="s">
        <v>102</v>
      </c>
      <c r="E619" t="s">
        <v>103</v>
      </c>
      <c r="I619">
        <v>1</v>
      </c>
      <c r="J619">
        <v>0</v>
      </c>
      <c r="K619" s="56">
        <v>1</v>
      </c>
      <c r="L619" s="53"/>
      <c r="N619">
        <v>3</v>
      </c>
      <c r="O619">
        <v>11</v>
      </c>
      <c r="P619">
        <v>0</v>
      </c>
      <c r="T619" s="136"/>
      <c r="U619" s="136"/>
      <c r="V619">
        <v>3</v>
      </c>
      <c r="W619" t="s">
        <v>103</v>
      </c>
      <c r="X619" t="str">
        <f>IF(ISBLANK(W619),"",VLOOKUP($W619,Sheet2!$A$2:$E$29,3,FALSE))</f>
        <v>UI_icon_teshudognzuo_03</v>
      </c>
      <c r="Y619" t="str">
        <f>IF(ISBLANK(W619),"",VLOOKUP($W619,Sheet2!$A$2:$E$29,4,FALSE))</f>
        <v>BQ_mood03</v>
      </c>
    </row>
    <row r="620" customFormat="1" ht="18.75" spans="1:25">
      <c r="A620" s="4">
        <f t="shared" si="148"/>
        <v>614</v>
      </c>
      <c r="B620" s="47">
        <f>B614+1</f>
        <v>112011</v>
      </c>
      <c r="C620" t="s">
        <v>66</v>
      </c>
      <c r="D620" t="s">
        <v>126</v>
      </c>
      <c r="E620" t="s">
        <v>127</v>
      </c>
      <c r="I620">
        <v>0</v>
      </c>
      <c r="J620">
        <v>1</v>
      </c>
      <c r="K620" s="56">
        <v>0</v>
      </c>
      <c r="L620" s="53"/>
      <c r="N620">
        <v>3</v>
      </c>
      <c r="O620">
        <v>11</v>
      </c>
      <c r="P620">
        <v>0</v>
      </c>
      <c r="T620" s="136"/>
      <c r="U620" s="136"/>
      <c r="V620">
        <v>4</v>
      </c>
      <c r="W620" t="s">
        <v>127</v>
      </c>
      <c r="X620" t="str">
        <f>IF(ISBLANK(W620),"",VLOOKUP($W620,Sheet2!$A$2:$E$29,3,FALSE))</f>
        <v>UI_icon_teshudognzuo_07</v>
      </c>
      <c r="Y620" t="str">
        <f>IF(ISBLANK(W620),"",VLOOKUP($W620,Sheet2!$A$2:$E$29,4,FALSE))</f>
        <v>BQ_mood07</v>
      </c>
    </row>
    <row r="621" s="16" customFormat="1" ht="18.75" spans="1:25">
      <c r="A621" s="4">
        <f t="shared" si="148"/>
        <v>615</v>
      </c>
      <c r="B621" s="48">
        <f>B615+1</f>
        <v>112011</v>
      </c>
      <c r="C621" s="16" t="s">
        <v>93</v>
      </c>
      <c r="D621" s="16" t="s">
        <v>107</v>
      </c>
      <c r="E621" s="16" t="s">
        <v>72</v>
      </c>
      <c r="F621" s="16" t="s">
        <v>1174</v>
      </c>
      <c r="G621" s="16">
        <v>2.1</v>
      </c>
      <c r="I621" s="16">
        <v>0</v>
      </c>
      <c r="J621" s="16">
        <v>1</v>
      </c>
      <c r="K621" s="57">
        <v>1</v>
      </c>
      <c r="L621" s="54" t="s">
        <v>1175</v>
      </c>
      <c r="M621" s="208" t="s">
        <v>1176</v>
      </c>
      <c r="N621" s="16">
        <v>2</v>
      </c>
      <c r="O621" s="16">
        <v>11</v>
      </c>
      <c r="P621" s="16">
        <v>0</v>
      </c>
      <c r="T621" s="137"/>
      <c r="U621" s="137"/>
      <c r="V621" s="16">
        <v>5</v>
      </c>
      <c r="W621" s="16" t="s">
        <v>111</v>
      </c>
      <c r="X621" s="16" t="str">
        <f>IF(ISBLANK(W621),"",VLOOKUP($W621,Sheet2!$A$2:$E$29,3,FALSE))</f>
        <v>UI_icon_teshudognzuo_04</v>
      </c>
      <c r="Y621" s="16" t="str">
        <f>IF(ISBLANK(W621),"",VLOOKUP($W621,Sheet2!$A$2:$E$29,4,FALSE))</f>
        <v>BQ_mood04</v>
      </c>
    </row>
    <row r="622" s="4" customFormat="1" ht="13.5" customHeight="1" spans="1:25">
      <c r="A622" s="4">
        <f t="shared" si="148"/>
        <v>616</v>
      </c>
      <c r="B622" s="46">
        <f t="shared" si="143"/>
        <v>112012</v>
      </c>
      <c r="C622" s="4" t="s">
        <v>50</v>
      </c>
      <c r="D622" s="4" t="s">
        <v>275</v>
      </c>
      <c r="E622" s="4" t="s">
        <v>155</v>
      </c>
      <c r="I622" s="4">
        <v>1</v>
      </c>
      <c r="J622" s="4">
        <v>0</v>
      </c>
      <c r="K622" s="55">
        <v>1</v>
      </c>
      <c r="L622" s="52"/>
      <c r="N622" s="4">
        <v>3</v>
      </c>
      <c r="O622" s="4">
        <v>13</v>
      </c>
      <c r="P622" s="4">
        <v>0</v>
      </c>
      <c r="T622" s="135"/>
      <c r="U622" s="135" t="s">
        <v>1177</v>
      </c>
      <c r="V622" s="4">
        <v>1</v>
      </c>
      <c r="W622" s="4" t="s">
        <v>155</v>
      </c>
      <c r="X622" s="4" t="str">
        <f>IF(ISBLANK(W622),"",VLOOKUP($W622,Sheet2!$A$2:$E$29,3,FALSE))</f>
        <v>UI_icon_teshudognzuo_22</v>
      </c>
      <c r="Y622" s="4" t="str">
        <f>IF(ISBLANK(W622),"",VLOOKUP($W622,Sheet2!$A$2:$E$29,4,FALSE))</f>
        <v>BQ_mood22</v>
      </c>
    </row>
    <row r="623" customFormat="1" ht="18.75" spans="1:25">
      <c r="A623" s="4">
        <f t="shared" si="148"/>
        <v>617</v>
      </c>
      <c r="B623" s="47">
        <f t="shared" ref="B623:B666" si="149">B618+1</f>
        <v>112012</v>
      </c>
      <c r="C623" t="s">
        <v>56</v>
      </c>
      <c r="D623" t="s">
        <v>107</v>
      </c>
      <c r="E623" t="s">
        <v>72</v>
      </c>
      <c r="F623" t="s">
        <v>1178</v>
      </c>
      <c r="I623">
        <v>0</v>
      </c>
      <c r="J623">
        <v>1</v>
      </c>
      <c r="K623" s="56">
        <v>1</v>
      </c>
      <c r="L623" s="53" t="s">
        <v>1179</v>
      </c>
      <c r="M623" s="207" t="s">
        <v>1176</v>
      </c>
      <c r="N623">
        <v>3</v>
      </c>
      <c r="O623">
        <v>13</v>
      </c>
      <c r="P623">
        <v>0</v>
      </c>
      <c r="T623" s="136"/>
      <c r="U623" s="136"/>
      <c r="V623">
        <v>2</v>
      </c>
      <c r="W623" t="s">
        <v>111</v>
      </c>
      <c r="X623" t="str">
        <f>IF(ISBLANK(W623),"",VLOOKUP($W623,Sheet2!$A$2:$E$29,3,FALSE))</f>
        <v>UI_icon_teshudognzuo_04</v>
      </c>
      <c r="Y623" t="str">
        <f>IF(ISBLANK(W623),"",VLOOKUP($W623,Sheet2!$A$2:$E$29,4,FALSE))</f>
        <v>BQ_mood04</v>
      </c>
    </row>
    <row r="624" customFormat="1" ht="18.75" spans="1:25">
      <c r="A624" s="4">
        <f t="shared" si="148"/>
        <v>618</v>
      </c>
      <c r="B624" s="47">
        <f t="shared" si="149"/>
        <v>112012</v>
      </c>
      <c r="C624" t="s">
        <v>61</v>
      </c>
      <c r="D624" t="s">
        <v>102</v>
      </c>
      <c r="E624" t="s">
        <v>103</v>
      </c>
      <c r="I624">
        <v>1</v>
      </c>
      <c r="J624">
        <v>0</v>
      </c>
      <c r="K624" s="56">
        <v>1</v>
      </c>
      <c r="L624" s="53"/>
      <c r="N624">
        <v>3</v>
      </c>
      <c r="O624">
        <v>13</v>
      </c>
      <c r="P624">
        <v>0</v>
      </c>
      <c r="T624" s="136"/>
      <c r="U624" s="136"/>
      <c r="V624">
        <v>3</v>
      </c>
      <c r="W624" t="s">
        <v>103</v>
      </c>
      <c r="X624" t="str">
        <f>IF(ISBLANK(W624),"",VLOOKUP($W624,Sheet2!$A$2:$E$29,3,FALSE))</f>
        <v>UI_icon_teshudognzuo_03</v>
      </c>
      <c r="Y624" t="str">
        <f>IF(ISBLANK(W624),"",VLOOKUP($W624,Sheet2!$A$2:$E$29,4,FALSE))</f>
        <v>BQ_mood03</v>
      </c>
    </row>
    <row r="625" customFormat="1" ht="18.75" spans="1:25">
      <c r="A625" s="4">
        <f t="shared" si="148"/>
        <v>619</v>
      </c>
      <c r="B625" s="47">
        <f t="shared" si="149"/>
        <v>112012</v>
      </c>
      <c r="C625" t="s">
        <v>66</v>
      </c>
      <c r="D625" t="s">
        <v>126</v>
      </c>
      <c r="E625" t="s">
        <v>127</v>
      </c>
      <c r="I625">
        <v>0</v>
      </c>
      <c r="J625">
        <v>1</v>
      </c>
      <c r="K625" s="56">
        <v>0</v>
      </c>
      <c r="L625" s="53"/>
      <c r="N625">
        <v>3</v>
      </c>
      <c r="O625">
        <v>13</v>
      </c>
      <c r="P625">
        <v>0</v>
      </c>
      <c r="T625" s="136"/>
      <c r="U625" s="136"/>
      <c r="V625">
        <v>4</v>
      </c>
      <c r="W625" t="s">
        <v>127</v>
      </c>
      <c r="X625" t="str">
        <f>IF(ISBLANK(W625),"",VLOOKUP($W625,Sheet2!$A$2:$E$29,3,FALSE))</f>
        <v>UI_icon_teshudognzuo_07</v>
      </c>
      <c r="Y625" t="str">
        <f>IF(ISBLANK(W625),"",VLOOKUP($W625,Sheet2!$A$2:$E$29,4,FALSE))</f>
        <v>BQ_mood07</v>
      </c>
    </row>
    <row r="626" s="16" customFormat="1" ht="18.75" spans="1:25">
      <c r="A626" s="4">
        <f t="shared" si="148"/>
        <v>620</v>
      </c>
      <c r="B626" s="48">
        <f t="shared" si="149"/>
        <v>112012</v>
      </c>
      <c r="C626" s="16" t="s">
        <v>93</v>
      </c>
      <c r="D626" s="16" t="s">
        <v>83</v>
      </c>
      <c r="E626" s="16" t="s">
        <v>60</v>
      </c>
      <c r="I626" s="16">
        <v>1</v>
      </c>
      <c r="J626" s="16">
        <v>1</v>
      </c>
      <c r="K626" s="57">
        <v>0</v>
      </c>
      <c r="L626" s="54"/>
      <c r="N626" s="16">
        <v>3</v>
      </c>
      <c r="O626" s="16">
        <v>13</v>
      </c>
      <c r="P626" s="16">
        <v>0</v>
      </c>
      <c r="T626" s="137"/>
      <c r="U626" s="137"/>
      <c r="V626" s="16">
        <v>5</v>
      </c>
      <c r="W626" s="16" t="s">
        <v>60</v>
      </c>
      <c r="X626" s="16" t="str">
        <f>IF(ISBLANK(W626),"",VLOOKUP($W626,Sheet2!$A$2:$E$29,3,FALSE))</f>
        <v>UI_icon_teshudognzuo_05</v>
      </c>
      <c r="Y626" s="16" t="str">
        <f>IF(ISBLANK(W626),"",VLOOKUP($W626,Sheet2!$A$2:$E$29,4,FALSE))</f>
        <v>BQ_mood05</v>
      </c>
    </row>
    <row r="627" s="4" customFormat="1" ht="13.5" customHeight="1" spans="1:25">
      <c r="A627" s="4">
        <f t="shared" si="148"/>
        <v>621</v>
      </c>
      <c r="B627" s="46">
        <f t="shared" si="149"/>
        <v>112013</v>
      </c>
      <c r="C627" s="4" t="s">
        <v>50</v>
      </c>
      <c r="D627" s="4" t="str">
        <f t="shared" ref="D627:D636" si="150">X627</f>
        <v>UI_icon_teshudognzuo_05</v>
      </c>
      <c r="E627" s="4" t="str">
        <f t="shared" ref="E627:E636" si="151">W627</f>
        <v>示威</v>
      </c>
      <c r="I627" s="4">
        <v>1</v>
      </c>
      <c r="J627" s="4">
        <v>1</v>
      </c>
      <c r="K627" s="55">
        <v>0</v>
      </c>
      <c r="L627" s="52"/>
      <c r="N627" s="4">
        <v>3</v>
      </c>
      <c r="O627" s="4">
        <v>12</v>
      </c>
      <c r="P627" s="4">
        <v>0</v>
      </c>
      <c r="T627" s="135"/>
      <c r="U627" s="135" t="s">
        <v>1180</v>
      </c>
      <c r="V627" s="4">
        <v>1</v>
      </c>
      <c r="W627" s="4" t="s">
        <v>60</v>
      </c>
      <c r="X627" s="4" t="str">
        <f>IF(ISBLANK(W627),"",VLOOKUP($W627,Sheet2!$A$2:$E$29,3,FALSE))</f>
        <v>UI_icon_teshudognzuo_05</v>
      </c>
      <c r="Y627" s="4" t="str">
        <f>IF(ISBLANK(W627),"",VLOOKUP($W627,Sheet2!$A$2:$E$29,4,FALSE))</f>
        <v>BQ_mood05</v>
      </c>
    </row>
    <row r="628" customFormat="1" ht="18.75" spans="1:25">
      <c r="A628" s="4">
        <f t="shared" si="148"/>
        <v>622</v>
      </c>
      <c r="B628" s="47">
        <f t="shared" si="149"/>
        <v>112013</v>
      </c>
      <c r="C628" t="s">
        <v>56</v>
      </c>
      <c r="D628" t="str">
        <f t="shared" si="150"/>
        <v>UI_icon_teshudognzuo_02</v>
      </c>
      <c r="E628" t="str">
        <f t="shared" si="151"/>
        <v>拒绝</v>
      </c>
      <c r="I628">
        <v>1</v>
      </c>
      <c r="J628">
        <v>1</v>
      </c>
      <c r="K628" s="56">
        <v>0</v>
      </c>
      <c r="L628" s="53"/>
      <c r="N628">
        <v>3</v>
      </c>
      <c r="O628">
        <v>12</v>
      </c>
      <c r="P628">
        <v>0</v>
      </c>
      <c r="T628" s="136"/>
      <c r="U628" s="136"/>
      <c r="V628">
        <v>2</v>
      </c>
      <c r="W628" t="s">
        <v>77</v>
      </c>
      <c r="X628" t="str">
        <f>IF(ISBLANK(W628),"",VLOOKUP($W628,Sheet2!$A$2:$E$29,3,FALSE))</f>
        <v>UI_icon_teshudognzuo_02</v>
      </c>
      <c r="Y628" t="str">
        <f>IF(ISBLANK(W628),"",VLOOKUP($W628,Sheet2!$A$2:$E$29,4,FALSE))</f>
        <v>BQ_mood02</v>
      </c>
    </row>
    <row r="629" customFormat="1" ht="18.75" spans="1:25">
      <c r="A629" s="4">
        <f t="shared" ref="A629:A638" si="152">ROW()-6</f>
        <v>623</v>
      </c>
      <c r="B629" s="47">
        <f t="shared" si="149"/>
        <v>112013</v>
      </c>
      <c r="C629" t="s">
        <v>61</v>
      </c>
      <c r="D629" t="str">
        <f t="shared" si="150"/>
        <v>UI_icon_teshudognzuo_08</v>
      </c>
      <c r="E629" t="str">
        <f t="shared" si="151"/>
        <v>休闲</v>
      </c>
      <c r="I629">
        <v>1</v>
      </c>
      <c r="J629">
        <v>1</v>
      </c>
      <c r="K629" s="56">
        <v>1</v>
      </c>
      <c r="L629" s="53"/>
      <c r="N629">
        <v>3</v>
      </c>
      <c r="O629">
        <v>12</v>
      </c>
      <c r="P629">
        <v>0</v>
      </c>
      <c r="T629" s="136"/>
      <c r="U629" s="136"/>
      <c r="V629">
        <v>3</v>
      </c>
      <c r="W629" t="s">
        <v>72</v>
      </c>
      <c r="X629" t="str">
        <f>IF(ISBLANK(W629),"",VLOOKUP($W629,Sheet2!$A$2:$E$29,3,FALSE))</f>
        <v>UI_icon_teshudognzuo_08</v>
      </c>
      <c r="Y629" t="str">
        <f>IF(ISBLANK(W629),"",VLOOKUP($W629,Sheet2!$A$2:$E$29,4,FALSE))</f>
        <v>BQ_mood08</v>
      </c>
    </row>
    <row r="630" customFormat="1" ht="18.75" spans="1:25">
      <c r="A630" s="4">
        <f t="shared" si="152"/>
        <v>624</v>
      </c>
      <c r="B630" s="47">
        <f t="shared" si="149"/>
        <v>112013</v>
      </c>
      <c r="C630" t="s">
        <v>66</v>
      </c>
      <c r="D630" t="str">
        <f t="shared" si="150"/>
        <v>UI_icon_teshudognzuo_07</v>
      </c>
      <c r="E630" t="str">
        <f t="shared" si="151"/>
        <v>观望</v>
      </c>
      <c r="I630">
        <v>0</v>
      </c>
      <c r="J630">
        <v>1</v>
      </c>
      <c r="K630" s="56">
        <v>0</v>
      </c>
      <c r="L630" s="53"/>
      <c r="N630">
        <v>3</v>
      </c>
      <c r="O630">
        <v>12</v>
      </c>
      <c r="P630">
        <v>0</v>
      </c>
      <c r="T630" s="136"/>
      <c r="U630" s="136"/>
      <c r="V630">
        <v>4</v>
      </c>
      <c r="W630" t="s">
        <v>127</v>
      </c>
      <c r="X630" t="str">
        <f>IF(ISBLANK(W630),"",VLOOKUP($W630,Sheet2!$A$2:$E$29,3,FALSE))</f>
        <v>UI_icon_teshudognzuo_07</v>
      </c>
      <c r="Y630" t="str">
        <f>IF(ISBLANK(W630),"",VLOOKUP($W630,Sheet2!$A$2:$E$29,4,FALSE))</f>
        <v>BQ_mood07</v>
      </c>
    </row>
    <row r="631" s="16" customFormat="1" ht="18.75" spans="1:25">
      <c r="A631" s="4">
        <f t="shared" si="152"/>
        <v>625</v>
      </c>
      <c r="B631" s="48">
        <f t="shared" si="149"/>
        <v>112013</v>
      </c>
      <c r="C631" s="16" t="s">
        <v>93</v>
      </c>
      <c r="D631" s="16" t="str">
        <f t="shared" si="150"/>
        <v>UI_icon_teshudognzuo_04</v>
      </c>
      <c r="E631" s="16" t="str">
        <f t="shared" si="151"/>
        <v>放松</v>
      </c>
      <c r="I631" s="16">
        <v>0</v>
      </c>
      <c r="J631" s="16">
        <v>1</v>
      </c>
      <c r="K631" s="57">
        <v>1</v>
      </c>
      <c r="L631" s="54"/>
      <c r="N631" s="16">
        <v>3</v>
      </c>
      <c r="O631" s="16">
        <v>12</v>
      </c>
      <c r="P631" s="16">
        <v>0</v>
      </c>
      <c r="T631" s="137"/>
      <c r="U631" s="137"/>
      <c r="V631" s="16">
        <v>5</v>
      </c>
      <c r="W631" s="16" t="s">
        <v>111</v>
      </c>
      <c r="X631" s="16" t="str">
        <f>IF(ISBLANK(W631),"",VLOOKUP($W631,Sheet2!$A$2:$E$29,3,FALSE))</f>
        <v>UI_icon_teshudognzuo_04</v>
      </c>
      <c r="Y631" s="16" t="str">
        <f>IF(ISBLANK(W631),"",VLOOKUP($W631,Sheet2!$A$2:$E$29,4,FALSE))</f>
        <v>BQ_mood04</v>
      </c>
    </row>
    <row r="632" s="4" customFormat="1" ht="18.75" spans="1:25">
      <c r="A632" s="4">
        <f t="shared" si="152"/>
        <v>626</v>
      </c>
      <c r="B632" s="46">
        <f t="shared" si="149"/>
        <v>112014</v>
      </c>
      <c r="C632" s="4" t="s">
        <v>50</v>
      </c>
      <c r="D632" s="4" t="str">
        <f t="shared" si="150"/>
        <v>UI_icon_teshudognzuo_28</v>
      </c>
      <c r="E632" s="4" t="str">
        <f t="shared" si="151"/>
        <v>玩</v>
      </c>
      <c r="F632" s="4" t="s">
        <v>1181</v>
      </c>
      <c r="I632" s="4">
        <v>1</v>
      </c>
      <c r="J632" s="4">
        <v>0</v>
      </c>
      <c r="K632" s="55">
        <v>1</v>
      </c>
      <c r="L632" s="52" t="s">
        <v>1182</v>
      </c>
      <c r="M632" s="206" t="s">
        <v>1183</v>
      </c>
      <c r="N632" s="4">
        <v>4.3</v>
      </c>
      <c r="O632" s="4">
        <v>15</v>
      </c>
      <c r="P632" s="4">
        <v>0</v>
      </c>
      <c r="T632" s="135"/>
      <c r="U632" s="135" t="s">
        <v>1184</v>
      </c>
      <c r="V632" s="4">
        <v>1</v>
      </c>
      <c r="W632" s="4" t="s">
        <v>153</v>
      </c>
      <c r="X632" s="4" t="str">
        <f>IF(ISBLANK(W632),"",VLOOKUP($W632,Sheet2!$A$2:$E$29,3,FALSE))</f>
        <v>UI_icon_teshudognzuo_28</v>
      </c>
      <c r="Y632" s="4" t="str">
        <f>IF(ISBLANK(W632),"",VLOOKUP($W632,Sheet2!$A$2:$E$29,4,FALSE))</f>
        <v>BQ_mood28</v>
      </c>
    </row>
    <row r="633" customFormat="1" ht="18.75" spans="1:25">
      <c r="A633" s="4">
        <f t="shared" si="152"/>
        <v>627</v>
      </c>
      <c r="B633" s="47">
        <f t="shared" si="149"/>
        <v>112014</v>
      </c>
      <c r="C633" t="s">
        <v>56</v>
      </c>
      <c r="D633" t="str">
        <f t="shared" si="150"/>
        <v>UI_icon_teshudognzuo_10</v>
      </c>
      <c r="E633" t="str">
        <f t="shared" si="151"/>
        <v>生气</v>
      </c>
      <c r="I633">
        <v>1</v>
      </c>
      <c r="J633">
        <v>0</v>
      </c>
      <c r="K633" s="56">
        <v>0</v>
      </c>
      <c r="L633" s="53"/>
      <c r="N633">
        <v>3</v>
      </c>
      <c r="O633">
        <v>15</v>
      </c>
      <c r="P633">
        <v>0</v>
      </c>
      <c r="T633" s="136"/>
      <c r="U633" s="136"/>
      <c r="V633">
        <v>2</v>
      </c>
      <c r="W633" t="s">
        <v>446</v>
      </c>
      <c r="X633" t="str">
        <f>IF(ISBLANK(W633),"",VLOOKUP($W633,Sheet2!$A$2:$E$29,3,FALSE))</f>
        <v>UI_icon_teshudognzuo_10</v>
      </c>
      <c r="Y633" t="str">
        <f>IF(ISBLANK(W633),"",VLOOKUP($W633,Sheet2!$A$2:$E$29,4,FALSE))</f>
        <v>BQ_mood10</v>
      </c>
    </row>
    <row r="634" customFormat="1" ht="18.75" spans="1:25">
      <c r="A634" s="4">
        <f t="shared" si="152"/>
        <v>628</v>
      </c>
      <c r="B634" s="47">
        <f t="shared" si="149"/>
        <v>112014</v>
      </c>
      <c r="C634" t="s">
        <v>61</v>
      </c>
      <c r="D634" t="str">
        <f t="shared" si="150"/>
        <v>UI_icon_teshudognzuo_03</v>
      </c>
      <c r="E634" t="str">
        <f t="shared" si="151"/>
        <v>打招呼</v>
      </c>
      <c r="F634" t="s">
        <v>1185</v>
      </c>
      <c r="I634">
        <v>1</v>
      </c>
      <c r="J634">
        <v>1</v>
      </c>
      <c r="K634" s="56">
        <v>1</v>
      </c>
      <c r="L634" s="53" t="s">
        <v>1186</v>
      </c>
      <c r="M634" s="207" t="s">
        <v>133</v>
      </c>
      <c r="N634">
        <v>1.4</v>
      </c>
      <c r="O634">
        <v>15</v>
      </c>
      <c r="P634">
        <v>0</v>
      </c>
      <c r="T634" s="136"/>
      <c r="U634" s="136"/>
      <c r="V634">
        <v>3</v>
      </c>
      <c r="W634" t="s">
        <v>103</v>
      </c>
      <c r="X634" t="str">
        <f>IF(ISBLANK(W634),"",VLOOKUP($W634,Sheet2!$A$2:$E$29,3,FALSE))</f>
        <v>UI_icon_teshudognzuo_03</v>
      </c>
      <c r="Y634" t="str">
        <f>IF(ISBLANK(W634),"",VLOOKUP($W634,Sheet2!$A$2:$E$29,4,FALSE))</f>
        <v>BQ_mood03</v>
      </c>
    </row>
    <row r="635" customFormat="1" ht="18.75" spans="1:25">
      <c r="A635" s="4">
        <f t="shared" si="152"/>
        <v>629</v>
      </c>
      <c r="B635" s="47">
        <f t="shared" si="149"/>
        <v>112014</v>
      </c>
      <c r="C635" t="s">
        <v>66</v>
      </c>
      <c r="D635" t="str">
        <f t="shared" si="150"/>
        <v>UI_icon_teshudognzuo_27</v>
      </c>
      <c r="E635" t="str">
        <f t="shared" si="151"/>
        <v>秀</v>
      </c>
      <c r="F635" t="s">
        <v>1187</v>
      </c>
      <c r="I635">
        <v>0</v>
      </c>
      <c r="J635">
        <v>0</v>
      </c>
      <c r="K635" s="56">
        <v>1</v>
      </c>
      <c r="L635" s="53" t="s">
        <v>1188</v>
      </c>
      <c r="M635" s="207" t="s">
        <v>133</v>
      </c>
      <c r="N635">
        <v>3.1</v>
      </c>
      <c r="O635">
        <v>15</v>
      </c>
      <c r="P635">
        <v>0</v>
      </c>
      <c r="T635" s="136"/>
      <c r="U635" s="136"/>
      <c r="V635">
        <v>4</v>
      </c>
      <c r="W635" t="s">
        <v>65</v>
      </c>
      <c r="X635" t="str">
        <f>IF(ISBLANK(W635),"",VLOOKUP($W635,Sheet2!$A$2:$E$29,3,FALSE))</f>
        <v>UI_icon_teshudognzuo_27</v>
      </c>
      <c r="Y635" t="str">
        <f>IF(ISBLANK(W635),"",VLOOKUP($W635,Sheet2!$A$2:$E$29,4,FALSE))</f>
        <v>BQ_mood27</v>
      </c>
    </row>
    <row r="636" s="16" customFormat="1" ht="18.75" spans="1:25">
      <c r="A636" s="4">
        <f t="shared" si="152"/>
        <v>630</v>
      </c>
      <c r="B636" s="48">
        <f t="shared" si="149"/>
        <v>112014</v>
      </c>
      <c r="C636" s="16" t="s">
        <v>93</v>
      </c>
      <c r="D636" s="16" t="str">
        <f t="shared" si="150"/>
        <v>UI_icon_teshudognzuo_04</v>
      </c>
      <c r="E636" s="16" t="str">
        <f t="shared" si="151"/>
        <v>放松</v>
      </c>
      <c r="I636" s="16">
        <v>1</v>
      </c>
      <c r="J636" s="16">
        <v>1</v>
      </c>
      <c r="K636" s="57">
        <v>0</v>
      </c>
      <c r="L636" s="54"/>
      <c r="N636" s="16">
        <v>3</v>
      </c>
      <c r="O636" s="16">
        <v>15</v>
      </c>
      <c r="P636" s="16">
        <v>0</v>
      </c>
      <c r="T636" s="137"/>
      <c r="U636" s="137"/>
      <c r="V636" s="16">
        <v>5</v>
      </c>
      <c r="W636" s="16" t="s">
        <v>111</v>
      </c>
      <c r="X636" s="16" t="str">
        <f>IF(ISBLANK(W636),"",VLOOKUP($W636,Sheet2!$A$2:$E$29,3,FALSE))</f>
        <v>UI_icon_teshudognzuo_04</v>
      </c>
      <c r="Y636" s="16" t="str">
        <f>IF(ISBLANK(W636),"",VLOOKUP($W636,Sheet2!$A$2:$E$29,4,FALSE))</f>
        <v>BQ_mood04</v>
      </c>
    </row>
    <row r="637" s="4" customFormat="1" ht="13.5" customHeight="1" spans="1:25">
      <c r="A637" s="4">
        <f t="shared" si="152"/>
        <v>631</v>
      </c>
      <c r="B637" s="46">
        <f t="shared" si="149"/>
        <v>112015</v>
      </c>
      <c r="C637" s="4" t="s">
        <v>50</v>
      </c>
      <c r="D637" s="4" t="s">
        <v>130</v>
      </c>
      <c r="E637" s="4" t="s">
        <v>67</v>
      </c>
      <c r="I637" s="4">
        <v>1</v>
      </c>
      <c r="J637" s="4">
        <v>1</v>
      </c>
      <c r="K637" s="55">
        <v>1</v>
      </c>
      <c r="L637" s="52"/>
      <c r="N637" s="4">
        <v>3</v>
      </c>
      <c r="O637" s="4">
        <v>14</v>
      </c>
      <c r="P637" s="4">
        <v>0</v>
      </c>
      <c r="T637" s="135"/>
      <c r="U637" s="135" t="s">
        <v>1189</v>
      </c>
      <c r="V637" s="4">
        <v>1</v>
      </c>
      <c r="W637" s="4" t="s">
        <v>67</v>
      </c>
      <c r="X637" s="4" t="str">
        <f>IF(ISBLANK(W637),"",VLOOKUP($W637,Sheet2!$A$2:$E$29,3,FALSE))</f>
        <v>UI_icon_teshudognzuo_01</v>
      </c>
      <c r="Y637" s="4" t="str">
        <f>IF(ISBLANK(W637),"",VLOOKUP($W637,Sheet2!$A$2:$E$29,4,FALSE))</f>
        <v>BQ_mood01</v>
      </c>
    </row>
    <row r="638" customFormat="1" ht="18.75" spans="1:25">
      <c r="A638" s="4">
        <f t="shared" si="152"/>
        <v>632</v>
      </c>
      <c r="B638" s="47">
        <f t="shared" si="149"/>
        <v>112015</v>
      </c>
      <c r="C638" t="s">
        <v>56</v>
      </c>
      <c r="D638" t="s">
        <v>135</v>
      </c>
      <c r="E638" t="s">
        <v>77</v>
      </c>
      <c r="I638">
        <v>1</v>
      </c>
      <c r="J638">
        <v>0</v>
      </c>
      <c r="K638" s="56">
        <v>1</v>
      </c>
      <c r="L638" s="53"/>
      <c r="N638">
        <v>3</v>
      </c>
      <c r="O638">
        <v>14</v>
      </c>
      <c r="P638">
        <v>0</v>
      </c>
      <c r="T638" s="136"/>
      <c r="U638" s="136"/>
      <c r="V638">
        <v>2</v>
      </c>
      <c r="W638" t="s">
        <v>77</v>
      </c>
      <c r="X638" t="str">
        <f>IF(ISBLANK(W638),"",VLOOKUP($W638,Sheet2!$A$2:$E$29,3,FALSE))</f>
        <v>UI_icon_teshudognzuo_02</v>
      </c>
      <c r="Y638" t="str">
        <f>IF(ISBLANK(W638),"",VLOOKUP($W638,Sheet2!$A$2:$E$29,4,FALSE))</f>
        <v>BQ_mood02</v>
      </c>
    </row>
    <row r="639" customFormat="1" ht="18.75" spans="1:25">
      <c r="A639" s="4">
        <f t="shared" ref="A639:A648" si="153">ROW()-6</f>
        <v>633</v>
      </c>
      <c r="B639" s="47">
        <f t="shared" si="149"/>
        <v>112015</v>
      </c>
      <c r="C639" t="s">
        <v>61</v>
      </c>
      <c r="D639" t="s">
        <v>102</v>
      </c>
      <c r="E639" t="s">
        <v>103</v>
      </c>
      <c r="I639">
        <v>1</v>
      </c>
      <c r="J639">
        <v>0</v>
      </c>
      <c r="K639" s="56">
        <v>1</v>
      </c>
      <c r="L639" s="53"/>
      <c r="N639">
        <v>3</v>
      </c>
      <c r="O639">
        <v>14</v>
      </c>
      <c r="P639">
        <v>0</v>
      </c>
      <c r="T639" s="136"/>
      <c r="U639" s="136"/>
      <c r="V639">
        <v>3</v>
      </c>
      <c r="W639" t="s">
        <v>103</v>
      </c>
      <c r="X639" t="str">
        <f>IF(ISBLANK(W639),"",VLOOKUP($W639,Sheet2!$A$2:$E$29,3,FALSE))</f>
        <v>UI_icon_teshudognzuo_03</v>
      </c>
      <c r="Y639" t="str">
        <f>IF(ISBLANK(W639),"",VLOOKUP($W639,Sheet2!$A$2:$E$29,4,FALSE))</f>
        <v>BQ_mood03</v>
      </c>
    </row>
    <row r="640" customFormat="1" ht="18.75" spans="1:25">
      <c r="A640" s="4">
        <f t="shared" si="153"/>
        <v>634</v>
      </c>
      <c r="B640" s="47">
        <f t="shared" si="149"/>
        <v>112015</v>
      </c>
      <c r="C640" t="s">
        <v>66</v>
      </c>
      <c r="D640" t="s">
        <v>100</v>
      </c>
      <c r="E640" t="s">
        <v>101</v>
      </c>
      <c r="I640">
        <v>0</v>
      </c>
      <c r="J640">
        <v>1</v>
      </c>
      <c r="K640" s="56">
        <v>1</v>
      </c>
      <c r="L640" s="53"/>
      <c r="N640">
        <v>3</v>
      </c>
      <c r="O640">
        <v>14</v>
      </c>
      <c r="P640">
        <v>0</v>
      </c>
      <c r="T640" s="136"/>
      <c r="U640" s="136"/>
      <c r="V640">
        <v>4</v>
      </c>
      <c r="W640" t="s">
        <v>101</v>
      </c>
      <c r="X640" t="str">
        <f>IF(ISBLANK(W640),"",VLOOKUP($W640,Sheet2!$A$2:$E$29,3,FALSE))</f>
        <v>UI_icon_teshudognzuo_14</v>
      </c>
      <c r="Y640" t="str">
        <f>IF(ISBLANK(W640),"",VLOOKUP($W640,Sheet2!$A$2:$E$29,4,FALSE))</f>
        <v>BQ_mood14</v>
      </c>
    </row>
    <row r="641" s="16" customFormat="1" ht="18.75" spans="1:25">
      <c r="A641" s="4">
        <f t="shared" si="153"/>
        <v>635</v>
      </c>
      <c r="B641" s="48">
        <f t="shared" si="149"/>
        <v>112015</v>
      </c>
      <c r="C641" s="16" t="s">
        <v>93</v>
      </c>
      <c r="D641" s="16" t="s">
        <v>78</v>
      </c>
      <c r="E641" s="16" t="s">
        <v>65</v>
      </c>
      <c r="I641" s="16">
        <v>1</v>
      </c>
      <c r="J641" s="16">
        <v>0</v>
      </c>
      <c r="K641" s="57">
        <v>0</v>
      </c>
      <c r="L641" s="54"/>
      <c r="N641" s="16">
        <v>3</v>
      </c>
      <c r="O641" s="16">
        <v>14</v>
      </c>
      <c r="P641" s="16">
        <v>0</v>
      </c>
      <c r="T641" s="137"/>
      <c r="U641" s="137"/>
      <c r="V641" s="16">
        <v>5</v>
      </c>
      <c r="W641" s="16" t="s">
        <v>65</v>
      </c>
      <c r="X641" s="16" t="str">
        <f>IF(ISBLANK(W641),"",VLOOKUP($W641,Sheet2!$A$2:$E$29,3,FALSE))</f>
        <v>UI_icon_teshudognzuo_27</v>
      </c>
      <c r="Y641" s="16" t="str">
        <f>IF(ISBLANK(W641),"",VLOOKUP($W641,Sheet2!$A$2:$E$29,4,FALSE))</f>
        <v>BQ_mood27</v>
      </c>
    </row>
    <row r="642" s="4" customFormat="1" ht="13.5" customHeight="1" spans="1:25">
      <c r="A642" s="4">
        <f t="shared" si="153"/>
        <v>636</v>
      </c>
      <c r="B642" s="46">
        <f t="shared" si="149"/>
        <v>112016</v>
      </c>
      <c r="C642" s="4" t="s">
        <v>50</v>
      </c>
      <c r="D642" s="4" t="str">
        <f>X642</f>
        <v>UI_icon_teshudognzuo_01</v>
      </c>
      <c r="E642" s="4" t="s">
        <v>67</v>
      </c>
      <c r="I642" s="4">
        <v>1</v>
      </c>
      <c r="J642" s="4">
        <v>0</v>
      </c>
      <c r="K642" s="55">
        <v>0</v>
      </c>
      <c r="L642" s="52"/>
      <c r="N642" s="4">
        <v>3</v>
      </c>
      <c r="O642" s="4">
        <v>46</v>
      </c>
      <c r="P642" s="4">
        <v>0</v>
      </c>
      <c r="T642" s="135"/>
      <c r="U642" s="135" t="s">
        <v>1190</v>
      </c>
      <c r="V642" s="4">
        <v>1</v>
      </c>
      <c r="W642" s="4" t="s">
        <v>67</v>
      </c>
      <c r="X642" s="4" t="str">
        <f>IF(ISBLANK(W642),"",VLOOKUP($W642,Sheet2!$A$2:$E$29,3,FALSE))</f>
        <v>UI_icon_teshudognzuo_01</v>
      </c>
      <c r="Y642" s="4" t="str">
        <f>IF(ISBLANK(W642),"",VLOOKUP($W642,Sheet2!$A$2:$E$29,4,FALSE))</f>
        <v>BQ_mood01</v>
      </c>
    </row>
    <row r="643" customFormat="1" ht="18.75" spans="1:25">
      <c r="A643" s="4">
        <f t="shared" si="153"/>
        <v>637</v>
      </c>
      <c r="B643" s="47">
        <f t="shared" si="149"/>
        <v>112016</v>
      </c>
      <c r="C643" t="s">
        <v>56</v>
      </c>
      <c r="D643" t="str">
        <f t="shared" ref="D643:D657" si="154">X643</f>
        <v>UI_icon_teshudognzuo_02</v>
      </c>
      <c r="E643" t="s">
        <v>77</v>
      </c>
      <c r="I643">
        <v>1</v>
      </c>
      <c r="J643">
        <v>0</v>
      </c>
      <c r="K643" s="56">
        <v>0</v>
      </c>
      <c r="L643" s="53"/>
      <c r="N643">
        <v>3</v>
      </c>
      <c r="O643">
        <v>46</v>
      </c>
      <c r="P643">
        <v>0</v>
      </c>
      <c r="T643" s="136"/>
      <c r="U643" s="136"/>
      <c r="V643">
        <v>2</v>
      </c>
      <c r="W643" t="s">
        <v>77</v>
      </c>
      <c r="X643" t="str">
        <f>IF(ISBLANK(W643),"",VLOOKUP($W643,Sheet2!$A$2:$E$29,3,FALSE))</f>
        <v>UI_icon_teshudognzuo_02</v>
      </c>
      <c r="Y643" t="str">
        <f>IF(ISBLANK(W643),"",VLOOKUP($W643,Sheet2!$A$2:$E$29,4,FALSE))</f>
        <v>BQ_mood02</v>
      </c>
    </row>
    <row r="644" customFormat="1" ht="18.75" spans="1:25">
      <c r="A644" s="4">
        <f t="shared" si="153"/>
        <v>638</v>
      </c>
      <c r="B644" s="47">
        <f t="shared" si="149"/>
        <v>112016</v>
      </c>
      <c r="C644" t="s">
        <v>61</v>
      </c>
      <c r="D644" t="str">
        <f t="shared" si="154"/>
        <v>UI_icon_teshudognzuo_03</v>
      </c>
      <c r="E644" t="s">
        <v>103</v>
      </c>
      <c r="F644" t="s">
        <v>1191</v>
      </c>
      <c r="I644">
        <v>1</v>
      </c>
      <c r="J644">
        <v>0</v>
      </c>
      <c r="K644" s="56">
        <v>1</v>
      </c>
      <c r="L644" s="53" t="s">
        <v>1192</v>
      </c>
      <c r="M644" s="207" t="s">
        <v>150</v>
      </c>
      <c r="N644">
        <v>1.2</v>
      </c>
      <c r="O644">
        <v>46</v>
      </c>
      <c r="P644">
        <v>0</v>
      </c>
      <c r="T644" s="136"/>
      <c r="U644" s="136"/>
      <c r="V644">
        <v>3</v>
      </c>
      <c r="W644" t="s">
        <v>103</v>
      </c>
      <c r="X644" t="str">
        <f>IF(ISBLANK(W644),"",VLOOKUP($W644,Sheet2!$A$2:$E$29,3,FALSE))</f>
        <v>UI_icon_teshudognzuo_03</v>
      </c>
      <c r="Y644" t="str">
        <f>IF(ISBLANK(W644),"",VLOOKUP($W644,Sheet2!$A$2:$E$29,4,FALSE))</f>
        <v>BQ_mood03</v>
      </c>
    </row>
    <row r="645" customFormat="1" ht="18.75" spans="1:25">
      <c r="A645" s="4">
        <f t="shared" si="153"/>
        <v>639</v>
      </c>
      <c r="B645" s="47">
        <f t="shared" si="149"/>
        <v>112016</v>
      </c>
      <c r="C645" t="s">
        <v>66</v>
      </c>
      <c r="D645" t="str">
        <f t="shared" si="154"/>
        <v>UI_icon_teshudognzuo_04</v>
      </c>
      <c r="E645" t="s">
        <v>72</v>
      </c>
      <c r="F645" t="s">
        <v>1193</v>
      </c>
      <c r="I645">
        <v>0</v>
      </c>
      <c r="J645">
        <v>1</v>
      </c>
      <c r="K645" s="56">
        <v>1</v>
      </c>
      <c r="L645" s="53" t="s">
        <v>1194</v>
      </c>
      <c r="M645" s="207" t="s">
        <v>150</v>
      </c>
      <c r="N645">
        <v>2.4</v>
      </c>
      <c r="O645">
        <v>46</v>
      </c>
      <c r="P645">
        <v>0</v>
      </c>
      <c r="T645" s="136"/>
      <c r="U645" s="136"/>
      <c r="V645">
        <v>4</v>
      </c>
      <c r="W645" t="s">
        <v>111</v>
      </c>
      <c r="X645" t="str">
        <f>IF(ISBLANK(W645),"",VLOOKUP($W645,Sheet2!$A$2:$E$29,3,FALSE))</f>
        <v>UI_icon_teshudognzuo_04</v>
      </c>
      <c r="Y645" t="str">
        <f>IF(ISBLANK(W645),"",VLOOKUP($W645,Sheet2!$A$2:$E$29,4,FALSE))</f>
        <v>BQ_mood04</v>
      </c>
    </row>
    <row r="646" s="16" customFormat="1" ht="18.75" spans="1:25">
      <c r="A646" s="4">
        <f t="shared" si="153"/>
        <v>640</v>
      </c>
      <c r="B646" s="48">
        <f t="shared" si="149"/>
        <v>112016</v>
      </c>
      <c r="C646" s="16" t="s">
        <v>93</v>
      </c>
      <c r="D646" s="16" t="str">
        <f t="shared" si="154"/>
        <v>UI_icon_teshudognzuo_08</v>
      </c>
      <c r="E646" s="16" t="s">
        <v>72</v>
      </c>
      <c r="F646" s="16" t="s">
        <v>1195</v>
      </c>
      <c r="I646" s="16">
        <v>1</v>
      </c>
      <c r="J646" s="16">
        <v>1</v>
      </c>
      <c r="K646" s="57">
        <v>1</v>
      </c>
      <c r="L646" s="54" t="s">
        <v>1196</v>
      </c>
      <c r="M646" s="208" t="s">
        <v>1197</v>
      </c>
      <c r="N646" s="16">
        <v>3</v>
      </c>
      <c r="O646" s="16">
        <v>46</v>
      </c>
      <c r="P646" s="16">
        <v>0</v>
      </c>
      <c r="T646" s="137"/>
      <c r="U646" s="137"/>
      <c r="V646" s="16">
        <v>5</v>
      </c>
      <c r="W646" s="16" t="s">
        <v>72</v>
      </c>
      <c r="X646" s="16" t="str">
        <f>IF(ISBLANK(W646),"",VLOOKUP($W646,Sheet2!$A$2:$E$29,3,FALSE))</f>
        <v>UI_icon_teshudognzuo_08</v>
      </c>
      <c r="Y646" s="16" t="str">
        <f>IF(ISBLANK(W646),"",VLOOKUP($W646,Sheet2!$A$2:$E$29,4,FALSE))</f>
        <v>BQ_mood08</v>
      </c>
    </row>
    <row r="647" s="4" customFormat="1" ht="13.5" customHeight="1" spans="1:25">
      <c r="A647" s="4">
        <f t="shared" si="153"/>
        <v>641</v>
      </c>
      <c r="B647" s="46">
        <f t="shared" si="149"/>
        <v>112017</v>
      </c>
      <c r="C647" s="4" t="s">
        <v>50</v>
      </c>
      <c r="D647" s="4" t="str">
        <f t="shared" si="154"/>
        <v>UI_icon_teshudognzuo_22</v>
      </c>
      <c r="E647" s="4" t="s">
        <v>155</v>
      </c>
      <c r="I647" s="4">
        <v>1</v>
      </c>
      <c r="J647" s="4">
        <v>1</v>
      </c>
      <c r="K647" s="55">
        <v>1</v>
      </c>
      <c r="L647" s="52"/>
      <c r="N647" s="4">
        <v>3</v>
      </c>
      <c r="O647" s="4">
        <v>28</v>
      </c>
      <c r="P647" s="4">
        <v>0</v>
      </c>
      <c r="T647" s="135"/>
      <c r="U647" s="135" t="s">
        <v>1198</v>
      </c>
      <c r="V647" s="4">
        <v>1</v>
      </c>
      <c r="W647" s="4" t="s">
        <v>155</v>
      </c>
      <c r="X647" s="4" t="str">
        <f>IF(ISBLANK(W647),"",VLOOKUP($W647,Sheet2!$A$2:$E$29,3,FALSE))</f>
        <v>UI_icon_teshudognzuo_22</v>
      </c>
      <c r="Y647" s="4" t="str">
        <f>IF(ISBLANK(W647),"",VLOOKUP($W647,Sheet2!$A$2:$E$29,4,FALSE))</f>
        <v>BQ_mood22</v>
      </c>
    </row>
    <row r="648" customFormat="1" ht="18.75" spans="1:25">
      <c r="A648" s="4">
        <f t="shared" si="153"/>
        <v>642</v>
      </c>
      <c r="B648" s="47">
        <f t="shared" si="149"/>
        <v>112017</v>
      </c>
      <c r="C648" t="s">
        <v>56</v>
      </c>
      <c r="D648" t="str">
        <f t="shared" si="154"/>
        <v>UI_icon_teshudognzuo_02</v>
      </c>
      <c r="E648" t="s">
        <v>77</v>
      </c>
      <c r="I648">
        <v>1</v>
      </c>
      <c r="J648">
        <v>0</v>
      </c>
      <c r="K648" s="56">
        <v>0</v>
      </c>
      <c r="L648" s="53"/>
      <c r="N648">
        <v>3</v>
      </c>
      <c r="O648">
        <v>28</v>
      </c>
      <c r="P648">
        <v>0</v>
      </c>
      <c r="T648" s="136"/>
      <c r="U648" s="136"/>
      <c r="V648">
        <v>2</v>
      </c>
      <c r="W648" t="s">
        <v>77</v>
      </c>
      <c r="X648" t="str">
        <f>IF(ISBLANK(W648),"",VLOOKUP($W648,Sheet2!$A$2:$E$29,3,FALSE))</f>
        <v>UI_icon_teshudognzuo_02</v>
      </c>
      <c r="Y648" t="str">
        <f>IF(ISBLANK(W648),"",VLOOKUP($W648,Sheet2!$A$2:$E$29,4,FALSE))</f>
        <v>BQ_mood02</v>
      </c>
    </row>
    <row r="649" customFormat="1" ht="18.75" spans="1:25">
      <c r="A649" s="4">
        <f t="shared" ref="A649:A658" si="155">ROW()-6</f>
        <v>643</v>
      </c>
      <c r="B649" s="47">
        <f t="shared" si="149"/>
        <v>112017</v>
      </c>
      <c r="C649" t="s">
        <v>61</v>
      </c>
      <c r="D649" t="str">
        <f t="shared" si="154"/>
        <v>UI_icon_teshudognzuo_03</v>
      </c>
      <c r="E649" t="s">
        <v>103</v>
      </c>
      <c r="I649">
        <v>1</v>
      </c>
      <c r="J649">
        <v>0</v>
      </c>
      <c r="K649" s="56">
        <v>1</v>
      </c>
      <c r="L649" s="53"/>
      <c r="N649">
        <v>3</v>
      </c>
      <c r="O649">
        <v>28</v>
      </c>
      <c r="P649">
        <v>0</v>
      </c>
      <c r="T649" s="136"/>
      <c r="U649" s="136"/>
      <c r="V649">
        <v>3</v>
      </c>
      <c r="W649" t="s">
        <v>103</v>
      </c>
      <c r="X649" t="str">
        <f>IF(ISBLANK(W649),"",VLOOKUP($W649,Sheet2!$A$2:$E$29,3,FALSE))</f>
        <v>UI_icon_teshudognzuo_03</v>
      </c>
      <c r="Y649" t="str">
        <f>IF(ISBLANK(W649),"",VLOOKUP($W649,Sheet2!$A$2:$E$29,4,FALSE))</f>
        <v>BQ_mood03</v>
      </c>
    </row>
    <row r="650" customFormat="1" ht="18.75" spans="1:25">
      <c r="A650" s="4">
        <f t="shared" si="155"/>
        <v>644</v>
      </c>
      <c r="B650" s="47">
        <f t="shared" si="149"/>
        <v>112017</v>
      </c>
      <c r="C650" t="s">
        <v>66</v>
      </c>
      <c r="D650" t="str">
        <f t="shared" si="154"/>
        <v>UI_icon_teshudognzuo_07</v>
      </c>
      <c r="E650" t="s">
        <v>127</v>
      </c>
      <c r="I650">
        <v>0</v>
      </c>
      <c r="J650">
        <v>1</v>
      </c>
      <c r="K650" s="56">
        <v>0</v>
      </c>
      <c r="L650" s="53"/>
      <c r="N650">
        <v>3</v>
      </c>
      <c r="O650">
        <v>28</v>
      </c>
      <c r="P650">
        <v>0</v>
      </c>
      <c r="T650" s="136"/>
      <c r="U650" s="136"/>
      <c r="V650">
        <v>4</v>
      </c>
      <c r="W650" t="s">
        <v>127</v>
      </c>
      <c r="X650" t="str">
        <f>IF(ISBLANK(W650),"",VLOOKUP($W650,Sheet2!$A$2:$E$29,3,FALSE))</f>
        <v>UI_icon_teshudognzuo_07</v>
      </c>
      <c r="Y650" t="str">
        <f>IF(ISBLANK(W650),"",VLOOKUP($W650,Sheet2!$A$2:$E$29,4,FALSE))</f>
        <v>BQ_mood07</v>
      </c>
    </row>
    <row r="651" s="16" customFormat="1" ht="18.75" spans="1:25">
      <c r="A651" s="4">
        <f t="shared" si="155"/>
        <v>645</v>
      </c>
      <c r="B651" s="48">
        <f t="shared" si="149"/>
        <v>112017</v>
      </c>
      <c r="C651" s="16" t="s">
        <v>93</v>
      </c>
      <c r="D651" s="16" t="str">
        <f t="shared" si="154"/>
        <v>UI_icon_teshudognzuo_08</v>
      </c>
      <c r="E651" s="16" t="s">
        <v>72</v>
      </c>
      <c r="I651" s="16">
        <v>1</v>
      </c>
      <c r="J651" s="16">
        <v>1</v>
      </c>
      <c r="K651" s="57">
        <v>1</v>
      </c>
      <c r="L651" s="54"/>
      <c r="N651" s="16">
        <v>3</v>
      </c>
      <c r="O651" s="16">
        <v>28</v>
      </c>
      <c r="P651" s="16">
        <v>0</v>
      </c>
      <c r="T651" s="137"/>
      <c r="U651" s="137"/>
      <c r="V651" s="16">
        <v>5</v>
      </c>
      <c r="W651" s="16" t="s">
        <v>72</v>
      </c>
      <c r="X651" s="16" t="str">
        <f>IF(ISBLANK(W651),"",VLOOKUP($W651,Sheet2!$A$2:$E$29,3,FALSE))</f>
        <v>UI_icon_teshudognzuo_08</v>
      </c>
      <c r="Y651" s="16" t="str">
        <f>IF(ISBLANK(W651),"",VLOOKUP($W651,Sheet2!$A$2:$E$29,4,FALSE))</f>
        <v>BQ_mood08</v>
      </c>
    </row>
    <row r="652" s="4" customFormat="1" ht="13.5" customHeight="1" spans="1:25">
      <c r="A652" s="4">
        <f t="shared" si="155"/>
        <v>646</v>
      </c>
      <c r="B652" s="46">
        <f t="shared" si="149"/>
        <v>112018</v>
      </c>
      <c r="C652" s="4" t="s">
        <v>50</v>
      </c>
      <c r="D652" s="4" t="str">
        <f t="shared" si="154"/>
        <v/>
      </c>
      <c r="I652" s="4">
        <v>0</v>
      </c>
      <c r="J652" s="4">
        <v>0</v>
      </c>
      <c r="K652" s="55">
        <v>0</v>
      </c>
      <c r="L652" s="52"/>
      <c r="N652" s="4">
        <v>3</v>
      </c>
      <c r="O652" s="4">
        <v>48</v>
      </c>
      <c r="P652" s="4">
        <v>0</v>
      </c>
      <c r="T652" s="135"/>
      <c r="U652" s="135" t="s">
        <v>1199</v>
      </c>
      <c r="V652" s="4">
        <v>1</v>
      </c>
      <c r="X652" s="4" t="str">
        <f>IF(ISBLANK(W652),"",VLOOKUP($W652,Sheet2!$A$2:$E$29,3,FALSE))</f>
        <v/>
      </c>
      <c r="Y652" s="4" t="str">
        <f>IF(ISBLANK(W652),"",VLOOKUP($W652,Sheet2!$A$2:$E$29,4,FALSE))</f>
        <v/>
      </c>
    </row>
    <row r="653" customFormat="1" ht="18.75" spans="1:25">
      <c r="A653" s="4">
        <f t="shared" si="155"/>
        <v>647</v>
      </c>
      <c r="B653" s="47">
        <f t="shared" si="149"/>
        <v>112018</v>
      </c>
      <c r="C653" t="s">
        <v>56</v>
      </c>
      <c r="D653" t="str">
        <f t="shared" si="154"/>
        <v/>
      </c>
      <c r="I653">
        <v>0</v>
      </c>
      <c r="J653">
        <v>0</v>
      </c>
      <c r="K653" s="56">
        <v>0</v>
      </c>
      <c r="L653" s="53"/>
      <c r="N653">
        <v>3</v>
      </c>
      <c r="O653">
        <v>48</v>
      </c>
      <c r="P653">
        <v>0</v>
      </c>
      <c r="T653" s="136"/>
      <c r="U653" s="136"/>
      <c r="V653">
        <v>2</v>
      </c>
      <c r="X653" t="str">
        <f>IF(ISBLANK(W653),"",VLOOKUP($W653,Sheet2!$A$2:$E$29,3,FALSE))</f>
        <v/>
      </c>
      <c r="Y653" t="str">
        <f>IF(ISBLANK(W653),"",VLOOKUP($W653,Sheet2!$A$2:$E$29,4,FALSE))</f>
        <v/>
      </c>
    </row>
    <row r="654" customFormat="1" ht="18.75" spans="1:25">
      <c r="A654" s="4">
        <f t="shared" si="155"/>
        <v>648</v>
      </c>
      <c r="B654" s="47">
        <f t="shared" si="149"/>
        <v>112018</v>
      </c>
      <c r="C654" t="s">
        <v>61</v>
      </c>
      <c r="D654" t="str">
        <f t="shared" si="154"/>
        <v/>
      </c>
      <c r="I654">
        <v>0</v>
      </c>
      <c r="J654">
        <v>0</v>
      </c>
      <c r="K654" s="56">
        <v>0</v>
      </c>
      <c r="L654" s="53"/>
      <c r="N654">
        <v>3</v>
      </c>
      <c r="O654">
        <v>48</v>
      </c>
      <c r="P654">
        <v>0</v>
      </c>
      <c r="T654" s="136"/>
      <c r="U654" s="136"/>
      <c r="V654">
        <v>3</v>
      </c>
      <c r="X654" t="str">
        <f>IF(ISBLANK(W654),"",VLOOKUP($W654,Sheet2!$A$2:$E$29,3,FALSE))</f>
        <v/>
      </c>
      <c r="Y654" t="str">
        <f>IF(ISBLANK(W654),"",VLOOKUP($W654,Sheet2!$A$2:$E$29,4,FALSE))</f>
        <v/>
      </c>
    </row>
    <row r="655" customFormat="1" ht="18.75" spans="1:25">
      <c r="A655" s="4">
        <f t="shared" si="155"/>
        <v>649</v>
      </c>
      <c r="B655" s="47">
        <f t="shared" si="149"/>
        <v>112018</v>
      </c>
      <c r="C655" t="s">
        <v>66</v>
      </c>
      <c r="D655" t="str">
        <f t="shared" si="154"/>
        <v/>
      </c>
      <c r="I655">
        <v>0</v>
      </c>
      <c r="J655">
        <v>0</v>
      </c>
      <c r="K655" s="56">
        <v>0</v>
      </c>
      <c r="L655" s="53"/>
      <c r="N655">
        <v>3</v>
      </c>
      <c r="O655">
        <v>48</v>
      </c>
      <c r="P655">
        <v>0</v>
      </c>
      <c r="T655" s="136"/>
      <c r="U655" s="136"/>
      <c r="V655">
        <v>4</v>
      </c>
      <c r="X655" t="str">
        <f>IF(ISBLANK(W655),"",VLOOKUP($W655,Sheet2!$A$2:$E$29,3,FALSE))</f>
        <v/>
      </c>
      <c r="Y655" t="str">
        <f>IF(ISBLANK(W655),"",VLOOKUP($W655,Sheet2!$A$2:$E$29,4,FALSE))</f>
        <v/>
      </c>
    </row>
    <row r="656" s="16" customFormat="1" ht="18.75" spans="1:25">
      <c r="A656" s="4">
        <f t="shared" si="155"/>
        <v>650</v>
      </c>
      <c r="B656" s="48">
        <f t="shared" si="149"/>
        <v>112018</v>
      </c>
      <c r="C656" s="16" t="s">
        <v>93</v>
      </c>
      <c r="D656" s="16" t="str">
        <f t="shared" si="154"/>
        <v/>
      </c>
      <c r="I656" s="16">
        <v>0</v>
      </c>
      <c r="J656" s="16">
        <v>0</v>
      </c>
      <c r="K656" s="57">
        <v>0</v>
      </c>
      <c r="L656" s="54"/>
      <c r="N656" s="16">
        <v>3</v>
      </c>
      <c r="O656" s="16">
        <v>48</v>
      </c>
      <c r="P656" s="16">
        <v>0</v>
      </c>
      <c r="T656" s="137"/>
      <c r="U656" s="137"/>
      <c r="V656" s="16">
        <v>5</v>
      </c>
      <c r="X656" s="16" t="str">
        <f>IF(ISBLANK(W656),"",VLOOKUP($W656,Sheet2!$A$2:$E$29,3,FALSE))</f>
        <v/>
      </c>
      <c r="Y656" s="16" t="str">
        <f>IF(ISBLANK(W656),"",VLOOKUP($W656,Sheet2!$A$2:$E$29,4,FALSE))</f>
        <v/>
      </c>
    </row>
    <row r="657" s="4" customFormat="1" ht="13.5" customHeight="1" spans="1:25">
      <c r="A657" s="4">
        <f t="shared" si="155"/>
        <v>651</v>
      </c>
      <c r="B657" s="46">
        <f t="shared" si="149"/>
        <v>112019</v>
      </c>
      <c r="C657" s="4" t="s">
        <v>50</v>
      </c>
      <c r="D657" s="4" t="str">
        <f t="shared" si="154"/>
        <v>UI_icon_teshudognzuo_03</v>
      </c>
      <c r="E657" s="4" t="str">
        <f>W657</f>
        <v>打招呼</v>
      </c>
      <c r="I657" s="4">
        <v>1</v>
      </c>
      <c r="J657" s="4">
        <v>0</v>
      </c>
      <c r="K657" s="55">
        <v>1</v>
      </c>
      <c r="L657" s="52"/>
      <c r="N657" s="4">
        <v>3</v>
      </c>
      <c r="O657" s="4">
        <v>38</v>
      </c>
      <c r="P657" s="4">
        <v>0</v>
      </c>
      <c r="T657" s="135"/>
      <c r="U657" s="135" t="s">
        <v>1200</v>
      </c>
      <c r="V657" s="4">
        <v>1</v>
      </c>
      <c r="W657" s="4" t="s">
        <v>103</v>
      </c>
      <c r="X657" s="4" t="str">
        <f>IF(ISBLANK(W657),"",VLOOKUP($W657,Sheet2!$A$2:$E$29,3,FALSE))</f>
        <v>UI_icon_teshudognzuo_03</v>
      </c>
      <c r="Y657" s="4" t="str">
        <f>IF(ISBLANK(W657),"",VLOOKUP($W657,Sheet2!$A$2:$E$29,4,FALSE))</f>
        <v>BQ_mood03</v>
      </c>
    </row>
    <row r="658" customFormat="1" ht="18.75" spans="1:25">
      <c r="A658" s="4">
        <f t="shared" si="155"/>
        <v>652</v>
      </c>
      <c r="B658" s="47">
        <f t="shared" si="149"/>
        <v>112019</v>
      </c>
      <c r="C658" t="s">
        <v>56</v>
      </c>
      <c r="D658" t="str">
        <f t="shared" ref="D658:D702" si="156">X658</f>
        <v>UI_icon_teshudognzuo_02</v>
      </c>
      <c r="E658" t="str">
        <f t="shared" ref="E658:E661" si="157">W658</f>
        <v>拒绝</v>
      </c>
      <c r="I658">
        <v>1</v>
      </c>
      <c r="J658">
        <v>1</v>
      </c>
      <c r="K658" s="56">
        <v>0</v>
      </c>
      <c r="L658" s="53"/>
      <c r="N658">
        <v>3</v>
      </c>
      <c r="O658">
        <v>38</v>
      </c>
      <c r="P658">
        <v>0</v>
      </c>
      <c r="T658" s="136"/>
      <c r="U658" s="136"/>
      <c r="V658">
        <v>2</v>
      </c>
      <c r="W658" t="s">
        <v>77</v>
      </c>
      <c r="X658" t="str">
        <f>IF(ISBLANK(W658),"",VLOOKUP($W658,Sheet2!$A$2:$E$29,3,FALSE))</f>
        <v>UI_icon_teshudognzuo_02</v>
      </c>
      <c r="Y658" t="str">
        <f>IF(ISBLANK(W658),"",VLOOKUP($W658,Sheet2!$A$2:$E$29,4,FALSE))</f>
        <v>BQ_mood02</v>
      </c>
    </row>
    <row r="659" customFormat="1" ht="18.75" spans="1:25">
      <c r="A659" s="4">
        <f t="shared" ref="A659:A668" si="158">ROW()-6</f>
        <v>653</v>
      </c>
      <c r="B659" s="47">
        <f t="shared" si="149"/>
        <v>112019</v>
      </c>
      <c r="C659" t="s">
        <v>61</v>
      </c>
      <c r="D659" t="str">
        <f t="shared" si="156"/>
        <v>UI_icon_teshudognzuo_11</v>
      </c>
      <c r="E659" t="str">
        <f t="shared" si="157"/>
        <v>招手</v>
      </c>
      <c r="I659">
        <v>0</v>
      </c>
      <c r="J659">
        <v>1</v>
      </c>
      <c r="K659" s="56">
        <v>1</v>
      </c>
      <c r="L659" s="53"/>
      <c r="N659">
        <v>3</v>
      </c>
      <c r="O659">
        <v>38</v>
      </c>
      <c r="P659">
        <v>0</v>
      </c>
      <c r="T659" s="136"/>
      <c r="U659" s="136"/>
      <c r="V659">
        <v>3</v>
      </c>
      <c r="W659" t="s">
        <v>468</v>
      </c>
      <c r="X659" t="str">
        <f>IF(ISBLANK(W659),"",VLOOKUP($W659,Sheet2!$A$2:$E$29,3,FALSE))</f>
        <v>UI_icon_teshudognzuo_11</v>
      </c>
      <c r="Y659" t="str">
        <f>IF(ISBLANK(W659),"",VLOOKUP($W659,Sheet2!$A$2:$E$29,4,FALSE))</f>
        <v>BQ_mood11</v>
      </c>
    </row>
    <row r="660" customFormat="1" ht="18.75" spans="1:25">
      <c r="A660" s="4">
        <f t="shared" si="158"/>
        <v>654</v>
      </c>
      <c r="B660" s="47">
        <f t="shared" si="149"/>
        <v>112019</v>
      </c>
      <c r="C660" t="s">
        <v>66</v>
      </c>
      <c r="D660" t="str">
        <f t="shared" si="156"/>
        <v>UI_icon_teshudognzuo_07</v>
      </c>
      <c r="E660" t="str">
        <f t="shared" si="157"/>
        <v>观望</v>
      </c>
      <c r="I660">
        <v>1</v>
      </c>
      <c r="J660">
        <v>0</v>
      </c>
      <c r="K660" s="56">
        <v>0</v>
      </c>
      <c r="L660" s="53"/>
      <c r="N660">
        <v>3</v>
      </c>
      <c r="O660">
        <v>38</v>
      </c>
      <c r="P660">
        <v>0</v>
      </c>
      <c r="T660" s="136"/>
      <c r="U660" s="136"/>
      <c r="V660">
        <v>4</v>
      </c>
      <c r="W660" t="s">
        <v>127</v>
      </c>
      <c r="X660" t="str">
        <f>IF(ISBLANK(W660),"",VLOOKUP($W660,Sheet2!$A$2:$E$29,3,FALSE))</f>
        <v>UI_icon_teshudognzuo_07</v>
      </c>
      <c r="Y660" t="str">
        <f>IF(ISBLANK(W660),"",VLOOKUP($W660,Sheet2!$A$2:$E$29,4,FALSE))</f>
        <v>BQ_mood07</v>
      </c>
    </row>
    <row r="661" s="16" customFormat="1" ht="18.75" spans="1:25">
      <c r="A661" s="4">
        <f t="shared" si="158"/>
        <v>655</v>
      </c>
      <c r="B661" s="48">
        <f t="shared" si="149"/>
        <v>112019</v>
      </c>
      <c r="C661" s="16" t="s">
        <v>93</v>
      </c>
      <c r="D661" s="16" t="str">
        <f t="shared" si="156"/>
        <v>UI_icon_teshudognzuo_08</v>
      </c>
      <c r="E661" s="16" t="str">
        <f t="shared" si="157"/>
        <v>休闲</v>
      </c>
      <c r="I661" s="16">
        <v>0</v>
      </c>
      <c r="J661" s="16">
        <v>0</v>
      </c>
      <c r="K661" s="57">
        <v>1</v>
      </c>
      <c r="L661" s="54"/>
      <c r="N661" s="16">
        <v>3</v>
      </c>
      <c r="O661" s="16">
        <v>38</v>
      </c>
      <c r="P661" s="16">
        <v>0</v>
      </c>
      <c r="T661" s="137"/>
      <c r="U661" s="137"/>
      <c r="V661" s="16">
        <v>5</v>
      </c>
      <c r="W661" s="16" t="s">
        <v>72</v>
      </c>
      <c r="X661" s="16" t="str">
        <f>IF(ISBLANK(W661),"",VLOOKUP($W661,Sheet2!$A$2:$E$29,3,FALSE))</f>
        <v>UI_icon_teshudognzuo_08</v>
      </c>
      <c r="Y661" s="16" t="str">
        <f>IF(ISBLANK(W661),"",VLOOKUP($W661,Sheet2!$A$2:$E$29,4,FALSE))</f>
        <v>BQ_mood08</v>
      </c>
    </row>
    <row r="662" s="4" customFormat="1" ht="13.5" customHeight="1" spans="1:25">
      <c r="A662" s="4">
        <f t="shared" si="158"/>
        <v>656</v>
      </c>
      <c r="B662" s="46">
        <f t="shared" si="149"/>
        <v>112020</v>
      </c>
      <c r="C662" s="4" t="s">
        <v>50</v>
      </c>
      <c r="D662" s="4" t="str">
        <f t="shared" si="156"/>
        <v>UI_icon_teshudognzuo_01</v>
      </c>
      <c r="E662" s="4" t="s">
        <v>67</v>
      </c>
      <c r="I662" s="4">
        <v>1</v>
      </c>
      <c r="J662" s="4">
        <v>1</v>
      </c>
      <c r="K662" s="55">
        <v>0</v>
      </c>
      <c r="L662" s="52"/>
      <c r="N662" s="4">
        <v>3</v>
      </c>
      <c r="O662" s="4">
        <v>41</v>
      </c>
      <c r="P662" s="4">
        <v>0</v>
      </c>
      <c r="T662" s="135"/>
      <c r="U662" s="135" t="s">
        <v>1201</v>
      </c>
      <c r="V662" s="4">
        <v>1</v>
      </c>
      <c r="W662" s="4" t="s">
        <v>67</v>
      </c>
      <c r="X662" s="4" t="str">
        <f>IF(ISBLANK(W662),"",VLOOKUP($W662,Sheet2!$A$2:$E$29,3,FALSE))</f>
        <v>UI_icon_teshudognzuo_01</v>
      </c>
      <c r="Y662" s="4" t="str">
        <f>IF(ISBLANK(W662),"",VLOOKUP($W662,Sheet2!$A$2:$E$29,4,FALSE))</f>
        <v>BQ_mood01</v>
      </c>
    </row>
    <row r="663" customFormat="1" ht="18.75" spans="1:25">
      <c r="A663" s="4">
        <f t="shared" si="158"/>
        <v>657</v>
      </c>
      <c r="B663" s="47">
        <f t="shared" si="149"/>
        <v>112020</v>
      </c>
      <c r="C663" t="s">
        <v>56</v>
      </c>
      <c r="D663" t="str">
        <f t="shared" si="156"/>
        <v>UI_icon_teshudognzuo_02</v>
      </c>
      <c r="E663" t="s">
        <v>77</v>
      </c>
      <c r="F663" t="s">
        <v>1202</v>
      </c>
      <c r="I663">
        <v>1</v>
      </c>
      <c r="J663">
        <v>0</v>
      </c>
      <c r="K663" s="56">
        <v>1</v>
      </c>
      <c r="L663" s="53" t="s">
        <v>1203</v>
      </c>
      <c r="M663" s="207" t="s">
        <v>1176</v>
      </c>
      <c r="N663">
        <v>2.6</v>
      </c>
      <c r="O663">
        <v>41</v>
      </c>
      <c r="P663">
        <v>0</v>
      </c>
      <c r="T663" s="136"/>
      <c r="U663" s="136"/>
      <c r="V663">
        <v>2</v>
      </c>
      <c r="W663" t="s">
        <v>77</v>
      </c>
      <c r="X663" t="str">
        <f>IF(ISBLANK(W663),"",VLOOKUP($W663,Sheet2!$A$2:$E$29,3,FALSE))</f>
        <v>UI_icon_teshudognzuo_02</v>
      </c>
      <c r="Y663" t="str">
        <f>IF(ISBLANK(W663),"",VLOOKUP($W663,Sheet2!$A$2:$E$29,4,FALSE))</f>
        <v>BQ_mood02</v>
      </c>
    </row>
    <row r="664" customFormat="1" ht="18.75" spans="1:25">
      <c r="A664" s="4">
        <f t="shared" si="158"/>
        <v>658</v>
      </c>
      <c r="B664" s="47">
        <f t="shared" si="149"/>
        <v>112020</v>
      </c>
      <c r="C664" t="s">
        <v>61</v>
      </c>
      <c r="D664" t="str">
        <f t="shared" si="156"/>
        <v>UI_icon_teshudognzuo_03</v>
      </c>
      <c r="E664" t="s">
        <v>103</v>
      </c>
      <c r="I664">
        <v>1</v>
      </c>
      <c r="J664">
        <v>0</v>
      </c>
      <c r="K664" s="56">
        <v>1</v>
      </c>
      <c r="L664" s="53"/>
      <c r="N664">
        <v>3</v>
      </c>
      <c r="O664">
        <v>41</v>
      </c>
      <c r="P664">
        <v>0</v>
      </c>
      <c r="T664" s="136"/>
      <c r="U664" s="136"/>
      <c r="V664">
        <v>3</v>
      </c>
      <c r="W664" t="s">
        <v>103</v>
      </c>
      <c r="X664" t="str">
        <f>IF(ISBLANK(W664),"",VLOOKUP($W664,Sheet2!$A$2:$E$29,3,FALSE))</f>
        <v>UI_icon_teshudognzuo_03</v>
      </c>
      <c r="Y664" t="str">
        <f>IF(ISBLANK(W664),"",VLOOKUP($W664,Sheet2!$A$2:$E$29,4,FALSE))</f>
        <v>BQ_mood03</v>
      </c>
    </row>
    <row r="665" customFormat="1" ht="18.75" spans="1:25">
      <c r="A665" s="4">
        <f t="shared" si="158"/>
        <v>659</v>
      </c>
      <c r="B665" s="47">
        <f t="shared" si="149"/>
        <v>112020</v>
      </c>
      <c r="C665" t="s">
        <v>66</v>
      </c>
      <c r="D665" t="str">
        <f t="shared" si="156"/>
        <v>UI_icon_teshudognzuo_07</v>
      </c>
      <c r="E665" t="s">
        <v>127</v>
      </c>
      <c r="F665" t="s">
        <v>1204</v>
      </c>
      <c r="I665">
        <v>0</v>
      </c>
      <c r="J665">
        <v>1</v>
      </c>
      <c r="K665" s="56">
        <v>1</v>
      </c>
      <c r="L665" s="53" t="s">
        <v>1205</v>
      </c>
      <c r="M665" s="207" t="s">
        <v>1206</v>
      </c>
      <c r="N665">
        <v>5.5</v>
      </c>
      <c r="O665">
        <v>41</v>
      </c>
      <c r="P665">
        <v>0</v>
      </c>
      <c r="T665" s="136"/>
      <c r="U665" s="136"/>
      <c r="V665">
        <v>4</v>
      </c>
      <c r="W665" t="s">
        <v>127</v>
      </c>
      <c r="X665" t="str">
        <f>IF(ISBLANK(W665),"",VLOOKUP($W665,Sheet2!$A$2:$E$29,3,FALSE))</f>
        <v>UI_icon_teshudognzuo_07</v>
      </c>
      <c r="Y665" t="str">
        <f>IF(ISBLANK(W665),"",VLOOKUP($W665,Sheet2!$A$2:$E$29,4,FALSE))</f>
        <v>BQ_mood07</v>
      </c>
    </row>
    <row r="666" s="16" customFormat="1" ht="18.75" spans="1:25">
      <c r="A666" s="4">
        <f t="shared" si="158"/>
        <v>660</v>
      </c>
      <c r="B666" s="48">
        <f t="shared" si="149"/>
        <v>112020</v>
      </c>
      <c r="C666" s="16" t="s">
        <v>93</v>
      </c>
      <c r="D666" s="16" t="str">
        <f t="shared" si="156"/>
        <v>UI_icon_teshudognzuo_08</v>
      </c>
      <c r="E666" s="16" t="s">
        <v>72</v>
      </c>
      <c r="I666" s="16">
        <v>1</v>
      </c>
      <c r="J666" s="16">
        <v>0</v>
      </c>
      <c r="K666" s="57">
        <v>0</v>
      </c>
      <c r="L666" s="54"/>
      <c r="N666" s="16">
        <v>3</v>
      </c>
      <c r="O666" s="16">
        <v>41</v>
      </c>
      <c r="P666" s="16">
        <v>0</v>
      </c>
      <c r="T666" s="137"/>
      <c r="U666" s="137"/>
      <c r="V666" s="16">
        <v>5</v>
      </c>
      <c r="W666" s="16" t="s">
        <v>72</v>
      </c>
      <c r="X666" s="16" t="str">
        <f>IF(ISBLANK(W666),"",VLOOKUP($W666,Sheet2!$A$2:$E$29,3,FALSE))</f>
        <v>UI_icon_teshudognzuo_08</v>
      </c>
      <c r="Y666" s="16" t="str">
        <f>IF(ISBLANK(W666),"",VLOOKUP($W666,Sheet2!$A$2:$E$29,4,FALSE))</f>
        <v>BQ_mood08</v>
      </c>
    </row>
    <row r="667" s="4" customFormat="1" ht="13.5" customHeight="1" spans="1:25">
      <c r="A667" s="4">
        <f t="shared" si="158"/>
        <v>661</v>
      </c>
      <c r="B667" s="46">
        <f t="shared" ref="B667:B675" si="159">B662+1</f>
        <v>112021</v>
      </c>
      <c r="C667" s="4" t="s">
        <v>50</v>
      </c>
      <c r="D667" s="4" t="str">
        <f t="shared" si="156"/>
        <v>UI_icon_teshudognzuo_08</v>
      </c>
      <c r="E667" s="4" t="s">
        <v>72</v>
      </c>
      <c r="F667" s="4" t="s">
        <v>1207</v>
      </c>
      <c r="I667" s="4">
        <v>0</v>
      </c>
      <c r="J667" s="4">
        <v>1</v>
      </c>
      <c r="K667" s="55">
        <v>1</v>
      </c>
      <c r="L667" s="52" t="s">
        <v>1208</v>
      </c>
      <c r="M667" s="206" t="s">
        <v>53</v>
      </c>
      <c r="N667" s="4">
        <v>1.2</v>
      </c>
      <c r="O667" s="4">
        <v>43</v>
      </c>
      <c r="P667" s="4">
        <v>0</v>
      </c>
      <c r="T667" s="135"/>
      <c r="U667" s="135" t="s">
        <v>1209</v>
      </c>
      <c r="V667" s="4">
        <v>1</v>
      </c>
      <c r="W667" s="4" t="s">
        <v>72</v>
      </c>
      <c r="X667" s="4" t="str">
        <f>IF(ISBLANK(W667),"",VLOOKUP($W667,Sheet2!$A$2:$E$29,3,FALSE))</f>
        <v>UI_icon_teshudognzuo_08</v>
      </c>
      <c r="Y667" s="4" t="str">
        <f>IF(ISBLANK(W667),"",VLOOKUP($W667,Sheet2!$A$2:$E$29,4,FALSE))</f>
        <v>BQ_mood08</v>
      </c>
    </row>
    <row r="668" customFormat="1" ht="18.75" spans="1:25">
      <c r="A668" s="4">
        <f t="shared" si="158"/>
        <v>662</v>
      </c>
      <c r="B668" s="47">
        <f t="shared" si="159"/>
        <v>112021</v>
      </c>
      <c r="C668" t="s">
        <v>56</v>
      </c>
      <c r="D668" t="str">
        <f t="shared" si="156"/>
        <v>UI_icon_teshudognzuo_02</v>
      </c>
      <c r="E668" t="s">
        <v>77</v>
      </c>
      <c r="F668" t="s">
        <v>1210</v>
      </c>
      <c r="I668">
        <v>1</v>
      </c>
      <c r="J668">
        <v>0</v>
      </c>
      <c r="K668" s="56">
        <v>1</v>
      </c>
      <c r="L668" s="53" t="s">
        <v>1211</v>
      </c>
      <c r="M668" s="207" t="s">
        <v>1212</v>
      </c>
      <c r="N668">
        <v>2.1</v>
      </c>
      <c r="O668">
        <v>43</v>
      </c>
      <c r="P668">
        <v>0</v>
      </c>
      <c r="T668" s="136"/>
      <c r="U668" s="136"/>
      <c r="V668">
        <v>2</v>
      </c>
      <c r="W668" t="s">
        <v>77</v>
      </c>
      <c r="X668" t="str">
        <f>IF(ISBLANK(W668),"",VLOOKUP($W668,Sheet2!$A$2:$E$29,3,FALSE))</f>
        <v>UI_icon_teshudognzuo_02</v>
      </c>
      <c r="Y668" t="str">
        <f>IF(ISBLANK(W668),"",VLOOKUP($W668,Sheet2!$A$2:$E$29,4,FALSE))</f>
        <v>BQ_mood02</v>
      </c>
    </row>
    <row r="669" customFormat="1" ht="18.75" spans="1:25">
      <c r="A669" s="4">
        <f t="shared" ref="A669:A678" si="160">ROW()-6</f>
        <v>663</v>
      </c>
      <c r="B669" s="47">
        <f t="shared" si="159"/>
        <v>112021</v>
      </c>
      <c r="C669" t="s">
        <v>61</v>
      </c>
      <c r="D669" t="str">
        <f t="shared" si="156"/>
        <v>UI_icon_teshudognzuo_11</v>
      </c>
      <c r="E669" t="s">
        <v>468</v>
      </c>
      <c r="F669" t="s">
        <v>1213</v>
      </c>
      <c r="I669">
        <v>1</v>
      </c>
      <c r="J669">
        <v>1</v>
      </c>
      <c r="K669" s="56">
        <v>1</v>
      </c>
      <c r="L669" s="53" t="s">
        <v>1214</v>
      </c>
      <c r="M669" s="207" t="s">
        <v>1215</v>
      </c>
      <c r="N669">
        <v>2</v>
      </c>
      <c r="O669">
        <v>43</v>
      </c>
      <c r="P669">
        <v>0</v>
      </c>
      <c r="T669" s="136"/>
      <c r="U669" s="136"/>
      <c r="V669">
        <v>3</v>
      </c>
      <c r="W669" t="s">
        <v>468</v>
      </c>
      <c r="X669" t="str">
        <f>IF(ISBLANK(W669),"",VLOOKUP($W669,Sheet2!$A$2:$E$29,3,FALSE))</f>
        <v>UI_icon_teshudognzuo_11</v>
      </c>
      <c r="Y669" t="str">
        <f>IF(ISBLANK(W669),"",VLOOKUP($W669,Sheet2!$A$2:$E$29,4,FALSE))</f>
        <v>BQ_mood11</v>
      </c>
    </row>
    <row r="670" customFormat="1" ht="18.75" spans="1:25">
      <c r="A670" s="4">
        <f t="shared" si="160"/>
        <v>664</v>
      </c>
      <c r="B670" s="47">
        <f t="shared" si="159"/>
        <v>112021</v>
      </c>
      <c r="C670" t="s">
        <v>66</v>
      </c>
      <c r="D670" t="str">
        <f t="shared" si="156"/>
        <v>UI_icon_teshudognzuo_07</v>
      </c>
      <c r="E670" t="s">
        <v>127</v>
      </c>
      <c r="I670">
        <v>0</v>
      </c>
      <c r="J670">
        <v>1</v>
      </c>
      <c r="K670" s="56">
        <v>0</v>
      </c>
      <c r="L670" s="53"/>
      <c r="N670">
        <v>3</v>
      </c>
      <c r="O670">
        <v>43</v>
      </c>
      <c r="P670">
        <v>0</v>
      </c>
      <c r="T670" s="136"/>
      <c r="U670" s="136"/>
      <c r="V670">
        <v>4</v>
      </c>
      <c r="W670" t="s">
        <v>127</v>
      </c>
      <c r="X670" t="str">
        <f>IF(ISBLANK(W670),"",VLOOKUP($W670,Sheet2!$A$2:$E$29,3,FALSE))</f>
        <v>UI_icon_teshudognzuo_07</v>
      </c>
      <c r="Y670" t="str">
        <f>IF(ISBLANK(W670),"",VLOOKUP($W670,Sheet2!$A$2:$E$29,4,FALSE))</f>
        <v>BQ_mood07</v>
      </c>
    </row>
    <row r="671" s="16" customFormat="1" ht="18.75" spans="1:25">
      <c r="A671" s="4">
        <f t="shared" si="160"/>
        <v>665</v>
      </c>
      <c r="B671" s="48">
        <f t="shared" si="159"/>
        <v>112021</v>
      </c>
      <c r="C671" s="16" t="s">
        <v>93</v>
      </c>
      <c r="D671" s="16" t="str">
        <f t="shared" si="156"/>
        <v>UI_icon_teshudognzuo_27</v>
      </c>
      <c r="E671" s="16" t="s">
        <v>65</v>
      </c>
      <c r="I671" s="16">
        <v>1</v>
      </c>
      <c r="J671" s="16">
        <v>1</v>
      </c>
      <c r="K671" s="57">
        <v>0</v>
      </c>
      <c r="L671" s="54"/>
      <c r="N671" s="16">
        <v>3</v>
      </c>
      <c r="O671" s="16">
        <v>43</v>
      </c>
      <c r="P671" s="16">
        <v>0</v>
      </c>
      <c r="T671" s="137"/>
      <c r="U671" s="137"/>
      <c r="V671" s="16">
        <v>5</v>
      </c>
      <c r="W671" s="16" t="s">
        <v>65</v>
      </c>
      <c r="X671" s="16" t="str">
        <f>IF(ISBLANK(W671),"",VLOOKUP($W671,Sheet2!$A$2:$E$29,3,FALSE))</f>
        <v>UI_icon_teshudognzuo_27</v>
      </c>
      <c r="Y671" s="16" t="str">
        <f>IF(ISBLANK(W671),"",VLOOKUP($W671,Sheet2!$A$2:$E$29,4,FALSE))</f>
        <v>BQ_mood27</v>
      </c>
    </row>
    <row r="672" s="4" customFormat="1" ht="18.75" spans="1:25">
      <c r="A672" s="4">
        <f t="shared" si="160"/>
        <v>666</v>
      </c>
      <c r="B672" s="46">
        <f t="shared" si="159"/>
        <v>112022</v>
      </c>
      <c r="C672" s="4" t="s">
        <v>50</v>
      </c>
      <c r="D672" s="4" t="str">
        <f t="shared" si="156"/>
        <v/>
      </c>
      <c r="I672" s="4">
        <v>1</v>
      </c>
      <c r="J672" s="4">
        <v>1</v>
      </c>
      <c r="K672" s="55">
        <v>0</v>
      </c>
      <c r="L672" s="52"/>
      <c r="N672" s="4">
        <v>3</v>
      </c>
      <c r="P672" s="4">
        <v>0</v>
      </c>
      <c r="T672" s="63"/>
      <c r="U672" s="63"/>
      <c r="V672" s="4">
        <v>1</v>
      </c>
      <c r="X672" s="4" t="str">
        <f>IF(ISBLANK(W672),"",VLOOKUP($W672,Sheet2!$A$2:$E$29,3,FALSE))</f>
        <v/>
      </c>
      <c r="Y672" s="4" t="str">
        <f>IF(ISBLANK(W672),"",VLOOKUP($W672,Sheet2!$A$2:$E$29,4,FALSE))</f>
        <v/>
      </c>
    </row>
    <row r="673" customFormat="1" ht="18.75" spans="1:25">
      <c r="A673" s="4">
        <f t="shared" si="160"/>
        <v>667</v>
      </c>
      <c r="B673" s="47">
        <f t="shared" si="159"/>
        <v>112022</v>
      </c>
      <c r="C673" t="s">
        <v>56</v>
      </c>
      <c r="D673" t="str">
        <f t="shared" si="156"/>
        <v/>
      </c>
      <c r="I673">
        <v>1</v>
      </c>
      <c r="J673">
        <v>0</v>
      </c>
      <c r="K673" s="56">
        <v>1</v>
      </c>
      <c r="L673" s="53"/>
      <c r="N673">
        <v>3</v>
      </c>
      <c r="P673">
        <v>0</v>
      </c>
      <c r="T673" s="64"/>
      <c r="U673" s="64"/>
      <c r="V673">
        <v>2</v>
      </c>
      <c r="X673" t="str">
        <f>IF(ISBLANK(W673),"",VLOOKUP($W673,Sheet2!$A$2:$E$29,3,FALSE))</f>
        <v/>
      </c>
      <c r="Y673" t="str">
        <f>IF(ISBLANK(W673),"",VLOOKUP($W673,Sheet2!$A$2:$E$29,4,FALSE))</f>
        <v/>
      </c>
    </row>
    <row r="674" customFormat="1" ht="18.75" spans="1:25">
      <c r="A674" s="4">
        <f t="shared" si="160"/>
        <v>668</v>
      </c>
      <c r="B674" s="47">
        <f t="shared" si="159"/>
        <v>112022</v>
      </c>
      <c r="C674" t="s">
        <v>61</v>
      </c>
      <c r="D674" t="str">
        <f t="shared" si="156"/>
        <v/>
      </c>
      <c r="I674">
        <v>0</v>
      </c>
      <c r="J674">
        <v>0</v>
      </c>
      <c r="K674" s="56">
        <v>1</v>
      </c>
      <c r="L674" s="53"/>
      <c r="N674">
        <v>3</v>
      </c>
      <c r="P674">
        <v>0</v>
      </c>
      <c r="T674" s="64"/>
      <c r="U674" s="64"/>
      <c r="V674">
        <v>3</v>
      </c>
      <c r="X674" t="str">
        <f>IF(ISBLANK(W674),"",VLOOKUP($W674,Sheet2!$A$2:$E$29,3,FALSE))</f>
        <v/>
      </c>
      <c r="Y674" t="str">
        <f>IF(ISBLANK(W674),"",VLOOKUP($W674,Sheet2!$A$2:$E$29,4,FALSE))</f>
        <v/>
      </c>
    </row>
    <row r="675" customFormat="1" ht="18.75" spans="1:25">
      <c r="A675" s="4">
        <f t="shared" si="160"/>
        <v>669</v>
      </c>
      <c r="B675" s="47">
        <f t="shared" si="159"/>
        <v>112022</v>
      </c>
      <c r="C675" t="s">
        <v>66</v>
      </c>
      <c r="D675" t="str">
        <f t="shared" si="156"/>
        <v/>
      </c>
      <c r="I675">
        <v>1</v>
      </c>
      <c r="J675">
        <v>1</v>
      </c>
      <c r="K675" s="56">
        <v>0</v>
      </c>
      <c r="L675" s="53"/>
      <c r="N675">
        <v>3</v>
      </c>
      <c r="P675">
        <v>0</v>
      </c>
      <c r="T675" s="64"/>
      <c r="U675" s="64"/>
      <c r="V675">
        <v>4</v>
      </c>
      <c r="X675" t="str">
        <f>IF(ISBLANK(W675),"",VLOOKUP($W675,Sheet2!$A$2:$E$29,3,FALSE))</f>
        <v/>
      </c>
      <c r="Y675" t="str">
        <f>IF(ISBLANK(W675),"",VLOOKUP($W675,Sheet2!$A$2:$E$29,4,FALSE))</f>
        <v/>
      </c>
    </row>
    <row r="676" s="16" customFormat="1" ht="18.75" spans="1:25">
      <c r="A676" s="4">
        <f t="shared" si="160"/>
        <v>670</v>
      </c>
      <c r="B676" s="48">
        <f t="shared" ref="B676:B686" si="161">B671+1</f>
        <v>112022</v>
      </c>
      <c r="C676" s="16" t="s">
        <v>93</v>
      </c>
      <c r="D676" s="16" t="str">
        <f t="shared" si="156"/>
        <v/>
      </c>
      <c r="I676" s="16">
        <v>0</v>
      </c>
      <c r="J676" s="16">
        <v>1</v>
      </c>
      <c r="K676" s="57">
        <v>1</v>
      </c>
      <c r="L676" s="54"/>
      <c r="N676" s="16">
        <v>3</v>
      </c>
      <c r="P676" s="16">
        <v>0</v>
      </c>
      <c r="T676" s="65"/>
      <c r="U676" s="65"/>
      <c r="V676" s="16">
        <v>5</v>
      </c>
      <c r="X676" s="16" t="str">
        <f>IF(ISBLANK(W676),"",VLOOKUP($W676,Sheet2!$A$2:$E$29,3,FALSE))</f>
        <v/>
      </c>
      <c r="Y676" s="16" t="str">
        <f>IF(ISBLANK(W676),"",VLOOKUP($W676,Sheet2!$A$2:$E$29,4,FALSE))</f>
        <v/>
      </c>
    </row>
    <row r="677" s="4" customFormat="1" ht="13.5" customHeight="1" spans="1:25">
      <c r="A677" s="4">
        <f t="shared" si="160"/>
        <v>671</v>
      </c>
      <c r="B677" s="46">
        <f t="shared" si="161"/>
        <v>112023</v>
      </c>
      <c r="C677" s="4" t="s">
        <v>50</v>
      </c>
      <c r="D677" s="4" t="str">
        <f t="shared" si="156"/>
        <v>UI_icon_teshudognzuo_06</v>
      </c>
      <c r="E677" s="4" t="str">
        <f t="shared" ref="E677:E681" si="162">W677</f>
        <v>行礼</v>
      </c>
      <c r="I677" s="4">
        <v>1</v>
      </c>
      <c r="J677" s="4">
        <v>1</v>
      </c>
      <c r="K677" s="55">
        <v>1</v>
      </c>
      <c r="L677" s="52"/>
      <c r="N677" s="4">
        <v>3</v>
      </c>
      <c r="O677" s="4">
        <v>27</v>
      </c>
      <c r="P677" s="4">
        <v>0</v>
      </c>
      <c r="T677" s="135"/>
      <c r="U677" s="135" t="s">
        <v>1216</v>
      </c>
      <c r="V677" s="4">
        <v>1</v>
      </c>
      <c r="W677" s="4" t="s">
        <v>449</v>
      </c>
      <c r="X677" s="4" t="str">
        <f>IF(ISBLANK(W677),"",VLOOKUP($W677,Sheet2!$A$2:$E$29,3,FALSE))</f>
        <v>UI_icon_teshudognzuo_06</v>
      </c>
      <c r="Y677" s="4" t="str">
        <f>IF(ISBLANK(W677),"",VLOOKUP($W677,Sheet2!$A$2:$E$29,4,FALSE))</f>
        <v>BQ_mood06</v>
      </c>
    </row>
    <row r="678" customFormat="1" ht="18.75" spans="1:25">
      <c r="A678" s="4">
        <f t="shared" si="160"/>
        <v>672</v>
      </c>
      <c r="B678" s="47">
        <f t="shared" si="161"/>
        <v>112023</v>
      </c>
      <c r="C678" t="s">
        <v>56</v>
      </c>
      <c r="D678" t="str">
        <f t="shared" si="156"/>
        <v>UI_icon_teshudognzuo_02</v>
      </c>
      <c r="E678" t="str">
        <f t="shared" si="162"/>
        <v>拒绝</v>
      </c>
      <c r="I678">
        <v>1</v>
      </c>
      <c r="J678">
        <v>0</v>
      </c>
      <c r="K678" s="56">
        <v>1</v>
      </c>
      <c r="L678" s="53"/>
      <c r="N678">
        <v>3</v>
      </c>
      <c r="O678">
        <v>27</v>
      </c>
      <c r="P678">
        <v>0</v>
      </c>
      <c r="T678" s="136"/>
      <c r="U678" s="136"/>
      <c r="V678">
        <v>2</v>
      </c>
      <c r="W678" t="s">
        <v>77</v>
      </c>
      <c r="X678" t="str">
        <f>IF(ISBLANK(W678),"",VLOOKUP($W678,Sheet2!$A$2:$E$29,3,FALSE))</f>
        <v>UI_icon_teshudognzuo_02</v>
      </c>
      <c r="Y678" t="str">
        <f>IF(ISBLANK(W678),"",VLOOKUP($W678,Sheet2!$A$2:$E$29,4,FALSE))</f>
        <v>BQ_mood02</v>
      </c>
    </row>
    <row r="679" customFormat="1" ht="18.75" spans="1:25">
      <c r="A679" s="4">
        <f t="shared" ref="A679:A688" si="163">ROW()-6</f>
        <v>673</v>
      </c>
      <c r="B679" s="47">
        <f t="shared" si="161"/>
        <v>112023</v>
      </c>
      <c r="C679" t="s">
        <v>61</v>
      </c>
      <c r="D679" t="str">
        <f t="shared" si="156"/>
        <v>UI_icon_teshudognzuo_03</v>
      </c>
      <c r="E679" t="str">
        <f t="shared" si="162"/>
        <v>打招呼</v>
      </c>
      <c r="I679">
        <v>1</v>
      </c>
      <c r="J679">
        <v>0</v>
      </c>
      <c r="K679" s="56">
        <v>1</v>
      </c>
      <c r="L679" s="53"/>
      <c r="N679">
        <v>3</v>
      </c>
      <c r="O679">
        <v>27</v>
      </c>
      <c r="P679">
        <v>0</v>
      </c>
      <c r="T679" s="136"/>
      <c r="U679" s="136"/>
      <c r="V679">
        <v>3</v>
      </c>
      <c r="W679" t="s">
        <v>103</v>
      </c>
      <c r="X679" t="str">
        <f>IF(ISBLANK(W679),"",VLOOKUP($W679,Sheet2!$A$2:$E$29,3,FALSE))</f>
        <v>UI_icon_teshudognzuo_03</v>
      </c>
      <c r="Y679" t="str">
        <f>IF(ISBLANK(W679),"",VLOOKUP($W679,Sheet2!$A$2:$E$29,4,FALSE))</f>
        <v>BQ_mood03</v>
      </c>
    </row>
    <row r="680" customFormat="1" ht="18.75" spans="1:25">
      <c r="A680" s="4">
        <f t="shared" si="163"/>
        <v>674</v>
      </c>
      <c r="B680" s="47">
        <f t="shared" si="161"/>
        <v>112023</v>
      </c>
      <c r="C680" t="s">
        <v>66</v>
      </c>
      <c r="D680" t="str">
        <f t="shared" si="156"/>
        <v>UI_icon_teshudognzuo_05</v>
      </c>
      <c r="E680" t="str">
        <f t="shared" si="162"/>
        <v>示威</v>
      </c>
      <c r="I680">
        <v>1</v>
      </c>
      <c r="J680">
        <v>0</v>
      </c>
      <c r="K680" s="56">
        <v>1</v>
      </c>
      <c r="L680" s="53"/>
      <c r="N680">
        <v>3</v>
      </c>
      <c r="O680">
        <v>27</v>
      </c>
      <c r="P680">
        <v>0</v>
      </c>
      <c r="T680" s="136"/>
      <c r="U680" s="136"/>
      <c r="V680">
        <v>4</v>
      </c>
      <c r="W680" t="s">
        <v>60</v>
      </c>
      <c r="X680" t="str">
        <f>IF(ISBLANK(W680),"",VLOOKUP($W680,Sheet2!$A$2:$E$29,3,FALSE))</f>
        <v>UI_icon_teshudognzuo_05</v>
      </c>
      <c r="Y680" t="str">
        <f>IF(ISBLANK(W680),"",VLOOKUP($W680,Sheet2!$A$2:$E$29,4,FALSE))</f>
        <v>BQ_mood05</v>
      </c>
    </row>
    <row r="681" s="16" customFormat="1" ht="18.75" spans="1:25">
      <c r="A681" s="4">
        <f t="shared" si="163"/>
        <v>675</v>
      </c>
      <c r="B681" s="48">
        <f t="shared" si="161"/>
        <v>112023</v>
      </c>
      <c r="C681" s="16" t="s">
        <v>93</v>
      </c>
      <c r="D681" s="16" t="str">
        <f t="shared" si="156"/>
        <v>UI_icon_teshudognzuo_21</v>
      </c>
      <c r="E681" s="16" t="str">
        <f t="shared" si="162"/>
        <v>思考</v>
      </c>
      <c r="I681" s="16">
        <v>1</v>
      </c>
      <c r="J681" s="16">
        <v>1</v>
      </c>
      <c r="K681" s="57">
        <v>1</v>
      </c>
      <c r="L681" s="54"/>
      <c r="N681" s="16">
        <v>3</v>
      </c>
      <c r="O681" s="16">
        <v>27</v>
      </c>
      <c r="P681" s="16">
        <v>0</v>
      </c>
      <c r="T681" s="137"/>
      <c r="U681" s="137"/>
      <c r="V681" s="16">
        <v>5</v>
      </c>
      <c r="W681" s="16" t="s">
        <v>205</v>
      </c>
      <c r="X681" s="16" t="str">
        <f>IF(ISBLANK(W681),"",VLOOKUP($W681,Sheet2!$A$2:$E$29,3,FALSE))</f>
        <v>UI_icon_teshudognzuo_21</v>
      </c>
      <c r="Y681" s="16" t="str">
        <f>IF(ISBLANK(W681),"",VLOOKUP($W681,Sheet2!$A$2:$E$29,4,FALSE))</f>
        <v>BQ_mood21</v>
      </c>
    </row>
    <row r="682" s="4" customFormat="1" ht="13.5" customHeight="1" spans="1:25">
      <c r="A682" s="4">
        <f t="shared" si="163"/>
        <v>676</v>
      </c>
      <c r="B682" s="46">
        <f t="shared" si="161"/>
        <v>112024</v>
      </c>
      <c r="C682" s="4" t="s">
        <v>50</v>
      </c>
      <c r="D682" s="4" t="str">
        <f t="shared" si="156"/>
        <v>UI_icon_teshudognzuo_09</v>
      </c>
      <c r="E682" s="4" t="s">
        <v>363</v>
      </c>
      <c r="F682" s="4" t="s">
        <v>1217</v>
      </c>
      <c r="I682" s="4">
        <v>1</v>
      </c>
      <c r="J682" s="4">
        <v>1</v>
      </c>
      <c r="K682" s="55">
        <v>1</v>
      </c>
      <c r="L682" s="52" t="s">
        <v>1218</v>
      </c>
      <c r="M682" s="206" t="s">
        <v>1197</v>
      </c>
      <c r="N682" s="4">
        <v>2.5</v>
      </c>
      <c r="O682" s="4">
        <v>51</v>
      </c>
      <c r="P682" s="4">
        <v>0</v>
      </c>
      <c r="T682" s="135"/>
      <c r="U682" s="135" t="s">
        <v>1219</v>
      </c>
      <c r="V682" s="4">
        <v>1</v>
      </c>
      <c r="W682" s="4" t="s">
        <v>363</v>
      </c>
      <c r="X682" s="4" t="str">
        <f>IF(ISBLANK(W682),"",VLOOKUP($W682,Sheet2!$A$2:$E$29,3,FALSE))</f>
        <v>UI_icon_teshudognzuo_09</v>
      </c>
      <c r="Y682" s="4" t="str">
        <f>IF(ISBLANK(W682),"",VLOOKUP($W682,Sheet2!$A$2:$E$29,4,FALSE))</f>
        <v>BQ_mood09</v>
      </c>
    </row>
    <row r="683" customFormat="1" ht="18.75" spans="1:25">
      <c r="A683" s="4">
        <f t="shared" si="163"/>
        <v>677</v>
      </c>
      <c r="B683" s="47">
        <f t="shared" si="161"/>
        <v>112024</v>
      </c>
      <c r="C683" t="s">
        <v>56</v>
      </c>
      <c r="D683" t="str">
        <f t="shared" si="156"/>
        <v>UI_icon_teshudognzuo_23</v>
      </c>
      <c r="E683" t="s">
        <v>146</v>
      </c>
      <c r="F683" t="s">
        <v>1220</v>
      </c>
      <c r="I683">
        <v>1</v>
      </c>
      <c r="J683">
        <v>0</v>
      </c>
      <c r="K683" s="56">
        <v>1</v>
      </c>
      <c r="L683" s="53" t="s">
        <v>1221</v>
      </c>
      <c r="M683" s="207" t="s">
        <v>1197</v>
      </c>
      <c r="N683">
        <v>2</v>
      </c>
      <c r="O683">
        <v>51</v>
      </c>
      <c r="P683">
        <v>0</v>
      </c>
      <c r="T683" s="136"/>
      <c r="U683" s="136"/>
      <c r="V683">
        <v>2</v>
      </c>
      <c r="W683" t="s">
        <v>146</v>
      </c>
      <c r="X683" t="str">
        <f>IF(ISBLANK(W683),"",VLOOKUP($W683,Sheet2!$A$2:$E$29,3,FALSE))</f>
        <v>UI_icon_teshudognzuo_23</v>
      </c>
      <c r="Y683" t="str">
        <f>IF(ISBLANK(W683),"",VLOOKUP($W683,Sheet2!$A$2:$E$29,4,FALSE))</f>
        <v>BQ_mood23</v>
      </c>
    </row>
    <row r="684" customFormat="1" ht="18.75" spans="1:25">
      <c r="A684" s="4">
        <f t="shared" si="163"/>
        <v>678</v>
      </c>
      <c r="B684" s="47">
        <f t="shared" si="161"/>
        <v>112024</v>
      </c>
      <c r="C684" t="s">
        <v>61</v>
      </c>
      <c r="D684" t="str">
        <f t="shared" si="156"/>
        <v>UI_icon_teshudognzuo_03</v>
      </c>
      <c r="E684" t="s">
        <v>103</v>
      </c>
      <c r="F684" t="s">
        <v>1222</v>
      </c>
      <c r="I684">
        <v>1</v>
      </c>
      <c r="J684">
        <v>1</v>
      </c>
      <c r="K684" s="56">
        <v>1</v>
      </c>
      <c r="L684" s="53" t="s">
        <v>1223</v>
      </c>
      <c r="M684" s="207" t="s">
        <v>1197</v>
      </c>
      <c r="N684">
        <v>3.6</v>
      </c>
      <c r="O684">
        <v>51</v>
      </c>
      <c r="P684">
        <v>0</v>
      </c>
      <c r="T684" s="136"/>
      <c r="U684" s="136"/>
      <c r="V684">
        <v>3</v>
      </c>
      <c r="W684" t="s">
        <v>103</v>
      </c>
      <c r="X684" t="str">
        <f>IF(ISBLANK(W684),"",VLOOKUP($W684,Sheet2!$A$2:$E$29,3,FALSE))</f>
        <v>UI_icon_teshudognzuo_03</v>
      </c>
      <c r="Y684" t="str">
        <f>IF(ISBLANK(W684),"",VLOOKUP($W684,Sheet2!$A$2:$E$29,4,FALSE))</f>
        <v>BQ_mood03</v>
      </c>
    </row>
    <row r="685" customFormat="1" ht="18.75" spans="1:25">
      <c r="A685" s="4">
        <f t="shared" si="163"/>
        <v>679</v>
      </c>
      <c r="B685" s="47">
        <f t="shared" si="161"/>
        <v>112024</v>
      </c>
      <c r="C685" t="s">
        <v>66</v>
      </c>
      <c r="D685" t="str">
        <f t="shared" si="156"/>
        <v>UI_icon_teshudognzuo_07</v>
      </c>
      <c r="E685" t="s">
        <v>127</v>
      </c>
      <c r="F685" t="s">
        <v>1224</v>
      </c>
      <c r="I685">
        <v>0</v>
      </c>
      <c r="J685">
        <v>1</v>
      </c>
      <c r="K685" s="56">
        <v>1</v>
      </c>
      <c r="L685" s="53" t="s">
        <v>1225</v>
      </c>
      <c r="M685" s="207" t="s">
        <v>1197</v>
      </c>
      <c r="N685">
        <v>2</v>
      </c>
      <c r="O685">
        <v>51</v>
      </c>
      <c r="P685">
        <v>0</v>
      </c>
      <c r="T685" s="136"/>
      <c r="U685" s="136"/>
      <c r="V685">
        <v>4</v>
      </c>
      <c r="W685" t="s">
        <v>127</v>
      </c>
      <c r="X685" t="str">
        <f>IF(ISBLANK(W685),"",VLOOKUP($W685,Sheet2!$A$2:$E$29,3,FALSE))</f>
        <v>UI_icon_teshudognzuo_07</v>
      </c>
      <c r="Y685" t="str">
        <f>IF(ISBLANK(W685),"",VLOOKUP($W685,Sheet2!$A$2:$E$29,4,FALSE))</f>
        <v>BQ_mood07</v>
      </c>
    </row>
    <row r="686" s="16" customFormat="1" ht="18.75" spans="1:25">
      <c r="A686" s="4">
        <f t="shared" si="163"/>
        <v>680</v>
      </c>
      <c r="B686" s="48">
        <f t="shared" si="161"/>
        <v>112024</v>
      </c>
      <c r="C686" s="16" t="s">
        <v>93</v>
      </c>
      <c r="D686" s="16" t="str">
        <f t="shared" si="156"/>
        <v>UI_icon_teshudognzuo_27</v>
      </c>
      <c r="E686" s="16" t="s">
        <v>65</v>
      </c>
      <c r="I686" s="16">
        <v>1</v>
      </c>
      <c r="J686" s="16">
        <v>0</v>
      </c>
      <c r="K686" s="57">
        <v>0</v>
      </c>
      <c r="L686" s="54"/>
      <c r="N686" s="16">
        <v>3</v>
      </c>
      <c r="O686" s="16">
        <v>51</v>
      </c>
      <c r="P686" s="16">
        <v>0</v>
      </c>
      <c r="T686" s="137"/>
      <c r="U686" s="137"/>
      <c r="V686" s="16">
        <v>5</v>
      </c>
      <c r="W686" s="16" t="s">
        <v>65</v>
      </c>
      <c r="X686" s="16" t="str">
        <f>IF(ISBLANK(W686),"",VLOOKUP($W686,Sheet2!$A$2:$E$29,3,FALSE))</f>
        <v>UI_icon_teshudognzuo_27</v>
      </c>
      <c r="Y686" s="16" t="str">
        <f>IF(ISBLANK(W686),"",VLOOKUP($W686,Sheet2!$A$2:$E$29,4,FALSE))</f>
        <v>BQ_mood27</v>
      </c>
    </row>
    <row r="687" s="4" customFormat="1" ht="13.5" customHeight="1" spans="1:25">
      <c r="A687" s="4">
        <f t="shared" si="163"/>
        <v>681</v>
      </c>
      <c r="B687" s="46">
        <f t="shared" ref="B687:B706" si="164">B682+1</f>
        <v>112025</v>
      </c>
      <c r="C687" s="4" t="s">
        <v>50</v>
      </c>
      <c r="D687" s="4" t="str">
        <f t="shared" si="156"/>
        <v>UI_icon_teshudognzuo_01</v>
      </c>
      <c r="E687" s="4" t="s">
        <v>67</v>
      </c>
      <c r="F687" s="4" t="s">
        <v>1226</v>
      </c>
      <c r="I687" s="4">
        <v>1</v>
      </c>
      <c r="J687" s="4">
        <v>1</v>
      </c>
      <c r="K687" s="55">
        <v>1</v>
      </c>
      <c r="L687" s="52" t="s">
        <v>1227</v>
      </c>
      <c r="M687" s="206" t="s">
        <v>1228</v>
      </c>
      <c r="N687" s="4">
        <v>7.5</v>
      </c>
      <c r="O687" s="4">
        <v>25</v>
      </c>
      <c r="P687" s="4">
        <v>0</v>
      </c>
      <c r="T687" s="135"/>
      <c r="U687" s="135" t="s">
        <v>1229</v>
      </c>
      <c r="V687" s="4">
        <v>1</v>
      </c>
      <c r="W687" s="4" t="s">
        <v>67</v>
      </c>
      <c r="X687" s="4" t="str">
        <f>IF(ISBLANK(W687),"",VLOOKUP($W687,Sheet2!$A$2:$E$29,3,FALSE))</f>
        <v>UI_icon_teshudognzuo_01</v>
      </c>
      <c r="Y687" s="4" t="str">
        <f>IF(ISBLANK(W687),"",VLOOKUP($W687,Sheet2!$A$2:$E$29,4,FALSE))</f>
        <v>BQ_mood01</v>
      </c>
    </row>
    <row r="688" customFormat="1" ht="18.75" spans="1:25">
      <c r="A688" s="4">
        <f t="shared" si="163"/>
        <v>682</v>
      </c>
      <c r="B688" s="47">
        <f t="shared" si="164"/>
        <v>112025</v>
      </c>
      <c r="C688" t="s">
        <v>56</v>
      </c>
      <c r="D688" t="str">
        <f t="shared" si="156"/>
        <v>UI_icon_teshudognzuo_02</v>
      </c>
      <c r="E688" t="s">
        <v>77</v>
      </c>
      <c r="F688" t="s">
        <v>1230</v>
      </c>
      <c r="I688">
        <v>1</v>
      </c>
      <c r="J688">
        <v>0</v>
      </c>
      <c r="K688" s="56">
        <v>1</v>
      </c>
      <c r="L688" s="53" t="s">
        <v>1231</v>
      </c>
      <c r="M688" s="207" t="s">
        <v>1232</v>
      </c>
      <c r="N688">
        <v>3.3</v>
      </c>
      <c r="O688">
        <v>25</v>
      </c>
      <c r="P688">
        <v>0</v>
      </c>
      <c r="T688" s="136"/>
      <c r="U688" s="136"/>
      <c r="V688">
        <v>2</v>
      </c>
      <c r="W688" t="s">
        <v>77</v>
      </c>
      <c r="X688" t="str">
        <f>IF(ISBLANK(W688),"",VLOOKUP($W688,Sheet2!$A$2:$E$29,3,FALSE))</f>
        <v>UI_icon_teshudognzuo_02</v>
      </c>
      <c r="Y688" t="str">
        <f>IF(ISBLANK(W688),"",VLOOKUP($W688,Sheet2!$A$2:$E$29,4,FALSE))</f>
        <v>BQ_mood02</v>
      </c>
    </row>
    <row r="689" customFormat="1" ht="18.75" spans="1:25">
      <c r="A689" s="4">
        <f t="shared" ref="A689:A698" si="165">ROW()-6</f>
        <v>683</v>
      </c>
      <c r="B689" s="47">
        <f t="shared" si="164"/>
        <v>112025</v>
      </c>
      <c r="C689" t="s">
        <v>61</v>
      </c>
      <c r="D689" t="str">
        <f t="shared" si="156"/>
        <v>UI_icon_teshudognzuo_03</v>
      </c>
      <c r="E689" t="s">
        <v>103</v>
      </c>
      <c r="F689" t="s">
        <v>1233</v>
      </c>
      <c r="I689">
        <v>1</v>
      </c>
      <c r="J689">
        <v>0</v>
      </c>
      <c r="K689" s="56">
        <v>1</v>
      </c>
      <c r="L689" s="53" t="s">
        <v>1234</v>
      </c>
      <c r="M689" s="207" t="s">
        <v>1232</v>
      </c>
      <c r="N689">
        <v>4.5</v>
      </c>
      <c r="O689">
        <v>25</v>
      </c>
      <c r="P689">
        <v>0</v>
      </c>
      <c r="T689" s="136"/>
      <c r="U689" s="136"/>
      <c r="V689">
        <v>3</v>
      </c>
      <c r="W689" t="s">
        <v>103</v>
      </c>
      <c r="X689" t="str">
        <f>IF(ISBLANK(W689),"",VLOOKUP($W689,Sheet2!$A$2:$E$29,3,FALSE))</f>
        <v>UI_icon_teshudognzuo_03</v>
      </c>
      <c r="Y689" t="str">
        <f>IF(ISBLANK(W689),"",VLOOKUP($W689,Sheet2!$A$2:$E$29,4,FALSE))</f>
        <v>BQ_mood03</v>
      </c>
    </row>
    <row r="690" customFormat="1" ht="18.75" spans="1:25">
      <c r="A690" s="4">
        <f t="shared" si="165"/>
        <v>684</v>
      </c>
      <c r="B690" s="47">
        <f t="shared" si="164"/>
        <v>112025</v>
      </c>
      <c r="C690" t="s">
        <v>66</v>
      </c>
      <c r="D690" t="str">
        <f t="shared" si="156"/>
        <v>UI_icon_teshudognzuo_07</v>
      </c>
      <c r="E690" t="s">
        <v>127</v>
      </c>
      <c r="F690" t="s">
        <v>1235</v>
      </c>
      <c r="I690">
        <v>0</v>
      </c>
      <c r="J690" s="2">
        <v>1</v>
      </c>
      <c r="K690" s="56">
        <v>1</v>
      </c>
      <c r="L690" s="53" t="s">
        <v>1236</v>
      </c>
      <c r="M690" s="207" t="s">
        <v>1232</v>
      </c>
      <c r="N690">
        <v>3.7</v>
      </c>
      <c r="O690">
        <v>25</v>
      </c>
      <c r="P690">
        <v>0</v>
      </c>
      <c r="T690" s="136"/>
      <c r="U690" s="136"/>
      <c r="V690">
        <v>4</v>
      </c>
      <c r="W690" t="s">
        <v>127</v>
      </c>
      <c r="X690" t="str">
        <f>IF(ISBLANK(W690),"",VLOOKUP($W690,Sheet2!$A$2:$E$29,3,FALSE))</f>
        <v>UI_icon_teshudognzuo_07</v>
      </c>
      <c r="Y690" t="str">
        <f>IF(ISBLANK(W690),"",VLOOKUP($W690,Sheet2!$A$2:$E$29,4,FALSE))</f>
        <v>BQ_mood07</v>
      </c>
    </row>
    <row r="691" s="16" customFormat="1" ht="18.75" spans="1:25">
      <c r="A691" s="4">
        <f t="shared" si="165"/>
        <v>685</v>
      </c>
      <c r="B691" s="48">
        <f t="shared" si="164"/>
        <v>112025</v>
      </c>
      <c r="C691" s="16" t="s">
        <v>93</v>
      </c>
      <c r="D691" s="16" t="str">
        <f t="shared" si="156"/>
        <v>UI_icon_teshudognzuo_28</v>
      </c>
      <c r="E691" s="16" t="s">
        <v>153</v>
      </c>
      <c r="I691" s="16">
        <v>1</v>
      </c>
      <c r="J691" s="16">
        <v>1</v>
      </c>
      <c r="K691" s="57">
        <v>0</v>
      </c>
      <c r="L691" s="54"/>
      <c r="O691" s="16">
        <v>25</v>
      </c>
      <c r="P691" s="16">
        <v>0</v>
      </c>
      <c r="T691" s="137"/>
      <c r="U691" s="137"/>
      <c r="V691" s="16">
        <v>5</v>
      </c>
      <c r="W691" s="16" t="s">
        <v>153</v>
      </c>
      <c r="X691" s="16" t="str">
        <f>IF(ISBLANK(W691),"",VLOOKUP($W691,Sheet2!$A$2:$E$29,3,FALSE))</f>
        <v>UI_icon_teshudognzuo_28</v>
      </c>
      <c r="Y691" s="16" t="str">
        <f>IF(ISBLANK(W691),"",VLOOKUP($W691,Sheet2!$A$2:$E$29,4,FALSE))</f>
        <v>BQ_mood28</v>
      </c>
    </row>
    <row r="692" s="4" customFormat="1" ht="13.5" customHeight="1" spans="1:25">
      <c r="A692" s="4">
        <f t="shared" si="165"/>
        <v>686</v>
      </c>
      <c r="B692" s="46">
        <f t="shared" si="164"/>
        <v>112026</v>
      </c>
      <c r="C692" s="4" t="s">
        <v>50</v>
      </c>
      <c r="D692" s="4" t="str">
        <f t="shared" si="156"/>
        <v>UI_icon_teshudognzuo_04</v>
      </c>
      <c r="E692" s="4" t="str">
        <f t="shared" ref="E692:E702" si="166">W692</f>
        <v>放松</v>
      </c>
      <c r="F692" s="4" t="s">
        <v>1237</v>
      </c>
      <c r="I692" s="4">
        <v>1</v>
      </c>
      <c r="J692" s="4">
        <v>1</v>
      </c>
      <c r="K692" s="55">
        <v>1</v>
      </c>
      <c r="L692" s="52" t="s">
        <v>1238</v>
      </c>
      <c r="M692" s="4" t="s">
        <v>245</v>
      </c>
      <c r="N692" s="4">
        <v>2.6</v>
      </c>
      <c r="O692" s="4">
        <v>26</v>
      </c>
      <c r="P692" s="4">
        <v>0</v>
      </c>
      <c r="T692" s="135"/>
      <c r="U692" s="135" t="s">
        <v>1239</v>
      </c>
      <c r="V692" s="4">
        <v>1</v>
      </c>
      <c r="W692" s="4" t="s">
        <v>111</v>
      </c>
      <c r="X692" s="4" t="str">
        <f>IF(ISBLANK(W692),"",VLOOKUP($W692,Sheet2!$A$2:$E$29,3,FALSE))</f>
        <v>UI_icon_teshudognzuo_04</v>
      </c>
      <c r="Y692" s="4" t="str">
        <f>IF(ISBLANK(W692),"",VLOOKUP($W692,Sheet2!$A$2:$E$29,4,FALSE))</f>
        <v>BQ_mood04</v>
      </c>
    </row>
    <row r="693" customFormat="1" ht="18.75" spans="1:25">
      <c r="A693" s="4">
        <f t="shared" si="165"/>
        <v>687</v>
      </c>
      <c r="B693" s="47">
        <f t="shared" si="164"/>
        <v>112026</v>
      </c>
      <c r="C693" t="s">
        <v>56</v>
      </c>
      <c r="D693" t="str">
        <f t="shared" si="156"/>
        <v>UI_icon_teshudognzuo_05</v>
      </c>
      <c r="E693" t="str">
        <f t="shared" si="166"/>
        <v>示威</v>
      </c>
      <c r="F693" t="s">
        <v>1240</v>
      </c>
      <c r="I693">
        <v>1</v>
      </c>
      <c r="J693">
        <v>1</v>
      </c>
      <c r="K693" s="56">
        <v>1</v>
      </c>
      <c r="L693" s="53" t="s">
        <v>1241</v>
      </c>
      <c r="M693" s="207" t="s">
        <v>1172</v>
      </c>
      <c r="N693">
        <v>5.9</v>
      </c>
      <c r="O693">
        <v>26</v>
      </c>
      <c r="P693">
        <v>0</v>
      </c>
      <c r="T693" s="136"/>
      <c r="U693" s="136"/>
      <c r="V693">
        <v>2</v>
      </c>
      <c r="W693" t="s">
        <v>60</v>
      </c>
      <c r="X693" t="str">
        <f>IF(ISBLANK(W693),"",VLOOKUP($W693,Sheet2!$A$2:$E$29,3,FALSE))</f>
        <v>UI_icon_teshudognzuo_05</v>
      </c>
      <c r="Y693" t="str">
        <f>IF(ISBLANK(W693),"",VLOOKUP($W693,Sheet2!$A$2:$E$29,4,FALSE))</f>
        <v>BQ_mood05</v>
      </c>
    </row>
    <row r="694" customFormat="1" ht="18.75" spans="1:25">
      <c r="A694" s="4">
        <f t="shared" si="165"/>
        <v>688</v>
      </c>
      <c r="B694" s="47">
        <f t="shared" si="164"/>
        <v>112026</v>
      </c>
      <c r="C694" t="s">
        <v>61</v>
      </c>
      <c r="D694" t="str">
        <f t="shared" si="156"/>
        <v>UI_icon_teshudognzuo_06</v>
      </c>
      <c r="E694" t="str">
        <f t="shared" si="166"/>
        <v>行礼</v>
      </c>
      <c r="I694">
        <v>1</v>
      </c>
      <c r="J694">
        <v>0</v>
      </c>
      <c r="K694" s="56">
        <v>1</v>
      </c>
      <c r="L694" s="53"/>
      <c r="N694">
        <v>3</v>
      </c>
      <c r="O694">
        <v>26</v>
      </c>
      <c r="P694">
        <v>0</v>
      </c>
      <c r="T694" s="136"/>
      <c r="U694" s="136"/>
      <c r="V694">
        <v>3</v>
      </c>
      <c r="W694" t="s">
        <v>449</v>
      </c>
      <c r="X694" t="str">
        <f>IF(ISBLANK(W694),"",VLOOKUP($W694,Sheet2!$A$2:$E$29,3,FALSE))</f>
        <v>UI_icon_teshudognzuo_06</v>
      </c>
      <c r="Y694" t="str">
        <f>IF(ISBLANK(W694),"",VLOOKUP($W694,Sheet2!$A$2:$E$29,4,FALSE))</f>
        <v>BQ_mood06</v>
      </c>
    </row>
    <row r="695" customFormat="1" ht="18.75" spans="1:25">
      <c r="A695" s="4">
        <f t="shared" si="165"/>
        <v>689</v>
      </c>
      <c r="B695" s="47">
        <f t="shared" si="164"/>
        <v>112026</v>
      </c>
      <c r="C695" t="s">
        <v>66</v>
      </c>
      <c r="D695" t="str">
        <f t="shared" si="156"/>
        <v>UI_icon_teshudognzuo_07</v>
      </c>
      <c r="E695" t="str">
        <f t="shared" si="166"/>
        <v>观望</v>
      </c>
      <c r="I695">
        <v>0</v>
      </c>
      <c r="J695">
        <v>1</v>
      </c>
      <c r="K695" s="56">
        <v>0</v>
      </c>
      <c r="L695" s="53"/>
      <c r="N695">
        <v>3</v>
      </c>
      <c r="O695">
        <v>26</v>
      </c>
      <c r="P695">
        <v>0</v>
      </c>
      <c r="T695" s="136"/>
      <c r="U695" s="136"/>
      <c r="V695">
        <v>4</v>
      </c>
      <c r="W695" t="s">
        <v>127</v>
      </c>
      <c r="X695" t="str">
        <f>IF(ISBLANK(W695),"",VLOOKUP($W695,Sheet2!$A$2:$E$29,3,FALSE))</f>
        <v>UI_icon_teshudognzuo_07</v>
      </c>
      <c r="Y695" t="str">
        <f>IF(ISBLANK(W695),"",VLOOKUP($W695,Sheet2!$A$2:$E$29,4,FALSE))</f>
        <v>BQ_mood07</v>
      </c>
    </row>
    <row r="696" s="16" customFormat="1" ht="18.75" spans="1:25">
      <c r="A696" s="4">
        <f t="shared" si="165"/>
        <v>690</v>
      </c>
      <c r="B696" s="48">
        <f t="shared" si="164"/>
        <v>112026</v>
      </c>
      <c r="C696" s="16" t="s">
        <v>93</v>
      </c>
      <c r="D696" s="16" t="str">
        <f t="shared" si="156"/>
        <v>UI_icon_teshudognzuo_08</v>
      </c>
      <c r="E696" s="16" t="str">
        <f t="shared" si="166"/>
        <v>休闲</v>
      </c>
      <c r="F696" s="16" t="s">
        <v>1242</v>
      </c>
      <c r="I696" s="16">
        <v>1</v>
      </c>
      <c r="J696" s="16">
        <v>1</v>
      </c>
      <c r="K696" s="57">
        <v>1</v>
      </c>
      <c r="L696" s="54" t="s">
        <v>1243</v>
      </c>
      <c r="M696" s="208" t="s">
        <v>133</v>
      </c>
      <c r="N696" s="16">
        <v>3</v>
      </c>
      <c r="O696" s="16">
        <v>26</v>
      </c>
      <c r="P696" s="16">
        <v>0</v>
      </c>
      <c r="T696" s="137"/>
      <c r="U696" s="137"/>
      <c r="V696" s="16">
        <v>5</v>
      </c>
      <c r="W696" s="16" t="s">
        <v>72</v>
      </c>
      <c r="X696" s="16" t="str">
        <f>IF(ISBLANK(W696),"",VLOOKUP($W696,Sheet2!$A$2:$E$29,3,FALSE))</f>
        <v>UI_icon_teshudognzuo_08</v>
      </c>
      <c r="Y696" s="16" t="str">
        <f>IF(ISBLANK(W696),"",VLOOKUP($W696,Sheet2!$A$2:$E$29,4,FALSE))</f>
        <v>BQ_mood08</v>
      </c>
    </row>
    <row r="697" s="4" customFormat="1" ht="13.5" customHeight="1" spans="1:25">
      <c r="A697" s="4">
        <f t="shared" si="165"/>
        <v>691</v>
      </c>
      <c r="B697" s="46">
        <f t="shared" si="164"/>
        <v>112027</v>
      </c>
      <c r="C697" s="4" t="s">
        <v>50</v>
      </c>
      <c r="D697" s="4" t="str">
        <f t="shared" si="156"/>
        <v>UI_icon_teshudognzuo_05</v>
      </c>
      <c r="E697" s="4" t="str">
        <f t="shared" si="166"/>
        <v>示威</v>
      </c>
      <c r="F697" s="4" t="s">
        <v>1244</v>
      </c>
      <c r="I697" s="4">
        <v>1</v>
      </c>
      <c r="J697" s="4">
        <v>1</v>
      </c>
      <c r="K697" s="4">
        <v>1</v>
      </c>
      <c r="L697" s="52" t="s">
        <v>1245</v>
      </c>
      <c r="M697" s="206" t="s">
        <v>1232</v>
      </c>
      <c r="N697" s="4">
        <v>4.4</v>
      </c>
      <c r="O697" s="4">
        <v>58</v>
      </c>
      <c r="P697" s="4">
        <v>0</v>
      </c>
      <c r="T697" s="135"/>
      <c r="U697" s="135" t="s">
        <v>1246</v>
      </c>
      <c r="V697" s="4">
        <v>1</v>
      </c>
      <c r="W697" s="4" t="s">
        <v>60</v>
      </c>
      <c r="X697" s="4" t="str">
        <f>IF(ISBLANK(W697),"",VLOOKUP($W697,Sheet2!$A$2:$E$29,3,FALSE))</f>
        <v>UI_icon_teshudognzuo_05</v>
      </c>
      <c r="Y697" s="4" t="str">
        <f>IF(ISBLANK(W697),"",VLOOKUP($W697,Sheet2!$A$2:$E$29,4,FALSE))</f>
        <v>BQ_mood05</v>
      </c>
    </row>
    <row r="698" customFormat="1" ht="18.75" spans="1:25">
      <c r="A698" s="4">
        <f t="shared" si="165"/>
        <v>692</v>
      </c>
      <c r="B698" s="47">
        <f t="shared" si="164"/>
        <v>112027</v>
      </c>
      <c r="C698" t="s">
        <v>56</v>
      </c>
      <c r="D698" t="str">
        <f t="shared" si="156"/>
        <v>UI_icon_teshudognzuo_07</v>
      </c>
      <c r="E698" t="str">
        <f t="shared" si="166"/>
        <v>观望</v>
      </c>
      <c r="F698" t="s">
        <v>1247</v>
      </c>
      <c r="I698">
        <v>1</v>
      </c>
      <c r="J698">
        <v>1</v>
      </c>
      <c r="K698">
        <v>1</v>
      </c>
      <c r="L698" s="53" t="s">
        <v>1248</v>
      </c>
      <c r="M698" s="207" t="s">
        <v>1232</v>
      </c>
      <c r="N698">
        <v>2.2</v>
      </c>
      <c r="O698">
        <v>58</v>
      </c>
      <c r="P698">
        <v>0</v>
      </c>
      <c r="T698" s="136"/>
      <c r="U698" s="136"/>
      <c r="V698">
        <v>2</v>
      </c>
      <c r="W698" t="s">
        <v>127</v>
      </c>
      <c r="X698" t="str">
        <f>IF(ISBLANK(W698),"",VLOOKUP($W698,Sheet2!$A$2:$E$29,3,FALSE))</f>
        <v>UI_icon_teshudognzuo_07</v>
      </c>
      <c r="Y698" t="str">
        <f>IF(ISBLANK(W698),"",VLOOKUP($W698,Sheet2!$A$2:$E$29,4,FALSE))</f>
        <v>BQ_mood07</v>
      </c>
    </row>
    <row r="699" customFormat="1" ht="18.75" spans="1:25">
      <c r="A699" s="4">
        <f t="shared" ref="A699:A708" si="167">ROW()-6</f>
        <v>693</v>
      </c>
      <c r="B699" s="47">
        <f t="shared" si="164"/>
        <v>112027</v>
      </c>
      <c r="C699" t="s">
        <v>364</v>
      </c>
      <c r="D699" t="str">
        <f t="shared" si="156"/>
        <v>UI_icon_teshudognzuo_14</v>
      </c>
      <c r="E699" t="str">
        <f t="shared" si="166"/>
        <v>无奈</v>
      </c>
      <c r="F699" t="s">
        <v>1249</v>
      </c>
      <c r="G699">
        <v>1.3</v>
      </c>
      <c r="I699">
        <v>1</v>
      </c>
      <c r="J699">
        <v>1</v>
      </c>
      <c r="K699">
        <v>1</v>
      </c>
      <c r="L699" s="53" t="s">
        <v>1250</v>
      </c>
      <c r="M699" s="207" t="s">
        <v>1232</v>
      </c>
      <c r="N699">
        <v>1</v>
      </c>
      <c r="O699">
        <v>58</v>
      </c>
      <c r="P699">
        <v>0</v>
      </c>
      <c r="T699" s="136"/>
      <c r="U699" s="136"/>
      <c r="V699">
        <v>3</v>
      </c>
      <c r="W699" t="s">
        <v>101</v>
      </c>
      <c r="X699" t="str">
        <f>IF(ISBLANK(W699),"",VLOOKUP($W699,Sheet2!$A$2:$E$29,3,FALSE))</f>
        <v>UI_icon_teshudognzuo_14</v>
      </c>
      <c r="Y699" t="str">
        <f>IF(ISBLANK(W699),"",VLOOKUP($W699,Sheet2!$A$2:$E$29,4,FALSE))</f>
        <v>BQ_mood14</v>
      </c>
    </row>
    <row r="700" customFormat="1" ht="18.75" spans="1:25">
      <c r="A700" s="4">
        <f t="shared" si="167"/>
        <v>694</v>
      </c>
      <c r="B700" s="47">
        <f t="shared" si="164"/>
        <v>112027</v>
      </c>
      <c r="C700" t="s">
        <v>66</v>
      </c>
      <c r="D700" t="str">
        <f t="shared" si="156"/>
        <v>UI_icon_teshudognzuo_18</v>
      </c>
      <c r="E700" t="str">
        <f t="shared" si="166"/>
        <v>哈气</v>
      </c>
      <c r="F700" t="s">
        <v>1251</v>
      </c>
      <c r="I700">
        <v>1</v>
      </c>
      <c r="J700">
        <v>1</v>
      </c>
      <c r="K700">
        <v>1</v>
      </c>
      <c r="L700" s="53" t="s">
        <v>1252</v>
      </c>
      <c r="M700" s="207" t="s">
        <v>1232</v>
      </c>
      <c r="N700">
        <v>3.5</v>
      </c>
      <c r="O700">
        <v>58</v>
      </c>
      <c r="P700">
        <v>0</v>
      </c>
      <c r="T700" s="136"/>
      <c r="U700" s="136"/>
      <c r="V700">
        <v>4</v>
      </c>
      <c r="W700" t="s">
        <v>88</v>
      </c>
      <c r="X700" t="str">
        <f>IF(ISBLANK(W700),"",VLOOKUP($W700,Sheet2!$A$2:$E$29,3,FALSE))</f>
        <v>UI_icon_teshudognzuo_18</v>
      </c>
      <c r="Y700" t="str">
        <f>IF(ISBLANK(W700),"",VLOOKUP($W700,Sheet2!$A$2:$E$29,4,FALSE))</f>
        <v>BQ_mood18</v>
      </c>
    </row>
    <row r="701" s="16" customFormat="1" ht="18.75" spans="1:25">
      <c r="A701" s="4">
        <f t="shared" si="167"/>
        <v>695</v>
      </c>
      <c r="B701" s="48">
        <f t="shared" si="164"/>
        <v>112027</v>
      </c>
      <c r="C701" s="16" t="s">
        <v>93</v>
      </c>
      <c r="D701" s="16" t="str">
        <f t="shared" si="156"/>
        <v>UI_icon_teshudognzuo_03</v>
      </c>
      <c r="E701" s="16" t="str">
        <f t="shared" si="166"/>
        <v>打招呼</v>
      </c>
      <c r="F701" s="16" t="s">
        <v>1253</v>
      </c>
      <c r="I701" s="16">
        <v>1</v>
      </c>
      <c r="J701" s="16">
        <v>1</v>
      </c>
      <c r="K701" s="16">
        <v>1</v>
      </c>
      <c r="L701" s="54" t="s">
        <v>1254</v>
      </c>
      <c r="M701" s="208" t="s">
        <v>1232</v>
      </c>
      <c r="N701" s="16">
        <v>5</v>
      </c>
      <c r="O701" s="16">
        <v>58</v>
      </c>
      <c r="P701" s="16">
        <v>0</v>
      </c>
      <c r="T701" s="137"/>
      <c r="U701" s="137"/>
      <c r="V701" s="16">
        <v>5</v>
      </c>
      <c r="W701" s="16" t="s">
        <v>103</v>
      </c>
      <c r="X701" s="16" t="str">
        <f>IF(ISBLANK(W701),"",VLOOKUP($W701,Sheet2!$A$2:$E$29,3,FALSE))</f>
        <v>UI_icon_teshudognzuo_03</v>
      </c>
      <c r="Y701" s="16" t="str">
        <f>IF(ISBLANK(W701),"",VLOOKUP($W701,Sheet2!$A$2:$E$29,4,FALSE))</f>
        <v>BQ_mood03</v>
      </c>
    </row>
    <row r="702" s="4" customFormat="1" ht="13.5" customHeight="1" spans="1:25">
      <c r="A702" s="4">
        <f t="shared" si="167"/>
        <v>696</v>
      </c>
      <c r="B702" s="46">
        <f t="shared" si="164"/>
        <v>112028</v>
      </c>
      <c r="C702" s="4" t="s">
        <v>50</v>
      </c>
      <c r="D702" s="4" t="str">
        <f t="shared" si="156"/>
        <v>UI_icon_teshudognzuo_06</v>
      </c>
      <c r="E702" s="4" t="str">
        <f t="shared" si="166"/>
        <v>行礼</v>
      </c>
      <c r="F702" s="4" t="s">
        <v>1255</v>
      </c>
      <c r="I702" s="4">
        <v>1</v>
      </c>
      <c r="J702" s="4">
        <v>1</v>
      </c>
      <c r="K702" s="4">
        <v>1</v>
      </c>
      <c r="L702" s="52" t="s">
        <v>1256</v>
      </c>
      <c r="M702" s="206" t="s">
        <v>1232</v>
      </c>
      <c r="N702" s="4">
        <v>1</v>
      </c>
      <c r="O702" s="4">
        <v>59</v>
      </c>
      <c r="P702" s="4">
        <v>0</v>
      </c>
      <c r="T702" s="135"/>
      <c r="U702" s="135" t="s">
        <v>1257</v>
      </c>
      <c r="V702" s="4">
        <v>1</v>
      </c>
      <c r="W702" s="4" t="s">
        <v>449</v>
      </c>
      <c r="X702" s="4" t="str">
        <f>IF(ISBLANK(W702),"",VLOOKUP($W702,Sheet2!$A$2:$E$29,3,FALSE))</f>
        <v>UI_icon_teshudognzuo_06</v>
      </c>
      <c r="Y702" s="4" t="str">
        <f>IF(ISBLANK(W702),"",VLOOKUP($W702,Sheet2!$A$2:$E$29,4,FALSE))</f>
        <v>BQ_mood06</v>
      </c>
    </row>
    <row r="703" customFormat="1" ht="18.75" spans="1:25">
      <c r="A703" s="4">
        <f t="shared" si="167"/>
        <v>697</v>
      </c>
      <c r="B703" s="47">
        <f t="shared" si="164"/>
        <v>112028</v>
      </c>
      <c r="C703" t="s">
        <v>56</v>
      </c>
      <c r="D703" t="str">
        <f t="shared" ref="D703:D706" si="168">X703</f>
        <v>UI_icon_teshudognzuo_15</v>
      </c>
      <c r="E703" t="s">
        <v>194</v>
      </c>
      <c r="F703" t="s">
        <v>1258</v>
      </c>
      <c r="I703">
        <v>1</v>
      </c>
      <c r="J703">
        <v>1</v>
      </c>
      <c r="K703">
        <v>1</v>
      </c>
      <c r="L703" s="53" t="s">
        <v>1259</v>
      </c>
      <c r="M703" s="206" t="s">
        <v>1232</v>
      </c>
      <c r="N703">
        <v>6.4</v>
      </c>
      <c r="O703">
        <v>59</v>
      </c>
      <c r="P703">
        <v>0</v>
      </c>
      <c r="T703" s="136"/>
      <c r="U703" s="136"/>
      <c r="V703">
        <v>2</v>
      </c>
      <c r="W703" t="s">
        <v>194</v>
      </c>
      <c r="X703" t="str">
        <f>IF(ISBLANK(W703),"",VLOOKUP($W703,Sheet2!$A$2:$E$29,3,FALSE))</f>
        <v>UI_icon_teshudognzuo_15</v>
      </c>
      <c r="Y703" t="str">
        <f>IF(ISBLANK(W703),"",VLOOKUP($W703,Sheet2!$A$2:$E$29,4,FALSE))</f>
        <v>BQ_mood15</v>
      </c>
    </row>
    <row r="704" customFormat="1" ht="18.75" spans="1:25">
      <c r="A704" s="4">
        <f t="shared" si="167"/>
        <v>698</v>
      </c>
      <c r="B704" s="47">
        <f t="shared" si="164"/>
        <v>112028</v>
      </c>
      <c r="C704" t="s">
        <v>61</v>
      </c>
      <c r="D704" t="str">
        <f t="shared" si="168"/>
        <v>UI_icon_teshudognzuo_27</v>
      </c>
      <c r="E704" t="s">
        <v>65</v>
      </c>
      <c r="F704" t="s">
        <v>1260</v>
      </c>
      <c r="I704">
        <v>1</v>
      </c>
      <c r="J704">
        <v>1</v>
      </c>
      <c r="K704">
        <v>1</v>
      </c>
      <c r="L704" s="53" t="s">
        <v>1261</v>
      </c>
      <c r="M704" s="206" t="s">
        <v>1232</v>
      </c>
      <c r="N704">
        <v>1.9</v>
      </c>
      <c r="O704">
        <v>59</v>
      </c>
      <c r="P704">
        <v>0</v>
      </c>
      <c r="T704" s="136"/>
      <c r="U704" s="136"/>
      <c r="V704">
        <v>3</v>
      </c>
      <c r="W704" t="s">
        <v>65</v>
      </c>
      <c r="X704" t="str">
        <f>IF(ISBLANK(W704),"",VLOOKUP($W704,Sheet2!$A$2:$E$29,3,FALSE))</f>
        <v>UI_icon_teshudognzuo_27</v>
      </c>
      <c r="Y704" t="str">
        <f>IF(ISBLANK(W704),"",VLOOKUP($W704,Sheet2!$A$2:$E$29,4,FALSE))</f>
        <v>BQ_mood27</v>
      </c>
    </row>
    <row r="705" customFormat="1" ht="18.75" spans="1:25">
      <c r="A705" s="4">
        <f t="shared" si="167"/>
        <v>699</v>
      </c>
      <c r="B705" s="47">
        <f t="shared" si="164"/>
        <v>112028</v>
      </c>
      <c r="C705" t="s">
        <v>66</v>
      </c>
      <c r="D705" t="str">
        <f t="shared" si="168"/>
        <v>UI_icon_teshudognzuo_07</v>
      </c>
      <c r="E705" t="s">
        <v>127</v>
      </c>
      <c r="F705" t="s">
        <v>1262</v>
      </c>
      <c r="I705">
        <v>1</v>
      </c>
      <c r="J705">
        <v>1</v>
      </c>
      <c r="K705">
        <v>1</v>
      </c>
      <c r="L705" s="53" t="s">
        <v>1263</v>
      </c>
      <c r="M705" s="206" t="s">
        <v>1232</v>
      </c>
      <c r="N705">
        <v>3.2</v>
      </c>
      <c r="O705">
        <v>59</v>
      </c>
      <c r="P705">
        <v>0</v>
      </c>
      <c r="T705" s="136"/>
      <c r="U705" s="136"/>
      <c r="V705">
        <v>4</v>
      </c>
      <c r="W705" t="s">
        <v>127</v>
      </c>
      <c r="X705" t="str">
        <f>IF(ISBLANK(W705),"",VLOOKUP($W705,Sheet2!$A$2:$E$29,3,FALSE))</f>
        <v>UI_icon_teshudognzuo_07</v>
      </c>
      <c r="Y705" t="str">
        <f>IF(ISBLANK(W705),"",VLOOKUP($W705,Sheet2!$A$2:$E$29,4,FALSE))</f>
        <v>BQ_mood07</v>
      </c>
    </row>
    <row r="706" s="16" customFormat="1" ht="18.75" spans="1:25">
      <c r="A706" s="4">
        <f t="shared" si="167"/>
        <v>700</v>
      </c>
      <c r="B706" s="48">
        <f t="shared" si="164"/>
        <v>112028</v>
      </c>
      <c r="C706" s="16" t="s">
        <v>93</v>
      </c>
      <c r="D706" s="16" t="str">
        <f t="shared" si="168"/>
        <v>UI_icon_teshudognzuo_05</v>
      </c>
      <c r="E706" s="16" t="s">
        <v>60</v>
      </c>
      <c r="F706" s="16" t="s">
        <v>1264</v>
      </c>
      <c r="I706" s="16">
        <v>1</v>
      </c>
      <c r="J706" s="16">
        <v>1</v>
      </c>
      <c r="K706" s="16">
        <v>1</v>
      </c>
      <c r="L706" s="54" t="s">
        <v>1265</v>
      </c>
      <c r="M706" s="206" t="s">
        <v>1232</v>
      </c>
      <c r="N706" s="16">
        <v>5.8</v>
      </c>
      <c r="O706" s="16">
        <v>59</v>
      </c>
      <c r="P706" s="16">
        <v>0</v>
      </c>
      <c r="T706" s="137"/>
      <c r="U706" s="137"/>
      <c r="V706" s="16">
        <v>5</v>
      </c>
      <c r="W706" s="16" t="s">
        <v>60</v>
      </c>
      <c r="X706" s="16" t="str">
        <f>IF(ISBLANK(W706),"",VLOOKUP($W706,Sheet2!$A$2:$E$29,3,FALSE))</f>
        <v>UI_icon_teshudognzuo_05</v>
      </c>
      <c r="Y706" s="16" t="str">
        <f>IF(ISBLANK(W706),"",VLOOKUP($W706,Sheet2!$A$2:$E$29,4,FALSE))</f>
        <v>BQ_mood05</v>
      </c>
    </row>
    <row r="707" s="4" customFormat="1" ht="13.5" customHeight="1" spans="1:25">
      <c r="A707" s="4">
        <f t="shared" si="167"/>
        <v>701</v>
      </c>
      <c r="B707" s="46">
        <v>111001</v>
      </c>
      <c r="C707" s="4" t="s">
        <v>50</v>
      </c>
      <c r="D707" s="4" t="s">
        <v>1266</v>
      </c>
      <c r="I707" s="4">
        <v>0</v>
      </c>
      <c r="J707" s="4">
        <v>0</v>
      </c>
      <c r="K707" s="55">
        <v>0</v>
      </c>
      <c r="L707" s="52"/>
      <c r="N707" s="4">
        <v>3</v>
      </c>
      <c r="O707" s="4">
        <v>23</v>
      </c>
      <c r="P707" s="4">
        <v>0</v>
      </c>
      <c r="T707" s="140"/>
      <c r="U707" s="140" t="s">
        <v>1267</v>
      </c>
      <c r="V707" s="4">
        <v>1</v>
      </c>
      <c r="X707" s="4" t="str">
        <f>IF(ISBLANK(W707),"",VLOOKUP($W707,Sheet2!$A$2:$E$29,3,FALSE))</f>
        <v/>
      </c>
      <c r="Y707" s="4" t="str">
        <f>IF(ISBLANK(W707),"",VLOOKUP($W707,Sheet2!$A$2:$E$29,4,FALSE))</f>
        <v/>
      </c>
    </row>
    <row r="708" customFormat="1" ht="18.75" spans="1:25">
      <c r="A708" s="4">
        <f t="shared" si="167"/>
        <v>702</v>
      </c>
      <c r="B708" s="47">
        <v>111001</v>
      </c>
      <c r="C708" t="s">
        <v>56</v>
      </c>
      <c r="D708" t="s">
        <v>1266</v>
      </c>
      <c r="I708">
        <v>0</v>
      </c>
      <c r="J708">
        <v>0</v>
      </c>
      <c r="K708" s="56">
        <v>0</v>
      </c>
      <c r="L708" s="53"/>
      <c r="N708">
        <v>3</v>
      </c>
      <c r="O708">
        <v>23</v>
      </c>
      <c r="P708">
        <v>0</v>
      </c>
      <c r="T708" s="141"/>
      <c r="U708" s="141"/>
      <c r="V708">
        <v>2</v>
      </c>
      <c r="X708" t="str">
        <f>IF(ISBLANK(W708),"",VLOOKUP($W708,Sheet2!$A$2:$E$29,3,FALSE))</f>
        <v/>
      </c>
      <c r="Y708" t="str">
        <f>IF(ISBLANK(W708),"",VLOOKUP($W708,Sheet2!$A$2:$E$29,4,FALSE))</f>
        <v/>
      </c>
    </row>
    <row r="709" customFormat="1" ht="18.75" spans="1:25">
      <c r="A709" s="4">
        <f t="shared" ref="A709:A718" si="169">ROW()-6</f>
        <v>703</v>
      </c>
      <c r="B709" s="47">
        <v>111001</v>
      </c>
      <c r="C709" t="s">
        <v>61</v>
      </c>
      <c r="D709" t="s">
        <v>1266</v>
      </c>
      <c r="I709">
        <v>0</v>
      </c>
      <c r="J709">
        <v>0</v>
      </c>
      <c r="K709" s="56">
        <v>0</v>
      </c>
      <c r="L709" s="53"/>
      <c r="N709">
        <v>3</v>
      </c>
      <c r="O709">
        <v>23</v>
      </c>
      <c r="P709">
        <v>0</v>
      </c>
      <c r="T709" s="141"/>
      <c r="U709" s="141"/>
      <c r="V709">
        <v>3</v>
      </c>
      <c r="X709" t="str">
        <f>IF(ISBLANK(W709),"",VLOOKUP($W709,Sheet2!$A$2:$E$29,3,FALSE))</f>
        <v/>
      </c>
      <c r="Y709" t="str">
        <f>IF(ISBLANK(W709),"",VLOOKUP($W709,Sheet2!$A$2:$E$29,4,FALSE))</f>
        <v/>
      </c>
    </row>
    <row r="710" customFormat="1" ht="18.75" spans="1:25">
      <c r="A710" s="4">
        <f t="shared" si="169"/>
        <v>704</v>
      </c>
      <c r="B710" s="47">
        <v>111001</v>
      </c>
      <c r="C710" t="s">
        <v>66</v>
      </c>
      <c r="D710" t="s">
        <v>1266</v>
      </c>
      <c r="I710">
        <v>0</v>
      </c>
      <c r="J710">
        <v>0</v>
      </c>
      <c r="K710" s="56">
        <v>0</v>
      </c>
      <c r="L710" s="53"/>
      <c r="N710">
        <v>3</v>
      </c>
      <c r="O710">
        <v>23</v>
      </c>
      <c r="P710">
        <v>0</v>
      </c>
      <c r="T710" s="141"/>
      <c r="U710" s="141"/>
      <c r="V710">
        <v>4</v>
      </c>
      <c r="X710" t="str">
        <f>IF(ISBLANK(W710),"",VLOOKUP($W710,Sheet2!$A$2:$E$29,3,FALSE))</f>
        <v/>
      </c>
      <c r="Y710" t="str">
        <f>IF(ISBLANK(W710),"",VLOOKUP($W710,Sheet2!$A$2:$E$29,4,FALSE))</f>
        <v/>
      </c>
    </row>
    <row r="711" s="16" customFormat="1" ht="18.75" spans="1:25">
      <c r="A711" s="4">
        <f t="shared" si="169"/>
        <v>705</v>
      </c>
      <c r="B711" s="48">
        <v>111001</v>
      </c>
      <c r="C711" s="16" t="s">
        <v>93</v>
      </c>
      <c r="D711" s="16" t="s">
        <v>1266</v>
      </c>
      <c r="I711" s="16">
        <v>0</v>
      </c>
      <c r="J711" s="16">
        <v>0</v>
      </c>
      <c r="K711" s="57">
        <v>0</v>
      </c>
      <c r="L711" s="54"/>
      <c r="N711" s="16">
        <v>3</v>
      </c>
      <c r="O711" s="16">
        <v>23</v>
      </c>
      <c r="P711" s="16">
        <v>0</v>
      </c>
      <c r="T711" s="142"/>
      <c r="U711" s="142"/>
      <c r="V711" s="16">
        <v>5</v>
      </c>
      <c r="X711" s="16" t="str">
        <f>IF(ISBLANK(W711),"",VLOOKUP($W711,Sheet2!$A$2:$E$29,3,FALSE))</f>
        <v/>
      </c>
      <c r="Y711" s="16" t="str">
        <f>IF(ISBLANK(W711),"",VLOOKUP($W711,Sheet2!$A$2:$E$29,4,FALSE))</f>
        <v/>
      </c>
    </row>
    <row r="712" s="4" customFormat="1" ht="13.5" customHeight="1" spans="1:25">
      <c r="A712" s="4">
        <f t="shared" si="169"/>
        <v>706</v>
      </c>
      <c r="B712" s="46">
        <f>B707+1</f>
        <v>111002</v>
      </c>
      <c r="C712" s="4" t="s">
        <v>50</v>
      </c>
      <c r="D712" s="4" t="s">
        <v>1266</v>
      </c>
      <c r="I712" s="4">
        <v>0</v>
      </c>
      <c r="J712" s="4">
        <v>0</v>
      </c>
      <c r="K712" s="55">
        <v>0</v>
      </c>
      <c r="L712" s="52"/>
      <c r="N712" s="4">
        <v>3</v>
      </c>
      <c r="O712" s="4">
        <v>18</v>
      </c>
      <c r="P712" s="4">
        <v>0</v>
      </c>
      <c r="T712" s="140"/>
      <c r="U712" s="140" t="s">
        <v>1268</v>
      </c>
      <c r="V712" s="4">
        <v>1</v>
      </c>
      <c r="X712" s="4" t="str">
        <f>IF(ISBLANK(W712),"",VLOOKUP($W712,Sheet2!$A$2:$E$29,3,FALSE))</f>
        <v/>
      </c>
      <c r="Y712" s="4" t="str">
        <f>IF(ISBLANK(W712),"",VLOOKUP($W712,Sheet2!$A$2:$E$29,4,FALSE))</f>
        <v/>
      </c>
    </row>
    <row r="713" customFormat="1" ht="18.75" spans="1:25">
      <c r="A713" s="4">
        <f t="shared" si="169"/>
        <v>707</v>
      </c>
      <c r="B713" s="47">
        <f t="shared" ref="B713:B745" si="170">B708+1</f>
        <v>111002</v>
      </c>
      <c r="C713" t="s">
        <v>56</v>
      </c>
      <c r="D713" t="s">
        <v>1266</v>
      </c>
      <c r="I713">
        <v>0</v>
      </c>
      <c r="J713">
        <v>0</v>
      </c>
      <c r="K713" s="56">
        <v>0</v>
      </c>
      <c r="L713" s="53"/>
      <c r="N713">
        <v>3</v>
      </c>
      <c r="O713">
        <v>18</v>
      </c>
      <c r="P713">
        <v>0</v>
      </c>
      <c r="T713" s="141"/>
      <c r="U713" s="141"/>
      <c r="V713">
        <v>2</v>
      </c>
      <c r="X713" t="str">
        <f>IF(ISBLANK(W713),"",VLOOKUP($W713,Sheet2!$A$2:$E$29,3,FALSE))</f>
        <v/>
      </c>
      <c r="Y713" t="str">
        <f>IF(ISBLANK(W713),"",VLOOKUP($W713,Sheet2!$A$2:$E$29,4,FALSE))</f>
        <v/>
      </c>
    </row>
    <row r="714" customFormat="1" ht="18.75" spans="1:25">
      <c r="A714" s="4">
        <f t="shared" si="169"/>
        <v>708</v>
      </c>
      <c r="B714" s="47">
        <f t="shared" si="170"/>
        <v>111002</v>
      </c>
      <c r="C714" t="s">
        <v>61</v>
      </c>
      <c r="D714" t="s">
        <v>1266</v>
      </c>
      <c r="I714">
        <v>0</v>
      </c>
      <c r="J714">
        <v>0</v>
      </c>
      <c r="K714" s="56">
        <v>0</v>
      </c>
      <c r="L714" s="53"/>
      <c r="N714">
        <v>3</v>
      </c>
      <c r="O714">
        <v>18</v>
      </c>
      <c r="P714">
        <v>0</v>
      </c>
      <c r="T714" s="141"/>
      <c r="U714" s="141"/>
      <c r="V714">
        <v>3</v>
      </c>
      <c r="X714" t="str">
        <f>IF(ISBLANK(W714),"",VLOOKUP($W714,Sheet2!$A$2:$E$29,3,FALSE))</f>
        <v/>
      </c>
      <c r="Y714" t="str">
        <f>IF(ISBLANK(W714),"",VLOOKUP($W714,Sheet2!$A$2:$E$29,4,FALSE))</f>
        <v/>
      </c>
    </row>
    <row r="715" customFormat="1" ht="18.75" spans="1:25">
      <c r="A715" s="4">
        <f t="shared" si="169"/>
        <v>709</v>
      </c>
      <c r="B715" s="47">
        <f t="shared" si="170"/>
        <v>111002</v>
      </c>
      <c r="C715" t="s">
        <v>66</v>
      </c>
      <c r="D715" t="s">
        <v>1266</v>
      </c>
      <c r="I715">
        <v>0</v>
      </c>
      <c r="J715">
        <v>0</v>
      </c>
      <c r="K715" s="56">
        <v>0</v>
      </c>
      <c r="L715" s="53"/>
      <c r="N715">
        <v>3</v>
      </c>
      <c r="O715">
        <v>18</v>
      </c>
      <c r="P715">
        <v>0</v>
      </c>
      <c r="T715" s="141"/>
      <c r="U715" s="141"/>
      <c r="V715">
        <v>4</v>
      </c>
      <c r="X715" t="str">
        <f>IF(ISBLANK(W715),"",VLOOKUP($W715,Sheet2!$A$2:$E$29,3,FALSE))</f>
        <v/>
      </c>
      <c r="Y715" t="str">
        <f>IF(ISBLANK(W715),"",VLOOKUP($W715,Sheet2!$A$2:$E$29,4,FALSE))</f>
        <v/>
      </c>
    </row>
    <row r="716" s="16" customFormat="1" ht="18.75" spans="1:25">
      <c r="A716" s="4">
        <f t="shared" si="169"/>
        <v>710</v>
      </c>
      <c r="B716" s="48">
        <f t="shared" si="170"/>
        <v>111002</v>
      </c>
      <c r="C716" s="16" t="s">
        <v>93</v>
      </c>
      <c r="D716" s="16" t="s">
        <v>1266</v>
      </c>
      <c r="I716" s="16">
        <v>0</v>
      </c>
      <c r="J716" s="16">
        <v>0</v>
      </c>
      <c r="K716" s="57">
        <v>0</v>
      </c>
      <c r="L716" s="54"/>
      <c r="N716" s="16">
        <v>3</v>
      </c>
      <c r="O716" s="16">
        <v>18</v>
      </c>
      <c r="P716" s="16">
        <v>0</v>
      </c>
      <c r="T716" s="142"/>
      <c r="U716" s="142"/>
      <c r="V716" s="16">
        <v>5</v>
      </c>
      <c r="X716" s="16" t="str">
        <f>IF(ISBLANK(W716),"",VLOOKUP($W716,Sheet2!$A$2:$E$29,3,FALSE))</f>
        <v/>
      </c>
      <c r="Y716" s="16" t="str">
        <f>IF(ISBLANK(W716),"",VLOOKUP($W716,Sheet2!$A$2:$E$29,4,FALSE))</f>
        <v/>
      </c>
    </row>
    <row r="717" s="4" customFormat="1" ht="13.5" customHeight="1" spans="1:25">
      <c r="A717" s="4">
        <f t="shared" si="169"/>
        <v>711</v>
      </c>
      <c r="B717" s="46">
        <f t="shared" si="170"/>
        <v>111003</v>
      </c>
      <c r="C717" s="4" t="s">
        <v>50</v>
      </c>
      <c r="D717" s="4" t="s">
        <v>1266</v>
      </c>
      <c r="I717" s="4">
        <v>0</v>
      </c>
      <c r="J717" s="4">
        <v>0</v>
      </c>
      <c r="K717" s="55">
        <v>0</v>
      </c>
      <c r="L717" s="52"/>
      <c r="N717" s="4">
        <v>3</v>
      </c>
      <c r="O717" s="4">
        <v>24</v>
      </c>
      <c r="P717" s="4">
        <v>0</v>
      </c>
      <c r="T717" s="140"/>
      <c r="U717" s="140" t="s">
        <v>1269</v>
      </c>
      <c r="V717" s="4">
        <v>1</v>
      </c>
      <c r="X717" s="4" t="str">
        <f>IF(ISBLANK(W717),"",VLOOKUP($W717,Sheet2!$A$2:$E$29,3,FALSE))</f>
        <v/>
      </c>
      <c r="Y717" s="4" t="str">
        <f>IF(ISBLANK(W717),"",VLOOKUP($W717,Sheet2!$A$2:$E$29,4,FALSE))</f>
        <v/>
      </c>
    </row>
    <row r="718" customFormat="1" ht="18.75" spans="1:25">
      <c r="A718" s="4">
        <f t="shared" si="169"/>
        <v>712</v>
      </c>
      <c r="B718" s="47">
        <f t="shared" si="170"/>
        <v>111003</v>
      </c>
      <c r="C718" t="s">
        <v>56</v>
      </c>
      <c r="D718" t="s">
        <v>1266</v>
      </c>
      <c r="I718">
        <v>0</v>
      </c>
      <c r="J718">
        <v>0</v>
      </c>
      <c r="K718" s="56">
        <v>0</v>
      </c>
      <c r="L718" s="53"/>
      <c r="N718">
        <v>3</v>
      </c>
      <c r="O718">
        <v>24</v>
      </c>
      <c r="P718">
        <v>0</v>
      </c>
      <c r="T718" s="141"/>
      <c r="U718" s="141"/>
      <c r="V718">
        <v>2</v>
      </c>
      <c r="X718" t="str">
        <f>IF(ISBLANK(W718),"",VLOOKUP($W718,Sheet2!$A$2:$E$29,3,FALSE))</f>
        <v/>
      </c>
      <c r="Y718" t="str">
        <f>IF(ISBLANK(W718),"",VLOOKUP($W718,Sheet2!$A$2:$E$29,4,FALSE))</f>
        <v/>
      </c>
    </row>
    <row r="719" customFormat="1" ht="18.75" spans="1:25">
      <c r="A719" s="4">
        <f t="shared" ref="A719:A728" si="171">ROW()-6</f>
        <v>713</v>
      </c>
      <c r="B719" s="47">
        <f t="shared" si="170"/>
        <v>111003</v>
      </c>
      <c r="C719" t="s">
        <v>61</v>
      </c>
      <c r="D719" t="s">
        <v>1266</v>
      </c>
      <c r="I719">
        <v>0</v>
      </c>
      <c r="J719">
        <v>0</v>
      </c>
      <c r="K719" s="56">
        <v>0</v>
      </c>
      <c r="L719" s="53"/>
      <c r="N719">
        <v>3</v>
      </c>
      <c r="O719">
        <v>24</v>
      </c>
      <c r="P719">
        <v>0</v>
      </c>
      <c r="T719" s="141"/>
      <c r="U719" s="141"/>
      <c r="V719">
        <v>3</v>
      </c>
      <c r="X719" t="str">
        <f>IF(ISBLANK(W719),"",VLOOKUP($W719,Sheet2!$A$2:$E$29,3,FALSE))</f>
        <v/>
      </c>
      <c r="Y719" t="str">
        <f>IF(ISBLANK(W719),"",VLOOKUP($W719,Sheet2!$A$2:$E$29,4,FALSE))</f>
        <v/>
      </c>
    </row>
    <row r="720" customFormat="1" ht="18.75" spans="1:25">
      <c r="A720" s="4">
        <f t="shared" si="171"/>
        <v>714</v>
      </c>
      <c r="B720" s="47">
        <f t="shared" si="170"/>
        <v>111003</v>
      </c>
      <c r="C720" t="s">
        <v>66</v>
      </c>
      <c r="D720" t="s">
        <v>1266</v>
      </c>
      <c r="I720">
        <v>0</v>
      </c>
      <c r="J720">
        <v>0</v>
      </c>
      <c r="K720" s="56">
        <v>0</v>
      </c>
      <c r="L720" s="53"/>
      <c r="N720">
        <v>3</v>
      </c>
      <c r="O720">
        <v>24</v>
      </c>
      <c r="P720">
        <v>0</v>
      </c>
      <c r="T720" s="141"/>
      <c r="U720" s="141"/>
      <c r="V720">
        <v>4</v>
      </c>
      <c r="X720" t="str">
        <f>IF(ISBLANK(W720),"",VLOOKUP($W720,Sheet2!$A$2:$E$29,3,FALSE))</f>
        <v/>
      </c>
      <c r="Y720" t="str">
        <f>IF(ISBLANK(W720),"",VLOOKUP($W720,Sheet2!$A$2:$E$29,4,FALSE))</f>
        <v/>
      </c>
    </row>
    <row r="721" s="16" customFormat="1" ht="18.75" spans="1:25">
      <c r="A721" s="4">
        <f t="shared" si="171"/>
        <v>715</v>
      </c>
      <c r="B721" s="48">
        <f t="shared" si="170"/>
        <v>111003</v>
      </c>
      <c r="C721" s="16" t="s">
        <v>93</v>
      </c>
      <c r="D721" s="16" t="s">
        <v>1266</v>
      </c>
      <c r="I721" s="16">
        <v>0</v>
      </c>
      <c r="J721" s="16">
        <v>0</v>
      </c>
      <c r="K721" s="57">
        <v>0</v>
      </c>
      <c r="L721" s="54"/>
      <c r="N721" s="16">
        <v>3</v>
      </c>
      <c r="O721" s="16">
        <v>24</v>
      </c>
      <c r="P721" s="16">
        <v>0</v>
      </c>
      <c r="T721" s="142"/>
      <c r="U721" s="142"/>
      <c r="V721" s="16">
        <v>5</v>
      </c>
      <c r="X721" s="16" t="str">
        <f>IF(ISBLANK(W721),"",VLOOKUP($W721,Sheet2!$A$2:$E$29,3,FALSE))</f>
        <v/>
      </c>
      <c r="Y721" s="16" t="str">
        <f>IF(ISBLANK(W721),"",VLOOKUP($W721,Sheet2!$A$2:$E$29,4,FALSE))</f>
        <v/>
      </c>
    </row>
    <row r="722" s="4" customFormat="1" ht="13.5" customHeight="1" spans="1:25">
      <c r="A722" s="4">
        <f t="shared" si="171"/>
        <v>716</v>
      </c>
      <c r="B722" s="46">
        <f t="shared" si="170"/>
        <v>111004</v>
      </c>
      <c r="C722" s="4" t="s">
        <v>50</v>
      </c>
      <c r="D722" s="4" t="s">
        <v>1266</v>
      </c>
      <c r="I722" s="4">
        <v>0</v>
      </c>
      <c r="J722" s="4">
        <v>0</v>
      </c>
      <c r="K722" s="55">
        <v>0</v>
      </c>
      <c r="L722" s="52"/>
      <c r="N722" s="4">
        <v>3</v>
      </c>
      <c r="O722" s="4">
        <v>19</v>
      </c>
      <c r="P722" s="4">
        <v>0</v>
      </c>
      <c r="T722" s="140"/>
      <c r="U722" s="140" t="s">
        <v>1270</v>
      </c>
      <c r="V722" s="4">
        <v>1</v>
      </c>
      <c r="X722" s="4" t="str">
        <f>IF(ISBLANK(W722),"",VLOOKUP($W722,Sheet2!$A$2:$E$29,3,FALSE))</f>
        <v/>
      </c>
      <c r="Y722" s="4" t="str">
        <f>IF(ISBLANK(W722),"",VLOOKUP($W722,Sheet2!$A$2:$E$29,4,FALSE))</f>
        <v/>
      </c>
    </row>
    <row r="723" customFormat="1" ht="18.75" spans="1:25">
      <c r="A723" s="4">
        <f t="shared" si="171"/>
        <v>717</v>
      </c>
      <c r="B723" s="47">
        <f t="shared" si="170"/>
        <v>111004</v>
      </c>
      <c r="C723" t="s">
        <v>56</v>
      </c>
      <c r="D723" t="s">
        <v>1266</v>
      </c>
      <c r="I723">
        <v>0</v>
      </c>
      <c r="J723">
        <v>0</v>
      </c>
      <c r="K723" s="56">
        <v>0</v>
      </c>
      <c r="L723" s="53"/>
      <c r="N723">
        <v>3</v>
      </c>
      <c r="O723">
        <v>19</v>
      </c>
      <c r="P723">
        <v>0</v>
      </c>
      <c r="T723" s="141"/>
      <c r="U723" s="141"/>
      <c r="V723">
        <v>2</v>
      </c>
      <c r="X723" t="str">
        <f>IF(ISBLANK(W723),"",VLOOKUP($W723,Sheet2!$A$2:$E$29,3,FALSE))</f>
        <v/>
      </c>
      <c r="Y723" t="str">
        <f>IF(ISBLANK(W723),"",VLOOKUP($W723,Sheet2!$A$2:$E$29,4,FALSE))</f>
        <v/>
      </c>
    </row>
    <row r="724" customFormat="1" ht="18.75" spans="1:25">
      <c r="A724" s="4">
        <f t="shared" si="171"/>
        <v>718</v>
      </c>
      <c r="B724" s="47">
        <f t="shared" si="170"/>
        <v>111004</v>
      </c>
      <c r="C724" t="s">
        <v>61</v>
      </c>
      <c r="D724" t="s">
        <v>1266</v>
      </c>
      <c r="I724">
        <v>0</v>
      </c>
      <c r="J724">
        <v>0</v>
      </c>
      <c r="K724" s="56">
        <v>0</v>
      </c>
      <c r="L724" s="53"/>
      <c r="N724">
        <v>3</v>
      </c>
      <c r="O724">
        <v>19</v>
      </c>
      <c r="P724">
        <v>0</v>
      </c>
      <c r="T724" s="141"/>
      <c r="U724" s="141"/>
      <c r="V724">
        <v>3</v>
      </c>
      <c r="X724" t="str">
        <f>IF(ISBLANK(W724),"",VLOOKUP($W724,Sheet2!$A$2:$E$29,3,FALSE))</f>
        <v/>
      </c>
      <c r="Y724" t="str">
        <f>IF(ISBLANK(W724),"",VLOOKUP($W724,Sheet2!$A$2:$E$29,4,FALSE))</f>
        <v/>
      </c>
    </row>
    <row r="725" customFormat="1" ht="18.75" spans="1:25">
      <c r="A725" s="4">
        <f t="shared" si="171"/>
        <v>719</v>
      </c>
      <c r="B725" s="47">
        <f t="shared" si="170"/>
        <v>111004</v>
      </c>
      <c r="C725" t="s">
        <v>66</v>
      </c>
      <c r="D725" t="s">
        <v>1266</v>
      </c>
      <c r="I725">
        <v>0</v>
      </c>
      <c r="J725">
        <v>0</v>
      </c>
      <c r="K725" s="56">
        <v>0</v>
      </c>
      <c r="L725" s="53"/>
      <c r="N725">
        <v>3</v>
      </c>
      <c r="O725">
        <v>19</v>
      </c>
      <c r="P725">
        <v>0</v>
      </c>
      <c r="T725" s="141"/>
      <c r="U725" s="141"/>
      <c r="V725">
        <v>4</v>
      </c>
      <c r="X725" t="str">
        <f>IF(ISBLANK(W725),"",VLOOKUP($W725,Sheet2!$A$2:$E$29,3,FALSE))</f>
        <v/>
      </c>
      <c r="Y725" t="str">
        <f>IF(ISBLANK(W725),"",VLOOKUP($W725,Sheet2!$A$2:$E$29,4,FALSE))</f>
        <v/>
      </c>
    </row>
    <row r="726" s="16" customFormat="1" ht="18.75" spans="1:25">
      <c r="A726" s="4">
        <f t="shared" si="171"/>
        <v>720</v>
      </c>
      <c r="B726" s="48">
        <f t="shared" si="170"/>
        <v>111004</v>
      </c>
      <c r="C726" s="16" t="s">
        <v>93</v>
      </c>
      <c r="D726" s="16" t="s">
        <v>1266</v>
      </c>
      <c r="I726" s="16">
        <v>0</v>
      </c>
      <c r="J726" s="16">
        <v>0</v>
      </c>
      <c r="K726" s="57">
        <v>0</v>
      </c>
      <c r="L726" s="54"/>
      <c r="N726" s="16">
        <v>3</v>
      </c>
      <c r="O726" s="16">
        <v>19</v>
      </c>
      <c r="P726" s="16">
        <v>0</v>
      </c>
      <c r="T726" s="142"/>
      <c r="U726" s="142"/>
      <c r="V726" s="16">
        <v>5</v>
      </c>
      <c r="X726" s="16" t="str">
        <f>IF(ISBLANK(W726),"",VLOOKUP($W726,Sheet2!$A$2:$E$29,3,FALSE))</f>
        <v/>
      </c>
      <c r="Y726" s="16" t="str">
        <f>IF(ISBLANK(W726),"",VLOOKUP($W726,Sheet2!$A$2:$E$29,4,FALSE))</f>
        <v/>
      </c>
    </row>
    <row r="727" s="4" customFormat="1" ht="13.5" customHeight="1" spans="1:25">
      <c r="A727" s="4">
        <f t="shared" si="171"/>
        <v>721</v>
      </c>
      <c r="B727" s="46">
        <f t="shared" si="170"/>
        <v>111005</v>
      </c>
      <c r="C727" s="4" t="s">
        <v>50</v>
      </c>
      <c r="D727" s="4" t="s">
        <v>1266</v>
      </c>
      <c r="I727" s="4">
        <v>0</v>
      </c>
      <c r="J727" s="4">
        <v>0</v>
      </c>
      <c r="K727" s="55">
        <v>0</v>
      </c>
      <c r="L727" s="52"/>
      <c r="N727" s="4">
        <v>3</v>
      </c>
      <c r="O727" s="4">
        <v>8</v>
      </c>
      <c r="P727" s="4">
        <v>0</v>
      </c>
      <c r="T727" s="140"/>
      <c r="U727" s="140" t="s">
        <v>1271</v>
      </c>
      <c r="V727" s="4">
        <v>1</v>
      </c>
      <c r="X727" s="4" t="str">
        <f>IF(ISBLANK(W727),"",VLOOKUP($W727,Sheet2!$A$2:$E$29,3,FALSE))</f>
        <v/>
      </c>
      <c r="Y727" s="4" t="str">
        <f>IF(ISBLANK(W727),"",VLOOKUP($W727,Sheet2!$A$2:$E$29,4,FALSE))</f>
        <v/>
      </c>
    </row>
    <row r="728" customFormat="1" ht="18.75" spans="1:25">
      <c r="A728" s="4">
        <f t="shared" si="171"/>
        <v>722</v>
      </c>
      <c r="B728" s="47">
        <f t="shared" si="170"/>
        <v>111005</v>
      </c>
      <c r="C728" t="s">
        <v>56</v>
      </c>
      <c r="D728" t="s">
        <v>1266</v>
      </c>
      <c r="F728" t="s">
        <v>1272</v>
      </c>
      <c r="I728">
        <v>0</v>
      </c>
      <c r="J728">
        <v>0</v>
      </c>
      <c r="K728" s="56">
        <v>0</v>
      </c>
      <c r="L728" s="53" t="s">
        <v>1273</v>
      </c>
      <c r="M728" s="207" t="s">
        <v>1164</v>
      </c>
      <c r="N728">
        <v>3</v>
      </c>
      <c r="O728">
        <v>8</v>
      </c>
      <c r="P728">
        <v>0</v>
      </c>
      <c r="T728" s="141"/>
      <c r="U728" s="141"/>
      <c r="V728">
        <v>2</v>
      </c>
      <c r="X728" t="str">
        <f>IF(ISBLANK(W728),"",VLOOKUP($W728,Sheet2!$A$2:$E$29,3,FALSE))</f>
        <v/>
      </c>
      <c r="Y728" t="str">
        <f>IF(ISBLANK(W728),"",VLOOKUP($W728,Sheet2!$A$2:$E$29,4,FALSE))</f>
        <v/>
      </c>
    </row>
    <row r="729" customFormat="1" ht="18.75" spans="1:25">
      <c r="A729" s="4">
        <f t="shared" ref="A729:A738" si="172">ROW()-6</f>
        <v>723</v>
      </c>
      <c r="B729" s="47">
        <f t="shared" si="170"/>
        <v>111005</v>
      </c>
      <c r="C729" t="s">
        <v>61</v>
      </c>
      <c r="D729" t="s">
        <v>1266</v>
      </c>
      <c r="I729">
        <v>0</v>
      </c>
      <c r="J729">
        <v>0</v>
      </c>
      <c r="K729" s="56">
        <v>0</v>
      </c>
      <c r="L729" s="53"/>
      <c r="N729">
        <v>3</v>
      </c>
      <c r="O729">
        <v>8</v>
      </c>
      <c r="P729">
        <v>0</v>
      </c>
      <c r="T729" s="141"/>
      <c r="U729" s="141"/>
      <c r="V729">
        <v>3</v>
      </c>
      <c r="X729" t="str">
        <f>IF(ISBLANK(W729),"",VLOOKUP($W729,Sheet2!$A$2:$E$29,3,FALSE))</f>
        <v/>
      </c>
      <c r="Y729" t="str">
        <f>IF(ISBLANK(W729),"",VLOOKUP($W729,Sheet2!$A$2:$E$29,4,FALSE))</f>
        <v/>
      </c>
    </row>
    <row r="730" customFormat="1" ht="18.75" spans="1:25">
      <c r="A730" s="4">
        <f t="shared" si="172"/>
        <v>724</v>
      </c>
      <c r="B730" s="47">
        <f t="shared" si="170"/>
        <v>111005</v>
      </c>
      <c r="C730" t="s">
        <v>66</v>
      </c>
      <c r="D730" t="s">
        <v>1266</v>
      </c>
      <c r="F730" t="s">
        <v>1274</v>
      </c>
      <c r="I730">
        <v>0</v>
      </c>
      <c r="J730">
        <v>0</v>
      </c>
      <c r="K730" s="56">
        <v>0</v>
      </c>
      <c r="L730" s="53" t="s">
        <v>1275</v>
      </c>
      <c r="M730" s="207" t="s">
        <v>1164</v>
      </c>
      <c r="N730">
        <v>3</v>
      </c>
      <c r="O730">
        <v>8</v>
      </c>
      <c r="P730">
        <v>0</v>
      </c>
      <c r="T730" s="141"/>
      <c r="U730" s="141"/>
      <c r="V730">
        <v>4</v>
      </c>
      <c r="X730" t="str">
        <f>IF(ISBLANK(W730),"",VLOOKUP($W730,Sheet2!$A$2:$E$29,3,FALSE))</f>
        <v/>
      </c>
      <c r="Y730" t="str">
        <f>IF(ISBLANK(W730),"",VLOOKUP($W730,Sheet2!$A$2:$E$29,4,FALSE))</f>
        <v/>
      </c>
    </row>
    <row r="731" s="16" customFormat="1" ht="18.75" spans="1:25">
      <c r="A731" s="4">
        <f t="shared" si="172"/>
        <v>725</v>
      </c>
      <c r="B731" s="48">
        <f t="shared" si="170"/>
        <v>111005</v>
      </c>
      <c r="C731" s="16" t="s">
        <v>93</v>
      </c>
      <c r="D731" s="16" t="s">
        <v>1266</v>
      </c>
      <c r="I731" s="16">
        <v>0</v>
      </c>
      <c r="J731" s="16">
        <v>0</v>
      </c>
      <c r="K731" s="57">
        <v>0</v>
      </c>
      <c r="L731" s="54"/>
      <c r="N731" s="16">
        <v>3</v>
      </c>
      <c r="O731" s="16">
        <v>8</v>
      </c>
      <c r="P731" s="16">
        <v>0</v>
      </c>
      <c r="T731" s="142"/>
      <c r="U731" s="142"/>
      <c r="V731" s="16">
        <v>5</v>
      </c>
      <c r="X731" s="16" t="str">
        <f>IF(ISBLANK(W731),"",VLOOKUP($W731,Sheet2!$A$2:$E$29,3,FALSE))</f>
        <v/>
      </c>
      <c r="Y731" s="16" t="str">
        <f>IF(ISBLANK(W731),"",VLOOKUP($W731,Sheet2!$A$2:$E$29,4,FALSE))</f>
        <v/>
      </c>
    </row>
    <row r="732" s="4" customFormat="1" ht="13.5" customHeight="1" spans="1:25">
      <c r="A732" s="4">
        <f t="shared" si="172"/>
        <v>726</v>
      </c>
      <c r="B732" s="46">
        <f t="shared" si="170"/>
        <v>111006</v>
      </c>
      <c r="C732" s="4" t="s">
        <v>50</v>
      </c>
      <c r="D732" s="4" t="s">
        <v>1266</v>
      </c>
      <c r="I732" s="4">
        <v>0</v>
      </c>
      <c r="J732" s="4">
        <v>0</v>
      </c>
      <c r="K732" s="55">
        <v>0</v>
      </c>
      <c r="L732" s="52"/>
      <c r="N732" s="4">
        <v>3</v>
      </c>
      <c r="O732" s="4">
        <v>21</v>
      </c>
      <c r="P732" s="4">
        <v>0</v>
      </c>
      <c r="T732" s="140"/>
      <c r="U732" s="140" t="s">
        <v>1276</v>
      </c>
      <c r="V732" s="4">
        <v>1</v>
      </c>
      <c r="X732" s="4" t="str">
        <f>IF(ISBLANK(W732),"",VLOOKUP($W732,Sheet2!$A$2:$E$29,3,FALSE))</f>
        <v/>
      </c>
      <c r="Y732" s="4" t="str">
        <f>IF(ISBLANK(W732),"",VLOOKUP($W732,Sheet2!$A$2:$E$29,4,FALSE))</f>
        <v/>
      </c>
    </row>
    <row r="733" customFormat="1" ht="18.75" spans="1:25">
      <c r="A733" s="4">
        <f t="shared" si="172"/>
        <v>727</v>
      </c>
      <c r="B733" s="47">
        <f t="shared" si="170"/>
        <v>111006</v>
      </c>
      <c r="C733" t="s">
        <v>56</v>
      </c>
      <c r="D733" t="s">
        <v>1266</v>
      </c>
      <c r="I733">
        <v>0</v>
      </c>
      <c r="J733">
        <v>0</v>
      </c>
      <c r="K733" s="56">
        <v>0</v>
      </c>
      <c r="L733" s="53"/>
      <c r="N733">
        <v>3</v>
      </c>
      <c r="O733">
        <v>21</v>
      </c>
      <c r="P733">
        <v>0</v>
      </c>
      <c r="T733" s="141"/>
      <c r="U733" s="141"/>
      <c r="V733">
        <v>2</v>
      </c>
      <c r="X733" t="str">
        <f>IF(ISBLANK(W733),"",VLOOKUP($W733,Sheet2!$A$2:$E$29,3,FALSE))</f>
        <v/>
      </c>
      <c r="Y733" t="str">
        <f>IF(ISBLANK(W733),"",VLOOKUP($W733,Sheet2!$A$2:$E$29,4,FALSE))</f>
        <v/>
      </c>
    </row>
    <row r="734" customFormat="1" ht="18.75" spans="1:25">
      <c r="A734" s="4">
        <f t="shared" si="172"/>
        <v>728</v>
      </c>
      <c r="B734" s="47">
        <f t="shared" si="170"/>
        <v>111006</v>
      </c>
      <c r="C734" t="s">
        <v>61</v>
      </c>
      <c r="D734" t="s">
        <v>1266</v>
      </c>
      <c r="I734">
        <v>0</v>
      </c>
      <c r="J734">
        <v>0</v>
      </c>
      <c r="K734" s="56">
        <v>0</v>
      </c>
      <c r="L734" s="53"/>
      <c r="N734">
        <v>3</v>
      </c>
      <c r="O734">
        <v>21</v>
      </c>
      <c r="P734">
        <v>0</v>
      </c>
      <c r="T734" s="141"/>
      <c r="U734" s="141"/>
      <c r="V734">
        <v>3</v>
      </c>
      <c r="X734" t="str">
        <f>IF(ISBLANK(W734),"",VLOOKUP($W734,Sheet2!$A$2:$E$29,3,FALSE))</f>
        <v/>
      </c>
      <c r="Y734" t="str">
        <f>IF(ISBLANK(W734),"",VLOOKUP($W734,Sheet2!$A$2:$E$29,4,FALSE))</f>
        <v/>
      </c>
    </row>
    <row r="735" customFormat="1" ht="18.75" spans="1:25">
      <c r="A735" s="4">
        <f t="shared" si="172"/>
        <v>729</v>
      </c>
      <c r="B735" s="47">
        <f t="shared" si="170"/>
        <v>111006</v>
      </c>
      <c r="C735" t="s">
        <v>66</v>
      </c>
      <c r="D735" t="s">
        <v>1266</v>
      </c>
      <c r="I735">
        <v>0</v>
      </c>
      <c r="J735">
        <v>0</v>
      </c>
      <c r="K735" s="56">
        <v>0</v>
      </c>
      <c r="L735" s="53"/>
      <c r="N735">
        <v>3</v>
      </c>
      <c r="O735">
        <v>21</v>
      </c>
      <c r="P735">
        <v>0</v>
      </c>
      <c r="T735" s="141"/>
      <c r="U735" s="141"/>
      <c r="V735">
        <v>4</v>
      </c>
      <c r="X735" t="str">
        <f>IF(ISBLANK(W735),"",VLOOKUP($W735,Sheet2!$A$2:$E$29,3,FALSE))</f>
        <v/>
      </c>
      <c r="Y735" t="str">
        <f>IF(ISBLANK(W735),"",VLOOKUP($W735,Sheet2!$A$2:$E$29,4,FALSE))</f>
        <v/>
      </c>
    </row>
    <row r="736" s="16" customFormat="1" ht="18.75" spans="1:25">
      <c r="A736" s="4">
        <f t="shared" si="172"/>
        <v>730</v>
      </c>
      <c r="B736" s="48">
        <f t="shared" si="170"/>
        <v>111006</v>
      </c>
      <c r="C736" s="16" t="s">
        <v>93</v>
      </c>
      <c r="D736" s="16" t="s">
        <v>1266</v>
      </c>
      <c r="I736" s="16">
        <v>0</v>
      </c>
      <c r="J736" s="16">
        <v>0</v>
      </c>
      <c r="K736" s="57">
        <v>0</v>
      </c>
      <c r="L736" s="54"/>
      <c r="N736" s="16">
        <v>3</v>
      </c>
      <c r="O736" s="16">
        <v>21</v>
      </c>
      <c r="P736" s="16">
        <v>0</v>
      </c>
      <c r="T736" s="142"/>
      <c r="U736" s="142"/>
      <c r="V736" s="16">
        <v>5</v>
      </c>
      <c r="X736" s="16" t="str">
        <f>IF(ISBLANK(W736),"",VLOOKUP($W736,Sheet2!$A$2:$E$29,3,FALSE))</f>
        <v/>
      </c>
      <c r="Y736" s="16" t="str">
        <f>IF(ISBLANK(W736),"",VLOOKUP($W736,Sheet2!$A$2:$E$29,4,FALSE))</f>
        <v/>
      </c>
    </row>
    <row r="737" s="4" customFormat="1" ht="13.5" customHeight="1" spans="1:25">
      <c r="A737" s="4">
        <f t="shared" si="172"/>
        <v>731</v>
      </c>
      <c r="B737" s="46">
        <f t="shared" si="170"/>
        <v>111007</v>
      </c>
      <c r="C737" s="4" t="s">
        <v>50</v>
      </c>
      <c r="D737" s="4" t="s">
        <v>1266</v>
      </c>
      <c r="F737" s="4" t="s">
        <v>1277</v>
      </c>
      <c r="I737" s="4">
        <v>0</v>
      </c>
      <c r="J737" s="4">
        <v>0</v>
      </c>
      <c r="K737" s="55">
        <v>0</v>
      </c>
      <c r="L737" s="52" t="s">
        <v>1278</v>
      </c>
      <c r="M737" s="206" t="s">
        <v>1164</v>
      </c>
      <c r="N737" s="4">
        <v>3</v>
      </c>
      <c r="O737" s="4">
        <v>22</v>
      </c>
      <c r="P737" s="4">
        <v>0</v>
      </c>
      <c r="T737" s="140"/>
      <c r="U737" s="140" t="s">
        <v>1279</v>
      </c>
      <c r="V737" s="4">
        <v>1</v>
      </c>
      <c r="X737" s="4" t="str">
        <f>IF(ISBLANK(W737),"",VLOOKUP($W737,Sheet2!$A$2:$E$29,3,FALSE))</f>
        <v/>
      </c>
      <c r="Y737" s="4" t="str">
        <f>IF(ISBLANK(W737),"",VLOOKUP($W737,Sheet2!$A$2:$E$29,4,FALSE))</f>
        <v/>
      </c>
    </row>
    <row r="738" customFormat="1" ht="18.75" spans="1:25">
      <c r="A738" s="4">
        <f t="shared" si="172"/>
        <v>732</v>
      </c>
      <c r="B738" s="47">
        <f t="shared" si="170"/>
        <v>111007</v>
      </c>
      <c r="C738" t="s">
        <v>56</v>
      </c>
      <c r="D738" t="s">
        <v>1266</v>
      </c>
      <c r="I738">
        <v>0</v>
      </c>
      <c r="J738">
        <v>0</v>
      </c>
      <c r="K738" s="56">
        <v>0</v>
      </c>
      <c r="L738" s="53"/>
      <c r="N738">
        <v>3</v>
      </c>
      <c r="O738">
        <v>22</v>
      </c>
      <c r="P738">
        <v>0</v>
      </c>
      <c r="T738" s="141"/>
      <c r="U738" s="141"/>
      <c r="V738">
        <v>2</v>
      </c>
      <c r="X738" t="str">
        <f>IF(ISBLANK(W738),"",VLOOKUP($W738,Sheet2!$A$2:$E$29,3,FALSE))</f>
        <v/>
      </c>
      <c r="Y738" t="str">
        <f>IF(ISBLANK(W738),"",VLOOKUP($W738,Sheet2!$A$2:$E$29,4,FALSE))</f>
        <v/>
      </c>
    </row>
    <row r="739" customFormat="1" ht="18.75" spans="1:25">
      <c r="A739" s="4">
        <f t="shared" ref="A739:A748" si="173">ROW()-6</f>
        <v>733</v>
      </c>
      <c r="B739" s="47">
        <f t="shared" si="170"/>
        <v>111007</v>
      </c>
      <c r="C739" t="s">
        <v>61</v>
      </c>
      <c r="D739" t="s">
        <v>1266</v>
      </c>
      <c r="I739">
        <v>0</v>
      </c>
      <c r="J739">
        <v>0</v>
      </c>
      <c r="K739" s="56">
        <v>0</v>
      </c>
      <c r="L739" s="53"/>
      <c r="N739">
        <v>3</v>
      </c>
      <c r="O739">
        <v>22</v>
      </c>
      <c r="P739">
        <v>0</v>
      </c>
      <c r="T739" s="141"/>
      <c r="U739" s="141"/>
      <c r="V739">
        <v>3</v>
      </c>
      <c r="X739" t="str">
        <f>IF(ISBLANK(W739),"",VLOOKUP($W739,Sheet2!$A$2:$E$29,3,FALSE))</f>
        <v/>
      </c>
      <c r="Y739" t="str">
        <f>IF(ISBLANK(W739),"",VLOOKUP($W739,Sheet2!$A$2:$E$29,4,FALSE))</f>
        <v/>
      </c>
    </row>
    <row r="740" customFormat="1" ht="18.75" spans="1:25">
      <c r="A740" s="4">
        <f t="shared" si="173"/>
        <v>734</v>
      </c>
      <c r="B740" s="47">
        <f t="shared" si="170"/>
        <v>111007</v>
      </c>
      <c r="C740" t="s">
        <v>66</v>
      </c>
      <c r="D740" t="s">
        <v>1266</v>
      </c>
      <c r="F740" t="s">
        <v>1280</v>
      </c>
      <c r="I740">
        <v>0</v>
      </c>
      <c r="J740">
        <v>0</v>
      </c>
      <c r="K740" s="56">
        <v>0</v>
      </c>
      <c r="L740" s="53" t="s">
        <v>1281</v>
      </c>
      <c r="M740" s="207" t="s">
        <v>1164</v>
      </c>
      <c r="N740">
        <v>3</v>
      </c>
      <c r="O740">
        <v>22</v>
      </c>
      <c r="P740">
        <v>0</v>
      </c>
      <c r="T740" s="141"/>
      <c r="U740" s="141"/>
      <c r="V740">
        <v>4</v>
      </c>
      <c r="X740" t="str">
        <f>IF(ISBLANK(W740),"",VLOOKUP($W740,Sheet2!$A$2:$E$29,3,FALSE))</f>
        <v/>
      </c>
      <c r="Y740" t="str">
        <f>IF(ISBLANK(W740),"",VLOOKUP($W740,Sheet2!$A$2:$E$29,4,FALSE))</f>
        <v/>
      </c>
    </row>
    <row r="741" s="16" customFormat="1" ht="18.75" spans="1:25">
      <c r="A741" s="4">
        <f t="shared" si="173"/>
        <v>735</v>
      </c>
      <c r="B741" s="48">
        <f t="shared" si="170"/>
        <v>111007</v>
      </c>
      <c r="C741" s="16" t="s">
        <v>93</v>
      </c>
      <c r="D741" s="16" t="s">
        <v>1266</v>
      </c>
      <c r="I741" s="16">
        <v>0</v>
      </c>
      <c r="J741" s="16">
        <v>0</v>
      </c>
      <c r="K741" s="57">
        <v>0</v>
      </c>
      <c r="L741" s="54"/>
      <c r="N741" s="16">
        <v>3</v>
      </c>
      <c r="O741" s="16">
        <v>22</v>
      </c>
      <c r="P741" s="16">
        <v>0</v>
      </c>
      <c r="T741" s="142"/>
      <c r="U741" s="142"/>
      <c r="V741" s="16">
        <v>5</v>
      </c>
      <c r="X741" s="16" t="str">
        <f>IF(ISBLANK(W741),"",VLOOKUP($W741,Sheet2!$A$2:$E$29,3,FALSE))</f>
        <v/>
      </c>
      <c r="Y741" s="16" t="str">
        <f>IF(ISBLANK(W741),"",VLOOKUP($W741,Sheet2!$A$2:$E$29,4,FALSE))</f>
        <v/>
      </c>
    </row>
    <row r="742" s="4" customFormat="1" ht="13.5" customHeight="1" spans="1:25">
      <c r="A742" s="4">
        <f t="shared" si="173"/>
        <v>736</v>
      </c>
      <c r="B742" s="46">
        <f t="shared" si="170"/>
        <v>111008</v>
      </c>
      <c r="C742" s="4" t="s">
        <v>50</v>
      </c>
      <c r="D742" s="4" t="s">
        <v>1266</v>
      </c>
      <c r="I742" s="4">
        <v>0</v>
      </c>
      <c r="J742" s="4">
        <v>0</v>
      </c>
      <c r="K742" s="55">
        <v>0</v>
      </c>
      <c r="L742" s="52"/>
      <c r="N742" s="4">
        <v>3</v>
      </c>
      <c r="O742" s="4">
        <v>32</v>
      </c>
      <c r="P742" s="4">
        <v>0</v>
      </c>
      <c r="T742" s="140"/>
      <c r="U742" s="140" t="s">
        <v>1282</v>
      </c>
      <c r="V742" s="4">
        <v>1</v>
      </c>
      <c r="X742" s="4" t="str">
        <f>IF(ISBLANK(W742),"",VLOOKUP($W742,Sheet2!$A$2:$E$29,3,FALSE))</f>
        <v/>
      </c>
      <c r="Y742" s="4" t="str">
        <f>IF(ISBLANK(W742),"",VLOOKUP($W742,Sheet2!$A$2:$E$29,4,FALSE))</f>
        <v/>
      </c>
    </row>
    <row r="743" customFormat="1" ht="18.75" spans="1:25">
      <c r="A743" s="4">
        <f t="shared" si="173"/>
        <v>737</v>
      </c>
      <c r="B743" s="47">
        <f t="shared" si="170"/>
        <v>111008</v>
      </c>
      <c r="C743" t="s">
        <v>56</v>
      </c>
      <c r="D743" t="s">
        <v>1266</v>
      </c>
      <c r="I743">
        <v>0</v>
      </c>
      <c r="J743">
        <v>0</v>
      </c>
      <c r="K743" s="56">
        <v>0</v>
      </c>
      <c r="L743" s="53"/>
      <c r="N743">
        <v>3</v>
      </c>
      <c r="O743">
        <v>32</v>
      </c>
      <c r="P743">
        <v>0</v>
      </c>
      <c r="T743" s="141"/>
      <c r="U743" s="141"/>
      <c r="V743">
        <v>2</v>
      </c>
      <c r="X743" t="str">
        <f>IF(ISBLANK(W743),"",VLOOKUP($W743,Sheet2!$A$2:$E$29,3,FALSE))</f>
        <v/>
      </c>
      <c r="Y743" t="str">
        <f>IF(ISBLANK(W743),"",VLOOKUP($W743,Sheet2!$A$2:$E$29,4,FALSE))</f>
        <v/>
      </c>
    </row>
    <row r="744" customFormat="1" ht="18.75" spans="1:25">
      <c r="A744" s="4">
        <f t="shared" si="173"/>
        <v>738</v>
      </c>
      <c r="B744" s="47">
        <f t="shared" si="170"/>
        <v>111008</v>
      </c>
      <c r="C744" t="s">
        <v>61</v>
      </c>
      <c r="D744" t="s">
        <v>1266</v>
      </c>
      <c r="I744">
        <v>0</v>
      </c>
      <c r="J744">
        <v>0</v>
      </c>
      <c r="K744" s="56">
        <v>0</v>
      </c>
      <c r="L744" s="53"/>
      <c r="N744">
        <v>3</v>
      </c>
      <c r="O744">
        <v>32</v>
      </c>
      <c r="P744">
        <v>0</v>
      </c>
      <c r="T744" s="141"/>
      <c r="U744" s="141"/>
      <c r="V744">
        <v>3</v>
      </c>
      <c r="X744" t="str">
        <f>IF(ISBLANK(W744),"",VLOOKUP($W744,Sheet2!$A$2:$E$29,3,FALSE))</f>
        <v/>
      </c>
      <c r="Y744" t="str">
        <f>IF(ISBLANK(W744),"",VLOOKUP($W744,Sheet2!$A$2:$E$29,4,FALSE))</f>
        <v/>
      </c>
    </row>
    <row r="745" customFormat="1" ht="18.75" spans="1:25">
      <c r="A745" s="4">
        <f t="shared" si="173"/>
        <v>739</v>
      </c>
      <c r="B745" s="47">
        <f t="shared" si="170"/>
        <v>111008</v>
      </c>
      <c r="C745" t="s">
        <v>66</v>
      </c>
      <c r="D745" t="s">
        <v>1266</v>
      </c>
      <c r="I745">
        <v>0</v>
      </c>
      <c r="J745">
        <v>0</v>
      </c>
      <c r="K745" s="56">
        <v>0</v>
      </c>
      <c r="L745" s="53"/>
      <c r="N745">
        <v>3</v>
      </c>
      <c r="O745">
        <v>32</v>
      </c>
      <c r="P745">
        <v>0</v>
      </c>
      <c r="T745" s="141"/>
      <c r="U745" s="141"/>
      <c r="V745">
        <v>4</v>
      </c>
      <c r="X745" t="str">
        <f>IF(ISBLANK(W745),"",VLOOKUP($W745,Sheet2!$A$2:$E$29,3,FALSE))</f>
        <v/>
      </c>
      <c r="Y745" t="str">
        <f>IF(ISBLANK(W745),"",VLOOKUP($W745,Sheet2!$A$2:$E$29,4,FALSE))</f>
        <v/>
      </c>
    </row>
    <row r="746" s="16" customFormat="1" ht="18.75" spans="1:25">
      <c r="A746" s="4">
        <f t="shared" si="173"/>
        <v>740</v>
      </c>
      <c r="B746" s="48">
        <f t="shared" ref="B746:B759" si="174">B741+1</f>
        <v>111008</v>
      </c>
      <c r="C746" s="16" t="s">
        <v>93</v>
      </c>
      <c r="D746" s="16" t="s">
        <v>1266</v>
      </c>
      <c r="I746" s="16">
        <v>0</v>
      </c>
      <c r="J746" s="16">
        <v>0</v>
      </c>
      <c r="K746" s="57">
        <v>0</v>
      </c>
      <c r="L746" s="54"/>
      <c r="N746" s="16">
        <v>3</v>
      </c>
      <c r="O746" s="16">
        <v>32</v>
      </c>
      <c r="P746" s="16">
        <v>0</v>
      </c>
      <c r="T746" s="142"/>
      <c r="U746" s="142"/>
      <c r="V746" s="16">
        <v>5</v>
      </c>
      <c r="X746" s="16" t="str">
        <f>IF(ISBLANK(W746),"",VLOOKUP($W746,Sheet2!$A$2:$E$29,3,FALSE))</f>
        <v/>
      </c>
      <c r="Y746" s="16" t="str">
        <f>IF(ISBLANK(W746),"",VLOOKUP($W746,Sheet2!$A$2:$E$29,4,FALSE))</f>
        <v/>
      </c>
    </row>
    <row r="747" s="4" customFormat="1" ht="13.5" customHeight="1" spans="1:25">
      <c r="A747" s="4">
        <f t="shared" si="173"/>
        <v>741</v>
      </c>
      <c r="B747" s="46">
        <f t="shared" si="174"/>
        <v>111009</v>
      </c>
      <c r="C747" s="4" t="s">
        <v>50</v>
      </c>
      <c r="D747" s="4" t="s">
        <v>1266</v>
      </c>
      <c r="I747" s="4">
        <v>0</v>
      </c>
      <c r="J747" s="4">
        <v>0</v>
      </c>
      <c r="K747" s="55">
        <v>0</v>
      </c>
      <c r="L747" s="52"/>
      <c r="N747" s="4">
        <v>3</v>
      </c>
      <c r="O747" s="4">
        <v>20</v>
      </c>
      <c r="P747" s="4">
        <v>0</v>
      </c>
      <c r="T747" s="140"/>
      <c r="U747" s="140" t="s">
        <v>1283</v>
      </c>
      <c r="V747" s="4">
        <v>1</v>
      </c>
      <c r="X747" s="4" t="str">
        <f>IF(ISBLANK(W747),"",VLOOKUP($W747,Sheet2!$A$2:$E$29,3,FALSE))</f>
        <v/>
      </c>
      <c r="Y747" s="4" t="str">
        <f>IF(ISBLANK(W747),"",VLOOKUP($W747,Sheet2!$A$2:$E$29,4,FALSE))</f>
        <v/>
      </c>
    </row>
    <row r="748" customFormat="1" ht="18.75" spans="1:25">
      <c r="A748" s="4">
        <f t="shared" si="173"/>
        <v>742</v>
      </c>
      <c r="B748" s="47">
        <f t="shared" si="174"/>
        <v>111009</v>
      </c>
      <c r="C748" t="s">
        <v>56</v>
      </c>
      <c r="D748" t="s">
        <v>1266</v>
      </c>
      <c r="I748">
        <v>0</v>
      </c>
      <c r="J748">
        <v>0</v>
      </c>
      <c r="K748" s="56">
        <v>0</v>
      </c>
      <c r="L748" s="53"/>
      <c r="N748">
        <v>3</v>
      </c>
      <c r="O748">
        <v>20</v>
      </c>
      <c r="P748">
        <v>0</v>
      </c>
      <c r="T748" s="141"/>
      <c r="U748" s="141"/>
      <c r="V748">
        <v>2</v>
      </c>
      <c r="X748" t="str">
        <f>IF(ISBLANK(W748),"",VLOOKUP($W748,Sheet2!$A$2:$E$29,3,FALSE))</f>
        <v/>
      </c>
      <c r="Y748" t="str">
        <f>IF(ISBLANK(W748),"",VLOOKUP($W748,Sheet2!$A$2:$E$29,4,FALSE))</f>
        <v/>
      </c>
    </row>
    <row r="749" customFormat="1" ht="18.75" spans="1:25">
      <c r="A749" s="4">
        <f t="shared" ref="A749:A758" si="175">ROW()-6</f>
        <v>743</v>
      </c>
      <c r="B749" s="47">
        <f t="shared" si="174"/>
        <v>111009</v>
      </c>
      <c r="C749" t="s">
        <v>61</v>
      </c>
      <c r="D749" t="s">
        <v>1266</v>
      </c>
      <c r="I749">
        <v>0</v>
      </c>
      <c r="J749">
        <v>0</v>
      </c>
      <c r="K749" s="56">
        <v>0</v>
      </c>
      <c r="L749" s="53"/>
      <c r="N749">
        <v>3</v>
      </c>
      <c r="O749">
        <v>20</v>
      </c>
      <c r="P749">
        <v>0</v>
      </c>
      <c r="T749" s="141"/>
      <c r="U749" s="141"/>
      <c r="V749">
        <v>3</v>
      </c>
      <c r="X749" t="str">
        <f>IF(ISBLANK(W749),"",VLOOKUP($W749,Sheet2!$A$2:$E$29,3,FALSE))</f>
        <v/>
      </c>
      <c r="Y749" t="str">
        <f>IF(ISBLANK(W749),"",VLOOKUP($W749,Sheet2!$A$2:$E$29,4,FALSE))</f>
        <v/>
      </c>
    </row>
    <row r="750" customFormat="1" ht="18.75" spans="1:25">
      <c r="A750" s="4">
        <f t="shared" si="175"/>
        <v>744</v>
      </c>
      <c r="B750" s="47">
        <f t="shared" si="174"/>
        <v>111009</v>
      </c>
      <c r="C750" t="s">
        <v>66</v>
      </c>
      <c r="D750" t="s">
        <v>1266</v>
      </c>
      <c r="I750">
        <v>0</v>
      </c>
      <c r="J750">
        <v>0</v>
      </c>
      <c r="K750" s="56">
        <v>0</v>
      </c>
      <c r="L750" s="53"/>
      <c r="N750">
        <v>3</v>
      </c>
      <c r="O750">
        <v>20</v>
      </c>
      <c r="P750">
        <v>0</v>
      </c>
      <c r="T750" s="141"/>
      <c r="U750" s="141"/>
      <c r="V750">
        <v>4</v>
      </c>
      <c r="X750" t="str">
        <f>IF(ISBLANK(W750),"",VLOOKUP($W750,Sheet2!$A$2:$E$29,3,FALSE))</f>
        <v/>
      </c>
      <c r="Y750" t="str">
        <f>IF(ISBLANK(W750),"",VLOOKUP($W750,Sheet2!$A$2:$E$29,4,FALSE))</f>
        <v/>
      </c>
    </row>
    <row r="751" s="16" customFormat="1" ht="18.75" spans="1:25">
      <c r="A751" s="4">
        <f t="shared" si="175"/>
        <v>745</v>
      </c>
      <c r="B751" s="48">
        <f t="shared" si="174"/>
        <v>111009</v>
      </c>
      <c r="C751" s="16" t="s">
        <v>93</v>
      </c>
      <c r="D751" s="16" t="s">
        <v>1266</v>
      </c>
      <c r="I751" s="16">
        <v>0</v>
      </c>
      <c r="J751" s="16">
        <v>0</v>
      </c>
      <c r="K751" s="57">
        <v>0</v>
      </c>
      <c r="L751" s="54"/>
      <c r="N751" s="16">
        <v>3</v>
      </c>
      <c r="O751" s="16">
        <v>20</v>
      </c>
      <c r="P751" s="16">
        <v>0</v>
      </c>
      <c r="T751" s="142"/>
      <c r="U751" s="142"/>
      <c r="V751" s="16">
        <v>5</v>
      </c>
      <c r="X751" s="16" t="str">
        <f>IF(ISBLANK(W751),"",VLOOKUP($W751,Sheet2!$A$2:$E$29,3,FALSE))</f>
        <v/>
      </c>
      <c r="Y751" s="16" t="str">
        <f>IF(ISBLANK(W751),"",VLOOKUP($W751,Sheet2!$A$2:$E$29,4,FALSE))</f>
        <v/>
      </c>
    </row>
    <row r="752" s="4" customFormat="1" ht="13.5" customHeight="1" spans="1:25">
      <c r="A752" s="4">
        <f t="shared" si="175"/>
        <v>746</v>
      </c>
      <c r="B752" s="46">
        <f t="shared" si="174"/>
        <v>111010</v>
      </c>
      <c r="C752" s="4" t="s">
        <v>50</v>
      </c>
      <c r="D752" s="4" t="s">
        <v>1266</v>
      </c>
      <c r="I752" s="4">
        <v>0</v>
      </c>
      <c r="J752" s="4">
        <v>0</v>
      </c>
      <c r="K752" s="55">
        <v>0</v>
      </c>
      <c r="L752" s="52"/>
      <c r="N752" s="4">
        <v>3</v>
      </c>
      <c r="O752" s="4">
        <v>29</v>
      </c>
      <c r="P752" s="4">
        <v>0</v>
      </c>
      <c r="T752" s="140"/>
      <c r="U752" s="140" t="s">
        <v>1284</v>
      </c>
      <c r="V752" s="4">
        <v>1</v>
      </c>
      <c r="X752" s="4" t="str">
        <f>IF(ISBLANK(W752),"",VLOOKUP($W752,Sheet2!$A$2:$E$29,3,FALSE))</f>
        <v/>
      </c>
      <c r="Y752" s="4" t="str">
        <f>IF(ISBLANK(W752),"",VLOOKUP($W752,Sheet2!$A$2:$E$29,4,FALSE))</f>
        <v/>
      </c>
    </row>
    <row r="753" customFormat="1" ht="18.75" spans="1:25">
      <c r="A753" s="4">
        <f t="shared" si="175"/>
        <v>747</v>
      </c>
      <c r="B753" s="47">
        <f t="shared" si="174"/>
        <v>111010</v>
      </c>
      <c r="C753" t="s">
        <v>56</v>
      </c>
      <c r="D753" t="s">
        <v>1266</v>
      </c>
      <c r="I753">
        <v>0</v>
      </c>
      <c r="J753">
        <v>0</v>
      </c>
      <c r="K753" s="56">
        <v>0</v>
      </c>
      <c r="L753" s="53"/>
      <c r="N753">
        <v>3</v>
      </c>
      <c r="O753">
        <v>29</v>
      </c>
      <c r="P753">
        <v>0</v>
      </c>
      <c r="T753" s="141"/>
      <c r="U753" s="141"/>
      <c r="V753">
        <v>2</v>
      </c>
      <c r="X753" t="str">
        <f>IF(ISBLANK(W753),"",VLOOKUP($W753,Sheet2!$A$2:$E$29,3,FALSE))</f>
        <v/>
      </c>
      <c r="Y753" t="str">
        <f>IF(ISBLANK(W753),"",VLOOKUP($W753,Sheet2!$A$2:$E$29,4,FALSE))</f>
        <v/>
      </c>
    </row>
    <row r="754" customFormat="1" ht="18.75" spans="1:25">
      <c r="A754" s="4">
        <f t="shared" si="175"/>
        <v>748</v>
      </c>
      <c r="B754" s="47">
        <f t="shared" si="174"/>
        <v>111010</v>
      </c>
      <c r="C754" t="s">
        <v>61</v>
      </c>
      <c r="D754" t="s">
        <v>1266</v>
      </c>
      <c r="I754">
        <v>0</v>
      </c>
      <c r="J754">
        <v>0</v>
      </c>
      <c r="K754" s="56">
        <v>0</v>
      </c>
      <c r="L754" s="53"/>
      <c r="N754">
        <v>3</v>
      </c>
      <c r="O754">
        <v>29</v>
      </c>
      <c r="P754">
        <v>0</v>
      </c>
      <c r="T754" s="141"/>
      <c r="U754" s="141"/>
      <c r="V754">
        <v>3</v>
      </c>
      <c r="X754" t="str">
        <f>IF(ISBLANK(W754),"",VLOOKUP($W754,Sheet2!$A$2:$E$29,3,FALSE))</f>
        <v/>
      </c>
      <c r="Y754" t="str">
        <f>IF(ISBLANK(W754),"",VLOOKUP($W754,Sheet2!$A$2:$E$29,4,FALSE))</f>
        <v/>
      </c>
    </row>
    <row r="755" customFormat="1" ht="18.75" spans="1:25">
      <c r="A755" s="4">
        <f t="shared" si="175"/>
        <v>749</v>
      </c>
      <c r="B755" s="47">
        <f t="shared" si="174"/>
        <v>111010</v>
      </c>
      <c r="C755" t="s">
        <v>66</v>
      </c>
      <c r="D755" t="s">
        <v>1266</v>
      </c>
      <c r="I755">
        <v>0</v>
      </c>
      <c r="J755">
        <v>0</v>
      </c>
      <c r="K755" s="56">
        <v>0</v>
      </c>
      <c r="L755" s="53"/>
      <c r="N755">
        <v>3</v>
      </c>
      <c r="O755">
        <v>29</v>
      </c>
      <c r="P755">
        <v>0</v>
      </c>
      <c r="T755" s="141"/>
      <c r="U755" s="141"/>
      <c r="V755">
        <v>4</v>
      </c>
      <c r="X755" t="str">
        <f>IF(ISBLANK(W755),"",VLOOKUP($W755,Sheet2!$A$2:$E$29,3,FALSE))</f>
        <v/>
      </c>
      <c r="Y755" t="str">
        <f>IF(ISBLANK(W755),"",VLOOKUP($W755,Sheet2!$A$2:$E$29,4,FALSE))</f>
        <v/>
      </c>
    </row>
    <row r="756" s="16" customFormat="1" ht="18.75" spans="1:25">
      <c r="A756" s="4">
        <f t="shared" si="175"/>
        <v>750</v>
      </c>
      <c r="B756" s="48">
        <f t="shared" si="174"/>
        <v>111010</v>
      </c>
      <c r="C756" s="16" t="s">
        <v>93</v>
      </c>
      <c r="D756" s="16" t="s">
        <v>1266</v>
      </c>
      <c r="I756" s="16">
        <v>0</v>
      </c>
      <c r="J756" s="16">
        <v>0</v>
      </c>
      <c r="K756" s="57">
        <v>0</v>
      </c>
      <c r="L756" s="54"/>
      <c r="N756" s="16">
        <v>3</v>
      </c>
      <c r="O756" s="16">
        <v>29</v>
      </c>
      <c r="P756" s="16">
        <v>0</v>
      </c>
      <c r="T756" s="142"/>
      <c r="U756" s="142"/>
      <c r="V756" s="16">
        <v>5</v>
      </c>
      <c r="X756" s="16" t="str">
        <f>IF(ISBLANK(W756),"",VLOOKUP($W756,Sheet2!$A$2:$E$29,3,FALSE))</f>
        <v/>
      </c>
      <c r="Y756" s="16" t="str">
        <f>IF(ISBLANK(W756),"",VLOOKUP($W756,Sheet2!$A$2:$E$29,4,FALSE))</f>
        <v/>
      </c>
    </row>
    <row r="757" s="4" customFormat="1" ht="18.75" spans="1:25">
      <c r="A757" s="4">
        <f t="shared" si="175"/>
        <v>751</v>
      </c>
      <c r="B757" s="46">
        <f t="shared" si="174"/>
        <v>111011</v>
      </c>
      <c r="C757" s="4" t="s">
        <v>50</v>
      </c>
      <c r="D757" s="4" t="s">
        <v>1266</v>
      </c>
      <c r="I757" s="4">
        <v>0</v>
      </c>
      <c r="J757" s="4">
        <v>0</v>
      </c>
      <c r="K757" s="55">
        <v>0</v>
      </c>
      <c r="L757" s="52"/>
      <c r="N757" s="4">
        <v>3</v>
      </c>
      <c r="O757" s="4">
        <v>45</v>
      </c>
      <c r="P757" s="4">
        <v>0</v>
      </c>
      <c r="T757" s="140"/>
      <c r="U757" s="140" t="s">
        <v>1285</v>
      </c>
      <c r="V757" s="4">
        <v>1</v>
      </c>
      <c r="X757" s="4" t="str">
        <f>IF(ISBLANK(W757),"",VLOOKUP($W757,Sheet2!$A$2:$E$29,3,FALSE))</f>
        <v/>
      </c>
      <c r="Y757" s="4" t="str">
        <f>IF(ISBLANK(W757),"",VLOOKUP($W757,Sheet2!$A$2:$E$29,4,FALSE))</f>
        <v/>
      </c>
    </row>
    <row r="758" customFormat="1" ht="18.75" spans="1:25">
      <c r="A758" s="4">
        <f t="shared" si="175"/>
        <v>752</v>
      </c>
      <c r="B758" s="47">
        <f t="shared" si="174"/>
        <v>111011</v>
      </c>
      <c r="C758" t="s">
        <v>56</v>
      </c>
      <c r="D758" t="s">
        <v>1266</v>
      </c>
      <c r="F758" t="s">
        <v>1286</v>
      </c>
      <c r="I758">
        <v>0</v>
      </c>
      <c r="J758">
        <v>0</v>
      </c>
      <c r="K758" s="56">
        <v>0</v>
      </c>
      <c r="L758" s="53"/>
      <c r="N758">
        <v>3</v>
      </c>
      <c r="O758">
        <v>45</v>
      </c>
      <c r="P758">
        <v>0</v>
      </c>
      <c r="T758" s="141"/>
      <c r="U758" s="141"/>
      <c r="V758">
        <v>2</v>
      </c>
      <c r="X758" t="str">
        <f>IF(ISBLANK(W758),"",VLOOKUP($W758,Sheet2!$A$2:$E$29,3,FALSE))</f>
        <v/>
      </c>
      <c r="Y758" t="str">
        <f>IF(ISBLANK(W758),"",VLOOKUP($W758,Sheet2!$A$2:$E$29,4,FALSE))</f>
        <v/>
      </c>
    </row>
    <row r="759" customFormat="1" ht="18.75" spans="1:25">
      <c r="A759" s="4">
        <f t="shared" ref="A759:A768" si="176">ROW()-6</f>
        <v>753</v>
      </c>
      <c r="B759" s="47">
        <f t="shared" si="174"/>
        <v>111011</v>
      </c>
      <c r="C759" t="s">
        <v>61</v>
      </c>
      <c r="D759" t="s">
        <v>1266</v>
      </c>
      <c r="I759">
        <v>0</v>
      </c>
      <c r="J759">
        <v>0</v>
      </c>
      <c r="K759" s="56">
        <v>0</v>
      </c>
      <c r="L759" s="53"/>
      <c r="N759">
        <v>3</v>
      </c>
      <c r="O759">
        <v>45</v>
      </c>
      <c r="P759">
        <v>0</v>
      </c>
      <c r="T759" s="141"/>
      <c r="U759" s="141"/>
      <c r="V759">
        <v>3</v>
      </c>
      <c r="X759" t="str">
        <f>IF(ISBLANK(W759),"",VLOOKUP($W759,Sheet2!$A$2:$E$29,3,FALSE))</f>
        <v/>
      </c>
      <c r="Y759" t="str">
        <f>IF(ISBLANK(W759),"",VLOOKUP($W759,Sheet2!$A$2:$E$29,4,FALSE))</f>
        <v/>
      </c>
    </row>
    <row r="760" customFormat="1" ht="18.75" spans="1:25">
      <c r="A760" s="4">
        <f t="shared" si="176"/>
        <v>754</v>
      </c>
      <c r="B760" s="47">
        <f t="shared" ref="B760:B766" si="177">B755+1</f>
        <v>111011</v>
      </c>
      <c r="C760" t="s">
        <v>66</v>
      </c>
      <c r="D760" t="s">
        <v>1266</v>
      </c>
      <c r="I760">
        <v>0</v>
      </c>
      <c r="J760">
        <v>0</v>
      </c>
      <c r="K760" s="56">
        <v>0</v>
      </c>
      <c r="L760" s="53"/>
      <c r="N760">
        <v>3</v>
      </c>
      <c r="O760">
        <v>45</v>
      </c>
      <c r="P760">
        <v>0</v>
      </c>
      <c r="T760" s="141"/>
      <c r="U760" s="141"/>
      <c r="V760">
        <v>4</v>
      </c>
      <c r="X760" t="str">
        <f>IF(ISBLANK(W760),"",VLOOKUP($W760,Sheet2!$A$2:$E$29,3,FALSE))</f>
        <v/>
      </c>
      <c r="Y760" t="str">
        <f>IF(ISBLANK(W760),"",VLOOKUP($W760,Sheet2!$A$2:$E$29,4,FALSE))</f>
        <v/>
      </c>
    </row>
    <row r="761" s="16" customFormat="1" ht="18.75" spans="1:25">
      <c r="A761" s="4">
        <f t="shared" si="176"/>
        <v>755</v>
      </c>
      <c r="B761" s="48">
        <f t="shared" si="177"/>
        <v>111011</v>
      </c>
      <c r="C761" s="16" t="s">
        <v>93</v>
      </c>
      <c r="D761" s="16" t="s">
        <v>1266</v>
      </c>
      <c r="I761" s="16">
        <v>0</v>
      </c>
      <c r="J761" s="16">
        <v>0</v>
      </c>
      <c r="K761" s="57">
        <v>0</v>
      </c>
      <c r="L761" s="54"/>
      <c r="N761" s="16">
        <v>3</v>
      </c>
      <c r="O761" s="16">
        <v>45</v>
      </c>
      <c r="P761" s="16">
        <v>0</v>
      </c>
      <c r="T761" s="142"/>
      <c r="U761" s="142"/>
      <c r="V761" s="16">
        <v>5</v>
      </c>
      <c r="X761" s="16" t="str">
        <f>IF(ISBLANK(W761),"",VLOOKUP($W761,Sheet2!$A$2:$E$29,3,FALSE))</f>
        <v/>
      </c>
      <c r="Y761" s="16" t="str">
        <f>IF(ISBLANK(W761),"",VLOOKUP($W761,Sheet2!$A$2:$E$29,4,FALSE))</f>
        <v/>
      </c>
    </row>
    <row r="762" s="4" customFormat="1" ht="13.5" customHeight="1" spans="1:25">
      <c r="A762" s="4">
        <f t="shared" si="176"/>
        <v>756</v>
      </c>
      <c r="B762" s="46">
        <f t="shared" si="177"/>
        <v>111012</v>
      </c>
      <c r="C762" s="4" t="s">
        <v>50</v>
      </c>
      <c r="D762" s="4" t="s">
        <v>1266</v>
      </c>
      <c r="I762" s="4">
        <v>0</v>
      </c>
      <c r="J762" s="4">
        <v>0</v>
      </c>
      <c r="K762" s="55">
        <v>0</v>
      </c>
      <c r="L762" s="52"/>
      <c r="N762" s="4">
        <v>3</v>
      </c>
      <c r="O762" s="4">
        <v>31</v>
      </c>
      <c r="P762" s="4">
        <v>0</v>
      </c>
      <c r="T762" s="140"/>
      <c r="U762" s="140" t="s">
        <v>1287</v>
      </c>
      <c r="V762" s="4">
        <v>1</v>
      </c>
      <c r="X762" s="4" t="str">
        <f>IF(ISBLANK(W762),"",VLOOKUP($W762,Sheet2!$A$2:$E$29,3,FALSE))</f>
        <v/>
      </c>
      <c r="Y762" s="4" t="str">
        <f>IF(ISBLANK(W762),"",VLOOKUP($W762,Sheet2!$A$2:$E$29,4,FALSE))</f>
        <v/>
      </c>
    </row>
    <row r="763" customFormat="1" ht="18.75" spans="1:25">
      <c r="A763" s="4">
        <f t="shared" si="176"/>
        <v>757</v>
      </c>
      <c r="B763" s="47">
        <f t="shared" si="177"/>
        <v>111012</v>
      </c>
      <c r="C763" t="s">
        <v>56</v>
      </c>
      <c r="D763" t="s">
        <v>1266</v>
      </c>
      <c r="I763">
        <v>0</v>
      </c>
      <c r="J763">
        <v>0</v>
      </c>
      <c r="K763" s="56">
        <v>0</v>
      </c>
      <c r="L763" s="53"/>
      <c r="N763">
        <v>3</v>
      </c>
      <c r="O763">
        <v>31</v>
      </c>
      <c r="P763">
        <v>0</v>
      </c>
      <c r="T763" s="141"/>
      <c r="U763" s="141"/>
      <c r="V763">
        <v>2</v>
      </c>
      <c r="X763" t="str">
        <f>IF(ISBLANK(W763),"",VLOOKUP($W763,Sheet2!$A$2:$E$29,3,FALSE))</f>
        <v/>
      </c>
      <c r="Y763" t="str">
        <f>IF(ISBLANK(W763),"",VLOOKUP($W763,Sheet2!$A$2:$E$29,4,FALSE))</f>
        <v/>
      </c>
    </row>
    <row r="764" customFormat="1" ht="18.75" spans="1:25">
      <c r="A764" s="4">
        <f t="shared" si="176"/>
        <v>758</v>
      </c>
      <c r="B764" s="47">
        <f t="shared" si="177"/>
        <v>111012</v>
      </c>
      <c r="C764" t="s">
        <v>61</v>
      </c>
      <c r="D764" t="s">
        <v>1266</v>
      </c>
      <c r="I764">
        <v>0</v>
      </c>
      <c r="J764">
        <v>0</v>
      </c>
      <c r="K764" s="56">
        <v>0</v>
      </c>
      <c r="L764" s="53"/>
      <c r="N764">
        <v>3</v>
      </c>
      <c r="O764">
        <v>31</v>
      </c>
      <c r="P764">
        <v>0</v>
      </c>
      <c r="T764" s="141"/>
      <c r="U764" s="141"/>
      <c r="V764">
        <v>3</v>
      </c>
      <c r="X764" t="str">
        <f>IF(ISBLANK(W764),"",VLOOKUP($W764,Sheet2!$A$2:$E$29,3,FALSE))</f>
        <v/>
      </c>
      <c r="Y764" t="str">
        <f>IF(ISBLANK(W764),"",VLOOKUP($W764,Sheet2!$A$2:$E$29,4,FALSE))</f>
        <v/>
      </c>
    </row>
    <row r="765" customFormat="1" ht="18.75" spans="1:25">
      <c r="A765" s="4">
        <f t="shared" si="176"/>
        <v>759</v>
      </c>
      <c r="B765" s="47">
        <f t="shared" si="177"/>
        <v>111012</v>
      </c>
      <c r="C765" t="s">
        <v>66</v>
      </c>
      <c r="D765" t="s">
        <v>1266</v>
      </c>
      <c r="I765">
        <v>0</v>
      </c>
      <c r="J765">
        <v>0</v>
      </c>
      <c r="K765" s="56">
        <v>0</v>
      </c>
      <c r="L765" s="53"/>
      <c r="N765">
        <v>3</v>
      </c>
      <c r="O765">
        <v>31</v>
      </c>
      <c r="P765">
        <v>0</v>
      </c>
      <c r="T765" s="141"/>
      <c r="U765" s="141"/>
      <c r="V765">
        <v>4</v>
      </c>
      <c r="X765" t="str">
        <f>IF(ISBLANK(W765),"",VLOOKUP($W765,Sheet2!$A$2:$E$29,3,FALSE))</f>
        <v/>
      </c>
      <c r="Y765" t="str">
        <f>IF(ISBLANK(W765),"",VLOOKUP($W765,Sheet2!$A$2:$E$29,4,FALSE))</f>
        <v/>
      </c>
    </row>
    <row r="766" s="16" customFormat="1" ht="18.75" spans="1:25">
      <c r="A766" s="4">
        <f t="shared" si="176"/>
        <v>760</v>
      </c>
      <c r="B766" s="48">
        <f t="shared" si="177"/>
        <v>111012</v>
      </c>
      <c r="C766" s="16" t="s">
        <v>93</v>
      </c>
      <c r="D766" s="16" t="s">
        <v>1266</v>
      </c>
      <c r="I766" s="16">
        <v>0</v>
      </c>
      <c r="J766" s="16">
        <v>0</v>
      </c>
      <c r="K766" s="57">
        <v>0</v>
      </c>
      <c r="L766" s="54"/>
      <c r="N766" s="16">
        <v>3</v>
      </c>
      <c r="O766" s="16">
        <v>31</v>
      </c>
      <c r="P766" s="16">
        <v>0</v>
      </c>
      <c r="T766" s="142"/>
      <c r="U766" s="142"/>
      <c r="V766" s="16">
        <v>5</v>
      </c>
      <c r="X766" s="16" t="str">
        <f>IF(ISBLANK(W766),"",VLOOKUP($W766,Sheet2!$A$2:$E$29,3,FALSE))</f>
        <v/>
      </c>
      <c r="Y766" s="16" t="str">
        <f>IF(ISBLANK(W766),"",VLOOKUP($W766,Sheet2!$A$2:$E$29,4,FALSE))</f>
        <v/>
      </c>
    </row>
    <row r="767" s="4" customFormat="1" ht="13.5" customHeight="1" spans="1:25">
      <c r="A767" s="4">
        <f t="shared" si="176"/>
        <v>761</v>
      </c>
      <c r="B767" s="46">
        <f t="shared" ref="B767:B774" si="178">B762+1</f>
        <v>111013</v>
      </c>
      <c r="C767" s="4" t="s">
        <v>50</v>
      </c>
      <c r="D767" s="4" t="s">
        <v>1266</v>
      </c>
      <c r="I767" s="4">
        <v>0</v>
      </c>
      <c r="J767" s="4">
        <v>0</v>
      </c>
      <c r="K767" s="55">
        <v>0</v>
      </c>
      <c r="L767" s="52"/>
      <c r="N767" s="4">
        <v>3</v>
      </c>
      <c r="O767" s="4">
        <v>44</v>
      </c>
      <c r="P767" s="4">
        <v>0</v>
      </c>
      <c r="T767" s="140"/>
      <c r="U767" s="140" t="s">
        <v>1288</v>
      </c>
      <c r="V767" s="4">
        <v>1</v>
      </c>
      <c r="X767" s="4" t="str">
        <f>IF(ISBLANK(W767),"",VLOOKUP($W767,Sheet2!$A$2:$E$29,3,FALSE))</f>
        <v/>
      </c>
      <c r="Y767" s="4" t="str">
        <f>IF(ISBLANK(W767),"",VLOOKUP($W767,Sheet2!$A$2:$E$29,4,FALSE))</f>
        <v/>
      </c>
    </row>
    <row r="768" customFormat="1" ht="18.75" spans="1:25">
      <c r="A768" s="4">
        <f t="shared" si="176"/>
        <v>762</v>
      </c>
      <c r="B768" s="47">
        <f t="shared" si="178"/>
        <v>111013</v>
      </c>
      <c r="C768" t="s">
        <v>56</v>
      </c>
      <c r="D768" t="s">
        <v>1266</v>
      </c>
      <c r="I768">
        <v>0</v>
      </c>
      <c r="J768">
        <v>0</v>
      </c>
      <c r="K768" s="56">
        <v>0</v>
      </c>
      <c r="L768" s="53"/>
      <c r="N768">
        <v>3</v>
      </c>
      <c r="O768">
        <v>44</v>
      </c>
      <c r="P768">
        <v>0</v>
      </c>
      <c r="T768" s="141"/>
      <c r="U768" s="141"/>
      <c r="V768">
        <v>2</v>
      </c>
      <c r="X768" t="str">
        <f>IF(ISBLANK(W768),"",VLOOKUP($W768,Sheet2!$A$2:$E$29,3,FALSE))</f>
        <v/>
      </c>
      <c r="Y768" t="str">
        <f>IF(ISBLANK(W768),"",VLOOKUP($W768,Sheet2!$A$2:$E$29,4,FALSE))</f>
        <v/>
      </c>
    </row>
    <row r="769" customFormat="1" ht="18.75" spans="1:25">
      <c r="A769" s="4">
        <f t="shared" ref="A769:A778" si="179">ROW()-6</f>
        <v>763</v>
      </c>
      <c r="B769" s="47">
        <f t="shared" si="178"/>
        <v>111013</v>
      </c>
      <c r="C769" t="s">
        <v>61</v>
      </c>
      <c r="D769" t="s">
        <v>1266</v>
      </c>
      <c r="I769">
        <v>0</v>
      </c>
      <c r="J769">
        <v>0</v>
      </c>
      <c r="K769" s="56">
        <v>0</v>
      </c>
      <c r="L769" s="53"/>
      <c r="N769">
        <v>3</v>
      </c>
      <c r="O769">
        <v>44</v>
      </c>
      <c r="P769">
        <v>0</v>
      </c>
      <c r="T769" s="141"/>
      <c r="U769" s="141"/>
      <c r="V769">
        <v>3</v>
      </c>
      <c r="X769" t="str">
        <f>IF(ISBLANK(W769),"",VLOOKUP($W769,Sheet2!$A$2:$E$29,3,FALSE))</f>
        <v/>
      </c>
      <c r="Y769" t="str">
        <f>IF(ISBLANK(W769),"",VLOOKUP($W769,Sheet2!$A$2:$E$29,4,FALSE))</f>
        <v/>
      </c>
    </row>
    <row r="770" customFormat="1" ht="18.75" spans="1:25">
      <c r="A770" s="4">
        <f t="shared" si="179"/>
        <v>764</v>
      </c>
      <c r="B770" s="47">
        <f t="shared" si="178"/>
        <v>111013</v>
      </c>
      <c r="C770" t="s">
        <v>66</v>
      </c>
      <c r="D770" t="s">
        <v>1266</v>
      </c>
      <c r="I770">
        <v>0</v>
      </c>
      <c r="J770">
        <v>0</v>
      </c>
      <c r="K770" s="56">
        <v>0</v>
      </c>
      <c r="L770" s="53"/>
      <c r="N770">
        <v>3</v>
      </c>
      <c r="O770">
        <v>44</v>
      </c>
      <c r="P770">
        <v>0</v>
      </c>
      <c r="T770" s="141"/>
      <c r="U770" s="141"/>
      <c r="V770">
        <v>4</v>
      </c>
      <c r="X770" t="str">
        <f>IF(ISBLANK(W770),"",VLOOKUP($W770,Sheet2!$A$2:$E$29,3,FALSE))</f>
        <v/>
      </c>
      <c r="Y770" t="str">
        <f>IF(ISBLANK(W770),"",VLOOKUP($W770,Sheet2!$A$2:$E$29,4,FALSE))</f>
        <v/>
      </c>
    </row>
    <row r="771" s="16" customFormat="1" ht="18.75" spans="1:25">
      <c r="A771" s="4">
        <f t="shared" si="179"/>
        <v>765</v>
      </c>
      <c r="B771" s="48">
        <f t="shared" si="178"/>
        <v>111013</v>
      </c>
      <c r="C771" s="16" t="s">
        <v>93</v>
      </c>
      <c r="D771" s="16" t="s">
        <v>1266</v>
      </c>
      <c r="I771" s="16">
        <v>0</v>
      </c>
      <c r="J771" s="16">
        <v>0</v>
      </c>
      <c r="K771" s="57">
        <v>0</v>
      </c>
      <c r="L771" s="54"/>
      <c r="N771" s="16">
        <v>3</v>
      </c>
      <c r="O771" s="16">
        <v>44</v>
      </c>
      <c r="P771" s="16">
        <v>0</v>
      </c>
      <c r="T771" s="142"/>
      <c r="U771" s="142"/>
      <c r="V771" s="16">
        <v>5</v>
      </c>
      <c r="X771" s="16" t="str">
        <f>IF(ISBLANK(W771),"",VLOOKUP($W771,Sheet2!$A$2:$E$29,3,FALSE))</f>
        <v/>
      </c>
      <c r="Y771" s="16" t="str">
        <f>IF(ISBLANK(W771),"",VLOOKUP($W771,Sheet2!$A$2:$E$29,4,FALSE))</f>
        <v/>
      </c>
    </row>
    <row r="772" s="4" customFormat="1" ht="13.5" customHeight="1" spans="1:25">
      <c r="A772" s="4">
        <f t="shared" si="179"/>
        <v>766</v>
      </c>
      <c r="B772" s="46">
        <f t="shared" si="178"/>
        <v>111014</v>
      </c>
      <c r="C772" s="4" t="s">
        <v>50</v>
      </c>
      <c r="D772" s="4" t="s">
        <v>1266</v>
      </c>
      <c r="I772" s="4">
        <v>0</v>
      </c>
      <c r="J772" s="4">
        <v>0</v>
      </c>
      <c r="K772" s="55">
        <v>0</v>
      </c>
      <c r="L772" s="52"/>
      <c r="N772" s="4">
        <v>3</v>
      </c>
      <c r="O772" s="4">
        <v>30</v>
      </c>
      <c r="P772" s="4">
        <v>0</v>
      </c>
      <c r="T772" s="140"/>
      <c r="U772" s="140" t="s">
        <v>1289</v>
      </c>
      <c r="V772" s="4">
        <v>1</v>
      </c>
      <c r="X772" s="4" t="str">
        <f>IF(ISBLANK(W772),"",VLOOKUP($W772,Sheet2!$A$2:$E$29,3,FALSE))</f>
        <v/>
      </c>
      <c r="Y772" s="4" t="str">
        <f>IF(ISBLANK(W772),"",VLOOKUP($W772,Sheet2!$A$2:$E$29,4,FALSE))</f>
        <v/>
      </c>
    </row>
    <row r="773" customFormat="1" ht="18.75" spans="1:25">
      <c r="A773" s="4">
        <f t="shared" si="179"/>
        <v>767</v>
      </c>
      <c r="B773" s="47">
        <f t="shared" si="178"/>
        <v>111014</v>
      </c>
      <c r="C773" t="s">
        <v>56</v>
      </c>
      <c r="D773" t="s">
        <v>1266</v>
      </c>
      <c r="I773">
        <v>0</v>
      </c>
      <c r="J773">
        <v>0</v>
      </c>
      <c r="K773" s="56">
        <v>0</v>
      </c>
      <c r="L773" s="53"/>
      <c r="N773">
        <v>3</v>
      </c>
      <c r="O773">
        <v>30</v>
      </c>
      <c r="P773">
        <v>0</v>
      </c>
      <c r="T773" s="141"/>
      <c r="U773" s="141"/>
      <c r="V773">
        <v>2</v>
      </c>
      <c r="X773" t="str">
        <f>IF(ISBLANK(W773),"",VLOOKUP($W773,Sheet2!$A$2:$E$29,3,FALSE))</f>
        <v/>
      </c>
      <c r="Y773" t="str">
        <f>IF(ISBLANK(W773),"",VLOOKUP($W773,Sheet2!$A$2:$E$29,4,FALSE))</f>
        <v/>
      </c>
    </row>
    <row r="774" customFormat="1" ht="18.75" spans="1:25">
      <c r="A774" s="4">
        <f t="shared" si="179"/>
        <v>768</v>
      </c>
      <c r="B774" s="47">
        <f t="shared" si="178"/>
        <v>111014</v>
      </c>
      <c r="C774" t="s">
        <v>61</v>
      </c>
      <c r="D774" t="s">
        <v>1266</v>
      </c>
      <c r="I774">
        <v>0</v>
      </c>
      <c r="J774">
        <v>0</v>
      </c>
      <c r="K774" s="56">
        <v>0</v>
      </c>
      <c r="L774" s="53"/>
      <c r="N774">
        <v>3</v>
      </c>
      <c r="O774">
        <v>30</v>
      </c>
      <c r="P774">
        <v>0</v>
      </c>
      <c r="T774" s="141"/>
      <c r="U774" s="141"/>
      <c r="V774">
        <v>3</v>
      </c>
      <c r="X774" t="str">
        <f>IF(ISBLANK(W774),"",VLOOKUP($W774,Sheet2!$A$2:$E$29,3,FALSE))</f>
        <v/>
      </c>
      <c r="Y774" t="str">
        <f>IF(ISBLANK(W774),"",VLOOKUP($W774,Sheet2!$A$2:$E$29,4,FALSE))</f>
        <v/>
      </c>
    </row>
    <row r="775" customFormat="1" ht="18.75" spans="1:25">
      <c r="A775" s="4">
        <f t="shared" si="179"/>
        <v>769</v>
      </c>
      <c r="B775" s="47">
        <f t="shared" ref="B775:B780" si="180">B770+1</f>
        <v>111014</v>
      </c>
      <c r="C775" t="s">
        <v>66</v>
      </c>
      <c r="D775" t="s">
        <v>1266</v>
      </c>
      <c r="I775">
        <v>0</v>
      </c>
      <c r="J775">
        <v>0</v>
      </c>
      <c r="K775" s="56">
        <v>0</v>
      </c>
      <c r="L775" s="53"/>
      <c r="N775">
        <v>3</v>
      </c>
      <c r="O775">
        <v>30</v>
      </c>
      <c r="P775">
        <v>0</v>
      </c>
      <c r="T775" s="141"/>
      <c r="U775" s="141"/>
      <c r="V775">
        <v>4</v>
      </c>
      <c r="X775" t="str">
        <f>IF(ISBLANK(W775),"",VLOOKUP($W775,Sheet2!$A$2:$E$29,3,FALSE))</f>
        <v/>
      </c>
      <c r="Y775" t="str">
        <f>IF(ISBLANK(W775),"",VLOOKUP($W775,Sheet2!$A$2:$E$29,4,FALSE))</f>
        <v/>
      </c>
    </row>
    <row r="776" s="16" customFormat="1" ht="18.75" spans="1:25">
      <c r="A776" s="4">
        <f t="shared" si="179"/>
        <v>770</v>
      </c>
      <c r="B776" s="48">
        <f t="shared" si="180"/>
        <v>111014</v>
      </c>
      <c r="C776" s="16" t="s">
        <v>93</v>
      </c>
      <c r="D776" s="16" t="s">
        <v>1266</v>
      </c>
      <c r="I776" s="16">
        <v>0</v>
      </c>
      <c r="J776" s="16">
        <v>0</v>
      </c>
      <c r="K776" s="57">
        <v>0</v>
      </c>
      <c r="L776" s="54"/>
      <c r="N776" s="16">
        <v>3</v>
      </c>
      <c r="O776" s="16">
        <v>30</v>
      </c>
      <c r="P776" s="16">
        <v>0</v>
      </c>
      <c r="T776" s="142"/>
      <c r="U776" s="142"/>
      <c r="V776" s="16">
        <v>5</v>
      </c>
      <c r="X776" s="16" t="str">
        <f>IF(ISBLANK(W776),"",VLOOKUP($W776,Sheet2!$A$2:$E$29,3,FALSE))</f>
        <v/>
      </c>
      <c r="Y776" s="16" t="str">
        <f>IF(ISBLANK(W776),"",VLOOKUP($W776,Sheet2!$A$2:$E$29,4,FALSE))</f>
        <v/>
      </c>
    </row>
    <row r="777" s="4" customFormat="1" ht="13.5" customHeight="1" spans="1:25">
      <c r="A777" s="4">
        <f t="shared" si="179"/>
        <v>771</v>
      </c>
      <c r="B777" s="46">
        <f t="shared" si="180"/>
        <v>111015</v>
      </c>
      <c r="C777" s="4" t="s">
        <v>50</v>
      </c>
      <c r="D777" s="4" t="s">
        <v>1266</v>
      </c>
      <c r="I777" s="4">
        <v>0</v>
      </c>
      <c r="J777" s="4">
        <v>0</v>
      </c>
      <c r="K777" s="55">
        <v>0</v>
      </c>
      <c r="L777" s="52"/>
      <c r="N777" s="4">
        <v>3</v>
      </c>
      <c r="O777" s="4">
        <v>33</v>
      </c>
      <c r="P777" s="4">
        <v>0</v>
      </c>
      <c r="T777" s="140"/>
      <c r="U777" s="140" t="s">
        <v>1290</v>
      </c>
      <c r="V777" s="4">
        <v>1</v>
      </c>
      <c r="X777" s="4" t="str">
        <f>IF(ISBLANK(W777),"",VLOOKUP($W777,Sheet2!$A$2:$E$29,3,FALSE))</f>
        <v/>
      </c>
      <c r="Y777" s="4" t="str">
        <f>IF(ISBLANK(W777),"",VLOOKUP($W777,Sheet2!$A$2:$E$29,4,FALSE))</f>
        <v/>
      </c>
    </row>
    <row r="778" customFormat="1" ht="18.75" spans="1:25">
      <c r="A778" s="4">
        <f t="shared" si="179"/>
        <v>772</v>
      </c>
      <c r="B778" s="47">
        <f t="shared" si="180"/>
        <v>111015</v>
      </c>
      <c r="C778" t="s">
        <v>56</v>
      </c>
      <c r="D778" t="s">
        <v>1266</v>
      </c>
      <c r="I778">
        <v>0</v>
      </c>
      <c r="J778">
        <v>0</v>
      </c>
      <c r="K778" s="56">
        <v>0</v>
      </c>
      <c r="L778" s="53"/>
      <c r="N778">
        <v>3</v>
      </c>
      <c r="O778">
        <v>33</v>
      </c>
      <c r="P778">
        <v>0</v>
      </c>
      <c r="T778" s="141"/>
      <c r="U778" s="141"/>
      <c r="V778">
        <v>2</v>
      </c>
      <c r="X778" t="str">
        <f>IF(ISBLANK(W778),"",VLOOKUP($W778,Sheet2!$A$2:$E$29,3,FALSE))</f>
        <v/>
      </c>
      <c r="Y778" t="str">
        <f>IF(ISBLANK(W778),"",VLOOKUP($W778,Sheet2!$A$2:$E$29,4,FALSE))</f>
        <v/>
      </c>
    </row>
    <row r="779" customFormat="1" ht="18.75" spans="1:25">
      <c r="A779" s="4">
        <f t="shared" ref="A779:A788" si="181">ROW()-6</f>
        <v>773</v>
      </c>
      <c r="B779" s="47">
        <f t="shared" si="180"/>
        <v>111015</v>
      </c>
      <c r="C779" t="s">
        <v>61</v>
      </c>
      <c r="D779" t="s">
        <v>1266</v>
      </c>
      <c r="I779">
        <v>0</v>
      </c>
      <c r="J779">
        <v>0</v>
      </c>
      <c r="K779" s="56">
        <v>0</v>
      </c>
      <c r="L779" s="53"/>
      <c r="N779">
        <v>3</v>
      </c>
      <c r="O779">
        <v>33</v>
      </c>
      <c r="P779">
        <v>0</v>
      </c>
      <c r="T779" s="141"/>
      <c r="U779" s="141"/>
      <c r="V779">
        <v>3</v>
      </c>
      <c r="X779" t="str">
        <f>IF(ISBLANK(W779),"",VLOOKUP($W779,Sheet2!$A$2:$E$29,3,FALSE))</f>
        <v/>
      </c>
      <c r="Y779" t="str">
        <f>IF(ISBLANK(W779),"",VLOOKUP($W779,Sheet2!$A$2:$E$29,4,FALSE))</f>
        <v/>
      </c>
    </row>
    <row r="780" customFormat="1" ht="18.75" spans="1:25">
      <c r="A780" s="4">
        <f t="shared" si="181"/>
        <v>774</v>
      </c>
      <c r="B780" s="47">
        <f t="shared" si="180"/>
        <v>111015</v>
      </c>
      <c r="C780" t="s">
        <v>66</v>
      </c>
      <c r="D780" t="s">
        <v>1266</v>
      </c>
      <c r="I780">
        <v>0</v>
      </c>
      <c r="J780">
        <v>0</v>
      </c>
      <c r="K780" s="56">
        <v>0</v>
      </c>
      <c r="L780" s="53"/>
      <c r="N780">
        <v>3</v>
      </c>
      <c r="O780">
        <v>33</v>
      </c>
      <c r="P780">
        <v>0</v>
      </c>
      <c r="T780" s="141"/>
      <c r="U780" s="141"/>
      <c r="V780">
        <v>4</v>
      </c>
      <c r="X780" t="str">
        <f>IF(ISBLANK(W780),"",VLOOKUP($W780,Sheet2!$A$2:$E$29,3,FALSE))</f>
        <v/>
      </c>
      <c r="Y780" t="str">
        <f>IF(ISBLANK(W780),"",VLOOKUP($W780,Sheet2!$A$2:$E$29,4,FALSE))</f>
        <v/>
      </c>
    </row>
    <row r="781" s="16" customFormat="1" ht="18.75" spans="1:25">
      <c r="A781" s="4">
        <f t="shared" si="181"/>
        <v>775</v>
      </c>
      <c r="B781" s="48">
        <f t="shared" ref="B781:B790" si="182">B776+1</f>
        <v>111015</v>
      </c>
      <c r="C781" s="16" t="s">
        <v>93</v>
      </c>
      <c r="D781" s="16" t="s">
        <v>1266</v>
      </c>
      <c r="I781" s="16">
        <v>0</v>
      </c>
      <c r="J781" s="16">
        <v>0</v>
      </c>
      <c r="K781" s="57">
        <v>0</v>
      </c>
      <c r="L781" s="54"/>
      <c r="N781" s="16">
        <v>3</v>
      </c>
      <c r="O781" s="16">
        <v>33</v>
      </c>
      <c r="P781" s="16">
        <v>0</v>
      </c>
      <c r="T781" s="142"/>
      <c r="U781" s="142"/>
      <c r="V781" s="16">
        <v>5</v>
      </c>
      <c r="X781" s="16" t="str">
        <f>IF(ISBLANK(W781),"",VLOOKUP($W781,Sheet2!$A$2:$E$29,3,FALSE))</f>
        <v/>
      </c>
      <c r="Y781" s="16" t="str">
        <f>IF(ISBLANK(W781),"",VLOOKUP($W781,Sheet2!$A$2:$E$29,4,FALSE))</f>
        <v/>
      </c>
    </row>
    <row r="782" s="4" customFormat="1" ht="13.5" customHeight="1" spans="1:25">
      <c r="A782" s="4">
        <f t="shared" si="181"/>
        <v>776</v>
      </c>
      <c r="B782" s="46">
        <f t="shared" si="182"/>
        <v>111016</v>
      </c>
      <c r="C782" s="4" t="s">
        <v>50</v>
      </c>
      <c r="D782" s="4" t="s">
        <v>1266</v>
      </c>
      <c r="I782" s="4">
        <v>0</v>
      </c>
      <c r="J782" s="4">
        <v>0</v>
      </c>
      <c r="K782" s="55">
        <v>0</v>
      </c>
      <c r="L782" s="52"/>
      <c r="N782" s="4">
        <v>3</v>
      </c>
      <c r="O782" s="4">
        <v>49</v>
      </c>
      <c r="P782" s="4">
        <v>0</v>
      </c>
      <c r="T782" s="140"/>
      <c r="U782" s="140" t="s">
        <v>1291</v>
      </c>
      <c r="V782" s="4">
        <v>1</v>
      </c>
      <c r="X782" s="4" t="str">
        <f>IF(ISBLANK(W782),"",VLOOKUP($W782,Sheet2!$A$2:$E$29,3,FALSE))</f>
        <v/>
      </c>
      <c r="Y782" s="4" t="str">
        <f>IF(ISBLANK(W782),"",VLOOKUP($W782,Sheet2!$A$2:$E$29,4,FALSE))</f>
        <v/>
      </c>
    </row>
    <row r="783" customFormat="1" ht="18.75" spans="1:25">
      <c r="A783" s="4">
        <f t="shared" si="181"/>
        <v>777</v>
      </c>
      <c r="B783" s="47">
        <f t="shared" si="182"/>
        <v>111016</v>
      </c>
      <c r="C783" t="s">
        <v>56</v>
      </c>
      <c r="D783" t="s">
        <v>1266</v>
      </c>
      <c r="I783">
        <v>0</v>
      </c>
      <c r="J783">
        <v>0</v>
      </c>
      <c r="K783" s="56">
        <v>0</v>
      </c>
      <c r="L783" s="53"/>
      <c r="N783">
        <v>3</v>
      </c>
      <c r="O783">
        <v>49</v>
      </c>
      <c r="P783">
        <v>0</v>
      </c>
      <c r="T783" s="141"/>
      <c r="U783" s="141"/>
      <c r="V783">
        <v>2</v>
      </c>
      <c r="X783" t="str">
        <f>IF(ISBLANK(W783),"",VLOOKUP($W783,Sheet2!$A$2:$E$29,3,FALSE))</f>
        <v/>
      </c>
      <c r="Y783" t="str">
        <f>IF(ISBLANK(W783),"",VLOOKUP($W783,Sheet2!$A$2:$E$29,4,FALSE))</f>
        <v/>
      </c>
    </row>
    <row r="784" customFormat="1" ht="18.75" spans="1:25">
      <c r="A784" s="4">
        <f t="shared" si="181"/>
        <v>778</v>
      </c>
      <c r="B784" s="47">
        <f t="shared" si="182"/>
        <v>111016</v>
      </c>
      <c r="C784" t="s">
        <v>61</v>
      </c>
      <c r="D784" t="s">
        <v>1266</v>
      </c>
      <c r="I784">
        <v>0</v>
      </c>
      <c r="J784">
        <v>0</v>
      </c>
      <c r="K784" s="56">
        <v>0</v>
      </c>
      <c r="L784" s="53"/>
      <c r="N784">
        <v>3</v>
      </c>
      <c r="O784">
        <v>49</v>
      </c>
      <c r="P784">
        <v>0</v>
      </c>
      <c r="T784" s="141"/>
      <c r="U784" s="141"/>
      <c r="V784">
        <v>3</v>
      </c>
      <c r="X784" t="str">
        <f>IF(ISBLANK(W784),"",VLOOKUP($W784,Sheet2!$A$2:$E$29,3,FALSE))</f>
        <v/>
      </c>
      <c r="Y784" t="str">
        <f>IF(ISBLANK(W784),"",VLOOKUP($W784,Sheet2!$A$2:$E$29,4,FALSE))</f>
        <v/>
      </c>
    </row>
    <row r="785" customFormat="1" ht="18.75" spans="1:25">
      <c r="A785" s="4">
        <f t="shared" si="181"/>
        <v>779</v>
      </c>
      <c r="B785" s="47">
        <f t="shared" si="182"/>
        <v>111016</v>
      </c>
      <c r="C785" t="s">
        <v>66</v>
      </c>
      <c r="D785" t="s">
        <v>1266</v>
      </c>
      <c r="I785">
        <v>0</v>
      </c>
      <c r="J785">
        <v>0</v>
      </c>
      <c r="K785" s="56">
        <v>0</v>
      </c>
      <c r="L785" s="53"/>
      <c r="N785">
        <v>3</v>
      </c>
      <c r="O785">
        <v>49</v>
      </c>
      <c r="P785">
        <v>0</v>
      </c>
      <c r="T785" s="141"/>
      <c r="U785" s="141"/>
      <c r="V785">
        <v>4</v>
      </c>
      <c r="X785" t="str">
        <f>IF(ISBLANK(W785),"",VLOOKUP($W785,Sheet2!$A$2:$E$29,3,FALSE))</f>
        <v/>
      </c>
      <c r="Y785" t="str">
        <f>IF(ISBLANK(W785),"",VLOOKUP($W785,Sheet2!$A$2:$E$29,4,FALSE))</f>
        <v/>
      </c>
    </row>
    <row r="786" s="16" customFormat="1" ht="18.75" spans="1:25">
      <c r="A786" s="4">
        <f t="shared" si="181"/>
        <v>780</v>
      </c>
      <c r="B786" s="48">
        <f t="shared" si="182"/>
        <v>111016</v>
      </c>
      <c r="C786" s="16" t="s">
        <v>93</v>
      </c>
      <c r="D786" s="16" t="s">
        <v>1266</v>
      </c>
      <c r="I786" s="16">
        <v>0</v>
      </c>
      <c r="J786" s="16">
        <v>0</v>
      </c>
      <c r="K786" s="57">
        <v>0</v>
      </c>
      <c r="L786" s="54"/>
      <c r="N786" s="16">
        <v>3</v>
      </c>
      <c r="O786" s="16">
        <v>49</v>
      </c>
      <c r="P786" s="16">
        <v>0</v>
      </c>
      <c r="T786" s="142"/>
      <c r="U786" s="142"/>
      <c r="V786" s="16">
        <v>5</v>
      </c>
      <c r="X786" s="16" t="str">
        <f>IF(ISBLANK(W786),"",VLOOKUP($W786,Sheet2!$A$2:$E$29,3,FALSE))</f>
        <v/>
      </c>
      <c r="Y786" s="16" t="str">
        <f>IF(ISBLANK(W786),"",VLOOKUP($W786,Sheet2!$A$2:$E$29,4,FALSE))</f>
        <v/>
      </c>
    </row>
    <row r="787" s="4" customFormat="1" ht="13.5" customHeight="1" spans="1:25">
      <c r="A787" s="4">
        <f t="shared" si="181"/>
        <v>781</v>
      </c>
      <c r="B787" s="46">
        <f t="shared" si="182"/>
        <v>111017</v>
      </c>
      <c r="C787" s="4" t="s">
        <v>50</v>
      </c>
      <c r="D787" s="4" t="s">
        <v>1266</v>
      </c>
      <c r="I787" s="4">
        <v>0</v>
      </c>
      <c r="J787" s="4">
        <v>0</v>
      </c>
      <c r="K787" s="55">
        <v>0</v>
      </c>
      <c r="L787" s="52"/>
      <c r="N787" s="4">
        <v>3</v>
      </c>
      <c r="O787" s="4">
        <v>1089</v>
      </c>
      <c r="P787" s="4">
        <v>0</v>
      </c>
      <c r="T787" s="140"/>
      <c r="U787" s="140" t="s">
        <v>1292</v>
      </c>
      <c r="V787" s="4">
        <v>1</v>
      </c>
      <c r="X787" s="4" t="str">
        <f>IF(ISBLANK(W787),"",VLOOKUP($W787,Sheet2!$A$2:$E$29,3,FALSE))</f>
        <v/>
      </c>
      <c r="Y787" s="4" t="str">
        <f>IF(ISBLANK(W787),"",VLOOKUP($W787,Sheet2!$A$2:$E$29,4,FALSE))</f>
        <v/>
      </c>
    </row>
    <row r="788" customFormat="1" ht="18.75" spans="1:25">
      <c r="A788" s="4">
        <f t="shared" si="181"/>
        <v>782</v>
      </c>
      <c r="B788" s="47">
        <f t="shared" si="182"/>
        <v>111017</v>
      </c>
      <c r="C788" t="s">
        <v>56</v>
      </c>
      <c r="D788" t="s">
        <v>1266</v>
      </c>
      <c r="I788">
        <v>0</v>
      </c>
      <c r="J788">
        <v>0</v>
      </c>
      <c r="K788" s="56">
        <v>0</v>
      </c>
      <c r="L788" s="53"/>
      <c r="N788">
        <v>3</v>
      </c>
      <c r="O788">
        <v>1089</v>
      </c>
      <c r="P788">
        <v>0</v>
      </c>
      <c r="T788" s="141"/>
      <c r="U788" s="141"/>
      <c r="V788">
        <v>2</v>
      </c>
      <c r="X788" t="str">
        <f>IF(ISBLANK(W788),"",VLOOKUP($W788,Sheet2!$A$2:$E$29,3,FALSE))</f>
        <v/>
      </c>
      <c r="Y788" t="str">
        <f>IF(ISBLANK(W788),"",VLOOKUP($W788,Sheet2!$A$2:$E$29,4,FALSE))</f>
        <v/>
      </c>
    </row>
    <row r="789" customFormat="1" ht="18.75" spans="1:25">
      <c r="A789" s="4">
        <f t="shared" ref="A789:A798" si="183">ROW()-6</f>
        <v>783</v>
      </c>
      <c r="B789" s="47">
        <f t="shared" si="182"/>
        <v>111017</v>
      </c>
      <c r="C789" t="s">
        <v>61</v>
      </c>
      <c r="D789" t="s">
        <v>1266</v>
      </c>
      <c r="I789">
        <v>0</v>
      </c>
      <c r="J789">
        <v>0</v>
      </c>
      <c r="K789" s="56">
        <v>0</v>
      </c>
      <c r="L789" s="53"/>
      <c r="N789">
        <v>3</v>
      </c>
      <c r="O789">
        <v>1089</v>
      </c>
      <c r="P789">
        <v>0</v>
      </c>
      <c r="T789" s="141"/>
      <c r="U789" s="141"/>
      <c r="V789">
        <v>3</v>
      </c>
      <c r="X789" t="str">
        <f>IF(ISBLANK(W789),"",VLOOKUP($W789,Sheet2!$A$2:$E$29,3,FALSE))</f>
        <v/>
      </c>
      <c r="Y789" t="str">
        <f>IF(ISBLANK(W789),"",VLOOKUP($W789,Sheet2!$A$2:$E$29,4,FALSE))</f>
        <v/>
      </c>
    </row>
    <row r="790" customFormat="1" ht="18.75" spans="1:25">
      <c r="A790" s="4">
        <f t="shared" si="183"/>
        <v>784</v>
      </c>
      <c r="B790" s="47">
        <f t="shared" si="182"/>
        <v>111017</v>
      </c>
      <c r="C790" t="s">
        <v>66</v>
      </c>
      <c r="D790" t="s">
        <v>1266</v>
      </c>
      <c r="I790">
        <v>0</v>
      </c>
      <c r="J790">
        <v>0</v>
      </c>
      <c r="K790" s="56">
        <v>0</v>
      </c>
      <c r="L790" s="53"/>
      <c r="N790">
        <v>3</v>
      </c>
      <c r="O790">
        <v>1089</v>
      </c>
      <c r="P790">
        <v>0</v>
      </c>
      <c r="T790" s="141"/>
      <c r="U790" s="141"/>
      <c r="V790">
        <v>4</v>
      </c>
      <c r="X790" t="str">
        <f>IF(ISBLANK(W790),"",VLOOKUP($W790,Sheet2!$A$2:$E$29,3,FALSE))</f>
        <v/>
      </c>
      <c r="Y790" t="str">
        <f>IF(ISBLANK(W790),"",VLOOKUP($W790,Sheet2!$A$2:$E$29,4,FALSE))</f>
        <v/>
      </c>
    </row>
    <row r="791" s="16" customFormat="1" ht="18.75" spans="1:25">
      <c r="A791" s="4">
        <f t="shared" si="183"/>
        <v>785</v>
      </c>
      <c r="B791" s="48">
        <f t="shared" ref="B791:B796" si="184">B786+1</f>
        <v>111017</v>
      </c>
      <c r="C791" s="16" t="s">
        <v>93</v>
      </c>
      <c r="D791" s="16" t="s">
        <v>1266</v>
      </c>
      <c r="I791" s="16">
        <v>0</v>
      </c>
      <c r="J791" s="16">
        <v>0</v>
      </c>
      <c r="K791" s="57">
        <v>0</v>
      </c>
      <c r="L791" s="54"/>
      <c r="N791" s="16">
        <v>3</v>
      </c>
      <c r="O791" s="16">
        <v>1089</v>
      </c>
      <c r="P791" s="16">
        <v>0</v>
      </c>
      <c r="T791" s="142"/>
      <c r="U791" s="142"/>
      <c r="V791" s="16">
        <v>5</v>
      </c>
      <c r="X791" s="16" t="str">
        <f>IF(ISBLANK(W791),"",VLOOKUP($W791,Sheet2!$A$2:$E$29,3,FALSE))</f>
        <v/>
      </c>
      <c r="Y791" s="16" t="str">
        <f>IF(ISBLANK(W791),"",VLOOKUP($W791,Sheet2!$A$2:$E$29,4,FALSE))</f>
        <v/>
      </c>
    </row>
    <row r="792" s="4" customFormat="1" ht="13.5" customHeight="1" spans="1:25">
      <c r="A792" s="4">
        <f t="shared" si="183"/>
        <v>786</v>
      </c>
      <c r="B792" s="46">
        <f t="shared" si="184"/>
        <v>111018</v>
      </c>
      <c r="C792" s="4" t="s">
        <v>50</v>
      </c>
      <c r="D792" s="4" t="s">
        <v>1266</v>
      </c>
      <c r="I792" s="4">
        <v>0</v>
      </c>
      <c r="J792" s="4">
        <v>0</v>
      </c>
      <c r="K792" s="55">
        <v>0</v>
      </c>
      <c r="L792" s="52"/>
      <c r="N792" s="4">
        <v>3</v>
      </c>
      <c r="O792" s="4">
        <v>2015</v>
      </c>
      <c r="P792" s="4">
        <v>0</v>
      </c>
      <c r="T792" s="140"/>
      <c r="U792" s="140" t="s">
        <v>1293</v>
      </c>
      <c r="V792" s="4">
        <v>1</v>
      </c>
      <c r="X792" s="4" t="str">
        <f>IF(ISBLANK(W792),"",VLOOKUP($W792,Sheet2!$A$2:$E$29,3,FALSE))</f>
        <v/>
      </c>
      <c r="Y792" s="4" t="str">
        <f>IF(ISBLANK(W792),"",VLOOKUP($W792,Sheet2!$A$2:$E$29,4,FALSE))</f>
        <v/>
      </c>
    </row>
    <row r="793" customFormat="1" ht="18.75" spans="1:25">
      <c r="A793" s="4">
        <f t="shared" si="183"/>
        <v>787</v>
      </c>
      <c r="B793" s="47">
        <f t="shared" si="184"/>
        <v>111018</v>
      </c>
      <c r="C793" t="s">
        <v>56</v>
      </c>
      <c r="D793" t="s">
        <v>1266</v>
      </c>
      <c r="I793">
        <v>0</v>
      </c>
      <c r="J793">
        <v>0</v>
      </c>
      <c r="K793" s="56">
        <v>0</v>
      </c>
      <c r="L793" s="53"/>
      <c r="N793">
        <v>3</v>
      </c>
      <c r="O793">
        <v>2015</v>
      </c>
      <c r="P793">
        <v>0</v>
      </c>
      <c r="T793" s="141"/>
      <c r="U793" s="141"/>
      <c r="V793">
        <v>2</v>
      </c>
      <c r="X793" t="str">
        <f>IF(ISBLANK(W793),"",VLOOKUP($W793,Sheet2!$A$2:$E$29,3,FALSE))</f>
        <v/>
      </c>
      <c r="Y793" t="str">
        <f>IF(ISBLANK(W793),"",VLOOKUP($W793,Sheet2!$A$2:$E$29,4,FALSE))</f>
        <v/>
      </c>
    </row>
    <row r="794" customFormat="1" ht="18.75" spans="1:25">
      <c r="A794" s="4">
        <f t="shared" si="183"/>
        <v>788</v>
      </c>
      <c r="B794" s="47">
        <f t="shared" si="184"/>
        <v>111018</v>
      </c>
      <c r="C794" t="s">
        <v>61</v>
      </c>
      <c r="D794" t="s">
        <v>1266</v>
      </c>
      <c r="I794">
        <v>0</v>
      </c>
      <c r="J794">
        <v>0</v>
      </c>
      <c r="K794" s="56">
        <v>0</v>
      </c>
      <c r="L794" s="53"/>
      <c r="N794">
        <v>3</v>
      </c>
      <c r="O794">
        <v>2015</v>
      </c>
      <c r="P794">
        <v>0</v>
      </c>
      <c r="T794" s="141"/>
      <c r="U794" s="141"/>
      <c r="V794">
        <v>3</v>
      </c>
      <c r="X794" t="str">
        <f>IF(ISBLANK(W794),"",VLOOKUP($W794,Sheet2!$A$2:$E$29,3,FALSE))</f>
        <v/>
      </c>
      <c r="Y794" t="str">
        <f>IF(ISBLANK(W794),"",VLOOKUP($W794,Sheet2!$A$2:$E$29,4,FALSE))</f>
        <v/>
      </c>
    </row>
    <row r="795" customFormat="1" ht="18.75" spans="1:25">
      <c r="A795" s="4">
        <f t="shared" si="183"/>
        <v>789</v>
      </c>
      <c r="B795" s="47">
        <f t="shared" si="184"/>
        <v>111018</v>
      </c>
      <c r="C795" t="s">
        <v>66</v>
      </c>
      <c r="D795" t="s">
        <v>1266</v>
      </c>
      <c r="I795">
        <v>0</v>
      </c>
      <c r="J795">
        <v>0</v>
      </c>
      <c r="K795" s="56">
        <v>0</v>
      </c>
      <c r="L795" s="53"/>
      <c r="N795">
        <v>3</v>
      </c>
      <c r="O795">
        <v>2015</v>
      </c>
      <c r="P795">
        <v>0</v>
      </c>
      <c r="T795" s="141"/>
      <c r="U795" s="141"/>
      <c r="V795">
        <v>4</v>
      </c>
      <c r="X795" t="str">
        <f>IF(ISBLANK(W795),"",VLOOKUP($W795,Sheet2!$A$2:$E$29,3,FALSE))</f>
        <v/>
      </c>
      <c r="Y795" t="str">
        <f>IF(ISBLANK(W795),"",VLOOKUP($W795,Sheet2!$A$2:$E$29,4,FALSE))</f>
        <v/>
      </c>
    </row>
    <row r="796" s="16" customFormat="1" ht="18.75" spans="1:25">
      <c r="A796" s="4">
        <f t="shared" si="183"/>
        <v>790</v>
      </c>
      <c r="B796" s="48">
        <f t="shared" si="184"/>
        <v>111018</v>
      </c>
      <c r="C796" s="16" t="s">
        <v>93</v>
      </c>
      <c r="D796" s="16" t="s">
        <v>1266</v>
      </c>
      <c r="I796" s="16">
        <v>0</v>
      </c>
      <c r="J796" s="16">
        <v>0</v>
      </c>
      <c r="K796" s="57">
        <v>0</v>
      </c>
      <c r="L796" s="54"/>
      <c r="N796" s="16">
        <v>3</v>
      </c>
      <c r="O796" s="16">
        <v>2015</v>
      </c>
      <c r="P796" s="16">
        <v>0</v>
      </c>
      <c r="T796" s="142"/>
      <c r="U796" s="142"/>
      <c r="V796" s="16">
        <v>5</v>
      </c>
      <c r="X796" s="16" t="str">
        <f>IF(ISBLANK(W796),"",VLOOKUP($W796,Sheet2!$A$2:$E$29,3,FALSE))</f>
        <v/>
      </c>
      <c r="Y796" s="16" t="str">
        <f>IF(ISBLANK(W796),"",VLOOKUP($W796,Sheet2!$A$2:$E$29,4,FALSE))</f>
        <v/>
      </c>
    </row>
    <row r="797" s="4" customFormat="1" ht="13.5" customHeight="1" spans="1:25">
      <c r="A797" s="4">
        <f t="shared" si="183"/>
        <v>791</v>
      </c>
      <c r="B797" s="46">
        <v>113001</v>
      </c>
      <c r="C797" s="4" t="s">
        <v>50</v>
      </c>
      <c r="D797" s="4" t="s">
        <v>94</v>
      </c>
      <c r="E797" s="4" t="s">
        <v>55</v>
      </c>
      <c r="F797" s="4" t="s">
        <v>51</v>
      </c>
      <c r="I797" s="4">
        <v>0</v>
      </c>
      <c r="J797" s="4">
        <v>1</v>
      </c>
      <c r="K797" s="4">
        <v>1</v>
      </c>
      <c r="L797" s="52" t="s">
        <v>52</v>
      </c>
      <c r="M797" s="206" t="s">
        <v>53</v>
      </c>
      <c r="N797" s="4">
        <v>3.1</v>
      </c>
      <c r="O797" s="4">
        <v>403501</v>
      </c>
      <c r="P797" s="4">
        <v>1</v>
      </c>
      <c r="T797" s="59"/>
      <c r="U797" s="59" t="s">
        <v>1294</v>
      </c>
      <c r="V797" s="4">
        <v>1</v>
      </c>
      <c r="W797" s="4" t="s">
        <v>55</v>
      </c>
      <c r="X797" s="4" t="str">
        <f>IF(ISBLANK(W797),"",VLOOKUP($W797,Sheet2!$A$2:$E$29,3,FALSE))</f>
        <v>UI_icon_teshudognzuo_16</v>
      </c>
      <c r="Y797" s="4" t="str">
        <f>IF(ISBLANK(W797),"",VLOOKUP($W797,Sheet2!$A$2:$E$29,4,FALSE))</f>
        <v>BQ_mood16</v>
      </c>
    </row>
    <row r="798" customFormat="1" ht="13.5" customHeight="1" spans="1:25">
      <c r="A798" s="4">
        <f t="shared" si="183"/>
        <v>792</v>
      </c>
      <c r="B798" s="47">
        <v>113001</v>
      </c>
      <c r="C798" t="s">
        <v>56</v>
      </c>
      <c r="D798" t="s">
        <v>135</v>
      </c>
      <c r="E798" t="s">
        <v>77</v>
      </c>
      <c r="F798" t="s">
        <v>57</v>
      </c>
      <c r="I798">
        <v>0</v>
      </c>
      <c r="J798">
        <v>0</v>
      </c>
      <c r="K798">
        <v>1</v>
      </c>
      <c r="L798" s="53" t="s">
        <v>58</v>
      </c>
      <c r="M798" s="207" t="s">
        <v>59</v>
      </c>
      <c r="N798">
        <v>2.5</v>
      </c>
      <c r="O798">
        <v>403501</v>
      </c>
      <c r="P798">
        <v>0</v>
      </c>
      <c r="T798" s="60"/>
      <c r="U798" s="60"/>
      <c r="V798">
        <v>2</v>
      </c>
      <c r="W798" t="s">
        <v>60</v>
      </c>
      <c r="X798" t="str">
        <f>IF(ISBLANK(W798),"",VLOOKUP($W798,Sheet2!$A$2:$E$29,3,FALSE))</f>
        <v>UI_icon_teshudognzuo_05</v>
      </c>
      <c r="Y798" t="str">
        <f>IF(ISBLANK(W798),"",VLOOKUP($W798,Sheet2!$A$2:$E$29,4,FALSE))</f>
        <v>BQ_mood05</v>
      </c>
    </row>
    <row r="799" customFormat="1" ht="13.5" customHeight="1" spans="1:25">
      <c r="A799" s="4">
        <f t="shared" ref="A799:A808" si="185">ROW()-6</f>
        <v>793</v>
      </c>
      <c r="B799" s="47">
        <v>113001</v>
      </c>
      <c r="C799" t="s">
        <v>61</v>
      </c>
      <c r="D799" t="s">
        <v>78</v>
      </c>
      <c r="E799" t="s">
        <v>65</v>
      </c>
      <c r="F799" t="s">
        <v>62</v>
      </c>
      <c r="I799">
        <v>1</v>
      </c>
      <c r="J799">
        <v>0</v>
      </c>
      <c r="K799">
        <v>0</v>
      </c>
      <c r="L799" s="53" t="s">
        <v>63</v>
      </c>
      <c r="M799" s="207" t="s">
        <v>64</v>
      </c>
      <c r="N799">
        <v>3.6</v>
      </c>
      <c r="O799">
        <v>403501</v>
      </c>
      <c r="P799">
        <v>0</v>
      </c>
      <c r="T799" s="60"/>
      <c r="U799" s="60"/>
      <c r="V799">
        <v>3</v>
      </c>
      <c r="W799" t="s">
        <v>65</v>
      </c>
      <c r="X799" t="str">
        <f>IF(ISBLANK(W799),"",VLOOKUP($W799,Sheet2!$A$2:$E$29,3,FALSE))</f>
        <v>UI_icon_teshudognzuo_27</v>
      </c>
      <c r="Y799" t="str">
        <f>IF(ISBLANK(W799),"",VLOOKUP($W799,Sheet2!$A$2:$E$29,4,FALSE))</f>
        <v>BQ_mood27</v>
      </c>
    </row>
    <row r="800" customFormat="1" ht="13.5" customHeight="1" spans="1:25">
      <c r="A800" s="4">
        <f t="shared" si="185"/>
        <v>794</v>
      </c>
      <c r="B800" s="47">
        <v>113001</v>
      </c>
      <c r="C800" t="s">
        <v>66</v>
      </c>
      <c r="D800" t="s">
        <v>130</v>
      </c>
      <c r="E800" t="s">
        <v>67</v>
      </c>
      <c r="I800">
        <v>1</v>
      </c>
      <c r="J800">
        <v>0</v>
      </c>
      <c r="K800">
        <v>0</v>
      </c>
      <c r="L800" s="53"/>
      <c r="N800">
        <v>3</v>
      </c>
      <c r="O800">
        <v>403501</v>
      </c>
      <c r="P800">
        <v>0</v>
      </c>
      <c r="T800" s="60"/>
      <c r="U800" s="60"/>
      <c r="V800">
        <v>4</v>
      </c>
      <c r="W800" t="s">
        <v>67</v>
      </c>
      <c r="X800" t="str">
        <f>IF(ISBLANK(W800),"",VLOOKUP($W800,Sheet2!$A$2:$E$29,3,FALSE))</f>
        <v>UI_icon_teshudognzuo_01</v>
      </c>
      <c r="Y800" t="str">
        <f>IF(ISBLANK(W800),"",VLOOKUP($W800,Sheet2!$A$2:$E$29,4,FALSE))</f>
        <v>BQ_mood01</v>
      </c>
    </row>
    <row r="801" customFormat="1" ht="13.5" customHeight="1" spans="1:25">
      <c r="A801" s="4">
        <f t="shared" si="185"/>
        <v>795</v>
      </c>
      <c r="B801" s="47">
        <v>113001</v>
      </c>
      <c r="C801" t="s">
        <v>68</v>
      </c>
      <c r="D801" t="s">
        <v>92</v>
      </c>
      <c r="E801" t="s">
        <v>72</v>
      </c>
      <c r="F801" t="s">
        <v>69</v>
      </c>
      <c r="I801">
        <v>0</v>
      </c>
      <c r="J801">
        <v>1</v>
      </c>
      <c r="K801">
        <v>1</v>
      </c>
      <c r="L801" s="53" t="s">
        <v>70</v>
      </c>
      <c r="M801" s="207" t="s">
        <v>71</v>
      </c>
      <c r="N801">
        <v>4.9</v>
      </c>
      <c r="O801">
        <v>403501</v>
      </c>
      <c r="P801">
        <v>1</v>
      </c>
      <c r="T801" s="60"/>
      <c r="U801" s="60"/>
      <c r="V801">
        <v>5</v>
      </c>
      <c r="W801" t="s">
        <v>72</v>
      </c>
      <c r="X801" t="str">
        <f>IF(ISBLANK(W801),"",VLOOKUP($W801,Sheet2!$A$2:$E$29,3,FALSE))</f>
        <v>UI_icon_teshudognzuo_08</v>
      </c>
      <c r="Y801" t="str">
        <f>IF(ISBLANK(W801),"",VLOOKUP($W801,Sheet2!$A$2:$E$29,4,FALSE))</f>
        <v>BQ_mood08</v>
      </c>
    </row>
    <row r="802" s="16" customFormat="1" ht="13.5" customHeight="1" spans="1:25">
      <c r="A802" s="4">
        <f t="shared" si="185"/>
        <v>796</v>
      </c>
      <c r="B802" s="48">
        <v>113001</v>
      </c>
      <c r="C802" s="16" t="s">
        <v>73</v>
      </c>
      <c r="D802" s="16" t="s">
        <v>83</v>
      </c>
      <c r="E802" s="16" t="s">
        <v>60</v>
      </c>
      <c r="F802" s="16" t="s">
        <v>74</v>
      </c>
      <c r="I802" s="16">
        <v>1</v>
      </c>
      <c r="J802" s="16">
        <v>1</v>
      </c>
      <c r="K802" s="16">
        <v>1</v>
      </c>
      <c r="L802" s="54" t="s">
        <v>75</v>
      </c>
      <c r="M802" s="208" t="s">
        <v>76</v>
      </c>
      <c r="N802" s="16">
        <v>1.8</v>
      </c>
      <c r="O802" s="16">
        <v>403501</v>
      </c>
      <c r="P802" s="16">
        <v>1</v>
      </c>
      <c r="T802" s="61"/>
      <c r="U802" s="61"/>
      <c r="V802" s="16">
        <v>6</v>
      </c>
      <c r="W802" s="16" t="s">
        <v>77</v>
      </c>
      <c r="X802" s="16" t="str">
        <f>IF(ISBLANK(W802),"",VLOOKUP($W802,Sheet2!$A$2:$E$29,3,FALSE))</f>
        <v>UI_icon_teshudognzuo_02</v>
      </c>
      <c r="Y802" s="16" t="str">
        <f>IF(ISBLANK(W802),"",VLOOKUP($W802,Sheet2!$A$2:$E$29,4,FALSE))</f>
        <v>BQ_mood02</v>
      </c>
    </row>
    <row r="803" s="4" customFormat="1" ht="13.5" customHeight="1" spans="1:25">
      <c r="A803" s="4">
        <f t="shared" si="185"/>
        <v>797</v>
      </c>
      <c r="B803" s="46">
        <f t="shared" ref="B803:B807" si="186">B798+1</f>
        <v>113002</v>
      </c>
      <c r="C803" s="4" t="s">
        <v>50</v>
      </c>
      <c r="D803" s="4" t="s">
        <v>112</v>
      </c>
      <c r="E803" s="4" t="s">
        <v>113</v>
      </c>
      <c r="F803" s="49" t="s">
        <v>114</v>
      </c>
      <c r="I803" s="4">
        <v>1</v>
      </c>
      <c r="J803" s="4">
        <v>1</v>
      </c>
      <c r="K803" s="55">
        <v>1</v>
      </c>
      <c r="L803" s="52" t="s">
        <v>115</v>
      </c>
      <c r="M803" s="206" t="s">
        <v>116</v>
      </c>
      <c r="N803" s="4">
        <v>2</v>
      </c>
      <c r="O803" s="4">
        <v>404201</v>
      </c>
      <c r="P803" s="4">
        <v>1</v>
      </c>
      <c r="T803" s="59"/>
      <c r="U803" s="59" t="s">
        <v>1295</v>
      </c>
      <c r="V803" s="4">
        <v>1</v>
      </c>
      <c r="W803" s="4" t="s">
        <v>113</v>
      </c>
      <c r="X803" s="4" t="str">
        <f>IF(ISBLANK(W803),"",VLOOKUP($W803,Sheet2!$A$2:$E$29,3,FALSE))</f>
        <v>UI_icon_teshudognzuo_17</v>
      </c>
      <c r="Y803" s="4" t="str">
        <f>IF(ISBLANK(W803),"",VLOOKUP($W803,Sheet2!$A$2:$E$29,4,FALSE))</f>
        <v>BQ_mood17</v>
      </c>
    </row>
    <row r="804" customFormat="1" ht="13.5" customHeight="1" spans="1:25">
      <c r="A804" s="4">
        <f t="shared" si="185"/>
        <v>798</v>
      </c>
      <c r="B804" s="47">
        <f t="shared" si="186"/>
        <v>113002</v>
      </c>
      <c r="C804" t="s">
        <v>56</v>
      </c>
      <c r="D804" t="s">
        <v>87</v>
      </c>
      <c r="E804" t="s">
        <v>88</v>
      </c>
      <c r="F804" t="s">
        <v>118</v>
      </c>
      <c r="I804">
        <v>0</v>
      </c>
      <c r="J804">
        <v>1</v>
      </c>
      <c r="K804" s="56">
        <v>1</v>
      </c>
      <c r="L804" s="53" t="s">
        <v>119</v>
      </c>
      <c r="M804" s="207" t="s">
        <v>120</v>
      </c>
      <c r="N804">
        <v>1</v>
      </c>
      <c r="O804">
        <v>404201</v>
      </c>
      <c r="P804">
        <v>1</v>
      </c>
      <c r="T804" s="60"/>
      <c r="U804" s="60"/>
      <c r="V804">
        <v>2</v>
      </c>
      <c r="W804" t="s">
        <v>88</v>
      </c>
      <c r="X804" t="str">
        <f>IF(ISBLANK(W804),"",VLOOKUP($W804,Sheet2!$A$2:$E$29,3,FALSE))</f>
        <v>UI_icon_teshudognzuo_18</v>
      </c>
      <c r="Y804" t="str">
        <f>IF(ISBLANK(W804),"",VLOOKUP($W804,Sheet2!$A$2:$E$29,4,FALSE))</f>
        <v>BQ_mood18</v>
      </c>
    </row>
    <row r="805" customFormat="1" ht="13.5" customHeight="1" spans="1:25">
      <c r="A805" s="4">
        <f t="shared" si="185"/>
        <v>799</v>
      </c>
      <c r="B805" s="47">
        <f t="shared" si="186"/>
        <v>113002</v>
      </c>
      <c r="C805" t="s">
        <v>61</v>
      </c>
      <c r="D805" t="s">
        <v>121</v>
      </c>
      <c r="E805" t="s">
        <v>125</v>
      </c>
      <c r="F805" s="49" t="s">
        <v>122</v>
      </c>
      <c r="I805">
        <v>1</v>
      </c>
      <c r="J805">
        <v>0</v>
      </c>
      <c r="K805" s="56">
        <v>1</v>
      </c>
      <c r="L805" s="53" t="s">
        <v>123</v>
      </c>
      <c r="M805" s="207" t="s">
        <v>124</v>
      </c>
      <c r="N805">
        <v>2.2</v>
      </c>
      <c r="O805">
        <v>404201</v>
      </c>
      <c r="P805">
        <v>1</v>
      </c>
      <c r="T805" s="60"/>
      <c r="U805" s="60"/>
      <c r="V805">
        <v>3</v>
      </c>
      <c r="W805" t="s">
        <v>125</v>
      </c>
      <c r="X805" t="str">
        <f>IF(ISBLANK(W805),"",VLOOKUP($W805,Sheet2!$A$2:$E$29,3,FALSE))</f>
        <v>UI_icon_teshudognzuo_19</v>
      </c>
      <c r="Y805" t="str">
        <f>IF(ISBLANK(W805),"",VLOOKUP($W805,Sheet2!$A$2:$E$29,4,FALSE))</f>
        <v>BQ_mood19</v>
      </c>
    </row>
    <row r="806" customFormat="1" ht="13.5" customHeight="1" spans="1:25">
      <c r="A806" s="4">
        <f t="shared" si="185"/>
        <v>800</v>
      </c>
      <c r="B806" s="47">
        <f t="shared" si="186"/>
        <v>113002</v>
      </c>
      <c r="C806" t="s">
        <v>66</v>
      </c>
      <c r="D806" t="s">
        <v>126</v>
      </c>
      <c r="E806" t="s">
        <v>127</v>
      </c>
      <c r="I806">
        <v>0</v>
      </c>
      <c r="J806">
        <v>1</v>
      </c>
      <c r="K806" s="56">
        <v>0</v>
      </c>
      <c r="L806" s="53"/>
      <c r="N806">
        <v>3</v>
      </c>
      <c r="O806">
        <v>404201</v>
      </c>
      <c r="P806">
        <v>0</v>
      </c>
      <c r="T806" s="60"/>
      <c r="U806" s="60"/>
      <c r="V806">
        <v>4</v>
      </c>
      <c r="W806" t="s">
        <v>127</v>
      </c>
      <c r="X806" t="str">
        <f>IF(ISBLANK(W806),"",VLOOKUP($W806,Sheet2!$A$2:$E$29,3,FALSE))</f>
        <v>UI_icon_teshudognzuo_07</v>
      </c>
      <c r="Y806" t="str">
        <f>IF(ISBLANK(W806),"",VLOOKUP($W806,Sheet2!$A$2:$E$29,4,FALSE))</f>
        <v>BQ_mood07</v>
      </c>
    </row>
    <row r="807" s="16" customFormat="1" ht="13.5" customHeight="1" spans="1:25">
      <c r="A807" s="4">
        <f t="shared" si="185"/>
        <v>801</v>
      </c>
      <c r="B807" s="48">
        <f t="shared" si="186"/>
        <v>113002</v>
      </c>
      <c r="C807" s="16" t="s">
        <v>93</v>
      </c>
      <c r="D807" s="16" t="s">
        <v>128</v>
      </c>
      <c r="E807" s="16" t="s">
        <v>129</v>
      </c>
      <c r="I807" s="16">
        <v>1</v>
      </c>
      <c r="J807" s="16">
        <v>1</v>
      </c>
      <c r="K807" s="57">
        <v>0</v>
      </c>
      <c r="L807" s="54"/>
      <c r="N807" s="16">
        <v>3</v>
      </c>
      <c r="O807" s="16">
        <v>404201</v>
      </c>
      <c r="P807" s="16">
        <v>0</v>
      </c>
      <c r="T807" s="61"/>
      <c r="U807" s="61"/>
      <c r="V807" s="16">
        <v>5</v>
      </c>
      <c r="W807" s="16" t="s">
        <v>129</v>
      </c>
      <c r="X807" s="16" t="str">
        <f>IF(ISBLANK(W807),"",VLOOKUP($W807,Sheet2!$A$2:$E$29,3,FALSE))</f>
        <v>UI_icon_teshudognzuo_20</v>
      </c>
      <c r="Y807" s="16" t="str">
        <f>IF(ISBLANK(W807),"",VLOOKUP($W807,Sheet2!$A$2:$E$29,4,FALSE))</f>
        <v>BQ_mood20</v>
      </c>
    </row>
    <row r="808" s="4" customFormat="1" ht="18.75" spans="1:25">
      <c r="A808" s="4">
        <f t="shared" si="185"/>
        <v>802</v>
      </c>
      <c r="B808" s="46">
        <v>112001</v>
      </c>
      <c r="C808" s="4" t="s">
        <v>50</v>
      </c>
      <c r="D808" s="4" t="s">
        <v>275</v>
      </c>
      <c r="E808" s="4" t="s">
        <v>155</v>
      </c>
      <c r="F808" s="4" t="s">
        <v>1087</v>
      </c>
      <c r="I808" s="4">
        <v>1</v>
      </c>
      <c r="J808" s="4">
        <v>0</v>
      </c>
      <c r="K808" s="4">
        <v>0</v>
      </c>
      <c r="L808" s="52" t="s">
        <v>1088</v>
      </c>
      <c r="M808" s="206" t="s">
        <v>1089</v>
      </c>
      <c r="N808" s="4">
        <v>0.9</v>
      </c>
      <c r="O808" s="4">
        <v>400101</v>
      </c>
      <c r="P808" s="4">
        <v>0</v>
      </c>
      <c r="T808" s="135"/>
      <c r="U808" s="135" t="s">
        <v>1296</v>
      </c>
      <c r="V808" s="4">
        <v>1</v>
      </c>
      <c r="W808" s="4" t="s">
        <v>155</v>
      </c>
      <c r="X808" s="4" t="str">
        <f>IF(ISBLANK(W808),"",VLOOKUP($W808,Sheet2!$A$2:$E$29,3,FALSE))</f>
        <v>UI_icon_teshudognzuo_22</v>
      </c>
      <c r="Y808" s="4" t="str">
        <f>IF(ISBLANK(W808),"",VLOOKUP($W808,Sheet2!$A$2:$E$29,4,FALSE))</f>
        <v>BQ_mood22</v>
      </c>
    </row>
    <row r="809" customFormat="1" ht="18.75" spans="1:25">
      <c r="A809" s="4">
        <f t="shared" ref="A809:A818" si="187">ROW()-6</f>
        <v>803</v>
      </c>
      <c r="B809" s="47">
        <v>112001</v>
      </c>
      <c r="C809" t="s">
        <v>56</v>
      </c>
      <c r="D809" t="s">
        <v>196</v>
      </c>
      <c r="E809" t="s">
        <v>146</v>
      </c>
      <c r="I809">
        <v>1</v>
      </c>
      <c r="J809">
        <v>0</v>
      </c>
      <c r="K809" s="56">
        <v>0</v>
      </c>
      <c r="L809" s="53"/>
      <c r="N809">
        <v>3</v>
      </c>
      <c r="O809">
        <v>400101</v>
      </c>
      <c r="P809">
        <v>0</v>
      </c>
      <c r="T809" s="136"/>
      <c r="U809" s="136"/>
      <c r="V809">
        <v>2</v>
      </c>
      <c r="W809" t="s">
        <v>146</v>
      </c>
      <c r="X809" t="str">
        <f>IF(ISBLANK(W809),"",VLOOKUP($W809,Sheet2!$A$2:$E$29,3,FALSE))</f>
        <v>UI_icon_teshudognzuo_23</v>
      </c>
      <c r="Y809" t="str">
        <f>IF(ISBLANK(W809),"",VLOOKUP($W809,Sheet2!$A$2:$E$29,4,FALSE))</f>
        <v>BQ_mood23</v>
      </c>
    </row>
    <row r="810" customFormat="1" ht="18.75" spans="1:25">
      <c r="A810" s="4">
        <f t="shared" si="187"/>
        <v>804</v>
      </c>
      <c r="B810" s="47">
        <v>112001</v>
      </c>
      <c r="C810" t="s">
        <v>61</v>
      </c>
      <c r="D810" t="s">
        <v>102</v>
      </c>
      <c r="E810" t="s">
        <v>103</v>
      </c>
      <c r="F810" t="s">
        <v>1091</v>
      </c>
      <c r="I810">
        <v>1</v>
      </c>
      <c r="J810">
        <v>0</v>
      </c>
      <c r="K810" s="56">
        <v>0</v>
      </c>
      <c r="L810" s="53" t="s">
        <v>733</v>
      </c>
      <c r="M810" s="207" t="s">
        <v>1092</v>
      </c>
      <c r="N810">
        <v>2</v>
      </c>
      <c r="O810">
        <v>400101</v>
      </c>
      <c r="P810">
        <v>1</v>
      </c>
      <c r="T810" s="136"/>
      <c r="U810" s="136"/>
      <c r="V810">
        <v>3</v>
      </c>
      <c r="W810" t="s">
        <v>103</v>
      </c>
      <c r="X810" t="str">
        <f>IF(ISBLANK(W810),"",VLOOKUP($W810,Sheet2!$A$2:$E$29,3,FALSE))</f>
        <v>UI_icon_teshudognzuo_03</v>
      </c>
      <c r="Y810" t="str">
        <f>IF(ISBLANK(W810),"",VLOOKUP($W810,Sheet2!$A$2:$E$29,4,FALSE))</f>
        <v>BQ_mood03</v>
      </c>
    </row>
    <row r="811" customFormat="1" ht="18.75" spans="1:25">
      <c r="A811" s="4">
        <f t="shared" si="187"/>
        <v>805</v>
      </c>
      <c r="B811" s="47">
        <v>112001</v>
      </c>
      <c r="C811" t="s">
        <v>66</v>
      </c>
      <c r="D811" t="s">
        <v>126</v>
      </c>
      <c r="E811" t="s">
        <v>127</v>
      </c>
      <c r="F811" s="20" t="s">
        <v>1093</v>
      </c>
      <c r="I811">
        <v>0</v>
      </c>
      <c r="J811">
        <v>1</v>
      </c>
      <c r="K811" s="56">
        <v>1</v>
      </c>
      <c r="L811" s="53" t="s">
        <v>1094</v>
      </c>
      <c r="M811" s="214" t="s">
        <v>183</v>
      </c>
      <c r="N811">
        <v>3.6</v>
      </c>
      <c r="O811">
        <v>400101</v>
      </c>
      <c r="P811">
        <v>1</v>
      </c>
      <c r="T811" s="136"/>
      <c r="U811" s="136"/>
      <c r="V811">
        <v>4</v>
      </c>
      <c r="W811" t="s">
        <v>127</v>
      </c>
      <c r="X811" t="str">
        <f>IF(ISBLANK(W811),"",VLOOKUP($W811,Sheet2!$A$2:$E$29,3,FALSE))</f>
        <v>UI_icon_teshudognzuo_07</v>
      </c>
      <c r="Y811" t="str">
        <f>IF(ISBLANK(W811),"",VLOOKUP($W811,Sheet2!$A$2:$E$29,4,FALSE))</f>
        <v>BQ_mood07</v>
      </c>
    </row>
    <row r="812" customFormat="1" ht="18.75" spans="1:25">
      <c r="A812" s="4">
        <f t="shared" si="187"/>
        <v>806</v>
      </c>
      <c r="B812" s="47">
        <v>112001</v>
      </c>
      <c r="C812" t="s">
        <v>93</v>
      </c>
      <c r="D812" t="s">
        <v>1095</v>
      </c>
      <c r="E812" t="s">
        <v>153</v>
      </c>
      <c r="I812">
        <v>1</v>
      </c>
      <c r="J812">
        <v>1</v>
      </c>
      <c r="K812" s="56">
        <v>0</v>
      </c>
      <c r="L812" s="53"/>
      <c r="N812">
        <v>9</v>
      </c>
      <c r="O812">
        <v>400101</v>
      </c>
      <c r="P812">
        <v>0</v>
      </c>
      <c r="T812" s="136"/>
      <c r="U812" s="136"/>
      <c r="V812">
        <v>5</v>
      </c>
      <c r="W812" t="s">
        <v>153</v>
      </c>
      <c r="X812" t="str">
        <f>IF(ISBLANK(W812),"",VLOOKUP($W812,Sheet2!$A$2:$E$29,3,FALSE))</f>
        <v>UI_icon_teshudognzuo_28</v>
      </c>
      <c r="Y812" t="str">
        <f>IF(ISBLANK(W812),"",VLOOKUP($W812,Sheet2!$A$2:$E$29,4,FALSE))</f>
        <v>BQ_mood28</v>
      </c>
    </row>
    <row r="813" s="16" customFormat="1" ht="18.75" spans="1:25">
      <c r="A813" s="4">
        <f t="shared" si="187"/>
        <v>807</v>
      </c>
      <c r="B813" s="48">
        <v>112001</v>
      </c>
      <c r="C813" s="16" t="s">
        <v>73</v>
      </c>
      <c r="D813" s="16" t="s">
        <v>78</v>
      </c>
      <c r="E813" s="16" t="s">
        <v>65</v>
      </c>
      <c r="F813" s="16" t="s">
        <v>1096</v>
      </c>
      <c r="I813" s="16">
        <v>0</v>
      </c>
      <c r="J813" s="16">
        <v>0</v>
      </c>
      <c r="K813" s="57">
        <v>1</v>
      </c>
      <c r="L813" s="54" t="s">
        <v>1097</v>
      </c>
      <c r="M813" s="208" t="s">
        <v>1098</v>
      </c>
      <c r="N813" s="16">
        <v>2.4</v>
      </c>
      <c r="O813" s="16">
        <v>400101</v>
      </c>
      <c r="P813" s="16">
        <v>1</v>
      </c>
      <c r="T813" s="137"/>
      <c r="U813" s="137"/>
      <c r="W813" s="16" t="s">
        <v>65</v>
      </c>
      <c r="X813" s="16" t="str">
        <f>IF(ISBLANK(W813),"",VLOOKUP($W813,Sheet2!$A$2:$E$29,3,FALSE))</f>
        <v>UI_icon_teshudognzuo_27</v>
      </c>
      <c r="Y813" s="16" t="str">
        <f>IF(ISBLANK(W813),"",VLOOKUP($W813,Sheet2!$A$2:$E$29,4,FALSE))</f>
        <v>BQ_mood27</v>
      </c>
    </row>
    <row r="814" s="4" customFormat="1" ht="18.75" spans="1:25">
      <c r="A814" s="4">
        <f t="shared" si="187"/>
        <v>808</v>
      </c>
      <c r="B814" s="46">
        <v>112002</v>
      </c>
      <c r="C814" s="4" t="s">
        <v>50</v>
      </c>
      <c r="D814" s="4" t="s">
        <v>107</v>
      </c>
      <c r="E814" s="4" t="s">
        <v>72</v>
      </c>
      <c r="F814" s="76" t="s">
        <v>1099</v>
      </c>
      <c r="I814" s="4">
        <v>0</v>
      </c>
      <c r="J814" s="4">
        <v>1</v>
      </c>
      <c r="K814" s="55">
        <v>1</v>
      </c>
      <c r="L814" s="52" t="s">
        <v>1100</v>
      </c>
      <c r="M814" s="215" t="s">
        <v>1101</v>
      </c>
      <c r="N814" s="4">
        <v>2.2</v>
      </c>
      <c r="O814" s="4">
        <v>400201</v>
      </c>
      <c r="P814" s="4">
        <v>0</v>
      </c>
      <c r="T814" s="135"/>
      <c r="U814" s="135" t="s">
        <v>1297</v>
      </c>
      <c r="V814" s="4">
        <v>1</v>
      </c>
      <c r="W814" s="4" t="s">
        <v>111</v>
      </c>
      <c r="X814" s="4" t="str">
        <f>IF(ISBLANK(W814),"",VLOOKUP($W814,Sheet2!$A$2:$E$29,3,FALSE))</f>
        <v>UI_icon_teshudognzuo_04</v>
      </c>
      <c r="Y814" s="4" t="str">
        <f>IF(ISBLANK(W814),"",VLOOKUP($W814,Sheet2!$A$2:$E$29,4,FALSE))</f>
        <v>BQ_mood04</v>
      </c>
    </row>
    <row r="815" customFormat="1" ht="18.75" spans="1:25">
      <c r="A815" s="4">
        <f t="shared" si="187"/>
        <v>809</v>
      </c>
      <c r="B815" s="47">
        <v>112002</v>
      </c>
      <c r="C815" t="s">
        <v>56</v>
      </c>
      <c r="D815" t="s">
        <v>126</v>
      </c>
      <c r="E815" t="s">
        <v>127</v>
      </c>
      <c r="I815">
        <v>0</v>
      </c>
      <c r="J815">
        <v>1</v>
      </c>
      <c r="K815" s="56">
        <v>0</v>
      </c>
      <c r="L815" s="53"/>
      <c r="N815">
        <v>4</v>
      </c>
      <c r="O815">
        <v>400201</v>
      </c>
      <c r="P815">
        <v>0</v>
      </c>
      <c r="T815" s="136"/>
      <c r="U815" s="136"/>
      <c r="V815">
        <v>2</v>
      </c>
      <c r="W815" t="s">
        <v>127</v>
      </c>
      <c r="X815" t="str">
        <f>IF(ISBLANK(W815),"",VLOOKUP($W815,Sheet2!$A$2:$E$29,3,FALSE))</f>
        <v>UI_icon_teshudognzuo_07</v>
      </c>
      <c r="Y815" t="str">
        <f>IF(ISBLANK(W815),"",VLOOKUP($W815,Sheet2!$A$2:$E$29,4,FALSE))</f>
        <v>BQ_mood07</v>
      </c>
    </row>
    <row r="816" customFormat="1" ht="18.75" spans="1:25">
      <c r="A816" s="4">
        <f t="shared" si="187"/>
        <v>810</v>
      </c>
      <c r="B816" s="47">
        <v>112002</v>
      </c>
      <c r="C816" t="s">
        <v>61</v>
      </c>
      <c r="D816" t="s">
        <v>102</v>
      </c>
      <c r="E816" t="s">
        <v>103</v>
      </c>
      <c r="F816" s="20" t="s">
        <v>1103</v>
      </c>
      <c r="I816">
        <v>1</v>
      </c>
      <c r="J816">
        <v>0</v>
      </c>
      <c r="K816" s="56">
        <v>1</v>
      </c>
      <c r="L816" s="53" t="s">
        <v>1104</v>
      </c>
      <c r="M816" s="214" t="s">
        <v>1105</v>
      </c>
      <c r="N816">
        <v>2</v>
      </c>
      <c r="O816">
        <v>400201</v>
      </c>
      <c r="P816">
        <v>1</v>
      </c>
      <c r="T816" s="136"/>
      <c r="U816" s="136"/>
      <c r="V816">
        <v>3</v>
      </c>
      <c r="W816" t="s">
        <v>103</v>
      </c>
      <c r="X816" t="str">
        <f>IF(ISBLANK(W816),"",VLOOKUP($W816,Sheet2!$A$2:$E$29,3,FALSE))</f>
        <v>UI_icon_teshudognzuo_03</v>
      </c>
      <c r="Y816" t="str">
        <f>IF(ISBLANK(W816),"",VLOOKUP($W816,Sheet2!$A$2:$E$29,4,FALSE))</f>
        <v>BQ_mood03</v>
      </c>
    </row>
    <row r="817" customFormat="1" ht="18.75" spans="1:25">
      <c r="A817" s="4">
        <f t="shared" si="187"/>
        <v>811</v>
      </c>
      <c r="B817" s="47">
        <v>112002</v>
      </c>
      <c r="C817" t="s">
        <v>66</v>
      </c>
      <c r="D817" t="s">
        <v>1298</v>
      </c>
      <c r="E817" t="s">
        <v>375</v>
      </c>
      <c r="I817">
        <v>1</v>
      </c>
      <c r="J817">
        <v>1</v>
      </c>
      <c r="K817" s="56">
        <v>0</v>
      </c>
      <c r="L817" s="53"/>
      <c r="N817">
        <v>4</v>
      </c>
      <c r="O817">
        <v>400201</v>
      </c>
      <c r="P817">
        <v>0</v>
      </c>
      <c r="T817" s="136"/>
      <c r="U817" s="136"/>
      <c r="V817">
        <v>4</v>
      </c>
      <c r="W817" t="s">
        <v>375</v>
      </c>
      <c r="X817" t="str">
        <f>IF(ISBLANK(W817),"",VLOOKUP($W817,Sheet2!$A$2:$E$29,3,FALSE))</f>
        <v>UI_icon_teshudognzuo_12</v>
      </c>
      <c r="Y817" t="str">
        <f>IF(ISBLANK(W817),"",VLOOKUP($W817,Sheet2!$A$2:$E$29,4,FALSE))</f>
        <v>BQ_mood12</v>
      </c>
    </row>
    <row r="818" s="16" customFormat="1" ht="18.75" spans="1:25">
      <c r="A818" s="4">
        <f t="shared" si="187"/>
        <v>812</v>
      </c>
      <c r="B818" s="48">
        <v>112002</v>
      </c>
      <c r="C818" s="16" t="s">
        <v>93</v>
      </c>
      <c r="D818" s="16" t="s">
        <v>83</v>
      </c>
      <c r="E818" s="16" t="s">
        <v>60</v>
      </c>
      <c r="F818" s="16" t="s">
        <v>1106</v>
      </c>
      <c r="I818" s="16">
        <v>1</v>
      </c>
      <c r="J818" s="16">
        <v>1</v>
      </c>
      <c r="K818" s="57">
        <v>1</v>
      </c>
      <c r="L818" s="54" t="s">
        <v>1107</v>
      </c>
      <c r="M818" s="208" t="s">
        <v>1108</v>
      </c>
      <c r="N818" s="16">
        <v>4</v>
      </c>
      <c r="O818" s="16">
        <v>400201</v>
      </c>
      <c r="P818" s="16">
        <v>1</v>
      </c>
      <c r="T818" s="137"/>
      <c r="U818" s="137"/>
      <c r="V818" s="16">
        <v>5</v>
      </c>
      <c r="W818" s="16" t="s">
        <v>60</v>
      </c>
      <c r="X818" s="16" t="str">
        <f>IF(ISBLANK(W818),"",VLOOKUP($W818,Sheet2!$A$2:$E$29,3,FALSE))</f>
        <v>UI_icon_teshudognzuo_05</v>
      </c>
      <c r="Y818" s="16" t="str">
        <f>IF(ISBLANK(W818),"",VLOOKUP($W818,Sheet2!$A$2:$E$29,4,FALSE))</f>
        <v>BQ_mood05</v>
      </c>
    </row>
    <row r="819" s="4" customFormat="1" ht="18.75" spans="1:25">
      <c r="A819" s="4">
        <f t="shared" ref="A819:A828" si="188">ROW()-6</f>
        <v>813</v>
      </c>
      <c r="B819" s="46">
        <f t="shared" ref="B819:B823" si="189">B814+1</f>
        <v>112003</v>
      </c>
      <c r="C819" s="4" t="s">
        <v>50</v>
      </c>
      <c r="D819" s="4" t="s">
        <v>78</v>
      </c>
      <c r="E819" s="4" t="s">
        <v>65</v>
      </c>
      <c r="F819" s="4" t="s">
        <v>168</v>
      </c>
      <c r="I819" s="4">
        <v>0</v>
      </c>
      <c r="J819" s="4">
        <v>1</v>
      </c>
      <c r="K819" s="55">
        <v>1</v>
      </c>
      <c r="L819" s="52" t="s">
        <v>169</v>
      </c>
      <c r="M819" s="206" t="s">
        <v>170</v>
      </c>
      <c r="N819" s="4">
        <v>2.7</v>
      </c>
      <c r="O819" s="4">
        <v>405001</v>
      </c>
      <c r="P819" s="4">
        <v>1</v>
      </c>
      <c r="T819" s="59"/>
      <c r="U819" s="59" t="s">
        <v>1299</v>
      </c>
      <c r="V819" s="4">
        <v>1</v>
      </c>
      <c r="W819" s="4" t="s">
        <v>65</v>
      </c>
      <c r="X819" s="4" t="str">
        <f>IF(ISBLANK(W819),"",VLOOKUP($W819,Sheet2!$A$2:$E$29,3,FALSE))</f>
        <v>UI_icon_teshudognzuo_27</v>
      </c>
      <c r="Y819" s="4" t="str">
        <f>IF(ISBLANK(W819),"",VLOOKUP($W819,Sheet2!$A$2:$E$29,4,FALSE))</f>
        <v>BQ_mood27</v>
      </c>
    </row>
    <row r="820" customFormat="1" ht="18.75" spans="1:25">
      <c r="A820" s="4">
        <f t="shared" si="188"/>
        <v>814</v>
      </c>
      <c r="B820" s="47">
        <f t="shared" si="189"/>
        <v>112003</v>
      </c>
      <c r="C820" t="s">
        <v>56</v>
      </c>
      <c r="D820" t="s">
        <v>135</v>
      </c>
      <c r="E820" t="s">
        <v>77</v>
      </c>
      <c r="F820" t="s">
        <v>172</v>
      </c>
      <c r="I820">
        <v>1</v>
      </c>
      <c r="J820">
        <v>0</v>
      </c>
      <c r="K820" s="56">
        <v>1</v>
      </c>
      <c r="L820" s="53" t="s">
        <v>173</v>
      </c>
      <c r="M820" s="207" t="s">
        <v>170</v>
      </c>
      <c r="N820">
        <v>2.5</v>
      </c>
      <c r="O820">
        <v>405001</v>
      </c>
      <c r="P820">
        <v>0</v>
      </c>
      <c r="T820" s="60"/>
      <c r="U820" s="60"/>
      <c r="V820">
        <v>2</v>
      </c>
      <c r="W820" t="s">
        <v>77</v>
      </c>
      <c r="X820" t="str">
        <f>IF(ISBLANK(W820),"",VLOOKUP($W820,Sheet2!$A$2:$E$29,3,FALSE))</f>
        <v>UI_icon_teshudognzuo_02</v>
      </c>
      <c r="Y820" t="str">
        <f>IF(ISBLANK(W820),"",VLOOKUP($W820,Sheet2!$A$2:$E$29,4,FALSE))</f>
        <v>BQ_mood02</v>
      </c>
    </row>
    <row r="821" customFormat="1" ht="18.75" spans="1:25">
      <c r="A821" s="4">
        <f t="shared" si="188"/>
        <v>815</v>
      </c>
      <c r="B821" s="47">
        <f t="shared" si="189"/>
        <v>112003</v>
      </c>
      <c r="C821" t="s">
        <v>61</v>
      </c>
      <c r="D821" t="s">
        <v>102</v>
      </c>
      <c r="E821" t="s">
        <v>103</v>
      </c>
      <c r="F821" t="s">
        <v>174</v>
      </c>
      <c r="I821">
        <v>1</v>
      </c>
      <c r="J821">
        <v>0</v>
      </c>
      <c r="K821" s="56">
        <v>1</v>
      </c>
      <c r="L821" s="53" t="s">
        <v>175</v>
      </c>
      <c r="M821" s="207" t="s">
        <v>176</v>
      </c>
      <c r="N821">
        <v>2.1</v>
      </c>
      <c r="O821">
        <v>405001</v>
      </c>
      <c r="P821">
        <v>1</v>
      </c>
      <c r="T821" s="60"/>
      <c r="U821" s="60"/>
      <c r="V821">
        <v>3</v>
      </c>
      <c r="W821" t="s">
        <v>103</v>
      </c>
      <c r="X821" t="str">
        <f>IF(ISBLANK(W821),"",VLOOKUP($W821,Sheet2!$A$2:$E$29,3,FALSE))</f>
        <v>UI_icon_teshudognzuo_03</v>
      </c>
      <c r="Y821" t="str">
        <f>IF(ISBLANK(W821),"",VLOOKUP($W821,Sheet2!$A$2:$E$29,4,FALSE))</f>
        <v>BQ_mood03</v>
      </c>
    </row>
    <row r="822" customFormat="1" ht="18.75" spans="1:25">
      <c r="A822" s="4">
        <f t="shared" si="188"/>
        <v>816</v>
      </c>
      <c r="B822" s="47">
        <f t="shared" si="189"/>
        <v>112003</v>
      </c>
      <c r="C822" t="s">
        <v>66</v>
      </c>
      <c r="D822" t="s">
        <v>107</v>
      </c>
      <c r="E822" t="s">
        <v>72</v>
      </c>
      <c r="I822">
        <v>0</v>
      </c>
      <c r="J822">
        <v>1</v>
      </c>
      <c r="K822" s="56">
        <v>0</v>
      </c>
      <c r="L822" s="53"/>
      <c r="M822" s="207" t="s">
        <v>177</v>
      </c>
      <c r="N822">
        <v>2.3</v>
      </c>
      <c r="O822">
        <v>405001</v>
      </c>
      <c r="P822">
        <v>0</v>
      </c>
      <c r="T822" s="60"/>
      <c r="U822" s="60"/>
      <c r="V822">
        <v>4</v>
      </c>
      <c r="W822" t="s">
        <v>111</v>
      </c>
      <c r="X822" t="str">
        <f>IF(ISBLANK(W822),"",VLOOKUP($W822,Sheet2!$A$2:$E$29,3,FALSE))</f>
        <v>UI_icon_teshudognzuo_04</v>
      </c>
      <c r="Y822" t="str">
        <f>IF(ISBLANK(W822),"",VLOOKUP($W822,Sheet2!$A$2:$E$29,4,FALSE))</f>
        <v>BQ_mood04</v>
      </c>
    </row>
    <row r="823" s="16" customFormat="1" ht="18.75" spans="1:25">
      <c r="A823" s="4">
        <f t="shared" si="188"/>
        <v>817</v>
      </c>
      <c r="B823" s="48">
        <f t="shared" si="189"/>
        <v>112003</v>
      </c>
      <c r="C823" s="16" t="s">
        <v>93</v>
      </c>
      <c r="D823" s="16" t="s">
        <v>1095</v>
      </c>
      <c r="E823" s="16" t="s">
        <v>153</v>
      </c>
      <c r="F823" s="16" t="s">
        <v>178</v>
      </c>
      <c r="I823" s="16">
        <v>1</v>
      </c>
      <c r="J823" s="16">
        <v>0</v>
      </c>
      <c r="K823" s="57">
        <v>1</v>
      </c>
      <c r="L823" s="54" t="s">
        <v>179</v>
      </c>
      <c r="M823" s="208" t="s">
        <v>180</v>
      </c>
      <c r="N823" s="16">
        <v>3.7</v>
      </c>
      <c r="O823" s="16">
        <v>405001</v>
      </c>
      <c r="P823" s="16">
        <v>0</v>
      </c>
      <c r="T823" s="61"/>
      <c r="U823" s="61"/>
      <c r="V823" s="16">
        <v>5</v>
      </c>
      <c r="W823" s="16" t="s">
        <v>153</v>
      </c>
      <c r="X823" s="16" t="str">
        <f>IF(ISBLANK(W823),"",VLOOKUP($W823,Sheet2!$A$2:$E$29,3,FALSE))</f>
        <v>UI_icon_teshudognzuo_28</v>
      </c>
      <c r="Y823" s="16" t="str">
        <f>IF(ISBLANK(W823),"",VLOOKUP($W823,Sheet2!$A$2:$E$29,4,FALSE))</f>
        <v>BQ_mood28</v>
      </c>
    </row>
    <row r="824" s="4" customFormat="1" ht="18.75" spans="1:25">
      <c r="A824" s="4">
        <f t="shared" si="188"/>
        <v>818</v>
      </c>
      <c r="B824" s="46">
        <v>113013</v>
      </c>
      <c r="C824" s="4" t="s">
        <v>50</v>
      </c>
      <c r="D824" s="4" t="str">
        <f>X824</f>
        <v>UI_icon_teshudognzuo_28</v>
      </c>
      <c r="E824" s="4" t="s">
        <v>153</v>
      </c>
      <c r="I824" s="4">
        <v>1</v>
      </c>
      <c r="J824" s="4">
        <v>1</v>
      </c>
      <c r="K824" s="55">
        <v>0</v>
      </c>
      <c r="L824" s="52"/>
      <c r="O824" s="4">
        <v>405601</v>
      </c>
      <c r="P824" s="4">
        <v>0</v>
      </c>
      <c r="T824" s="59"/>
      <c r="U824" s="59" t="s">
        <v>1300</v>
      </c>
      <c r="V824" s="4">
        <v>1</v>
      </c>
      <c r="W824" s="4" t="s">
        <v>153</v>
      </c>
      <c r="X824" s="4" t="str">
        <f>IF(ISBLANK(W824),"",VLOOKUP($W824,Sheet2!$A$2:$E$29,3,FALSE))</f>
        <v>UI_icon_teshudognzuo_28</v>
      </c>
      <c r="Y824" s="4" t="str">
        <f>IF(ISBLANK(W824),"",VLOOKUP($W824,Sheet2!$A$2:$E$29,4,FALSE))</f>
        <v>BQ_mood28</v>
      </c>
    </row>
    <row r="825" customFormat="1" ht="18.75" spans="1:25">
      <c r="A825" s="4">
        <f t="shared" si="188"/>
        <v>819</v>
      </c>
      <c r="B825" s="47">
        <v>113013</v>
      </c>
      <c r="C825" t="s">
        <v>56</v>
      </c>
      <c r="D825" t="str">
        <f t="shared" ref="D825:D828" si="190">X825</f>
        <v>UI_icon_teshudognzuo_15</v>
      </c>
      <c r="E825" t="s">
        <v>194</v>
      </c>
      <c r="F825" s="53" t="s">
        <v>226</v>
      </c>
      <c r="I825">
        <v>1</v>
      </c>
      <c r="J825">
        <v>0</v>
      </c>
      <c r="K825" s="56">
        <v>1</v>
      </c>
      <c r="L825" s="53" t="s">
        <v>227</v>
      </c>
      <c r="M825" s="207" t="s">
        <v>228</v>
      </c>
      <c r="N825">
        <v>6.5</v>
      </c>
      <c r="O825">
        <v>405601</v>
      </c>
      <c r="P825">
        <v>1</v>
      </c>
      <c r="T825" s="60"/>
      <c r="U825" s="60"/>
      <c r="V825">
        <v>2</v>
      </c>
      <c r="W825" t="s">
        <v>194</v>
      </c>
      <c r="X825" t="str">
        <f>IF(ISBLANK(W825),"",VLOOKUP($W825,Sheet2!$A$2:$E$29,3,FALSE))</f>
        <v>UI_icon_teshudognzuo_15</v>
      </c>
      <c r="Y825" t="str">
        <f>IF(ISBLANK(W825),"",VLOOKUP($W825,Sheet2!$A$2:$E$29,4,FALSE))</f>
        <v>BQ_mood15</v>
      </c>
    </row>
    <row r="826" customFormat="1" ht="18.75" spans="1:25">
      <c r="A826" s="4">
        <f t="shared" si="188"/>
        <v>820</v>
      </c>
      <c r="B826" s="47">
        <v>113013</v>
      </c>
      <c r="C826" t="s">
        <v>61</v>
      </c>
      <c r="D826" t="str">
        <f t="shared" si="190"/>
        <v>UI_icon_teshudognzuo_08</v>
      </c>
      <c r="E826" t="s">
        <v>72</v>
      </c>
      <c r="F826" t="s">
        <v>229</v>
      </c>
      <c r="I826">
        <v>1</v>
      </c>
      <c r="J826">
        <v>1</v>
      </c>
      <c r="K826" s="56">
        <v>1</v>
      </c>
      <c r="L826" s="53" t="s">
        <v>230</v>
      </c>
      <c r="M826" s="207" t="s">
        <v>231</v>
      </c>
      <c r="N826">
        <v>4.9</v>
      </c>
      <c r="O826">
        <v>405601</v>
      </c>
      <c r="P826">
        <v>0</v>
      </c>
      <c r="T826" s="60"/>
      <c r="U826" s="60"/>
      <c r="V826">
        <v>3</v>
      </c>
      <c r="W826" t="s">
        <v>72</v>
      </c>
      <c r="X826" t="str">
        <f>IF(ISBLANK(W826),"",VLOOKUP($W826,Sheet2!$A$2:$E$29,3,FALSE))</f>
        <v>UI_icon_teshudognzuo_08</v>
      </c>
      <c r="Y826" t="str">
        <f>IF(ISBLANK(W826),"",VLOOKUP($W826,Sheet2!$A$2:$E$29,4,FALSE))</f>
        <v>BQ_mood08</v>
      </c>
    </row>
    <row r="827" customFormat="1" ht="18.75" spans="1:25">
      <c r="A827" s="4">
        <f t="shared" si="188"/>
        <v>821</v>
      </c>
      <c r="B827" s="47">
        <v>113013</v>
      </c>
      <c r="C827" t="s">
        <v>66</v>
      </c>
      <c r="D827" t="str">
        <f t="shared" si="190"/>
        <v>UI_icon_teshudognzuo_27</v>
      </c>
      <c r="E827" t="s">
        <v>65</v>
      </c>
      <c r="F827" t="s">
        <v>232</v>
      </c>
      <c r="I827">
        <v>1</v>
      </c>
      <c r="J827">
        <v>0</v>
      </c>
      <c r="K827" s="56">
        <v>1</v>
      </c>
      <c r="L827" s="53" t="s">
        <v>233</v>
      </c>
      <c r="M827" s="207" t="s">
        <v>231</v>
      </c>
      <c r="N827">
        <v>6</v>
      </c>
      <c r="O827">
        <v>405601</v>
      </c>
      <c r="P827">
        <v>1</v>
      </c>
      <c r="T827" s="60"/>
      <c r="U827" s="60"/>
      <c r="V827">
        <v>4</v>
      </c>
      <c r="W827" t="s">
        <v>65</v>
      </c>
      <c r="X827" t="str">
        <f>IF(ISBLANK(W827),"",VLOOKUP($W827,Sheet2!$A$2:$E$29,3,FALSE))</f>
        <v>UI_icon_teshudognzuo_27</v>
      </c>
      <c r="Y827" t="str">
        <f>IF(ISBLANK(W827),"",VLOOKUP($W827,Sheet2!$A$2:$E$29,4,FALSE))</f>
        <v>BQ_mood27</v>
      </c>
    </row>
    <row r="828" s="16" customFormat="1" ht="18.75" spans="1:25">
      <c r="A828" s="4">
        <f t="shared" si="188"/>
        <v>822</v>
      </c>
      <c r="B828" s="48">
        <v>113013</v>
      </c>
      <c r="C828" s="16" t="s">
        <v>93</v>
      </c>
      <c r="D828" s="16" t="str">
        <f t="shared" si="190"/>
        <v>UI_icon_teshudognzuo_16</v>
      </c>
      <c r="E828" s="16" t="s">
        <v>55</v>
      </c>
      <c r="F828" s="16" t="s">
        <v>234</v>
      </c>
      <c r="I828" s="16">
        <v>1</v>
      </c>
      <c r="J828" s="16">
        <v>0</v>
      </c>
      <c r="K828" s="57">
        <v>1</v>
      </c>
      <c r="L828" s="54" t="s">
        <v>235</v>
      </c>
      <c r="M828" s="208" t="s">
        <v>236</v>
      </c>
      <c r="N828" s="16">
        <v>1.9</v>
      </c>
      <c r="O828" s="16">
        <v>405601</v>
      </c>
      <c r="P828" s="16">
        <v>1</v>
      </c>
      <c r="T828" s="61"/>
      <c r="U828" s="61"/>
      <c r="V828" s="16">
        <v>5</v>
      </c>
      <c r="W828" s="16" t="s">
        <v>55</v>
      </c>
      <c r="X828" s="16" t="str">
        <f>IF(ISBLANK(W828),"",VLOOKUP($W828,Sheet2!$A$2:$E$29,3,FALSE))</f>
        <v>UI_icon_teshudognzuo_16</v>
      </c>
      <c r="Y828" s="16" t="str">
        <f>IF(ISBLANK(W828),"",VLOOKUP($W828,Sheet2!$A$2:$E$29,4,FALSE))</f>
        <v>BQ_mood16</v>
      </c>
    </row>
    <row r="829" s="4" customFormat="1" ht="18.75" spans="1:25">
      <c r="A829" s="4">
        <f t="shared" ref="A829:A838" si="191">ROW()-6</f>
        <v>823</v>
      </c>
      <c r="B829" s="46">
        <f>B824+1</f>
        <v>113014</v>
      </c>
      <c r="C829" s="4" t="s">
        <v>50</v>
      </c>
      <c r="D829" s="4" t="s">
        <v>78</v>
      </c>
      <c r="E829" s="4" t="s">
        <v>65</v>
      </c>
      <c r="I829" s="4">
        <v>1</v>
      </c>
      <c r="J829" s="4">
        <v>0</v>
      </c>
      <c r="K829" s="55">
        <v>0</v>
      </c>
      <c r="L829" s="52"/>
      <c r="N829" s="4">
        <v>1.5</v>
      </c>
      <c r="O829" s="4">
        <v>400501</v>
      </c>
      <c r="P829" s="4">
        <v>0</v>
      </c>
      <c r="T829" s="135"/>
      <c r="U829" s="135" t="s">
        <v>1301</v>
      </c>
      <c r="V829" s="4">
        <v>1</v>
      </c>
      <c r="W829" s="4" t="s">
        <v>65</v>
      </c>
      <c r="X829" s="4" t="str">
        <f>IF(ISBLANK(W829),"",VLOOKUP($W829,Sheet2!$A$2:$E$29,3,FALSE))</f>
        <v>UI_icon_teshudognzuo_27</v>
      </c>
      <c r="Y829" s="4" t="str">
        <f>IF(ISBLANK(W829),"",VLOOKUP($W829,Sheet2!$A$2:$E$29,4,FALSE))</f>
        <v>BQ_mood27</v>
      </c>
    </row>
    <row r="830" customFormat="1" ht="18.75" spans="1:25">
      <c r="A830" s="4">
        <f t="shared" si="191"/>
        <v>824</v>
      </c>
      <c r="B830" s="47">
        <f t="shared" ref="B830:B848" si="192">B825+1</f>
        <v>113014</v>
      </c>
      <c r="C830" t="s">
        <v>56</v>
      </c>
      <c r="D830" t="s">
        <v>130</v>
      </c>
      <c r="E830" t="s">
        <v>67</v>
      </c>
      <c r="F830" t="s">
        <v>1110</v>
      </c>
      <c r="I830">
        <v>1</v>
      </c>
      <c r="J830">
        <v>0</v>
      </c>
      <c r="K830" s="56">
        <v>1</v>
      </c>
      <c r="L830" s="53" t="s">
        <v>733</v>
      </c>
      <c r="M830" s="207" t="s">
        <v>1111</v>
      </c>
      <c r="N830">
        <v>3</v>
      </c>
      <c r="O830">
        <v>400501</v>
      </c>
      <c r="P830">
        <v>1</v>
      </c>
      <c r="T830" s="136"/>
      <c r="U830" s="136"/>
      <c r="V830">
        <v>2</v>
      </c>
      <c r="W830" t="s">
        <v>67</v>
      </c>
      <c r="X830" t="str">
        <f>IF(ISBLANK(W830),"",VLOOKUP($W830,Sheet2!$A$2:$E$29,3,FALSE))</f>
        <v>UI_icon_teshudognzuo_01</v>
      </c>
      <c r="Y830" t="str">
        <f>IF(ISBLANK(W830),"",VLOOKUP($W830,Sheet2!$A$2:$E$29,4,FALSE))</f>
        <v>BQ_mood01</v>
      </c>
    </row>
    <row r="831" customFormat="1" ht="18.75" spans="1:25">
      <c r="A831" s="4">
        <f t="shared" si="191"/>
        <v>825</v>
      </c>
      <c r="B831" s="47">
        <f t="shared" si="192"/>
        <v>113014</v>
      </c>
      <c r="C831" t="s">
        <v>61</v>
      </c>
      <c r="D831" t="s">
        <v>102</v>
      </c>
      <c r="E831" t="s">
        <v>103</v>
      </c>
      <c r="F831" t="s">
        <v>1112</v>
      </c>
      <c r="I831">
        <v>0</v>
      </c>
      <c r="J831">
        <v>0</v>
      </c>
      <c r="K831" s="56">
        <v>1</v>
      </c>
      <c r="L831" s="53" t="s">
        <v>1113</v>
      </c>
      <c r="M831" s="207" t="s">
        <v>1011</v>
      </c>
      <c r="N831">
        <v>1.1</v>
      </c>
      <c r="O831">
        <v>400501</v>
      </c>
      <c r="P831">
        <v>1</v>
      </c>
      <c r="T831" s="136"/>
      <c r="U831" s="136"/>
      <c r="V831">
        <v>3</v>
      </c>
      <c r="W831" t="s">
        <v>103</v>
      </c>
      <c r="X831" t="str">
        <f>IF(ISBLANK(W831),"",VLOOKUP($W831,Sheet2!$A$2:$E$29,3,FALSE))</f>
        <v>UI_icon_teshudognzuo_03</v>
      </c>
      <c r="Y831" t="str">
        <f>IF(ISBLANK(W831),"",VLOOKUP($W831,Sheet2!$A$2:$E$29,4,FALSE))</f>
        <v>BQ_mood03</v>
      </c>
    </row>
    <row r="832" customFormat="1" ht="18.75" spans="1:25">
      <c r="A832" s="4">
        <f t="shared" si="191"/>
        <v>826</v>
      </c>
      <c r="B832" s="47">
        <f t="shared" si="192"/>
        <v>113014</v>
      </c>
      <c r="C832" t="s">
        <v>66</v>
      </c>
      <c r="D832" t="s">
        <v>126</v>
      </c>
      <c r="E832" t="s">
        <v>127</v>
      </c>
      <c r="I832">
        <v>0</v>
      </c>
      <c r="J832">
        <v>1</v>
      </c>
      <c r="K832" s="56">
        <v>0</v>
      </c>
      <c r="L832" s="53"/>
      <c r="N832">
        <v>3</v>
      </c>
      <c r="O832">
        <v>400501</v>
      </c>
      <c r="P832">
        <v>0</v>
      </c>
      <c r="T832" s="136"/>
      <c r="U832" s="136"/>
      <c r="V832">
        <v>4</v>
      </c>
      <c r="W832" t="s">
        <v>127</v>
      </c>
      <c r="X832" t="str">
        <f>IF(ISBLANK(W832),"",VLOOKUP($W832,Sheet2!$A$2:$E$29,3,FALSE))</f>
        <v>UI_icon_teshudognzuo_07</v>
      </c>
      <c r="Y832" t="str">
        <f>IF(ISBLANK(W832),"",VLOOKUP($W832,Sheet2!$A$2:$E$29,4,FALSE))</f>
        <v>BQ_mood07</v>
      </c>
    </row>
    <row r="833" s="16" customFormat="1" ht="18.75" spans="1:25">
      <c r="A833" s="4">
        <f t="shared" si="191"/>
        <v>827</v>
      </c>
      <c r="B833" s="48">
        <f t="shared" si="192"/>
        <v>113014</v>
      </c>
      <c r="C833" s="16" t="s">
        <v>93</v>
      </c>
      <c r="D833" s="16" t="s">
        <v>92</v>
      </c>
      <c r="E833" s="16" t="s">
        <v>72</v>
      </c>
      <c r="F833" s="16" t="s">
        <v>1049</v>
      </c>
      <c r="I833" s="16">
        <v>0</v>
      </c>
      <c r="J833" s="16">
        <v>0</v>
      </c>
      <c r="K833" s="57">
        <v>1</v>
      </c>
      <c r="L833" s="54" t="s">
        <v>1050</v>
      </c>
      <c r="M833" s="208" t="s">
        <v>1114</v>
      </c>
      <c r="N833" s="16">
        <v>1.9</v>
      </c>
      <c r="O833" s="16">
        <v>400501</v>
      </c>
      <c r="P833" s="16">
        <v>1</v>
      </c>
      <c r="T833" s="137"/>
      <c r="U833" s="137"/>
      <c r="V833" s="16">
        <v>5</v>
      </c>
      <c r="W833" s="16" t="s">
        <v>72</v>
      </c>
      <c r="X833" s="16" t="str">
        <f>IF(ISBLANK(W833),"",VLOOKUP($W833,Sheet2!$A$2:$E$29,3,FALSE))</f>
        <v>UI_icon_teshudognzuo_08</v>
      </c>
      <c r="Y833" s="16" t="str">
        <f>IF(ISBLANK(W833),"",VLOOKUP($W833,Sheet2!$A$2:$E$29,4,FALSE))</f>
        <v>BQ_mood08</v>
      </c>
    </row>
    <row r="834" s="4" customFormat="1" ht="18.75" spans="1:25">
      <c r="A834" s="4">
        <f t="shared" si="191"/>
        <v>828</v>
      </c>
      <c r="B834" s="46">
        <f t="shared" si="192"/>
        <v>113015</v>
      </c>
      <c r="C834" s="4" t="s">
        <v>50</v>
      </c>
      <c r="D834" s="4" t="s">
        <v>92</v>
      </c>
      <c r="E834" s="4" t="s">
        <v>72</v>
      </c>
      <c r="F834" s="4" t="s">
        <v>1115</v>
      </c>
      <c r="I834" s="4">
        <v>1</v>
      </c>
      <c r="J834" s="4">
        <v>1</v>
      </c>
      <c r="K834" s="55">
        <v>1</v>
      </c>
      <c r="L834" s="52" t="s">
        <v>1034</v>
      </c>
      <c r="M834" s="206" t="s">
        <v>231</v>
      </c>
      <c r="N834" s="4">
        <v>1.6</v>
      </c>
      <c r="O834" s="4">
        <v>400401</v>
      </c>
      <c r="P834" s="4">
        <v>1</v>
      </c>
      <c r="T834" s="135"/>
      <c r="U834" s="135" t="s">
        <v>1302</v>
      </c>
      <c r="V834" s="4">
        <v>1</v>
      </c>
      <c r="W834" s="4" t="s">
        <v>72</v>
      </c>
      <c r="X834" s="4" t="str">
        <f>IF(ISBLANK(W834),"",VLOOKUP($W834,Sheet2!$A$2:$E$29,3,FALSE))</f>
        <v>UI_icon_teshudognzuo_08</v>
      </c>
      <c r="Y834" s="4" t="str">
        <f>IF(ISBLANK(W834),"",VLOOKUP($W834,Sheet2!$A$2:$E$29,4,FALSE))</f>
        <v>BQ_mood08</v>
      </c>
    </row>
    <row r="835" customFormat="1" ht="18.75" spans="1:25">
      <c r="A835" s="4">
        <f t="shared" si="191"/>
        <v>829</v>
      </c>
      <c r="B835" s="47">
        <f t="shared" si="192"/>
        <v>113015</v>
      </c>
      <c r="C835" t="s">
        <v>56</v>
      </c>
      <c r="D835" t="s">
        <v>78</v>
      </c>
      <c r="E835" t="s">
        <v>65</v>
      </c>
      <c r="I835">
        <v>1</v>
      </c>
      <c r="J835">
        <v>1</v>
      </c>
      <c r="K835" s="56">
        <v>0</v>
      </c>
      <c r="L835" s="53"/>
      <c r="N835">
        <v>3</v>
      </c>
      <c r="O835">
        <v>400401</v>
      </c>
      <c r="P835">
        <v>0</v>
      </c>
      <c r="T835" s="136"/>
      <c r="U835" s="136"/>
      <c r="V835">
        <v>2</v>
      </c>
      <c r="W835" t="s">
        <v>65</v>
      </c>
      <c r="X835" t="str">
        <f>IF(ISBLANK(W835),"",VLOOKUP($W835,Sheet2!$A$2:$E$29,3,FALSE))</f>
        <v>UI_icon_teshudognzuo_27</v>
      </c>
      <c r="Y835" t="str">
        <f>IF(ISBLANK(W835),"",VLOOKUP($W835,Sheet2!$A$2:$E$29,4,FALSE))</f>
        <v>BQ_mood27</v>
      </c>
    </row>
    <row r="836" customFormat="1" ht="18.75" spans="1:25">
      <c r="A836" s="4">
        <f t="shared" si="191"/>
        <v>830</v>
      </c>
      <c r="B836" s="47">
        <f t="shared" si="192"/>
        <v>113015</v>
      </c>
      <c r="C836" t="s">
        <v>61</v>
      </c>
      <c r="D836" t="s">
        <v>102</v>
      </c>
      <c r="E836" t="s">
        <v>103</v>
      </c>
      <c r="F836" t="s">
        <v>1117</v>
      </c>
      <c r="I836">
        <v>1</v>
      </c>
      <c r="J836">
        <v>0</v>
      </c>
      <c r="K836" s="56">
        <v>1</v>
      </c>
      <c r="L836" s="53" t="s">
        <v>1118</v>
      </c>
      <c r="M836" s="207" t="s">
        <v>231</v>
      </c>
      <c r="N836">
        <v>2.7</v>
      </c>
      <c r="O836">
        <v>400401</v>
      </c>
      <c r="P836">
        <v>1</v>
      </c>
      <c r="T836" s="136"/>
      <c r="U836" s="136"/>
      <c r="V836">
        <v>3</v>
      </c>
      <c r="W836" t="s">
        <v>103</v>
      </c>
      <c r="X836" t="str">
        <f>IF(ISBLANK(W836),"",VLOOKUP($W836,Sheet2!$A$2:$E$29,3,FALSE))</f>
        <v>UI_icon_teshudognzuo_03</v>
      </c>
      <c r="Y836" t="str">
        <f>IF(ISBLANK(W836),"",VLOOKUP($W836,Sheet2!$A$2:$E$29,4,FALSE))</f>
        <v>BQ_mood03</v>
      </c>
    </row>
    <row r="837" customFormat="1" ht="18.75" spans="1:25">
      <c r="A837" s="4">
        <f t="shared" si="191"/>
        <v>831</v>
      </c>
      <c r="B837" s="47">
        <f t="shared" si="192"/>
        <v>113015</v>
      </c>
      <c r="C837" t="s">
        <v>66</v>
      </c>
      <c r="D837" t="s">
        <v>107</v>
      </c>
      <c r="E837" t="s">
        <v>72</v>
      </c>
      <c r="I837">
        <v>0</v>
      </c>
      <c r="J837">
        <v>1</v>
      </c>
      <c r="K837" s="56">
        <v>0</v>
      </c>
      <c r="L837" s="53"/>
      <c r="N837">
        <v>6</v>
      </c>
      <c r="O837">
        <v>400401</v>
      </c>
      <c r="P837">
        <v>0</v>
      </c>
      <c r="T837" s="136"/>
      <c r="U837" s="136"/>
      <c r="V837">
        <v>4</v>
      </c>
      <c r="W837" t="s">
        <v>111</v>
      </c>
      <c r="X837" t="str">
        <f>IF(ISBLANK(W837),"",VLOOKUP($W837,Sheet2!$A$2:$E$29,3,FALSE))</f>
        <v>UI_icon_teshudognzuo_04</v>
      </c>
      <c r="Y837" t="str">
        <f>IF(ISBLANK(W837),"",VLOOKUP($W837,Sheet2!$A$2:$E$29,4,FALSE))</f>
        <v>BQ_mood04</v>
      </c>
    </row>
    <row r="838" s="16" customFormat="1" ht="18.75" spans="1:25">
      <c r="A838" s="4">
        <f t="shared" si="191"/>
        <v>832</v>
      </c>
      <c r="B838" s="48">
        <f t="shared" si="192"/>
        <v>113015</v>
      </c>
      <c r="C838" s="16" t="s">
        <v>93</v>
      </c>
      <c r="D838" s="16" t="s">
        <v>126</v>
      </c>
      <c r="E838" s="16" t="s">
        <v>127</v>
      </c>
      <c r="F838" s="16" t="s">
        <v>1119</v>
      </c>
      <c r="G838" s="16">
        <v>1</v>
      </c>
      <c r="I838" s="16">
        <v>0</v>
      </c>
      <c r="J838" s="16">
        <v>1</v>
      </c>
      <c r="K838" s="57">
        <v>0</v>
      </c>
      <c r="L838" s="54" t="s">
        <v>1120</v>
      </c>
      <c r="M838" s="208" t="s">
        <v>1121</v>
      </c>
      <c r="N838" s="16">
        <v>2.1</v>
      </c>
      <c r="O838" s="16">
        <v>400401</v>
      </c>
      <c r="P838" s="16">
        <v>0</v>
      </c>
      <c r="T838" s="137"/>
      <c r="U838" s="137"/>
      <c r="V838" s="16">
        <v>5</v>
      </c>
      <c r="W838" s="16" t="s">
        <v>127</v>
      </c>
      <c r="X838" s="16" t="str">
        <f>IF(ISBLANK(W838),"",VLOOKUP($W838,Sheet2!$A$2:$E$29,3,FALSE))</f>
        <v>UI_icon_teshudognzuo_07</v>
      </c>
      <c r="Y838" s="16" t="str">
        <f>IF(ISBLANK(W838),"",VLOOKUP($W838,Sheet2!$A$2:$E$29,4,FALSE))</f>
        <v>BQ_mood07</v>
      </c>
    </row>
    <row r="839" s="4" customFormat="1" ht="18.75" spans="1:25">
      <c r="A839" s="4">
        <f t="shared" ref="A839:A848" si="193">ROW()-6</f>
        <v>833</v>
      </c>
      <c r="B839" s="46">
        <f t="shared" si="192"/>
        <v>113016</v>
      </c>
      <c r="C839" s="4" t="s">
        <v>50</v>
      </c>
      <c r="D839" s="4" t="s">
        <v>102</v>
      </c>
      <c r="E839" s="4" t="s">
        <v>103</v>
      </c>
      <c r="I839" s="4">
        <v>1</v>
      </c>
      <c r="J839" s="4">
        <v>1</v>
      </c>
      <c r="K839" s="55">
        <v>0</v>
      </c>
      <c r="L839" s="52"/>
      <c r="N839" s="4">
        <v>4</v>
      </c>
      <c r="O839" s="4">
        <v>400301</v>
      </c>
      <c r="P839" s="4">
        <v>0</v>
      </c>
      <c r="T839" s="135"/>
      <c r="U839" s="135" t="s">
        <v>1303</v>
      </c>
      <c r="V839" s="4">
        <v>1</v>
      </c>
      <c r="W839" s="4" t="s">
        <v>103</v>
      </c>
      <c r="X839" s="4" t="str">
        <f>IF(ISBLANK(W839),"",VLOOKUP($W839,Sheet2!$A$2:$E$29,3,FALSE))</f>
        <v>UI_icon_teshudognzuo_03</v>
      </c>
      <c r="Y839" s="4" t="str">
        <f>IF(ISBLANK(W839),"",VLOOKUP($W839,Sheet2!$A$2:$E$29,4,FALSE))</f>
        <v>BQ_mood03</v>
      </c>
    </row>
    <row r="840" customFormat="1" ht="18.75" spans="1:25">
      <c r="A840" s="4">
        <f t="shared" si="193"/>
        <v>834</v>
      </c>
      <c r="B840" s="47">
        <f t="shared" si="192"/>
        <v>113016</v>
      </c>
      <c r="C840" t="s">
        <v>56</v>
      </c>
      <c r="D840" t="s">
        <v>87</v>
      </c>
      <c r="E840" t="s">
        <v>88</v>
      </c>
      <c r="F840" s="20" t="s">
        <v>1123</v>
      </c>
      <c r="I840">
        <v>0</v>
      </c>
      <c r="J840">
        <v>1</v>
      </c>
      <c r="K840" s="56">
        <v>1</v>
      </c>
      <c r="L840" s="53" t="s">
        <v>1004</v>
      </c>
      <c r="M840" s="207" t="s">
        <v>1124</v>
      </c>
      <c r="N840">
        <v>1.7</v>
      </c>
      <c r="O840">
        <v>400301</v>
      </c>
      <c r="P840">
        <v>1</v>
      </c>
      <c r="T840" s="136"/>
      <c r="U840" s="136"/>
      <c r="V840">
        <v>2</v>
      </c>
      <c r="W840" t="s">
        <v>88</v>
      </c>
      <c r="X840" t="str">
        <f>IF(ISBLANK(W840),"",VLOOKUP($W840,Sheet2!$A$2:$E$29,3,FALSE))</f>
        <v>UI_icon_teshudognzuo_18</v>
      </c>
      <c r="Y840" t="str">
        <f>IF(ISBLANK(W840),"",VLOOKUP($W840,Sheet2!$A$2:$E$29,4,FALSE))</f>
        <v>BQ_mood18</v>
      </c>
    </row>
    <row r="841" customFormat="1" ht="18.75" spans="1:25">
      <c r="A841" s="4">
        <f t="shared" si="193"/>
        <v>835</v>
      </c>
      <c r="B841" s="47">
        <f t="shared" si="192"/>
        <v>113016</v>
      </c>
      <c r="C841" t="s">
        <v>61</v>
      </c>
      <c r="D841" t="s">
        <v>1095</v>
      </c>
      <c r="E841" t="s">
        <v>153</v>
      </c>
      <c r="I841">
        <v>1</v>
      </c>
      <c r="J841">
        <v>1</v>
      </c>
      <c r="K841" s="56">
        <v>0</v>
      </c>
      <c r="L841" s="53"/>
      <c r="N841">
        <v>3</v>
      </c>
      <c r="O841">
        <v>400301</v>
      </c>
      <c r="P841">
        <v>0</v>
      </c>
      <c r="T841" s="136"/>
      <c r="U841" s="136"/>
      <c r="V841">
        <v>3</v>
      </c>
      <c r="W841" t="s">
        <v>153</v>
      </c>
      <c r="X841" t="str">
        <f>IF(ISBLANK(W841),"",VLOOKUP($W841,Sheet2!$A$2:$E$29,3,FALSE))</f>
        <v>UI_icon_teshudognzuo_28</v>
      </c>
      <c r="Y841" t="str">
        <f>IF(ISBLANK(W841),"",VLOOKUP($W841,Sheet2!$A$2:$E$29,4,FALSE))</f>
        <v>BQ_mood28</v>
      </c>
    </row>
    <row r="842" customFormat="1" ht="18.75" spans="1:25">
      <c r="A842" s="4">
        <f t="shared" si="193"/>
        <v>836</v>
      </c>
      <c r="B842" s="47">
        <f t="shared" si="192"/>
        <v>113016</v>
      </c>
      <c r="C842" t="s">
        <v>66</v>
      </c>
      <c r="D842" t="s">
        <v>78</v>
      </c>
      <c r="E842" t="s">
        <v>65</v>
      </c>
      <c r="F842" t="s">
        <v>1125</v>
      </c>
      <c r="G842">
        <v>0.5</v>
      </c>
      <c r="I842">
        <v>1</v>
      </c>
      <c r="J842">
        <v>0</v>
      </c>
      <c r="K842" s="56">
        <v>1</v>
      </c>
      <c r="L842" s="53" t="s">
        <v>1126</v>
      </c>
      <c r="M842" s="207" t="s">
        <v>1127</v>
      </c>
      <c r="N842">
        <v>3.2</v>
      </c>
      <c r="O842">
        <v>400301</v>
      </c>
      <c r="P842">
        <v>1</v>
      </c>
      <c r="T842" s="136"/>
      <c r="U842" s="136"/>
      <c r="V842">
        <v>4</v>
      </c>
      <c r="W842" t="s">
        <v>65</v>
      </c>
      <c r="X842" t="str">
        <f>IF(ISBLANK(W842),"",VLOOKUP($W842,Sheet2!$A$2:$E$29,3,FALSE))</f>
        <v>UI_icon_teshudognzuo_27</v>
      </c>
      <c r="Y842" t="str">
        <f>IF(ISBLANK(W842),"",VLOOKUP($W842,Sheet2!$A$2:$E$29,4,FALSE))</f>
        <v>BQ_mood27</v>
      </c>
    </row>
    <row r="843" s="16" customFormat="1" ht="18.75" spans="1:25">
      <c r="A843" s="4">
        <f t="shared" si="193"/>
        <v>837</v>
      </c>
      <c r="B843" s="48">
        <f t="shared" si="192"/>
        <v>113016</v>
      </c>
      <c r="C843" s="16" t="s">
        <v>93</v>
      </c>
      <c r="D843" s="16" t="s">
        <v>92</v>
      </c>
      <c r="E843" s="16" t="s">
        <v>72</v>
      </c>
      <c r="I843" s="16">
        <v>1</v>
      </c>
      <c r="J843" s="16">
        <v>0</v>
      </c>
      <c r="K843" s="57">
        <v>0</v>
      </c>
      <c r="L843" s="54"/>
      <c r="N843" s="16">
        <v>8</v>
      </c>
      <c r="O843" s="16">
        <v>400301</v>
      </c>
      <c r="P843" s="16">
        <v>0</v>
      </c>
      <c r="T843" s="137"/>
      <c r="U843" s="137"/>
      <c r="V843" s="16">
        <v>5</v>
      </c>
      <c r="W843" s="16" t="s">
        <v>72</v>
      </c>
      <c r="X843" s="16" t="str">
        <f>IF(ISBLANK(W843),"",VLOOKUP($W843,Sheet2!$A$2:$E$29,3,FALSE))</f>
        <v>UI_icon_teshudognzuo_08</v>
      </c>
      <c r="Y843" s="16" t="str">
        <f>IF(ISBLANK(W843),"",VLOOKUP($W843,Sheet2!$A$2:$E$29,4,FALSE))</f>
        <v>BQ_mood08</v>
      </c>
    </row>
    <row r="844" s="4" customFormat="1" ht="18.75" spans="1:25">
      <c r="A844" s="4">
        <f t="shared" si="193"/>
        <v>838</v>
      </c>
      <c r="B844" s="46">
        <f t="shared" si="192"/>
        <v>113017</v>
      </c>
      <c r="C844" s="4" t="s">
        <v>50</v>
      </c>
      <c r="D844" s="4" t="s">
        <v>78</v>
      </c>
      <c r="E844" s="4" t="s">
        <v>65</v>
      </c>
      <c r="I844" s="4">
        <v>1</v>
      </c>
      <c r="J844" s="4">
        <v>0</v>
      </c>
      <c r="K844" s="55">
        <v>0</v>
      </c>
      <c r="L844" s="52"/>
      <c r="N844" s="4">
        <v>1.5</v>
      </c>
      <c r="O844" s="4">
        <v>400502</v>
      </c>
      <c r="P844" s="4">
        <v>0</v>
      </c>
      <c r="T844" s="135"/>
      <c r="U844" s="135" t="s">
        <v>1304</v>
      </c>
      <c r="V844" s="4">
        <v>1</v>
      </c>
      <c r="W844" s="4" t="s">
        <v>65</v>
      </c>
      <c r="X844" s="4" t="str">
        <f>IF(ISBLANK(W844),"",VLOOKUP($W844,Sheet2!$A$2:$E$29,3,FALSE))</f>
        <v>UI_icon_teshudognzuo_27</v>
      </c>
      <c r="Y844" s="4" t="str">
        <f>IF(ISBLANK(W844),"",VLOOKUP($W844,Sheet2!$A$2:$E$29,4,FALSE))</f>
        <v>BQ_mood27</v>
      </c>
    </row>
    <row r="845" customFormat="1" ht="18.75" spans="1:25">
      <c r="A845" s="4">
        <f t="shared" si="193"/>
        <v>839</v>
      </c>
      <c r="B845" s="47">
        <f t="shared" si="192"/>
        <v>113017</v>
      </c>
      <c r="C845" t="s">
        <v>56</v>
      </c>
      <c r="D845" t="s">
        <v>130</v>
      </c>
      <c r="E845" t="s">
        <v>67</v>
      </c>
      <c r="F845" t="s">
        <v>1110</v>
      </c>
      <c r="I845">
        <v>1</v>
      </c>
      <c r="J845">
        <v>0</v>
      </c>
      <c r="K845" s="56">
        <v>1</v>
      </c>
      <c r="L845" s="53" t="s">
        <v>733</v>
      </c>
      <c r="M845" s="207" t="s">
        <v>1111</v>
      </c>
      <c r="N845">
        <v>3</v>
      </c>
      <c r="O845">
        <v>400502</v>
      </c>
      <c r="P845">
        <v>1</v>
      </c>
      <c r="T845" s="136"/>
      <c r="U845" s="136"/>
      <c r="V845">
        <v>2</v>
      </c>
      <c r="W845" t="s">
        <v>67</v>
      </c>
      <c r="X845" t="str">
        <f>IF(ISBLANK(W845),"",VLOOKUP($W845,Sheet2!$A$2:$E$29,3,FALSE))</f>
        <v>UI_icon_teshudognzuo_01</v>
      </c>
      <c r="Y845" t="str">
        <f>IF(ISBLANK(W845),"",VLOOKUP($W845,Sheet2!$A$2:$E$29,4,FALSE))</f>
        <v>BQ_mood01</v>
      </c>
    </row>
    <row r="846" customFormat="1" ht="18.75" spans="1:25">
      <c r="A846" s="4">
        <f t="shared" si="193"/>
        <v>840</v>
      </c>
      <c r="B846" s="47">
        <f t="shared" si="192"/>
        <v>113017</v>
      </c>
      <c r="C846" t="s">
        <v>61</v>
      </c>
      <c r="D846" t="s">
        <v>102</v>
      </c>
      <c r="E846" t="s">
        <v>103</v>
      </c>
      <c r="F846" t="s">
        <v>1112</v>
      </c>
      <c r="I846">
        <v>0</v>
      </c>
      <c r="J846">
        <v>0</v>
      </c>
      <c r="K846" s="56">
        <v>1</v>
      </c>
      <c r="L846" s="53" t="s">
        <v>1113</v>
      </c>
      <c r="M846" s="207" t="s">
        <v>1011</v>
      </c>
      <c r="N846">
        <v>1.1</v>
      </c>
      <c r="O846">
        <v>400502</v>
      </c>
      <c r="P846">
        <v>1</v>
      </c>
      <c r="T846" s="136"/>
      <c r="U846" s="136"/>
      <c r="V846">
        <v>3</v>
      </c>
      <c r="W846" t="s">
        <v>103</v>
      </c>
      <c r="X846" t="str">
        <f>IF(ISBLANK(W846),"",VLOOKUP($W846,Sheet2!$A$2:$E$29,3,FALSE))</f>
        <v>UI_icon_teshudognzuo_03</v>
      </c>
      <c r="Y846" t="str">
        <f>IF(ISBLANK(W846),"",VLOOKUP($W846,Sheet2!$A$2:$E$29,4,FALSE))</f>
        <v>BQ_mood03</v>
      </c>
    </row>
    <row r="847" customFormat="1" ht="18.75" spans="1:25">
      <c r="A847" s="4">
        <f t="shared" si="193"/>
        <v>841</v>
      </c>
      <c r="B847" s="47">
        <f t="shared" si="192"/>
        <v>113017</v>
      </c>
      <c r="C847" t="s">
        <v>66</v>
      </c>
      <c r="D847" t="s">
        <v>126</v>
      </c>
      <c r="E847" t="s">
        <v>127</v>
      </c>
      <c r="I847">
        <v>0</v>
      </c>
      <c r="J847">
        <v>1</v>
      </c>
      <c r="K847" s="56">
        <v>0</v>
      </c>
      <c r="L847" s="53"/>
      <c r="N847">
        <v>3</v>
      </c>
      <c r="O847">
        <v>400502</v>
      </c>
      <c r="P847">
        <v>0</v>
      </c>
      <c r="T847" s="136"/>
      <c r="U847" s="136"/>
      <c r="V847">
        <v>4</v>
      </c>
      <c r="W847" t="s">
        <v>127</v>
      </c>
      <c r="X847" t="str">
        <f>IF(ISBLANK(W847),"",VLOOKUP($W847,Sheet2!$A$2:$E$29,3,FALSE))</f>
        <v>UI_icon_teshudognzuo_07</v>
      </c>
      <c r="Y847" t="str">
        <f>IF(ISBLANK(W847),"",VLOOKUP($W847,Sheet2!$A$2:$E$29,4,FALSE))</f>
        <v>BQ_mood07</v>
      </c>
    </row>
    <row r="848" s="16" customFormat="1" ht="18.75" spans="1:25">
      <c r="A848" s="4">
        <f t="shared" si="193"/>
        <v>842</v>
      </c>
      <c r="B848" s="48">
        <f t="shared" si="192"/>
        <v>113017</v>
      </c>
      <c r="C848" s="16" t="s">
        <v>93</v>
      </c>
      <c r="D848" s="16" t="s">
        <v>92</v>
      </c>
      <c r="E848" s="16" t="s">
        <v>72</v>
      </c>
      <c r="F848" s="16" t="s">
        <v>1049</v>
      </c>
      <c r="I848" s="16">
        <v>0</v>
      </c>
      <c r="J848" s="16">
        <v>0</v>
      </c>
      <c r="K848" s="57">
        <v>1</v>
      </c>
      <c r="L848" s="54" t="s">
        <v>1050</v>
      </c>
      <c r="M848" s="208" t="s">
        <v>1114</v>
      </c>
      <c r="N848" s="16">
        <v>1.9</v>
      </c>
      <c r="O848" s="16">
        <v>400502</v>
      </c>
      <c r="P848" s="16">
        <v>1</v>
      </c>
      <c r="T848" s="137"/>
      <c r="U848" s="137"/>
      <c r="V848" s="16">
        <v>5</v>
      </c>
      <c r="W848" s="16" t="s">
        <v>72</v>
      </c>
      <c r="X848" s="16" t="str">
        <f>IF(ISBLANK(W848),"",VLOOKUP($W848,Sheet2!$A$2:$E$29,3,FALSE))</f>
        <v>UI_icon_teshudognzuo_08</v>
      </c>
      <c r="Y848" s="16" t="str">
        <f>IF(ISBLANK(W848),"",VLOOKUP($W848,Sheet2!$A$2:$E$29,4,FALSE))</f>
        <v>BQ_mood08</v>
      </c>
    </row>
    <row r="849" s="4" customFormat="1" ht="18.75" spans="1:25">
      <c r="A849" s="4">
        <f t="shared" ref="A849:A858" si="194">ROW()-6</f>
        <v>843</v>
      </c>
      <c r="B849" s="46">
        <f>B843+1</f>
        <v>113017</v>
      </c>
      <c r="C849" s="4" t="s">
        <v>50</v>
      </c>
      <c r="D849" s="4" t="s">
        <v>275</v>
      </c>
      <c r="E849" s="4" t="s">
        <v>155</v>
      </c>
      <c r="F849" s="4" t="s">
        <v>1166</v>
      </c>
      <c r="I849" s="4">
        <v>1</v>
      </c>
      <c r="J849" s="4">
        <v>0</v>
      </c>
      <c r="K849" s="55">
        <v>1</v>
      </c>
      <c r="L849" s="52" t="s">
        <v>1167</v>
      </c>
      <c r="M849" s="206" t="s">
        <v>1168</v>
      </c>
      <c r="N849" s="4">
        <v>2.3</v>
      </c>
      <c r="O849" s="4">
        <v>400901</v>
      </c>
      <c r="P849" s="4">
        <v>1</v>
      </c>
      <c r="T849" s="135"/>
      <c r="U849" s="135" t="s">
        <v>1305</v>
      </c>
      <c r="V849" s="4">
        <v>1</v>
      </c>
      <c r="W849" s="4" t="s">
        <v>155</v>
      </c>
      <c r="X849" s="4" t="str">
        <f>IF(ISBLANK(W849),"",VLOOKUP($W849,Sheet2!$A$2:$E$29,3,FALSE))</f>
        <v>UI_icon_teshudognzuo_22</v>
      </c>
      <c r="Y849" s="4" t="str">
        <f>IF(ISBLANK(W849),"",VLOOKUP($W849,Sheet2!$A$2:$E$29,4,FALSE))</f>
        <v>BQ_mood22</v>
      </c>
    </row>
    <row r="850" customFormat="1" ht="18.75" spans="1:25">
      <c r="A850" s="4">
        <f t="shared" si="194"/>
        <v>844</v>
      </c>
      <c r="B850" s="47">
        <f>B844+1</f>
        <v>113018</v>
      </c>
      <c r="C850" t="s">
        <v>56</v>
      </c>
      <c r="D850" t="s">
        <v>135</v>
      </c>
      <c r="E850" t="s">
        <v>77</v>
      </c>
      <c r="I850">
        <v>1</v>
      </c>
      <c r="J850">
        <v>0</v>
      </c>
      <c r="K850" s="56">
        <v>0</v>
      </c>
      <c r="L850" s="53"/>
      <c r="N850">
        <v>3</v>
      </c>
      <c r="O850">
        <v>400901</v>
      </c>
      <c r="P850">
        <v>0</v>
      </c>
      <c r="T850" s="136"/>
      <c r="U850" s="136"/>
      <c r="V850">
        <v>2</v>
      </c>
      <c r="W850" t="s">
        <v>77</v>
      </c>
      <c r="X850" t="str">
        <f>IF(ISBLANK(W850),"",VLOOKUP($W850,Sheet2!$A$2:$E$29,3,FALSE))</f>
        <v>UI_icon_teshudognzuo_02</v>
      </c>
      <c r="Y850" t="str">
        <f>IF(ISBLANK(W850),"",VLOOKUP($W850,Sheet2!$A$2:$E$29,4,FALSE))</f>
        <v>BQ_mood02</v>
      </c>
    </row>
    <row r="851" customFormat="1" ht="18.75" spans="1:25">
      <c r="A851" s="4">
        <f t="shared" si="194"/>
        <v>845</v>
      </c>
      <c r="B851" s="47">
        <f>B845+1</f>
        <v>113018</v>
      </c>
      <c r="C851" t="s">
        <v>61</v>
      </c>
      <c r="D851" t="s">
        <v>94</v>
      </c>
      <c r="E851" t="s">
        <v>55</v>
      </c>
      <c r="I851">
        <v>1</v>
      </c>
      <c r="J851">
        <v>0</v>
      </c>
      <c r="K851" s="56">
        <v>0</v>
      </c>
      <c r="L851" s="53"/>
      <c r="N851">
        <v>3</v>
      </c>
      <c r="O851">
        <v>400901</v>
      </c>
      <c r="P851">
        <v>0</v>
      </c>
      <c r="T851" s="136"/>
      <c r="U851" s="136"/>
      <c r="V851">
        <v>3</v>
      </c>
      <c r="W851" t="s">
        <v>55</v>
      </c>
      <c r="X851" t="str">
        <f>IF(ISBLANK(W851),"",VLOOKUP($W851,Sheet2!$A$2:$E$29,3,FALSE))</f>
        <v>UI_icon_teshudognzuo_16</v>
      </c>
      <c r="Y851" t="str">
        <f>IF(ISBLANK(W851),"",VLOOKUP($W851,Sheet2!$A$2:$E$29,4,FALSE))</f>
        <v>BQ_mood16</v>
      </c>
    </row>
    <row r="852" customFormat="1" ht="18.75" spans="1:25">
      <c r="A852" s="4">
        <f t="shared" si="194"/>
        <v>846</v>
      </c>
      <c r="B852" s="47">
        <f>B846+1</f>
        <v>113018</v>
      </c>
      <c r="C852" t="s">
        <v>66</v>
      </c>
      <c r="D852" t="s">
        <v>126</v>
      </c>
      <c r="E852" t="s">
        <v>127</v>
      </c>
      <c r="I852">
        <v>0</v>
      </c>
      <c r="J852">
        <v>1</v>
      </c>
      <c r="K852" s="56">
        <v>0</v>
      </c>
      <c r="L852" s="53"/>
      <c r="N852">
        <v>5.7</v>
      </c>
      <c r="O852">
        <v>400901</v>
      </c>
      <c r="P852">
        <v>0</v>
      </c>
      <c r="T852" s="136"/>
      <c r="U852" s="136"/>
      <c r="V852">
        <v>4</v>
      </c>
      <c r="W852" t="s">
        <v>127</v>
      </c>
      <c r="X852" t="str">
        <f>IF(ISBLANK(W852),"",VLOOKUP($W852,Sheet2!$A$2:$E$29,3,FALSE))</f>
        <v>UI_icon_teshudognzuo_07</v>
      </c>
      <c r="Y852" t="str">
        <f>IF(ISBLANK(W852),"",VLOOKUP($W852,Sheet2!$A$2:$E$29,4,FALSE))</f>
        <v>BQ_mood07</v>
      </c>
    </row>
    <row r="853" customFormat="1" ht="18.75" spans="1:25">
      <c r="A853" s="4">
        <f t="shared" si="194"/>
        <v>847</v>
      </c>
      <c r="B853" s="47">
        <f>B847+1</f>
        <v>113018</v>
      </c>
      <c r="C853" t="s">
        <v>93</v>
      </c>
      <c r="D853" t="s">
        <v>1095</v>
      </c>
      <c r="E853" t="s">
        <v>153</v>
      </c>
      <c r="I853" s="2">
        <v>0</v>
      </c>
      <c r="J853" s="2">
        <v>0</v>
      </c>
      <c r="K853" s="139">
        <v>0</v>
      </c>
      <c r="L853" s="53"/>
      <c r="N853">
        <v>3</v>
      </c>
      <c r="O853">
        <v>400901</v>
      </c>
      <c r="P853">
        <v>0</v>
      </c>
      <c r="T853" s="136"/>
      <c r="U853" s="136"/>
      <c r="V853" s="16">
        <v>5</v>
      </c>
      <c r="W853" t="s">
        <v>153</v>
      </c>
      <c r="X853" t="str">
        <f>IF(ISBLANK(W853),"",VLOOKUP($W853,Sheet2!$A$2:$E$29,3,FALSE))</f>
        <v>UI_icon_teshudognzuo_28</v>
      </c>
      <c r="Y853" t="str">
        <f>IF(ISBLANK(W853),"",VLOOKUP($W853,Sheet2!$A$2:$E$29,4,FALSE))</f>
        <v>BQ_mood28</v>
      </c>
    </row>
    <row r="854" s="16" customFormat="1" ht="18.75" spans="1:25">
      <c r="A854" s="4">
        <f t="shared" si="194"/>
        <v>848</v>
      </c>
      <c r="B854" s="48">
        <v>112010</v>
      </c>
      <c r="C854" s="16" t="s">
        <v>73</v>
      </c>
      <c r="D854" s="16" t="s">
        <v>78</v>
      </c>
      <c r="E854" s="16" t="s">
        <v>65</v>
      </c>
      <c r="F854" s="16" t="s">
        <v>1170</v>
      </c>
      <c r="I854" s="16">
        <v>0</v>
      </c>
      <c r="J854" s="16">
        <v>0</v>
      </c>
      <c r="K854" s="57">
        <v>1</v>
      </c>
      <c r="L854" s="54" t="s">
        <v>1171</v>
      </c>
      <c r="M854" s="208" t="s">
        <v>1172</v>
      </c>
      <c r="O854" s="16">
        <v>400901</v>
      </c>
      <c r="P854" s="16">
        <v>1</v>
      </c>
      <c r="T854" s="137"/>
      <c r="U854" s="137"/>
      <c r="W854" s="16" t="s">
        <v>65</v>
      </c>
      <c r="X854" s="16" t="str">
        <f>IF(ISBLANK(W854),"",VLOOKUP($W854,Sheet2!$A$2:$E$29,3,FALSE))</f>
        <v>UI_icon_teshudognzuo_27</v>
      </c>
      <c r="Y854" s="16" t="str">
        <f>IF(ISBLANK(W854),"",VLOOKUP($W854,Sheet2!$A$2:$E$29,4,FALSE))</f>
        <v>BQ_mood27</v>
      </c>
    </row>
    <row r="855" s="4" customFormat="1" ht="18.75" spans="1:25">
      <c r="A855" s="4">
        <f t="shared" si="194"/>
        <v>849</v>
      </c>
      <c r="B855" s="46">
        <f t="shared" ref="B855:B864" si="195">B850+1</f>
        <v>113019</v>
      </c>
      <c r="C855" s="4" t="s">
        <v>50</v>
      </c>
      <c r="D855" s="4" t="str">
        <f>X855</f>
        <v>UI_icon_teshudognzuo_04</v>
      </c>
      <c r="E855" s="4" t="s">
        <v>72</v>
      </c>
      <c r="I855" s="4">
        <v>1</v>
      </c>
      <c r="J855" s="4">
        <v>1</v>
      </c>
      <c r="K855" s="55">
        <v>0</v>
      </c>
      <c r="L855" s="52"/>
      <c r="N855" s="4">
        <v>3</v>
      </c>
      <c r="O855" s="4">
        <v>401701</v>
      </c>
      <c r="P855" s="4">
        <v>0</v>
      </c>
      <c r="T855" s="59"/>
      <c r="U855" s="59" t="s">
        <v>1306</v>
      </c>
      <c r="V855" s="4">
        <v>1</v>
      </c>
      <c r="W855" s="4" t="s">
        <v>111</v>
      </c>
      <c r="X855" s="4" t="str">
        <f>IF(ISBLANK(W855),"",VLOOKUP($W855,Sheet2!$A$2:$E$29,3,FALSE))</f>
        <v>UI_icon_teshudognzuo_04</v>
      </c>
      <c r="Y855" s="4" t="str">
        <f>IF(ISBLANK(W855),"",VLOOKUP($W855,Sheet2!$A$2:$E$29,4,FALSE))</f>
        <v>BQ_mood04</v>
      </c>
    </row>
    <row r="856" customFormat="1" ht="18.75" spans="1:25">
      <c r="A856" s="4">
        <f t="shared" si="194"/>
        <v>850</v>
      </c>
      <c r="B856" s="47">
        <f t="shared" si="195"/>
        <v>113019</v>
      </c>
      <c r="C856" t="s">
        <v>56</v>
      </c>
      <c r="D856" t="str">
        <f>X856</f>
        <v>UI_icon_teshudognzuo_08</v>
      </c>
      <c r="E856" t="s">
        <v>72</v>
      </c>
      <c r="F856" s="51" t="s">
        <v>210</v>
      </c>
      <c r="I856">
        <v>1</v>
      </c>
      <c r="J856">
        <v>0</v>
      </c>
      <c r="K856" s="56">
        <v>1</v>
      </c>
      <c r="L856" s="53" t="s">
        <v>211</v>
      </c>
      <c r="M856" s="207" t="s">
        <v>212</v>
      </c>
      <c r="N856">
        <v>3</v>
      </c>
      <c r="O856">
        <v>401701</v>
      </c>
      <c r="P856">
        <v>1</v>
      </c>
      <c r="T856" s="60"/>
      <c r="U856" s="60"/>
      <c r="V856">
        <v>2</v>
      </c>
      <c r="W856" t="s">
        <v>72</v>
      </c>
      <c r="X856" t="str">
        <f>IF(ISBLANK(W856),"",VLOOKUP($W856,Sheet2!$A$2:$E$29,3,FALSE))</f>
        <v>UI_icon_teshudognzuo_08</v>
      </c>
      <c r="Y856" t="str">
        <f>IF(ISBLANK(W856),"",VLOOKUP($W856,Sheet2!$A$2:$E$29,4,FALSE))</f>
        <v>BQ_mood08</v>
      </c>
    </row>
    <row r="857" customFormat="1" ht="18.75" spans="1:25">
      <c r="A857" s="4">
        <f t="shared" si="194"/>
        <v>851</v>
      </c>
      <c r="B857" s="47">
        <f t="shared" si="195"/>
        <v>113019</v>
      </c>
      <c r="C857" t="s">
        <v>61</v>
      </c>
      <c r="D857" t="str">
        <f>X857</f>
        <v>UI_icon_teshudognzuo_03</v>
      </c>
      <c r="E857" t="s">
        <v>103</v>
      </c>
      <c r="F857" s="51" t="s">
        <v>213</v>
      </c>
      <c r="I857">
        <v>0</v>
      </c>
      <c r="J857">
        <v>0</v>
      </c>
      <c r="K857" s="56">
        <v>1</v>
      </c>
      <c r="L857" s="53" t="s">
        <v>214</v>
      </c>
      <c r="M857" s="207" t="s">
        <v>183</v>
      </c>
      <c r="N857">
        <v>3.5</v>
      </c>
      <c r="O857">
        <v>401701</v>
      </c>
      <c r="P857">
        <v>1</v>
      </c>
      <c r="T857" s="60"/>
      <c r="U857" s="60"/>
      <c r="V857">
        <v>3</v>
      </c>
      <c r="W857" t="s">
        <v>103</v>
      </c>
      <c r="X857" t="str">
        <f>IF(ISBLANK(W857),"",VLOOKUP($W857,Sheet2!$A$2:$E$29,3,FALSE))</f>
        <v>UI_icon_teshudognzuo_03</v>
      </c>
      <c r="Y857" t="str">
        <f>IF(ISBLANK(W857),"",VLOOKUP($W857,Sheet2!$A$2:$E$29,4,FALSE))</f>
        <v>BQ_mood03</v>
      </c>
    </row>
    <row r="858" customFormat="1" ht="18.75" spans="1:25">
      <c r="A858" s="4">
        <f t="shared" si="194"/>
        <v>852</v>
      </c>
      <c r="B858" s="47">
        <f t="shared" si="195"/>
        <v>113019</v>
      </c>
      <c r="C858" t="s">
        <v>66</v>
      </c>
      <c r="D858" t="str">
        <f>X858</f>
        <v>UI_icon_teshudognzuo_07</v>
      </c>
      <c r="E858" t="s">
        <v>127</v>
      </c>
      <c r="I858">
        <v>1</v>
      </c>
      <c r="J858">
        <v>1</v>
      </c>
      <c r="K858" s="56">
        <v>0</v>
      </c>
      <c r="L858" s="53"/>
      <c r="N858">
        <v>3</v>
      </c>
      <c r="O858">
        <v>401701</v>
      </c>
      <c r="P858">
        <v>0</v>
      </c>
      <c r="T858" s="60"/>
      <c r="U858" s="60"/>
      <c r="V858">
        <v>4</v>
      </c>
      <c r="W858" t="s">
        <v>127</v>
      </c>
      <c r="X858" t="str">
        <f>IF(ISBLANK(W858),"",VLOOKUP($W858,Sheet2!$A$2:$E$29,3,FALSE))</f>
        <v>UI_icon_teshudognzuo_07</v>
      </c>
      <c r="Y858" t="str">
        <f>IF(ISBLANK(W858),"",VLOOKUP($W858,Sheet2!$A$2:$E$29,4,FALSE))</f>
        <v>BQ_mood07</v>
      </c>
    </row>
    <row r="859" s="16" customFormat="1" ht="18.75" spans="1:25">
      <c r="A859" s="4">
        <f t="shared" ref="A859:A868" si="196">ROW()-6</f>
        <v>853</v>
      </c>
      <c r="B859" s="48">
        <f t="shared" si="195"/>
        <v>112011</v>
      </c>
      <c r="C859" s="16" t="s">
        <v>93</v>
      </c>
      <c r="D859" s="16" t="str">
        <f>X859</f>
        <v>UI_icon_teshudognzuo_28</v>
      </c>
      <c r="E859" s="16" t="s">
        <v>153</v>
      </c>
      <c r="F859" s="16" t="s">
        <v>215</v>
      </c>
      <c r="I859" s="16">
        <v>0</v>
      </c>
      <c r="J859" s="16">
        <v>1</v>
      </c>
      <c r="K859" s="57">
        <v>1</v>
      </c>
      <c r="L859" s="54" t="s">
        <v>216</v>
      </c>
      <c r="M859" s="208" t="s">
        <v>217</v>
      </c>
      <c r="N859" s="16">
        <v>6</v>
      </c>
      <c r="O859" s="16">
        <v>401701</v>
      </c>
      <c r="P859" s="16">
        <v>1</v>
      </c>
      <c r="T859" s="61"/>
      <c r="U859" s="61"/>
      <c r="V859" s="16">
        <v>5</v>
      </c>
      <c r="W859" s="16" t="s">
        <v>153</v>
      </c>
      <c r="X859" s="16" t="str">
        <f>IF(ISBLANK(W859),"",VLOOKUP($W859,Sheet2!$A$2:$E$29,3,FALSE))</f>
        <v>UI_icon_teshudognzuo_28</v>
      </c>
      <c r="Y859" s="16" t="str">
        <f>IF(ISBLANK(W859),"",VLOOKUP($W859,Sheet2!$A$2:$E$29,4,FALSE))</f>
        <v>BQ_mood28</v>
      </c>
    </row>
    <row r="860" s="4" customFormat="1" ht="13.5" customHeight="1" spans="1:25">
      <c r="A860" s="4">
        <f t="shared" si="196"/>
        <v>854</v>
      </c>
      <c r="B860" s="46">
        <f t="shared" si="195"/>
        <v>113020</v>
      </c>
      <c r="C860" s="4" t="s">
        <v>50</v>
      </c>
      <c r="D860" s="4" t="s">
        <v>1266</v>
      </c>
      <c r="I860" s="4">
        <v>0</v>
      </c>
      <c r="J860" s="4">
        <v>0</v>
      </c>
      <c r="K860" s="55">
        <v>0</v>
      </c>
      <c r="L860" s="52"/>
      <c r="N860" s="4">
        <v>3</v>
      </c>
      <c r="O860" s="4">
        <v>404501</v>
      </c>
      <c r="P860" s="4">
        <v>0</v>
      </c>
      <c r="T860" s="140"/>
      <c r="U860" s="140" t="s">
        <v>1307</v>
      </c>
      <c r="V860" s="4">
        <v>1</v>
      </c>
      <c r="X860" s="4" t="str">
        <f>IF(ISBLANK(W860),"",VLOOKUP($W860,Sheet2!$A$2:$E$29,3,FALSE))</f>
        <v/>
      </c>
      <c r="Y860" s="4" t="str">
        <f>IF(ISBLANK(W860),"",VLOOKUP($W860,Sheet2!$A$2:$E$29,4,FALSE))</f>
        <v/>
      </c>
    </row>
    <row r="861" customFormat="1" ht="13.5" customHeight="1" spans="1:25">
      <c r="A861" s="4">
        <f t="shared" si="196"/>
        <v>855</v>
      </c>
      <c r="B861" s="47">
        <f t="shared" si="195"/>
        <v>113020</v>
      </c>
      <c r="C861" t="s">
        <v>56</v>
      </c>
      <c r="D861" t="s">
        <v>1266</v>
      </c>
      <c r="F861" t="s">
        <v>1286</v>
      </c>
      <c r="I861">
        <v>0</v>
      </c>
      <c r="J861">
        <v>0</v>
      </c>
      <c r="K861" s="56">
        <v>0</v>
      </c>
      <c r="L861" s="53"/>
      <c r="N861">
        <v>3</v>
      </c>
      <c r="O861">
        <v>404501</v>
      </c>
      <c r="P861">
        <v>0</v>
      </c>
      <c r="T861" s="141"/>
      <c r="U861" s="141"/>
      <c r="V861">
        <v>2</v>
      </c>
      <c r="X861" t="str">
        <f>IF(ISBLANK(W861),"",VLOOKUP($W861,Sheet2!$A$2:$E$29,3,FALSE))</f>
        <v/>
      </c>
      <c r="Y861" t="str">
        <f>IF(ISBLANK(W861),"",VLOOKUP($W861,Sheet2!$A$2:$E$29,4,FALSE))</f>
        <v/>
      </c>
    </row>
    <row r="862" customFormat="1" ht="13.5" customHeight="1" spans="1:25">
      <c r="A862" s="4">
        <f t="shared" si="196"/>
        <v>856</v>
      </c>
      <c r="B862" s="47">
        <f t="shared" si="195"/>
        <v>113020</v>
      </c>
      <c r="C862" t="s">
        <v>61</v>
      </c>
      <c r="D862" t="s">
        <v>1266</v>
      </c>
      <c r="I862">
        <v>0</v>
      </c>
      <c r="J862">
        <v>0</v>
      </c>
      <c r="K862" s="56">
        <v>0</v>
      </c>
      <c r="L862" s="53"/>
      <c r="N862">
        <v>3</v>
      </c>
      <c r="O862">
        <v>404501</v>
      </c>
      <c r="P862">
        <v>0</v>
      </c>
      <c r="T862" s="141"/>
      <c r="U862" s="141"/>
      <c r="V862">
        <v>3</v>
      </c>
      <c r="X862" t="str">
        <f>IF(ISBLANK(W862),"",VLOOKUP($W862,Sheet2!$A$2:$E$29,3,FALSE))</f>
        <v/>
      </c>
      <c r="Y862" t="str">
        <f>IF(ISBLANK(W862),"",VLOOKUP($W862,Sheet2!$A$2:$E$29,4,FALSE))</f>
        <v/>
      </c>
    </row>
    <row r="863" customFormat="1" ht="13.5" customHeight="1" spans="1:25">
      <c r="A863" s="4">
        <f t="shared" si="196"/>
        <v>857</v>
      </c>
      <c r="B863" s="47">
        <f t="shared" si="195"/>
        <v>113020</v>
      </c>
      <c r="C863" t="s">
        <v>66</v>
      </c>
      <c r="D863" t="s">
        <v>1266</v>
      </c>
      <c r="I863">
        <v>0</v>
      </c>
      <c r="J863">
        <v>0</v>
      </c>
      <c r="K863" s="56">
        <v>0</v>
      </c>
      <c r="L863" s="53"/>
      <c r="N863">
        <v>3</v>
      </c>
      <c r="O863">
        <v>404501</v>
      </c>
      <c r="P863">
        <v>0</v>
      </c>
      <c r="T863" s="141"/>
      <c r="U863" s="141"/>
      <c r="V863">
        <v>4</v>
      </c>
      <c r="X863" t="str">
        <f>IF(ISBLANK(W863),"",VLOOKUP($W863,Sheet2!$A$2:$E$29,3,FALSE))</f>
        <v/>
      </c>
      <c r="Y863" t="str">
        <f>IF(ISBLANK(W863),"",VLOOKUP($W863,Sheet2!$A$2:$E$29,4,FALSE))</f>
        <v/>
      </c>
    </row>
    <row r="864" s="16" customFormat="1" ht="13.5" customHeight="1" spans="1:25">
      <c r="A864" s="4">
        <f t="shared" si="196"/>
        <v>858</v>
      </c>
      <c r="B864" s="48">
        <f t="shared" si="195"/>
        <v>112012</v>
      </c>
      <c r="C864" s="16" t="s">
        <v>93</v>
      </c>
      <c r="D864" s="16" t="s">
        <v>1266</v>
      </c>
      <c r="I864" s="16">
        <v>0</v>
      </c>
      <c r="J864" s="16">
        <v>0</v>
      </c>
      <c r="K864" s="57">
        <v>0</v>
      </c>
      <c r="L864" s="54"/>
      <c r="N864" s="16">
        <v>3</v>
      </c>
      <c r="O864" s="16">
        <v>404501</v>
      </c>
      <c r="P864" s="16">
        <v>0</v>
      </c>
      <c r="T864" s="142"/>
      <c r="U864" s="142"/>
      <c r="V864" s="16">
        <v>5</v>
      </c>
      <c r="X864" s="16" t="str">
        <f>IF(ISBLANK(W864),"",VLOOKUP($W864,Sheet2!$A$2:$E$29,3,FALSE))</f>
        <v/>
      </c>
      <c r="Y864" s="16" t="str">
        <f>IF(ISBLANK(W864),"",VLOOKUP($W864,Sheet2!$A$2:$E$29,4,FALSE))</f>
        <v/>
      </c>
    </row>
    <row r="865" s="4" customFormat="1" ht="18.75" spans="1:25">
      <c r="A865" s="4">
        <f t="shared" si="196"/>
        <v>859</v>
      </c>
      <c r="B865" s="46">
        <f>B859+1</f>
        <v>112012</v>
      </c>
      <c r="C865" s="4" t="s">
        <v>50</v>
      </c>
      <c r="D865" s="4" t="str">
        <f>X865</f>
        <v>UI_icon_teshudognzuo_13</v>
      </c>
      <c r="E865" s="4" t="s">
        <v>98</v>
      </c>
      <c r="F865" s="76" t="s">
        <v>1141</v>
      </c>
      <c r="I865" s="4">
        <v>1</v>
      </c>
      <c r="J865" s="4">
        <v>0</v>
      </c>
      <c r="K865" s="55">
        <v>1</v>
      </c>
      <c r="L865" s="52" t="s">
        <v>257</v>
      </c>
      <c r="M865" s="206" t="s">
        <v>1142</v>
      </c>
      <c r="N865" s="4">
        <v>1.5</v>
      </c>
      <c r="O865" s="4">
        <v>404701</v>
      </c>
      <c r="P865" s="4">
        <v>1</v>
      </c>
      <c r="T865" s="135"/>
      <c r="U865" s="135" t="s">
        <v>1308</v>
      </c>
      <c r="V865" s="4">
        <v>1</v>
      </c>
      <c r="W865" s="4" t="s">
        <v>98</v>
      </c>
      <c r="X865" s="4" t="str">
        <f>IF(ISBLANK(W865),"",VLOOKUP($W865,Sheet2!$A$2:$E$29,3,FALSE))</f>
        <v>UI_icon_teshudognzuo_13</v>
      </c>
      <c r="Y865" s="4" t="str">
        <f>IF(ISBLANK(W865),"",VLOOKUP($W865,Sheet2!$A$2:$E$29,4,FALSE))</f>
        <v>BQ_mood13</v>
      </c>
    </row>
    <row r="866" customFormat="1" ht="18.75" spans="1:25">
      <c r="A866" s="4">
        <f t="shared" si="196"/>
        <v>860</v>
      </c>
      <c r="B866" s="47">
        <f>B860+1</f>
        <v>113021</v>
      </c>
      <c r="C866" t="s">
        <v>56</v>
      </c>
      <c r="D866" t="str">
        <f>X866</f>
        <v>UI_icon_teshudognzuo_02</v>
      </c>
      <c r="E866" t="s">
        <v>77</v>
      </c>
      <c r="F866" s="20" t="s">
        <v>1144</v>
      </c>
      <c r="I866">
        <v>1</v>
      </c>
      <c r="J866">
        <v>1</v>
      </c>
      <c r="K866" s="56">
        <v>1</v>
      </c>
      <c r="L866" s="53" t="s">
        <v>1145</v>
      </c>
      <c r="M866" s="207" t="s">
        <v>1146</v>
      </c>
      <c r="N866">
        <v>4.4</v>
      </c>
      <c r="O866">
        <v>404701</v>
      </c>
      <c r="P866">
        <v>1</v>
      </c>
      <c r="T866" s="136"/>
      <c r="U866" s="136"/>
      <c r="V866">
        <v>2</v>
      </c>
      <c r="W866" t="s">
        <v>77</v>
      </c>
      <c r="X866" t="str">
        <f>IF(ISBLANK(W866),"",VLOOKUP($W866,Sheet2!$A$2:$E$29,3,FALSE))</f>
        <v>UI_icon_teshudognzuo_02</v>
      </c>
      <c r="Y866" t="str">
        <f>IF(ISBLANK(W866),"",VLOOKUP($W866,Sheet2!$A$2:$E$29,4,FALSE))</f>
        <v>BQ_mood02</v>
      </c>
    </row>
    <row r="867" customFormat="1" ht="18.75" spans="1:25">
      <c r="A867" s="4">
        <f t="shared" si="196"/>
        <v>861</v>
      </c>
      <c r="B867" s="47">
        <f>B861+1</f>
        <v>113021</v>
      </c>
      <c r="C867" t="s">
        <v>61</v>
      </c>
      <c r="D867" t="str">
        <f>X867</f>
        <v>UI_icon_teshudognzuo_26</v>
      </c>
      <c r="E867" t="s">
        <v>147</v>
      </c>
      <c r="I867">
        <v>1</v>
      </c>
      <c r="J867">
        <v>1</v>
      </c>
      <c r="K867" s="56">
        <v>0</v>
      </c>
      <c r="L867" s="53"/>
      <c r="N867">
        <v>3</v>
      </c>
      <c r="O867">
        <v>404701</v>
      </c>
      <c r="P867">
        <v>0</v>
      </c>
      <c r="T867" s="136"/>
      <c r="U867" s="136"/>
      <c r="V867">
        <v>3</v>
      </c>
      <c r="W867" t="s">
        <v>147</v>
      </c>
      <c r="X867" t="str">
        <f>IF(ISBLANK(W867),"",VLOOKUP($W867,Sheet2!$A$2:$E$29,3,FALSE))</f>
        <v>UI_icon_teshudognzuo_26</v>
      </c>
      <c r="Y867" t="str">
        <f>IF(ISBLANK(W867),"",VLOOKUP($W867,Sheet2!$A$2:$E$29,4,FALSE))</f>
        <v>BQ_mood26</v>
      </c>
    </row>
    <row r="868" customFormat="1" ht="18.75" spans="1:25">
      <c r="A868" s="4">
        <f t="shared" si="196"/>
        <v>862</v>
      </c>
      <c r="B868" s="47">
        <f>B862+1</f>
        <v>113021</v>
      </c>
      <c r="C868" t="s">
        <v>66</v>
      </c>
      <c r="D868" t="str">
        <f>X868</f>
        <v>UI_icon_teshudognzuo_27</v>
      </c>
      <c r="E868" t="s">
        <v>65</v>
      </c>
      <c r="I868">
        <v>1</v>
      </c>
      <c r="J868">
        <v>1</v>
      </c>
      <c r="K868" s="56">
        <v>0</v>
      </c>
      <c r="L868" s="53"/>
      <c r="N868">
        <v>3</v>
      </c>
      <c r="O868">
        <v>404701</v>
      </c>
      <c r="P868">
        <v>0</v>
      </c>
      <c r="T868" s="136"/>
      <c r="U868" s="136"/>
      <c r="V868">
        <v>4</v>
      </c>
      <c r="W868" t="s">
        <v>65</v>
      </c>
      <c r="X868" t="str">
        <f>IF(ISBLANK(W868),"",VLOOKUP($W868,Sheet2!$A$2:$E$29,3,FALSE))</f>
        <v>UI_icon_teshudognzuo_27</v>
      </c>
      <c r="Y868" t="str">
        <f>IF(ISBLANK(W868),"",VLOOKUP($W868,Sheet2!$A$2:$E$29,4,FALSE))</f>
        <v>BQ_mood27</v>
      </c>
    </row>
    <row r="869" s="16" customFormat="1" ht="18.75" spans="1:25">
      <c r="A869" s="4">
        <f t="shared" ref="A869:A878" si="197">ROW()-6</f>
        <v>863</v>
      </c>
      <c r="B869" s="48">
        <f>B863+1</f>
        <v>113021</v>
      </c>
      <c r="C869" s="16" t="s">
        <v>93</v>
      </c>
      <c r="D869" s="16" t="str">
        <f>X869</f>
        <v/>
      </c>
      <c r="I869" s="16">
        <v>0</v>
      </c>
      <c r="J869" s="16">
        <v>0</v>
      </c>
      <c r="K869" s="57">
        <v>0</v>
      </c>
      <c r="L869" s="54"/>
      <c r="N869" s="16">
        <v>3</v>
      </c>
      <c r="O869" s="16">
        <v>404701</v>
      </c>
      <c r="P869" s="16">
        <v>0</v>
      </c>
      <c r="T869" s="137"/>
      <c r="U869" s="137"/>
      <c r="V869" s="16">
        <v>5</v>
      </c>
      <c r="X869" s="16" t="str">
        <f>IF(ISBLANK(W869),"",VLOOKUP($W869,Sheet2!$A$2:$E$29,3,FALSE))</f>
        <v/>
      </c>
      <c r="Y869" s="16" t="str">
        <f>IF(ISBLANK(W869),"",VLOOKUP($W869,Sheet2!$A$2:$E$29,4,FALSE))</f>
        <v/>
      </c>
    </row>
    <row r="870" s="4" customFormat="1" ht="18.75" spans="1:25">
      <c r="A870" s="4">
        <f t="shared" si="197"/>
        <v>864</v>
      </c>
      <c r="B870" s="4">
        <v>112003</v>
      </c>
      <c r="C870" s="4" t="s">
        <v>50</v>
      </c>
      <c r="D870" s="4" t="s">
        <v>78</v>
      </c>
      <c r="E870" s="4" t="s">
        <v>65</v>
      </c>
      <c r="I870" s="4">
        <v>1</v>
      </c>
      <c r="J870" s="4">
        <v>0</v>
      </c>
      <c r="K870" s="55">
        <v>0</v>
      </c>
      <c r="N870" s="4">
        <v>1.5</v>
      </c>
      <c r="O870" s="4">
        <v>400503</v>
      </c>
      <c r="P870" s="4">
        <v>0</v>
      </c>
      <c r="T870" s="135"/>
      <c r="U870" s="135" t="s">
        <v>1309</v>
      </c>
      <c r="V870" s="4">
        <v>1</v>
      </c>
      <c r="W870" s="4" t="s">
        <v>65</v>
      </c>
      <c r="X870" s="4" t="s">
        <v>78</v>
      </c>
      <c r="Y870" s="4" t="s">
        <v>272</v>
      </c>
    </row>
    <row r="871" customFormat="1" ht="18.75" spans="1:25">
      <c r="A871" s="4">
        <f t="shared" si="197"/>
        <v>865</v>
      </c>
      <c r="B871">
        <v>112003</v>
      </c>
      <c r="C871" t="s">
        <v>56</v>
      </c>
      <c r="D871" t="s">
        <v>130</v>
      </c>
      <c r="E871" t="s">
        <v>67</v>
      </c>
      <c r="F871" t="s">
        <v>1110</v>
      </c>
      <c r="I871">
        <v>1</v>
      </c>
      <c r="J871">
        <v>0</v>
      </c>
      <c r="K871" s="56">
        <v>1</v>
      </c>
      <c r="L871" t="s">
        <v>733</v>
      </c>
      <c r="M871" t="s">
        <v>1111</v>
      </c>
      <c r="N871">
        <v>3</v>
      </c>
      <c r="O871">
        <v>400503</v>
      </c>
      <c r="P871">
        <v>1</v>
      </c>
      <c r="T871" s="136"/>
      <c r="U871" s="136"/>
      <c r="V871">
        <v>2</v>
      </c>
      <c r="W871" t="s">
        <v>67</v>
      </c>
      <c r="X871" t="s">
        <v>130</v>
      </c>
      <c r="Y871" t="s">
        <v>748</v>
      </c>
    </row>
    <row r="872" customFormat="1" ht="18.75" spans="1:25">
      <c r="A872" s="4">
        <f t="shared" si="197"/>
        <v>866</v>
      </c>
      <c r="B872">
        <v>112003</v>
      </c>
      <c r="C872" t="s">
        <v>61</v>
      </c>
      <c r="D872" t="s">
        <v>102</v>
      </c>
      <c r="E872" t="s">
        <v>103</v>
      </c>
      <c r="F872" t="s">
        <v>1112</v>
      </c>
      <c r="I872">
        <v>0</v>
      </c>
      <c r="J872">
        <v>0</v>
      </c>
      <c r="K872" s="56">
        <v>1</v>
      </c>
      <c r="L872" t="s">
        <v>1113</v>
      </c>
      <c r="M872" t="s">
        <v>1011</v>
      </c>
      <c r="N872">
        <v>1.1</v>
      </c>
      <c r="O872">
        <v>400503</v>
      </c>
      <c r="P872">
        <v>1</v>
      </c>
      <c r="T872" s="136"/>
      <c r="U872" s="136"/>
      <c r="V872">
        <v>3</v>
      </c>
      <c r="W872" t="s">
        <v>103</v>
      </c>
      <c r="X872" t="s">
        <v>102</v>
      </c>
      <c r="Y872" t="s">
        <v>749</v>
      </c>
    </row>
    <row r="873" customFormat="1" ht="18.75" spans="1:25">
      <c r="A873" s="4">
        <f t="shared" si="197"/>
        <v>867</v>
      </c>
      <c r="B873">
        <v>112003</v>
      </c>
      <c r="C873" t="s">
        <v>66</v>
      </c>
      <c r="D873" t="s">
        <v>126</v>
      </c>
      <c r="E873" t="s">
        <v>127</v>
      </c>
      <c r="I873">
        <v>0</v>
      </c>
      <c r="J873">
        <v>1</v>
      </c>
      <c r="K873" s="56">
        <v>0</v>
      </c>
      <c r="N873">
        <v>3</v>
      </c>
      <c r="O873">
        <v>400503</v>
      </c>
      <c r="P873">
        <v>0</v>
      </c>
      <c r="T873" s="136"/>
      <c r="U873" s="136"/>
      <c r="V873">
        <v>4</v>
      </c>
      <c r="W873" t="s">
        <v>127</v>
      </c>
      <c r="X873" t="s">
        <v>126</v>
      </c>
      <c r="Y873" t="s">
        <v>273</v>
      </c>
    </row>
    <row r="874" s="16" customFormat="1" ht="18.75" spans="1:25">
      <c r="A874" s="4">
        <f t="shared" si="197"/>
        <v>868</v>
      </c>
      <c r="B874" s="16">
        <v>112003</v>
      </c>
      <c r="C874" s="16" t="s">
        <v>93</v>
      </c>
      <c r="D874" s="16" t="s">
        <v>92</v>
      </c>
      <c r="E874" s="16" t="s">
        <v>72</v>
      </c>
      <c r="F874" s="16" t="s">
        <v>1049</v>
      </c>
      <c r="I874" s="16">
        <v>0</v>
      </c>
      <c r="J874" s="16">
        <v>0</v>
      </c>
      <c r="K874" s="57">
        <v>1</v>
      </c>
      <c r="L874" s="16" t="s">
        <v>1050</v>
      </c>
      <c r="M874" s="16" t="s">
        <v>1114</v>
      </c>
      <c r="N874" s="16">
        <v>1.9</v>
      </c>
      <c r="O874" s="16">
        <v>400503</v>
      </c>
      <c r="P874" s="16">
        <v>1</v>
      </c>
      <c r="T874" s="137"/>
      <c r="U874" s="137"/>
      <c r="V874" s="16">
        <v>5</v>
      </c>
      <c r="W874" s="16" t="s">
        <v>72</v>
      </c>
      <c r="X874" s="16" t="s">
        <v>92</v>
      </c>
      <c r="Y874" s="16" t="s">
        <v>271</v>
      </c>
    </row>
    <row r="875" s="4" customFormat="1" ht="13.5" customHeight="1" spans="1:25">
      <c r="A875" s="4">
        <f t="shared" si="197"/>
        <v>869</v>
      </c>
      <c r="B875" s="4">
        <v>113021</v>
      </c>
      <c r="C875" s="4" t="s">
        <v>50</v>
      </c>
      <c r="D875" s="4" t="s">
        <v>97</v>
      </c>
      <c r="E875" s="4" t="s">
        <v>98</v>
      </c>
      <c r="F875" s="4" t="s">
        <v>1141</v>
      </c>
      <c r="I875" s="4">
        <v>1</v>
      </c>
      <c r="J875" s="4">
        <v>0</v>
      </c>
      <c r="K875" s="4">
        <v>1</v>
      </c>
      <c r="L875" s="4" t="s">
        <v>257</v>
      </c>
      <c r="M875" s="4" t="s">
        <v>1142</v>
      </c>
      <c r="N875" s="4">
        <v>1.5</v>
      </c>
      <c r="O875" s="4">
        <v>404702</v>
      </c>
      <c r="P875" s="4">
        <v>1</v>
      </c>
      <c r="T875" s="135"/>
      <c r="U875" s="135" t="s">
        <v>1310</v>
      </c>
      <c r="V875" s="4">
        <v>1</v>
      </c>
      <c r="W875" s="4" t="s">
        <v>98</v>
      </c>
      <c r="X875" s="4" t="s">
        <v>97</v>
      </c>
      <c r="Y875" s="4" t="s">
        <v>1311</v>
      </c>
    </row>
    <row r="876" customFormat="1" ht="18.75" spans="1:25">
      <c r="A876" s="4">
        <f t="shared" si="197"/>
        <v>870</v>
      </c>
      <c r="B876">
        <v>113021</v>
      </c>
      <c r="C876" t="s">
        <v>56</v>
      </c>
      <c r="D876" t="s">
        <v>135</v>
      </c>
      <c r="E876" t="s">
        <v>77</v>
      </c>
      <c r="F876" t="s">
        <v>1144</v>
      </c>
      <c r="I876">
        <v>1</v>
      </c>
      <c r="J876">
        <v>1</v>
      </c>
      <c r="K876">
        <v>1</v>
      </c>
      <c r="L876" t="s">
        <v>1145</v>
      </c>
      <c r="M876" t="s">
        <v>1146</v>
      </c>
      <c r="N876">
        <v>4.4</v>
      </c>
      <c r="O876">
        <v>404702</v>
      </c>
      <c r="P876">
        <v>1</v>
      </c>
      <c r="T876" s="136"/>
      <c r="U876" s="136"/>
      <c r="V876">
        <v>2</v>
      </c>
      <c r="W876" t="s">
        <v>77</v>
      </c>
      <c r="X876" t="s">
        <v>135</v>
      </c>
      <c r="Y876" t="s">
        <v>1312</v>
      </c>
    </row>
    <row r="877" customFormat="1" ht="18.75" spans="1:25">
      <c r="A877" s="4">
        <f t="shared" si="197"/>
        <v>871</v>
      </c>
      <c r="B877">
        <v>113021</v>
      </c>
      <c r="C877" t="s">
        <v>61</v>
      </c>
      <c r="D877" t="s">
        <v>1313</v>
      </c>
      <c r="E877" t="s">
        <v>147</v>
      </c>
      <c r="I877">
        <v>0</v>
      </c>
      <c r="J877">
        <v>0</v>
      </c>
      <c r="K877">
        <v>0</v>
      </c>
      <c r="N877">
        <v>3</v>
      </c>
      <c r="O877">
        <v>404702</v>
      </c>
      <c r="P877">
        <v>0</v>
      </c>
      <c r="T877" s="136"/>
      <c r="U877" s="136"/>
      <c r="V877">
        <v>3</v>
      </c>
      <c r="W877" t="s">
        <v>147</v>
      </c>
      <c r="X877" t="s">
        <v>1313</v>
      </c>
      <c r="Y877" t="s">
        <v>1314</v>
      </c>
    </row>
    <row r="878" customFormat="1" ht="18.75" spans="1:25">
      <c r="A878" s="4">
        <f t="shared" si="197"/>
        <v>872</v>
      </c>
      <c r="B878">
        <v>113021</v>
      </c>
      <c r="C878" t="s">
        <v>66</v>
      </c>
      <c r="D878" t="s">
        <v>78</v>
      </c>
      <c r="E878" t="s">
        <v>65</v>
      </c>
      <c r="I878">
        <v>0</v>
      </c>
      <c r="J878">
        <v>0</v>
      </c>
      <c r="K878">
        <v>0</v>
      </c>
      <c r="N878">
        <v>3</v>
      </c>
      <c r="O878">
        <v>404702</v>
      </c>
      <c r="P878">
        <v>0</v>
      </c>
      <c r="T878" s="136"/>
      <c r="U878" s="136"/>
      <c r="V878">
        <v>4</v>
      </c>
      <c r="W878" t="s">
        <v>65</v>
      </c>
      <c r="X878" t="s">
        <v>78</v>
      </c>
      <c r="Y878" t="s">
        <v>272</v>
      </c>
    </row>
    <row r="879" s="16" customFormat="1" ht="18.75" spans="1:25">
      <c r="A879" s="4">
        <f t="shared" ref="A879:A888" si="198">ROW()-6</f>
        <v>873</v>
      </c>
      <c r="B879" s="16">
        <v>113021</v>
      </c>
      <c r="C879" s="16" t="s">
        <v>93</v>
      </c>
      <c r="D879" s="16" t="s">
        <v>1266</v>
      </c>
      <c r="I879" s="16">
        <v>0</v>
      </c>
      <c r="J879" s="16">
        <v>0</v>
      </c>
      <c r="K879" s="16">
        <v>0</v>
      </c>
      <c r="N879" s="16">
        <v>3</v>
      </c>
      <c r="O879" s="16">
        <v>404702</v>
      </c>
      <c r="P879" s="16">
        <v>0</v>
      </c>
      <c r="T879" s="137"/>
      <c r="U879" s="137"/>
      <c r="V879" s="16">
        <v>5</v>
      </c>
      <c r="X879" s="16" t="s">
        <v>1266</v>
      </c>
      <c r="Y879" s="16" t="s">
        <v>1266</v>
      </c>
    </row>
    <row r="880" ht="18.75" spans="1:25">
      <c r="A880" s="4">
        <f t="shared" si="198"/>
        <v>874</v>
      </c>
      <c r="B880" s="47">
        <v>112001</v>
      </c>
      <c r="C880" t="s">
        <v>50</v>
      </c>
      <c r="D880" t="s">
        <v>275</v>
      </c>
      <c r="E880" t="s">
        <v>155</v>
      </c>
      <c r="F880" t="s">
        <v>1087</v>
      </c>
      <c r="I880">
        <v>1</v>
      </c>
      <c r="J880">
        <v>0</v>
      </c>
      <c r="K880">
        <v>0</v>
      </c>
      <c r="L880" s="53" t="s">
        <v>1088</v>
      </c>
      <c r="M880" s="207" t="s">
        <v>1089</v>
      </c>
      <c r="N880">
        <v>0.9</v>
      </c>
      <c r="O880">
        <v>400102</v>
      </c>
      <c r="P880">
        <v>0</v>
      </c>
      <c r="T880" s="136"/>
      <c r="U880" s="136" t="s">
        <v>1315</v>
      </c>
      <c r="V880">
        <v>1</v>
      </c>
      <c r="W880" t="s">
        <v>155</v>
      </c>
      <c r="X880" t="str">
        <f>IF(ISBLANK(W880),"",VLOOKUP($W880,Sheet2!$A$2:$E$29,3,FALSE))</f>
        <v>UI_icon_teshudognzuo_22</v>
      </c>
      <c r="Y880" t="str">
        <f>IF(ISBLANK(W880),"",VLOOKUP($W880,Sheet2!$A$2:$E$29,4,FALSE))</f>
        <v>BQ_mood22</v>
      </c>
    </row>
    <row r="881" ht="18.75" spans="1:25">
      <c r="A881" s="4">
        <f t="shared" si="198"/>
        <v>875</v>
      </c>
      <c r="B881" s="47">
        <v>112001</v>
      </c>
      <c r="C881" t="s">
        <v>56</v>
      </c>
      <c r="D881" t="s">
        <v>196</v>
      </c>
      <c r="E881" t="s">
        <v>146</v>
      </c>
      <c r="I881">
        <v>1</v>
      </c>
      <c r="J881">
        <v>0</v>
      </c>
      <c r="K881" s="56">
        <v>0</v>
      </c>
      <c r="L881" s="53"/>
      <c r="N881">
        <v>3</v>
      </c>
      <c r="O881">
        <v>400102</v>
      </c>
      <c r="P881">
        <v>0</v>
      </c>
      <c r="T881" s="136"/>
      <c r="U881" s="136"/>
      <c r="V881">
        <v>2</v>
      </c>
      <c r="W881" t="s">
        <v>146</v>
      </c>
      <c r="X881" t="str">
        <f>IF(ISBLANK(W881),"",VLOOKUP($W881,Sheet2!$A$2:$E$29,3,FALSE))</f>
        <v>UI_icon_teshudognzuo_23</v>
      </c>
      <c r="Y881" t="str">
        <f>IF(ISBLANK(W881),"",VLOOKUP($W881,Sheet2!$A$2:$E$29,4,FALSE))</f>
        <v>BQ_mood23</v>
      </c>
    </row>
    <row r="882" ht="18.75" spans="1:25">
      <c r="A882" s="4">
        <f t="shared" si="198"/>
        <v>876</v>
      </c>
      <c r="B882" s="47">
        <v>112001</v>
      </c>
      <c r="C882" t="s">
        <v>61</v>
      </c>
      <c r="D882" t="s">
        <v>102</v>
      </c>
      <c r="E882" t="s">
        <v>103</v>
      </c>
      <c r="F882" t="s">
        <v>1091</v>
      </c>
      <c r="I882">
        <v>1</v>
      </c>
      <c r="J882">
        <v>0</v>
      </c>
      <c r="K882" s="56">
        <v>1</v>
      </c>
      <c r="L882" s="53" t="s">
        <v>733</v>
      </c>
      <c r="M882" s="207" t="s">
        <v>1092</v>
      </c>
      <c r="N882">
        <v>2</v>
      </c>
      <c r="O882">
        <v>400102</v>
      </c>
      <c r="P882">
        <v>1</v>
      </c>
      <c r="T882" s="136"/>
      <c r="U882" s="136"/>
      <c r="V882">
        <v>3</v>
      </c>
      <c r="W882" t="s">
        <v>103</v>
      </c>
      <c r="X882" t="str">
        <f>IF(ISBLANK(W882),"",VLOOKUP($W882,Sheet2!$A$2:$E$29,3,FALSE))</f>
        <v>UI_icon_teshudognzuo_03</v>
      </c>
      <c r="Y882" t="str">
        <f>IF(ISBLANK(W882),"",VLOOKUP($W882,Sheet2!$A$2:$E$29,4,FALSE))</f>
        <v>BQ_mood03</v>
      </c>
    </row>
    <row r="883" ht="18.75" spans="1:25">
      <c r="A883" s="4">
        <f t="shared" si="198"/>
        <v>877</v>
      </c>
      <c r="B883" s="47">
        <v>112001</v>
      </c>
      <c r="C883" t="s">
        <v>66</v>
      </c>
      <c r="D883" t="s">
        <v>126</v>
      </c>
      <c r="E883" t="s">
        <v>127</v>
      </c>
      <c r="F883" s="20" t="s">
        <v>1093</v>
      </c>
      <c r="I883">
        <v>0</v>
      </c>
      <c r="J883">
        <v>1</v>
      </c>
      <c r="K883" s="56">
        <v>0</v>
      </c>
      <c r="L883" s="53" t="s">
        <v>1094</v>
      </c>
      <c r="M883" s="214" t="s">
        <v>183</v>
      </c>
      <c r="N883">
        <v>3.6</v>
      </c>
      <c r="O883">
        <v>400102</v>
      </c>
      <c r="P883">
        <v>0</v>
      </c>
      <c r="T883" s="136"/>
      <c r="U883" s="136"/>
      <c r="V883">
        <v>4</v>
      </c>
      <c r="W883" t="s">
        <v>127</v>
      </c>
      <c r="X883" t="str">
        <f>IF(ISBLANK(W883),"",VLOOKUP($W883,Sheet2!$A$2:$E$29,3,FALSE))</f>
        <v>UI_icon_teshudognzuo_07</v>
      </c>
      <c r="Y883" t="str">
        <f>IF(ISBLANK(W883),"",VLOOKUP($W883,Sheet2!$A$2:$E$29,4,FALSE))</f>
        <v>BQ_mood07</v>
      </c>
    </row>
    <row r="884" ht="18.75" spans="1:25">
      <c r="A884" s="4">
        <f t="shared" si="198"/>
        <v>878</v>
      </c>
      <c r="B884" s="47">
        <v>112001</v>
      </c>
      <c r="C884" t="s">
        <v>93</v>
      </c>
      <c r="D884" t="s">
        <v>1095</v>
      </c>
      <c r="E884" t="s">
        <v>153</v>
      </c>
      <c r="I884">
        <v>1</v>
      </c>
      <c r="J884">
        <v>1</v>
      </c>
      <c r="K884" s="56">
        <v>0</v>
      </c>
      <c r="L884" s="53"/>
      <c r="N884">
        <v>9</v>
      </c>
      <c r="O884">
        <v>400102</v>
      </c>
      <c r="P884">
        <v>0</v>
      </c>
      <c r="T884" s="136"/>
      <c r="U884" s="136"/>
      <c r="V884">
        <v>5</v>
      </c>
      <c r="W884" t="s">
        <v>153</v>
      </c>
      <c r="X884" t="str">
        <f>IF(ISBLANK(W884),"",VLOOKUP($W884,Sheet2!$A$2:$E$29,3,FALSE))</f>
        <v>UI_icon_teshudognzuo_28</v>
      </c>
      <c r="Y884" t="str">
        <f>IF(ISBLANK(W884),"",VLOOKUP($W884,Sheet2!$A$2:$E$29,4,FALSE))</f>
        <v>BQ_mood28</v>
      </c>
    </row>
    <row r="885" ht="18.75" spans="1:25">
      <c r="A885" s="4">
        <f t="shared" si="198"/>
        <v>879</v>
      </c>
      <c r="B885" s="46">
        <v>113026</v>
      </c>
      <c r="C885" s="4" t="s">
        <v>50</v>
      </c>
      <c r="D885" s="16" t="str">
        <f t="shared" ref="D885:D890" si="199">X885</f>
        <v>UI_icon_teshudognzuo_07</v>
      </c>
      <c r="E885" t="str">
        <f t="shared" ref="E885:E890" si="200">W885</f>
        <v>观望</v>
      </c>
      <c r="F885" t="s">
        <v>378</v>
      </c>
      <c r="I885" s="4">
        <v>1</v>
      </c>
      <c r="J885" s="4">
        <v>0</v>
      </c>
      <c r="K885" s="4">
        <v>1</v>
      </c>
      <c r="L885" s="53" t="s">
        <v>379</v>
      </c>
      <c r="M885" s="206" t="s">
        <v>300</v>
      </c>
      <c r="N885">
        <v>3.2</v>
      </c>
      <c r="O885" s="4">
        <v>400202</v>
      </c>
      <c r="P885" s="4">
        <v>1</v>
      </c>
      <c r="T885" s="60"/>
      <c r="U885" s="60" t="s">
        <v>1316</v>
      </c>
      <c r="V885">
        <v>1</v>
      </c>
      <c r="W885" t="s">
        <v>127</v>
      </c>
      <c r="X885" t="str">
        <f>IF(ISBLANK(W885),"",VLOOKUP($W885,Sheet2!$A$2:$E$29,3,FALSE))</f>
        <v>UI_icon_teshudognzuo_07</v>
      </c>
      <c r="Y885" t="str">
        <f>IF(ISBLANK(W885),"",VLOOKUP($W885,Sheet2!$A$2:$E$29,4,FALSE))</f>
        <v>BQ_mood07</v>
      </c>
    </row>
    <row r="886" ht="18.75" spans="1:25">
      <c r="A886" s="4">
        <f t="shared" si="198"/>
        <v>880</v>
      </c>
      <c r="B886" s="46">
        <v>113026</v>
      </c>
      <c r="C886" t="s">
        <v>56</v>
      </c>
      <c r="D886" s="16" t="str">
        <f t="shared" si="199"/>
        <v>UI_icon_teshudognzuo_05</v>
      </c>
      <c r="E886" t="str">
        <f t="shared" si="200"/>
        <v>示威</v>
      </c>
      <c r="F886" t="s">
        <v>381</v>
      </c>
      <c r="I886">
        <v>1</v>
      </c>
      <c r="J886">
        <v>0</v>
      </c>
      <c r="K886">
        <v>1</v>
      </c>
      <c r="L886" s="53" t="s">
        <v>382</v>
      </c>
      <c r="M886" s="207" t="s">
        <v>300</v>
      </c>
      <c r="N886">
        <v>3.6</v>
      </c>
      <c r="O886" s="4">
        <v>400202</v>
      </c>
      <c r="P886">
        <v>1</v>
      </c>
      <c r="T886" s="60"/>
      <c r="U886" s="60"/>
      <c r="V886">
        <v>2</v>
      </c>
      <c r="W886" t="s">
        <v>60</v>
      </c>
      <c r="X886" t="str">
        <f>IF(ISBLANK(W886),"",VLOOKUP($W886,Sheet2!$A$2:$E$29,3,FALSE))</f>
        <v>UI_icon_teshudognzuo_05</v>
      </c>
      <c r="Y886" t="str">
        <f>IF(ISBLANK(W886),"",VLOOKUP($W886,Sheet2!$A$2:$E$29,4,FALSE))</f>
        <v>BQ_mood05</v>
      </c>
    </row>
    <row r="887" ht="18.75" spans="1:25">
      <c r="A887" s="4">
        <f t="shared" si="198"/>
        <v>881</v>
      </c>
      <c r="B887" s="46">
        <v>113026</v>
      </c>
      <c r="C887" t="s">
        <v>61</v>
      </c>
      <c r="D887" s="16" t="str">
        <f t="shared" si="199"/>
        <v>UI_icon_teshudognzuo_16</v>
      </c>
      <c r="E887" t="str">
        <f t="shared" si="200"/>
        <v>挑衅</v>
      </c>
      <c r="F887" t="s">
        <v>383</v>
      </c>
      <c r="I887">
        <v>1</v>
      </c>
      <c r="J887">
        <v>0</v>
      </c>
      <c r="K887">
        <v>1</v>
      </c>
      <c r="L887" s="53" t="s">
        <v>384</v>
      </c>
      <c r="M887" s="207" t="s">
        <v>300</v>
      </c>
      <c r="N887">
        <v>2.6</v>
      </c>
      <c r="O887" s="4">
        <v>400202</v>
      </c>
      <c r="P887">
        <v>1</v>
      </c>
      <c r="T887" s="60"/>
      <c r="U887" s="60"/>
      <c r="V887">
        <v>3</v>
      </c>
      <c r="W887" t="s">
        <v>55</v>
      </c>
      <c r="X887" t="str">
        <f>IF(ISBLANK(W887),"",VLOOKUP($W887,Sheet2!$A$2:$E$29,3,FALSE))</f>
        <v>UI_icon_teshudognzuo_16</v>
      </c>
      <c r="Y887" t="str">
        <f>IF(ISBLANK(W887),"",VLOOKUP($W887,Sheet2!$A$2:$E$29,4,FALSE))</f>
        <v>BQ_mood16</v>
      </c>
    </row>
    <row r="888" ht="18.75" spans="1:25">
      <c r="A888" s="4">
        <f t="shared" si="198"/>
        <v>882</v>
      </c>
      <c r="B888" s="46">
        <v>113026</v>
      </c>
      <c r="C888" t="s">
        <v>66</v>
      </c>
      <c r="D888" s="16" t="str">
        <f t="shared" si="199"/>
        <v>UI_icon_teshudognzuo_14</v>
      </c>
      <c r="E888" t="str">
        <f t="shared" si="200"/>
        <v>无奈</v>
      </c>
      <c r="F888" t="s">
        <v>385</v>
      </c>
      <c r="I888">
        <v>1</v>
      </c>
      <c r="J888">
        <v>0</v>
      </c>
      <c r="K888">
        <v>1</v>
      </c>
      <c r="L888" s="53" t="s">
        <v>386</v>
      </c>
      <c r="M888" s="207" t="s">
        <v>300</v>
      </c>
      <c r="N888">
        <v>2.1</v>
      </c>
      <c r="O888" s="4">
        <v>400202</v>
      </c>
      <c r="P888">
        <v>1</v>
      </c>
      <c r="T888" s="60"/>
      <c r="U888" s="60"/>
      <c r="V888">
        <v>4</v>
      </c>
      <c r="W888" t="s">
        <v>101</v>
      </c>
      <c r="X888" t="str">
        <f>IF(ISBLANK(W888),"",VLOOKUP($W888,Sheet2!$A$2:$E$29,3,FALSE))</f>
        <v>UI_icon_teshudognzuo_14</v>
      </c>
      <c r="Y888" t="str">
        <f>IF(ISBLANK(W888),"",VLOOKUP($W888,Sheet2!$A$2:$E$29,4,FALSE))</f>
        <v>BQ_mood14</v>
      </c>
    </row>
    <row r="889" ht="18.75" spans="1:25">
      <c r="A889" s="4">
        <f t="shared" ref="A889:A898" si="201">ROW()-6</f>
        <v>883</v>
      </c>
      <c r="B889" s="46">
        <v>113026</v>
      </c>
      <c r="C889" t="s">
        <v>93</v>
      </c>
      <c r="D889" s="16" t="str">
        <f t="shared" si="199"/>
        <v>UI_icon_teshudognzuo_08</v>
      </c>
      <c r="E889" t="str">
        <f t="shared" si="200"/>
        <v>休闲</v>
      </c>
      <c r="F889" t="s">
        <v>387</v>
      </c>
      <c r="I889">
        <v>1</v>
      </c>
      <c r="J889">
        <v>0</v>
      </c>
      <c r="K889">
        <v>1</v>
      </c>
      <c r="L889" s="53" t="s">
        <v>388</v>
      </c>
      <c r="M889" s="207" t="s">
        <v>300</v>
      </c>
      <c r="N889">
        <v>1.9</v>
      </c>
      <c r="O889" s="4">
        <v>400202</v>
      </c>
      <c r="P889">
        <v>1</v>
      </c>
      <c r="T889" s="60"/>
      <c r="U889" s="60"/>
      <c r="V889">
        <v>5</v>
      </c>
      <c r="W889" t="s">
        <v>72</v>
      </c>
      <c r="X889" t="str">
        <f>IF(ISBLANK(W889),"",VLOOKUP($W889,Sheet2!$A$2:$E$29,3,FALSE))</f>
        <v>UI_icon_teshudognzuo_08</v>
      </c>
      <c r="Y889" t="str">
        <f>IF(ISBLANK(W889),"",VLOOKUP($W889,Sheet2!$A$2:$E$29,4,FALSE))</f>
        <v>BQ_mood08</v>
      </c>
    </row>
    <row r="890" ht="18.75" spans="1:25">
      <c r="A890" s="4">
        <f t="shared" si="201"/>
        <v>884</v>
      </c>
      <c r="B890" s="46">
        <v>113026</v>
      </c>
      <c r="C890" t="s">
        <v>364</v>
      </c>
      <c r="D890" s="16" t="str">
        <f t="shared" si="199"/>
        <v>UI_icon_teshudognzuo_28</v>
      </c>
      <c r="E890" t="str">
        <f t="shared" si="200"/>
        <v>玩</v>
      </c>
      <c r="I890">
        <v>0</v>
      </c>
      <c r="J890">
        <v>1</v>
      </c>
      <c r="K890">
        <v>0</v>
      </c>
      <c r="L890" s="53"/>
      <c r="O890" s="4">
        <v>400202</v>
      </c>
      <c r="P890">
        <v>0</v>
      </c>
      <c r="S890" t="s">
        <v>365</v>
      </c>
      <c r="T890" s="60"/>
      <c r="U890" s="60"/>
      <c r="V890">
        <v>6</v>
      </c>
      <c r="W890" t="s">
        <v>153</v>
      </c>
      <c r="X890" t="str">
        <f>IF(ISBLANK(W890),"",VLOOKUP($W890,Sheet2!$A$2:$E$29,3,FALSE))</f>
        <v>UI_icon_teshudognzuo_28</v>
      </c>
      <c r="Y890" t="str">
        <f>IF(ISBLANK(W890),"",VLOOKUP($W890,Sheet2!$A$2:$E$29,4,FALSE))</f>
        <v>BQ_mood28</v>
      </c>
    </row>
    <row r="891" ht="18.75" spans="1:25">
      <c r="A891" s="4">
        <f t="shared" si="201"/>
        <v>885</v>
      </c>
      <c r="B891" s="46">
        <v>113026</v>
      </c>
      <c r="C891" s="4" t="s">
        <v>50</v>
      </c>
      <c r="D891" s="16" t="str">
        <f t="shared" ref="D891:D913" si="202">X891</f>
        <v>UI_icon_teshudognzuo_07</v>
      </c>
      <c r="E891" t="str">
        <f t="shared" ref="E891:E913" si="203">W891</f>
        <v>观望</v>
      </c>
      <c r="F891" t="s">
        <v>378</v>
      </c>
      <c r="I891" s="4">
        <v>1</v>
      </c>
      <c r="J891" s="4">
        <v>0</v>
      </c>
      <c r="K891" s="4">
        <v>1</v>
      </c>
      <c r="L891" s="53" t="s">
        <v>379</v>
      </c>
      <c r="M891" s="206" t="s">
        <v>300</v>
      </c>
      <c r="N891">
        <v>3.2</v>
      </c>
      <c r="O891" s="4">
        <v>400203</v>
      </c>
      <c r="P891" s="4">
        <v>1</v>
      </c>
      <c r="T891" s="60"/>
      <c r="U891" s="60" t="s">
        <v>1317</v>
      </c>
      <c r="V891">
        <v>1</v>
      </c>
      <c r="W891" t="s">
        <v>127</v>
      </c>
      <c r="X891" t="str">
        <f>IF(ISBLANK(W891),"",VLOOKUP($W891,Sheet2!$A$2:$E$29,3,FALSE))</f>
        <v>UI_icon_teshudognzuo_07</v>
      </c>
      <c r="Y891" t="str">
        <f>IF(ISBLANK(W891),"",VLOOKUP($W891,Sheet2!$A$2:$E$29,4,FALSE))</f>
        <v>BQ_mood07</v>
      </c>
    </row>
    <row r="892" ht="18.75" spans="1:25">
      <c r="A892" s="4">
        <f t="shared" si="201"/>
        <v>886</v>
      </c>
      <c r="B892" s="46">
        <v>113026</v>
      </c>
      <c r="C892" t="s">
        <v>56</v>
      </c>
      <c r="D892" s="16" t="str">
        <f t="shared" si="202"/>
        <v>UI_icon_teshudognzuo_05</v>
      </c>
      <c r="E892" t="str">
        <f t="shared" si="203"/>
        <v>示威</v>
      </c>
      <c r="F892" t="s">
        <v>381</v>
      </c>
      <c r="I892">
        <v>1</v>
      </c>
      <c r="J892">
        <v>0</v>
      </c>
      <c r="K892">
        <v>1</v>
      </c>
      <c r="L892" s="53" t="s">
        <v>382</v>
      </c>
      <c r="M892" s="207" t="s">
        <v>300</v>
      </c>
      <c r="N892">
        <v>3.6</v>
      </c>
      <c r="O892" s="4">
        <v>400203</v>
      </c>
      <c r="P892">
        <v>1</v>
      </c>
      <c r="T892" s="60"/>
      <c r="U892" s="60"/>
      <c r="V892">
        <v>2</v>
      </c>
      <c r="W892" t="s">
        <v>60</v>
      </c>
      <c r="X892" t="str">
        <f>IF(ISBLANK(W892),"",VLOOKUP($W892,Sheet2!$A$2:$E$29,3,FALSE))</f>
        <v>UI_icon_teshudognzuo_05</v>
      </c>
      <c r="Y892" t="str">
        <f>IF(ISBLANK(W892),"",VLOOKUP($W892,Sheet2!$A$2:$E$29,4,FALSE))</f>
        <v>BQ_mood05</v>
      </c>
    </row>
    <row r="893" ht="18.75" spans="1:25">
      <c r="A893" s="4">
        <f t="shared" si="201"/>
        <v>887</v>
      </c>
      <c r="B893" s="46">
        <v>113026</v>
      </c>
      <c r="C893" t="s">
        <v>61</v>
      </c>
      <c r="D893" s="16" t="str">
        <f t="shared" si="202"/>
        <v>UI_icon_teshudognzuo_16</v>
      </c>
      <c r="E893" t="str">
        <f t="shared" si="203"/>
        <v>挑衅</v>
      </c>
      <c r="F893" t="s">
        <v>383</v>
      </c>
      <c r="I893">
        <v>1</v>
      </c>
      <c r="J893">
        <v>0</v>
      </c>
      <c r="K893">
        <v>1</v>
      </c>
      <c r="L893" s="53" t="s">
        <v>384</v>
      </c>
      <c r="M893" s="207" t="s">
        <v>300</v>
      </c>
      <c r="N893">
        <v>2.6</v>
      </c>
      <c r="O893" s="4">
        <v>400203</v>
      </c>
      <c r="P893">
        <v>1</v>
      </c>
      <c r="T893" s="60"/>
      <c r="U893" s="60"/>
      <c r="V893">
        <v>3</v>
      </c>
      <c r="W893" t="s">
        <v>55</v>
      </c>
      <c r="X893" t="str">
        <f>IF(ISBLANK(W893),"",VLOOKUP($W893,Sheet2!$A$2:$E$29,3,FALSE))</f>
        <v>UI_icon_teshudognzuo_16</v>
      </c>
      <c r="Y893" t="str">
        <f>IF(ISBLANK(W893),"",VLOOKUP($W893,Sheet2!$A$2:$E$29,4,FALSE))</f>
        <v>BQ_mood16</v>
      </c>
    </row>
    <row r="894" ht="18.75" spans="1:25">
      <c r="A894" s="4">
        <f t="shared" si="201"/>
        <v>888</v>
      </c>
      <c r="B894" s="46">
        <v>113026</v>
      </c>
      <c r="C894" t="s">
        <v>66</v>
      </c>
      <c r="D894" s="16" t="str">
        <f t="shared" si="202"/>
        <v>UI_icon_teshudognzuo_14</v>
      </c>
      <c r="E894" t="str">
        <f t="shared" si="203"/>
        <v>无奈</v>
      </c>
      <c r="F894" t="s">
        <v>385</v>
      </c>
      <c r="I894">
        <v>1</v>
      </c>
      <c r="J894">
        <v>0</v>
      </c>
      <c r="K894">
        <v>1</v>
      </c>
      <c r="L894" s="53" t="s">
        <v>386</v>
      </c>
      <c r="M894" s="207" t="s">
        <v>300</v>
      </c>
      <c r="N894">
        <v>2.1</v>
      </c>
      <c r="O894" s="4">
        <v>400203</v>
      </c>
      <c r="P894">
        <v>1</v>
      </c>
      <c r="T894" s="60"/>
      <c r="U894" s="60"/>
      <c r="V894">
        <v>4</v>
      </c>
      <c r="W894" t="s">
        <v>101</v>
      </c>
      <c r="X894" t="str">
        <f>IF(ISBLANK(W894),"",VLOOKUP($W894,Sheet2!$A$2:$E$29,3,FALSE))</f>
        <v>UI_icon_teshudognzuo_14</v>
      </c>
      <c r="Y894" t="str">
        <f>IF(ISBLANK(W894),"",VLOOKUP($W894,Sheet2!$A$2:$E$29,4,FALSE))</f>
        <v>BQ_mood14</v>
      </c>
    </row>
    <row r="895" ht="18.75" spans="1:25">
      <c r="A895" s="4">
        <f t="shared" si="201"/>
        <v>889</v>
      </c>
      <c r="B895" s="46">
        <v>113026</v>
      </c>
      <c r="C895" t="s">
        <v>93</v>
      </c>
      <c r="D895" s="16" t="str">
        <f t="shared" si="202"/>
        <v>UI_icon_teshudognzuo_08</v>
      </c>
      <c r="E895" t="str">
        <f t="shared" si="203"/>
        <v>休闲</v>
      </c>
      <c r="F895" t="s">
        <v>387</v>
      </c>
      <c r="I895">
        <v>1</v>
      </c>
      <c r="J895">
        <v>0</v>
      </c>
      <c r="K895">
        <v>1</v>
      </c>
      <c r="L895" s="53" t="s">
        <v>388</v>
      </c>
      <c r="M895" s="207" t="s">
        <v>300</v>
      </c>
      <c r="N895">
        <v>1.9</v>
      </c>
      <c r="O895" s="4">
        <v>400203</v>
      </c>
      <c r="P895">
        <v>1</v>
      </c>
      <c r="T895" s="60"/>
      <c r="U895" s="60"/>
      <c r="V895">
        <v>5</v>
      </c>
      <c r="W895" t="s">
        <v>72</v>
      </c>
      <c r="X895" t="str">
        <f>IF(ISBLANK(W895),"",VLOOKUP($W895,Sheet2!$A$2:$E$29,3,FALSE))</f>
        <v>UI_icon_teshudognzuo_08</v>
      </c>
      <c r="Y895" t="str">
        <f>IF(ISBLANK(W895),"",VLOOKUP($W895,Sheet2!$A$2:$E$29,4,FALSE))</f>
        <v>BQ_mood08</v>
      </c>
    </row>
    <row r="896" ht="18.75" spans="1:25">
      <c r="A896" s="4">
        <f t="shared" si="201"/>
        <v>890</v>
      </c>
      <c r="B896" s="46">
        <v>113026</v>
      </c>
      <c r="C896" t="s">
        <v>364</v>
      </c>
      <c r="D896" s="16" t="str">
        <f t="shared" si="202"/>
        <v>UI_icon_teshudognzuo_28</v>
      </c>
      <c r="E896" t="str">
        <f t="shared" si="203"/>
        <v>玩</v>
      </c>
      <c r="I896">
        <v>0</v>
      </c>
      <c r="J896">
        <v>1</v>
      </c>
      <c r="K896">
        <v>0</v>
      </c>
      <c r="L896" s="53"/>
      <c r="O896" s="4">
        <v>400203</v>
      </c>
      <c r="P896">
        <v>0</v>
      </c>
      <c r="S896" t="s">
        <v>365</v>
      </c>
      <c r="T896" s="60"/>
      <c r="U896" s="60"/>
      <c r="V896">
        <v>6</v>
      </c>
      <c r="W896" t="s">
        <v>153</v>
      </c>
      <c r="X896" t="str">
        <f>IF(ISBLANK(W896),"",VLOOKUP($W896,Sheet2!$A$2:$E$29,3,FALSE))</f>
        <v>UI_icon_teshudognzuo_28</v>
      </c>
      <c r="Y896" t="str">
        <f>IF(ISBLANK(W896),"",VLOOKUP($W896,Sheet2!$A$2:$E$29,4,FALSE))</f>
        <v>BQ_mood28</v>
      </c>
    </row>
    <row r="897" s="4" customFormat="1" ht="18.75" spans="1:25">
      <c r="A897" s="4">
        <f t="shared" si="201"/>
        <v>891</v>
      </c>
      <c r="B897" s="46">
        <v>113025</v>
      </c>
      <c r="C897" s="4" t="s">
        <v>50</v>
      </c>
      <c r="D897" s="62" t="str">
        <f t="shared" si="202"/>
        <v>UI_icon_teshudognzuo_27</v>
      </c>
      <c r="E897" s="4" t="str">
        <f t="shared" si="203"/>
        <v>秀</v>
      </c>
      <c r="F897" t="s">
        <v>366</v>
      </c>
      <c r="I897" s="4">
        <v>1</v>
      </c>
      <c r="J897" s="4">
        <v>0</v>
      </c>
      <c r="K897" s="4">
        <v>1</v>
      </c>
      <c r="L897" s="53" t="s">
        <v>367</v>
      </c>
      <c r="M897" s="207" t="s">
        <v>300</v>
      </c>
      <c r="N897" s="4">
        <v>2.7</v>
      </c>
      <c r="O897" s="4">
        <v>400402</v>
      </c>
      <c r="P897" s="4">
        <v>1</v>
      </c>
      <c r="T897" s="59"/>
      <c r="U897" s="59" t="s">
        <v>1318</v>
      </c>
      <c r="V897" s="4">
        <v>1</v>
      </c>
      <c r="W897" s="4" t="s">
        <v>65</v>
      </c>
      <c r="X897" s="4" t="str">
        <f>IF(ISBLANK(W897),"",VLOOKUP($W897,Sheet2!$A$2:$E$29,3,FALSE))</f>
        <v>UI_icon_teshudognzuo_27</v>
      </c>
      <c r="Y897" s="4" t="str">
        <f>IF(ISBLANK(W897),"",VLOOKUP($W897,Sheet2!$A$2:$E$29,4,FALSE))</f>
        <v>BQ_mood27</v>
      </c>
    </row>
    <row r="898" customFormat="1" ht="18.75" spans="1:25">
      <c r="A898" s="4">
        <f t="shared" si="201"/>
        <v>892</v>
      </c>
      <c r="B898" s="46">
        <v>113025</v>
      </c>
      <c r="C898" t="s">
        <v>56</v>
      </c>
      <c r="D898" s="16" t="str">
        <f t="shared" si="202"/>
        <v>UI_icon_teshudognzuo_07</v>
      </c>
      <c r="E898" t="str">
        <f t="shared" si="203"/>
        <v>观望</v>
      </c>
      <c r="F898" s="4" t="s">
        <v>369</v>
      </c>
      <c r="I898">
        <v>1</v>
      </c>
      <c r="J898">
        <v>0</v>
      </c>
      <c r="K898">
        <v>1</v>
      </c>
      <c r="L898" s="52" t="s">
        <v>370</v>
      </c>
      <c r="M898" s="207" t="s">
        <v>300</v>
      </c>
      <c r="N898">
        <v>3.3</v>
      </c>
      <c r="O898" s="4">
        <v>400402</v>
      </c>
      <c r="P898">
        <v>1</v>
      </c>
      <c r="T898" s="60"/>
      <c r="U898" s="60"/>
      <c r="V898">
        <v>2</v>
      </c>
      <c r="W898" t="s">
        <v>127</v>
      </c>
      <c r="X898" t="str">
        <f>IF(ISBLANK(W898),"",VLOOKUP($W898,Sheet2!$A$2:$E$29,3,FALSE))</f>
        <v>UI_icon_teshudognzuo_07</v>
      </c>
      <c r="Y898" t="str">
        <f>IF(ISBLANK(W898),"",VLOOKUP($W898,Sheet2!$A$2:$E$29,4,FALSE))</f>
        <v>BQ_mood07</v>
      </c>
    </row>
    <row r="899" customFormat="1" ht="18.75" spans="1:25">
      <c r="A899" s="4">
        <f t="shared" ref="A899:A908" si="204">ROW()-6</f>
        <v>893</v>
      </c>
      <c r="B899" s="46">
        <v>113025</v>
      </c>
      <c r="C899" t="s">
        <v>61</v>
      </c>
      <c r="D899" s="16" t="str">
        <f t="shared" si="202"/>
        <v>UI_icon_teshudognzuo_18</v>
      </c>
      <c r="E899" t="str">
        <f t="shared" si="203"/>
        <v>哈气</v>
      </c>
      <c r="F899" t="s">
        <v>371</v>
      </c>
      <c r="I899">
        <v>1</v>
      </c>
      <c r="J899">
        <v>0</v>
      </c>
      <c r="K899">
        <v>1</v>
      </c>
      <c r="L899" s="53" t="s">
        <v>372</v>
      </c>
      <c r="M899" s="207" t="s">
        <v>300</v>
      </c>
      <c r="N899">
        <v>4.1</v>
      </c>
      <c r="O899" s="4">
        <v>400402</v>
      </c>
      <c r="P899">
        <v>1</v>
      </c>
      <c r="T899" s="60"/>
      <c r="U899" s="60"/>
      <c r="V899">
        <v>3</v>
      </c>
      <c r="W899" t="s">
        <v>88</v>
      </c>
      <c r="X899" t="str">
        <f>IF(ISBLANK(W899),"",VLOOKUP($W899,Sheet2!$A$2:$E$29,3,FALSE))</f>
        <v>UI_icon_teshudognzuo_18</v>
      </c>
      <c r="Y899" t="str">
        <f>IF(ISBLANK(W899),"",VLOOKUP($W899,Sheet2!$A$2:$E$29,4,FALSE))</f>
        <v>BQ_mood18</v>
      </c>
    </row>
    <row r="900" customFormat="1" ht="18.75" spans="1:25">
      <c r="A900" s="4">
        <f t="shared" si="204"/>
        <v>894</v>
      </c>
      <c r="B900" s="46">
        <v>113025</v>
      </c>
      <c r="C900" t="s">
        <v>66</v>
      </c>
      <c r="D900" s="16" t="str">
        <f t="shared" si="202"/>
        <v>UI_icon_teshudognzuo_12</v>
      </c>
      <c r="E900" t="str">
        <f t="shared" si="203"/>
        <v>迷茫</v>
      </c>
      <c r="F900" t="s">
        <v>373</v>
      </c>
      <c r="I900">
        <v>1</v>
      </c>
      <c r="J900">
        <v>0</v>
      </c>
      <c r="K900">
        <v>1</v>
      </c>
      <c r="L900" s="53" t="s">
        <v>374</v>
      </c>
      <c r="M900" s="207" t="s">
        <v>300</v>
      </c>
      <c r="N900">
        <v>2.5</v>
      </c>
      <c r="O900" s="4">
        <v>400402</v>
      </c>
      <c r="P900">
        <v>1</v>
      </c>
      <c r="T900" s="60"/>
      <c r="U900" s="60"/>
      <c r="V900">
        <v>4</v>
      </c>
      <c r="W900" t="s">
        <v>375</v>
      </c>
      <c r="X900" t="str">
        <f>IF(ISBLANK(W900),"",VLOOKUP($W900,Sheet2!$A$2:$E$29,3,FALSE))</f>
        <v>UI_icon_teshudognzuo_12</v>
      </c>
      <c r="Y900" t="str">
        <f>IF(ISBLANK(W900),"",VLOOKUP($W900,Sheet2!$A$2:$E$29,4,FALSE))</f>
        <v>BQ_mood12</v>
      </c>
    </row>
    <row r="901" customFormat="1" ht="18.75" spans="1:25">
      <c r="A901" s="4">
        <f t="shared" si="204"/>
        <v>895</v>
      </c>
      <c r="B901" s="46">
        <v>113025</v>
      </c>
      <c r="C901" t="s">
        <v>93</v>
      </c>
      <c r="D901" s="16" t="str">
        <f t="shared" si="202"/>
        <v>UI_icon_teshudognzuo_08</v>
      </c>
      <c r="E901" t="str">
        <f t="shared" si="203"/>
        <v>休闲</v>
      </c>
      <c r="F901" t="s">
        <v>376</v>
      </c>
      <c r="I901">
        <v>1</v>
      </c>
      <c r="J901">
        <v>0</v>
      </c>
      <c r="K901">
        <v>1</v>
      </c>
      <c r="L901" s="53" t="s">
        <v>377</v>
      </c>
      <c r="M901" s="207" t="s">
        <v>300</v>
      </c>
      <c r="N901">
        <v>4.1</v>
      </c>
      <c r="O901" s="4">
        <v>400402</v>
      </c>
      <c r="P901">
        <v>1</v>
      </c>
      <c r="T901" s="60"/>
      <c r="U901" s="60"/>
      <c r="V901">
        <v>5</v>
      </c>
      <c r="W901" t="s">
        <v>72</v>
      </c>
      <c r="X901" t="str">
        <f>IF(ISBLANK(W901),"",VLOOKUP($W901,Sheet2!$A$2:$E$29,3,FALSE))</f>
        <v>UI_icon_teshudognzuo_08</v>
      </c>
      <c r="Y901" t="str">
        <f>IF(ISBLANK(W901),"",VLOOKUP($W901,Sheet2!$A$2:$E$29,4,FALSE))</f>
        <v>BQ_mood08</v>
      </c>
    </row>
    <row r="902" customFormat="1" ht="18.75" spans="1:25">
      <c r="A902" s="4">
        <f t="shared" si="204"/>
        <v>896</v>
      </c>
      <c r="B902" s="46">
        <v>113025</v>
      </c>
      <c r="C902" t="s">
        <v>364</v>
      </c>
      <c r="D902" s="16" t="str">
        <f t="shared" si="202"/>
        <v>UI_icon_teshudognzuo_28</v>
      </c>
      <c r="E902" t="str">
        <f t="shared" si="203"/>
        <v>玩</v>
      </c>
      <c r="I902">
        <v>0</v>
      </c>
      <c r="J902">
        <v>1</v>
      </c>
      <c r="K902">
        <v>0</v>
      </c>
      <c r="L902" s="53"/>
      <c r="O902" s="4">
        <v>400402</v>
      </c>
      <c r="P902">
        <v>0</v>
      </c>
      <c r="S902" t="s">
        <v>365</v>
      </c>
      <c r="T902" s="60"/>
      <c r="U902" s="60"/>
      <c r="V902">
        <v>6</v>
      </c>
      <c r="W902" t="s">
        <v>153</v>
      </c>
      <c r="X902" t="str">
        <f>IF(ISBLANK(W902),"",VLOOKUP($W902,Sheet2!$A$2:$E$29,3,FALSE))</f>
        <v>UI_icon_teshudognzuo_28</v>
      </c>
      <c r="Y902" t="str">
        <f>IF(ISBLANK(W902),"",VLOOKUP($W902,Sheet2!$A$2:$E$29,4,FALSE))</f>
        <v>BQ_mood28</v>
      </c>
    </row>
    <row r="903" ht="18.75" spans="1:25">
      <c r="A903" s="4">
        <f t="shared" si="204"/>
        <v>897</v>
      </c>
      <c r="B903" s="46">
        <v>113026</v>
      </c>
      <c r="C903" s="4" t="s">
        <v>50</v>
      </c>
      <c r="D903" s="16" t="str">
        <f t="shared" si="202"/>
        <v>UI_icon_teshudognzuo_07</v>
      </c>
      <c r="E903" t="str">
        <f t="shared" si="203"/>
        <v>观望</v>
      </c>
      <c r="F903" t="s">
        <v>378</v>
      </c>
      <c r="I903" s="4">
        <v>1</v>
      </c>
      <c r="J903" s="4">
        <v>0</v>
      </c>
      <c r="K903" s="4">
        <v>1</v>
      </c>
      <c r="L903" s="53" t="s">
        <v>379</v>
      </c>
      <c r="M903" s="206" t="s">
        <v>300</v>
      </c>
      <c r="N903">
        <v>3.2</v>
      </c>
      <c r="O903" s="4">
        <v>400204</v>
      </c>
      <c r="P903" s="4">
        <v>1</v>
      </c>
      <c r="T903" s="60"/>
      <c r="U903" s="60" t="s">
        <v>1319</v>
      </c>
      <c r="V903">
        <v>1</v>
      </c>
      <c r="W903" t="s">
        <v>127</v>
      </c>
      <c r="X903" t="str">
        <f>IF(ISBLANK(W903),"",VLOOKUP($W903,Sheet2!$A$2:$E$29,3,FALSE))</f>
        <v>UI_icon_teshudognzuo_07</v>
      </c>
      <c r="Y903" t="str">
        <f>IF(ISBLANK(W903),"",VLOOKUP($W903,Sheet2!$A$2:$E$29,4,FALSE))</f>
        <v>BQ_mood07</v>
      </c>
    </row>
    <row r="904" ht="18.75" spans="1:25">
      <c r="A904" s="4">
        <f t="shared" si="204"/>
        <v>898</v>
      </c>
      <c r="B904" s="46">
        <v>113026</v>
      </c>
      <c r="C904" t="s">
        <v>56</v>
      </c>
      <c r="D904" s="16" t="str">
        <f t="shared" si="202"/>
        <v>UI_icon_teshudognzuo_05</v>
      </c>
      <c r="E904" t="str">
        <f t="shared" si="203"/>
        <v>示威</v>
      </c>
      <c r="F904" t="s">
        <v>381</v>
      </c>
      <c r="I904">
        <v>1</v>
      </c>
      <c r="J904">
        <v>0</v>
      </c>
      <c r="K904">
        <v>1</v>
      </c>
      <c r="L904" s="53" t="s">
        <v>382</v>
      </c>
      <c r="M904" s="207" t="s">
        <v>300</v>
      </c>
      <c r="N904">
        <v>3.6</v>
      </c>
      <c r="O904" s="4">
        <v>400204</v>
      </c>
      <c r="P904">
        <v>1</v>
      </c>
      <c r="T904" s="60"/>
      <c r="U904" s="60"/>
      <c r="V904">
        <v>2</v>
      </c>
      <c r="W904" t="s">
        <v>60</v>
      </c>
      <c r="X904" t="str">
        <f>IF(ISBLANK(W904),"",VLOOKUP($W904,Sheet2!$A$2:$E$29,3,FALSE))</f>
        <v>UI_icon_teshudognzuo_05</v>
      </c>
      <c r="Y904" t="str">
        <f>IF(ISBLANK(W904),"",VLOOKUP($W904,Sheet2!$A$2:$E$29,4,FALSE))</f>
        <v>BQ_mood05</v>
      </c>
    </row>
    <row r="905" ht="18.75" spans="1:25">
      <c r="A905" s="4">
        <f t="shared" si="204"/>
        <v>899</v>
      </c>
      <c r="B905" s="46">
        <v>113026</v>
      </c>
      <c r="C905" t="s">
        <v>61</v>
      </c>
      <c r="D905" s="16" t="str">
        <f t="shared" si="202"/>
        <v>UI_icon_teshudognzuo_16</v>
      </c>
      <c r="E905" t="str">
        <f t="shared" si="203"/>
        <v>挑衅</v>
      </c>
      <c r="F905" t="s">
        <v>383</v>
      </c>
      <c r="I905">
        <v>1</v>
      </c>
      <c r="J905">
        <v>0</v>
      </c>
      <c r="K905">
        <v>1</v>
      </c>
      <c r="L905" s="53" t="s">
        <v>384</v>
      </c>
      <c r="M905" s="207" t="s">
        <v>300</v>
      </c>
      <c r="N905">
        <v>2.6</v>
      </c>
      <c r="O905" s="4">
        <v>400204</v>
      </c>
      <c r="P905">
        <v>1</v>
      </c>
      <c r="T905" s="60"/>
      <c r="U905" s="60"/>
      <c r="V905">
        <v>3</v>
      </c>
      <c r="W905" t="s">
        <v>55</v>
      </c>
      <c r="X905" t="str">
        <f>IF(ISBLANK(W905),"",VLOOKUP($W905,Sheet2!$A$2:$E$29,3,FALSE))</f>
        <v>UI_icon_teshudognzuo_16</v>
      </c>
      <c r="Y905" t="str">
        <f>IF(ISBLANK(W905),"",VLOOKUP($W905,Sheet2!$A$2:$E$29,4,FALSE))</f>
        <v>BQ_mood16</v>
      </c>
    </row>
    <row r="906" ht="18.75" spans="1:25">
      <c r="A906" s="4">
        <f t="shared" si="204"/>
        <v>900</v>
      </c>
      <c r="B906" s="46">
        <v>113026</v>
      </c>
      <c r="C906" t="s">
        <v>66</v>
      </c>
      <c r="D906" s="16" t="str">
        <f t="shared" si="202"/>
        <v>UI_icon_teshudognzuo_14</v>
      </c>
      <c r="E906" t="str">
        <f t="shared" si="203"/>
        <v>无奈</v>
      </c>
      <c r="F906" t="s">
        <v>385</v>
      </c>
      <c r="I906">
        <v>1</v>
      </c>
      <c r="J906">
        <v>0</v>
      </c>
      <c r="K906">
        <v>1</v>
      </c>
      <c r="L906" s="53" t="s">
        <v>386</v>
      </c>
      <c r="M906" s="207" t="s">
        <v>300</v>
      </c>
      <c r="N906">
        <v>2.1</v>
      </c>
      <c r="O906" s="4">
        <v>400204</v>
      </c>
      <c r="P906">
        <v>1</v>
      </c>
      <c r="T906" s="60"/>
      <c r="U906" s="60"/>
      <c r="V906">
        <v>4</v>
      </c>
      <c r="W906" t="s">
        <v>101</v>
      </c>
      <c r="X906" t="str">
        <f>IF(ISBLANK(W906),"",VLOOKUP($W906,Sheet2!$A$2:$E$29,3,FALSE))</f>
        <v>UI_icon_teshudognzuo_14</v>
      </c>
      <c r="Y906" t="str">
        <f>IF(ISBLANK(W906),"",VLOOKUP($W906,Sheet2!$A$2:$E$29,4,FALSE))</f>
        <v>BQ_mood14</v>
      </c>
    </row>
    <row r="907" ht="18.75" spans="1:25">
      <c r="A907" s="4">
        <f t="shared" si="204"/>
        <v>901</v>
      </c>
      <c r="B907" s="46">
        <v>113026</v>
      </c>
      <c r="C907" t="s">
        <v>93</v>
      </c>
      <c r="D907" s="16" t="str">
        <f t="shared" si="202"/>
        <v>UI_icon_teshudognzuo_08</v>
      </c>
      <c r="E907" t="str">
        <f t="shared" si="203"/>
        <v>休闲</v>
      </c>
      <c r="F907" t="s">
        <v>387</v>
      </c>
      <c r="I907">
        <v>1</v>
      </c>
      <c r="J907">
        <v>0</v>
      </c>
      <c r="K907">
        <v>1</v>
      </c>
      <c r="L907" s="53" t="s">
        <v>388</v>
      </c>
      <c r="M907" s="207" t="s">
        <v>300</v>
      </c>
      <c r="N907">
        <v>1.9</v>
      </c>
      <c r="O907" s="4">
        <v>400204</v>
      </c>
      <c r="P907">
        <v>1</v>
      </c>
      <c r="T907" s="60"/>
      <c r="U907" s="60"/>
      <c r="V907">
        <v>5</v>
      </c>
      <c r="W907" t="s">
        <v>72</v>
      </c>
      <c r="X907" t="str">
        <f>IF(ISBLANK(W907),"",VLOOKUP($W907,Sheet2!$A$2:$E$29,3,FALSE))</f>
        <v>UI_icon_teshudognzuo_08</v>
      </c>
      <c r="Y907" t="str">
        <f>IF(ISBLANK(W907),"",VLOOKUP($W907,Sheet2!$A$2:$E$29,4,FALSE))</f>
        <v>BQ_mood08</v>
      </c>
    </row>
    <row r="908" ht="18.75" spans="1:25">
      <c r="A908" s="4">
        <f t="shared" si="204"/>
        <v>902</v>
      </c>
      <c r="B908" s="46">
        <v>113026</v>
      </c>
      <c r="C908" t="s">
        <v>364</v>
      </c>
      <c r="D908" s="16" t="str">
        <f t="shared" si="202"/>
        <v>UI_icon_teshudognzuo_28</v>
      </c>
      <c r="E908" t="str">
        <f t="shared" si="203"/>
        <v>玩</v>
      </c>
      <c r="I908">
        <v>0</v>
      </c>
      <c r="J908">
        <v>1</v>
      </c>
      <c r="K908">
        <v>0</v>
      </c>
      <c r="L908" s="53"/>
      <c r="O908" s="4">
        <v>400204</v>
      </c>
      <c r="P908">
        <v>0</v>
      </c>
      <c r="S908" t="s">
        <v>365</v>
      </c>
      <c r="T908" s="60"/>
      <c r="U908" s="60"/>
      <c r="V908">
        <v>6</v>
      </c>
      <c r="W908" t="s">
        <v>153</v>
      </c>
      <c r="X908" t="str">
        <f>IF(ISBLANK(W908),"",VLOOKUP($W908,Sheet2!$A$2:$E$29,3,FALSE))</f>
        <v>UI_icon_teshudognzuo_28</v>
      </c>
      <c r="Y908" t="str">
        <f>IF(ISBLANK(W908),"",VLOOKUP($W908,Sheet2!$A$2:$E$29,4,FALSE))</f>
        <v>BQ_mood28</v>
      </c>
    </row>
    <row r="909" ht="18.75" spans="1:25">
      <c r="A909" s="4">
        <f t="shared" ref="A909:A918" si="205">ROW()-6</f>
        <v>903</v>
      </c>
      <c r="B909" s="46">
        <v>113028</v>
      </c>
      <c r="C909" s="4" t="s">
        <v>50</v>
      </c>
      <c r="D909" s="16" t="str">
        <f t="shared" si="202"/>
        <v>UI_icon_teshudognzuo_04</v>
      </c>
      <c r="E909" t="str">
        <f t="shared" si="203"/>
        <v>放松</v>
      </c>
      <c r="F909" t="s">
        <v>400</v>
      </c>
      <c r="I909">
        <v>1</v>
      </c>
      <c r="J909">
        <v>1</v>
      </c>
      <c r="K909">
        <v>1</v>
      </c>
      <c r="L909" s="53" t="s">
        <v>401</v>
      </c>
      <c r="M909" s="207" t="s">
        <v>402</v>
      </c>
      <c r="N909">
        <v>1.8</v>
      </c>
      <c r="O909" s="4">
        <v>400504</v>
      </c>
      <c r="P909">
        <v>1</v>
      </c>
      <c r="T909" s="60"/>
      <c r="U909" s="60" t="s">
        <v>1320</v>
      </c>
      <c r="V909">
        <v>1</v>
      </c>
      <c r="W909" t="s">
        <v>111</v>
      </c>
      <c r="X909" t="str">
        <f>IF(ISBLANK(W909),"",VLOOKUP($W909,[1]Sheet2!$A$2:$E$29,3,FALSE))</f>
        <v>UI_icon_teshudognzuo_04</v>
      </c>
      <c r="Y909" t="str">
        <f>IF(ISBLANK(W909),"",VLOOKUP($W909,[1]Sheet2!$A$2:$E$29,4,FALSE))</f>
        <v>BQ_mood04</v>
      </c>
    </row>
    <row r="910" ht="18.75" spans="1:25">
      <c r="A910" s="4">
        <f t="shared" si="205"/>
        <v>904</v>
      </c>
      <c r="B910" s="46">
        <v>113028</v>
      </c>
      <c r="C910" t="s">
        <v>56</v>
      </c>
      <c r="D910" s="16" t="str">
        <f t="shared" si="202"/>
        <v>UI_icon_teshudognzuo_27</v>
      </c>
      <c r="E910" t="str">
        <f t="shared" si="203"/>
        <v>秀</v>
      </c>
      <c r="F910" t="s">
        <v>404</v>
      </c>
      <c r="I910">
        <v>0</v>
      </c>
      <c r="J910">
        <v>0</v>
      </c>
      <c r="K910">
        <v>1</v>
      </c>
      <c r="L910" s="53" t="s">
        <v>405</v>
      </c>
      <c r="M910" s="207" t="s">
        <v>406</v>
      </c>
      <c r="N910">
        <v>4.4</v>
      </c>
      <c r="O910" s="4">
        <v>400504</v>
      </c>
      <c r="P910">
        <v>1</v>
      </c>
      <c r="T910" s="60"/>
      <c r="U910" s="60"/>
      <c r="V910">
        <v>2</v>
      </c>
      <c r="W910" t="s">
        <v>65</v>
      </c>
      <c r="X910" t="str">
        <f>IF(ISBLANK(W910),"",VLOOKUP($W910,[1]Sheet2!$A$2:$E$29,3,FALSE))</f>
        <v>UI_icon_teshudognzuo_27</v>
      </c>
      <c r="Y910" t="str">
        <f>IF(ISBLANK(W910),"",VLOOKUP($W910,[1]Sheet2!$A$2:$E$29,4,FALSE))</f>
        <v>BQ_mood27</v>
      </c>
    </row>
    <row r="911" ht="18.75" spans="1:25">
      <c r="A911" s="4">
        <f t="shared" si="205"/>
        <v>905</v>
      </c>
      <c r="B911" s="46">
        <v>113028</v>
      </c>
      <c r="C911" t="s">
        <v>61</v>
      </c>
      <c r="D911" s="16" t="str">
        <f t="shared" si="202"/>
        <v>UI_icon_teshudognzuo_07</v>
      </c>
      <c r="E911" t="str">
        <f t="shared" si="203"/>
        <v>观望</v>
      </c>
      <c r="F911" t="s">
        <v>407</v>
      </c>
      <c r="I911">
        <v>1</v>
      </c>
      <c r="J911">
        <v>1</v>
      </c>
      <c r="K911">
        <v>1</v>
      </c>
      <c r="L911" s="53" t="s">
        <v>408</v>
      </c>
      <c r="M911" s="207" t="s">
        <v>409</v>
      </c>
      <c r="N911">
        <v>1.8</v>
      </c>
      <c r="O911" s="4">
        <v>400504</v>
      </c>
      <c r="P911">
        <v>1</v>
      </c>
      <c r="T911" s="60"/>
      <c r="U911" s="60"/>
      <c r="V911">
        <v>3</v>
      </c>
      <c r="W911" t="s">
        <v>127</v>
      </c>
      <c r="X911" t="str">
        <f>IF(ISBLANK(W911),"",VLOOKUP($W911,[1]Sheet2!$A$2:$E$29,3,FALSE))</f>
        <v>UI_icon_teshudognzuo_07</v>
      </c>
      <c r="Y911" t="str">
        <f>IF(ISBLANK(W911),"",VLOOKUP($W911,[1]Sheet2!$A$2:$E$29,4,FALSE))</f>
        <v>BQ_mood07</v>
      </c>
    </row>
    <row r="912" ht="18.75" spans="1:25">
      <c r="A912" s="4">
        <f t="shared" si="205"/>
        <v>906</v>
      </c>
      <c r="B912" s="46">
        <v>113028</v>
      </c>
      <c r="C912" t="s">
        <v>66</v>
      </c>
      <c r="D912" s="16" t="str">
        <f t="shared" si="202"/>
        <v>UI_icon_teshudognzuo_21</v>
      </c>
      <c r="E912" t="str">
        <f t="shared" si="203"/>
        <v>思考</v>
      </c>
      <c r="F912" t="s">
        <v>410</v>
      </c>
      <c r="I912">
        <v>1</v>
      </c>
      <c r="J912">
        <v>1</v>
      </c>
      <c r="K912">
        <v>1</v>
      </c>
      <c r="L912" s="53" t="s">
        <v>411</v>
      </c>
      <c r="M912" s="207" t="s">
        <v>412</v>
      </c>
      <c r="N912">
        <v>3.2</v>
      </c>
      <c r="O912" s="4">
        <v>400504</v>
      </c>
      <c r="P912">
        <v>1</v>
      </c>
      <c r="T912" s="60"/>
      <c r="U912" s="60"/>
      <c r="V912">
        <v>4</v>
      </c>
      <c r="W912" t="s">
        <v>205</v>
      </c>
      <c r="X912" t="str">
        <f>IF(ISBLANK(W912),"",VLOOKUP($W912,[1]Sheet2!$A$2:$E$29,3,FALSE))</f>
        <v>UI_icon_teshudognzuo_21</v>
      </c>
      <c r="Y912" t="str">
        <f>IF(ISBLANK(W912),"",VLOOKUP($W912,[1]Sheet2!$A$2:$E$29,4,FALSE))</f>
        <v>BQ_mood21</v>
      </c>
    </row>
    <row r="913" ht="18.75" spans="1:25">
      <c r="A913" s="4">
        <f t="shared" si="205"/>
        <v>907</v>
      </c>
      <c r="B913" s="46">
        <v>113028</v>
      </c>
      <c r="C913" t="s">
        <v>93</v>
      </c>
      <c r="D913" s="16" t="str">
        <f t="shared" si="202"/>
        <v>UI_icon_teshudognzuo_03</v>
      </c>
      <c r="E913" t="str">
        <f t="shared" si="203"/>
        <v>打招呼</v>
      </c>
      <c r="F913" t="s">
        <v>413</v>
      </c>
      <c r="I913">
        <v>1</v>
      </c>
      <c r="J913">
        <v>1</v>
      </c>
      <c r="K913">
        <v>1</v>
      </c>
      <c r="L913" s="53" t="s">
        <v>414</v>
      </c>
      <c r="M913" s="207" t="s">
        <v>300</v>
      </c>
      <c r="N913">
        <v>1.2</v>
      </c>
      <c r="O913" s="4">
        <v>400504</v>
      </c>
      <c r="P913">
        <v>1</v>
      </c>
      <c r="T913" s="60"/>
      <c r="U913" s="60"/>
      <c r="V913">
        <v>5</v>
      </c>
      <c r="W913" t="s">
        <v>103</v>
      </c>
      <c r="X913" t="str">
        <f>IF(ISBLANK(W913),"",VLOOKUP($W913,[1]Sheet2!$A$2:$E$29,3,FALSE))</f>
        <v>UI_icon_teshudognzuo_03</v>
      </c>
      <c r="Y913" t="str">
        <f>IF(ISBLANK(W913),"",VLOOKUP($W913,[1]Sheet2!$A$2:$E$29,4,FALSE))</f>
        <v>BQ_mood03</v>
      </c>
    </row>
    <row r="914" ht="18.75" spans="1:25">
      <c r="A914" s="4">
        <f t="shared" si="205"/>
        <v>908</v>
      </c>
      <c r="B914" s="46">
        <v>113025</v>
      </c>
      <c r="C914" s="4" t="s">
        <v>50</v>
      </c>
      <c r="D914" s="62" t="str">
        <f t="shared" ref="D914:D930" si="206">X914</f>
        <v>UI_icon_teshudognzuo_27</v>
      </c>
      <c r="E914" s="4" t="str">
        <f t="shared" ref="E914:E930" si="207">W914</f>
        <v>秀</v>
      </c>
      <c r="F914" t="s">
        <v>366</v>
      </c>
      <c r="G914" s="4"/>
      <c r="H914" s="4"/>
      <c r="I914" s="4">
        <v>1</v>
      </c>
      <c r="J914" s="4">
        <v>0</v>
      </c>
      <c r="K914" s="4">
        <v>1</v>
      </c>
      <c r="L914" s="53" t="s">
        <v>367</v>
      </c>
      <c r="M914" s="207" t="s">
        <v>300</v>
      </c>
      <c r="N914" s="4">
        <v>2.7</v>
      </c>
      <c r="O914" s="4">
        <v>400403</v>
      </c>
      <c r="P914" s="4">
        <v>1</v>
      </c>
      <c r="Q914" s="4"/>
      <c r="R914" s="4"/>
      <c r="S914" s="4"/>
      <c r="T914" s="59"/>
      <c r="U914" s="59" t="s">
        <v>1318</v>
      </c>
      <c r="V914" s="4">
        <v>1</v>
      </c>
      <c r="W914" s="4" t="s">
        <v>65</v>
      </c>
      <c r="X914" s="4" t="str">
        <f>IF(ISBLANK(W914),"",VLOOKUP($W914,Sheet2!$A$2:$E$29,3,FALSE))</f>
        <v>UI_icon_teshudognzuo_27</v>
      </c>
      <c r="Y914" s="4" t="str">
        <f>IF(ISBLANK(W914),"",VLOOKUP($W914,Sheet2!$A$2:$E$29,4,FALSE))</f>
        <v>BQ_mood27</v>
      </c>
    </row>
    <row r="915" ht="18.75" spans="1:25">
      <c r="A915" s="4">
        <f t="shared" si="205"/>
        <v>909</v>
      </c>
      <c r="B915" s="46">
        <v>113025</v>
      </c>
      <c r="C915" t="s">
        <v>56</v>
      </c>
      <c r="D915" s="16" t="str">
        <f t="shared" si="206"/>
        <v>UI_icon_teshudognzuo_07</v>
      </c>
      <c r="E915" t="str">
        <f t="shared" si="207"/>
        <v>观望</v>
      </c>
      <c r="F915" s="4" t="s">
        <v>369</v>
      </c>
      <c r="I915">
        <v>1</v>
      </c>
      <c r="J915">
        <v>0</v>
      </c>
      <c r="K915">
        <v>1</v>
      </c>
      <c r="L915" s="52" t="s">
        <v>370</v>
      </c>
      <c r="M915" s="207" t="s">
        <v>300</v>
      </c>
      <c r="N915">
        <v>3.3</v>
      </c>
      <c r="O915" s="4">
        <v>400403</v>
      </c>
      <c r="P915">
        <v>1</v>
      </c>
      <c r="T915" s="60"/>
      <c r="U915" s="60"/>
      <c r="V915">
        <v>2</v>
      </c>
      <c r="W915" t="s">
        <v>127</v>
      </c>
      <c r="X915" t="str">
        <f>IF(ISBLANK(W915),"",VLOOKUP($W915,Sheet2!$A$2:$E$29,3,FALSE))</f>
        <v>UI_icon_teshudognzuo_07</v>
      </c>
      <c r="Y915" t="str">
        <f>IF(ISBLANK(W915),"",VLOOKUP($W915,Sheet2!$A$2:$E$29,4,FALSE))</f>
        <v>BQ_mood07</v>
      </c>
    </row>
    <row r="916" ht="18.75" spans="1:25">
      <c r="A916" s="4">
        <f t="shared" si="205"/>
        <v>910</v>
      </c>
      <c r="B916" s="46">
        <v>113025</v>
      </c>
      <c r="C916" t="s">
        <v>61</v>
      </c>
      <c r="D916" s="16" t="str">
        <f t="shared" si="206"/>
        <v>UI_icon_teshudognzuo_18</v>
      </c>
      <c r="E916" t="str">
        <f t="shared" si="207"/>
        <v>哈气</v>
      </c>
      <c r="F916" t="s">
        <v>371</v>
      </c>
      <c r="I916">
        <v>1</v>
      </c>
      <c r="J916">
        <v>0</v>
      </c>
      <c r="K916">
        <v>1</v>
      </c>
      <c r="L916" s="53" t="s">
        <v>372</v>
      </c>
      <c r="M916" s="207" t="s">
        <v>300</v>
      </c>
      <c r="N916">
        <v>4.1</v>
      </c>
      <c r="O916" s="4">
        <v>400403</v>
      </c>
      <c r="P916">
        <v>1</v>
      </c>
      <c r="T916" s="60"/>
      <c r="U916" s="60"/>
      <c r="V916">
        <v>3</v>
      </c>
      <c r="W916" t="s">
        <v>88</v>
      </c>
      <c r="X916" t="str">
        <f>IF(ISBLANK(W916),"",VLOOKUP($W916,Sheet2!$A$2:$E$29,3,FALSE))</f>
        <v>UI_icon_teshudognzuo_18</v>
      </c>
      <c r="Y916" t="str">
        <f>IF(ISBLANK(W916),"",VLOOKUP($W916,Sheet2!$A$2:$E$29,4,FALSE))</f>
        <v>BQ_mood18</v>
      </c>
    </row>
    <row r="917" ht="18.75" spans="1:25">
      <c r="A917" s="4">
        <f t="shared" si="205"/>
        <v>911</v>
      </c>
      <c r="B917" s="46">
        <v>113025</v>
      </c>
      <c r="C917" t="s">
        <v>66</v>
      </c>
      <c r="D917" s="16" t="str">
        <f t="shared" si="206"/>
        <v>UI_icon_teshudognzuo_12</v>
      </c>
      <c r="E917" t="str">
        <f t="shared" si="207"/>
        <v>迷茫</v>
      </c>
      <c r="F917" t="s">
        <v>373</v>
      </c>
      <c r="I917">
        <v>1</v>
      </c>
      <c r="J917">
        <v>0</v>
      </c>
      <c r="K917">
        <v>1</v>
      </c>
      <c r="L917" s="53" t="s">
        <v>374</v>
      </c>
      <c r="M917" s="207" t="s">
        <v>300</v>
      </c>
      <c r="N917">
        <v>2.5</v>
      </c>
      <c r="O917" s="4">
        <v>400403</v>
      </c>
      <c r="P917">
        <v>1</v>
      </c>
      <c r="T917" s="60"/>
      <c r="U917" s="60"/>
      <c r="V917">
        <v>4</v>
      </c>
      <c r="W917" t="s">
        <v>375</v>
      </c>
      <c r="X917" t="str">
        <f>IF(ISBLANK(W917),"",VLOOKUP($W917,Sheet2!$A$2:$E$29,3,FALSE))</f>
        <v>UI_icon_teshudognzuo_12</v>
      </c>
      <c r="Y917" t="str">
        <f>IF(ISBLANK(W917),"",VLOOKUP($W917,Sheet2!$A$2:$E$29,4,FALSE))</f>
        <v>BQ_mood12</v>
      </c>
    </row>
    <row r="918" ht="18.75" spans="1:25">
      <c r="A918" s="4">
        <f t="shared" si="205"/>
        <v>912</v>
      </c>
      <c r="B918" s="46">
        <v>113025</v>
      </c>
      <c r="C918" t="s">
        <v>93</v>
      </c>
      <c r="D918" s="16" t="str">
        <f t="shared" si="206"/>
        <v>UI_icon_teshudognzuo_08</v>
      </c>
      <c r="E918" t="str">
        <f t="shared" si="207"/>
        <v>休闲</v>
      </c>
      <c r="F918" t="s">
        <v>376</v>
      </c>
      <c r="I918">
        <v>1</v>
      </c>
      <c r="J918">
        <v>0</v>
      </c>
      <c r="K918">
        <v>1</v>
      </c>
      <c r="L918" s="53" t="s">
        <v>377</v>
      </c>
      <c r="M918" s="207" t="s">
        <v>300</v>
      </c>
      <c r="N918">
        <v>4.1</v>
      </c>
      <c r="O918" s="4">
        <v>400403</v>
      </c>
      <c r="P918">
        <v>1</v>
      </c>
      <c r="T918" s="60"/>
      <c r="U918" s="60"/>
      <c r="V918">
        <v>5</v>
      </c>
      <c r="W918" t="s">
        <v>72</v>
      </c>
      <c r="X918" t="str">
        <f>IF(ISBLANK(W918),"",VLOOKUP($W918,Sheet2!$A$2:$E$29,3,FALSE))</f>
        <v>UI_icon_teshudognzuo_08</v>
      </c>
      <c r="Y918" t="str">
        <f>IF(ISBLANK(W918),"",VLOOKUP($W918,Sheet2!$A$2:$E$29,4,FALSE))</f>
        <v>BQ_mood08</v>
      </c>
    </row>
    <row r="919" ht="18.75" spans="1:25">
      <c r="A919" s="4">
        <f t="shared" ref="A919:A928" si="208">ROW()-6</f>
        <v>913</v>
      </c>
      <c r="B919" s="46">
        <v>113025</v>
      </c>
      <c r="C919" t="s">
        <v>364</v>
      </c>
      <c r="D919" s="16" t="str">
        <f t="shared" si="206"/>
        <v>UI_icon_teshudognzuo_28</v>
      </c>
      <c r="E919" t="str">
        <f t="shared" si="207"/>
        <v>玩</v>
      </c>
      <c r="I919">
        <v>0</v>
      </c>
      <c r="J919">
        <v>1</v>
      </c>
      <c r="K919">
        <v>0</v>
      </c>
      <c r="L919" s="53"/>
      <c r="O919" s="4">
        <v>400403</v>
      </c>
      <c r="P919">
        <v>0</v>
      </c>
      <c r="S919" t="s">
        <v>365</v>
      </c>
      <c r="T919" s="60"/>
      <c r="U919" s="60"/>
      <c r="V919">
        <v>6</v>
      </c>
      <c r="W919" t="s">
        <v>153</v>
      </c>
      <c r="X919" t="str">
        <f>IF(ISBLANK(W919),"",VLOOKUP($W919,Sheet2!$A$2:$E$29,3,FALSE))</f>
        <v>UI_icon_teshudognzuo_28</v>
      </c>
      <c r="Y919" t="str">
        <f>IF(ISBLANK(W919),"",VLOOKUP($W919,Sheet2!$A$2:$E$29,4,FALSE))</f>
        <v>BQ_mood28</v>
      </c>
    </row>
    <row r="920" ht="18.75" spans="1:25">
      <c r="A920" s="4">
        <f t="shared" si="208"/>
        <v>914</v>
      </c>
      <c r="B920" s="46">
        <v>113029</v>
      </c>
      <c r="C920" s="4" t="s">
        <v>50</v>
      </c>
      <c r="D920" s="16" t="str">
        <f t="shared" si="206"/>
        <v>UI_icon_teshudognzuo_08</v>
      </c>
      <c r="E920" t="str">
        <f t="shared" si="207"/>
        <v>休闲</v>
      </c>
      <c r="F920" t="s">
        <v>415</v>
      </c>
      <c r="I920">
        <v>1</v>
      </c>
      <c r="J920">
        <v>0</v>
      </c>
      <c r="K920">
        <v>1</v>
      </c>
      <c r="L920" s="53" t="s">
        <v>416</v>
      </c>
      <c r="M920" s="207" t="s">
        <v>300</v>
      </c>
      <c r="N920">
        <v>3.2</v>
      </c>
      <c r="O920" s="4">
        <v>404703</v>
      </c>
      <c r="P920">
        <v>1</v>
      </c>
      <c r="T920" s="60"/>
      <c r="U920" s="60" t="s">
        <v>417</v>
      </c>
      <c r="V920">
        <v>1</v>
      </c>
      <c r="W920" t="s">
        <v>72</v>
      </c>
      <c r="X920" t="str">
        <f>IF(ISBLANK(W920),"",VLOOKUP($W920,[1]Sheet2!$A$2:$E$29,3,FALSE))</f>
        <v>UI_icon_teshudognzuo_08</v>
      </c>
      <c r="Y920" t="str">
        <f>IF(ISBLANK(W920),"",VLOOKUP($W920,[1]Sheet2!$A$2:$E$29,4,FALSE))</f>
        <v>BQ_mood08</v>
      </c>
    </row>
    <row r="921" ht="18.75" spans="1:25">
      <c r="A921" s="4">
        <f t="shared" si="208"/>
        <v>915</v>
      </c>
      <c r="B921" s="46">
        <v>113029</v>
      </c>
      <c r="C921" t="s">
        <v>56</v>
      </c>
      <c r="D921" s="16" t="str">
        <f t="shared" si="206"/>
        <v>UI_icon_teshudognzuo_04</v>
      </c>
      <c r="E921" t="str">
        <f t="shared" si="207"/>
        <v>放松</v>
      </c>
      <c r="F921" t="s">
        <v>418</v>
      </c>
      <c r="I921">
        <v>1</v>
      </c>
      <c r="J921">
        <v>0</v>
      </c>
      <c r="K921">
        <v>1</v>
      </c>
      <c r="L921" s="53" t="s">
        <v>419</v>
      </c>
      <c r="M921" s="207" t="s">
        <v>300</v>
      </c>
      <c r="N921">
        <v>1.5</v>
      </c>
      <c r="O921" s="4">
        <v>404703</v>
      </c>
      <c r="P921">
        <v>1</v>
      </c>
      <c r="T921" s="60"/>
      <c r="U921" s="60"/>
      <c r="V921">
        <v>2</v>
      </c>
      <c r="W921" t="s">
        <v>111</v>
      </c>
      <c r="X921" t="str">
        <f>IF(ISBLANK(W921),"",VLOOKUP($W921,[1]Sheet2!$A$2:$E$29,3,FALSE))</f>
        <v>UI_icon_teshudognzuo_04</v>
      </c>
      <c r="Y921" t="str">
        <f>IF(ISBLANK(W921),"",VLOOKUP($W921,[1]Sheet2!$A$2:$E$29,4,FALSE))</f>
        <v>BQ_mood04</v>
      </c>
    </row>
    <row r="922" ht="18.75" spans="1:25">
      <c r="A922" s="4">
        <f t="shared" si="208"/>
        <v>916</v>
      </c>
      <c r="B922" s="46">
        <v>113029</v>
      </c>
      <c r="C922" t="s">
        <v>61</v>
      </c>
      <c r="D922" s="16" t="str">
        <f t="shared" si="206"/>
        <v>UI_icon_teshudognzuo_27</v>
      </c>
      <c r="E922" t="str">
        <f t="shared" si="207"/>
        <v>秀</v>
      </c>
      <c r="F922" t="s">
        <v>420</v>
      </c>
      <c r="I922">
        <v>0</v>
      </c>
      <c r="J922">
        <v>1</v>
      </c>
      <c r="K922">
        <v>0</v>
      </c>
      <c r="L922" s="53" t="s">
        <v>421</v>
      </c>
      <c r="M922" s="207" t="s">
        <v>300</v>
      </c>
      <c r="N922">
        <v>0.9</v>
      </c>
      <c r="O922" s="4">
        <v>404703</v>
      </c>
      <c r="P922">
        <v>0</v>
      </c>
      <c r="S922" t="s">
        <v>365</v>
      </c>
      <c r="T922" s="60"/>
      <c r="U922" s="60"/>
      <c r="V922">
        <v>3</v>
      </c>
      <c r="W922" t="s">
        <v>65</v>
      </c>
      <c r="X922" t="str">
        <f>IF(ISBLANK(W922),"",VLOOKUP($W922,[1]Sheet2!$A$2:$E$29,3,FALSE))</f>
        <v>UI_icon_teshudognzuo_27</v>
      </c>
      <c r="Y922" t="str">
        <f>IF(ISBLANK(W922),"",VLOOKUP($W922,[1]Sheet2!$A$2:$E$29,4,FALSE))</f>
        <v>BQ_mood27</v>
      </c>
    </row>
    <row r="923" ht="18.75" spans="1:25">
      <c r="A923" s="4">
        <f t="shared" si="208"/>
        <v>917</v>
      </c>
      <c r="B923" s="46">
        <v>113029</v>
      </c>
      <c r="C923" t="s">
        <v>66</v>
      </c>
      <c r="D923" s="16" t="str">
        <f t="shared" si="206"/>
        <v>UI_icon_teshudognzuo_03</v>
      </c>
      <c r="E923" t="str">
        <f t="shared" si="207"/>
        <v>打招呼</v>
      </c>
      <c r="F923" t="s">
        <v>422</v>
      </c>
      <c r="I923">
        <v>1</v>
      </c>
      <c r="J923">
        <v>0</v>
      </c>
      <c r="K923">
        <v>1</v>
      </c>
      <c r="L923" s="53" t="s">
        <v>423</v>
      </c>
      <c r="M923" s="207" t="s">
        <v>300</v>
      </c>
      <c r="N923">
        <v>1.6</v>
      </c>
      <c r="O923" s="4">
        <v>404703</v>
      </c>
      <c r="P923">
        <v>1</v>
      </c>
      <c r="T923" s="60"/>
      <c r="U923" s="60"/>
      <c r="V923">
        <v>4</v>
      </c>
      <c r="W923" t="s">
        <v>103</v>
      </c>
      <c r="X923" t="str">
        <f>IF(ISBLANK(W923),"",VLOOKUP($W923,[1]Sheet2!$A$2:$E$29,3,FALSE))</f>
        <v>UI_icon_teshudognzuo_03</v>
      </c>
      <c r="Y923" t="str">
        <f>IF(ISBLANK(W923),"",VLOOKUP($W923,[1]Sheet2!$A$2:$E$29,4,FALSE))</f>
        <v>BQ_mood03</v>
      </c>
    </row>
    <row r="924" ht="18.75" spans="1:25">
      <c r="A924" s="4">
        <f t="shared" si="208"/>
        <v>918</v>
      </c>
      <c r="B924" s="46">
        <v>113029</v>
      </c>
      <c r="C924" t="s">
        <v>93</v>
      </c>
      <c r="D924" s="16" t="str">
        <f t="shared" si="206"/>
        <v>UI_icon_teshudognzuo_07</v>
      </c>
      <c r="E924" t="str">
        <f t="shared" si="207"/>
        <v>观望</v>
      </c>
      <c r="F924" t="s">
        <v>424</v>
      </c>
      <c r="I924">
        <v>1</v>
      </c>
      <c r="J924">
        <v>0</v>
      </c>
      <c r="K924">
        <v>1</v>
      </c>
      <c r="L924" s="53" t="s">
        <v>425</v>
      </c>
      <c r="M924" s="207" t="s">
        <v>300</v>
      </c>
      <c r="N924">
        <v>2.1</v>
      </c>
      <c r="O924" s="4">
        <v>404703</v>
      </c>
      <c r="P924">
        <v>1</v>
      </c>
      <c r="T924" s="60"/>
      <c r="U924" s="60"/>
      <c r="V924">
        <v>5</v>
      </c>
      <c r="W924" t="s">
        <v>127</v>
      </c>
      <c r="X924" t="str">
        <f>IF(ISBLANK(W924),"",VLOOKUP($W924,[1]Sheet2!$A$2:$E$29,3,FALSE))</f>
        <v>UI_icon_teshudognzuo_07</v>
      </c>
      <c r="Y924" t="str">
        <f>IF(ISBLANK(W924),"",VLOOKUP($W924,[1]Sheet2!$A$2:$E$29,4,FALSE))</f>
        <v>BQ_mood07</v>
      </c>
    </row>
    <row r="925" customFormat="1" ht="18.75" spans="1:25">
      <c r="A925" s="4">
        <f t="shared" si="208"/>
        <v>919</v>
      </c>
      <c r="B925" s="46">
        <v>113031</v>
      </c>
      <c r="C925" s="4" t="s">
        <v>50</v>
      </c>
      <c r="D925" s="16" t="str">
        <f t="shared" si="206"/>
        <v>UI_icon_teshudognzuo_04</v>
      </c>
      <c r="E925" t="str">
        <f t="shared" si="207"/>
        <v>放松</v>
      </c>
      <c r="F925" t="s">
        <v>1321</v>
      </c>
      <c r="I925">
        <v>1</v>
      </c>
      <c r="J925">
        <v>0</v>
      </c>
      <c r="K925">
        <v>1</v>
      </c>
      <c r="L925" s="53" t="s">
        <v>440</v>
      </c>
      <c r="M925" s="207" t="s">
        <v>300</v>
      </c>
      <c r="N925">
        <v>2.8</v>
      </c>
      <c r="O925" s="4">
        <v>400103</v>
      </c>
      <c r="P925">
        <v>1</v>
      </c>
      <c r="T925" s="60"/>
      <c r="U925" s="60" t="s">
        <v>441</v>
      </c>
      <c r="V925">
        <v>1</v>
      </c>
      <c r="W925" t="s">
        <v>111</v>
      </c>
      <c r="X925" t="str">
        <f>IF(ISBLANK(W925),"",VLOOKUP($W925,[1]Sheet2!$A$2:$E$29,3,FALSE))</f>
        <v>UI_icon_teshudognzuo_04</v>
      </c>
      <c r="Y925" t="str">
        <f>IF(ISBLANK(W925),"",VLOOKUP($W925,[1]Sheet2!$A$2:$E$29,4,FALSE))</f>
        <v>BQ_mood04</v>
      </c>
    </row>
    <row r="926" customFormat="1" ht="18.75" spans="1:25">
      <c r="A926" s="4">
        <f t="shared" si="208"/>
        <v>920</v>
      </c>
      <c r="B926" s="46">
        <v>113031</v>
      </c>
      <c r="C926" t="s">
        <v>56</v>
      </c>
      <c r="D926" s="16" t="str">
        <f t="shared" si="206"/>
        <v>UI_icon_teshudognzuo_16</v>
      </c>
      <c r="E926" t="str">
        <f t="shared" si="207"/>
        <v>挑衅</v>
      </c>
      <c r="F926" t="s">
        <v>1322</v>
      </c>
      <c r="I926">
        <v>1</v>
      </c>
      <c r="J926">
        <v>0</v>
      </c>
      <c r="K926">
        <v>1</v>
      </c>
      <c r="L926" s="53" t="s">
        <v>443</v>
      </c>
      <c r="M926" s="207" t="s">
        <v>300</v>
      </c>
      <c r="N926">
        <v>3</v>
      </c>
      <c r="O926" s="4">
        <v>400103</v>
      </c>
      <c r="P926">
        <v>1</v>
      </c>
      <c r="T926" s="60"/>
      <c r="U926" s="60"/>
      <c r="V926">
        <v>2</v>
      </c>
      <c r="W926" t="s">
        <v>55</v>
      </c>
      <c r="X926" t="str">
        <f>IF(ISBLANK(W926),"",VLOOKUP($W926,[1]Sheet2!$A$2:$E$29,3,FALSE))</f>
        <v>UI_icon_teshudognzuo_16</v>
      </c>
      <c r="Y926" t="str">
        <f>IF(ISBLANK(W926),"",VLOOKUP($W926,[1]Sheet2!$A$2:$E$29,4,FALSE))</f>
        <v>BQ_mood16</v>
      </c>
    </row>
    <row r="927" customFormat="1" ht="18.75" spans="1:25">
      <c r="A927" s="4">
        <f t="shared" si="208"/>
        <v>921</v>
      </c>
      <c r="B927" s="46">
        <v>113031</v>
      </c>
      <c r="C927" t="s">
        <v>61</v>
      </c>
      <c r="D927" s="16" t="str">
        <f t="shared" si="206"/>
        <v>UI_icon_teshudognzuo_10</v>
      </c>
      <c r="E927" t="str">
        <f t="shared" si="207"/>
        <v>生气</v>
      </c>
      <c r="F927" t="s">
        <v>1323</v>
      </c>
      <c r="I927">
        <v>1</v>
      </c>
      <c r="J927">
        <v>0</v>
      </c>
      <c r="K927">
        <v>0</v>
      </c>
      <c r="L927" t="s">
        <v>445</v>
      </c>
      <c r="M927" s="207" t="s">
        <v>300</v>
      </c>
      <c r="N927">
        <v>3</v>
      </c>
      <c r="O927" s="4">
        <v>400103</v>
      </c>
      <c r="P927">
        <v>0</v>
      </c>
      <c r="T927" s="60"/>
      <c r="U927" s="60"/>
      <c r="V927">
        <v>3</v>
      </c>
      <c r="W927" t="s">
        <v>446</v>
      </c>
      <c r="X927" t="str">
        <f>IF(ISBLANK(W927),"",VLOOKUP($W927,[1]Sheet2!$A$2:$E$29,3,FALSE))</f>
        <v>UI_icon_teshudognzuo_10</v>
      </c>
      <c r="Y927" t="str">
        <f>IF(ISBLANK(W927),"",VLOOKUP($W927,[1]Sheet2!$A$2:$E$29,4,FALSE))</f>
        <v>BQ_mood10</v>
      </c>
    </row>
    <row r="928" customFormat="1" ht="18.75" spans="1:25">
      <c r="A928" s="4">
        <f t="shared" si="208"/>
        <v>922</v>
      </c>
      <c r="B928" s="46">
        <v>113031</v>
      </c>
      <c r="C928" t="s">
        <v>66</v>
      </c>
      <c r="D928" s="16" t="str">
        <f t="shared" si="206"/>
        <v>UI_icon_teshudognzuo_06</v>
      </c>
      <c r="E928" t="str">
        <f t="shared" si="207"/>
        <v>行礼</v>
      </c>
      <c r="F928" t="s">
        <v>1324</v>
      </c>
      <c r="I928">
        <v>1</v>
      </c>
      <c r="J928">
        <v>0</v>
      </c>
      <c r="K928">
        <v>0</v>
      </c>
      <c r="L928" s="53" t="s">
        <v>448</v>
      </c>
      <c r="M928" s="207" t="s">
        <v>300</v>
      </c>
      <c r="N928">
        <v>2.2</v>
      </c>
      <c r="O928" s="4">
        <v>400103</v>
      </c>
      <c r="P928">
        <v>0</v>
      </c>
      <c r="T928" s="60"/>
      <c r="U928" s="60"/>
      <c r="V928">
        <v>4</v>
      </c>
      <c r="W928" t="s">
        <v>449</v>
      </c>
      <c r="X928" t="str">
        <f>IF(ISBLANK(W928),"",VLOOKUP($W928,[1]Sheet2!$A$2:$E$29,3,FALSE))</f>
        <v>UI_icon_teshudognzuo_06</v>
      </c>
      <c r="Y928" t="str">
        <f>IF(ISBLANK(W928),"",VLOOKUP($W928,[1]Sheet2!$A$2:$E$29,4,FALSE))</f>
        <v>BQ_mood06</v>
      </c>
    </row>
    <row r="929" customFormat="1" ht="27" spans="1:25">
      <c r="A929" s="4">
        <f t="shared" ref="A929:A938" si="209">ROW()-6</f>
        <v>923</v>
      </c>
      <c r="B929" s="46">
        <v>113031</v>
      </c>
      <c r="C929" t="s">
        <v>93</v>
      </c>
      <c r="D929" s="16" t="str">
        <f t="shared" si="206"/>
        <v>UI_icon_teshudognzuo_27</v>
      </c>
      <c r="E929" t="str">
        <f t="shared" si="207"/>
        <v>秀</v>
      </c>
      <c r="F929" t="s">
        <v>1325</v>
      </c>
      <c r="I929">
        <v>1</v>
      </c>
      <c r="J929">
        <v>0</v>
      </c>
      <c r="K929">
        <v>0</v>
      </c>
      <c r="L929" s="67" t="s">
        <v>451</v>
      </c>
      <c r="M929" s="207" t="s">
        <v>300</v>
      </c>
      <c r="N929">
        <v>3.2</v>
      </c>
      <c r="O929" s="4">
        <v>400103</v>
      </c>
      <c r="P929">
        <v>0</v>
      </c>
      <c r="T929" s="60"/>
      <c r="U929" s="60"/>
      <c r="V929">
        <v>5</v>
      </c>
      <c r="W929" t="s">
        <v>65</v>
      </c>
      <c r="X929" t="str">
        <f>IF(ISBLANK(W929),"",VLOOKUP($W929,[1]Sheet2!$A$2:$E$29,3,FALSE))</f>
        <v>UI_icon_teshudognzuo_27</v>
      </c>
      <c r="Y929" t="str">
        <f>IF(ISBLANK(W929),"",VLOOKUP($W929,[1]Sheet2!$A$2:$E$29,4,FALSE))</f>
        <v>BQ_mood27</v>
      </c>
    </row>
    <row r="930" customFormat="1" ht="18.75" spans="1:25">
      <c r="A930" s="4">
        <f t="shared" si="209"/>
        <v>924</v>
      </c>
      <c r="B930" s="46">
        <v>113031</v>
      </c>
      <c r="C930" t="s">
        <v>364</v>
      </c>
      <c r="D930" s="16" t="str">
        <f t="shared" si="206"/>
        <v>UI_icon_teshudognzuo_28</v>
      </c>
      <c r="E930" t="str">
        <f t="shared" si="207"/>
        <v>玩</v>
      </c>
      <c r="I930">
        <v>0</v>
      </c>
      <c r="J930">
        <v>1</v>
      </c>
      <c r="K930">
        <v>0</v>
      </c>
      <c r="O930" s="4">
        <v>400103</v>
      </c>
      <c r="P930">
        <v>0</v>
      </c>
      <c r="S930" t="s">
        <v>365</v>
      </c>
      <c r="T930" s="60"/>
      <c r="U930" s="60"/>
      <c r="V930">
        <v>6</v>
      </c>
      <c r="W930" t="s">
        <v>153</v>
      </c>
      <c r="X930" t="str">
        <f>IF(ISBLANK(W930),"",VLOOKUP($W930,[1]Sheet2!$A$2:$E$29,3,FALSE))</f>
        <v>UI_icon_teshudognzuo_28</v>
      </c>
      <c r="Y930" t="str">
        <f>IF(ISBLANK(W930),"",VLOOKUP($W930,[1]Sheet2!$A$2:$E$29,4,FALSE))</f>
        <v>BQ_mood28</v>
      </c>
    </row>
    <row r="931" ht="18.75" spans="1:25">
      <c r="A931" s="4">
        <f t="shared" si="209"/>
        <v>925</v>
      </c>
      <c r="B931">
        <v>113037</v>
      </c>
      <c r="C931" t="s">
        <v>50</v>
      </c>
      <c r="D931" t="s">
        <v>78</v>
      </c>
      <c r="E931" t="s">
        <v>65</v>
      </c>
      <c r="F931" t="s">
        <v>498</v>
      </c>
      <c r="I931">
        <v>1</v>
      </c>
      <c r="J931">
        <v>0</v>
      </c>
      <c r="K931">
        <v>1</v>
      </c>
      <c r="L931" t="s">
        <v>499</v>
      </c>
      <c r="M931" s="207" t="s">
        <v>300</v>
      </c>
      <c r="O931">
        <v>400302</v>
      </c>
      <c r="P931">
        <v>1</v>
      </c>
      <c r="T931" s="60"/>
      <c r="U931" s="60" t="s">
        <v>1326</v>
      </c>
      <c r="V931">
        <v>1</v>
      </c>
      <c r="W931" t="s">
        <v>65</v>
      </c>
      <c r="X931" t="s">
        <v>78</v>
      </c>
      <c r="Y931" t="s">
        <v>272</v>
      </c>
    </row>
    <row r="932" ht="18.75" spans="1:25">
      <c r="A932" s="4">
        <f t="shared" si="209"/>
        <v>926</v>
      </c>
      <c r="B932">
        <v>113037</v>
      </c>
      <c r="C932" t="s">
        <v>56</v>
      </c>
      <c r="D932" t="s">
        <v>126</v>
      </c>
      <c r="E932" t="s">
        <v>127</v>
      </c>
      <c r="F932" t="s">
        <v>501</v>
      </c>
      <c r="I932">
        <v>1</v>
      </c>
      <c r="J932">
        <v>0</v>
      </c>
      <c r="K932">
        <v>1</v>
      </c>
      <c r="L932" t="s">
        <v>502</v>
      </c>
      <c r="M932" s="207" t="s">
        <v>300</v>
      </c>
      <c r="O932">
        <v>400302</v>
      </c>
      <c r="P932">
        <v>1</v>
      </c>
      <c r="T932" s="60"/>
      <c r="U932" s="60"/>
      <c r="V932">
        <v>2</v>
      </c>
      <c r="W932" t="s">
        <v>127</v>
      </c>
      <c r="X932" t="s">
        <v>126</v>
      </c>
      <c r="Y932" t="s">
        <v>273</v>
      </c>
    </row>
    <row r="933" ht="18.75" spans="1:25">
      <c r="A933" s="4">
        <f t="shared" si="209"/>
        <v>927</v>
      </c>
      <c r="B933">
        <v>113037</v>
      </c>
      <c r="C933" t="s">
        <v>61</v>
      </c>
      <c r="D933" t="s">
        <v>746</v>
      </c>
      <c r="E933" t="s">
        <v>449</v>
      </c>
      <c r="F933" t="s">
        <v>503</v>
      </c>
      <c r="I933">
        <v>1</v>
      </c>
      <c r="J933">
        <v>0</v>
      </c>
      <c r="K933">
        <v>1</v>
      </c>
      <c r="L933" t="s">
        <v>504</v>
      </c>
      <c r="M933" s="207" t="s">
        <v>300</v>
      </c>
      <c r="O933">
        <v>400302</v>
      </c>
      <c r="P933">
        <v>1</v>
      </c>
      <c r="T933" s="60"/>
      <c r="U933" s="60"/>
      <c r="V933">
        <v>3</v>
      </c>
      <c r="W933" t="s">
        <v>449</v>
      </c>
      <c r="X933" t="s">
        <v>746</v>
      </c>
      <c r="Y933" t="s">
        <v>747</v>
      </c>
    </row>
    <row r="934" ht="18.75" spans="1:25">
      <c r="A934" s="4">
        <f t="shared" si="209"/>
        <v>928</v>
      </c>
      <c r="B934">
        <v>113037</v>
      </c>
      <c r="C934" t="s">
        <v>66</v>
      </c>
      <c r="D934" t="s">
        <v>92</v>
      </c>
      <c r="E934" t="s">
        <v>72</v>
      </c>
      <c r="F934" t="s">
        <v>505</v>
      </c>
      <c r="I934">
        <v>1</v>
      </c>
      <c r="J934">
        <v>0</v>
      </c>
      <c r="K934">
        <v>1</v>
      </c>
      <c r="L934" t="s">
        <v>506</v>
      </c>
      <c r="M934" s="207" t="s">
        <v>300</v>
      </c>
      <c r="O934">
        <v>400302</v>
      </c>
      <c r="P934">
        <v>1</v>
      </c>
      <c r="T934" s="60"/>
      <c r="U934" s="60"/>
      <c r="V934">
        <v>4</v>
      </c>
      <c r="W934" t="s">
        <v>72</v>
      </c>
      <c r="X934" t="s">
        <v>92</v>
      </c>
      <c r="Y934" t="s">
        <v>271</v>
      </c>
    </row>
    <row r="935" ht="18.75" spans="1:25">
      <c r="A935" s="4">
        <f t="shared" si="209"/>
        <v>929</v>
      </c>
      <c r="B935">
        <v>113037</v>
      </c>
      <c r="C935" t="s">
        <v>93</v>
      </c>
      <c r="D935" t="s">
        <v>102</v>
      </c>
      <c r="E935" t="s">
        <v>103</v>
      </c>
      <c r="F935" t="s">
        <v>507</v>
      </c>
      <c r="I935">
        <v>1</v>
      </c>
      <c r="J935">
        <v>0</v>
      </c>
      <c r="K935">
        <v>1</v>
      </c>
      <c r="L935" t="s">
        <v>508</v>
      </c>
      <c r="M935" s="207" t="s">
        <v>300</v>
      </c>
      <c r="O935">
        <v>400302</v>
      </c>
      <c r="P935">
        <v>1</v>
      </c>
      <c r="T935" s="60"/>
      <c r="U935" s="60"/>
      <c r="V935">
        <v>5</v>
      </c>
      <c r="W935" t="s">
        <v>103</v>
      </c>
      <c r="X935" t="s">
        <v>102</v>
      </c>
      <c r="Y935" t="s">
        <v>749</v>
      </c>
    </row>
    <row r="936" ht="18.75" spans="1:25">
      <c r="A936" s="4">
        <f t="shared" si="209"/>
        <v>930</v>
      </c>
      <c r="B936">
        <v>113037</v>
      </c>
      <c r="C936" t="s">
        <v>364</v>
      </c>
      <c r="D936" t="s">
        <v>1095</v>
      </c>
      <c r="E936" t="s">
        <v>153</v>
      </c>
      <c r="I936">
        <v>0</v>
      </c>
      <c r="J936">
        <v>1</v>
      </c>
      <c r="K936">
        <v>0</v>
      </c>
      <c r="O936">
        <v>400302</v>
      </c>
      <c r="P936">
        <v>0</v>
      </c>
      <c r="S936" t="s">
        <v>365</v>
      </c>
      <c r="T936" s="60"/>
      <c r="U936" s="60"/>
      <c r="V936">
        <v>6</v>
      </c>
      <c r="W936" t="s">
        <v>153</v>
      </c>
      <c r="X936" t="s">
        <v>1095</v>
      </c>
      <c r="Y936" t="s">
        <v>1327</v>
      </c>
    </row>
    <row r="937" customFormat="1" ht="18.75" spans="1:25">
      <c r="A937" s="4">
        <f t="shared" si="209"/>
        <v>931</v>
      </c>
      <c r="B937" s="46">
        <v>113035</v>
      </c>
      <c r="C937" s="4" t="s">
        <v>50</v>
      </c>
      <c r="D937" s="16" t="str">
        <f t="shared" ref="D937:D963" si="210">X937</f>
        <v>UI_icon_teshudognzuo_04</v>
      </c>
      <c r="E937" t="str">
        <f t="shared" ref="E937:E948" si="211">W937</f>
        <v>放松</v>
      </c>
      <c r="F937" t="s">
        <v>480</v>
      </c>
      <c r="I937">
        <v>1</v>
      </c>
      <c r="J937">
        <v>0</v>
      </c>
      <c r="K937">
        <v>1</v>
      </c>
      <c r="L937" t="s">
        <v>481</v>
      </c>
      <c r="M937" s="207" t="s">
        <v>300</v>
      </c>
      <c r="O937" s="4">
        <v>407601</v>
      </c>
      <c r="P937">
        <v>1</v>
      </c>
      <c r="T937" s="60"/>
      <c r="U937" s="60" t="s">
        <v>482</v>
      </c>
      <c r="V937">
        <v>1</v>
      </c>
      <c r="W937" t="s">
        <v>111</v>
      </c>
      <c r="X937" t="str">
        <f>IF(ISBLANK(W937),"",VLOOKUP($W937,Sheet2!$A$2:$E$29,3,FALSE))</f>
        <v>UI_icon_teshudognzuo_04</v>
      </c>
      <c r="Y937" t="str">
        <f>IF(ISBLANK(W937),"",VLOOKUP($W937,Sheet2!$A$2:$E$29,4,FALSE))</f>
        <v>BQ_mood04</v>
      </c>
    </row>
    <row r="938" customFormat="1" ht="18.75" spans="1:25">
      <c r="A938" s="4">
        <f t="shared" si="209"/>
        <v>932</v>
      </c>
      <c r="B938" s="46">
        <v>113035</v>
      </c>
      <c r="C938" t="s">
        <v>56</v>
      </c>
      <c r="D938" s="16" t="str">
        <f t="shared" si="210"/>
        <v>UI_icon_teshudognzuo_01</v>
      </c>
      <c r="E938" t="str">
        <f t="shared" si="211"/>
        <v>认同</v>
      </c>
      <c r="F938" t="s">
        <v>483</v>
      </c>
      <c r="I938">
        <v>1</v>
      </c>
      <c r="J938">
        <v>0</v>
      </c>
      <c r="K938">
        <v>1</v>
      </c>
      <c r="L938" t="s">
        <v>484</v>
      </c>
      <c r="M938" s="207" t="s">
        <v>300</v>
      </c>
      <c r="O938" s="4">
        <v>407601</v>
      </c>
      <c r="P938">
        <v>0</v>
      </c>
      <c r="T938" s="60"/>
      <c r="U938" s="60"/>
      <c r="V938">
        <v>2</v>
      </c>
      <c r="W938" t="s">
        <v>67</v>
      </c>
      <c r="X938" t="str">
        <f>IF(ISBLANK(W938),"",VLOOKUP($W938,Sheet2!$A$2:$E$29,3,FALSE))</f>
        <v>UI_icon_teshudognzuo_01</v>
      </c>
      <c r="Y938" t="str">
        <f>IF(ISBLANK(W938),"",VLOOKUP($W938,Sheet2!$A$2:$E$29,4,FALSE))</f>
        <v>BQ_mood01</v>
      </c>
    </row>
    <row r="939" customFormat="1" ht="18.75" spans="1:25">
      <c r="A939" s="4">
        <f t="shared" ref="A939:A948" si="212">ROW()-6</f>
        <v>933</v>
      </c>
      <c r="B939" s="46">
        <v>113035</v>
      </c>
      <c r="C939" t="s">
        <v>61</v>
      </c>
      <c r="D939" s="16" t="str">
        <f t="shared" si="210"/>
        <v>UI_icon_teshudognzuo_28</v>
      </c>
      <c r="E939" t="str">
        <f t="shared" si="211"/>
        <v>玩</v>
      </c>
      <c r="I939">
        <v>1</v>
      </c>
      <c r="J939">
        <v>0</v>
      </c>
      <c r="K939">
        <v>0</v>
      </c>
      <c r="O939" s="4">
        <v>407601</v>
      </c>
      <c r="P939">
        <v>0</v>
      </c>
      <c r="T939" s="60"/>
      <c r="U939" s="60"/>
      <c r="V939">
        <v>3</v>
      </c>
      <c r="W939" t="s">
        <v>153</v>
      </c>
      <c r="X939" t="str">
        <f>IF(ISBLANK(W939),"",VLOOKUP($W939,Sheet2!$A$2:$E$29,3,FALSE))</f>
        <v>UI_icon_teshudognzuo_28</v>
      </c>
      <c r="Y939" t="str">
        <f>IF(ISBLANK(W939),"",VLOOKUP($W939,Sheet2!$A$2:$E$29,4,FALSE))</f>
        <v>BQ_mood28</v>
      </c>
    </row>
    <row r="940" customFormat="1" ht="18.75" spans="1:25">
      <c r="A940" s="4">
        <f t="shared" si="212"/>
        <v>934</v>
      </c>
      <c r="B940" s="46">
        <v>113035</v>
      </c>
      <c r="C940" t="s">
        <v>66</v>
      </c>
      <c r="D940" s="16" t="str">
        <f t="shared" si="210"/>
        <v>UI_icon_teshudognzuo_27</v>
      </c>
      <c r="E940" t="str">
        <f t="shared" si="211"/>
        <v>秀</v>
      </c>
      <c r="F940" t="s">
        <v>485</v>
      </c>
      <c r="I940">
        <v>1</v>
      </c>
      <c r="J940">
        <v>0</v>
      </c>
      <c r="K940">
        <v>1</v>
      </c>
      <c r="L940" t="s">
        <v>486</v>
      </c>
      <c r="M940" s="207" t="s">
        <v>300</v>
      </c>
      <c r="O940" s="4">
        <v>407601</v>
      </c>
      <c r="P940">
        <v>1</v>
      </c>
      <c r="T940" s="60"/>
      <c r="U940" s="60"/>
      <c r="V940">
        <v>4</v>
      </c>
      <c r="W940" t="s">
        <v>65</v>
      </c>
      <c r="X940" t="str">
        <f>IF(ISBLANK(W940),"",VLOOKUP($W940,Sheet2!$A$2:$E$29,3,FALSE))</f>
        <v>UI_icon_teshudognzuo_27</v>
      </c>
      <c r="Y940" t="str">
        <f>IF(ISBLANK(W940),"",VLOOKUP($W940,Sheet2!$A$2:$E$29,4,FALSE))</f>
        <v>BQ_mood27</v>
      </c>
    </row>
    <row r="941" customFormat="1" ht="18.75" spans="1:25">
      <c r="A941" s="4">
        <f t="shared" si="212"/>
        <v>935</v>
      </c>
      <c r="B941" s="46">
        <v>113035</v>
      </c>
      <c r="C941" s="4" t="s">
        <v>93</v>
      </c>
      <c r="D941" s="16" t="str">
        <f t="shared" si="210"/>
        <v>UI_icon_teshudognzuo_10</v>
      </c>
      <c r="E941" t="str">
        <f t="shared" si="211"/>
        <v>生气</v>
      </c>
      <c r="I941">
        <v>0</v>
      </c>
      <c r="J941">
        <v>1</v>
      </c>
      <c r="K941">
        <v>0</v>
      </c>
      <c r="O941" s="4">
        <v>407601</v>
      </c>
      <c r="P941">
        <v>0</v>
      </c>
      <c r="S941" t="s">
        <v>365</v>
      </c>
      <c r="T941" s="60"/>
      <c r="U941" s="60"/>
      <c r="V941">
        <v>5</v>
      </c>
      <c r="W941" t="s">
        <v>446</v>
      </c>
      <c r="X941" t="str">
        <f>IF(ISBLANK(W941),"",VLOOKUP($W941,Sheet2!$A$2:$E$29,3,FALSE))</f>
        <v>UI_icon_teshudognzuo_10</v>
      </c>
      <c r="Y941" t="str">
        <f>IF(ISBLANK(W941),"",VLOOKUP($W941,Sheet2!$A$2:$E$29,4,FALSE))</f>
        <v>BQ_mood10</v>
      </c>
    </row>
    <row r="942" customFormat="1" ht="18.75" spans="1:25">
      <c r="A942" s="4">
        <f t="shared" si="212"/>
        <v>936</v>
      </c>
      <c r="B942" s="46">
        <v>113035</v>
      </c>
      <c r="C942" t="s">
        <v>1328</v>
      </c>
      <c r="D942" s="16" t="str">
        <f t="shared" si="210"/>
        <v>UI_icon_teshudognzuo_27</v>
      </c>
      <c r="E942" t="str">
        <f t="shared" si="211"/>
        <v>秀</v>
      </c>
      <c r="I942">
        <v>1</v>
      </c>
      <c r="J942">
        <v>0</v>
      </c>
      <c r="K942">
        <v>0</v>
      </c>
      <c r="O942" s="4">
        <v>407601</v>
      </c>
      <c r="P942">
        <v>0</v>
      </c>
      <c r="R942">
        <v>1</v>
      </c>
      <c r="T942" s="60"/>
      <c r="U942" s="60"/>
      <c r="V942">
        <v>6</v>
      </c>
      <c r="W942" t="s">
        <v>65</v>
      </c>
      <c r="X942" t="str">
        <f>IF(ISBLANK(W942),"",VLOOKUP($W942,Sheet2!$A$2:$E$29,3,FALSE))</f>
        <v>UI_icon_teshudognzuo_27</v>
      </c>
      <c r="Y942" t="str">
        <f>IF(ISBLANK(W942),"",VLOOKUP($W942,Sheet2!$A$2:$E$29,4,FALSE))</f>
        <v>BQ_mood27</v>
      </c>
    </row>
    <row r="943" customFormat="1" ht="18.75" spans="1:25">
      <c r="A943" s="4">
        <f t="shared" si="212"/>
        <v>937</v>
      </c>
      <c r="B943" s="46">
        <v>113031</v>
      </c>
      <c r="C943" s="4" t="s">
        <v>50</v>
      </c>
      <c r="D943" s="16" t="str">
        <f t="shared" si="210"/>
        <v>UI_icon_teshudognzuo_04</v>
      </c>
      <c r="E943" t="str">
        <f t="shared" si="211"/>
        <v>放松</v>
      </c>
      <c r="F943" t="s">
        <v>1321</v>
      </c>
      <c r="I943">
        <v>1</v>
      </c>
      <c r="J943">
        <v>0</v>
      </c>
      <c r="K943">
        <v>1</v>
      </c>
      <c r="L943" s="53" t="s">
        <v>440</v>
      </c>
      <c r="M943" s="207" t="s">
        <v>300</v>
      </c>
      <c r="N943">
        <v>2.8</v>
      </c>
      <c r="O943" s="4">
        <v>400104</v>
      </c>
      <c r="P943">
        <v>1</v>
      </c>
      <c r="T943" s="60"/>
      <c r="U943" s="60" t="s">
        <v>1329</v>
      </c>
      <c r="V943">
        <v>1</v>
      </c>
      <c r="W943" t="s">
        <v>111</v>
      </c>
      <c r="X943" t="str">
        <f>IF(ISBLANK(W943),"",VLOOKUP($W943,Sheet2!$A$2:$E$29,3,FALSE))</f>
        <v>UI_icon_teshudognzuo_04</v>
      </c>
      <c r="Y943" t="str">
        <f>IF(ISBLANK(W943),"",VLOOKUP($W943,Sheet2!$A$2:$E$29,4,FALSE))</f>
        <v>BQ_mood04</v>
      </c>
    </row>
    <row r="944" customFormat="1" ht="18.75" spans="1:25">
      <c r="A944" s="4">
        <f t="shared" si="212"/>
        <v>938</v>
      </c>
      <c r="B944" s="46">
        <v>113031</v>
      </c>
      <c r="C944" t="s">
        <v>56</v>
      </c>
      <c r="D944" s="16" t="str">
        <f t="shared" si="210"/>
        <v>UI_icon_teshudognzuo_16</v>
      </c>
      <c r="E944" t="str">
        <f t="shared" si="211"/>
        <v>挑衅</v>
      </c>
      <c r="F944" t="s">
        <v>1322</v>
      </c>
      <c r="I944">
        <v>1</v>
      </c>
      <c r="J944">
        <v>0</v>
      </c>
      <c r="K944">
        <v>1</v>
      </c>
      <c r="L944" s="53" t="s">
        <v>443</v>
      </c>
      <c r="M944" s="207" t="s">
        <v>300</v>
      </c>
      <c r="N944">
        <v>3</v>
      </c>
      <c r="O944" s="4">
        <v>400104</v>
      </c>
      <c r="P944">
        <v>1</v>
      </c>
      <c r="T944" s="60"/>
      <c r="U944" s="60"/>
      <c r="V944">
        <v>2</v>
      </c>
      <c r="W944" t="s">
        <v>55</v>
      </c>
      <c r="X944" t="str">
        <f>IF(ISBLANK(W944),"",VLOOKUP($W944,Sheet2!$A$2:$E$29,3,FALSE))</f>
        <v>UI_icon_teshudognzuo_16</v>
      </c>
      <c r="Y944" t="str">
        <f>IF(ISBLANK(W944),"",VLOOKUP($W944,Sheet2!$A$2:$E$29,4,FALSE))</f>
        <v>BQ_mood16</v>
      </c>
    </row>
    <row r="945" customFormat="1" ht="18.75" spans="1:25">
      <c r="A945" s="4">
        <f t="shared" si="212"/>
        <v>939</v>
      </c>
      <c r="B945" s="46">
        <v>113031</v>
      </c>
      <c r="C945" t="s">
        <v>61</v>
      </c>
      <c r="D945" s="16" t="str">
        <f t="shared" si="210"/>
        <v>UI_icon_teshudognzuo_10</v>
      </c>
      <c r="E945" t="str">
        <f t="shared" si="211"/>
        <v>生气</v>
      </c>
      <c r="F945" t="s">
        <v>1323</v>
      </c>
      <c r="I945">
        <v>1</v>
      </c>
      <c r="J945">
        <v>0</v>
      </c>
      <c r="K945">
        <v>0</v>
      </c>
      <c r="L945" t="s">
        <v>445</v>
      </c>
      <c r="M945" s="207" t="s">
        <v>300</v>
      </c>
      <c r="N945">
        <v>3</v>
      </c>
      <c r="O945" s="4">
        <v>400104</v>
      </c>
      <c r="P945">
        <v>0</v>
      </c>
      <c r="T945" s="60"/>
      <c r="U945" s="60"/>
      <c r="V945">
        <v>3</v>
      </c>
      <c r="W945" t="s">
        <v>446</v>
      </c>
      <c r="X945" t="str">
        <f>IF(ISBLANK(W945),"",VLOOKUP($W945,Sheet2!$A$2:$E$29,3,FALSE))</f>
        <v>UI_icon_teshudognzuo_10</v>
      </c>
      <c r="Y945" t="str">
        <f>IF(ISBLANK(W945),"",VLOOKUP($W945,Sheet2!$A$2:$E$29,4,FALSE))</f>
        <v>BQ_mood10</v>
      </c>
    </row>
    <row r="946" customFormat="1" ht="18.75" spans="1:25">
      <c r="A946" s="4">
        <f t="shared" si="212"/>
        <v>940</v>
      </c>
      <c r="B946" s="46">
        <v>113031</v>
      </c>
      <c r="C946" t="s">
        <v>66</v>
      </c>
      <c r="D946" s="16" t="str">
        <f t="shared" si="210"/>
        <v>UI_icon_teshudognzuo_06</v>
      </c>
      <c r="E946" t="str">
        <f t="shared" si="211"/>
        <v>行礼</v>
      </c>
      <c r="F946" t="s">
        <v>1324</v>
      </c>
      <c r="I946">
        <v>1</v>
      </c>
      <c r="J946">
        <v>0</v>
      </c>
      <c r="K946">
        <v>0</v>
      </c>
      <c r="L946" s="53" t="s">
        <v>448</v>
      </c>
      <c r="M946" s="207" t="s">
        <v>300</v>
      </c>
      <c r="N946">
        <v>2.2</v>
      </c>
      <c r="O946" s="4">
        <v>400104</v>
      </c>
      <c r="P946">
        <v>0</v>
      </c>
      <c r="T946" s="60"/>
      <c r="U946" s="60"/>
      <c r="V946">
        <v>4</v>
      </c>
      <c r="W946" t="s">
        <v>449</v>
      </c>
      <c r="X946" t="str">
        <f>IF(ISBLANK(W946),"",VLOOKUP($W946,Sheet2!$A$2:$E$29,3,FALSE))</f>
        <v>UI_icon_teshudognzuo_06</v>
      </c>
      <c r="Y946" t="str">
        <f>IF(ISBLANK(W946),"",VLOOKUP($W946,Sheet2!$A$2:$E$29,4,FALSE))</f>
        <v>BQ_mood06</v>
      </c>
    </row>
    <row r="947" customFormat="1" ht="27" spans="1:25">
      <c r="A947" s="4">
        <f t="shared" si="212"/>
        <v>941</v>
      </c>
      <c r="B947" s="46">
        <v>113031</v>
      </c>
      <c r="C947" t="s">
        <v>93</v>
      </c>
      <c r="D947" s="16" t="str">
        <f t="shared" si="210"/>
        <v>UI_icon_teshudognzuo_27</v>
      </c>
      <c r="E947" t="str">
        <f t="shared" si="211"/>
        <v>秀</v>
      </c>
      <c r="F947" t="s">
        <v>1325</v>
      </c>
      <c r="I947">
        <v>1</v>
      </c>
      <c r="J947">
        <v>0</v>
      </c>
      <c r="K947">
        <v>0</v>
      </c>
      <c r="L947" s="67" t="s">
        <v>451</v>
      </c>
      <c r="M947" s="207" t="s">
        <v>300</v>
      </c>
      <c r="N947">
        <v>3.2</v>
      </c>
      <c r="O947" s="4">
        <v>400104</v>
      </c>
      <c r="P947">
        <v>0</v>
      </c>
      <c r="T947" s="60"/>
      <c r="U947" s="60"/>
      <c r="V947">
        <v>5</v>
      </c>
      <c r="W947" t="s">
        <v>65</v>
      </c>
      <c r="X947" t="str">
        <f>IF(ISBLANK(W947),"",VLOOKUP($W947,Sheet2!$A$2:$E$29,3,FALSE))</f>
        <v>UI_icon_teshudognzuo_27</v>
      </c>
      <c r="Y947" t="str">
        <f>IF(ISBLANK(W947),"",VLOOKUP($W947,Sheet2!$A$2:$E$29,4,FALSE))</f>
        <v>BQ_mood27</v>
      </c>
    </row>
    <row r="948" customFormat="1" ht="18.75" spans="1:25">
      <c r="A948" s="4">
        <f t="shared" si="212"/>
        <v>942</v>
      </c>
      <c r="B948" s="46">
        <v>113031</v>
      </c>
      <c r="C948" t="s">
        <v>364</v>
      </c>
      <c r="D948" s="16" t="str">
        <f t="shared" si="210"/>
        <v>UI_icon_teshudognzuo_28</v>
      </c>
      <c r="E948" t="str">
        <f t="shared" si="211"/>
        <v>玩</v>
      </c>
      <c r="I948">
        <v>0</v>
      </c>
      <c r="J948">
        <v>1</v>
      </c>
      <c r="K948">
        <v>0</v>
      </c>
      <c r="O948" s="4">
        <v>400104</v>
      </c>
      <c r="P948">
        <v>0</v>
      </c>
      <c r="S948" t="s">
        <v>365</v>
      </c>
      <c r="T948" s="60"/>
      <c r="U948" s="60"/>
      <c r="V948">
        <v>6</v>
      </c>
      <c r="W948" t="s">
        <v>153</v>
      </c>
      <c r="X948" t="str">
        <f>IF(ISBLANK(W948),"",VLOOKUP($W948,Sheet2!$A$2:$E$29,3,FALSE))</f>
        <v>UI_icon_teshudognzuo_28</v>
      </c>
      <c r="Y948" t="str">
        <f>IF(ISBLANK(W948),"",VLOOKUP($W948,Sheet2!$A$2:$E$29,4,FALSE))</f>
        <v>BQ_mood28</v>
      </c>
    </row>
    <row r="949" s="4" customFormat="1" ht="18.75" spans="1:25">
      <c r="A949" s="4">
        <f t="shared" ref="A949:A958" si="213">ROW()-6</f>
        <v>943</v>
      </c>
      <c r="B949" s="46">
        <v>113013</v>
      </c>
      <c r="C949" s="4" t="s">
        <v>50</v>
      </c>
      <c r="D949" s="4" t="str">
        <f t="shared" si="210"/>
        <v>UI_icon_teshudognzuo_28</v>
      </c>
      <c r="E949" s="4" t="s">
        <v>153</v>
      </c>
      <c r="I949" s="4">
        <v>1</v>
      </c>
      <c r="J949" s="4">
        <v>1</v>
      </c>
      <c r="K949" s="55">
        <v>0</v>
      </c>
      <c r="L949" s="52"/>
      <c r="O949" s="4">
        <v>405701</v>
      </c>
      <c r="P949" s="4">
        <v>0</v>
      </c>
      <c r="T949" s="59"/>
      <c r="U949" s="59" t="s">
        <v>1330</v>
      </c>
      <c r="V949" s="4">
        <v>1</v>
      </c>
      <c r="W949" s="4" t="s">
        <v>153</v>
      </c>
      <c r="X949" t="str">
        <f>IF(ISBLANK(W949),"",VLOOKUP($W949,Sheet2!$A$2:$E$29,3,FALSE))</f>
        <v>UI_icon_teshudognzuo_28</v>
      </c>
      <c r="Y949" t="str">
        <f>IF(ISBLANK(W949),"",VLOOKUP($W949,Sheet2!$A$2:$E$29,4,FALSE))</f>
        <v>BQ_mood28</v>
      </c>
    </row>
    <row r="950" customFormat="1" ht="18.75" spans="1:25">
      <c r="A950" s="4">
        <f t="shared" si="213"/>
        <v>944</v>
      </c>
      <c r="B950" s="47">
        <v>113013</v>
      </c>
      <c r="C950" t="s">
        <v>56</v>
      </c>
      <c r="D950" t="str">
        <f t="shared" si="210"/>
        <v>UI_icon_teshudognzuo_15</v>
      </c>
      <c r="E950" t="s">
        <v>194</v>
      </c>
      <c r="F950" s="53" t="s">
        <v>226</v>
      </c>
      <c r="I950">
        <v>1</v>
      </c>
      <c r="J950">
        <v>0</v>
      </c>
      <c r="K950" s="56">
        <v>1</v>
      </c>
      <c r="L950" s="53" t="s">
        <v>227</v>
      </c>
      <c r="M950" s="207" t="s">
        <v>228</v>
      </c>
      <c r="N950">
        <v>6.5</v>
      </c>
      <c r="O950" s="4">
        <v>405701</v>
      </c>
      <c r="P950">
        <v>1</v>
      </c>
      <c r="T950" s="60"/>
      <c r="U950" s="60"/>
      <c r="V950">
        <v>2</v>
      </c>
      <c r="W950" t="s">
        <v>194</v>
      </c>
      <c r="X950" t="str">
        <f>IF(ISBLANK(W950),"",VLOOKUP($W950,Sheet2!$A$2:$E$29,3,FALSE))</f>
        <v>UI_icon_teshudognzuo_15</v>
      </c>
      <c r="Y950" t="str">
        <f>IF(ISBLANK(W950),"",VLOOKUP($W950,Sheet2!$A$2:$E$29,4,FALSE))</f>
        <v>BQ_mood15</v>
      </c>
    </row>
    <row r="951" customFormat="1" ht="18.75" spans="1:25">
      <c r="A951" s="4">
        <f t="shared" si="213"/>
        <v>945</v>
      </c>
      <c r="B951" s="47">
        <v>113013</v>
      </c>
      <c r="C951" t="s">
        <v>61</v>
      </c>
      <c r="D951" t="str">
        <f t="shared" si="210"/>
        <v>UI_icon_teshudognzuo_08</v>
      </c>
      <c r="E951" t="s">
        <v>72</v>
      </c>
      <c r="F951" t="s">
        <v>229</v>
      </c>
      <c r="I951">
        <v>1</v>
      </c>
      <c r="J951">
        <v>1</v>
      </c>
      <c r="K951" s="56">
        <v>1</v>
      </c>
      <c r="L951" s="53" t="s">
        <v>230</v>
      </c>
      <c r="M951" s="207" t="s">
        <v>231</v>
      </c>
      <c r="N951">
        <v>4.9</v>
      </c>
      <c r="O951" s="4">
        <v>405701</v>
      </c>
      <c r="P951">
        <v>0</v>
      </c>
      <c r="T951" s="60"/>
      <c r="U951" s="60"/>
      <c r="V951">
        <v>3</v>
      </c>
      <c r="W951" t="s">
        <v>72</v>
      </c>
      <c r="X951" t="str">
        <f>IF(ISBLANK(W951),"",VLOOKUP($W951,Sheet2!$A$2:$E$29,3,FALSE))</f>
        <v>UI_icon_teshudognzuo_08</v>
      </c>
      <c r="Y951" t="str">
        <f>IF(ISBLANK(W951),"",VLOOKUP($W951,Sheet2!$A$2:$E$29,4,FALSE))</f>
        <v>BQ_mood08</v>
      </c>
    </row>
    <row r="952" customFormat="1" ht="18.75" spans="1:25">
      <c r="A952" s="4">
        <f t="shared" si="213"/>
        <v>946</v>
      </c>
      <c r="B952" s="47">
        <v>113013</v>
      </c>
      <c r="C952" t="s">
        <v>66</v>
      </c>
      <c r="D952" t="str">
        <f t="shared" si="210"/>
        <v>UI_icon_teshudognzuo_27</v>
      </c>
      <c r="E952" t="s">
        <v>65</v>
      </c>
      <c r="F952" t="s">
        <v>232</v>
      </c>
      <c r="I952">
        <v>1</v>
      </c>
      <c r="J952">
        <v>0</v>
      </c>
      <c r="K952" s="56">
        <v>1</v>
      </c>
      <c r="L952" s="53" t="s">
        <v>233</v>
      </c>
      <c r="M952" s="207" t="s">
        <v>231</v>
      </c>
      <c r="N952">
        <v>6</v>
      </c>
      <c r="O952" s="4">
        <v>405701</v>
      </c>
      <c r="P952">
        <v>1</v>
      </c>
      <c r="T952" s="60"/>
      <c r="U952" s="60"/>
      <c r="V952">
        <v>4</v>
      </c>
      <c r="W952" t="s">
        <v>65</v>
      </c>
      <c r="X952" t="str">
        <f>IF(ISBLANK(W952),"",VLOOKUP($W952,Sheet2!$A$2:$E$29,3,FALSE))</f>
        <v>UI_icon_teshudognzuo_27</v>
      </c>
      <c r="Y952" t="str">
        <f>IF(ISBLANK(W952),"",VLOOKUP($W952,Sheet2!$A$2:$E$29,4,FALSE))</f>
        <v>BQ_mood27</v>
      </c>
    </row>
    <row r="953" s="16" customFormat="1" ht="18.75" spans="1:25">
      <c r="A953" s="4">
        <f t="shared" si="213"/>
        <v>947</v>
      </c>
      <c r="B953" s="48">
        <v>113013</v>
      </c>
      <c r="C953" s="16" t="s">
        <v>93</v>
      </c>
      <c r="D953" s="16" t="str">
        <f t="shared" si="210"/>
        <v>UI_icon_teshudognzuo_16</v>
      </c>
      <c r="E953" s="16" t="s">
        <v>55</v>
      </c>
      <c r="F953" s="16" t="s">
        <v>234</v>
      </c>
      <c r="I953" s="16">
        <v>1</v>
      </c>
      <c r="J953" s="16">
        <v>0</v>
      </c>
      <c r="K953" s="57">
        <v>1</v>
      </c>
      <c r="L953" s="54" t="s">
        <v>235</v>
      </c>
      <c r="M953" s="208" t="s">
        <v>236</v>
      </c>
      <c r="N953" s="16">
        <v>1.9</v>
      </c>
      <c r="O953" s="4">
        <v>405701</v>
      </c>
      <c r="P953" s="16">
        <v>1</v>
      </c>
      <c r="T953" s="61"/>
      <c r="U953" s="61"/>
      <c r="V953" s="16">
        <v>5</v>
      </c>
      <c r="W953" s="16" t="s">
        <v>55</v>
      </c>
      <c r="X953" t="str">
        <f>IF(ISBLANK(W953),"",VLOOKUP($W953,Sheet2!$A$2:$E$29,3,FALSE))</f>
        <v>UI_icon_teshudognzuo_16</v>
      </c>
      <c r="Y953" t="str">
        <f>IF(ISBLANK(W953),"",VLOOKUP($W953,Sheet2!$A$2:$E$29,4,FALSE))</f>
        <v>BQ_mood16</v>
      </c>
    </row>
    <row r="954" ht="18.75" spans="1:25">
      <c r="A954" s="4">
        <f t="shared" si="213"/>
        <v>948</v>
      </c>
      <c r="B954" s="46">
        <v>113028</v>
      </c>
      <c r="C954" s="4" t="s">
        <v>50</v>
      </c>
      <c r="D954" s="16" t="str">
        <f t="shared" si="210"/>
        <v>UI_icon_teshudognzuo_04</v>
      </c>
      <c r="E954" t="str">
        <f t="shared" ref="E954:E958" si="214">W954</f>
        <v>放松</v>
      </c>
      <c r="F954" t="s">
        <v>400</v>
      </c>
      <c r="I954">
        <v>1</v>
      </c>
      <c r="J954">
        <v>1</v>
      </c>
      <c r="K954">
        <v>1</v>
      </c>
      <c r="L954" s="53" t="s">
        <v>401</v>
      </c>
      <c r="M954" s="207" t="s">
        <v>402</v>
      </c>
      <c r="N954">
        <v>1.8</v>
      </c>
      <c r="O954" s="4">
        <v>400510</v>
      </c>
      <c r="P954">
        <v>1</v>
      </c>
      <c r="T954" s="60"/>
      <c r="U954" s="60" t="s">
        <v>1331</v>
      </c>
      <c r="V954">
        <v>1</v>
      </c>
      <c r="W954" t="s">
        <v>111</v>
      </c>
      <c r="X954" t="str">
        <f>IF(ISBLANK(W954),"",VLOOKUP($W954,Sheet2!$A$2:$E$29,3,FALSE))</f>
        <v>UI_icon_teshudognzuo_04</v>
      </c>
      <c r="Y954" t="str">
        <f>IF(ISBLANK(W954),"",VLOOKUP($W954,Sheet2!$A$2:$E$29,4,FALSE))</f>
        <v>BQ_mood04</v>
      </c>
    </row>
    <row r="955" ht="18.75" spans="1:25">
      <c r="A955" s="4">
        <f t="shared" si="213"/>
        <v>949</v>
      </c>
      <c r="B955" s="46">
        <v>113028</v>
      </c>
      <c r="C955" t="s">
        <v>56</v>
      </c>
      <c r="D955" s="16" t="str">
        <f t="shared" si="210"/>
        <v>UI_icon_teshudognzuo_27</v>
      </c>
      <c r="E955" t="str">
        <f t="shared" si="214"/>
        <v>秀</v>
      </c>
      <c r="F955" t="s">
        <v>404</v>
      </c>
      <c r="I955">
        <v>0</v>
      </c>
      <c r="J955">
        <v>0</v>
      </c>
      <c r="K955">
        <v>1</v>
      </c>
      <c r="L955" s="53" t="s">
        <v>405</v>
      </c>
      <c r="M955" s="207" t="s">
        <v>406</v>
      </c>
      <c r="N955">
        <v>4.4</v>
      </c>
      <c r="O955" s="4">
        <v>400510</v>
      </c>
      <c r="P955">
        <v>1</v>
      </c>
      <c r="T955" s="60"/>
      <c r="U955" s="60"/>
      <c r="V955">
        <v>2</v>
      </c>
      <c r="W955" t="s">
        <v>65</v>
      </c>
      <c r="X955" t="str">
        <f>IF(ISBLANK(W955),"",VLOOKUP($W955,Sheet2!$A$2:$E$29,3,FALSE))</f>
        <v>UI_icon_teshudognzuo_27</v>
      </c>
      <c r="Y955" t="str">
        <f>IF(ISBLANK(W955),"",VLOOKUP($W955,Sheet2!$A$2:$E$29,4,FALSE))</f>
        <v>BQ_mood27</v>
      </c>
    </row>
    <row r="956" ht="18.75" spans="1:25">
      <c r="A956" s="4">
        <f t="shared" si="213"/>
        <v>950</v>
      </c>
      <c r="B956" s="46">
        <v>113028</v>
      </c>
      <c r="C956" t="s">
        <v>61</v>
      </c>
      <c r="D956" s="16" t="str">
        <f t="shared" si="210"/>
        <v>UI_icon_teshudognzuo_07</v>
      </c>
      <c r="E956" t="str">
        <f t="shared" si="214"/>
        <v>观望</v>
      </c>
      <c r="F956" t="s">
        <v>407</v>
      </c>
      <c r="I956">
        <v>1</v>
      </c>
      <c r="J956">
        <v>1</v>
      </c>
      <c r="K956">
        <v>1</v>
      </c>
      <c r="L956" s="53" t="s">
        <v>408</v>
      </c>
      <c r="M956" s="207" t="s">
        <v>409</v>
      </c>
      <c r="N956">
        <v>1.8</v>
      </c>
      <c r="O956" s="4">
        <v>400510</v>
      </c>
      <c r="P956">
        <v>1</v>
      </c>
      <c r="T956" s="60"/>
      <c r="U956" s="60"/>
      <c r="V956">
        <v>3</v>
      </c>
      <c r="W956" t="s">
        <v>127</v>
      </c>
      <c r="X956" t="str">
        <f>IF(ISBLANK(W956),"",VLOOKUP($W956,Sheet2!$A$2:$E$29,3,FALSE))</f>
        <v>UI_icon_teshudognzuo_07</v>
      </c>
      <c r="Y956" t="str">
        <f>IF(ISBLANK(W956),"",VLOOKUP($W956,Sheet2!$A$2:$E$29,4,FALSE))</f>
        <v>BQ_mood07</v>
      </c>
    </row>
    <row r="957" ht="18.75" spans="1:25">
      <c r="A957" s="4">
        <f t="shared" si="213"/>
        <v>951</v>
      </c>
      <c r="B957" s="46">
        <v>113028</v>
      </c>
      <c r="C957" t="s">
        <v>66</v>
      </c>
      <c r="D957" s="16" t="str">
        <f t="shared" si="210"/>
        <v>UI_icon_teshudognzuo_21</v>
      </c>
      <c r="E957" t="str">
        <f t="shared" si="214"/>
        <v>思考</v>
      </c>
      <c r="F957" t="s">
        <v>410</v>
      </c>
      <c r="I957">
        <v>1</v>
      </c>
      <c r="J957">
        <v>1</v>
      </c>
      <c r="K957">
        <v>1</v>
      </c>
      <c r="L957" s="53" t="s">
        <v>411</v>
      </c>
      <c r="M957" s="207" t="s">
        <v>412</v>
      </c>
      <c r="N957">
        <v>3.2</v>
      </c>
      <c r="O957" s="4">
        <v>400510</v>
      </c>
      <c r="P957">
        <v>1</v>
      </c>
      <c r="T957" s="60"/>
      <c r="U957" s="60"/>
      <c r="V957">
        <v>4</v>
      </c>
      <c r="W957" t="s">
        <v>205</v>
      </c>
      <c r="X957" t="str">
        <f>IF(ISBLANK(W957),"",VLOOKUP($W957,Sheet2!$A$2:$E$29,3,FALSE))</f>
        <v>UI_icon_teshudognzuo_21</v>
      </c>
      <c r="Y957" t="str">
        <f>IF(ISBLANK(W957),"",VLOOKUP($W957,Sheet2!$A$2:$E$29,4,FALSE))</f>
        <v>BQ_mood21</v>
      </c>
    </row>
    <row r="958" ht="18.75" spans="1:25">
      <c r="A958" s="4">
        <f t="shared" si="213"/>
        <v>952</v>
      </c>
      <c r="B958" s="46">
        <v>113028</v>
      </c>
      <c r="C958" t="s">
        <v>93</v>
      </c>
      <c r="D958" s="16" t="str">
        <f t="shared" si="210"/>
        <v>UI_icon_teshudognzuo_03</v>
      </c>
      <c r="E958" t="str">
        <f t="shared" si="214"/>
        <v>打招呼</v>
      </c>
      <c r="F958" t="s">
        <v>413</v>
      </c>
      <c r="I958">
        <v>1</v>
      </c>
      <c r="J958">
        <v>1</v>
      </c>
      <c r="K958">
        <v>1</v>
      </c>
      <c r="L958" s="53" t="s">
        <v>414</v>
      </c>
      <c r="M958" s="207" t="s">
        <v>300</v>
      </c>
      <c r="N958">
        <v>1.2</v>
      </c>
      <c r="O958" s="4">
        <v>400510</v>
      </c>
      <c r="P958">
        <v>1</v>
      </c>
      <c r="T958" s="60"/>
      <c r="U958" s="60"/>
      <c r="V958">
        <v>5</v>
      </c>
      <c r="W958" t="s">
        <v>103</v>
      </c>
      <c r="X958" t="str">
        <f>IF(ISBLANK(W958),"",VLOOKUP($W958,Sheet2!$A$2:$E$29,3,FALSE))</f>
        <v>UI_icon_teshudognzuo_03</v>
      </c>
      <c r="Y958" t="str">
        <f>IF(ISBLANK(W958),"",VLOOKUP($W958,Sheet2!$A$2:$E$29,4,FALSE))</f>
        <v>BQ_mood03</v>
      </c>
    </row>
    <row r="959" s="4" customFormat="1" ht="13.5" customHeight="1" spans="1:25">
      <c r="A959" s="4">
        <f t="shared" ref="A959:A968" si="215">ROW()-6</f>
        <v>953</v>
      </c>
      <c r="B959" s="46">
        <v>112025</v>
      </c>
      <c r="C959" s="4" t="s">
        <v>50</v>
      </c>
      <c r="D959" s="4" t="str">
        <f t="shared" si="210"/>
        <v>UI_icon_teshudognzuo_01</v>
      </c>
      <c r="E959" s="4" t="s">
        <v>67</v>
      </c>
      <c r="F959" s="4" t="s">
        <v>1226</v>
      </c>
      <c r="I959" s="4">
        <v>1</v>
      </c>
      <c r="J959" s="4">
        <v>1</v>
      </c>
      <c r="K959" s="55">
        <v>1</v>
      </c>
      <c r="L959" s="52" t="s">
        <v>1227</v>
      </c>
      <c r="M959" s="206" t="s">
        <v>1228</v>
      </c>
      <c r="N959" s="4">
        <v>7.5</v>
      </c>
      <c r="O959" s="4">
        <v>406001</v>
      </c>
      <c r="P959">
        <v>1</v>
      </c>
      <c r="T959" s="135"/>
      <c r="U959" s="135" t="s">
        <v>1332</v>
      </c>
      <c r="V959" s="4">
        <v>1</v>
      </c>
      <c r="W959" s="4" t="s">
        <v>67</v>
      </c>
      <c r="X959" t="str">
        <f>IF(ISBLANK(W959),"",VLOOKUP($W959,Sheet2!$A$2:$E$29,3,FALSE))</f>
        <v>UI_icon_teshudognzuo_01</v>
      </c>
      <c r="Y959" t="str">
        <f>IF(ISBLANK(W959),"",VLOOKUP($W959,Sheet2!$A$2:$E$29,4,FALSE))</f>
        <v>BQ_mood01</v>
      </c>
    </row>
    <row r="960" customFormat="1" ht="18.75" spans="1:25">
      <c r="A960" s="4">
        <f t="shared" si="215"/>
        <v>954</v>
      </c>
      <c r="B960" s="47">
        <v>112025</v>
      </c>
      <c r="C960" t="s">
        <v>56</v>
      </c>
      <c r="D960" t="str">
        <f t="shared" si="210"/>
        <v>UI_icon_teshudognzuo_02</v>
      </c>
      <c r="E960" t="s">
        <v>77</v>
      </c>
      <c r="F960" t="s">
        <v>1230</v>
      </c>
      <c r="I960">
        <v>1</v>
      </c>
      <c r="J960">
        <v>0</v>
      </c>
      <c r="K960" s="56">
        <v>1</v>
      </c>
      <c r="L960" s="53" t="s">
        <v>1231</v>
      </c>
      <c r="M960" s="207" t="s">
        <v>1232</v>
      </c>
      <c r="N960">
        <v>3.3</v>
      </c>
      <c r="O960">
        <v>406001</v>
      </c>
      <c r="P960">
        <v>1</v>
      </c>
      <c r="T960" s="136"/>
      <c r="U960" s="136"/>
      <c r="V960">
        <v>2</v>
      </c>
      <c r="W960" t="s">
        <v>77</v>
      </c>
      <c r="X960" t="str">
        <f>IF(ISBLANK(W960),"",VLOOKUP($W960,Sheet2!$A$2:$E$29,3,FALSE))</f>
        <v>UI_icon_teshudognzuo_02</v>
      </c>
      <c r="Y960" t="str">
        <f>IF(ISBLANK(W960),"",VLOOKUP($W960,Sheet2!$A$2:$E$29,4,FALSE))</f>
        <v>BQ_mood02</v>
      </c>
    </row>
    <row r="961" customFormat="1" ht="18.75" spans="1:25">
      <c r="A961" s="4">
        <f t="shared" si="215"/>
        <v>955</v>
      </c>
      <c r="B961" s="47">
        <v>112025</v>
      </c>
      <c r="C961" t="s">
        <v>61</v>
      </c>
      <c r="D961" t="str">
        <f t="shared" si="210"/>
        <v>UI_icon_teshudognzuo_03</v>
      </c>
      <c r="E961" t="s">
        <v>103</v>
      </c>
      <c r="F961" t="s">
        <v>1233</v>
      </c>
      <c r="I961">
        <v>1</v>
      </c>
      <c r="J961">
        <v>0</v>
      </c>
      <c r="K961" s="56">
        <v>1</v>
      </c>
      <c r="L961" s="53" t="s">
        <v>1234</v>
      </c>
      <c r="M961" s="207" t="s">
        <v>1232</v>
      </c>
      <c r="N961">
        <v>4.5</v>
      </c>
      <c r="O961">
        <v>406001</v>
      </c>
      <c r="P961">
        <v>1</v>
      </c>
      <c r="T961" s="136"/>
      <c r="U961" s="136"/>
      <c r="V961">
        <v>3</v>
      </c>
      <c r="W961" t="s">
        <v>103</v>
      </c>
      <c r="X961" t="str">
        <f>IF(ISBLANK(W961),"",VLOOKUP($W961,Sheet2!$A$2:$E$29,3,FALSE))</f>
        <v>UI_icon_teshudognzuo_03</v>
      </c>
      <c r="Y961" t="str">
        <f>IF(ISBLANK(W961),"",VLOOKUP($W961,Sheet2!$A$2:$E$29,4,FALSE))</f>
        <v>BQ_mood03</v>
      </c>
    </row>
    <row r="962" customFormat="1" ht="18.75" spans="1:25">
      <c r="A962" s="4">
        <f t="shared" si="215"/>
        <v>956</v>
      </c>
      <c r="B962" s="47">
        <v>112025</v>
      </c>
      <c r="C962" t="s">
        <v>66</v>
      </c>
      <c r="D962" t="str">
        <f t="shared" si="210"/>
        <v>UI_icon_teshudognzuo_07</v>
      </c>
      <c r="E962" t="s">
        <v>127</v>
      </c>
      <c r="F962" t="s">
        <v>1235</v>
      </c>
      <c r="I962">
        <v>0</v>
      </c>
      <c r="J962" s="2">
        <v>1</v>
      </c>
      <c r="K962" s="56">
        <v>1</v>
      </c>
      <c r="L962" s="53" t="s">
        <v>1236</v>
      </c>
      <c r="M962" s="207" t="s">
        <v>1232</v>
      </c>
      <c r="N962">
        <v>3.7</v>
      </c>
      <c r="O962">
        <v>406001</v>
      </c>
      <c r="P962">
        <v>1</v>
      </c>
      <c r="T962" s="136"/>
      <c r="U962" s="136"/>
      <c r="V962">
        <v>4</v>
      </c>
      <c r="W962" t="s">
        <v>127</v>
      </c>
      <c r="X962" t="str">
        <f>IF(ISBLANK(W962),"",VLOOKUP($W962,Sheet2!$A$2:$E$29,3,FALSE))</f>
        <v>UI_icon_teshudognzuo_07</v>
      </c>
      <c r="Y962" t="str">
        <f>IF(ISBLANK(W962),"",VLOOKUP($W962,Sheet2!$A$2:$E$29,4,FALSE))</f>
        <v>BQ_mood07</v>
      </c>
    </row>
    <row r="963" s="16" customFormat="1" ht="18.75" spans="1:25">
      <c r="A963" s="4">
        <f t="shared" si="215"/>
        <v>957</v>
      </c>
      <c r="B963" s="48">
        <v>112025</v>
      </c>
      <c r="C963" s="16" t="s">
        <v>93</v>
      </c>
      <c r="D963" s="16" t="str">
        <f t="shared" si="210"/>
        <v>UI_icon_teshudognzuo_28</v>
      </c>
      <c r="E963" s="16" t="s">
        <v>153</v>
      </c>
      <c r="I963" s="16">
        <v>1</v>
      </c>
      <c r="J963" s="16">
        <v>1</v>
      </c>
      <c r="K963" s="57">
        <v>0</v>
      </c>
      <c r="L963" s="54"/>
      <c r="O963" s="16">
        <v>406001</v>
      </c>
      <c r="P963">
        <v>1</v>
      </c>
      <c r="T963" s="137"/>
      <c r="U963" s="137"/>
      <c r="V963" s="16">
        <v>5</v>
      </c>
      <c r="W963" s="16" t="s">
        <v>153</v>
      </c>
      <c r="X963" t="str">
        <f>IF(ISBLANK(W963),"",VLOOKUP($W963,Sheet2!$A$2:$E$29,3,FALSE))</f>
        <v>UI_icon_teshudognzuo_28</v>
      </c>
      <c r="Y963" t="str">
        <f>IF(ISBLANK(W963),"",VLOOKUP($W963,Sheet2!$A$2:$E$29,4,FALSE))</f>
        <v>BQ_mood28</v>
      </c>
    </row>
    <row r="964" s="4" customFormat="1" ht="13.5" customHeight="1" spans="1:25">
      <c r="A964" s="4">
        <f t="shared" si="215"/>
        <v>958</v>
      </c>
      <c r="B964" s="46">
        <v>111011</v>
      </c>
      <c r="C964" s="4" t="s">
        <v>50</v>
      </c>
      <c r="D964" s="4" t="s">
        <v>1266</v>
      </c>
      <c r="I964" s="4">
        <v>0</v>
      </c>
      <c r="J964" s="4">
        <v>0</v>
      </c>
      <c r="K964" s="55">
        <v>0</v>
      </c>
      <c r="L964" s="52"/>
      <c r="N964" s="4">
        <v>3</v>
      </c>
      <c r="O964" s="4">
        <v>404502</v>
      </c>
      <c r="P964" s="4">
        <v>0</v>
      </c>
      <c r="T964" s="140"/>
      <c r="U964" s="140" t="s">
        <v>1307</v>
      </c>
      <c r="V964" s="4">
        <v>1</v>
      </c>
      <c r="X964" s="4" t="str">
        <f>IF(ISBLANK(W964),"",VLOOKUP($W964,[2]Sheet2!$A$2:$E$29,3,FALSE))</f>
        <v/>
      </c>
      <c r="Y964" s="4" t="str">
        <f>IF(ISBLANK(W964),"",VLOOKUP($W964,[2]Sheet2!$A$2:$E$29,4,FALSE))</f>
        <v/>
      </c>
    </row>
    <row r="965" customFormat="1" ht="13.5" customHeight="1" spans="1:25">
      <c r="A965" s="4">
        <f t="shared" si="215"/>
        <v>959</v>
      </c>
      <c r="B965" s="47">
        <v>111011</v>
      </c>
      <c r="C965" t="s">
        <v>56</v>
      </c>
      <c r="D965" t="s">
        <v>1266</v>
      </c>
      <c r="F965" t="s">
        <v>1286</v>
      </c>
      <c r="I965">
        <v>0</v>
      </c>
      <c r="J965">
        <v>0</v>
      </c>
      <c r="K965" s="56">
        <v>0</v>
      </c>
      <c r="L965" s="53"/>
      <c r="N965">
        <v>3</v>
      </c>
      <c r="O965">
        <v>404502</v>
      </c>
      <c r="P965">
        <v>0</v>
      </c>
      <c r="T965" s="141"/>
      <c r="U965" s="141"/>
      <c r="V965">
        <v>2</v>
      </c>
      <c r="X965" t="str">
        <f>IF(ISBLANK(W965),"",VLOOKUP($W965,[2]Sheet2!$A$2:$E$29,3,FALSE))</f>
        <v/>
      </c>
      <c r="Y965" t="str">
        <f>IF(ISBLANK(W965),"",VLOOKUP($W965,[2]Sheet2!$A$2:$E$29,4,FALSE))</f>
        <v/>
      </c>
    </row>
    <row r="966" customFormat="1" ht="13.5" customHeight="1" spans="1:25">
      <c r="A966" s="4">
        <f t="shared" si="215"/>
        <v>960</v>
      </c>
      <c r="B966" s="47">
        <v>111011</v>
      </c>
      <c r="C966" t="s">
        <v>61</v>
      </c>
      <c r="D966" t="s">
        <v>1266</v>
      </c>
      <c r="I966">
        <v>0</v>
      </c>
      <c r="J966">
        <v>0</v>
      </c>
      <c r="K966" s="56">
        <v>0</v>
      </c>
      <c r="L966" s="53"/>
      <c r="N966">
        <v>3</v>
      </c>
      <c r="O966">
        <v>404502</v>
      </c>
      <c r="P966">
        <v>0</v>
      </c>
      <c r="T966" s="141"/>
      <c r="U966" s="141"/>
      <c r="V966">
        <v>3</v>
      </c>
      <c r="X966" t="str">
        <f>IF(ISBLANK(W966),"",VLOOKUP($W966,[2]Sheet2!$A$2:$E$29,3,FALSE))</f>
        <v/>
      </c>
      <c r="Y966" t="str">
        <f>IF(ISBLANK(W966),"",VLOOKUP($W966,[2]Sheet2!$A$2:$E$29,4,FALSE))</f>
        <v/>
      </c>
    </row>
    <row r="967" customFormat="1" ht="13.5" customHeight="1" spans="1:25">
      <c r="A967" s="4">
        <f t="shared" si="215"/>
        <v>961</v>
      </c>
      <c r="B967" s="47">
        <v>111011</v>
      </c>
      <c r="C967" t="s">
        <v>66</v>
      </c>
      <c r="D967" t="s">
        <v>1266</v>
      </c>
      <c r="I967">
        <v>0</v>
      </c>
      <c r="J967">
        <v>0</v>
      </c>
      <c r="K967" s="56">
        <v>0</v>
      </c>
      <c r="L967" s="53"/>
      <c r="N967">
        <v>3</v>
      </c>
      <c r="O967">
        <v>404502</v>
      </c>
      <c r="P967">
        <v>0</v>
      </c>
      <c r="T967" s="141"/>
      <c r="U967" s="141"/>
      <c r="V967">
        <v>4</v>
      </c>
      <c r="X967" t="str">
        <f>IF(ISBLANK(W967),"",VLOOKUP($W967,[2]Sheet2!$A$2:$E$29,3,FALSE))</f>
        <v/>
      </c>
      <c r="Y967" t="str">
        <f>IF(ISBLANK(W967),"",VLOOKUP($W967,[2]Sheet2!$A$2:$E$29,4,FALSE))</f>
        <v/>
      </c>
    </row>
    <row r="968" s="16" customFormat="1" ht="13.5" customHeight="1" spans="1:25">
      <c r="A968" s="4">
        <f t="shared" si="215"/>
        <v>962</v>
      </c>
      <c r="B968" s="48">
        <v>111011</v>
      </c>
      <c r="C968" s="16" t="s">
        <v>93</v>
      </c>
      <c r="D968" s="16" t="s">
        <v>1266</v>
      </c>
      <c r="I968" s="16">
        <v>0</v>
      </c>
      <c r="J968" s="16">
        <v>0</v>
      </c>
      <c r="K968" s="57">
        <v>0</v>
      </c>
      <c r="L968" s="54"/>
      <c r="N968" s="16">
        <v>3</v>
      </c>
      <c r="O968" s="16">
        <v>404502</v>
      </c>
      <c r="P968" s="16">
        <v>0</v>
      </c>
      <c r="T968" s="142"/>
      <c r="U968" s="142"/>
      <c r="V968" s="16">
        <v>5</v>
      </c>
      <c r="X968" s="16" t="str">
        <f>IF(ISBLANK(W968),"",VLOOKUP($W968,[2]Sheet2!$A$2:$E$29,3,FALSE))</f>
        <v/>
      </c>
      <c r="Y968" s="16" t="str">
        <f>IF(ISBLANK(W968),"",VLOOKUP($W968,[2]Sheet2!$A$2:$E$29,4,FALSE))</f>
        <v/>
      </c>
    </row>
    <row r="969" ht="18.75" spans="1:25">
      <c r="A969" s="4">
        <f t="shared" ref="A969:A978" si="216">ROW()-6</f>
        <v>963</v>
      </c>
      <c r="B969" s="46">
        <v>113029</v>
      </c>
      <c r="C969" s="4" t="s">
        <v>50</v>
      </c>
      <c r="D969" s="16" t="str">
        <f t="shared" ref="D969:D994" si="217">X969</f>
        <v>UI_icon_teshudognzuo_08</v>
      </c>
      <c r="E969" t="str">
        <f t="shared" ref="E969:E989" si="218">W969</f>
        <v>休闲</v>
      </c>
      <c r="F969" t="s">
        <v>415</v>
      </c>
      <c r="I969">
        <v>1</v>
      </c>
      <c r="J969">
        <v>0</v>
      </c>
      <c r="K969">
        <v>1</v>
      </c>
      <c r="L969" s="53" t="s">
        <v>416</v>
      </c>
      <c r="M969" s="207" t="s">
        <v>300</v>
      </c>
      <c r="N969">
        <v>3.2</v>
      </c>
      <c r="O969" s="4">
        <v>404704</v>
      </c>
      <c r="P969">
        <v>1</v>
      </c>
      <c r="T969" s="60"/>
      <c r="U969" s="60" t="s">
        <v>1333</v>
      </c>
      <c r="V969">
        <v>1</v>
      </c>
      <c r="W969" t="s">
        <v>72</v>
      </c>
      <c r="X969" t="str">
        <f>IF(ISBLANK(W969),"",VLOOKUP($W969,[1]Sheet2!$A$2:$E$29,3,FALSE))</f>
        <v>UI_icon_teshudognzuo_08</v>
      </c>
      <c r="Y969" t="str">
        <f>IF(ISBLANK(W969),"",VLOOKUP($W969,[1]Sheet2!$A$2:$E$29,4,FALSE))</f>
        <v>BQ_mood08</v>
      </c>
    </row>
    <row r="970" ht="18.75" spans="1:25">
      <c r="A970" s="4">
        <f t="shared" si="216"/>
        <v>964</v>
      </c>
      <c r="B970" s="46">
        <v>113029</v>
      </c>
      <c r="C970" t="s">
        <v>56</v>
      </c>
      <c r="D970" s="16" t="str">
        <f t="shared" si="217"/>
        <v>UI_icon_teshudognzuo_04</v>
      </c>
      <c r="E970" t="str">
        <f t="shared" si="218"/>
        <v>放松</v>
      </c>
      <c r="F970" t="s">
        <v>418</v>
      </c>
      <c r="I970">
        <v>1</v>
      </c>
      <c r="J970">
        <v>0</v>
      </c>
      <c r="K970">
        <v>1</v>
      </c>
      <c r="L970" s="53" t="s">
        <v>419</v>
      </c>
      <c r="M970" s="207" t="s">
        <v>300</v>
      </c>
      <c r="N970">
        <v>1.5</v>
      </c>
      <c r="O970" s="4">
        <v>404704</v>
      </c>
      <c r="P970">
        <v>1</v>
      </c>
      <c r="T970" s="60"/>
      <c r="U970" s="60"/>
      <c r="V970">
        <v>2</v>
      </c>
      <c r="W970" t="s">
        <v>111</v>
      </c>
      <c r="X970" t="str">
        <f>IF(ISBLANK(W970),"",VLOOKUP($W970,[1]Sheet2!$A$2:$E$29,3,FALSE))</f>
        <v>UI_icon_teshudognzuo_04</v>
      </c>
      <c r="Y970" t="str">
        <f>IF(ISBLANK(W970),"",VLOOKUP($W970,[1]Sheet2!$A$2:$E$29,4,FALSE))</f>
        <v>BQ_mood04</v>
      </c>
    </row>
    <row r="971" ht="18.75" spans="1:25">
      <c r="A971" s="4">
        <f t="shared" si="216"/>
        <v>965</v>
      </c>
      <c r="B971" s="46">
        <v>113029</v>
      </c>
      <c r="C971" t="s">
        <v>61</v>
      </c>
      <c r="D971" s="16" t="str">
        <f t="shared" si="217"/>
        <v>UI_icon_teshudognzuo_27</v>
      </c>
      <c r="E971" t="str">
        <f t="shared" si="218"/>
        <v>秀</v>
      </c>
      <c r="F971" t="s">
        <v>420</v>
      </c>
      <c r="I971">
        <v>0</v>
      </c>
      <c r="J971">
        <v>1</v>
      </c>
      <c r="K971">
        <v>0</v>
      </c>
      <c r="L971" s="53" t="s">
        <v>421</v>
      </c>
      <c r="M971" s="207" t="s">
        <v>300</v>
      </c>
      <c r="N971">
        <v>0.9</v>
      </c>
      <c r="O971" s="4">
        <v>404704</v>
      </c>
      <c r="P971">
        <v>0</v>
      </c>
      <c r="S971" t="s">
        <v>365</v>
      </c>
      <c r="T971" s="60"/>
      <c r="U971" s="60"/>
      <c r="V971">
        <v>3</v>
      </c>
      <c r="W971" t="s">
        <v>65</v>
      </c>
      <c r="X971" t="str">
        <f>IF(ISBLANK(W971),"",VLOOKUP($W971,[1]Sheet2!$A$2:$E$29,3,FALSE))</f>
        <v>UI_icon_teshudognzuo_27</v>
      </c>
      <c r="Y971" t="str">
        <f>IF(ISBLANK(W971),"",VLOOKUP($W971,[1]Sheet2!$A$2:$E$29,4,FALSE))</f>
        <v>BQ_mood27</v>
      </c>
    </row>
    <row r="972" ht="18.75" spans="1:25">
      <c r="A972" s="4">
        <f t="shared" si="216"/>
        <v>966</v>
      </c>
      <c r="B972" s="46">
        <v>113029</v>
      </c>
      <c r="C972" t="s">
        <v>66</v>
      </c>
      <c r="D972" s="16" t="str">
        <f t="shared" si="217"/>
        <v>UI_icon_teshudognzuo_03</v>
      </c>
      <c r="E972" t="str">
        <f t="shared" si="218"/>
        <v>打招呼</v>
      </c>
      <c r="F972" t="s">
        <v>422</v>
      </c>
      <c r="I972">
        <v>1</v>
      </c>
      <c r="J972">
        <v>0</v>
      </c>
      <c r="K972">
        <v>1</v>
      </c>
      <c r="L972" s="53" t="s">
        <v>423</v>
      </c>
      <c r="M972" s="207" t="s">
        <v>300</v>
      </c>
      <c r="N972">
        <v>1.6</v>
      </c>
      <c r="O972" s="4">
        <v>404704</v>
      </c>
      <c r="P972">
        <v>1</v>
      </c>
      <c r="T972" s="60"/>
      <c r="U972" s="60"/>
      <c r="V972">
        <v>4</v>
      </c>
      <c r="W972" t="s">
        <v>103</v>
      </c>
      <c r="X972" t="str">
        <f>IF(ISBLANK(W972),"",VLOOKUP($W972,[1]Sheet2!$A$2:$E$29,3,FALSE))</f>
        <v>UI_icon_teshudognzuo_03</v>
      </c>
      <c r="Y972" t="str">
        <f>IF(ISBLANK(W972),"",VLOOKUP($W972,[1]Sheet2!$A$2:$E$29,4,FALSE))</f>
        <v>BQ_mood03</v>
      </c>
    </row>
    <row r="973" ht="18.75" spans="1:25">
      <c r="A973" s="4">
        <f t="shared" si="216"/>
        <v>967</v>
      </c>
      <c r="B973" s="46">
        <v>113029</v>
      </c>
      <c r="C973" t="s">
        <v>93</v>
      </c>
      <c r="D973" s="16" t="str">
        <f t="shared" si="217"/>
        <v>UI_icon_teshudognzuo_07</v>
      </c>
      <c r="E973" t="str">
        <f t="shared" si="218"/>
        <v>观望</v>
      </c>
      <c r="F973" t="s">
        <v>424</v>
      </c>
      <c r="I973">
        <v>1</v>
      </c>
      <c r="J973">
        <v>0</v>
      </c>
      <c r="K973">
        <v>1</v>
      </c>
      <c r="L973" s="53" t="s">
        <v>425</v>
      </c>
      <c r="M973" s="207" t="s">
        <v>300</v>
      </c>
      <c r="N973">
        <v>2.1</v>
      </c>
      <c r="O973" s="4">
        <v>404704</v>
      </c>
      <c r="P973">
        <v>1</v>
      </c>
      <c r="T973" s="60"/>
      <c r="U973" s="60"/>
      <c r="V973">
        <v>5</v>
      </c>
      <c r="W973" t="s">
        <v>127</v>
      </c>
      <c r="X973" t="str">
        <f>IF(ISBLANK(W973),"",VLOOKUP($W973,[1]Sheet2!$A$2:$E$29,3,FALSE))</f>
        <v>UI_icon_teshudognzuo_07</v>
      </c>
      <c r="Y973" t="str">
        <f>IF(ISBLANK(W973),"",VLOOKUP($W973,[1]Sheet2!$A$2:$E$29,4,FALSE))</f>
        <v>BQ_mood07</v>
      </c>
    </row>
    <row r="974" customFormat="1" ht="18.75" spans="1:25">
      <c r="A974" s="4">
        <f t="shared" si="216"/>
        <v>968</v>
      </c>
      <c r="B974" s="46">
        <v>113036</v>
      </c>
      <c r="C974" s="4" t="s">
        <v>50</v>
      </c>
      <c r="D974" s="16" t="str">
        <f t="shared" si="217"/>
        <v>UI_icon_teshudognzuo_03</v>
      </c>
      <c r="E974" t="str">
        <f t="shared" si="218"/>
        <v>打招呼</v>
      </c>
      <c r="F974" t="s">
        <v>487</v>
      </c>
      <c r="I974">
        <v>1</v>
      </c>
      <c r="J974">
        <v>0</v>
      </c>
      <c r="K974">
        <v>1</v>
      </c>
      <c r="L974" t="s">
        <v>488</v>
      </c>
      <c r="M974" t="s">
        <v>489</v>
      </c>
      <c r="O974" s="4">
        <v>404800</v>
      </c>
      <c r="P974">
        <v>1</v>
      </c>
      <c r="T974" s="60"/>
      <c r="U974" s="60" t="s">
        <v>490</v>
      </c>
      <c r="V974">
        <v>1</v>
      </c>
      <c r="W974" t="s">
        <v>103</v>
      </c>
      <c r="X974" t="str">
        <f>IF(ISBLANK(W974),"",VLOOKUP($W974,Sheet2!$A$2:$E$29,3,FALSE))</f>
        <v>UI_icon_teshudognzuo_03</v>
      </c>
      <c r="Y974" t="str">
        <f>IF(ISBLANK(W974),"",VLOOKUP($W974,Sheet2!$A$2:$E$29,4,FALSE))</f>
        <v>BQ_mood03</v>
      </c>
    </row>
    <row r="975" customFormat="1" ht="18.75" spans="1:25">
      <c r="A975" s="4">
        <f t="shared" si="216"/>
        <v>969</v>
      </c>
      <c r="B975" s="46">
        <v>113036</v>
      </c>
      <c r="C975" t="s">
        <v>56</v>
      </c>
      <c r="D975" s="16" t="str">
        <f t="shared" si="217"/>
        <v>UI_icon_teshudognzuo_22</v>
      </c>
      <c r="E975" t="str">
        <f t="shared" si="218"/>
        <v>大笑</v>
      </c>
      <c r="F975" t="s">
        <v>491</v>
      </c>
      <c r="I975">
        <v>1</v>
      </c>
      <c r="J975">
        <v>0</v>
      </c>
      <c r="K975">
        <v>1</v>
      </c>
      <c r="L975" t="s">
        <v>492</v>
      </c>
      <c r="M975" t="s">
        <v>300</v>
      </c>
      <c r="O975" s="4">
        <v>404800</v>
      </c>
      <c r="P975">
        <v>1</v>
      </c>
      <c r="T975" s="60"/>
      <c r="U975" s="60"/>
      <c r="V975">
        <v>2</v>
      </c>
      <c r="W975" t="s">
        <v>155</v>
      </c>
      <c r="X975" t="str">
        <f>IF(ISBLANK(W975),"",VLOOKUP($W975,Sheet2!$A$2:$E$29,3,FALSE))</f>
        <v>UI_icon_teshudognzuo_22</v>
      </c>
      <c r="Y975" t="str">
        <f>IF(ISBLANK(W975),"",VLOOKUP($W975,Sheet2!$A$2:$E$29,4,FALSE))</f>
        <v>BQ_mood22</v>
      </c>
    </row>
    <row r="976" customFormat="1" ht="18.75" spans="1:25">
      <c r="A976" s="4">
        <f t="shared" si="216"/>
        <v>970</v>
      </c>
      <c r="B976" s="46">
        <v>113036</v>
      </c>
      <c r="C976" t="s">
        <v>61</v>
      </c>
      <c r="D976" s="16" t="str">
        <f t="shared" si="217"/>
        <v>UI_icon_teshudognzuo_04</v>
      </c>
      <c r="E976" t="str">
        <f t="shared" si="218"/>
        <v>放松</v>
      </c>
      <c r="F976" t="s">
        <v>493</v>
      </c>
      <c r="I976">
        <v>1</v>
      </c>
      <c r="J976">
        <v>0</v>
      </c>
      <c r="K976">
        <v>1</v>
      </c>
      <c r="L976" t="s">
        <v>494</v>
      </c>
      <c r="M976" t="s">
        <v>495</v>
      </c>
      <c r="O976" s="4">
        <v>404800</v>
      </c>
      <c r="P976">
        <v>1</v>
      </c>
      <c r="T976" s="60"/>
      <c r="U976" s="60"/>
      <c r="V976">
        <v>3</v>
      </c>
      <c r="W976" t="s">
        <v>111</v>
      </c>
      <c r="X976" t="str">
        <f>IF(ISBLANK(W976),"",VLOOKUP($W976,Sheet2!$A$2:$E$29,3,FALSE))</f>
        <v>UI_icon_teshudognzuo_04</v>
      </c>
      <c r="Y976" t="str">
        <f>IF(ISBLANK(W976),"",VLOOKUP($W976,Sheet2!$A$2:$E$29,4,FALSE))</f>
        <v>BQ_mood04</v>
      </c>
    </row>
    <row r="977" customFormat="1" ht="18.75" spans="1:25">
      <c r="A977" s="4">
        <f t="shared" si="216"/>
        <v>971</v>
      </c>
      <c r="B977" s="46">
        <v>113036</v>
      </c>
      <c r="C977" t="s">
        <v>66</v>
      </c>
      <c r="D977" s="16" t="str">
        <f t="shared" si="217"/>
        <v>UI_icon_teshudognzuo_07</v>
      </c>
      <c r="E977" t="str">
        <f t="shared" si="218"/>
        <v>观望</v>
      </c>
      <c r="F977" t="s">
        <v>496</v>
      </c>
      <c r="I977">
        <v>1</v>
      </c>
      <c r="J977">
        <v>0</v>
      </c>
      <c r="K977">
        <v>1</v>
      </c>
      <c r="L977" t="s">
        <v>497</v>
      </c>
      <c r="M977" t="s">
        <v>495</v>
      </c>
      <c r="O977" s="4">
        <v>404800</v>
      </c>
      <c r="P977">
        <v>1</v>
      </c>
      <c r="T977" s="60"/>
      <c r="U977" s="60"/>
      <c r="V977">
        <v>4</v>
      </c>
      <c r="W977" t="s">
        <v>127</v>
      </c>
      <c r="X977" t="str">
        <f>IF(ISBLANK(W977),"",VLOOKUP($W977,Sheet2!$A$2:$E$29,3,FALSE))</f>
        <v>UI_icon_teshudognzuo_07</v>
      </c>
      <c r="Y977" t="str">
        <f>IF(ISBLANK(W977),"",VLOOKUP($W977,Sheet2!$A$2:$E$29,4,FALSE))</f>
        <v>BQ_mood07</v>
      </c>
    </row>
    <row r="978" customFormat="1" ht="18.75" spans="1:25">
      <c r="A978" s="4">
        <f t="shared" si="216"/>
        <v>972</v>
      </c>
      <c r="B978" s="46">
        <v>113036</v>
      </c>
      <c r="C978" s="4" t="s">
        <v>93</v>
      </c>
      <c r="D978" s="16" t="str">
        <f t="shared" si="217"/>
        <v>UI_icon_teshudognzuo_03</v>
      </c>
      <c r="E978" t="str">
        <f t="shared" si="218"/>
        <v>打招呼</v>
      </c>
      <c r="I978">
        <v>0</v>
      </c>
      <c r="J978">
        <v>1</v>
      </c>
      <c r="K978">
        <v>0</v>
      </c>
      <c r="O978" s="4">
        <v>404800</v>
      </c>
      <c r="P978">
        <v>0</v>
      </c>
      <c r="S978" t="s">
        <v>365</v>
      </c>
      <c r="T978" s="60"/>
      <c r="U978" s="60"/>
      <c r="V978">
        <v>5</v>
      </c>
      <c r="W978" t="s">
        <v>103</v>
      </c>
      <c r="X978" t="str">
        <f>IF(ISBLANK(W978),"",VLOOKUP($W978,Sheet2!$A$2:$E$29,3,FALSE))</f>
        <v>UI_icon_teshudognzuo_03</v>
      </c>
      <c r="Y978" t="str">
        <f>IF(ISBLANK(W978),"",VLOOKUP($W978,Sheet2!$A$2:$E$29,4,FALSE))</f>
        <v>BQ_mood03</v>
      </c>
    </row>
    <row r="979" customFormat="1" ht="18.75" spans="1:25">
      <c r="A979" s="4">
        <f t="shared" ref="A979:A988" si="219">ROW()-6</f>
        <v>973</v>
      </c>
      <c r="B979" s="46">
        <v>113033</v>
      </c>
      <c r="C979" s="4" t="s">
        <v>50</v>
      </c>
      <c r="D979" s="16" t="str">
        <f t="shared" si="217"/>
        <v>UI_icon_teshudognzuo_07</v>
      </c>
      <c r="E979" t="str">
        <f t="shared" si="218"/>
        <v>观望</v>
      </c>
      <c r="I979">
        <v>1</v>
      </c>
      <c r="J979">
        <v>1</v>
      </c>
      <c r="K979">
        <v>1</v>
      </c>
      <c r="O979" s="4">
        <v>408001</v>
      </c>
      <c r="P979">
        <v>1</v>
      </c>
      <c r="T979" s="60"/>
      <c r="U979" s="60" t="s">
        <v>463</v>
      </c>
      <c r="V979">
        <v>1</v>
      </c>
      <c r="W979" t="s">
        <v>127</v>
      </c>
      <c r="X979" t="str">
        <f>IF(ISBLANK(W979),"",VLOOKUP($W979,Sheet2!$A$2:$E$29,3,FALSE))</f>
        <v>UI_icon_teshudognzuo_07</v>
      </c>
      <c r="Y979" t="str">
        <f>IF(ISBLANK(W979),"",VLOOKUP($W979,Sheet2!$A$2:$E$29,4,FALSE))</f>
        <v>BQ_mood07</v>
      </c>
    </row>
    <row r="980" customFormat="1" ht="18.75" spans="1:25">
      <c r="A980" s="4">
        <f t="shared" si="219"/>
        <v>974</v>
      </c>
      <c r="B980" s="46">
        <v>113033</v>
      </c>
      <c r="C980" t="s">
        <v>56</v>
      </c>
      <c r="D980" s="16" t="str">
        <f t="shared" si="217"/>
        <v>UI_icon_teshudognzuo_16</v>
      </c>
      <c r="E980" t="str">
        <f t="shared" si="218"/>
        <v>挑衅</v>
      </c>
      <c r="I980">
        <v>0</v>
      </c>
      <c r="J980">
        <v>0</v>
      </c>
      <c r="K980">
        <v>0</v>
      </c>
      <c r="O980" s="4">
        <v>408001</v>
      </c>
      <c r="P980">
        <v>0</v>
      </c>
      <c r="T980" s="60"/>
      <c r="U980" s="60"/>
      <c r="V980">
        <v>2</v>
      </c>
      <c r="W980" t="s">
        <v>55</v>
      </c>
      <c r="X980" t="str">
        <f>IF(ISBLANK(W980),"",VLOOKUP($W980,Sheet2!$A$2:$E$29,3,FALSE))</f>
        <v>UI_icon_teshudognzuo_16</v>
      </c>
      <c r="Y980" t="str">
        <f>IF(ISBLANK(W980),"",VLOOKUP($W980,Sheet2!$A$2:$E$29,4,FALSE))</f>
        <v>BQ_mood16</v>
      </c>
    </row>
    <row r="981" customFormat="1" ht="18.75" spans="1:25">
      <c r="A981" s="4">
        <f t="shared" si="219"/>
        <v>975</v>
      </c>
      <c r="B981" s="46">
        <v>113033</v>
      </c>
      <c r="C981" t="s">
        <v>61</v>
      </c>
      <c r="D981" s="16" t="str">
        <f t="shared" si="217"/>
        <v>UI_icon_teshudognzuo_01</v>
      </c>
      <c r="E981" t="str">
        <f t="shared" si="218"/>
        <v>认同</v>
      </c>
      <c r="F981" t="s">
        <v>464</v>
      </c>
      <c r="I981">
        <v>1</v>
      </c>
      <c r="J981">
        <v>1</v>
      </c>
      <c r="K981">
        <v>1</v>
      </c>
      <c r="L981" t="s">
        <v>465</v>
      </c>
      <c r="M981" s="207" t="s">
        <v>406</v>
      </c>
      <c r="N981">
        <v>4.5</v>
      </c>
      <c r="O981" s="4">
        <v>408001</v>
      </c>
      <c r="P981">
        <v>1</v>
      </c>
      <c r="T981" s="60"/>
      <c r="U981" s="60"/>
      <c r="V981">
        <v>3</v>
      </c>
      <c r="W981" t="s">
        <v>67</v>
      </c>
      <c r="X981" t="str">
        <f>IF(ISBLANK(W981),"",VLOOKUP($W981,Sheet2!$A$2:$E$29,3,FALSE))</f>
        <v>UI_icon_teshudognzuo_01</v>
      </c>
      <c r="Y981" t="str">
        <f>IF(ISBLANK(W981),"",VLOOKUP($W981,Sheet2!$A$2:$E$29,4,FALSE))</f>
        <v>BQ_mood01</v>
      </c>
    </row>
    <row r="982" customFormat="1" ht="18.75" spans="1:25">
      <c r="A982" s="4">
        <f t="shared" si="219"/>
        <v>976</v>
      </c>
      <c r="B982" s="46">
        <v>113033</v>
      </c>
      <c r="C982" t="s">
        <v>66</v>
      </c>
      <c r="D982" s="16" t="str">
        <f t="shared" si="217"/>
        <v>UI_icon_teshudognzuo_08</v>
      </c>
      <c r="E982" t="str">
        <f t="shared" si="218"/>
        <v>休闲</v>
      </c>
      <c r="F982" t="s">
        <v>466</v>
      </c>
      <c r="I982">
        <v>1</v>
      </c>
      <c r="J982">
        <v>1</v>
      </c>
      <c r="K982">
        <v>1</v>
      </c>
      <c r="L982" t="s">
        <v>467</v>
      </c>
      <c r="M982" s="207" t="s">
        <v>300</v>
      </c>
      <c r="N982">
        <v>3</v>
      </c>
      <c r="O982" s="4">
        <v>408001</v>
      </c>
      <c r="P982">
        <v>1</v>
      </c>
      <c r="T982" s="60"/>
      <c r="U982" s="60"/>
      <c r="V982">
        <v>4</v>
      </c>
      <c r="W982" t="s">
        <v>72</v>
      </c>
      <c r="X982" t="str">
        <f>IF(ISBLANK(W982),"",VLOOKUP($W982,Sheet2!$A$2:$E$29,3,FALSE))</f>
        <v>UI_icon_teshudognzuo_08</v>
      </c>
      <c r="Y982" t="str">
        <f>IF(ISBLANK(W982),"",VLOOKUP($W982,Sheet2!$A$2:$E$29,4,FALSE))</f>
        <v>BQ_mood08</v>
      </c>
    </row>
    <row r="983" customFormat="1" ht="18.75" spans="1:25">
      <c r="A983" s="4">
        <f t="shared" si="219"/>
        <v>977</v>
      </c>
      <c r="B983" s="46">
        <v>113033</v>
      </c>
      <c r="C983" t="s">
        <v>93</v>
      </c>
      <c r="D983" s="16" t="str">
        <f t="shared" si="217"/>
        <v>UI_icon_teshudognzuo_11</v>
      </c>
      <c r="E983" t="str">
        <f t="shared" si="218"/>
        <v>招手</v>
      </c>
      <c r="I983">
        <v>1</v>
      </c>
      <c r="J983">
        <v>1</v>
      </c>
      <c r="K983">
        <v>1</v>
      </c>
      <c r="O983" s="4">
        <v>408001</v>
      </c>
      <c r="P983">
        <v>1</v>
      </c>
      <c r="T983" s="60"/>
      <c r="U983" s="60"/>
      <c r="V983">
        <v>5</v>
      </c>
      <c r="W983" t="s">
        <v>468</v>
      </c>
      <c r="X983" t="str">
        <f>IF(ISBLANK(W983),"",VLOOKUP($W983,Sheet2!$A$2:$E$29,3,FALSE))</f>
        <v>UI_icon_teshudognzuo_11</v>
      </c>
      <c r="Y983" t="str">
        <f>IF(ISBLANK(W983),"",VLOOKUP($W983,Sheet2!$A$2:$E$29,4,FALSE))</f>
        <v>BQ_mood11</v>
      </c>
    </row>
    <row r="984" customFormat="1" ht="18.75" spans="1:25">
      <c r="A984" s="4">
        <f t="shared" si="219"/>
        <v>978</v>
      </c>
      <c r="B984" s="46">
        <v>113031</v>
      </c>
      <c r="C984" s="4" t="s">
        <v>50</v>
      </c>
      <c r="D984" s="16" t="str">
        <f t="shared" si="217"/>
        <v>UI_icon_teshudognzuo_04</v>
      </c>
      <c r="E984" t="str">
        <f t="shared" si="218"/>
        <v>放松</v>
      </c>
      <c r="F984" t="s">
        <v>1321</v>
      </c>
      <c r="I984">
        <v>1</v>
      </c>
      <c r="J984">
        <v>0</v>
      </c>
      <c r="K984">
        <v>1</v>
      </c>
      <c r="L984" s="53" t="s">
        <v>440</v>
      </c>
      <c r="M984" s="207" t="s">
        <v>300</v>
      </c>
      <c r="N984">
        <v>2.8</v>
      </c>
      <c r="O984" s="4">
        <v>407101</v>
      </c>
      <c r="P984">
        <v>1</v>
      </c>
      <c r="T984" s="60"/>
      <c r="U984" s="60" t="s">
        <v>1334</v>
      </c>
      <c r="V984">
        <v>1</v>
      </c>
      <c r="W984" t="s">
        <v>111</v>
      </c>
      <c r="X984" t="str">
        <f>IF(ISBLANK(W984),"",VLOOKUP($W984,[1]Sheet2!$A$2:$E$29,3,FALSE))</f>
        <v>UI_icon_teshudognzuo_04</v>
      </c>
      <c r="Y984" t="str">
        <f>IF(ISBLANK(W984),"",VLOOKUP($W984,[1]Sheet2!$A$2:$E$29,4,FALSE))</f>
        <v>BQ_mood04</v>
      </c>
    </row>
    <row r="985" customFormat="1" ht="18.75" spans="1:25">
      <c r="A985" s="4">
        <f t="shared" si="219"/>
        <v>979</v>
      </c>
      <c r="B985" s="46">
        <v>113031</v>
      </c>
      <c r="C985" t="s">
        <v>56</v>
      </c>
      <c r="D985" s="16" t="str">
        <f t="shared" si="217"/>
        <v>UI_icon_teshudognzuo_16</v>
      </c>
      <c r="E985" t="str">
        <f t="shared" si="218"/>
        <v>挑衅</v>
      </c>
      <c r="F985" t="s">
        <v>1322</v>
      </c>
      <c r="I985">
        <v>1</v>
      </c>
      <c r="J985">
        <v>0</v>
      </c>
      <c r="K985">
        <v>1</v>
      </c>
      <c r="L985" s="53" t="s">
        <v>443</v>
      </c>
      <c r="M985" s="207" t="s">
        <v>300</v>
      </c>
      <c r="N985">
        <v>3</v>
      </c>
      <c r="O985" s="4">
        <v>407101</v>
      </c>
      <c r="P985">
        <v>1</v>
      </c>
      <c r="T985" s="60"/>
      <c r="U985" s="60"/>
      <c r="V985">
        <v>2</v>
      </c>
      <c r="W985" t="s">
        <v>55</v>
      </c>
      <c r="X985" t="str">
        <f>IF(ISBLANK(W985),"",VLOOKUP($W985,[1]Sheet2!$A$2:$E$29,3,FALSE))</f>
        <v>UI_icon_teshudognzuo_16</v>
      </c>
      <c r="Y985" t="str">
        <f>IF(ISBLANK(W985),"",VLOOKUP($W985,[1]Sheet2!$A$2:$E$29,4,FALSE))</f>
        <v>BQ_mood16</v>
      </c>
    </row>
    <row r="986" customFormat="1" ht="18.75" spans="1:25">
      <c r="A986" s="4">
        <f t="shared" si="219"/>
        <v>980</v>
      </c>
      <c r="B986" s="46">
        <v>113031</v>
      </c>
      <c r="C986" t="s">
        <v>61</v>
      </c>
      <c r="D986" s="16" t="str">
        <f t="shared" si="217"/>
        <v>UI_icon_teshudognzuo_03</v>
      </c>
      <c r="E986" t="str">
        <f t="shared" si="218"/>
        <v>打招呼</v>
      </c>
      <c r="F986" t="s">
        <v>1323</v>
      </c>
      <c r="I986">
        <v>1</v>
      </c>
      <c r="J986">
        <v>0</v>
      </c>
      <c r="K986">
        <v>0</v>
      </c>
      <c r="L986" t="s">
        <v>445</v>
      </c>
      <c r="M986" s="207" t="s">
        <v>300</v>
      </c>
      <c r="N986">
        <v>3</v>
      </c>
      <c r="O986" s="4">
        <v>407101</v>
      </c>
      <c r="P986">
        <v>0</v>
      </c>
      <c r="T986" s="60"/>
      <c r="U986" s="60"/>
      <c r="V986">
        <v>3</v>
      </c>
      <c r="W986" t="s">
        <v>103</v>
      </c>
      <c r="X986" t="str">
        <f>IF(ISBLANK(W986),"",VLOOKUP($W986,[1]Sheet2!$A$2:$E$29,3,FALSE))</f>
        <v>UI_icon_teshudognzuo_03</v>
      </c>
      <c r="Y986" t="str">
        <f>IF(ISBLANK(W986),"",VLOOKUP($W986,[1]Sheet2!$A$2:$E$29,4,FALSE))</f>
        <v>BQ_mood03</v>
      </c>
    </row>
    <row r="987" customFormat="1" ht="18.75" spans="1:25">
      <c r="A987" s="4">
        <f t="shared" si="219"/>
        <v>981</v>
      </c>
      <c r="B987" s="46">
        <v>113031</v>
      </c>
      <c r="C987" t="s">
        <v>66</v>
      </c>
      <c r="D987" s="16" t="str">
        <f t="shared" si="217"/>
        <v>UI_icon_teshudognzuo_07</v>
      </c>
      <c r="E987" t="str">
        <f t="shared" si="218"/>
        <v>观望</v>
      </c>
      <c r="F987" t="s">
        <v>1324</v>
      </c>
      <c r="I987">
        <v>1</v>
      </c>
      <c r="J987">
        <v>0</v>
      </c>
      <c r="K987">
        <v>0</v>
      </c>
      <c r="L987" s="53" t="s">
        <v>448</v>
      </c>
      <c r="M987" s="207" t="s">
        <v>300</v>
      </c>
      <c r="N987">
        <v>2.2</v>
      </c>
      <c r="O987" s="4">
        <v>407101</v>
      </c>
      <c r="P987">
        <v>0</v>
      </c>
      <c r="T987" s="60"/>
      <c r="U987" s="60"/>
      <c r="V987">
        <v>4</v>
      </c>
      <c r="W987" t="s">
        <v>127</v>
      </c>
      <c r="X987" t="str">
        <f>IF(ISBLANK(W987),"",VLOOKUP($W987,[1]Sheet2!$A$2:$E$29,3,FALSE))</f>
        <v>UI_icon_teshudognzuo_07</v>
      </c>
      <c r="Y987" t="str">
        <f>IF(ISBLANK(W987),"",VLOOKUP($W987,[1]Sheet2!$A$2:$E$29,4,FALSE))</f>
        <v>BQ_mood07</v>
      </c>
    </row>
    <row r="988" customFormat="1" ht="27" spans="1:25">
      <c r="A988" s="4">
        <f t="shared" si="219"/>
        <v>982</v>
      </c>
      <c r="B988" s="46">
        <v>113031</v>
      </c>
      <c r="C988" t="s">
        <v>93</v>
      </c>
      <c r="D988" s="16" t="str">
        <f t="shared" si="217"/>
        <v>UI_icon_teshudognzuo_27</v>
      </c>
      <c r="E988" t="str">
        <f t="shared" si="218"/>
        <v>秀</v>
      </c>
      <c r="F988" t="s">
        <v>1325</v>
      </c>
      <c r="I988">
        <v>1</v>
      </c>
      <c r="J988">
        <v>0</v>
      </c>
      <c r="K988">
        <v>0</v>
      </c>
      <c r="L988" s="67" t="s">
        <v>451</v>
      </c>
      <c r="M988" s="207" t="s">
        <v>300</v>
      </c>
      <c r="N988">
        <v>3.2</v>
      </c>
      <c r="O988" s="4">
        <v>407101</v>
      </c>
      <c r="P988">
        <v>0</v>
      </c>
      <c r="T988" s="60"/>
      <c r="U988" s="60"/>
      <c r="V988">
        <v>5</v>
      </c>
      <c r="W988" t="s">
        <v>65</v>
      </c>
      <c r="X988" t="str">
        <f>IF(ISBLANK(W988),"",VLOOKUP($W988,[1]Sheet2!$A$2:$E$29,3,FALSE))</f>
        <v>UI_icon_teshudognzuo_27</v>
      </c>
      <c r="Y988" t="str">
        <f>IF(ISBLANK(W988),"",VLOOKUP($W988,[1]Sheet2!$A$2:$E$29,4,FALSE))</f>
        <v>BQ_mood27</v>
      </c>
    </row>
    <row r="989" customFormat="1" ht="18.75" spans="1:25">
      <c r="A989" s="4">
        <f t="shared" ref="A989:A998" si="220">ROW()-6</f>
        <v>983</v>
      </c>
      <c r="B989" s="46">
        <v>113031</v>
      </c>
      <c r="C989" t="s">
        <v>364</v>
      </c>
      <c r="D989" s="16" t="str">
        <f t="shared" si="217"/>
        <v>UI_icon_teshudognzuo_28</v>
      </c>
      <c r="E989" t="str">
        <f t="shared" si="218"/>
        <v>玩</v>
      </c>
      <c r="I989">
        <v>0</v>
      </c>
      <c r="J989">
        <v>1</v>
      </c>
      <c r="K989">
        <v>0</v>
      </c>
      <c r="O989" s="4">
        <v>407101</v>
      </c>
      <c r="P989">
        <v>0</v>
      </c>
      <c r="S989" t="s">
        <v>365</v>
      </c>
      <c r="T989" s="60"/>
      <c r="U989" s="60"/>
      <c r="V989">
        <v>6</v>
      </c>
      <c r="W989" t="s">
        <v>153</v>
      </c>
      <c r="X989" t="str">
        <f>IF(ISBLANK(W989),"",VLOOKUP($W989,[1]Sheet2!$A$2:$E$29,3,FALSE))</f>
        <v>UI_icon_teshudognzuo_28</v>
      </c>
      <c r="Y989" t="str">
        <f>IF(ISBLANK(W989),"",VLOOKUP($W989,[1]Sheet2!$A$2:$E$29,4,FALSE))</f>
        <v>BQ_mood28</v>
      </c>
    </row>
    <row r="990" s="4" customFormat="1" ht="18.75" spans="1:25">
      <c r="A990" s="4">
        <f t="shared" si="220"/>
        <v>984</v>
      </c>
      <c r="B990" s="46">
        <v>113013</v>
      </c>
      <c r="C990" s="4" t="s">
        <v>50</v>
      </c>
      <c r="D990" s="4" t="str">
        <f t="shared" si="217"/>
        <v>UI_icon_teshudognzuo_28</v>
      </c>
      <c r="E990" s="4" t="s">
        <v>153</v>
      </c>
      <c r="I990" s="4">
        <v>1</v>
      </c>
      <c r="J990" s="4">
        <v>1</v>
      </c>
      <c r="K990" s="55">
        <v>0</v>
      </c>
      <c r="L990" s="52"/>
      <c r="O990" s="4">
        <v>405602</v>
      </c>
      <c r="P990" s="4">
        <v>0</v>
      </c>
      <c r="T990" s="59"/>
      <c r="U990" s="59" t="s">
        <v>1335</v>
      </c>
      <c r="V990" s="4">
        <v>1</v>
      </c>
      <c r="W990" s="4" t="s">
        <v>153</v>
      </c>
      <c r="X990" s="4" t="str">
        <f>IF(ISBLANK(W990),"",VLOOKUP($W990,Sheet2!$A$2:$E$29,3,FALSE))</f>
        <v>UI_icon_teshudognzuo_28</v>
      </c>
      <c r="Y990" s="4" t="str">
        <f>IF(ISBLANK(W990),"",VLOOKUP($W990,Sheet2!$A$2:$E$29,4,FALSE))</f>
        <v>BQ_mood28</v>
      </c>
    </row>
    <row r="991" customFormat="1" ht="18.75" spans="1:25">
      <c r="A991" s="4">
        <f t="shared" si="220"/>
        <v>985</v>
      </c>
      <c r="B991" s="47">
        <v>113013</v>
      </c>
      <c r="C991" t="s">
        <v>56</v>
      </c>
      <c r="D991" t="str">
        <f t="shared" si="217"/>
        <v>UI_icon_teshudognzuo_15</v>
      </c>
      <c r="E991" t="s">
        <v>194</v>
      </c>
      <c r="F991" s="53" t="s">
        <v>226</v>
      </c>
      <c r="I991">
        <v>1</v>
      </c>
      <c r="J991">
        <v>0</v>
      </c>
      <c r="K991" s="56">
        <v>1</v>
      </c>
      <c r="L991" s="53" t="s">
        <v>227</v>
      </c>
      <c r="M991" s="207" t="s">
        <v>228</v>
      </c>
      <c r="N991">
        <v>6.5</v>
      </c>
      <c r="O991" s="4">
        <v>405602</v>
      </c>
      <c r="P991">
        <v>1</v>
      </c>
      <c r="T991" s="60"/>
      <c r="U991" s="60"/>
      <c r="V991">
        <v>2</v>
      </c>
      <c r="W991" t="s">
        <v>194</v>
      </c>
      <c r="X991" t="str">
        <f>IF(ISBLANK(W991),"",VLOOKUP($W991,Sheet2!$A$2:$E$29,3,FALSE))</f>
        <v>UI_icon_teshudognzuo_15</v>
      </c>
      <c r="Y991" t="str">
        <f>IF(ISBLANK(W991),"",VLOOKUP($W991,Sheet2!$A$2:$E$29,4,FALSE))</f>
        <v>BQ_mood15</v>
      </c>
    </row>
    <row r="992" customFormat="1" ht="18.75" spans="1:25">
      <c r="A992" s="4">
        <f t="shared" si="220"/>
        <v>986</v>
      </c>
      <c r="B992" s="47">
        <v>113013</v>
      </c>
      <c r="C992" t="s">
        <v>61</v>
      </c>
      <c r="D992" t="str">
        <f t="shared" si="217"/>
        <v>UI_icon_teshudognzuo_08</v>
      </c>
      <c r="E992" t="s">
        <v>72</v>
      </c>
      <c r="F992" t="s">
        <v>229</v>
      </c>
      <c r="I992">
        <v>1</v>
      </c>
      <c r="J992">
        <v>1</v>
      </c>
      <c r="K992" s="56">
        <v>1</v>
      </c>
      <c r="L992" s="53" t="s">
        <v>230</v>
      </c>
      <c r="M992" s="207" t="s">
        <v>231</v>
      </c>
      <c r="N992">
        <v>4.9</v>
      </c>
      <c r="O992" s="4">
        <v>405602</v>
      </c>
      <c r="P992">
        <v>0</v>
      </c>
      <c r="T992" s="60"/>
      <c r="U992" s="60"/>
      <c r="V992">
        <v>3</v>
      </c>
      <c r="W992" t="s">
        <v>72</v>
      </c>
      <c r="X992" t="str">
        <f>IF(ISBLANK(W992),"",VLOOKUP($W992,Sheet2!$A$2:$E$29,3,FALSE))</f>
        <v>UI_icon_teshudognzuo_08</v>
      </c>
      <c r="Y992" t="str">
        <f>IF(ISBLANK(W992),"",VLOOKUP($W992,Sheet2!$A$2:$E$29,4,FALSE))</f>
        <v>BQ_mood08</v>
      </c>
    </row>
    <row r="993" customFormat="1" ht="18.75" spans="1:25">
      <c r="A993" s="4">
        <f t="shared" si="220"/>
        <v>987</v>
      </c>
      <c r="B993" s="47">
        <v>113013</v>
      </c>
      <c r="C993" t="s">
        <v>66</v>
      </c>
      <c r="D993" t="str">
        <f t="shared" si="217"/>
        <v>UI_icon_teshudognzuo_27</v>
      </c>
      <c r="E993" t="s">
        <v>65</v>
      </c>
      <c r="F993" t="s">
        <v>232</v>
      </c>
      <c r="I993">
        <v>1</v>
      </c>
      <c r="J993">
        <v>0</v>
      </c>
      <c r="K993" s="56">
        <v>1</v>
      </c>
      <c r="L993" s="53" t="s">
        <v>233</v>
      </c>
      <c r="M993" s="207" t="s">
        <v>231</v>
      </c>
      <c r="N993">
        <v>6</v>
      </c>
      <c r="O993" s="4">
        <v>405602</v>
      </c>
      <c r="P993">
        <v>1</v>
      </c>
      <c r="T993" s="60"/>
      <c r="U993" s="60"/>
      <c r="V993">
        <v>4</v>
      </c>
      <c r="W993" t="s">
        <v>65</v>
      </c>
      <c r="X993" t="str">
        <f>IF(ISBLANK(W993),"",VLOOKUP($W993,Sheet2!$A$2:$E$29,3,FALSE))</f>
        <v>UI_icon_teshudognzuo_27</v>
      </c>
      <c r="Y993" t="str">
        <f>IF(ISBLANK(W993),"",VLOOKUP($W993,Sheet2!$A$2:$E$29,4,FALSE))</f>
        <v>BQ_mood27</v>
      </c>
    </row>
    <row r="994" s="16" customFormat="1" ht="18.75" spans="1:25">
      <c r="A994" s="4">
        <f t="shared" si="220"/>
        <v>988</v>
      </c>
      <c r="B994" s="48">
        <v>113013</v>
      </c>
      <c r="C994" s="16" t="s">
        <v>93</v>
      </c>
      <c r="D994" s="16" t="str">
        <f t="shared" si="217"/>
        <v>UI_icon_teshudognzuo_16</v>
      </c>
      <c r="E994" s="16" t="s">
        <v>55</v>
      </c>
      <c r="F994" s="16" t="s">
        <v>234</v>
      </c>
      <c r="I994" s="16">
        <v>1</v>
      </c>
      <c r="J994" s="16">
        <v>0</v>
      </c>
      <c r="K994" s="57">
        <v>1</v>
      </c>
      <c r="L994" s="54" t="s">
        <v>235</v>
      </c>
      <c r="M994" s="208" t="s">
        <v>236</v>
      </c>
      <c r="N994" s="16">
        <v>1.9</v>
      </c>
      <c r="O994" s="4">
        <v>405602</v>
      </c>
      <c r="P994" s="16">
        <v>1</v>
      </c>
      <c r="T994" s="61"/>
      <c r="U994" s="61"/>
      <c r="V994" s="16">
        <v>5</v>
      </c>
      <c r="W994" s="16" t="s">
        <v>55</v>
      </c>
      <c r="X994" s="16" t="str">
        <f>IF(ISBLANK(W994),"",VLOOKUP($W994,Sheet2!$A$2:$E$29,3,FALSE))</f>
        <v>UI_icon_teshudognzuo_16</v>
      </c>
      <c r="Y994" s="16" t="str">
        <f>IF(ISBLANK(W994),"",VLOOKUP($W994,Sheet2!$A$2:$E$29,4,FALSE))</f>
        <v>BQ_mood16</v>
      </c>
    </row>
    <row r="995" customFormat="1" ht="18.75" spans="1:25">
      <c r="A995" s="4">
        <f t="shared" si="220"/>
        <v>989</v>
      </c>
      <c r="B995" s="46">
        <v>113031</v>
      </c>
      <c r="C995" s="4" t="s">
        <v>50</v>
      </c>
      <c r="D995" s="16" t="str">
        <f t="shared" ref="D995:D1007" si="221">X995</f>
        <v>UI_icon_teshudognzuo_04</v>
      </c>
      <c r="E995" t="str">
        <f t="shared" ref="E995:E1007" si="222">W995</f>
        <v>放松</v>
      </c>
      <c r="F995" t="s">
        <v>1321</v>
      </c>
      <c r="I995">
        <v>1</v>
      </c>
      <c r="J995">
        <v>0</v>
      </c>
      <c r="K995">
        <v>1</v>
      </c>
      <c r="L995" s="53" t="s">
        <v>440</v>
      </c>
      <c r="M995" s="207" t="s">
        <v>300</v>
      </c>
      <c r="N995">
        <v>2.8</v>
      </c>
      <c r="O995" s="4">
        <v>407102</v>
      </c>
      <c r="P995">
        <v>1</v>
      </c>
      <c r="T995" s="60"/>
      <c r="U995" s="60" t="s">
        <v>1336</v>
      </c>
      <c r="V995">
        <v>1</v>
      </c>
      <c r="W995" t="s">
        <v>111</v>
      </c>
      <c r="X995" t="str">
        <f>IF(ISBLANK(W995),"",VLOOKUP($W995,[1]Sheet2!$A$2:$E$29,3,FALSE))</f>
        <v>UI_icon_teshudognzuo_04</v>
      </c>
      <c r="Y995" t="str">
        <f>IF(ISBLANK(W995),"",VLOOKUP($W995,[1]Sheet2!$A$2:$E$29,4,FALSE))</f>
        <v>BQ_mood04</v>
      </c>
    </row>
    <row r="996" customFormat="1" ht="18.75" spans="1:25">
      <c r="A996" s="4">
        <f t="shared" si="220"/>
        <v>990</v>
      </c>
      <c r="B996" s="46">
        <v>113031</v>
      </c>
      <c r="C996" t="s">
        <v>56</v>
      </c>
      <c r="D996" s="16" t="str">
        <f t="shared" si="221"/>
        <v>UI_icon_teshudognzuo_16</v>
      </c>
      <c r="E996" t="str">
        <f t="shared" si="222"/>
        <v>挑衅</v>
      </c>
      <c r="F996" t="s">
        <v>1322</v>
      </c>
      <c r="I996">
        <v>1</v>
      </c>
      <c r="J996">
        <v>0</v>
      </c>
      <c r="K996">
        <v>1</v>
      </c>
      <c r="L996" s="53" t="s">
        <v>443</v>
      </c>
      <c r="M996" s="207" t="s">
        <v>300</v>
      </c>
      <c r="N996">
        <v>3</v>
      </c>
      <c r="O996" s="4">
        <v>407102</v>
      </c>
      <c r="P996">
        <v>1</v>
      </c>
      <c r="T996" s="60"/>
      <c r="U996" s="60"/>
      <c r="V996">
        <v>2</v>
      </c>
      <c r="W996" t="s">
        <v>55</v>
      </c>
      <c r="X996" t="str">
        <f>IF(ISBLANK(W996),"",VLOOKUP($W996,[1]Sheet2!$A$2:$E$29,3,FALSE))</f>
        <v>UI_icon_teshudognzuo_16</v>
      </c>
      <c r="Y996" t="str">
        <f>IF(ISBLANK(W996),"",VLOOKUP($W996,[1]Sheet2!$A$2:$E$29,4,FALSE))</f>
        <v>BQ_mood16</v>
      </c>
    </row>
    <row r="997" customFormat="1" ht="18.75" spans="1:25">
      <c r="A997" s="4">
        <f t="shared" si="220"/>
        <v>991</v>
      </c>
      <c r="B997" s="46">
        <v>113031</v>
      </c>
      <c r="C997" t="s">
        <v>61</v>
      </c>
      <c r="D997" s="16" t="str">
        <f t="shared" si="221"/>
        <v>UI_icon_teshudognzuo_10</v>
      </c>
      <c r="E997" t="str">
        <f t="shared" si="222"/>
        <v>生气</v>
      </c>
      <c r="F997" t="s">
        <v>1323</v>
      </c>
      <c r="I997">
        <v>1</v>
      </c>
      <c r="J997">
        <v>0</v>
      </c>
      <c r="K997">
        <v>0</v>
      </c>
      <c r="L997" t="s">
        <v>445</v>
      </c>
      <c r="M997" s="207" t="s">
        <v>300</v>
      </c>
      <c r="N997">
        <v>3</v>
      </c>
      <c r="O997" s="4">
        <v>407102</v>
      </c>
      <c r="P997">
        <v>0</v>
      </c>
      <c r="T997" s="60"/>
      <c r="U997" s="60"/>
      <c r="V997">
        <v>3</v>
      </c>
      <c r="W997" t="s">
        <v>446</v>
      </c>
      <c r="X997" t="str">
        <f>IF(ISBLANK(W997),"",VLOOKUP($W997,[1]Sheet2!$A$2:$E$29,3,FALSE))</f>
        <v>UI_icon_teshudognzuo_10</v>
      </c>
      <c r="Y997" t="str">
        <f>IF(ISBLANK(W997),"",VLOOKUP($W997,[1]Sheet2!$A$2:$E$29,4,FALSE))</f>
        <v>BQ_mood10</v>
      </c>
    </row>
    <row r="998" customFormat="1" ht="18.75" spans="1:25">
      <c r="A998" s="4">
        <f t="shared" si="220"/>
        <v>992</v>
      </c>
      <c r="B998" s="46">
        <v>113031</v>
      </c>
      <c r="C998" t="s">
        <v>66</v>
      </c>
      <c r="D998" s="16" t="str">
        <f t="shared" si="221"/>
        <v>UI_icon_teshudognzuo_06</v>
      </c>
      <c r="E998" t="str">
        <f t="shared" si="222"/>
        <v>行礼</v>
      </c>
      <c r="F998" t="s">
        <v>1324</v>
      </c>
      <c r="I998">
        <v>1</v>
      </c>
      <c r="J998">
        <v>0</v>
      </c>
      <c r="K998">
        <v>0</v>
      </c>
      <c r="L998" s="53" t="s">
        <v>448</v>
      </c>
      <c r="M998" s="207" t="s">
        <v>300</v>
      </c>
      <c r="N998">
        <v>2.2</v>
      </c>
      <c r="O998" s="4">
        <v>407102</v>
      </c>
      <c r="P998">
        <v>0</v>
      </c>
      <c r="T998" s="60"/>
      <c r="U998" s="60"/>
      <c r="V998">
        <v>4</v>
      </c>
      <c r="W998" t="s">
        <v>449</v>
      </c>
      <c r="X998" t="str">
        <f>IF(ISBLANK(W998),"",VLOOKUP($W998,[1]Sheet2!$A$2:$E$29,3,FALSE))</f>
        <v>UI_icon_teshudognzuo_06</v>
      </c>
      <c r="Y998" t="str">
        <f>IF(ISBLANK(W998),"",VLOOKUP($W998,[1]Sheet2!$A$2:$E$29,4,FALSE))</f>
        <v>BQ_mood06</v>
      </c>
    </row>
    <row r="999" customFormat="1" ht="27" spans="1:25">
      <c r="A999" s="4">
        <f t="shared" ref="A999:A1008" si="223">ROW()-6</f>
        <v>993</v>
      </c>
      <c r="B999" s="46">
        <v>113031</v>
      </c>
      <c r="C999" t="s">
        <v>93</v>
      </c>
      <c r="D999" s="16" t="str">
        <f t="shared" si="221"/>
        <v>UI_icon_teshudognzuo_27</v>
      </c>
      <c r="E999" t="str">
        <f t="shared" si="222"/>
        <v>秀</v>
      </c>
      <c r="F999" t="s">
        <v>1325</v>
      </c>
      <c r="I999">
        <v>1</v>
      </c>
      <c r="J999">
        <v>0</v>
      </c>
      <c r="K999">
        <v>0</v>
      </c>
      <c r="L999" s="67" t="s">
        <v>451</v>
      </c>
      <c r="M999" s="207" t="s">
        <v>300</v>
      </c>
      <c r="N999">
        <v>3.2</v>
      </c>
      <c r="O999" s="4">
        <v>407102</v>
      </c>
      <c r="P999">
        <v>0</v>
      </c>
      <c r="T999" s="60"/>
      <c r="U999" s="60"/>
      <c r="V999">
        <v>5</v>
      </c>
      <c r="W999" t="s">
        <v>65</v>
      </c>
      <c r="X999" t="str">
        <f>IF(ISBLANK(W999),"",VLOOKUP($W999,[1]Sheet2!$A$2:$E$29,3,FALSE))</f>
        <v>UI_icon_teshudognzuo_27</v>
      </c>
      <c r="Y999" t="str">
        <f>IF(ISBLANK(W999),"",VLOOKUP($W999,[1]Sheet2!$A$2:$E$29,4,FALSE))</f>
        <v>BQ_mood27</v>
      </c>
    </row>
    <row r="1000" customFormat="1" ht="18.75" spans="1:25">
      <c r="A1000" s="4">
        <f t="shared" si="223"/>
        <v>994</v>
      </c>
      <c r="B1000" s="46">
        <v>113031</v>
      </c>
      <c r="C1000" t="s">
        <v>364</v>
      </c>
      <c r="D1000" s="16" t="str">
        <f t="shared" si="221"/>
        <v>UI_icon_teshudognzuo_28</v>
      </c>
      <c r="E1000" t="str">
        <f t="shared" si="222"/>
        <v>玩</v>
      </c>
      <c r="I1000">
        <v>0</v>
      </c>
      <c r="J1000">
        <v>1</v>
      </c>
      <c r="K1000">
        <v>0</v>
      </c>
      <c r="O1000" s="4">
        <v>407102</v>
      </c>
      <c r="P1000">
        <v>0</v>
      </c>
      <c r="S1000" t="s">
        <v>365</v>
      </c>
      <c r="T1000" s="60"/>
      <c r="U1000" s="60"/>
      <c r="V1000">
        <v>6</v>
      </c>
      <c r="W1000" t="s">
        <v>153</v>
      </c>
      <c r="X1000" t="str">
        <f>IF(ISBLANK(W1000),"",VLOOKUP($W1000,[1]Sheet2!$A$2:$E$29,3,FALSE))</f>
        <v>UI_icon_teshudognzuo_28</v>
      </c>
      <c r="Y1000" t="str">
        <f>IF(ISBLANK(W1000),"",VLOOKUP($W1000,[1]Sheet2!$A$2:$E$29,4,FALSE))</f>
        <v>BQ_mood28</v>
      </c>
    </row>
    <row r="1001" customFormat="1" ht="16" customHeight="1" spans="1:25">
      <c r="A1001" s="4">
        <f t="shared" si="223"/>
        <v>995</v>
      </c>
      <c r="B1001" s="46">
        <v>113042</v>
      </c>
      <c r="C1001" s="4" t="s">
        <v>50</v>
      </c>
      <c r="D1001" s="16" t="str">
        <f t="shared" si="221"/>
        <v>UI_icon_teshudognzuo_03</v>
      </c>
      <c r="E1001" t="str">
        <f t="shared" si="222"/>
        <v>打招呼</v>
      </c>
      <c r="F1001" t="s">
        <v>540</v>
      </c>
      <c r="I1001">
        <v>1</v>
      </c>
      <c r="J1001">
        <v>0</v>
      </c>
      <c r="K1001">
        <v>1</v>
      </c>
      <c r="L1001" t="s">
        <v>541</v>
      </c>
      <c r="M1001" s="207" t="s">
        <v>300</v>
      </c>
      <c r="O1001" s="4">
        <v>408401</v>
      </c>
      <c r="P1001">
        <v>1</v>
      </c>
      <c r="T1001" s="60"/>
      <c r="U1001" s="60" t="s">
        <v>1337</v>
      </c>
      <c r="V1001">
        <v>1</v>
      </c>
      <c r="W1001" t="s">
        <v>103</v>
      </c>
      <c r="X1001" t="str">
        <f>IF(ISBLANK(W1001),"",VLOOKUP($W1001,Sheet2!$A$2:$E$29,3,FALSE))</f>
        <v>UI_icon_teshudognzuo_03</v>
      </c>
      <c r="Y1001" t="str">
        <f>IF(ISBLANK(W1001),"",VLOOKUP($W1001,Sheet2!$A$2:$E$29,4,FALSE))</f>
        <v>BQ_mood03</v>
      </c>
    </row>
    <row r="1002" customFormat="1" ht="16" customHeight="1" spans="1:25">
      <c r="A1002" s="4">
        <f t="shared" si="223"/>
        <v>996</v>
      </c>
      <c r="B1002" s="46">
        <v>113042</v>
      </c>
      <c r="C1002" s="4" t="s">
        <v>56</v>
      </c>
      <c r="D1002" s="16" t="str">
        <f t="shared" si="221"/>
        <v>UI_icon_teshudognzuo_28</v>
      </c>
      <c r="E1002" t="str">
        <f t="shared" si="222"/>
        <v>玩</v>
      </c>
      <c r="F1002" t="s">
        <v>543</v>
      </c>
      <c r="I1002">
        <v>1</v>
      </c>
      <c r="J1002">
        <v>0</v>
      </c>
      <c r="K1002">
        <v>1</v>
      </c>
      <c r="L1002" t="s">
        <v>544</v>
      </c>
      <c r="M1002" s="207" t="s">
        <v>300</v>
      </c>
      <c r="O1002" s="4">
        <v>408401</v>
      </c>
      <c r="P1002">
        <v>1</v>
      </c>
      <c r="T1002" s="60"/>
      <c r="U1002" s="60"/>
      <c r="V1002">
        <v>2</v>
      </c>
      <c r="W1002" t="s">
        <v>153</v>
      </c>
      <c r="X1002" t="str">
        <f>IF(ISBLANK(W1002),"",VLOOKUP($W1002,Sheet2!$A$2:$E$29,3,FALSE))</f>
        <v>UI_icon_teshudognzuo_28</v>
      </c>
      <c r="Y1002" t="str">
        <f>IF(ISBLANK(W1002),"",VLOOKUP($W1002,Sheet2!$A$2:$E$29,4,FALSE))</f>
        <v>BQ_mood28</v>
      </c>
    </row>
    <row r="1003" customFormat="1" ht="16" customHeight="1" spans="1:25">
      <c r="A1003" s="4">
        <f t="shared" si="223"/>
        <v>997</v>
      </c>
      <c r="B1003" s="46">
        <v>113042</v>
      </c>
      <c r="C1003" s="4" t="s">
        <v>61</v>
      </c>
      <c r="D1003" s="16" t="str">
        <f t="shared" si="221"/>
        <v>UI_icon_teshudognzuo_21</v>
      </c>
      <c r="E1003" t="str">
        <f t="shared" si="222"/>
        <v>思考</v>
      </c>
      <c r="F1003" t="s">
        <v>545</v>
      </c>
      <c r="I1003">
        <v>1</v>
      </c>
      <c r="J1003">
        <v>0</v>
      </c>
      <c r="K1003">
        <v>1</v>
      </c>
      <c r="L1003" t="s">
        <v>546</v>
      </c>
      <c r="M1003" s="207" t="s">
        <v>300</v>
      </c>
      <c r="O1003" s="4">
        <v>408401</v>
      </c>
      <c r="P1003">
        <v>1</v>
      </c>
      <c r="T1003" s="60"/>
      <c r="U1003" s="60"/>
      <c r="V1003">
        <v>3</v>
      </c>
      <c r="W1003" t="s">
        <v>205</v>
      </c>
      <c r="X1003" t="str">
        <f>IF(ISBLANK(W1003),"",VLOOKUP($W1003,Sheet2!$A$2:$E$29,3,FALSE))</f>
        <v>UI_icon_teshudognzuo_21</v>
      </c>
      <c r="Y1003" t="str">
        <f>IF(ISBLANK(W1003),"",VLOOKUP($W1003,Sheet2!$A$2:$E$29,4,FALSE))</f>
        <v>BQ_mood21</v>
      </c>
    </row>
    <row r="1004" customFormat="1" ht="16" customHeight="1" spans="1:25">
      <c r="A1004" s="4">
        <f t="shared" si="223"/>
        <v>998</v>
      </c>
      <c r="B1004" s="46">
        <v>113042</v>
      </c>
      <c r="C1004" s="4" t="s">
        <v>547</v>
      </c>
      <c r="D1004" s="16" t="str">
        <f t="shared" si="221"/>
        <v>UI_icon_teshudognzuo_27</v>
      </c>
      <c r="E1004" t="str">
        <f t="shared" si="222"/>
        <v>秀</v>
      </c>
      <c r="I1004">
        <v>0</v>
      </c>
      <c r="J1004">
        <v>0</v>
      </c>
      <c r="K1004">
        <v>0</v>
      </c>
      <c r="O1004" s="4">
        <v>408401</v>
      </c>
      <c r="P1004">
        <v>0</v>
      </c>
      <c r="T1004" s="60"/>
      <c r="U1004" s="60"/>
      <c r="V1004">
        <v>4</v>
      </c>
      <c r="W1004" t="s">
        <v>65</v>
      </c>
      <c r="X1004" t="str">
        <f>IF(ISBLANK(W1004),"",VLOOKUP($W1004,Sheet2!$A$2:$E$29,3,FALSE))</f>
        <v>UI_icon_teshudognzuo_27</v>
      </c>
      <c r="Y1004" t="str">
        <f>IF(ISBLANK(W1004),"",VLOOKUP($W1004,Sheet2!$A$2:$E$29,4,FALSE))</f>
        <v>BQ_mood27</v>
      </c>
    </row>
    <row r="1005" customFormat="1" ht="16" customHeight="1" spans="1:25">
      <c r="A1005" s="4">
        <f t="shared" si="223"/>
        <v>999</v>
      </c>
      <c r="B1005" s="46">
        <v>113042</v>
      </c>
      <c r="C1005" s="4" t="s">
        <v>93</v>
      </c>
      <c r="D1005" s="16" t="str">
        <f t="shared" si="221"/>
        <v>UI_icon_teshudognzuo_06</v>
      </c>
      <c r="E1005" t="str">
        <f t="shared" si="222"/>
        <v>行礼</v>
      </c>
      <c r="F1005" t="s">
        <v>548</v>
      </c>
      <c r="I1005">
        <v>1</v>
      </c>
      <c r="J1005">
        <v>0</v>
      </c>
      <c r="K1005">
        <v>1</v>
      </c>
      <c r="L1005" t="s">
        <v>549</v>
      </c>
      <c r="M1005" s="207" t="s">
        <v>300</v>
      </c>
      <c r="O1005" s="4">
        <v>408401</v>
      </c>
      <c r="P1005">
        <v>1</v>
      </c>
      <c r="T1005" s="60"/>
      <c r="U1005" s="60"/>
      <c r="V1005">
        <v>5</v>
      </c>
      <c r="W1005" t="s">
        <v>449</v>
      </c>
      <c r="X1005" t="str">
        <f>IF(ISBLANK(W1005),"",VLOOKUP($W1005,Sheet2!$A$2:$E$29,3,FALSE))</f>
        <v>UI_icon_teshudognzuo_06</v>
      </c>
      <c r="Y1005" t="str">
        <f>IF(ISBLANK(W1005),"",VLOOKUP($W1005,Sheet2!$A$2:$E$29,4,FALSE))</f>
        <v>BQ_mood06</v>
      </c>
    </row>
    <row r="1006" customFormat="1" ht="16" customHeight="1" spans="1:25">
      <c r="A1006" s="4">
        <f t="shared" si="223"/>
        <v>1000</v>
      </c>
      <c r="B1006" s="46">
        <v>113042</v>
      </c>
      <c r="C1006" s="4" t="s">
        <v>364</v>
      </c>
      <c r="D1006" s="16" t="str">
        <f t="shared" si="221"/>
        <v>UI_icon_teshudognzuo_01</v>
      </c>
      <c r="E1006" t="str">
        <f t="shared" si="222"/>
        <v>认同</v>
      </c>
      <c r="I1006">
        <v>0</v>
      </c>
      <c r="J1006">
        <v>1</v>
      </c>
      <c r="K1006">
        <v>0</v>
      </c>
      <c r="O1006" s="4">
        <v>408401</v>
      </c>
      <c r="P1006">
        <v>0</v>
      </c>
      <c r="S1006" t="s">
        <v>365</v>
      </c>
      <c r="T1006" s="60"/>
      <c r="U1006" s="60"/>
      <c r="V1006">
        <v>6</v>
      </c>
      <c r="W1006" t="s">
        <v>67</v>
      </c>
      <c r="X1006" t="str">
        <f>IF(ISBLANK(W1006),"",VLOOKUP($W1006,Sheet2!$A$2:$E$29,3,FALSE))</f>
        <v>UI_icon_teshudognzuo_01</v>
      </c>
      <c r="Y1006" t="str">
        <f>IF(ISBLANK(W1006),"",VLOOKUP($W1006,Sheet2!$A$2:$E$29,4,FALSE))</f>
        <v>BQ_mood01</v>
      </c>
    </row>
    <row r="1007" customFormat="1" ht="16" customHeight="1" spans="1:25">
      <c r="A1007" s="4">
        <f t="shared" si="223"/>
        <v>1001</v>
      </c>
      <c r="B1007" s="46">
        <v>113042</v>
      </c>
      <c r="C1007" s="4" t="s">
        <v>1328</v>
      </c>
      <c r="D1007" s="16" t="str">
        <f t="shared" si="221"/>
        <v>UI_icon_teshudognzuo_04</v>
      </c>
      <c r="E1007" t="str">
        <f t="shared" si="222"/>
        <v>放松</v>
      </c>
      <c r="I1007">
        <v>1</v>
      </c>
      <c r="J1007">
        <v>0</v>
      </c>
      <c r="K1007">
        <v>0</v>
      </c>
      <c r="O1007" s="4">
        <v>408401</v>
      </c>
      <c r="P1007">
        <v>0</v>
      </c>
      <c r="R1007">
        <v>1</v>
      </c>
      <c r="T1007" s="60"/>
      <c r="U1007" s="60"/>
      <c r="V1007">
        <v>7</v>
      </c>
      <c r="W1007" t="s">
        <v>111</v>
      </c>
      <c r="X1007" t="str">
        <f>IF(ISBLANK(W1007),"",VLOOKUP($W1007,Sheet2!$A$2:$E$29,3,FALSE))</f>
        <v>UI_icon_teshudognzuo_04</v>
      </c>
      <c r="Y1007" t="str">
        <f>IF(ISBLANK(W1007),"",VLOOKUP($W1007,Sheet2!$A$2:$E$29,4,FALSE))</f>
        <v>BQ_mood04</v>
      </c>
    </row>
    <row r="1008" customFormat="1" ht="16" customHeight="1" spans="1:25">
      <c r="A1008" s="4">
        <f t="shared" si="223"/>
        <v>1002</v>
      </c>
      <c r="B1008" s="46">
        <v>113042</v>
      </c>
      <c r="C1008" s="4" t="s">
        <v>50</v>
      </c>
      <c r="D1008" s="16" t="str">
        <f t="shared" ref="D1008:D1014" si="224">X1008</f>
        <v>UI_icon_teshudognzuo_03</v>
      </c>
      <c r="E1008" t="str">
        <f t="shared" ref="E1008:E1014" si="225">W1008</f>
        <v>打招呼</v>
      </c>
      <c r="F1008" t="s">
        <v>540</v>
      </c>
      <c r="I1008">
        <v>1</v>
      </c>
      <c r="J1008">
        <v>0</v>
      </c>
      <c r="K1008">
        <v>1</v>
      </c>
      <c r="L1008" t="s">
        <v>541</v>
      </c>
      <c r="M1008" s="207" t="s">
        <v>300</v>
      </c>
      <c r="O1008" s="4">
        <v>408402</v>
      </c>
      <c r="P1008">
        <v>1</v>
      </c>
      <c r="T1008" s="60"/>
      <c r="U1008" s="60" t="s">
        <v>1338</v>
      </c>
      <c r="V1008">
        <v>1</v>
      </c>
      <c r="W1008" t="s">
        <v>103</v>
      </c>
      <c r="X1008" t="str">
        <f>IF(ISBLANK(W1008),"",VLOOKUP($W1008,Sheet2!$A$2:$E$29,3,FALSE))</f>
        <v>UI_icon_teshudognzuo_03</v>
      </c>
      <c r="Y1008" t="str">
        <f>IF(ISBLANK(W1008),"",VLOOKUP($W1008,Sheet2!$A$2:$E$29,4,FALSE))</f>
        <v>BQ_mood03</v>
      </c>
    </row>
    <row r="1009" customFormat="1" ht="16" customHeight="1" spans="1:25">
      <c r="A1009" s="4">
        <f t="shared" ref="A1009:A1018" si="226">ROW()-6</f>
        <v>1003</v>
      </c>
      <c r="B1009" s="46">
        <v>113042</v>
      </c>
      <c r="C1009" s="4" t="s">
        <v>56</v>
      </c>
      <c r="D1009" s="16" t="str">
        <f t="shared" si="224"/>
        <v>UI_icon_teshudognzuo_28</v>
      </c>
      <c r="E1009" t="str">
        <f t="shared" si="225"/>
        <v>玩</v>
      </c>
      <c r="F1009" t="s">
        <v>543</v>
      </c>
      <c r="I1009">
        <v>1</v>
      </c>
      <c r="J1009">
        <v>0</v>
      </c>
      <c r="K1009">
        <v>1</v>
      </c>
      <c r="L1009" t="s">
        <v>544</v>
      </c>
      <c r="M1009" s="207" t="s">
        <v>300</v>
      </c>
      <c r="O1009" s="4">
        <v>408402</v>
      </c>
      <c r="P1009">
        <v>1</v>
      </c>
      <c r="T1009" s="60"/>
      <c r="U1009" s="60"/>
      <c r="V1009">
        <v>2</v>
      </c>
      <c r="W1009" t="s">
        <v>153</v>
      </c>
      <c r="X1009" t="str">
        <f>IF(ISBLANK(W1009),"",VLOOKUP($W1009,Sheet2!$A$2:$E$29,3,FALSE))</f>
        <v>UI_icon_teshudognzuo_28</v>
      </c>
      <c r="Y1009" t="str">
        <f>IF(ISBLANK(W1009),"",VLOOKUP($W1009,Sheet2!$A$2:$E$29,4,FALSE))</f>
        <v>BQ_mood28</v>
      </c>
    </row>
    <row r="1010" customFormat="1" ht="16" customHeight="1" spans="1:25">
      <c r="A1010" s="4">
        <f t="shared" si="226"/>
        <v>1004</v>
      </c>
      <c r="B1010" s="46">
        <v>113042</v>
      </c>
      <c r="C1010" s="4" t="s">
        <v>61</v>
      </c>
      <c r="D1010" s="16" t="str">
        <f t="shared" si="224"/>
        <v>UI_icon_teshudognzuo_21</v>
      </c>
      <c r="E1010" t="str">
        <f t="shared" si="225"/>
        <v>思考</v>
      </c>
      <c r="F1010" t="s">
        <v>545</v>
      </c>
      <c r="I1010">
        <v>1</v>
      </c>
      <c r="J1010">
        <v>0</v>
      </c>
      <c r="K1010">
        <v>1</v>
      </c>
      <c r="L1010" t="s">
        <v>546</v>
      </c>
      <c r="M1010" s="207" t="s">
        <v>300</v>
      </c>
      <c r="O1010" s="4">
        <v>408402</v>
      </c>
      <c r="P1010">
        <v>1</v>
      </c>
      <c r="T1010" s="60"/>
      <c r="U1010" s="60"/>
      <c r="V1010">
        <v>3</v>
      </c>
      <c r="W1010" t="s">
        <v>205</v>
      </c>
      <c r="X1010" t="str">
        <f>IF(ISBLANK(W1010),"",VLOOKUP($W1010,Sheet2!$A$2:$E$29,3,FALSE))</f>
        <v>UI_icon_teshudognzuo_21</v>
      </c>
      <c r="Y1010" t="str">
        <f>IF(ISBLANK(W1010),"",VLOOKUP($W1010,Sheet2!$A$2:$E$29,4,FALSE))</f>
        <v>BQ_mood21</v>
      </c>
    </row>
    <row r="1011" customFormat="1" ht="16" customHeight="1" spans="1:25">
      <c r="A1011" s="4">
        <f t="shared" si="226"/>
        <v>1005</v>
      </c>
      <c r="B1011" s="46">
        <v>113042</v>
      </c>
      <c r="C1011" s="4" t="s">
        <v>547</v>
      </c>
      <c r="D1011" s="16" t="str">
        <f t="shared" si="224"/>
        <v>UI_icon_teshudognzuo_27</v>
      </c>
      <c r="E1011" t="str">
        <f t="shared" si="225"/>
        <v>秀</v>
      </c>
      <c r="I1011">
        <v>0</v>
      </c>
      <c r="J1011">
        <v>0</v>
      </c>
      <c r="K1011">
        <v>0</v>
      </c>
      <c r="O1011" s="4">
        <v>408402</v>
      </c>
      <c r="P1011">
        <v>0</v>
      </c>
      <c r="T1011" s="60"/>
      <c r="U1011" s="60"/>
      <c r="V1011">
        <v>4</v>
      </c>
      <c r="W1011" t="s">
        <v>65</v>
      </c>
      <c r="X1011" t="str">
        <f>IF(ISBLANK(W1011),"",VLOOKUP($W1011,Sheet2!$A$2:$E$29,3,FALSE))</f>
        <v>UI_icon_teshudognzuo_27</v>
      </c>
      <c r="Y1011" t="str">
        <f>IF(ISBLANK(W1011),"",VLOOKUP($W1011,Sheet2!$A$2:$E$29,4,FALSE))</f>
        <v>BQ_mood27</v>
      </c>
    </row>
    <row r="1012" customFormat="1" ht="16" customHeight="1" spans="1:25">
      <c r="A1012" s="4">
        <f t="shared" si="226"/>
        <v>1006</v>
      </c>
      <c r="B1012" s="46">
        <v>113042</v>
      </c>
      <c r="C1012" s="4" t="s">
        <v>93</v>
      </c>
      <c r="D1012" s="16" t="str">
        <f t="shared" si="224"/>
        <v>UI_icon_teshudognzuo_06</v>
      </c>
      <c r="E1012" t="str">
        <f t="shared" si="225"/>
        <v>行礼</v>
      </c>
      <c r="F1012" t="s">
        <v>548</v>
      </c>
      <c r="I1012">
        <v>1</v>
      </c>
      <c r="J1012">
        <v>0</v>
      </c>
      <c r="K1012">
        <v>1</v>
      </c>
      <c r="L1012" t="s">
        <v>549</v>
      </c>
      <c r="M1012" s="207" t="s">
        <v>300</v>
      </c>
      <c r="O1012" s="4">
        <v>408402</v>
      </c>
      <c r="P1012">
        <v>1</v>
      </c>
      <c r="T1012" s="60"/>
      <c r="U1012" s="60"/>
      <c r="V1012">
        <v>5</v>
      </c>
      <c r="W1012" t="s">
        <v>449</v>
      </c>
      <c r="X1012" t="str">
        <f>IF(ISBLANK(W1012),"",VLOOKUP($W1012,Sheet2!$A$2:$E$29,3,FALSE))</f>
        <v>UI_icon_teshudognzuo_06</v>
      </c>
      <c r="Y1012" t="str">
        <f>IF(ISBLANK(W1012),"",VLOOKUP($W1012,Sheet2!$A$2:$E$29,4,FALSE))</f>
        <v>BQ_mood06</v>
      </c>
    </row>
    <row r="1013" customFormat="1" ht="16" customHeight="1" spans="1:25">
      <c r="A1013" s="4">
        <f t="shared" si="226"/>
        <v>1007</v>
      </c>
      <c r="B1013" s="46">
        <v>113042</v>
      </c>
      <c r="C1013" s="4" t="s">
        <v>364</v>
      </c>
      <c r="D1013" s="16" t="str">
        <f t="shared" si="224"/>
        <v>UI_icon_teshudognzuo_01</v>
      </c>
      <c r="E1013" t="str">
        <f t="shared" si="225"/>
        <v>认同</v>
      </c>
      <c r="I1013">
        <v>0</v>
      </c>
      <c r="J1013">
        <v>1</v>
      </c>
      <c r="K1013">
        <v>0</v>
      </c>
      <c r="O1013" s="4">
        <v>408402</v>
      </c>
      <c r="P1013">
        <v>0</v>
      </c>
      <c r="S1013" t="s">
        <v>365</v>
      </c>
      <c r="T1013" s="60"/>
      <c r="U1013" s="60"/>
      <c r="V1013">
        <v>6</v>
      </c>
      <c r="W1013" t="s">
        <v>67</v>
      </c>
      <c r="X1013" t="str">
        <f>IF(ISBLANK(W1013),"",VLOOKUP($W1013,Sheet2!$A$2:$E$29,3,FALSE))</f>
        <v>UI_icon_teshudognzuo_01</v>
      </c>
      <c r="Y1013" t="str">
        <f>IF(ISBLANK(W1013),"",VLOOKUP($W1013,Sheet2!$A$2:$E$29,4,FALSE))</f>
        <v>BQ_mood01</v>
      </c>
    </row>
    <row r="1014" customFormat="1" ht="16" customHeight="1" spans="1:25">
      <c r="A1014" s="4">
        <f t="shared" si="226"/>
        <v>1008</v>
      </c>
      <c r="B1014" s="46">
        <v>113042</v>
      </c>
      <c r="C1014" s="4" t="s">
        <v>1328</v>
      </c>
      <c r="D1014" s="16" t="str">
        <f t="shared" si="224"/>
        <v>UI_icon_teshudognzuo_04</v>
      </c>
      <c r="E1014" t="str">
        <f t="shared" si="225"/>
        <v>放松</v>
      </c>
      <c r="I1014">
        <v>1</v>
      </c>
      <c r="J1014">
        <v>0</v>
      </c>
      <c r="K1014">
        <v>0</v>
      </c>
      <c r="O1014" s="4">
        <v>408402</v>
      </c>
      <c r="P1014">
        <v>0</v>
      </c>
      <c r="R1014">
        <v>1</v>
      </c>
      <c r="T1014" s="60"/>
      <c r="U1014" s="60"/>
      <c r="V1014">
        <v>7</v>
      </c>
      <c r="W1014" t="s">
        <v>111</v>
      </c>
      <c r="X1014" t="str">
        <f>IF(ISBLANK(W1014),"",VLOOKUP($W1014,Sheet2!$A$2:$E$29,3,FALSE))</f>
        <v>UI_icon_teshudognzuo_04</v>
      </c>
      <c r="Y1014" t="str">
        <f>IF(ISBLANK(W1014),"",VLOOKUP($W1014,Sheet2!$A$2:$E$29,4,FALSE))</f>
        <v>BQ_mood04</v>
      </c>
    </row>
    <row r="1015" s="4" customFormat="1" ht="18.75" spans="1:25">
      <c r="A1015" s="4">
        <f t="shared" si="226"/>
        <v>1009</v>
      </c>
      <c r="B1015" s="46">
        <f t="shared" ref="B1015:B1019" si="227">B1010+1</f>
        <v>113043</v>
      </c>
      <c r="C1015" s="4" t="s">
        <v>50</v>
      </c>
      <c r="D1015" s="4" t="s">
        <v>78</v>
      </c>
      <c r="E1015" s="4" t="s">
        <v>65</v>
      </c>
      <c r="F1015" s="4" t="s">
        <v>168</v>
      </c>
      <c r="I1015" s="4">
        <v>0</v>
      </c>
      <c r="J1015" s="4">
        <v>1</v>
      </c>
      <c r="K1015" s="55">
        <v>1</v>
      </c>
      <c r="L1015" s="52" t="s">
        <v>169</v>
      </c>
      <c r="M1015" s="206" t="s">
        <v>170</v>
      </c>
      <c r="N1015" s="4">
        <v>2.7</v>
      </c>
      <c r="O1015" s="4">
        <v>405002</v>
      </c>
      <c r="P1015" s="4">
        <v>1</v>
      </c>
      <c r="T1015" s="59"/>
      <c r="U1015" s="59" t="s">
        <v>1339</v>
      </c>
      <c r="V1015" s="4">
        <v>1</v>
      </c>
      <c r="W1015" s="4" t="s">
        <v>65</v>
      </c>
      <c r="X1015" s="4" t="str">
        <f>IF(ISBLANK(W1015),"",VLOOKUP($W1015,Sheet2!$A$2:$E$29,3,FALSE))</f>
        <v>UI_icon_teshudognzuo_27</v>
      </c>
      <c r="Y1015" s="4" t="str">
        <f>IF(ISBLANK(W1015),"",VLOOKUP($W1015,Sheet2!$A$2:$E$29,4,FALSE))</f>
        <v>BQ_mood27</v>
      </c>
    </row>
    <row r="1016" customFormat="1" ht="18.75" spans="1:25">
      <c r="A1016" s="4">
        <f t="shared" si="226"/>
        <v>1010</v>
      </c>
      <c r="B1016" s="47">
        <f t="shared" si="227"/>
        <v>113043</v>
      </c>
      <c r="C1016" t="s">
        <v>56</v>
      </c>
      <c r="D1016" t="s">
        <v>135</v>
      </c>
      <c r="E1016" t="s">
        <v>77</v>
      </c>
      <c r="F1016" t="s">
        <v>172</v>
      </c>
      <c r="I1016">
        <v>1</v>
      </c>
      <c r="J1016">
        <v>0</v>
      </c>
      <c r="K1016" s="56">
        <v>1</v>
      </c>
      <c r="L1016" s="53" t="s">
        <v>173</v>
      </c>
      <c r="M1016" s="207" t="s">
        <v>170</v>
      </c>
      <c r="N1016">
        <v>2.5</v>
      </c>
      <c r="O1016">
        <v>405002</v>
      </c>
      <c r="P1016">
        <v>0</v>
      </c>
      <c r="T1016" s="60"/>
      <c r="U1016" s="60"/>
      <c r="V1016">
        <v>2</v>
      </c>
      <c r="W1016" t="s">
        <v>77</v>
      </c>
      <c r="X1016" t="str">
        <f>IF(ISBLANK(W1016),"",VLOOKUP($W1016,Sheet2!$A$2:$E$29,3,FALSE))</f>
        <v>UI_icon_teshudognzuo_02</v>
      </c>
      <c r="Y1016" t="str">
        <f>IF(ISBLANK(W1016),"",VLOOKUP($W1016,Sheet2!$A$2:$E$29,4,FALSE))</f>
        <v>BQ_mood02</v>
      </c>
    </row>
    <row r="1017" customFormat="1" ht="18.75" spans="1:25">
      <c r="A1017" s="4">
        <f t="shared" si="226"/>
        <v>1011</v>
      </c>
      <c r="B1017" s="47">
        <f t="shared" si="227"/>
        <v>113043</v>
      </c>
      <c r="C1017" t="s">
        <v>61</v>
      </c>
      <c r="D1017" t="s">
        <v>102</v>
      </c>
      <c r="E1017" t="s">
        <v>103</v>
      </c>
      <c r="F1017" t="s">
        <v>174</v>
      </c>
      <c r="I1017">
        <v>1</v>
      </c>
      <c r="J1017">
        <v>0</v>
      </c>
      <c r="K1017" s="56">
        <v>1</v>
      </c>
      <c r="L1017" s="53" t="s">
        <v>175</v>
      </c>
      <c r="M1017" s="207" t="s">
        <v>176</v>
      </c>
      <c r="N1017">
        <v>2.1</v>
      </c>
      <c r="O1017">
        <v>405002</v>
      </c>
      <c r="P1017">
        <v>1</v>
      </c>
      <c r="T1017" s="60"/>
      <c r="U1017" s="60"/>
      <c r="V1017">
        <v>3</v>
      </c>
      <c r="W1017" t="s">
        <v>103</v>
      </c>
      <c r="X1017" t="str">
        <f>IF(ISBLANK(W1017),"",VLOOKUP($W1017,Sheet2!$A$2:$E$29,3,FALSE))</f>
        <v>UI_icon_teshudognzuo_03</v>
      </c>
      <c r="Y1017" t="str">
        <f>IF(ISBLANK(W1017),"",VLOOKUP($W1017,Sheet2!$A$2:$E$29,4,FALSE))</f>
        <v>BQ_mood03</v>
      </c>
    </row>
    <row r="1018" customFormat="1" ht="18.75" spans="1:25">
      <c r="A1018" s="4">
        <f t="shared" si="226"/>
        <v>1012</v>
      </c>
      <c r="B1018" s="47">
        <f t="shared" si="227"/>
        <v>113043</v>
      </c>
      <c r="C1018" t="s">
        <v>66</v>
      </c>
      <c r="D1018" t="s">
        <v>107</v>
      </c>
      <c r="E1018" t="s">
        <v>72</v>
      </c>
      <c r="I1018">
        <v>0</v>
      </c>
      <c r="J1018">
        <v>1</v>
      </c>
      <c r="K1018" s="56">
        <v>0</v>
      </c>
      <c r="L1018" s="53"/>
      <c r="M1018" s="207" t="s">
        <v>177</v>
      </c>
      <c r="N1018">
        <v>2.3</v>
      </c>
      <c r="O1018">
        <v>405002</v>
      </c>
      <c r="P1018">
        <v>0</v>
      </c>
      <c r="T1018" s="60"/>
      <c r="U1018" s="60"/>
      <c r="V1018">
        <v>4</v>
      </c>
      <c r="W1018" t="s">
        <v>111</v>
      </c>
      <c r="X1018" t="str">
        <f>IF(ISBLANK(W1018),"",VLOOKUP($W1018,Sheet2!$A$2:$E$29,3,FALSE))</f>
        <v>UI_icon_teshudognzuo_04</v>
      </c>
      <c r="Y1018" t="str">
        <f>IF(ISBLANK(W1018),"",VLOOKUP($W1018,Sheet2!$A$2:$E$29,4,FALSE))</f>
        <v>BQ_mood04</v>
      </c>
    </row>
    <row r="1019" s="16" customFormat="1" ht="18.75" spans="1:25">
      <c r="A1019" s="4">
        <f t="shared" ref="A1019:A1028" si="228">ROW()-6</f>
        <v>1013</v>
      </c>
      <c r="B1019" s="48">
        <f t="shared" si="227"/>
        <v>113043</v>
      </c>
      <c r="C1019" s="16" t="s">
        <v>93</v>
      </c>
      <c r="D1019" s="16" t="s">
        <v>1095</v>
      </c>
      <c r="E1019" s="16" t="s">
        <v>153</v>
      </c>
      <c r="F1019" s="16" t="s">
        <v>178</v>
      </c>
      <c r="I1019" s="16">
        <v>1</v>
      </c>
      <c r="J1019" s="16">
        <v>0</v>
      </c>
      <c r="K1019" s="57">
        <v>1</v>
      </c>
      <c r="L1019" s="54" t="s">
        <v>179</v>
      </c>
      <c r="M1019" s="208" t="s">
        <v>180</v>
      </c>
      <c r="N1019" s="16">
        <v>3.7</v>
      </c>
      <c r="O1019" s="16">
        <v>405002</v>
      </c>
      <c r="P1019" s="16">
        <v>0</v>
      </c>
      <c r="T1019" s="61"/>
      <c r="U1019" s="61"/>
      <c r="V1019" s="16">
        <v>5</v>
      </c>
      <c r="W1019" s="16" t="s">
        <v>153</v>
      </c>
      <c r="X1019" s="16" t="str">
        <f>IF(ISBLANK(W1019),"",VLOOKUP($W1019,Sheet2!$A$2:$E$29,3,FALSE))</f>
        <v>UI_icon_teshudognzuo_28</v>
      </c>
      <c r="Y1019" s="16" t="str">
        <f>IF(ISBLANK(W1019),"",VLOOKUP($W1019,Sheet2!$A$2:$E$29,4,FALSE))</f>
        <v>BQ_mood28</v>
      </c>
    </row>
    <row r="1020" customFormat="1" ht="16" customHeight="1" spans="1:25">
      <c r="A1020" s="4">
        <f t="shared" si="228"/>
        <v>1014</v>
      </c>
      <c r="B1020" s="46">
        <v>112029</v>
      </c>
      <c r="C1020" s="4" t="s">
        <v>50</v>
      </c>
      <c r="D1020" s="16" t="s">
        <v>107</v>
      </c>
      <c r="E1020" t="s">
        <v>111</v>
      </c>
      <c r="I1020">
        <v>1</v>
      </c>
      <c r="J1020">
        <v>1</v>
      </c>
      <c r="K1020">
        <v>1</v>
      </c>
      <c r="O1020" s="4">
        <v>408601</v>
      </c>
      <c r="P1020">
        <v>1</v>
      </c>
      <c r="T1020" s="60"/>
      <c r="U1020" s="60" t="s">
        <v>1340</v>
      </c>
      <c r="V1020">
        <v>1</v>
      </c>
      <c r="W1020" t="s">
        <v>111</v>
      </c>
      <c r="X1020" t="str">
        <f>IF(ISBLANK(W1020),"",VLOOKUP($W1020,Sheet2!$A$2:$E$29,3,FALSE))</f>
        <v>UI_icon_teshudognzuo_04</v>
      </c>
      <c r="Y1020" t="str">
        <f>IF(ISBLANK(W1020),"",VLOOKUP($W1020,Sheet2!$A$2:$E$29,4,FALSE))</f>
        <v>BQ_mood04</v>
      </c>
    </row>
    <row r="1021" customFormat="1" ht="16" customHeight="1" spans="1:25">
      <c r="A1021" s="4">
        <f t="shared" si="228"/>
        <v>1015</v>
      </c>
      <c r="B1021" s="46">
        <v>112029</v>
      </c>
      <c r="C1021" s="4" t="s">
        <v>56</v>
      </c>
      <c r="D1021" s="16" t="s">
        <v>126</v>
      </c>
      <c r="E1021" t="s">
        <v>127</v>
      </c>
      <c r="I1021">
        <v>1</v>
      </c>
      <c r="J1021">
        <v>1</v>
      </c>
      <c r="K1021">
        <v>1</v>
      </c>
      <c r="O1021" s="4">
        <v>408601</v>
      </c>
      <c r="P1021">
        <v>1</v>
      </c>
      <c r="T1021" s="60"/>
      <c r="U1021" s="60"/>
      <c r="V1021">
        <v>2</v>
      </c>
      <c r="W1021" t="s">
        <v>127</v>
      </c>
      <c r="X1021" t="str">
        <f>IF(ISBLANK(W1021),"",VLOOKUP($W1021,Sheet2!$A$2:$E$29,3,FALSE))</f>
        <v>UI_icon_teshudognzuo_07</v>
      </c>
      <c r="Y1021" t="str">
        <f>IF(ISBLANK(W1021),"",VLOOKUP($W1021,Sheet2!$A$2:$E$29,4,FALSE))</f>
        <v>BQ_mood07</v>
      </c>
    </row>
    <row r="1022" customFormat="1" ht="16" customHeight="1" spans="1:25">
      <c r="A1022" s="4">
        <f t="shared" si="228"/>
        <v>1016</v>
      </c>
      <c r="B1022" s="46">
        <v>112029</v>
      </c>
      <c r="C1022" s="4" t="s">
        <v>61</v>
      </c>
      <c r="D1022" s="16" t="s">
        <v>746</v>
      </c>
      <c r="E1022" t="s">
        <v>449</v>
      </c>
      <c r="I1022">
        <v>1</v>
      </c>
      <c r="J1022">
        <v>1</v>
      </c>
      <c r="K1022">
        <v>1</v>
      </c>
      <c r="O1022" s="4">
        <v>408601</v>
      </c>
      <c r="P1022">
        <v>1</v>
      </c>
      <c r="T1022" s="60"/>
      <c r="U1022" s="60"/>
      <c r="V1022">
        <v>3</v>
      </c>
      <c r="W1022" t="s">
        <v>449</v>
      </c>
      <c r="X1022" t="str">
        <f>IF(ISBLANK(W1022),"",VLOOKUP($W1022,Sheet2!$A$2:$E$29,3,FALSE))</f>
        <v>UI_icon_teshudognzuo_06</v>
      </c>
      <c r="Y1022" t="str">
        <f>IF(ISBLANK(W1022),"",VLOOKUP($W1022,Sheet2!$A$2:$E$29,4,FALSE))</f>
        <v>BQ_mood06</v>
      </c>
    </row>
    <row r="1023" customFormat="1" ht="16" customHeight="1" spans="1:25">
      <c r="A1023" s="4">
        <f t="shared" si="228"/>
        <v>1017</v>
      </c>
      <c r="B1023" s="46">
        <v>112029</v>
      </c>
      <c r="C1023" s="4" t="s">
        <v>66</v>
      </c>
      <c r="D1023" s="16" t="s">
        <v>130</v>
      </c>
      <c r="E1023" t="s">
        <v>67</v>
      </c>
      <c r="I1023">
        <v>1</v>
      </c>
      <c r="J1023">
        <v>1</v>
      </c>
      <c r="K1023">
        <v>1</v>
      </c>
      <c r="O1023" s="4">
        <v>408601</v>
      </c>
      <c r="P1023">
        <v>1</v>
      </c>
      <c r="T1023" s="60"/>
      <c r="U1023" s="60"/>
      <c r="V1023">
        <v>4</v>
      </c>
      <c r="W1023" t="s">
        <v>67</v>
      </c>
      <c r="X1023" t="str">
        <f>IF(ISBLANK(W1023),"",VLOOKUP($W1023,Sheet2!$A$2:$E$29,3,FALSE))</f>
        <v>UI_icon_teshudognzuo_01</v>
      </c>
      <c r="Y1023" t="str">
        <f>IF(ISBLANK(W1023),"",VLOOKUP($W1023,Sheet2!$A$2:$E$29,4,FALSE))</f>
        <v>BQ_mood01</v>
      </c>
    </row>
    <row r="1024" customFormat="1" ht="16" customHeight="1" spans="1:25">
      <c r="A1024" s="4">
        <f t="shared" si="228"/>
        <v>1018</v>
      </c>
      <c r="B1024" s="46">
        <v>112029</v>
      </c>
      <c r="C1024" s="4" t="s">
        <v>93</v>
      </c>
      <c r="D1024" s="16" t="s">
        <v>102</v>
      </c>
      <c r="E1024" t="s">
        <v>103</v>
      </c>
      <c r="I1024">
        <v>1</v>
      </c>
      <c r="J1024">
        <v>1</v>
      </c>
      <c r="K1024">
        <v>1</v>
      </c>
      <c r="O1024" s="4">
        <v>408601</v>
      </c>
      <c r="P1024">
        <v>1</v>
      </c>
      <c r="T1024" s="60"/>
      <c r="U1024" s="60"/>
      <c r="V1024">
        <v>5</v>
      </c>
      <c r="W1024" t="s">
        <v>103</v>
      </c>
      <c r="X1024" t="str">
        <f>IF(ISBLANK(W1024),"",VLOOKUP($W1024,Sheet2!$A$2:$E$29,3,FALSE))</f>
        <v>UI_icon_teshudognzuo_03</v>
      </c>
      <c r="Y1024" t="str">
        <f>IF(ISBLANK(W1024),"",VLOOKUP($W1024,Sheet2!$A$2:$E$29,4,FALSE))</f>
        <v>BQ_mood03</v>
      </c>
    </row>
    <row r="1025" customFormat="1" ht="16" customHeight="1" spans="1:25">
      <c r="A1025" s="4">
        <f t="shared" si="228"/>
        <v>1019</v>
      </c>
      <c r="B1025" s="46">
        <v>113044</v>
      </c>
      <c r="C1025" s="4" t="s">
        <v>50</v>
      </c>
      <c r="D1025" s="16" t="s">
        <v>107</v>
      </c>
      <c r="E1025" t="str">
        <f t="shared" ref="E1025:E1046" si="229">W1025</f>
        <v>放松</v>
      </c>
      <c r="I1025">
        <v>0</v>
      </c>
      <c r="J1025">
        <v>1</v>
      </c>
      <c r="K1025">
        <v>0</v>
      </c>
      <c r="O1025" s="4">
        <v>408701</v>
      </c>
      <c r="P1025">
        <v>0</v>
      </c>
      <c r="S1025" t="s">
        <v>365</v>
      </c>
      <c r="T1025" s="60"/>
      <c r="U1025" s="60" t="s">
        <v>1341</v>
      </c>
      <c r="V1025">
        <v>1</v>
      </c>
      <c r="W1025" t="s">
        <v>111</v>
      </c>
      <c r="X1025" t="str">
        <f>IF(ISBLANK(W1025),"",VLOOKUP($W1025,Sheet2!$A$2:$E$29,3,FALSE))</f>
        <v>UI_icon_teshudognzuo_04</v>
      </c>
      <c r="Y1025" t="str">
        <f>IF(ISBLANK(W1025),"",VLOOKUP($W1025,Sheet2!$A$2:$E$29,4,FALSE))</f>
        <v>BQ_mood04</v>
      </c>
    </row>
    <row r="1026" customFormat="1" ht="16" customHeight="1" spans="1:25">
      <c r="A1026" s="4">
        <f t="shared" si="228"/>
        <v>1020</v>
      </c>
      <c r="B1026" s="46">
        <v>113044</v>
      </c>
      <c r="C1026" s="4" t="s">
        <v>56</v>
      </c>
      <c r="D1026" s="16" t="s">
        <v>126</v>
      </c>
      <c r="E1026" t="str">
        <f t="shared" si="229"/>
        <v>大笑</v>
      </c>
      <c r="F1026" t="s">
        <v>570</v>
      </c>
      <c r="I1026">
        <v>1</v>
      </c>
      <c r="J1026">
        <v>0</v>
      </c>
      <c r="K1026">
        <v>1</v>
      </c>
      <c r="L1026" t="s">
        <v>571</v>
      </c>
      <c r="M1026" t="s">
        <v>300</v>
      </c>
      <c r="O1026" s="4">
        <v>408701</v>
      </c>
      <c r="P1026">
        <v>1</v>
      </c>
      <c r="T1026" s="60"/>
      <c r="U1026" s="60"/>
      <c r="V1026">
        <v>2</v>
      </c>
      <c r="W1026" t="s">
        <v>155</v>
      </c>
      <c r="X1026" t="str">
        <f>IF(ISBLANK(W1026),"",VLOOKUP($W1026,Sheet2!$A$2:$E$29,3,FALSE))</f>
        <v>UI_icon_teshudognzuo_22</v>
      </c>
      <c r="Y1026" t="str">
        <f>IF(ISBLANK(W1026),"",VLOOKUP($W1026,Sheet2!$A$2:$E$29,4,FALSE))</f>
        <v>BQ_mood22</v>
      </c>
    </row>
    <row r="1027" customFormat="1" ht="16" customHeight="1" spans="1:25">
      <c r="A1027" s="4">
        <f t="shared" si="228"/>
        <v>1021</v>
      </c>
      <c r="B1027" s="46">
        <v>113044</v>
      </c>
      <c r="C1027" s="4" t="s">
        <v>61</v>
      </c>
      <c r="D1027" s="16" t="s">
        <v>746</v>
      </c>
      <c r="E1027" t="str">
        <f t="shared" si="229"/>
        <v>放松</v>
      </c>
      <c r="F1027" t="s">
        <v>572</v>
      </c>
      <c r="I1027">
        <v>1</v>
      </c>
      <c r="J1027">
        <v>0</v>
      </c>
      <c r="K1027">
        <v>1</v>
      </c>
      <c r="L1027" t="s">
        <v>573</v>
      </c>
      <c r="M1027" t="s">
        <v>300</v>
      </c>
      <c r="O1027" s="4">
        <v>408701</v>
      </c>
      <c r="P1027">
        <v>1</v>
      </c>
      <c r="T1027" s="60"/>
      <c r="U1027" s="60"/>
      <c r="V1027">
        <v>3</v>
      </c>
      <c r="W1027" t="s">
        <v>111</v>
      </c>
      <c r="X1027" t="str">
        <f>IF(ISBLANK(W1027),"",VLOOKUP($W1027,Sheet2!$A$2:$E$29,3,FALSE))</f>
        <v>UI_icon_teshudognzuo_04</v>
      </c>
      <c r="Y1027" t="str">
        <f>IF(ISBLANK(W1027),"",VLOOKUP($W1027,Sheet2!$A$2:$E$29,4,FALSE))</f>
        <v>BQ_mood04</v>
      </c>
    </row>
    <row r="1028" customFormat="1" ht="16" customHeight="1" spans="1:25">
      <c r="A1028" s="4">
        <f t="shared" si="228"/>
        <v>1022</v>
      </c>
      <c r="B1028" s="46">
        <v>113044</v>
      </c>
      <c r="C1028" s="4" t="s">
        <v>66</v>
      </c>
      <c r="D1028" s="16" t="s">
        <v>130</v>
      </c>
      <c r="E1028" t="str">
        <f t="shared" si="229"/>
        <v>观望</v>
      </c>
      <c r="F1028" t="s">
        <v>574</v>
      </c>
      <c r="I1028">
        <v>1</v>
      </c>
      <c r="J1028">
        <v>0</v>
      </c>
      <c r="K1028">
        <v>1</v>
      </c>
      <c r="L1028" t="s">
        <v>575</v>
      </c>
      <c r="M1028" t="s">
        <v>300</v>
      </c>
      <c r="O1028" s="4">
        <v>408701</v>
      </c>
      <c r="P1028">
        <v>1</v>
      </c>
      <c r="T1028" s="60"/>
      <c r="U1028" s="60"/>
      <c r="V1028">
        <v>4</v>
      </c>
      <c r="W1028" t="s">
        <v>127</v>
      </c>
      <c r="X1028" t="str">
        <f>IF(ISBLANK(W1028),"",VLOOKUP($W1028,Sheet2!$A$2:$E$29,3,FALSE))</f>
        <v>UI_icon_teshudognzuo_07</v>
      </c>
      <c r="Y1028" t="str">
        <f>IF(ISBLANK(W1028),"",VLOOKUP($W1028,Sheet2!$A$2:$E$29,4,FALSE))</f>
        <v>BQ_mood07</v>
      </c>
    </row>
    <row r="1029" customFormat="1" ht="16" customHeight="1" spans="1:25">
      <c r="A1029" s="4">
        <f t="shared" ref="A1029:A1038" si="230">ROW()-6</f>
        <v>1023</v>
      </c>
      <c r="B1029" s="46">
        <v>113044</v>
      </c>
      <c r="C1029" s="4" t="s">
        <v>93</v>
      </c>
      <c r="D1029" s="16" t="s">
        <v>102</v>
      </c>
      <c r="E1029" t="str">
        <f t="shared" si="229"/>
        <v>生气</v>
      </c>
      <c r="F1029" t="s">
        <v>576</v>
      </c>
      <c r="I1029">
        <v>1</v>
      </c>
      <c r="J1029">
        <v>0</v>
      </c>
      <c r="K1029">
        <v>1</v>
      </c>
      <c r="L1029" t="s">
        <v>577</v>
      </c>
      <c r="M1029" t="s">
        <v>300</v>
      </c>
      <c r="O1029" s="4">
        <v>408701</v>
      </c>
      <c r="P1029">
        <v>1</v>
      </c>
      <c r="T1029" s="60"/>
      <c r="U1029" s="60"/>
      <c r="V1029">
        <v>5</v>
      </c>
      <c r="W1029" t="s">
        <v>446</v>
      </c>
      <c r="X1029" t="str">
        <f>IF(ISBLANK(W1029),"",VLOOKUP($W1029,Sheet2!$A$2:$E$29,3,FALSE))</f>
        <v>UI_icon_teshudognzuo_10</v>
      </c>
      <c r="Y1029" t="str">
        <f>IF(ISBLANK(W1029),"",VLOOKUP($W1029,Sheet2!$A$2:$E$29,4,FALSE))</f>
        <v>BQ_mood10</v>
      </c>
    </row>
    <row r="1030" ht="18.75" spans="1:25">
      <c r="A1030" s="4">
        <f t="shared" si="230"/>
        <v>1024</v>
      </c>
      <c r="B1030" s="46">
        <v>113031</v>
      </c>
      <c r="C1030" s="4" t="s">
        <v>50</v>
      </c>
      <c r="D1030" s="16" t="str">
        <f t="shared" ref="D1030:D1046" si="231">X1030</f>
        <v>UI_icon_teshudognzuo_04</v>
      </c>
      <c r="E1030" t="str">
        <f t="shared" si="229"/>
        <v>放松</v>
      </c>
      <c r="F1030" t="s">
        <v>1321</v>
      </c>
      <c r="I1030">
        <v>1</v>
      </c>
      <c r="J1030">
        <v>0</v>
      </c>
      <c r="K1030">
        <v>1</v>
      </c>
      <c r="L1030" s="53" t="s">
        <v>440</v>
      </c>
      <c r="M1030" s="207" t="s">
        <v>300</v>
      </c>
      <c r="N1030">
        <v>2.8</v>
      </c>
      <c r="O1030" s="143">
        <v>407103</v>
      </c>
      <c r="P1030">
        <v>1</v>
      </c>
      <c r="T1030" s="60"/>
      <c r="U1030" s="60" t="s">
        <v>1342</v>
      </c>
      <c r="V1030">
        <v>1</v>
      </c>
      <c r="W1030" t="s">
        <v>111</v>
      </c>
      <c r="X1030" t="str">
        <f>IF(ISBLANK(W1030),"",VLOOKUP($W1030,[1]Sheet2!$A$2:$E$29,3,FALSE))</f>
        <v>UI_icon_teshudognzuo_04</v>
      </c>
      <c r="Y1030" t="str">
        <f>IF(ISBLANK(W1030),"",VLOOKUP($W1030,[1]Sheet2!$A$2:$E$29,4,FALSE))</f>
        <v>BQ_mood04</v>
      </c>
    </row>
    <row r="1031" ht="18.75" spans="1:25">
      <c r="A1031" s="4">
        <f t="shared" si="230"/>
        <v>1025</v>
      </c>
      <c r="B1031" s="46">
        <v>113031</v>
      </c>
      <c r="C1031" s="4" t="s">
        <v>56</v>
      </c>
      <c r="D1031" s="16" t="str">
        <f t="shared" si="231"/>
        <v>UI_icon_teshudognzuo_16</v>
      </c>
      <c r="E1031" t="str">
        <f t="shared" si="229"/>
        <v>挑衅</v>
      </c>
      <c r="F1031" t="s">
        <v>1322</v>
      </c>
      <c r="I1031">
        <v>1</v>
      </c>
      <c r="J1031">
        <v>0</v>
      </c>
      <c r="K1031">
        <v>1</v>
      </c>
      <c r="L1031" s="53" t="s">
        <v>443</v>
      </c>
      <c r="M1031" s="207" t="s">
        <v>300</v>
      </c>
      <c r="N1031">
        <v>3</v>
      </c>
      <c r="O1031" s="143">
        <v>407103</v>
      </c>
      <c r="P1031">
        <v>1</v>
      </c>
      <c r="T1031" s="60"/>
      <c r="U1031" s="60"/>
      <c r="V1031">
        <v>2</v>
      </c>
      <c r="W1031" t="s">
        <v>55</v>
      </c>
      <c r="X1031" t="str">
        <f>IF(ISBLANK(W1031),"",VLOOKUP($W1031,[1]Sheet2!$A$2:$E$29,3,FALSE))</f>
        <v>UI_icon_teshudognzuo_16</v>
      </c>
      <c r="Y1031" t="str">
        <f>IF(ISBLANK(W1031),"",VLOOKUP($W1031,[1]Sheet2!$A$2:$E$29,4,FALSE))</f>
        <v>BQ_mood16</v>
      </c>
    </row>
    <row r="1032" ht="18.75" spans="1:25">
      <c r="A1032" s="4">
        <f t="shared" si="230"/>
        <v>1026</v>
      </c>
      <c r="B1032" s="46">
        <v>113031</v>
      </c>
      <c r="C1032" s="4" t="s">
        <v>61</v>
      </c>
      <c r="D1032" s="16" t="str">
        <f t="shared" si="231"/>
        <v>UI_icon_teshudognzuo_10</v>
      </c>
      <c r="E1032" t="str">
        <f t="shared" si="229"/>
        <v>生气</v>
      </c>
      <c r="F1032" t="s">
        <v>1323</v>
      </c>
      <c r="I1032">
        <v>1</v>
      </c>
      <c r="J1032">
        <v>0</v>
      </c>
      <c r="K1032">
        <v>0</v>
      </c>
      <c r="L1032" t="s">
        <v>445</v>
      </c>
      <c r="M1032" s="207" t="s">
        <v>300</v>
      </c>
      <c r="N1032">
        <v>3</v>
      </c>
      <c r="O1032" s="143">
        <v>407103</v>
      </c>
      <c r="P1032">
        <v>0</v>
      </c>
      <c r="T1032" s="60"/>
      <c r="U1032" s="60"/>
      <c r="V1032">
        <v>3</v>
      </c>
      <c r="W1032" t="s">
        <v>446</v>
      </c>
      <c r="X1032" t="str">
        <f>IF(ISBLANK(W1032),"",VLOOKUP($W1032,[1]Sheet2!$A$2:$E$29,3,FALSE))</f>
        <v>UI_icon_teshudognzuo_10</v>
      </c>
      <c r="Y1032" t="str">
        <f>IF(ISBLANK(W1032),"",VLOOKUP($W1032,[1]Sheet2!$A$2:$E$29,4,FALSE))</f>
        <v>BQ_mood10</v>
      </c>
    </row>
    <row r="1033" ht="18.75" spans="1:25">
      <c r="A1033" s="4">
        <f t="shared" si="230"/>
        <v>1027</v>
      </c>
      <c r="B1033" s="46">
        <v>113031</v>
      </c>
      <c r="C1033" s="4" t="s">
        <v>66</v>
      </c>
      <c r="D1033" s="16" t="str">
        <f t="shared" si="231"/>
        <v>UI_icon_teshudognzuo_06</v>
      </c>
      <c r="E1033" t="str">
        <f t="shared" si="229"/>
        <v>行礼</v>
      </c>
      <c r="F1033" t="s">
        <v>1324</v>
      </c>
      <c r="I1033">
        <v>1</v>
      </c>
      <c r="J1033">
        <v>0</v>
      </c>
      <c r="K1033">
        <v>0</v>
      </c>
      <c r="L1033" s="53" t="s">
        <v>448</v>
      </c>
      <c r="M1033" s="207" t="s">
        <v>300</v>
      </c>
      <c r="N1033">
        <v>2.2</v>
      </c>
      <c r="O1033" s="143">
        <v>407103</v>
      </c>
      <c r="P1033">
        <v>0</v>
      </c>
      <c r="T1033" s="60"/>
      <c r="U1033" s="60"/>
      <c r="V1033">
        <v>4</v>
      </c>
      <c r="W1033" t="s">
        <v>449</v>
      </c>
      <c r="X1033" t="str">
        <f>IF(ISBLANK(W1033),"",VLOOKUP($W1033,[1]Sheet2!$A$2:$E$29,3,FALSE))</f>
        <v>UI_icon_teshudognzuo_06</v>
      </c>
      <c r="Y1033" t="str">
        <f>IF(ISBLANK(W1033),"",VLOOKUP($W1033,[1]Sheet2!$A$2:$E$29,4,FALSE))</f>
        <v>BQ_mood06</v>
      </c>
    </row>
    <row r="1034" ht="27" spans="1:25">
      <c r="A1034" s="4">
        <f t="shared" si="230"/>
        <v>1028</v>
      </c>
      <c r="B1034" s="46">
        <v>113031</v>
      </c>
      <c r="C1034" s="4" t="s">
        <v>93</v>
      </c>
      <c r="D1034" s="16" t="str">
        <f t="shared" si="231"/>
        <v>UI_icon_teshudognzuo_27</v>
      </c>
      <c r="E1034" t="str">
        <f t="shared" si="229"/>
        <v>秀</v>
      </c>
      <c r="F1034" t="s">
        <v>1325</v>
      </c>
      <c r="I1034">
        <v>1</v>
      </c>
      <c r="J1034">
        <v>0</v>
      </c>
      <c r="K1034">
        <v>0</v>
      </c>
      <c r="L1034" s="67" t="s">
        <v>451</v>
      </c>
      <c r="M1034" s="207" t="s">
        <v>300</v>
      </c>
      <c r="N1034">
        <v>3.2</v>
      </c>
      <c r="O1034" s="143">
        <v>407103</v>
      </c>
      <c r="P1034">
        <v>0</v>
      </c>
      <c r="T1034" s="60"/>
      <c r="U1034" s="60"/>
      <c r="V1034">
        <v>5</v>
      </c>
      <c r="W1034" t="s">
        <v>65</v>
      </c>
      <c r="X1034" t="str">
        <f>IF(ISBLANK(W1034),"",VLOOKUP($W1034,[1]Sheet2!$A$2:$E$29,3,FALSE))</f>
        <v>UI_icon_teshudognzuo_27</v>
      </c>
      <c r="Y1034" t="str">
        <f>IF(ISBLANK(W1034),"",VLOOKUP($W1034,[1]Sheet2!$A$2:$E$29,4,FALSE))</f>
        <v>BQ_mood27</v>
      </c>
    </row>
    <row r="1035" ht="18.75" spans="1:25">
      <c r="A1035" s="4">
        <f t="shared" si="230"/>
        <v>1029</v>
      </c>
      <c r="B1035" s="46">
        <v>113031</v>
      </c>
      <c r="C1035" s="4" t="s">
        <v>364</v>
      </c>
      <c r="D1035" s="16" t="str">
        <f t="shared" si="231"/>
        <v>UI_icon_teshudognzuo_28</v>
      </c>
      <c r="E1035" t="str">
        <f t="shared" si="229"/>
        <v>玩</v>
      </c>
      <c r="I1035">
        <v>0</v>
      </c>
      <c r="J1035">
        <v>1</v>
      </c>
      <c r="K1035">
        <v>0</v>
      </c>
      <c r="O1035" s="143">
        <v>407103</v>
      </c>
      <c r="P1035">
        <v>0</v>
      </c>
      <c r="S1035" t="s">
        <v>365</v>
      </c>
      <c r="T1035" s="60"/>
      <c r="U1035" s="60"/>
      <c r="V1035">
        <v>6</v>
      </c>
      <c r="W1035" t="s">
        <v>153</v>
      </c>
      <c r="X1035" t="str">
        <f>IF(ISBLANK(W1035),"",VLOOKUP($W1035,[1]Sheet2!$A$2:$E$29,3,FALSE))</f>
        <v>UI_icon_teshudognzuo_28</v>
      </c>
      <c r="Y1035" t="str">
        <f>IF(ISBLANK(W1035),"",VLOOKUP($W1035,[1]Sheet2!$A$2:$E$29,4,FALSE))</f>
        <v>BQ_mood28</v>
      </c>
    </row>
    <row r="1036" customFormat="1" ht="18.75" spans="1:25">
      <c r="A1036" s="4">
        <f t="shared" si="230"/>
        <v>1030</v>
      </c>
      <c r="B1036" s="46">
        <v>113039</v>
      </c>
      <c r="C1036" s="4" t="s">
        <v>50</v>
      </c>
      <c r="D1036" s="16" t="str">
        <f t="shared" si="231"/>
        <v>UI_icon_teshudognzuo_07</v>
      </c>
      <c r="E1036" t="str">
        <f t="shared" si="229"/>
        <v>观望</v>
      </c>
      <c r="F1036" t="s">
        <v>518</v>
      </c>
      <c r="I1036">
        <v>1</v>
      </c>
      <c r="J1036">
        <v>0</v>
      </c>
      <c r="K1036">
        <v>1</v>
      </c>
      <c r="L1036" t="s">
        <v>519</v>
      </c>
      <c r="M1036" s="207" t="s">
        <v>300</v>
      </c>
      <c r="O1036" s="144">
        <v>408202</v>
      </c>
      <c r="P1036">
        <v>1</v>
      </c>
      <c r="T1036" s="60"/>
      <c r="U1036" s="60" t="s">
        <v>1343</v>
      </c>
      <c r="V1036">
        <v>1</v>
      </c>
      <c r="W1036" t="s">
        <v>127</v>
      </c>
      <c r="X1036" t="str">
        <f>IF(ISBLANK(W1036),"",VLOOKUP($W1036,Sheet2!$A$2:$E$29,3,FALSE))</f>
        <v>UI_icon_teshudognzuo_07</v>
      </c>
      <c r="Y1036" t="str">
        <f>IF(ISBLANK(W1036),"",VLOOKUP($W1036,Sheet2!$A$2:$E$29,4,FALSE))</f>
        <v>BQ_mood07</v>
      </c>
    </row>
    <row r="1037" customFormat="1" ht="18.75" spans="1:25">
      <c r="A1037" s="4">
        <f t="shared" si="230"/>
        <v>1031</v>
      </c>
      <c r="B1037" s="46">
        <v>113039</v>
      </c>
      <c r="C1037" t="s">
        <v>56</v>
      </c>
      <c r="D1037" s="16" t="str">
        <f t="shared" si="231"/>
        <v>UI_icon_teshudognzuo_16</v>
      </c>
      <c r="E1037" t="str">
        <f t="shared" si="229"/>
        <v>挑衅</v>
      </c>
      <c r="F1037" t="s">
        <v>521</v>
      </c>
      <c r="I1037">
        <v>1</v>
      </c>
      <c r="J1037">
        <v>0</v>
      </c>
      <c r="K1037">
        <v>1</v>
      </c>
      <c r="L1037" t="s">
        <v>522</v>
      </c>
      <c r="M1037" s="207" t="s">
        <v>300</v>
      </c>
      <c r="O1037" s="144">
        <v>408202</v>
      </c>
      <c r="P1037">
        <v>1</v>
      </c>
      <c r="T1037" s="60"/>
      <c r="U1037" s="60"/>
      <c r="V1037">
        <v>2</v>
      </c>
      <c r="W1037" t="s">
        <v>55</v>
      </c>
      <c r="X1037" t="str">
        <f>IF(ISBLANK(W1037),"",VLOOKUP($W1037,Sheet2!$A$2:$E$29,3,FALSE))</f>
        <v>UI_icon_teshudognzuo_16</v>
      </c>
      <c r="Y1037" t="str">
        <f>IF(ISBLANK(W1037),"",VLOOKUP($W1037,Sheet2!$A$2:$E$29,4,FALSE))</f>
        <v>BQ_mood16</v>
      </c>
    </row>
    <row r="1038" customFormat="1" ht="18.75" spans="1:25">
      <c r="A1038" s="4">
        <f t="shared" si="230"/>
        <v>1032</v>
      </c>
      <c r="B1038" s="46">
        <v>113039</v>
      </c>
      <c r="C1038" t="s">
        <v>61</v>
      </c>
      <c r="D1038" s="16" t="str">
        <f t="shared" si="231"/>
        <v>UI_icon_teshudognzuo_03</v>
      </c>
      <c r="E1038" t="str">
        <f t="shared" si="229"/>
        <v>打招呼</v>
      </c>
      <c r="F1038" t="s">
        <v>523</v>
      </c>
      <c r="I1038">
        <v>1</v>
      </c>
      <c r="J1038">
        <v>0</v>
      </c>
      <c r="K1038">
        <v>1</v>
      </c>
      <c r="L1038" t="s">
        <v>524</v>
      </c>
      <c r="M1038" s="207" t="s">
        <v>300</v>
      </c>
      <c r="O1038" s="144">
        <v>408202</v>
      </c>
      <c r="P1038">
        <v>1</v>
      </c>
      <c r="T1038" s="60"/>
      <c r="U1038" s="60"/>
      <c r="V1038">
        <v>3</v>
      </c>
      <c r="W1038" t="s">
        <v>103</v>
      </c>
      <c r="X1038" t="str">
        <f>IF(ISBLANK(W1038),"",VLOOKUP($W1038,Sheet2!$A$2:$E$29,3,FALSE))</f>
        <v>UI_icon_teshudognzuo_03</v>
      </c>
      <c r="Y1038" t="str">
        <f>IF(ISBLANK(W1038),"",VLOOKUP($W1038,Sheet2!$A$2:$E$29,4,FALSE))</f>
        <v>BQ_mood03</v>
      </c>
    </row>
    <row r="1039" customFormat="1" ht="18.75" spans="1:25">
      <c r="A1039" s="4">
        <f t="shared" ref="A1039:A1048" si="232">ROW()-6</f>
        <v>1033</v>
      </c>
      <c r="B1039" s="46">
        <v>113039</v>
      </c>
      <c r="C1039" t="s">
        <v>66</v>
      </c>
      <c r="D1039" s="16" t="str">
        <f t="shared" si="231"/>
        <v>UI_icon_teshudognzuo_05</v>
      </c>
      <c r="E1039" t="str">
        <f t="shared" si="229"/>
        <v>示威</v>
      </c>
      <c r="F1039" t="s">
        <v>525</v>
      </c>
      <c r="I1039">
        <v>1</v>
      </c>
      <c r="J1039">
        <v>0</v>
      </c>
      <c r="K1039">
        <v>1</v>
      </c>
      <c r="L1039" t="s">
        <v>526</v>
      </c>
      <c r="M1039" s="207" t="s">
        <v>300</v>
      </c>
      <c r="O1039" s="144">
        <v>408202</v>
      </c>
      <c r="P1039">
        <v>1</v>
      </c>
      <c r="T1039" s="60"/>
      <c r="U1039" s="60"/>
      <c r="V1039">
        <v>4</v>
      </c>
      <c r="W1039" t="s">
        <v>60</v>
      </c>
      <c r="X1039" t="str">
        <f>IF(ISBLANK(W1039),"",VLOOKUP($W1039,Sheet2!$A$2:$E$29,3,FALSE))</f>
        <v>UI_icon_teshudognzuo_05</v>
      </c>
      <c r="Y1039" t="str">
        <f>IF(ISBLANK(W1039),"",VLOOKUP($W1039,Sheet2!$A$2:$E$29,4,FALSE))</f>
        <v>BQ_mood05</v>
      </c>
    </row>
    <row r="1040" customFormat="1" ht="18.75" spans="1:25">
      <c r="A1040" s="4">
        <f t="shared" si="232"/>
        <v>1034</v>
      </c>
      <c r="B1040" s="46">
        <v>113039</v>
      </c>
      <c r="C1040" s="4" t="s">
        <v>93</v>
      </c>
      <c r="D1040" s="16" t="str">
        <f t="shared" si="231"/>
        <v>UI_icon_teshudognzuo_14</v>
      </c>
      <c r="E1040" t="str">
        <f t="shared" si="229"/>
        <v>无奈</v>
      </c>
      <c r="F1040" t="s">
        <v>527</v>
      </c>
      <c r="I1040">
        <v>1</v>
      </c>
      <c r="J1040">
        <v>0</v>
      </c>
      <c r="K1040">
        <v>1</v>
      </c>
      <c r="L1040" t="s">
        <v>528</v>
      </c>
      <c r="M1040" s="207" t="s">
        <v>300</v>
      </c>
      <c r="O1040" s="144">
        <v>408202</v>
      </c>
      <c r="P1040">
        <v>1</v>
      </c>
      <c r="T1040" s="60"/>
      <c r="U1040" s="60"/>
      <c r="V1040">
        <v>5</v>
      </c>
      <c r="W1040" t="s">
        <v>101</v>
      </c>
      <c r="X1040" t="str">
        <f>IF(ISBLANK(W1040),"",VLOOKUP($W1040,Sheet2!$A$2:$E$29,3,FALSE))</f>
        <v>UI_icon_teshudognzuo_14</v>
      </c>
      <c r="Y1040" t="str">
        <f>IF(ISBLANK(W1040),"",VLOOKUP($W1040,Sheet2!$A$2:$E$29,4,FALSE))</f>
        <v>BQ_mood14</v>
      </c>
    </row>
    <row r="1041" customFormat="1" ht="18.75" spans="1:25">
      <c r="A1041" s="4">
        <f t="shared" si="232"/>
        <v>1035</v>
      </c>
      <c r="B1041" s="46">
        <v>113039</v>
      </c>
      <c r="C1041" s="4" t="s">
        <v>364</v>
      </c>
      <c r="D1041" s="16" t="str">
        <f t="shared" si="231"/>
        <v>UI_icon_teshudognzuo_02</v>
      </c>
      <c r="E1041" t="str">
        <f t="shared" si="229"/>
        <v>拒绝</v>
      </c>
      <c r="I1041">
        <v>0</v>
      </c>
      <c r="J1041">
        <v>1</v>
      </c>
      <c r="K1041">
        <v>0</v>
      </c>
      <c r="O1041" s="144">
        <v>408202</v>
      </c>
      <c r="P1041">
        <v>0</v>
      </c>
      <c r="S1041" t="s">
        <v>365</v>
      </c>
      <c r="T1041" s="60"/>
      <c r="U1041" s="60"/>
      <c r="V1041">
        <v>6</v>
      </c>
      <c r="W1041" t="s">
        <v>77</v>
      </c>
      <c r="X1041" t="str">
        <f>IF(ISBLANK(W1041),"",VLOOKUP($W1041,Sheet2!$A$2:$E$29,3,FALSE))</f>
        <v>UI_icon_teshudognzuo_02</v>
      </c>
      <c r="Y1041" t="str">
        <f>IF(ISBLANK(W1041),"",VLOOKUP($W1041,Sheet2!$A$2:$E$29,4,FALSE))</f>
        <v>BQ_mood02</v>
      </c>
    </row>
    <row r="1042" ht="18.75" spans="1:25">
      <c r="A1042" s="4">
        <f t="shared" si="232"/>
        <v>1036</v>
      </c>
      <c r="B1042" s="46">
        <v>113029</v>
      </c>
      <c r="C1042" s="4" t="s">
        <v>50</v>
      </c>
      <c r="D1042" s="16" t="str">
        <f t="shared" si="231"/>
        <v>UI_icon_teshudognzuo_08</v>
      </c>
      <c r="E1042" t="str">
        <f t="shared" si="229"/>
        <v>休闲</v>
      </c>
      <c r="F1042" t="s">
        <v>415</v>
      </c>
      <c r="I1042">
        <v>1</v>
      </c>
      <c r="J1042">
        <v>0</v>
      </c>
      <c r="K1042">
        <v>1</v>
      </c>
      <c r="L1042" s="53" t="s">
        <v>416</v>
      </c>
      <c r="M1042" s="207" t="s">
        <v>300</v>
      </c>
      <c r="N1042">
        <v>3.2</v>
      </c>
      <c r="O1042" s="4">
        <v>404705</v>
      </c>
      <c r="P1042">
        <v>1</v>
      </c>
      <c r="T1042" s="60"/>
      <c r="U1042" s="60" t="s">
        <v>1344</v>
      </c>
      <c r="V1042">
        <v>1</v>
      </c>
      <c r="W1042" t="s">
        <v>72</v>
      </c>
      <c r="X1042" t="str">
        <f>IF(ISBLANK(W1042),"",VLOOKUP($W1042,[1]Sheet2!$A$2:$E$29,3,FALSE))</f>
        <v>UI_icon_teshudognzuo_08</v>
      </c>
      <c r="Y1042" t="str">
        <f>IF(ISBLANK(W1042),"",VLOOKUP($W1042,[1]Sheet2!$A$2:$E$29,4,FALSE))</f>
        <v>BQ_mood08</v>
      </c>
    </row>
    <row r="1043" ht="18.75" spans="1:25">
      <c r="A1043" s="4">
        <f t="shared" si="232"/>
        <v>1037</v>
      </c>
      <c r="B1043" s="46">
        <v>113029</v>
      </c>
      <c r="C1043" t="s">
        <v>56</v>
      </c>
      <c r="D1043" s="16" t="str">
        <f t="shared" si="231"/>
        <v>UI_icon_teshudognzuo_04</v>
      </c>
      <c r="E1043" t="str">
        <f t="shared" si="229"/>
        <v>放松</v>
      </c>
      <c r="F1043" t="s">
        <v>418</v>
      </c>
      <c r="I1043">
        <v>1</v>
      </c>
      <c r="J1043">
        <v>0</v>
      </c>
      <c r="K1043">
        <v>1</v>
      </c>
      <c r="L1043" s="53" t="s">
        <v>419</v>
      </c>
      <c r="M1043" s="207" t="s">
        <v>300</v>
      </c>
      <c r="N1043">
        <v>1.5</v>
      </c>
      <c r="O1043" s="4">
        <v>404705</v>
      </c>
      <c r="P1043">
        <v>1</v>
      </c>
      <c r="T1043" s="60"/>
      <c r="U1043" s="60"/>
      <c r="V1043">
        <v>2</v>
      </c>
      <c r="W1043" t="s">
        <v>111</v>
      </c>
      <c r="X1043" t="str">
        <f>IF(ISBLANK(W1043),"",VLOOKUP($W1043,[1]Sheet2!$A$2:$E$29,3,FALSE))</f>
        <v>UI_icon_teshudognzuo_04</v>
      </c>
      <c r="Y1043" t="str">
        <f>IF(ISBLANK(W1043),"",VLOOKUP($W1043,[1]Sheet2!$A$2:$E$29,4,FALSE))</f>
        <v>BQ_mood04</v>
      </c>
    </row>
    <row r="1044" ht="18.75" spans="1:25">
      <c r="A1044" s="4">
        <f t="shared" si="232"/>
        <v>1038</v>
      </c>
      <c r="B1044" s="46">
        <v>113029</v>
      </c>
      <c r="C1044" t="s">
        <v>61</v>
      </c>
      <c r="D1044" s="16" t="str">
        <f t="shared" si="231"/>
        <v>UI_icon_teshudognzuo_27</v>
      </c>
      <c r="E1044" t="str">
        <f t="shared" si="229"/>
        <v>秀</v>
      </c>
      <c r="F1044" t="s">
        <v>420</v>
      </c>
      <c r="I1044">
        <v>0</v>
      </c>
      <c r="J1044">
        <v>1</v>
      </c>
      <c r="K1044">
        <v>0</v>
      </c>
      <c r="L1044" s="53" t="s">
        <v>421</v>
      </c>
      <c r="M1044" s="207" t="s">
        <v>300</v>
      </c>
      <c r="N1044">
        <v>0.9</v>
      </c>
      <c r="O1044" s="4">
        <v>404705</v>
      </c>
      <c r="P1044">
        <v>0</v>
      </c>
      <c r="S1044" t="s">
        <v>365</v>
      </c>
      <c r="T1044" s="60"/>
      <c r="U1044" s="60"/>
      <c r="V1044">
        <v>3</v>
      </c>
      <c r="W1044" t="s">
        <v>65</v>
      </c>
      <c r="X1044" t="str">
        <f>IF(ISBLANK(W1044),"",VLOOKUP($W1044,[1]Sheet2!$A$2:$E$29,3,FALSE))</f>
        <v>UI_icon_teshudognzuo_27</v>
      </c>
      <c r="Y1044" t="str">
        <f>IF(ISBLANK(W1044),"",VLOOKUP($W1044,[1]Sheet2!$A$2:$E$29,4,FALSE))</f>
        <v>BQ_mood27</v>
      </c>
    </row>
    <row r="1045" ht="18.75" spans="1:25">
      <c r="A1045" s="4">
        <f t="shared" si="232"/>
        <v>1039</v>
      </c>
      <c r="B1045" s="46">
        <v>113029</v>
      </c>
      <c r="C1045" t="s">
        <v>66</v>
      </c>
      <c r="D1045" s="16" t="str">
        <f t="shared" si="231"/>
        <v>UI_icon_teshudognzuo_03</v>
      </c>
      <c r="E1045" t="str">
        <f t="shared" si="229"/>
        <v>打招呼</v>
      </c>
      <c r="F1045" t="s">
        <v>422</v>
      </c>
      <c r="I1045">
        <v>1</v>
      </c>
      <c r="J1045">
        <v>0</v>
      </c>
      <c r="K1045">
        <v>1</v>
      </c>
      <c r="L1045" s="53" t="s">
        <v>423</v>
      </c>
      <c r="M1045" s="207" t="s">
        <v>300</v>
      </c>
      <c r="N1045">
        <v>1.6</v>
      </c>
      <c r="O1045" s="4">
        <v>404705</v>
      </c>
      <c r="P1045">
        <v>1</v>
      </c>
      <c r="T1045" s="60"/>
      <c r="U1045" s="60"/>
      <c r="V1045">
        <v>4</v>
      </c>
      <c r="W1045" t="s">
        <v>103</v>
      </c>
      <c r="X1045" t="str">
        <f>IF(ISBLANK(W1045),"",VLOOKUP($W1045,[1]Sheet2!$A$2:$E$29,3,FALSE))</f>
        <v>UI_icon_teshudognzuo_03</v>
      </c>
      <c r="Y1045" t="str">
        <f>IF(ISBLANK(W1045),"",VLOOKUP($W1045,[1]Sheet2!$A$2:$E$29,4,FALSE))</f>
        <v>BQ_mood03</v>
      </c>
    </row>
    <row r="1046" ht="18.75" spans="1:25">
      <c r="A1046" s="4">
        <f t="shared" si="232"/>
        <v>1040</v>
      </c>
      <c r="B1046" s="46">
        <v>113029</v>
      </c>
      <c r="C1046" t="s">
        <v>93</v>
      </c>
      <c r="D1046" s="16" t="str">
        <f t="shared" si="231"/>
        <v>UI_icon_teshudognzuo_07</v>
      </c>
      <c r="E1046" t="str">
        <f t="shared" si="229"/>
        <v>观望</v>
      </c>
      <c r="F1046" t="s">
        <v>424</v>
      </c>
      <c r="I1046">
        <v>1</v>
      </c>
      <c r="J1046">
        <v>0</v>
      </c>
      <c r="K1046">
        <v>1</v>
      </c>
      <c r="L1046" s="53" t="s">
        <v>425</v>
      </c>
      <c r="M1046" s="207" t="s">
        <v>300</v>
      </c>
      <c r="N1046">
        <v>2.1</v>
      </c>
      <c r="O1046" s="4">
        <v>404705</v>
      </c>
      <c r="P1046">
        <v>1</v>
      </c>
      <c r="T1046" s="60"/>
      <c r="U1046" s="60"/>
      <c r="V1046">
        <v>5</v>
      </c>
      <c r="W1046" t="s">
        <v>127</v>
      </c>
      <c r="X1046" t="str">
        <f>IF(ISBLANK(W1046),"",VLOOKUP($W1046,[1]Sheet2!$A$2:$E$29,3,FALSE))</f>
        <v>UI_icon_teshudognzuo_07</v>
      </c>
      <c r="Y1046" t="str">
        <f>IF(ISBLANK(W1046),"",VLOOKUP($W1046,[1]Sheet2!$A$2:$E$29,4,FALSE))</f>
        <v>BQ_mood07</v>
      </c>
    </row>
    <row r="1047" ht="18.75" spans="1:25">
      <c r="A1047" s="4">
        <f t="shared" si="232"/>
        <v>1041</v>
      </c>
      <c r="B1047">
        <v>113037</v>
      </c>
      <c r="C1047" t="s">
        <v>50</v>
      </c>
      <c r="D1047" t="s">
        <v>78</v>
      </c>
      <c r="E1047" t="s">
        <v>65</v>
      </c>
      <c r="F1047" t="s">
        <v>498</v>
      </c>
      <c r="I1047">
        <v>1</v>
      </c>
      <c r="J1047">
        <v>0</v>
      </c>
      <c r="K1047">
        <v>1</v>
      </c>
      <c r="L1047" t="s">
        <v>499</v>
      </c>
      <c r="M1047" s="207" t="s">
        <v>300</v>
      </c>
      <c r="O1047">
        <v>407303</v>
      </c>
      <c r="P1047">
        <v>1</v>
      </c>
      <c r="T1047" s="60"/>
      <c r="U1047" s="60" t="s">
        <v>1345</v>
      </c>
      <c r="V1047">
        <v>1</v>
      </c>
      <c r="W1047" t="s">
        <v>65</v>
      </c>
      <c r="X1047" t="s">
        <v>78</v>
      </c>
      <c r="Y1047" t="s">
        <v>272</v>
      </c>
    </row>
    <row r="1048" ht="18.75" spans="1:25">
      <c r="A1048" s="4">
        <f t="shared" si="232"/>
        <v>1042</v>
      </c>
      <c r="B1048">
        <v>113037</v>
      </c>
      <c r="C1048" t="s">
        <v>56</v>
      </c>
      <c r="D1048" t="s">
        <v>126</v>
      </c>
      <c r="E1048" t="s">
        <v>127</v>
      </c>
      <c r="F1048" t="s">
        <v>501</v>
      </c>
      <c r="I1048">
        <v>1</v>
      </c>
      <c r="J1048">
        <v>0</v>
      </c>
      <c r="K1048">
        <v>1</v>
      </c>
      <c r="L1048" t="s">
        <v>502</v>
      </c>
      <c r="M1048" s="207" t="s">
        <v>300</v>
      </c>
      <c r="O1048">
        <v>407303</v>
      </c>
      <c r="P1048">
        <v>1</v>
      </c>
      <c r="T1048" s="60"/>
      <c r="U1048" s="60"/>
      <c r="V1048">
        <v>2</v>
      </c>
      <c r="W1048" t="s">
        <v>127</v>
      </c>
      <c r="X1048" t="s">
        <v>126</v>
      </c>
      <c r="Y1048" t="s">
        <v>273</v>
      </c>
    </row>
    <row r="1049" ht="18.75" spans="1:25">
      <c r="A1049" s="4">
        <f t="shared" ref="A1049:A1058" si="233">ROW()-6</f>
        <v>1043</v>
      </c>
      <c r="B1049">
        <v>113037</v>
      </c>
      <c r="C1049" t="s">
        <v>61</v>
      </c>
      <c r="D1049" t="s">
        <v>746</v>
      </c>
      <c r="E1049" t="s">
        <v>449</v>
      </c>
      <c r="F1049" t="s">
        <v>503</v>
      </c>
      <c r="I1049">
        <v>1</v>
      </c>
      <c r="J1049">
        <v>0</v>
      </c>
      <c r="K1049">
        <v>1</v>
      </c>
      <c r="L1049" t="s">
        <v>504</v>
      </c>
      <c r="M1049" s="207" t="s">
        <v>300</v>
      </c>
      <c r="O1049">
        <v>407303</v>
      </c>
      <c r="P1049">
        <v>1</v>
      </c>
      <c r="T1049" s="60"/>
      <c r="U1049" s="60"/>
      <c r="V1049">
        <v>3</v>
      </c>
      <c r="W1049" t="s">
        <v>449</v>
      </c>
      <c r="X1049" t="s">
        <v>746</v>
      </c>
      <c r="Y1049" t="s">
        <v>747</v>
      </c>
    </row>
    <row r="1050" ht="18.75" spans="1:25">
      <c r="A1050" s="4">
        <f t="shared" si="233"/>
        <v>1044</v>
      </c>
      <c r="B1050">
        <v>113037</v>
      </c>
      <c r="C1050" t="s">
        <v>66</v>
      </c>
      <c r="D1050" t="s">
        <v>92</v>
      </c>
      <c r="E1050" t="s">
        <v>72</v>
      </c>
      <c r="F1050" t="s">
        <v>505</v>
      </c>
      <c r="I1050">
        <v>1</v>
      </c>
      <c r="J1050">
        <v>0</v>
      </c>
      <c r="K1050">
        <v>1</v>
      </c>
      <c r="L1050" t="s">
        <v>506</v>
      </c>
      <c r="M1050" s="207" t="s">
        <v>300</v>
      </c>
      <c r="O1050">
        <v>407303</v>
      </c>
      <c r="P1050">
        <v>1</v>
      </c>
      <c r="T1050" s="60"/>
      <c r="U1050" s="60"/>
      <c r="V1050">
        <v>4</v>
      </c>
      <c r="W1050" t="s">
        <v>72</v>
      </c>
      <c r="X1050" t="s">
        <v>92</v>
      </c>
      <c r="Y1050" t="s">
        <v>271</v>
      </c>
    </row>
    <row r="1051" ht="18.75" spans="1:25">
      <c r="A1051" s="4">
        <f t="shared" si="233"/>
        <v>1045</v>
      </c>
      <c r="B1051">
        <v>113037</v>
      </c>
      <c r="C1051" t="s">
        <v>93</v>
      </c>
      <c r="D1051" t="s">
        <v>102</v>
      </c>
      <c r="E1051" t="s">
        <v>103</v>
      </c>
      <c r="F1051" t="s">
        <v>507</v>
      </c>
      <c r="I1051">
        <v>1</v>
      </c>
      <c r="J1051">
        <v>0</v>
      </c>
      <c r="K1051">
        <v>1</v>
      </c>
      <c r="L1051" t="s">
        <v>508</v>
      </c>
      <c r="M1051" s="207" t="s">
        <v>300</v>
      </c>
      <c r="O1051">
        <v>407303</v>
      </c>
      <c r="P1051">
        <v>1</v>
      </c>
      <c r="T1051" s="60"/>
      <c r="U1051" s="60"/>
      <c r="V1051">
        <v>5</v>
      </c>
      <c r="W1051" t="s">
        <v>103</v>
      </c>
      <c r="X1051" t="s">
        <v>102</v>
      </c>
      <c r="Y1051" t="s">
        <v>749</v>
      </c>
    </row>
    <row r="1052" ht="18.75" spans="1:25">
      <c r="A1052" s="4">
        <f t="shared" si="233"/>
        <v>1046</v>
      </c>
      <c r="B1052">
        <v>113037</v>
      </c>
      <c r="C1052" t="s">
        <v>364</v>
      </c>
      <c r="D1052" t="s">
        <v>1095</v>
      </c>
      <c r="E1052" t="s">
        <v>153</v>
      </c>
      <c r="I1052">
        <v>0</v>
      </c>
      <c r="J1052">
        <v>1</v>
      </c>
      <c r="K1052">
        <v>0</v>
      </c>
      <c r="O1052">
        <v>407303</v>
      </c>
      <c r="P1052">
        <v>0</v>
      </c>
      <c r="S1052" t="s">
        <v>365</v>
      </c>
      <c r="T1052" s="60"/>
      <c r="U1052" s="60"/>
      <c r="V1052">
        <v>6</v>
      </c>
      <c r="W1052" t="s">
        <v>153</v>
      </c>
      <c r="X1052" t="s">
        <v>1095</v>
      </c>
      <c r="Y1052" t="s">
        <v>1327</v>
      </c>
    </row>
    <row r="1053" ht="18.75" spans="1:25">
      <c r="A1053" s="4">
        <f t="shared" si="233"/>
        <v>1047</v>
      </c>
      <c r="B1053" s="46">
        <v>113026</v>
      </c>
      <c r="C1053" s="4" t="s">
        <v>50</v>
      </c>
      <c r="D1053" s="16" t="str">
        <f t="shared" ref="D1053:D1070" si="234">X1053</f>
        <v>UI_icon_teshudognzuo_07</v>
      </c>
      <c r="E1053" t="str">
        <f t="shared" ref="E1053:E1070" si="235">W1053</f>
        <v>观望</v>
      </c>
      <c r="F1053" t="s">
        <v>378</v>
      </c>
      <c r="I1053" s="4">
        <v>1</v>
      </c>
      <c r="J1053" s="4">
        <v>0</v>
      </c>
      <c r="K1053" s="4">
        <v>1</v>
      </c>
      <c r="L1053" s="53" t="s">
        <v>379</v>
      </c>
      <c r="M1053" s="206" t="s">
        <v>300</v>
      </c>
      <c r="N1053">
        <v>3.2</v>
      </c>
      <c r="O1053" s="144">
        <v>407005</v>
      </c>
      <c r="P1053" s="4">
        <v>1</v>
      </c>
      <c r="T1053" s="60"/>
      <c r="U1053" s="60" t="s">
        <v>1346</v>
      </c>
      <c r="V1053">
        <v>1</v>
      </c>
      <c r="W1053" t="s">
        <v>127</v>
      </c>
      <c r="X1053" t="str">
        <f>IF(ISBLANK(W1053),"",VLOOKUP($W1053,Sheet2!$A$2:$E$29,3,FALSE))</f>
        <v>UI_icon_teshudognzuo_07</v>
      </c>
      <c r="Y1053" t="str">
        <f>IF(ISBLANK(W1053),"",VLOOKUP($W1053,Sheet2!$A$2:$E$29,4,FALSE))</f>
        <v>BQ_mood07</v>
      </c>
    </row>
    <row r="1054" ht="18.75" spans="1:25">
      <c r="A1054" s="4">
        <f t="shared" si="233"/>
        <v>1048</v>
      </c>
      <c r="B1054" s="46">
        <v>113026</v>
      </c>
      <c r="C1054" t="s">
        <v>56</v>
      </c>
      <c r="D1054" s="16" t="str">
        <f t="shared" si="234"/>
        <v>UI_icon_teshudognzuo_05</v>
      </c>
      <c r="E1054" t="str">
        <f t="shared" si="235"/>
        <v>示威</v>
      </c>
      <c r="F1054" t="s">
        <v>381</v>
      </c>
      <c r="I1054">
        <v>1</v>
      </c>
      <c r="J1054">
        <v>0</v>
      </c>
      <c r="K1054">
        <v>1</v>
      </c>
      <c r="L1054" s="53" t="s">
        <v>382</v>
      </c>
      <c r="M1054" s="207" t="s">
        <v>300</v>
      </c>
      <c r="N1054">
        <v>3.6</v>
      </c>
      <c r="O1054" s="144">
        <v>407005</v>
      </c>
      <c r="P1054">
        <v>1</v>
      </c>
      <c r="T1054" s="60"/>
      <c r="U1054" s="60"/>
      <c r="V1054">
        <v>2</v>
      </c>
      <c r="W1054" t="s">
        <v>60</v>
      </c>
      <c r="X1054" t="str">
        <f>IF(ISBLANK(W1054),"",VLOOKUP($W1054,Sheet2!$A$2:$E$29,3,FALSE))</f>
        <v>UI_icon_teshudognzuo_05</v>
      </c>
      <c r="Y1054" t="str">
        <f>IF(ISBLANK(W1054),"",VLOOKUP($W1054,Sheet2!$A$2:$E$29,4,FALSE))</f>
        <v>BQ_mood05</v>
      </c>
    </row>
    <row r="1055" ht="18.75" spans="1:25">
      <c r="A1055" s="4">
        <f t="shared" si="233"/>
        <v>1049</v>
      </c>
      <c r="B1055" s="46">
        <v>113026</v>
      </c>
      <c r="C1055" t="s">
        <v>61</v>
      </c>
      <c r="D1055" s="16" t="str">
        <f t="shared" si="234"/>
        <v>UI_icon_teshudognzuo_16</v>
      </c>
      <c r="E1055" t="str">
        <f t="shared" si="235"/>
        <v>挑衅</v>
      </c>
      <c r="F1055" t="s">
        <v>383</v>
      </c>
      <c r="I1055">
        <v>1</v>
      </c>
      <c r="J1055">
        <v>0</v>
      </c>
      <c r="K1055">
        <v>1</v>
      </c>
      <c r="L1055" s="53" t="s">
        <v>384</v>
      </c>
      <c r="M1055" s="207" t="s">
        <v>300</v>
      </c>
      <c r="N1055">
        <v>2.6</v>
      </c>
      <c r="O1055" s="144">
        <v>407005</v>
      </c>
      <c r="P1055">
        <v>1</v>
      </c>
      <c r="T1055" s="60"/>
      <c r="U1055" s="60"/>
      <c r="V1055">
        <v>3</v>
      </c>
      <c r="W1055" t="s">
        <v>55</v>
      </c>
      <c r="X1055" t="str">
        <f>IF(ISBLANK(W1055),"",VLOOKUP($W1055,Sheet2!$A$2:$E$29,3,FALSE))</f>
        <v>UI_icon_teshudognzuo_16</v>
      </c>
      <c r="Y1055" t="str">
        <f>IF(ISBLANK(W1055),"",VLOOKUP($W1055,Sheet2!$A$2:$E$29,4,FALSE))</f>
        <v>BQ_mood16</v>
      </c>
    </row>
    <row r="1056" ht="18.75" spans="1:25">
      <c r="A1056" s="4">
        <f t="shared" si="233"/>
        <v>1050</v>
      </c>
      <c r="B1056" s="46">
        <v>113026</v>
      </c>
      <c r="C1056" t="s">
        <v>66</v>
      </c>
      <c r="D1056" s="16" t="str">
        <f t="shared" si="234"/>
        <v>UI_icon_teshudognzuo_14</v>
      </c>
      <c r="E1056" t="str">
        <f t="shared" si="235"/>
        <v>无奈</v>
      </c>
      <c r="F1056" t="s">
        <v>385</v>
      </c>
      <c r="I1056">
        <v>1</v>
      </c>
      <c r="J1056">
        <v>0</v>
      </c>
      <c r="K1056">
        <v>1</v>
      </c>
      <c r="L1056" s="53" t="s">
        <v>386</v>
      </c>
      <c r="M1056" s="207" t="s">
        <v>300</v>
      </c>
      <c r="N1056">
        <v>2.1</v>
      </c>
      <c r="O1056" s="144">
        <v>407005</v>
      </c>
      <c r="P1056">
        <v>1</v>
      </c>
      <c r="T1056" s="60"/>
      <c r="U1056" s="60"/>
      <c r="V1056">
        <v>4</v>
      </c>
      <c r="W1056" t="s">
        <v>101</v>
      </c>
      <c r="X1056" t="str">
        <f>IF(ISBLANK(W1056),"",VLOOKUP($W1056,Sheet2!$A$2:$E$29,3,FALSE))</f>
        <v>UI_icon_teshudognzuo_14</v>
      </c>
      <c r="Y1056" t="str">
        <f>IF(ISBLANK(W1056),"",VLOOKUP($W1056,Sheet2!$A$2:$E$29,4,FALSE))</f>
        <v>BQ_mood14</v>
      </c>
    </row>
    <row r="1057" ht="18.75" spans="1:25">
      <c r="A1057" s="4">
        <f t="shared" si="233"/>
        <v>1051</v>
      </c>
      <c r="B1057" s="46">
        <v>113026</v>
      </c>
      <c r="C1057" t="s">
        <v>93</v>
      </c>
      <c r="D1057" s="16" t="str">
        <f t="shared" si="234"/>
        <v>UI_icon_teshudognzuo_08</v>
      </c>
      <c r="E1057" t="str">
        <f t="shared" si="235"/>
        <v>休闲</v>
      </c>
      <c r="F1057" t="s">
        <v>387</v>
      </c>
      <c r="I1057">
        <v>1</v>
      </c>
      <c r="J1057">
        <v>0</v>
      </c>
      <c r="K1057">
        <v>1</v>
      </c>
      <c r="L1057" s="53" t="s">
        <v>388</v>
      </c>
      <c r="M1057" s="207" t="s">
        <v>300</v>
      </c>
      <c r="N1057">
        <v>1.9</v>
      </c>
      <c r="O1057" s="144">
        <v>407005</v>
      </c>
      <c r="P1057">
        <v>1</v>
      </c>
      <c r="T1057" s="60"/>
      <c r="U1057" s="60"/>
      <c r="V1057">
        <v>5</v>
      </c>
      <c r="W1057" t="s">
        <v>72</v>
      </c>
      <c r="X1057" t="str">
        <f>IF(ISBLANK(W1057),"",VLOOKUP($W1057,Sheet2!$A$2:$E$29,3,FALSE))</f>
        <v>UI_icon_teshudognzuo_08</v>
      </c>
      <c r="Y1057" t="str">
        <f>IF(ISBLANK(W1057),"",VLOOKUP($W1057,Sheet2!$A$2:$E$29,4,FALSE))</f>
        <v>BQ_mood08</v>
      </c>
    </row>
    <row r="1058" ht="18.75" spans="1:25">
      <c r="A1058" s="4">
        <f t="shared" si="233"/>
        <v>1052</v>
      </c>
      <c r="B1058" s="46">
        <v>113026</v>
      </c>
      <c r="C1058" t="s">
        <v>364</v>
      </c>
      <c r="D1058" s="16" t="str">
        <f t="shared" si="234"/>
        <v>UI_icon_teshudognzuo_28</v>
      </c>
      <c r="E1058" t="str">
        <f t="shared" si="235"/>
        <v>玩</v>
      </c>
      <c r="I1058">
        <v>0</v>
      </c>
      <c r="J1058">
        <v>1</v>
      </c>
      <c r="K1058">
        <v>0</v>
      </c>
      <c r="L1058" s="53"/>
      <c r="O1058" s="144">
        <v>407005</v>
      </c>
      <c r="P1058">
        <v>0</v>
      </c>
      <c r="S1058" t="s">
        <v>365</v>
      </c>
      <c r="T1058" s="60"/>
      <c r="U1058" s="60"/>
      <c r="V1058">
        <v>6</v>
      </c>
      <c r="W1058" t="s">
        <v>153</v>
      </c>
      <c r="X1058" t="str">
        <f>IF(ISBLANK(W1058),"",VLOOKUP($W1058,Sheet2!$A$2:$E$29,3,FALSE))</f>
        <v>UI_icon_teshudognzuo_28</v>
      </c>
      <c r="Y1058" t="str">
        <f>IF(ISBLANK(W1058),"",VLOOKUP($W1058,Sheet2!$A$2:$E$29,4,FALSE))</f>
        <v>BQ_mood28</v>
      </c>
    </row>
    <row r="1059" ht="18.75" spans="1:25">
      <c r="A1059" s="4">
        <f t="shared" ref="A1059:A1068" si="236">ROW()-6</f>
        <v>1053</v>
      </c>
      <c r="B1059" s="46">
        <v>113028</v>
      </c>
      <c r="C1059" s="4" t="s">
        <v>50</v>
      </c>
      <c r="D1059" s="16" t="str">
        <f t="shared" si="234"/>
        <v>UI_icon_teshudognzuo_04</v>
      </c>
      <c r="E1059" t="str">
        <f t="shared" si="235"/>
        <v>放松</v>
      </c>
      <c r="F1059" t="s">
        <v>400</v>
      </c>
      <c r="I1059">
        <v>1</v>
      </c>
      <c r="J1059">
        <v>1</v>
      </c>
      <c r="K1059">
        <v>1</v>
      </c>
      <c r="L1059" s="53" t="s">
        <v>401</v>
      </c>
      <c r="M1059" s="207" t="s">
        <v>402</v>
      </c>
      <c r="N1059">
        <v>1.8</v>
      </c>
      <c r="O1059" s="4">
        <v>400511</v>
      </c>
      <c r="P1059">
        <v>1</v>
      </c>
      <c r="T1059" s="60"/>
      <c r="U1059" s="60" t="s">
        <v>1347</v>
      </c>
      <c r="V1059">
        <v>1</v>
      </c>
      <c r="W1059" t="s">
        <v>111</v>
      </c>
      <c r="X1059" t="str">
        <f>IF(ISBLANK(W1059),"",VLOOKUP($W1059,Sheet2!$A$2:$E$29,3,FALSE))</f>
        <v>UI_icon_teshudognzuo_04</v>
      </c>
      <c r="Y1059" t="str">
        <f>IF(ISBLANK(W1059),"",VLOOKUP($W1059,Sheet2!$A$2:$E$29,4,FALSE))</f>
        <v>BQ_mood04</v>
      </c>
    </row>
    <row r="1060" ht="18.75" spans="1:25">
      <c r="A1060" s="4">
        <f t="shared" si="236"/>
        <v>1054</v>
      </c>
      <c r="B1060" s="46">
        <v>113028</v>
      </c>
      <c r="C1060" t="s">
        <v>56</v>
      </c>
      <c r="D1060" s="16" t="str">
        <f t="shared" si="234"/>
        <v>UI_icon_teshudognzuo_27</v>
      </c>
      <c r="E1060" t="str">
        <f t="shared" si="235"/>
        <v>秀</v>
      </c>
      <c r="F1060" t="s">
        <v>404</v>
      </c>
      <c r="I1060">
        <v>0</v>
      </c>
      <c r="J1060">
        <v>0</v>
      </c>
      <c r="K1060">
        <v>1</v>
      </c>
      <c r="L1060" s="53" t="s">
        <v>405</v>
      </c>
      <c r="M1060" s="207" t="s">
        <v>406</v>
      </c>
      <c r="N1060">
        <v>4.4</v>
      </c>
      <c r="O1060" s="4">
        <v>400511</v>
      </c>
      <c r="P1060">
        <v>1</v>
      </c>
      <c r="T1060" s="60"/>
      <c r="U1060" s="60"/>
      <c r="V1060">
        <v>2</v>
      </c>
      <c r="W1060" t="s">
        <v>65</v>
      </c>
      <c r="X1060" t="str">
        <f>IF(ISBLANK(W1060),"",VLOOKUP($W1060,Sheet2!$A$2:$E$29,3,FALSE))</f>
        <v>UI_icon_teshudognzuo_27</v>
      </c>
      <c r="Y1060" t="str">
        <f>IF(ISBLANK(W1060),"",VLOOKUP($W1060,Sheet2!$A$2:$E$29,4,FALSE))</f>
        <v>BQ_mood27</v>
      </c>
    </row>
    <row r="1061" ht="18.75" spans="1:25">
      <c r="A1061" s="4">
        <f t="shared" si="236"/>
        <v>1055</v>
      </c>
      <c r="B1061" s="46">
        <v>113028</v>
      </c>
      <c r="C1061" t="s">
        <v>61</v>
      </c>
      <c r="D1061" s="16" t="str">
        <f t="shared" si="234"/>
        <v>UI_icon_teshudognzuo_07</v>
      </c>
      <c r="E1061" t="str">
        <f t="shared" si="235"/>
        <v>观望</v>
      </c>
      <c r="F1061" t="s">
        <v>407</v>
      </c>
      <c r="I1061">
        <v>1</v>
      </c>
      <c r="J1061">
        <v>1</v>
      </c>
      <c r="K1061">
        <v>1</v>
      </c>
      <c r="L1061" s="53" t="s">
        <v>408</v>
      </c>
      <c r="M1061" s="207" t="s">
        <v>409</v>
      </c>
      <c r="N1061">
        <v>1.8</v>
      </c>
      <c r="O1061" s="4">
        <v>400511</v>
      </c>
      <c r="P1061">
        <v>1</v>
      </c>
      <c r="T1061" s="60"/>
      <c r="U1061" s="60"/>
      <c r="V1061">
        <v>3</v>
      </c>
      <c r="W1061" t="s">
        <v>127</v>
      </c>
      <c r="X1061" t="str">
        <f>IF(ISBLANK(W1061),"",VLOOKUP($W1061,Sheet2!$A$2:$E$29,3,FALSE))</f>
        <v>UI_icon_teshudognzuo_07</v>
      </c>
      <c r="Y1061" t="str">
        <f>IF(ISBLANK(W1061),"",VLOOKUP($W1061,Sheet2!$A$2:$E$29,4,FALSE))</f>
        <v>BQ_mood07</v>
      </c>
    </row>
    <row r="1062" ht="18.75" spans="1:25">
      <c r="A1062" s="4">
        <f t="shared" si="236"/>
        <v>1056</v>
      </c>
      <c r="B1062" s="46">
        <v>113028</v>
      </c>
      <c r="C1062" t="s">
        <v>66</v>
      </c>
      <c r="D1062" s="16" t="str">
        <f t="shared" si="234"/>
        <v>UI_icon_teshudognzuo_21</v>
      </c>
      <c r="E1062" t="str">
        <f t="shared" si="235"/>
        <v>思考</v>
      </c>
      <c r="F1062" t="s">
        <v>410</v>
      </c>
      <c r="I1062">
        <v>1</v>
      </c>
      <c r="J1062">
        <v>1</v>
      </c>
      <c r="K1062">
        <v>1</v>
      </c>
      <c r="L1062" s="53" t="s">
        <v>411</v>
      </c>
      <c r="M1062" s="207" t="s">
        <v>412</v>
      </c>
      <c r="N1062">
        <v>3.2</v>
      </c>
      <c r="O1062" s="4">
        <v>400511</v>
      </c>
      <c r="P1062">
        <v>1</v>
      </c>
      <c r="T1062" s="60"/>
      <c r="U1062" s="60"/>
      <c r="V1062">
        <v>4</v>
      </c>
      <c r="W1062" t="s">
        <v>205</v>
      </c>
      <c r="X1062" t="str">
        <f>IF(ISBLANK(W1062),"",VLOOKUP($W1062,Sheet2!$A$2:$E$29,3,FALSE))</f>
        <v>UI_icon_teshudognzuo_21</v>
      </c>
      <c r="Y1062" t="str">
        <f>IF(ISBLANK(W1062),"",VLOOKUP($W1062,Sheet2!$A$2:$E$29,4,FALSE))</f>
        <v>BQ_mood21</v>
      </c>
    </row>
    <row r="1063" ht="18.75" spans="1:25">
      <c r="A1063" s="4">
        <f t="shared" si="236"/>
        <v>1057</v>
      </c>
      <c r="B1063" s="46">
        <v>113028</v>
      </c>
      <c r="C1063" t="s">
        <v>93</v>
      </c>
      <c r="D1063" s="16" t="str">
        <f t="shared" si="234"/>
        <v>UI_icon_teshudognzuo_03</v>
      </c>
      <c r="E1063" t="str">
        <f t="shared" si="235"/>
        <v>打招呼</v>
      </c>
      <c r="F1063" t="s">
        <v>413</v>
      </c>
      <c r="I1063">
        <v>1</v>
      </c>
      <c r="J1063">
        <v>1</v>
      </c>
      <c r="K1063">
        <v>1</v>
      </c>
      <c r="L1063" s="53" t="s">
        <v>414</v>
      </c>
      <c r="M1063" s="207" t="s">
        <v>300</v>
      </c>
      <c r="N1063">
        <v>1.2</v>
      </c>
      <c r="O1063" s="4">
        <v>400511</v>
      </c>
      <c r="P1063">
        <v>1</v>
      </c>
      <c r="T1063" s="60"/>
      <c r="U1063" s="60"/>
      <c r="V1063">
        <v>5</v>
      </c>
      <c r="W1063" t="s">
        <v>103</v>
      </c>
      <c r="X1063" t="str">
        <f>IF(ISBLANK(W1063),"",VLOOKUP($W1063,Sheet2!$A$2:$E$29,3,FALSE))</f>
        <v>UI_icon_teshudognzuo_03</v>
      </c>
      <c r="Y1063" t="str">
        <f>IF(ISBLANK(W1063),"",VLOOKUP($W1063,Sheet2!$A$2:$E$29,4,FALSE))</f>
        <v>BQ_mood03</v>
      </c>
    </row>
    <row r="1064" customFormat="1" ht="16" customHeight="1" spans="1:25">
      <c r="A1064" s="4">
        <f t="shared" si="236"/>
        <v>1058</v>
      </c>
      <c r="B1064" s="46">
        <v>113047</v>
      </c>
      <c r="C1064" s="4" t="s">
        <v>50</v>
      </c>
      <c r="D1064" s="16" t="str">
        <f t="shared" si="234"/>
        <v>UI_icon_teshudognzuo_04</v>
      </c>
      <c r="E1064" t="str">
        <f t="shared" si="235"/>
        <v>放松</v>
      </c>
      <c r="F1064" t="s">
        <v>589</v>
      </c>
      <c r="I1064">
        <v>1</v>
      </c>
      <c r="J1064" s="2">
        <v>0</v>
      </c>
      <c r="K1064">
        <v>1</v>
      </c>
      <c r="L1064" t="s">
        <v>590</v>
      </c>
      <c r="M1064" t="s">
        <v>300</v>
      </c>
      <c r="O1064" s="4">
        <v>409301</v>
      </c>
      <c r="P1064">
        <v>1</v>
      </c>
      <c r="T1064" s="60"/>
      <c r="U1064" s="60" t="s">
        <v>1348</v>
      </c>
      <c r="V1064">
        <v>1</v>
      </c>
      <c r="W1064" t="s">
        <v>111</v>
      </c>
      <c r="X1064" t="str">
        <f>IF(ISBLANK(W1064),"",VLOOKUP($W1064,Sheet2!$A$2:$E$29,3,FALSE))</f>
        <v>UI_icon_teshudognzuo_04</v>
      </c>
      <c r="Y1064" t="str">
        <f>IF(ISBLANK(W1064),"",VLOOKUP($W1064,Sheet2!$A$2:$E$29,4,FALSE))</f>
        <v>BQ_mood04</v>
      </c>
    </row>
    <row r="1065" customFormat="1" ht="16" customHeight="1" spans="1:25">
      <c r="A1065" s="4">
        <f t="shared" si="236"/>
        <v>1059</v>
      </c>
      <c r="B1065" s="46">
        <v>113047</v>
      </c>
      <c r="C1065" s="4" t="s">
        <v>56</v>
      </c>
      <c r="D1065" s="16" t="str">
        <f t="shared" si="234"/>
        <v>UI_icon_teshudognzuo_01</v>
      </c>
      <c r="E1065" t="str">
        <f t="shared" si="235"/>
        <v>认同</v>
      </c>
      <c r="F1065" t="s">
        <v>592</v>
      </c>
      <c r="I1065">
        <v>1</v>
      </c>
      <c r="J1065" s="2">
        <v>0</v>
      </c>
      <c r="K1065">
        <v>1</v>
      </c>
      <c r="L1065" t="s">
        <v>593</v>
      </c>
      <c r="M1065" t="s">
        <v>300</v>
      </c>
      <c r="O1065" s="4">
        <v>409301</v>
      </c>
      <c r="P1065">
        <v>1</v>
      </c>
      <c r="T1065" s="60"/>
      <c r="U1065" s="60"/>
      <c r="V1065">
        <v>2</v>
      </c>
      <c r="W1065" t="s">
        <v>67</v>
      </c>
      <c r="X1065" t="str">
        <f>IF(ISBLANK(W1065),"",VLOOKUP($W1065,Sheet2!$A$2:$E$29,3,FALSE))</f>
        <v>UI_icon_teshudognzuo_01</v>
      </c>
      <c r="Y1065" t="str">
        <f>IF(ISBLANK(W1065),"",VLOOKUP($W1065,Sheet2!$A$2:$E$29,4,FALSE))</f>
        <v>BQ_mood01</v>
      </c>
    </row>
    <row r="1066" customFormat="1" ht="16" customHeight="1" spans="1:25">
      <c r="A1066" s="4">
        <f t="shared" si="236"/>
        <v>1060</v>
      </c>
      <c r="B1066" s="46">
        <v>113047</v>
      </c>
      <c r="C1066" s="4" t="s">
        <v>61</v>
      </c>
      <c r="D1066" s="16" t="str">
        <f t="shared" si="234"/>
        <v>UI_icon_teshudognzuo_07</v>
      </c>
      <c r="E1066" t="str">
        <f t="shared" si="235"/>
        <v>观望</v>
      </c>
      <c r="F1066" t="s">
        <v>594</v>
      </c>
      <c r="I1066">
        <v>1</v>
      </c>
      <c r="J1066" s="2">
        <v>0</v>
      </c>
      <c r="K1066">
        <v>0</v>
      </c>
      <c r="L1066" t="s">
        <v>595</v>
      </c>
      <c r="O1066" s="4">
        <v>409301</v>
      </c>
      <c r="P1066">
        <v>0</v>
      </c>
      <c r="T1066" s="60"/>
      <c r="U1066" s="60"/>
      <c r="V1066">
        <v>3</v>
      </c>
      <c r="W1066" t="s">
        <v>127</v>
      </c>
      <c r="X1066" t="str">
        <f>IF(ISBLANK(W1066),"",VLOOKUP($W1066,Sheet2!$A$2:$E$29,3,FALSE))</f>
        <v>UI_icon_teshudognzuo_07</v>
      </c>
      <c r="Y1066" t="str">
        <f>IF(ISBLANK(W1066),"",VLOOKUP($W1066,Sheet2!$A$2:$E$29,4,FALSE))</f>
        <v>BQ_mood07</v>
      </c>
    </row>
    <row r="1067" customFormat="1" ht="16" customHeight="1" spans="1:25">
      <c r="A1067" s="4">
        <f t="shared" si="236"/>
        <v>1061</v>
      </c>
      <c r="B1067" s="46">
        <v>113047</v>
      </c>
      <c r="C1067" s="4" t="s">
        <v>66</v>
      </c>
      <c r="D1067" s="16" t="str">
        <f t="shared" si="234"/>
        <v>UI_icon_teshudognzuo_08</v>
      </c>
      <c r="E1067" t="str">
        <f t="shared" si="235"/>
        <v>休闲</v>
      </c>
      <c r="F1067" t="s">
        <v>596</v>
      </c>
      <c r="I1067">
        <v>1</v>
      </c>
      <c r="J1067" s="2">
        <v>0</v>
      </c>
      <c r="K1067">
        <v>1</v>
      </c>
      <c r="L1067" t="s">
        <v>597</v>
      </c>
      <c r="M1067" t="s">
        <v>300</v>
      </c>
      <c r="O1067" s="4">
        <v>409301</v>
      </c>
      <c r="P1067">
        <v>1</v>
      </c>
      <c r="T1067" s="60"/>
      <c r="U1067" s="60"/>
      <c r="V1067">
        <v>4</v>
      </c>
      <c r="W1067" t="s">
        <v>72</v>
      </c>
      <c r="X1067" t="str">
        <f>IF(ISBLANK(W1067),"",VLOOKUP($W1067,Sheet2!$A$2:$E$29,3,FALSE))</f>
        <v>UI_icon_teshudognzuo_08</v>
      </c>
      <c r="Y1067" t="str">
        <f>IF(ISBLANK(W1067),"",VLOOKUP($W1067,Sheet2!$A$2:$E$29,4,FALSE))</f>
        <v>BQ_mood08</v>
      </c>
    </row>
    <row r="1068" customFormat="1" ht="16" customHeight="1" spans="1:25">
      <c r="A1068" s="4">
        <f t="shared" si="236"/>
        <v>1062</v>
      </c>
      <c r="B1068" s="46">
        <v>113047</v>
      </c>
      <c r="C1068" s="4" t="s">
        <v>93</v>
      </c>
      <c r="D1068" s="16" t="str">
        <f t="shared" si="234"/>
        <v>UI_icon_teshudognzuo_05</v>
      </c>
      <c r="E1068" t="str">
        <f t="shared" si="235"/>
        <v>示威</v>
      </c>
      <c r="F1068" t="s">
        <v>598</v>
      </c>
      <c r="I1068">
        <v>1</v>
      </c>
      <c r="J1068" s="2">
        <v>0</v>
      </c>
      <c r="K1068">
        <v>1</v>
      </c>
      <c r="L1068" t="s">
        <v>599</v>
      </c>
      <c r="M1068" t="s">
        <v>300</v>
      </c>
      <c r="O1068" s="4">
        <v>409301</v>
      </c>
      <c r="P1068">
        <v>1</v>
      </c>
      <c r="T1068" s="60"/>
      <c r="U1068" s="60"/>
      <c r="V1068">
        <v>5</v>
      </c>
      <c r="W1068" t="s">
        <v>60</v>
      </c>
      <c r="X1068" t="str">
        <f>IF(ISBLANK(W1068),"",VLOOKUP($W1068,Sheet2!$A$2:$E$29,3,FALSE))</f>
        <v>UI_icon_teshudognzuo_05</v>
      </c>
      <c r="Y1068" t="str">
        <f>IF(ISBLANK(W1068),"",VLOOKUP($W1068,Sheet2!$A$2:$E$29,4,FALSE))</f>
        <v>BQ_mood05</v>
      </c>
    </row>
    <row r="1069" customFormat="1" ht="16" customHeight="1" spans="1:25">
      <c r="A1069" s="4">
        <f t="shared" ref="A1069:A1078" si="237">ROW()-6</f>
        <v>1063</v>
      </c>
      <c r="B1069" s="46">
        <v>113047</v>
      </c>
      <c r="C1069" s="4" t="s">
        <v>364</v>
      </c>
      <c r="D1069" s="16" t="str">
        <f t="shared" si="234"/>
        <v>UI_icon_teshudognzuo_10</v>
      </c>
      <c r="E1069" t="str">
        <f t="shared" si="235"/>
        <v>生气</v>
      </c>
      <c r="F1069" t="s">
        <v>594</v>
      </c>
      <c r="I1069">
        <v>0</v>
      </c>
      <c r="J1069" s="2">
        <v>1</v>
      </c>
      <c r="K1069">
        <v>0</v>
      </c>
      <c r="L1069" t="s">
        <v>595</v>
      </c>
      <c r="O1069" s="4">
        <v>409301</v>
      </c>
      <c r="P1069">
        <v>0</v>
      </c>
      <c r="S1069" t="s">
        <v>365</v>
      </c>
      <c r="T1069" s="60"/>
      <c r="U1069" s="60"/>
      <c r="V1069">
        <v>6</v>
      </c>
      <c r="W1069" t="s">
        <v>446</v>
      </c>
      <c r="X1069" t="str">
        <f>IF(ISBLANK(W1069),"",VLOOKUP($W1069,Sheet2!$A$2:$E$29,3,FALSE))</f>
        <v>UI_icon_teshudognzuo_10</v>
      </c>
      <c r="Y1069" t="str">
        <f>IF(ISBLANK(W1069),"",VLOOKUP($W1069,Sheet2!$A$2:$E$29,4,FALSE))</f>
        <v>BQ_mood10</v>
      </c>
    </row>
    <row r="1070" customFormat="1" ht="16" customHeight="1" spans="1:25">
      <c r="A1070" s="4">
        <f t="shared" si="237"/>
        <v>1064</v>
      </c>
      <c r="B1070" s="46">
        <v>113047</v>
      </c>
      <c r="C1070" s="4" t="s">
        <v>1328</v>
      </c>
      <c r="D1070" s="16" t="str">
        <f t="shared" si="234"/>
        <v>UI_icon_teshudognzuo_08</v>
      </c>
      <c r="E1070" t="str">
        <f t="shared" si="235"/>
        <v>休闲</v>
      </c>
      <c r="I1070">
        <v>1</v>
      </c>
      <c r="J1070" s="2">
        <v>0</v>
      </c>
      <c r="K1070">
        <v>0</v>
      </c>
      <c r="O1070" s="4">
        <v>409301</v>
      </c>
      <c r="P1070">
        <v>0</v>
      </c>
      <c r="R1070">
        <v>1</v>
      </c>
      <c r="T1070" s="60"/>
      <c r="U1070" s="60"/>
      <c r="V1070">
        <v>7</v>
      </c>
      <c r="W1070" t="s">
        <v>72</v>
      </c>
      <c r="X1070" t="str">
        <f>IF(ISBLANK(W1070),"",VLOOKUP($W1070,Sheet2!$A$2:$E$29,3,FALSE))</f>
        <v>UI_icon_teshudognzuo_08</v>
      </c>
      <c r="Y1070" t="str">
        <f>IF(ISBLANK(W1070),"",VLOOKUP($W1070,Sheet2!$A$2:$E$29,4,FALSE))</f>
        <v>BQ_mood08</v>
      </c>
    </row>
    <row r="1071" customFormat="1" ht="16" customHeight="1" spans="1:25">
      <c r="A1071" s="4">
        <f t="shared" si="237"/>
        <v>1065</v>
      </c>
      <c r="B1071" s="46">
        <v>113046</v>
      </c>
      <c r="C1071" s="4" t="s">
        <v>50</v>
      </c>
      <c r="D1071" s="16" t="str">
        <f t="shared" ref="D1071:D1076" si="238">X1071</f>
        <v>UI_icon_teshudognzuo_01</v>
      </c>
      <c r="E1071" t="str">
        <f t="shared" ref="E1071:E1076" si="239">W1071</f>
        <v>认同</v>
      </c>
      <c r="I1071">
        <v>1</v>
      </c>
      <c r="J1071" s="2">
        <v>0</v>
      </c>
      <c r="K1071">
        <v>0</v>
      </c>
      <c r="O1071" s="4">
        <v>408901</v>
      </c>
      <c r="P1071">
        <v>0</v>
      </c>
      <c r="T1071" s="60"/>
      <c r="U1071" s="60" t="s">
        <v>1349</v>
      </c>
      <c r="V1071">
        <v>1</v>
      </c>
      <c r="W1071" t="s">
        <v>67</v>
      </c>
      <c r="X1071" t="str">
        <f>IF(ISBLANK(W1071),"",VLOOKUP($W1071,Sheet2!$A$2:$E$29,3,FALSE))</f>
        <v>UI_icon_teshudognzuo_01</v>
      </c>
      <c r="Y1071" t="str">
        <f>IF(ISBLANK(W1071),"",VLOOKUP($W1071,Sheet2!$A$2:$E$29,4,FALSE))</f>
        <v>BQ_mood01</v>
      </c>
    </row>
    <row r="1072" customFormat="1" ht="16" customHeight="1" spans="1:25">
      <c r="A1072" s="4">
        <f t="shared" si="237"/>
        <v>1066</v>
      </c>
      <c r="B1072" s="46">
        <v>113046</v>
      </c>
      <c r="C1072" s="4" t="s">
        <v>56</v>
      </c>
      <c r="D1072" s="16" t="str">
        <f t="shared" si="238"/>
        <v>UI_icon_teshudognzuo_03</v>
      </c>
      <c r="E1072" t="str">
        <f t="shared" si="239"/>
        <v>打招呼</v>
      </c>
      <c r="F1072" t="s">
        <v>601</v>
      </c>
      <c r="I1072">
        <v>1</v>
      </c>
      <c r="J1072" s="2">
        <v>0</v>
      </c>
      <c r="K1072">
        <v>1</v>
      </c>
      <c r="L1072" t="s">
        <v>602</v>
      </c>
      <c r="M1072" t="s">
        <v>300</v>
      </c>
      <c r="O1072" s="4">
        <v>408901</v>
      </c>
      <c r="P1072">
        <v>1</v>
      </c>
      <c r="T1072" s="60"/>
      <c r="U1072" s="60"/>
      <c r="V1072">
        <v>2</v>
      </c>
      <c r="W1072" t="s">
        <v>103</v>
      </c>
      <c r="X1072" t="str">
        <f>IF(ISBLANK(W1072),"",VLOOKUP($W1072,Sheet2!$A$2:$E$29,3,FALSE))</f>
        <v>UI_icon_teshudognzuo_03</v>
      </c>
      <c r="Y1072" t="str">
        <f>IF(ISBLANK(W1072),"",VLOOKUP($W1072,Sheet2!$A$2:$E$29,4,FALSE))</f>
        <v>BQ_mood03</v>
      </c>
    </row>
    <row r="1073" customFormat="1" ht="16" customHeight="1" spans="1:25">
      <c r="A1073" s="4">
        <f t="shared" si="237"/>
        <v>1067</v>
      </c>
      <c r="B1073" s="46">
        <v>113046</v>
      </c>
      <c r="C1073" s="4" t="s">
        <v>61</v>
      </c>
      <c r="D1073" s="16" t="str">
        <f t="shared" si="238"/>
        <v>UI_icon_teshudognzuo_07</v>
      </c>
      <c r="E1073" t="str">
        <f t="shared" si="239"/>
        <v>观望</v>
      </c>
      <c r="F1073" t="s">
        <v>603</v>
      </c>
      <c r="I1073">
        <v>1</v>
      </c>
      <c r="J1073" s="2">
        <v>0</v>
      </c>
      <c r="K1073">
        <v>1</v>
      </c>
      <c r="L1073" t="s">
        <v>604</v>
      </c>
      <c r="M1073" t="s">
        <v>300</v>
      </c>
      <c r="O1073" s="4">
        <v>408901</v>
      </c>
      <c r="P1073">
        <v>1</v>
      </c>
      <c r="T1073" s="60"/>
      <c r="U1073" s="60"/>
      <c r="V1073">
        <v>3</v>
      </c>
      <c r="W1073" t="s">
        <v>127</v>
      </c>
      <c r="X1073" t="str">
        <f>IF(ISBLANK(W1073),"",VLOOKUP($W1073,Sheet2!$A$2:$E$29,3,FALSE))</f>
        <v>UI_icon_teshudognzuo_07</v>
      </c>
      <c r="Y1073" t="str">
        <f>IF(ISBLANK(W1073),"",VLOOKUP($W1073,Sheet2!$A$2:$E$29,4,FALSE))</f>
        <v>BQ_mood07</v>
      </c>
    </row>
    <row r="1074" customFormat="1" ht="16" customHeight="1" spans="1:25">
      <c r="A1074" s="4">
        <f t="shared" si="237"/>
        <v>1068</v>
      </c>
      <c r="B1074" s="46">
        <v>113046</v>
      </c>
      <c r="C1074" s="4" t="s">
        <v>66</v>
      </c>
      <c r="D1074" s="16" t="str">
        <f t="shared" si="238"/>
        <v>UI_icon_teshudognzuo_16</v>
      </c>
      <c r="E1074" t="str">
        <f t="shared" si="239"/>
        <v>挑衅</v>
      </c>
      <c r="F1074" t="s">
        <v>605</v>
      </c>
      <c r="I1074">
        <v>1</v>
      </c>
      <c r="J1074" s="2">
        <v>0</v>
      </c>
      <c r="K1074">
        <v>1</v>
      </c>
      <c r="L1074" t="s">
        <v>606</v>
      </c>
      <c r="M1074" t="s">
        <v>300</v>
      </c>
      <c r="O1074" s="4">
        <v>408901</v>
      </c>
      <c r="P1074">
        <v>1</v>
      </c>
      <c r="T1074" s="60"/>
      <c r="U1074" s="60"/>
      <c r="V1074">
        <v>4</v>
      </c>
      <c r="W1074" t="s">
        <v>55</v>
      </c>
      <c r="X1074" t="str">
        <f>IF(ISBLANK(W1074),"",VLOOKUP($W1074,Sheet2!$A$2:$E$29,3,FALSE))</f>
        <v>UI_icon_teshudognzuo_16</v>
      </c>
      <c r="Y1074" t="str">
        <f>IF(ISBLANK(W1074),"",VLOOKUP($W1074,Sheet2!$A$2:$E$29,4,FALSE))</f>
        <v>BQ_mood16</v>
      </c>
    </row>
    <row r="1075" customFormat="1" ht="16" customHeight="1" spans="1:25">
      <c r="A1075" s="4">
        <f t="shared" si="237"/>
        <v>1069</v>
      </c>
      <c r="B1075" s="46">
        <v>113046</v>
      </c>
      <c r="C1075" s="4" t="s">
        <v>93</v>
      </c>
      <c r="D1075" s="16" t="str">
        <f t="shared" si="238"/>
        <v>UI_icon_teshudognzuo_10</v>
      </c>
      <c r="E1075" t="str">
        <f t="shared" si="239"/>
        <v>生气</v>
      </c>
      <c r="I1075">
        <v>0</v>
      </c>
      <c r="J1075" s="2">
        <v>1</v>
      </c>
      <c r="K1075">
        <v>0</v>
      </c>
      <c r="O1075" s="4">
        <v>408901</v>
      </c>
      <c r="P1075">
        <v>0</v>
      </c>
      <c r="S1075" t="s">
        <v>365</v>
      </c>
      <c r="T1075" s="60"/>
      <c r="U1075" s="60"/>
      <c r="V1075">
        <v>5</v>
      </c>
      <c r="W1075" t="s">
        <v>446</v>
      </c>
      <c r="X1075" t="str">
        <f>IF(ISBLANK(W1075),"",VLOOKUP($W1075,Sheet2!$A$2:$E$29,3,FALSE))</f>
        <v>UI_icon_teshudognzuo_10</v>
      </c>
      <c r="Y1075" t="str">
        <f>IF(ISBLANK(W1075),"",VLOOKUP($W1075,Sheet2!$A$2:$E$29,4,FALSE))</f>
        <v>BQ_mood10</v>
      </c>
    </row>
    <row r="1076" s="31" customFormat="1" ht="56.25" spans="1:25">
      <c r="A1076" s="4">
        <f t="shared" si="237"/>
        <v>1070</v>
      </c>
      <c r="B1076" s="31">
        <v>113046</v>
      </c>
      <c r="C1076" s="31" t="s">
        <v>364</v>
      </c>
      <c r="D1076" s="116" t="str">
        <f t="shared" si="238"/>
        <v>UI_icon_teshudognzuo_27</v>
      </c>
      <c r="E1076" s="31" t="str">
        <f t="shared" si="239"/>
        <v>秀</v>
      </c>
      <c r="I1076">
        <v>0</v>
      </c>
      <c r="J1076" s="2">
        <v>1</v>
      </c>
      <c r="K1076">
        <v>0</v>
      </c>
      <c r="L1076" s="121"/>
      <c r="O1076" s="4">
        <v>408901</v>
      </c>
      <c r="P1076" s="31">
        <v>0</v>
      </c>
      <c r="S1076" s="31" t="s">
        <v>587</v>
      </c>
      <c r="T1076" s="130"/>
      <c r="U1076" s="130" t="s">
        <v>1350</v>
      </c>
      <c r="V1076" s="31">
        <v>6</v>
      </c>
      <c r="W1076" s="31" t="s">
        <v>65</v>
      </c>
      <c r="X1076" s="31" t="str">
        <f>IF(ISBLANK(W1076),"",VLOOKUP($W1076,Sheet2!$A$2:$E$29,3,FALSE))</f>
        <v>UI_icon_teshudognzuo_27</v>
      </c>
      <c r="Y1076" s="31" t="str">
        <f>IF(ISBLANK(W1076),"",VLOOKUP($W1076,Sheet2!$A$2:$E$29,4,FALSE))</f>
        <v>BQ_mood27</v>
      </c>
    </row>
    <row r="1077" customFormat="1" ht="16" customHeight="1" spans="1:25">
      <c r="A1077" s="4">
        <f t="shared" si="237"/>
        <v>1071</v>
      </c>
      <c r="B1077" s="46">
        <v>113049</v>
      </c>
      <c r="C1077" s="4" t="s">
        <v>61</v>
      </c>
      <c r="D1077" s="16" t="str">
        <f t="shared" ref="D1077:D1117" si="240">X1077</f>
        <v>UI_icon_teshudognzuo_02</v>
      </c>
      <c r="E1077" t="str">
        <f t="shared" ref="E1077:E1117" si="241">W1077</f>
        <v>拒绝</v>
      </c>
      <c r="F1077" t="s">
        <v>607</v>
      </c>
      <c r="I1077">
        <v>1</v>
      </c>
      <c r="J1077" s="2">
        <v>0</v>
      </c>
      <c r="K1077">
        <v>1</v>
      </c>
      <c r="L1077" t="s">
        <v>608</v>
      </c>
      <c r="M1077" t="s">
        <v>300</v>
      </c>
      <c r="O1077" s="69">
        <v>409401</v>
      </c>
      <c r="P1077">
        <v>1</v>
      </c>
      <c r="T1077" s="60"/>
      <c r="U1077" s="60" t="s">
        <v>1351</v>
      </c>
      <c r="V1077">
        <v>1</v>
      </c>
      <c r="W1077" t="s">
        <v>77</v>
      </c>
      <c r="X1077" t="str">
        <f>IF(ISBLANK(W1077),"",VLOOKUP($W1077,Sheet2!$A$2:$E$29,3,FALSE))</f>
        <v>UI_icon_teshudognzuo_02</v>
      </c>
      <c r="Y1077" t="str">
        <f>IF(ISBLANK(W1077),"",VLOOKUP($W1077,Sheet2!$A$2:$E$29,4,FALSE))</f>
        <v>BQ_mood02</v>
      </c>
    </row>
    <row r="1078" customFormat="1" ht="16" customHeight="1" spans="1:25">
      <c r="A1078" s="4">
        <f t="shared" si="237"/>
        <v>1072</v>
      </c>
      <c r="B1078" s="46">
        <v>113049</v>
      </c>
      <c r="C1078" s="4" t="s">
        <v>56</v>
      </c>
      <c r="D1078" s="16" t="str">
        <f t="shared" si="240"/>
        <v>UI_icon_teshudognzuo_03</v>
      </c>
      <c r="E1078" t="str">
        <f t="shared" si="241"/>
        <v>打招呼</v>
      </c>
      <c r="F1078" t="s">
        <v>610</v>
      </c>
      <c r="I1078">
        <v>1</v>
      </c>
      <c r="J1078" s="2">
        <v>0</v>
      </c>
      <c r="K1078">
        <v>1</v>
      </c>
      <c r="L1078" t="s">
        <v>611</v>
      </c>
      <c r="M1078" t="s">
        <v>300</v>
      </c>
      <c r="O1078" s="69">
        <v>409401</v>
      </c>
      <c r="P1078">
        <v>1</v>
      </c>
      <c r="T1078" s="60"/>
      <c r="U1078" s="60"/>
      <c r="V1078">
        <v>2</v>
      </c>
      <c r="W1078" t="s">
        <v>103</v>
      </c>
      <c r="X1078" t="str">
        <f>IF(ISBLANK(W1078),"",VLOOKUP($W1078,Sheet2!$A$2:$E$29,3,FALSE))</f>
        <v>UI_icon_teshudognzuo_03</v>
      </c>
      <c r="Y1078" t="str">
        <f>IF(ISBLANK(W1078),"",VLOOKUP($W1078,Sheet2!$A$2:$E$29,4,FALSE))</f>
        <v>BQ_mood03</v>
      </c>
    </row>
    <row r="1079" customFormat="1" ht="16" customHeight="1" spans="1:25">
      <c r="A1079" s="4">
        <f t="shared" ref="A1079:A1088" si="242">ROW()-6</f>
        <v>1073</v>
      </c>
      <c r="B1079" s="46">
        <v>113049</v>
      </c>
      <c r="C1079" s="4" t="s">
        <v>50</v>
      </c>
      <c r="D1079" s="16" t="str">
        <f t="shared" si="240"/>
        <v>UI_icon_teshudognzuo_07</v>
      </c>
      <c r="E1079" t="str">
        <f t="shared" si="241"/>
        <v>观望</v>
      </c>
      <c r="F1079" t="s">
        <v>612</v>
      </c>
      <c r="I1079">
        <v>1</v>
      </c>
      <c r="J1079" s="2">
        <v>0</v>
      </c>
      <c r="K1079">
        <v>1</v>
      </c>
      <c r="L1079" t="s">
        <v>613</v>
      </c>
      <c r="M1079" t="s">
        <v>300</v>
      </c>
      <c r="O1079" s="69">
        <v>409401</v>
      </c>
      <c r="P1079">
        <v>1</v>
      </c>
      <c r="T1079" s="60"/>
      <c r="U1079" s="60"/>
      <c r="V1079">
        <v>3</v>
      </c>
      <c r="W1079" t="s">
        <v>127</v>
      </c>
      <c r="X1079" t="str">
        <f>IF(ISBLANK(W1079),"",VLOOKUP($W1079,Sheet2!$A$2:$E$29,3,FALSE))</f>
        <v>UI_icon_teshudognzuo_07</v>
      </c>
      <c r="Y1079" t="str">
        <f>IF(ISBLANK(W1079),"",VLOOKUP($W1079,Sheet2!$A$2:$E$29,4,FALSE))</f>
        <v>BQ_mood07</v>
      </c>
    </row>
    <row r="1080" customFormat="1" ht="16" customHeight="1" spans="1:25">
      <c r="A1080" s="4">
        <f t="shared" si="242"/>
        <v>1074</v>
      </c>
      <c r="B1080" s="46">
        <v>113049</v>
      </c>
      <c r="C1080" s="4" t="s">
        <v>66</v>
      </c>
      <c r="D1080" s="16" t="str">
        <f t="shared" si="240"/>
        <v>UI_icon_teshudognzuo_08</v>
      </c>
      <c r="E1080" t="str">
        <f t="shared" si="241"/>
        <v>休闲</v>
      </c>
      <c r="F1080" t="s">
        <v>614</v>
      </c>
      <c r="I1080">
        <v>1</v>
      </c>
      <c r="J1080" s="2">
        <v>0</v>
      </c>
      <c r="K1080">
        <v>1</v>
      </c>
      <c r="L1080" t="s">
        <v>615</v>
      </c>
      <c r="M1080" t="s">
        <v>300</v>
      </c>
      <c r="O1080" s="69">
        <v>409401</v>
      </c>
      <c r="P1080">
        <v>1</v>
      </c>
      <c r="T1080" s="60"/>
      <c r="U1080" s="60"/>
      <c r="V1080">
        <v>4</v>
      </c>
      <c r="W1080" t="s">
        <v>72</v>
      </c>
      <c r="X1080" t="str">
        <f>IF(ISBLANK(W1080),"",VLOOKUP($W1080,Sheet2!$A$2:$E$29,3,FALSE))</f>
        <v>UI_icon_teshudognzuo_08</v>
      </c>
      <c r="Y1080" t="str">
        <f>IF(ISBLANK(W1080),"",VLOOKUP($W1080,Sheet2!$A$2:$E$29,4,FALSE))</f>
        <v>BQ_mood08</v>
      </c>
    </row>
    <row r="1081" customFormat="1" ht="16" customHeight="1" spans="1:25">
      <c r="A1081" s="4">
        <f t="shared" si="242"/>
        <v>1075</v>
      </c>
      <c r="B1081" s="46">
        <v>113049</v>
      </c>
      <c r="C1081" s="4" t="s">
        <v>93</v>
      </c>
      <c r="D1081" s="16" t="str">
        <f t="shared" si="240"/>
        <v>UI_icon_teshudognzuo_16</v>
      </c>
      <c r="E1081" t="str">
        <f t="shared" si="241"/>
        <v>挑衅</v>
      </c>
      <c r="F1081" t="s">
        <v>607</v>
      </c>
      <c r="I1081">
        <v>0</v>
      </c>
      <c r="J1081" s="2">
        <v>0</v>
      </c>
      <c r="K1081">
        <v>0</v>
      </c>
      <c r="L1081" t="s">
        <v>616</v>
      </c>
      <c r="M1081" t="s">
        <v>300</v>
      </c>
      <c r="O1081" s="69">
        <v>409401</v>
      </c>
      <c r="P1081">
        <v>0</v>
      </c>
      <c r="T1081" s="60"/>
      <c r="U1081" s="60"/>
      <c r="V1081">
        <v>5</v>
      </c>
      <c r="W1081" t="s">
        <v>55</v>
      </c>
      <c r="X1081" t="str">
        <f>IF(ISBLANK(W1081),"",VLOOKUP($W1081,Sheet2!$A$2:$E$29,3,FALSE))</f>
        <v>UI_icon_teshudognzuo_16</v>
      </c>
      <c r="Y1081" t="str">
        <f>IF(ISBLANK(W1081),"",VLOOKUP($W1081,Sheet2!$A$2:$E$29,4,FALSE))</f>
        <v>BQ_mood16</v>
      </c>
    </row>
    <row r="1082" customFormat="1" ht="16" customHeight="1" spans="1:25">
      <c r="A1082" s="4">
        <f t="shared" si="242"/>
        <v>1076</v>
      </c>
      <c r="B1082" s="46">
        <v>113049</v>
      </c>
      <c r="C1082" s="4" t="s">
        <v>364</v>
      </c>
      <c r="D1082" s="16" t="str">
        <f t="shared" si="240"/>
        <v>UI_icon_teshudognzuo_10</v>
      </c>
      <c r="E1082" t="str">
        <f t="shared" si="241"/>
        <v>生气</v>
      </c>
      <c r="I1082">
        <v>0</v>
      </c>
      <c r="J1082" s="2">
        <v>1</v>
      </c>
      <c r="K1082">
        <v>0</v>
      </c>
      <c r="O1082" s="69">
        <v>409401</v>
      </c>
      <c r="P1082">
        <v>0</v>
      </c>
      <c r="S1082" t="s">
        <v>365</v>
      </c>
      <c r="T1082" s="60"/>
      <c r="U1082" s="60"/>
      <c r="V1082">
        <v>6</v>
      </c>
      <c r="W1082" t="s">
        <v>446</v>
      </c>
      <c r="X1082" t="str">
        <f>IF(ISBLANK(W1082),"",VLOOKUP($W1082,Sheet2!$A$2:$E$29,3,FALSE))</f>
        <v>UI_icon_teshudognzuo_10</v>
      </c>
      <c r="Y1082" t="str">
        <f>IF(ISBLANK(W1082),"",VLOOKUP($W1082,Sheet2!$A$2:$E$29,4,FALSE))</f>
        <v>BQ_mood10</v>
      </c>
    </row>
    <row r="1083" ht="18.75" spans="1:25">
      <c r="A1083" s="4">
        <f t="shared" si="242"/>
        <v>1077</v>
      </c>
      <c r="B1083" s="46">
        <v>113028</v>
      </c>
      <c r="C1083" s="4" t="s">
        <v>50</v>
      </c>
      <c r="D1083" s="16" t="str">
        <f t="shared" si="240"/>
        <v>UI_icon_teshudognzuo_04</v>
      </c>
      <c r="E1083" t="str">
        <f t="shared" si="241"/>
        <v>放松</v>
      </c>
      <c r="F1083" t="s">
        <v>400</v>
      </c>
      <c r="I1083">
        <v>1</v>
      </c>
      <c r="J1083">
        <v>1</v>
      </c>
      <c r="K1083">
        <v>1</v>
      </c>
      <c r="L1083" s="53" t="s">
        <v>401</v>
      </c>
      <c r="M1083" s="207" t="s">
        <v>402</v>
      </c>
      <c r="N1083">
        <v>1.8</v>
      </c>
      <c r="O1083" s="69">
        <v>407212</v>
      </c>
      <c r="P1083">
        <v>1</v>
      </c>
      <c r="T1083" s="60"/>
      <c r="U1083" s="60" t="s">
        <v>1352</v>
      </c>
      <c r="V1083">
        <v>1</v>
      </c>
      <c r="W1083" t="s">
        <v>111</v>
      </c>
      <c r="X1083" t="str">
        <f>IF(ISBLANK(W1083),"",VLOOKUP($W1083,Sheet2!$A$2:$E$29,3,FALSE))</f>
        <v>UI_icon_teshudognzuo_04</v>
      </c>
      <c r="Y1083" t="str">
        <f>IF(ISBLANK(W1083),"",VLOOKUP($W1083,Sheet2!$A$2:$E$29,4,FALSE))</f>
        <v>BQ_mood04</v>
      </c>
    </row>
    <row r="1084" ht="18.75" spans="1:25">
      <c r="A1084" s="4">
        <f t="shared" si="242"/>
        <v>1078</v>
      </c>
      <c r="B1084" s="46">
        <v>113028</v>
      </c>
      <c r="C1084" t="s">
        <v>56</v>
      </c>
      <c r="D1084" s="16" t="str">
        <f t="shared" si="240"/>
        <v>UI_icon_teshudognzuo_27</v>
      </c>
      <c r="E1084" t="str">
        <f t="shared" si="241"/>
        <v>秀</v>
      </c>
      <c r="F1084" t="s">
        <v>404</v>
      </c>
      <c r="I1084">
        <v>0</v>
      </c>
      <c r="J1084">
        <v>0</v>
      </c>
      <c r="K1084">
        <v>1</v>
      </c>
      <c r="L1084" s="53" t="s">
        <v>405</v>
      </c>
      <c r="M1084" s="207" t="s">
        <v>406</v>
      </c>
      <c r="N1084">
        <v>4.4</v>
      </c>
      <c r="O1084" s="69">
        <v>407212</v>
      </c>
      <c r="P1084">
        <v>1</v>
      </c>
      <c r="T1084" s="60"/>
      <c r="U1084" s="60"/>
      <c r="V1084">
        <v>2</v>
      </c>
      <c r="W1084" t="s">
        <v>65</v>
      </c>
      <c r="X1084" t="str">
        <f>IF(ISBLANK(W1084),"",VLOOKUP($W1084,Sheet2!$A$2:$E$29,3,FALSE))</f>
        <v>UI_icon_teshudognzuo_27</v>
      </c>
      <c r="Y1084" t="str">
        <f>IF(ISBLANK(W1084),"",VLOOKUP($W1084,Sheet2!$A$2:$E$29,4,FALSE))</f>
        <v>BQ_mood27</v>
      </c>
    </row>
    <row r="1085" ht="18.75" spans="1:25">
      <c r="A1085" s="4">
        <f t="shared" si="242"/>
        <v>1079</v>
      </c>
      <c r="B1085" s="46">
        <v>113028</v>
      </c>
      <c r="C1085" t="s">
        <v>61</v>
      </c>
      <c r="D1085" s="16" t="str">
        <f t="shared" si="240"/>
        <v>UI_icon_teshudognzuo_07</v>
      </c>
      <c r="E1085" t="str">
        <f t="shared" si="241"/>
        <v>观望</v>
      </c>
      <c r="F1085" t="s">
        <v>407</v>
      </c>
      <c r="I1085">
        <v>1</v>
      </c>
      <c r="J1085">
        <v>1</v>
      </c>
      <c r="K1085">
        <v>1</v>
      </c>
      <c r="L1085" s="53" t="s">
        <v>408</v>
      </c>
      <c r="M1085" s="207" t="s">
        <v>409</v>
      </c>
      <c r="N1085">
        <v>1.8</v>
      </c>
      <c r="O1085" s="69">
        <v>407212</v>
      </c>
      <c r="P1085">
        <v>1</v>
      </c>
      <c r="T1085" s="60"/>
      <c r="U1085" s="60"/>
      <c r="V1085">
        <v>3</v>
      </c>
      <c r="W1085" t="s">
        <v>127</v>
      </c>
      <c r="X1085" t="str">
        <f>IF(ISBLANK(W1085),"",VLOOKUP($W1085,Sheet2!$A$2:$E$29,3,FALSE))</f>
        <v>UI_icon_teshudognzuo_07</v>
      </c>
      <c r="Y1085" t="str">
        <f>IF(ISBLANK(W1085),"",VLOOKUP($W1085,Sheet2!$A$2:$E$29,4,FALSE))</f>
        <v>BQ_mood07</v>
      </c>
    </row>
    <row r="1086" ht="18.75" spans="1:25">
      <c r="A1086" s="4">
        <f t="shared" si="242"/>
        <v>1080</v>
      </c>
      <c r="B1086" s="46">
        <v>113028</v>
      </c>
      <c r="C1086" t="s">
        <v>66</v>
      </c>
      <c r="D1086" s="16" t="str">
        <f t="shared" si="240"/>
        <v>UI_icon_teshudognzuo_21</v>
      </c>
      <c r="E1086" t="str">
        <f t="shared" si="241"/>
        <v>思考</v>
      </c>
      <c r="F1086" t="s">
        <v>410</v>
      </c>
      <c r="I1086">
        <v>1</v>
      </c>
      <c r="J1086">
        <v>1</v>
      </c>
      <c r="K1086">
        <v>1</v>
      </c>
      <c r="L1086" s="53" t="s">
        <v>411</v>
      </c>
      <c r="M1086" s="207" t="s">
        <v>412</v>
      </c>
      <c r="N1086">
        <v>3.2</v>
      </c>
      <c r="O1086" s="69">
        <v>407212</v>
      </c>
      <c r="P1086">
        <v>1</v>
      </c>
      <c r="T1086" s="60"/>
      <c r="U1086" s="60"/>
      <c r="V1086">
        <v>4</v>
      </c>
      <c r="W1086" t="s">
        <v>205</v>
      </c>
      <c r="X1086" t="str">
        <f>IF(ISBLANK(W1086),"",VLOOKUP($W1086,Sheet2!$A$2:$E$29,3,FALSE))</f>
        <v>UI_icon_teshudognzuo_21</v>
      </c>
      <c r="Y1086" t="str">
        <f>IF(ISBLANK(W1086),"",VLOOKUP($W1086,Sheet2!$A$2:$E$29,4,FALSE))</f>
        <v>BQ_mood21</v>
      </c>
    </row>
    <row r="1087" ht="18.75" spans="1:25">
      <c r="A1087" s="4">
        <f t="shared" si="242"/>
        <v>1081</v>
      </c>
      <c r="B1087" s="46">
        <v>113028</v>
      </c>
      <c r="C1087" t="s">
        <v>93</v>
      </c>
      <c r="D1087" s="16" t="str">
        <f t="shared" si="240"/>
        <v>UI_icon_teshudognzuo_03</v>
      </c>
      <c r="E1087" t="str">
        <f t="shared" si="241"/>
        <v>打招呼</v>
      </c>
      <c r="F1087" t="s">
        <v>413</v>
      </c>
      <c r="I1087">
        <v>1</v>
      </c>
      <c r="J1087">
        <v>1</v>
      </c>
      <c r="K1087">
        <v>1</v>
      </c>
      <c r="L1087" s="53" t="s">
        <v>414</v>
      </c>
      <c r="M1087" s="207" t="s">
        <v>300</v>
      </c>
      <c r="N1087">
        <v>1.2</v>
      </c>
      <c r="O1087" s="69">
        <v>407212</v>
      </c>
      <c r="P1087">
        <v>1</v>
      </c>
      <c r="T1087" s="60"/>
      <c r="U1087" s="60"/>
      <c r="V1087">
        <v>5</v>
      </c>
      <c r="W1087" t="s">
        <v>103</v>
      </c>
      <c r="X1087" t="str">
        <f>IF(ISBLANK(W1087),"",VLOOKUP($W1087,Sheet2!$A$2:$E$29,3,FALSE))</f>
        <v>UI_icon_teshudognzuo_03</v>
      </c>
      <c r="Y1087" t="str">
        <f>IF(ISBLANK(W1087),"",VLOOKUP($W1087,Sheet2!$A$2:$E$29,4,FALSE))</f>
        <v>BQ_mood03</v>
      </c>
    </row>
    <row r="1088" ht="18.75" spans="1:25">
      <c r="A1088" s="4">
        <f t="shared" si="242"/>
        <v>1082</v>
      </c>
      <c r="B1088" s="46">
        <v>113029</v>
      </c>
      <c r="C1088" s="4" t="s">
        <v>50</v>
      </c>
      <c r="D1088" s="16" t="str">
        <f t="shared" si="240"/>
        <v>UI_icon_teshudognzuo_08</v>
      </c>
      <c r="E1088" t="str">
        <f t="shared" si="241"/>
        <v>休闲</v>
      </c>
      <c r="F1088" t="s">
        <v>415</v>
      </c>
      <c r="I1088">
        <v>1</v>
      </c>
      <c r="J1088">
        <v>0</v>
      </c>
      <c r="K1088">
        <v>1</v>
      </c>
      <c r="L1088" s="53" t="s">
        <v>416</v>
      </c>
      <c r="M1088" s="207" t="s">
        <v>300</v>
      </c>
      <c r="N1088">
        <v>3.2</v>
      </c>
      <c r="O1088" s="69">
        <v>407506</v>
      </c>
      <c r="P1088">
        <v>1</v>
      </c>
      <c r="T1088" s="60"/>
      <c r="U1088" s="60" t="s">
        <v>1353</v>
      </c>
      <c r="V1088">
        <v>1</v>
      </c>
      <c r="W1088" t="s">
        <v>72</v>
      </c>
      <c r="X1088" t="str">
        <f>IF(ISBLANK(W1088),"",VLOOKUP($W1088,[1]Sheet2!$A$2:$E$29,3,FALSE))</f>
        <v>UI_icon_teshudognzuo_08</v>
      </c>
      <c r="Y1088" t="str">
        <f>IF(ISBLANK(W1088),"",VLOOKUP($W1088,[1]Sheet2!$A$2:$E$29,4,FALSE))</f>
        <v>BQ_mood08</v>
      </c>
    </row>
    <row r="1089" ht="18.75" spans="1:25">
      <c r="A1089" s="4">
        <f t="shared" ref="A1089:A1098" si="243">ROW()-6</f>
        <v>1083</v>
      </c>
      <c r="B1089" s="46">
        <v>113029</v>
      </c>
      <c r="C1089" t="s">
        <v>56</v>
      </c>
      <c r="D1089" s="16" t="str">
        <f t="shared" si="240"/>
        <v>UI_icon_teshudognzuo_04</v>
      </c>
      <c r="E1089" t="str">
        <f t="shared" si="241"/>
        <v>放松</v>
      </c>
      <c r="F1089" t="s">
        <v>418</v>
      </c>
      <c r="I1089">
        <v>1</v>
      </c>
      <c r="J1089">
        <v>0</v>
      </c>
      <c r="K1089">
        <v>1</v>
      </c>
      <c r="L1089" s="53" t="s">
        <v>419</v>
      </c>
      <c r="M1089" s="207" t="s">
        <v>300</v>
      </c>
      <c r="N1089">
        <v>1.5</v>
      </c>
      <c r="O1089" s="69">
        <v>407506</v>
      </c>
      <c r="P1089">
        <v>1</v>
      </c>
      <c r="T1089" s="60"/>
      <c r="U1089" s="60"/>
      <c r="V1089">
        <v>2</v>
      </c>
      <c r="W1089" t="s">
        <v>111</v>
      </c>
      <c r="X1089" t="str">
        <f>IF(ISBLANK(W1089),"",VLOOKUP($W1089,[1]Sheet2!$A$2:$E$29,3,FALSE))</f>
        <v>UI_icon_teshudognzuo_04</v>
      </c>
      <c r="Y1089" t="str">
        <f>IF(ISBLANK(W1089),"",VLOOKUP($W1089,[1]Sheet2!$A$2:$E$29,4,FALSE))</f>
        <v>BQ_mood04</v>
      </c>
    </row>
    <row r="1090" ht="18.75" spans="1:25">
      <c r="A1090" s="4">
        <f t="shared" si="243"/>
        <v>1084</v>
      </c>
      <c r="B1090" s="46">
        <v>113029</v>
      </c>
      <c r="C1090" t="s">
        <v>61</v>
      </c>
      <c r="D1090" s="16" t="str">
        <f t="shared" si="240"/>
        <v>UI_icon_teshudognzuo_27</v>
      </c>
      <c r="E1090" t="str">
        <f t="shared" si="241"/>
        <v>秀</v>
      </c>
      <c r="F1090" t="s">
        <v>420</v>
      </c>
      <c r="I1090">
        <v>0</v>
      </c>
      <c r="J1090">
        <v>1</v>
      </c>
      <c r="K1090">
        <v>0</v>
      </c>
      <c r="L1090" s="53" t="s">
        <v>421</v>
      </c>
      <c r="M1090" s="207" t="s">
        <v>300</v>
      </c>
      <c r="N1090">
        <v>0.9</v>
      </c>
      <c r="O1090" s="69">
        <v>407506</v>
      </c>
      <c r="P1090">
        <v>0</v>
      </c>
      <c r="S1090" t="s">
        <v>365</v>
      </c>
      <c r="T1090" s="60"/>
      <c r="U1090" s="60"/>
      <c r="V1090">
        <v>3</v>
      </c>
      <c r="W1090" t="s">
        <v>65</v>
      </c>
      <c r="X1090" t="str">
        <f>IF(ISBLANK(W1090),"",VLOOKUP($W1090,[1]Sheet2!$A$2:$E$29,3,FALSE))</f>
        <v>UI_icon_teshudognzuo_27</v>
      </c>
      <c r="Y1090" t="str">
        <f>IF(ISBLANK(W1090),"",VLOOKUP($W1090,[1]Sheet2!$A$2:$E$29,4,FALSE))</f>
        <v>BQ_mood27</v>
      </c>
    </row>
    <row r="1091" ht="18.75" spans="1:25">
      <c r="A1091" s="4">
        <f t="shared" si="243"/>
        <v>1085</v>
      </c>
      <c r="B1091" s="46">
        <v>113029</v>
      </c>
      <c r="C1091" t="s">
        <v>66</v>
      </c>
      <c r="D1091" s="16" t="str">
        <f t="shared" si="240"/>
        <v>UI_icon_teshudognzuo_03</v>
      </c>
      <c r="E1091" t="str">
        <f t="shared" si="241"/>
        <v>打招呼</v>
      </c>
      <c r="F1091" t="s">
        <v>422</v>
      </c>
      <c r="I1091">
        <v>1</v>
      </c>
      <c r="J1091">
        <v>0</v>
      </c>
      <c r="K1091">
        <v>1</v>
      </c>
      <c r="L1091" s="53" t="s">
        <v>423</v>
      </c>
      <c r="M1091" s="207" t="s">
        <v>300</v>
      </c>
      <c r="N1091">
        <v>1.6</v>
      </c>
      <c r="O1091" s="69">
        <v>407506</v>
      </c>
      <c r="P1091">
        <v>1</v>
      </c>
      <c r="T1091" s="60"/>
      <c r="U1091" s="60"/>
      <c r="V1091">
        <v>4</v>
      </c>
      <c r="W1091" t="s">
        <v>103</v>
      </c>
      <c r="X1091" t="str">
        <f>IF(ISBLANK(W1091),"",VLOOKUP($W1091,[1]Sheet2!$A$2:$E$29,3,FALSE))</f>
        <v>UI_icon_teshudognzuo_03</v>
      </c>
      <c r="Y1091" t="str">
        <f>IF(ISBLANK(W1091),"",VLOOKUP($W1091,[1]Sheet2!$A$2:$E$29,4,FALSE))</f>
        <v>BQ_mood03</v>
      </c>
    </row>
    <row r="1092" ht="18.75" spans="1:25">
      <c r="A1092" s="4">
        <f t="shared" si="243"/>
        <v>1086</v>
      </c>
      <c r="B1092" s="46">
        <v>113029</v>
      </c>
      <c r="C1092" t="s">
        <v>93</v>
      </c>
      <c r="D1092" s="16" t="str">
        <f t="shared" si="240"/>
        <v>UI_icon_teshudognzuo_07</v>
      </c>
      <c r="E1092" t="str">
        <f t="shared" si="241"/>
        <v>观望</v>
      </c>
      <c r="F1092" t="s">
        <v>424</v>
      </c>
      <c r="I1092">
        <v>1</v>
      </c>
      <c r="J1092">
        <v>0</v>
      </c>
      <c r="K1092">
        <v>1</v>
      </c>
      <c r="L1092" s="53" t="s">
        <v>425</v>
      </c>
      <c r="M1092" s="207" t="s">
        <v>300</v>
      </c>
      <c r="N1092">
        <v>2.1</v>
      </c>
      <c r="O1092" s="69">
        <v>407506</v>
      </c>
      <c r="P1092">
        <v>1</v>
      </c>
      <c r="T1092" s="60"/>
      <c r="U1092" s="60"/>
      <c r="V1092">
        <v>5</v>
      </c>
      <c r="W1092" t="s">
        <v>127</v>
      </c>
      <c r="X1092" t="str">
        <f>IF(ISBLANK(W1092),"",VLOOKUP($W1092,[1]Sheet2!$A$2:$E$29,3,FALSE))</f>
        <v>UI_icon_teshudognzuo_07</v>
      </c>
      <c r="Y1092" t="str">
        <f>IF(ISBLANK(W1092),"",VLOOKUP($W1092,[1]Sheet2!$A$2:$E$29,4,FALSE))</f>
        <v>BQ_mood07</v>
      </c>
    </row>
    <row r="1093" customFormat="1" ht="18.75" spans="1:25">
      <c r="A1093" s="4">
        <f t="shared" si="243"/>
        <v>1087</v>
      </c>
      <c r="B1093" s="46">
        <v>113038</v>
      </c>
      <c r="C1093" s="4" t="s">
        <v>50</v>
      </c>
      <c r="D1093" s="16" t="str">
        <f t="shared" si="240"/>
        <v>UI_icon_teshudognzuo_03</v>
      </c>
      <c r="E1093" t="str">
        <f t="shared" si="241"/>
        <v>打招呼</v>
      </c>
      <c r="F1093" t="s">
        <v>509</v>
      </c>
      <c r="I1093">
        <v>1</v>
      </c>
      <c r="J1093">
        <v>0</v>
      </c>
      <c r="K1093">
        <v>1</v>
      </c>
      <c r="L1093" t="s">
        <v>510</v>
      </c>
      <c r="M1093" s="207" t="s">
        <v>300</v>
      </c>
      <c r="O1093" s="4">
        <v>407401</v>
      </c>
      <c r="P1093">
        <v>1</v>
      </c>
      <c r="T1093" s="60"/>
      <c r="U1093" s="60" t="s">
        <v>1354</v>
      </c>
      <c r="V1093">
        <v>1</v>
      </c>
      <c r="W1093" t="s">
        <v>103</v>
      </c>
      <c r="X1093" t="str">
        <f>IF(ISBLANK(W1093),"",VLOOKUP($W1093,Sheet2!$A$2:$E$29,3,FALSE))</f>
        <v>UI_icon_teshudognzuo_03</v>
      </c>
      <c r="Y1093" t="str">
        <f>IF(ISBLANK(W1093),"",VLOOKUP($W1093,Sheet2!$A$2:$E$29,4,FALSE))</f>
        <v>BQ_mood03</v>
      </c>
    </row>
    <row r="1094" customFormat="1" ht="18.75" spans="1:25">
      <c r="A1094" s="4">
        <f t="shared" si="243"/>
        <v>1088</v>
      </c>
      <c r="B1094" s="46">
        <v>113038</v>
      </c>
      <c r="C1094" t="s">
        <v>56</v>
      </c>
      <c r="D1094" s="16" t="str">
        <f t="shared" si="240"/>
        <v>UI_icon_teshudognzuo_02</v>
      </c>
      <c r="E1094" t="str">
        <f t="shared" si="241"/>
        <v>拒绝</v>
      </c>
      <c r="I1094">
        <v>0</v>
      </c>
      <c r="J1094">
        <v>0</v>
      </c>
      <c r="K1094">
        <v>0</v>
      </c>
      <c r="O1094" s="4">
        <v>407401</v>
      </c>
      <c r="P1094">
        <v>1</v>
      </c>
      <c r="T1094" s="60"/>
      <c r="U1094" s="60"/>
      <c r="V1094">
        <v>2</v>
      </c>
      <c r="W1094" t="s">
        <v>77</v>
      </c>
      <c r="X1094" t="str">
        <f>IF(ISBLANK(W1094),"",VLOOKUP($W1094,Sheet2!$A$2:$E$29,3,FALSE))</f>
        <v>UI_icon_teshudognzuo_02</v>
      </c>
      <c r="Y1094" t="str">
        <f>IF(ISBLANK(W1094),"",VLOOKUP($W1094,Sheet2!$A$2:$E$29,4,FALSE))</f>
        <v>BQ_mood02</v>
      </c>
    </row>
    <row r="1095" customFormat="1" ht="18.75" spans="1:25">
      <c r="A1095" s="4">
        <f t="shared" si="243"/>
        <v>1089</v>
      </c>
      <c r="B1095" s="46">
        <v>113038</v>
      </c>
      <c r="C1095" t="s">
        <v>61</v>
      </c>
      <c r="D1095" s="16" t="str">
        <f t="shared" si="240"/>
        <v>UI_icon_teshudognzuo_08</v>
      </c>
      <c r="E1095" t="str">
        <f t="shared" si="241"/>
        <v>休闲</v>
      </c>
      <c r="F1095" t="s">
        <v>512</v>
      </c>
      <c r="I1095">
        <v>1</v>
      </c>
      <c r="J1095">
        <v>0</v>
      </c>
      <c r="K1095">
        <v>1</v>
      </c>
      <c r="L1095" t="s">
        <v>513</v>
      </c>
      <c r="M1095" s="207" t="s">
        <v>300</v>
      </c>
      <c r="O1095" s="4">
        <v>407401</v>
      </c>
      <c r="P1095">
        <v>1</v>
      </c>
      <c r="T1095" s="60"/>
      <c r="U1095" s="60"/>
      <c r="V1095">
        <v>3</v>
      </c>
      <c r="W1095" t="s">
        <v>72</v>
      </c>
      <c r="X1095" t="str">
        <f>IF(ISBLANK(W1095),"",VLOOKUP($W1095,Sheet2!$A$2:$E$29,3,FALSE))</f>
        <v>UI_icon_teshudognzuo_08</v>
      </c>
      <c r="Y1095" t="str">
        <f>IF(ISBLANK(W1095),"",VLOOKUP($W1095,Sheet2!$A$2:$E$29,4,FALSE))</f>
        <v>BQ_mood08</v>
      </c>
    </row>
    <row r="1096" customFormat="1" ht="18.75" spans="1:25">
      <c r="A1096" s="4">
        <f t="shared" si="243"/>
        <v>1090</v>
      </c>
      <c r="B1096" s="46">
        <v>113038</v>
      </c>
      <c r="C1096" t="s">
        <v>66</v>
      </c>
      <c r="D1096" s="16" t="str">
        <f t="shared" si="240"/>
        <v>UI_icon_teshudognzuo_05</v>
      </c>
      <c r="E1096" t="str">
        <f t="shared" si="241"/>
        <v>示威</v>
      </c>
      <c r="F1096" t="s">
        <v>514</v>
      </c>
      <c r="I1096">
        <v>1</v>
      </c>
      <c r="J1096">
        <v>0</v>
      </c>
      <c r="K1096">
        <v>1</v>
      </c>
      <c r="L1096" t="s">
        <v>515</v>
      </c>
      <c r="M1096" s="207" t="s">
        <v>300</v>
      </c>
      <c r="O1096" s="4">
        <v>407401</v>
      </c>
      <c r="P1096">
        <v>1</v>
      </c>
      <c r="T1096" s="60"/>
      <c r="U1096" s="60"/>
      <c r="V1096">
        <v>4</v>
      </c>
      <c r="W1096" t="s">
        <v>60</v>
      </c>
      <c r="X1096" t="str">
        <f>IF(ISBLANK(W1096),"",VLOOKUP($W1096,Sheet2!$A$2:$E$29,3,FALSE))</f>
        <v>UI_icon_teshudognzuo_05</v>
      </c>
      <c r="Y1096" t="str">
        <f>IF(ISBLANK(W1096),"",VLOOKUP($W1096,Sheet2!$A$2:$E$29,4,FALSE))</f>
        <v>BQ_mood05</v>
      </c>
    </row>
    <row r="1097" customFormat="1" ht="18.75" spans="1:25">
      <c r="A1097" s="4">
        <f t="shared" si="243"/>
        <v>1091</v>
      </c>
      <c r="B1097" s="46">
        <v>113038</v>
      </c>
      <c r="C1097" s="4" t="s">
        <v>93</v>
      </c>
      <c r="D1097" s="16" t="str">
        <f t="shared" si="240"/>
        <v>UI_icon_teshudognzuo_28</v>
      </c>
      <c r="E1097" t="str">
        <f t="shared" si="241"/>
        <v>玩</v>
      </c>
      <c r="F1097" t="s">
        <v>516</v>
      </c>
      <c r="I1097">
        <v>1</v>
      </c>
      <c r="J1097">
        <v>0</v>
      </c>
      <c r="K1097">
        <v>1</v>
      </c>
      <c r="L1097" t="s">
        <v>517</v>
      </c>
      <c r="M1097" s="207" t="s">
        <v>300</v>
      </c>
      <c r="O1097" s="4">
        <v>407401</v>
      </c>
      <c r="P1097">
        <v>1</v>
      </c>
      <c r="T1097" s="60"/>
      <c r="U1097" s="60"/>
      <c r="V1097">
        <v>5</v>
      </c>
      <c r="W1097" t="s">
        <v>153</v>
      </c>
      <c r="X1097" t="str">
        <f>IF(ISBLANK(W1097),"",VLOOKUP($W1097,Sheet2!$A$2:$E$29,3,FALSE))</f>
        <v>UI_icon_teshudognzuo_28</v>
      </c>
      <c r="Y1097" t="str">
        <f>IF(ISBLANK(W1097),"",VLOOKUP($W1097,Sheet2!$A$2:$E$29,4,FALSE))</f>
        <v>BQ_mood28</v>
      </c>
    </row>
    <row r="1098" customFormat="1" ht="18.75" spans="1:25">
      <c r="A1098" s="4">
        <f t="shared" si="243"/>
        <v>1092</v>
      </c>
      <c r="B1098" s="46">
        <v>113038</v>
      </c>
      <c r="C1098" s="4" t="s">
        <v>364</v>
      </c>
      <c r="D1098" s="16" t="str">
        <f t="shared" si="240"/>
        <v>UI_icon_teshudognzuo_02</v>
      </c>
      <c r="E1098" t="str">
        <f t="shared" si="241"/>
        <v>拒绝</v>
      </c>
      <c r="I1098">
        <v>0</v>
      </c>
      <c r="J1098">
        <v>1</v>
      </c>
      <c r="K1098">
        <v>0</v>
      </c>
      <c r="O1098" s="4">
        <v>407401</v>
      </c>
      <c r="P1098">
        <v>0</v>
      </c>
      <c r="S1098" t="s">
        <v>365</v>
      </c>
      <c r="T1098" s="60"/>
      <c r="U1098" s="60"/>
      <c r="V1098">
        <v>6</v>
      </c>
      <c r="W1098" t="s">
        <v>77</v>
      </c>
      <c r="X1098" t="str">
        <f>IF(ISBLANK(W1098),"",VLOOKUP($W1098,Sheet2!$A$2:$E$29,3,FALSE))</f>
        <v>UI_icon_teshudognzuo_02</v>
      </c>
      <c r="Y1098" t="str">
        <f>IF(ISBLANK(W1098),"",VLOOKUP($W1098,Sheet2!$A$2:$E$29,4,FALSE))</f>
        <v>BQ_mood02</v>
      </c>
    </row>
    <row r="1099" customFormat="1" ht="16" customHeight="1" spans="1:25">
      <c r="A1099" s="4">
        <f t="shared" ref="A1099:A1108" si="244">ROW()-6</f>
        <v>1093</v>
      </c>
      <c r="B1099" s="46">
        <v>113051</v>
      </c>
      <c r="C1099" s="4" t="s">
        <v>50</v>
      </c>
      <c r="D1099" s="16" t="str">
        <f t="shared" si="240"/>
        <v>UI_icon_teshudognzuo_28</v>
      </c>
      <c r="E1099" t="str">
        <f t="shared" si="241"/>
        <v>玩</v>
      </c>
      <c r="I1099">
        <v>1</v>
      </c>
      <c r="J1099" s="2">
        <v>0</v>
      </c>
      <c r="K1099">
        <v>1</v>
      </c>
      <c r="O1099" s="69">
        <v>409601</v>
      </c>
      <c r="P1099">
        <v>1</v>
      </c>
      <c r="T1099" s="60"/>
      <c r="U1099" s="60" t="s">
        <v>1355</v>
      </c>
      <c r="V1099">
        <v>1</v>
      </c>
      <c r="W1099" t="s">
        <v>153</v>
      </c>
      <c r="X1099" t="str">
        <f>IF(ISBLANK(W1099),"",VLOOKUP($W1099,Sheet2!$A$2:$E$29,3,FALSE))</f>
        <v>UI_icon_teshudognzuo_28</v>
      </c>
      <c r="Y1099" t="str">
        <f>IF(ISBLANK(W1099),"",VLOOKUP($W1099,Sheet2!$A$2:$E$29,4,FALSE))</f>
        <v>BQ_mood28</v>
      </c>
    </row>
    <row r="1100" customFormat="1" ht="16" customHeight="1" spans="1:25">
      <c r="A1100" s="4">
        <f t="shared" si="244"/>
        <v>1094</v>
      </c>
      <c r="B1100" s="46">
        <v>113051</v>
      </c>
      <c r="C1100" s="4" t="s">
        <v>56</v>
      </c>
      <c r="D1100" s="16" t="str">
        <f t="shared" si="240"/>
        <v>UI_icon_teshudognzuo_08</v>
      </c>
      <c r="E1100" t="str">
        <f t="shared" si="241"/>
        <v>休闲</v>
      </c>
      <c r="F1100" t="s">
        <v>629</v>
      </c>
      <c r="I1100">
        <v>1</v>
      </c>
      <c r="J1100" s="2">
        <v>0</v>
      </c>
      <c r="K1100">
        <v>1</v>
      </c>
      <c r="L1100" t="s">
        <v>630</v>
      </c>
      <c r="M1100" t="s">
        <v>300</v>
      </c>
      <c r="O1100" s="69">
        <v>409601</v>
      </c>
      <c r="P1100">
        <v>1</v>
      </c>
      <c r="T1100" s="60"/>
      <c r="U1100" s="60"/>
      <c r="V1100">
        <v>2</v>
      </c>
      <c r="W1100" t="s">
        <v>72</v>
      </c>
      <c r="X1100" t="str">
        <f>IF(ISBLANK(W1100),"",VLOOKUP($W1100,Sheet2!$A$2:$E$29,3,FALSE))</f>
        <v>UI_icon_teshudognzuo_08</v>
      </c>
      <c r="Y1100" t="str">
        <f>IF(ISBLANK(W1100),"",VLOOKUP($W1100,Sheet2!$A$2:$E$29,4,FALSE))</f>
        <v>BQ_mood08</v>
      </c>
    </row>
    <row r="1101" customFormat="1" ht="16" customHeight="1" spans="1:25">
      <c r="A1101" s="4">
        <f t="shared" si="244"/>
        <v>1095</v>
      </c>
      <c r="B1101" s="46">
        <v>113051</v>
      </c>
      <c r="C1101" s="4" t="s">
        <v>61</v>
      </c>
      <c r="D1101" s="16" t="str">
        <f t="shared" si="240"/>
        <v>UI_icon_teshudognzuo_01</v>
      </c>
      <c r="E1101" t="str">
        <f t="shared" si="241"/>
        <v>认同</v>
      </c>
      <c r="F1101" t="s">
        <v>631</v>
      </c>
      <c r="I1101">
        <v>0</v>
      </c>
      <c r="J1101" s="2">
        <v>0</v>
      </c>
      <c r="K1101">
        <v>1</v>
      </c>
      <c r="L1101" t="s">
        <v>632</v>
      </c>
      <c r="M1101" t="s">
        <v>300</v>
      </c>
      <c r="O1101" s="69">
        <v>409601</v>
      </c>
      <c r="P1101">
        <v>1</v>
      </c>
      <c r="T1101" s="60"/>
      <c r="U1101" s="60"/>
      <c r="V1101">
        <v>3</v>
      </c>
      <c r="W1101" t="s">
        <v>67</v>
      </c>
      <c r="X1101" t="str">
        <f>IF(ISBLANK(W1101),"",VLOOKUP($W1101,Sheet2!$A$2:$E$29,3,FALSE))</f>
        <v>UI_icon_teshudognzuo_01</v>
      </c>
      <c r="Y1101" t="str">
        <f>IF(ISBLANK(W1101),"",VLOOKUP($W1101,Sheet2!$A$2:$E$29,4,FALSE))</f>
        <v>BQ_mood01</v>
      </c>
    </row>
    <row r="1102" customFormat="1" ht="16" customHeight="1" spans="1:25">
      <c r="A1102" s="4">
        <f t="shared" si="244"/>
        <v>1096</v>
      </c>
      <c r="B1102" s="46">
        <v>113051</v>
      </c>
      <c r="C1102" s="4" t="s">
        <v>66</v>
      </c>
      <c r="D1102" s="16" t="str">
        <f t="shared" si="240"/>
        <v>UI_icon_teshudognzuo_04</v>
      </c>
      <c r="E1102" t="str">
        <f t="shared" si="241"/>
        <v>放松</v>
      </c>
      <c r="F1102" t="s">
        <v>633</v>
      </c>
      <c r="I1102">
        <v>1</v>
      </c>
      <c r="J1102" s="2">
        <v>0</v>
      </c>
      <c r="K1102">
        <v>1</v>
      </c>
      <c r="L1102" t="s">
        <v>634</v>
      </c>
      <c r="M1102" t="s">
        <v>300</v>
      </c>
      <c r="O1102" s="69">
        <v>409601</v>
      </c>
      <c r="P1102">
        <v>1</v>
      </c>
      <c r="T1102" s="60"/>
      <c r="U1102" s="60"/>
      <c r="V1102">
        <v>4</v>
      </c>
      <c r="W1102" t="s">
        <v>111</v>
      </c>
      <c r="X1102" t="str">
        <f>IF(ISBLANK(W1102),"",VLOOKUP($W1102,Sheet2!$A$2:$E$29,3,FALSE))</f>
        <v>UI_icon_teshudognzuo_04</v>
      </c>
      <c r="Y1102" t="str">
        <f>IF(ISBLANK(W1102),"",VLOOKUP($W1102,Sheet2!$A$2:$E$29,4,FALSE))</f>
        <v>BQ_mood04</v>
      </c>
    </row>
    <row r="1103" customFormat="1" ht="16" customHeight="1" spans="1:25">
      <c r="A1103" s="4">
        <f t="shared" si="244"/>
        <v>1097</v>
      </c>
      <c r="B1103" s="46">
        <v>113051</v>
      </c>
      <c r="C1103" s="4" t="s">
        <v>93</v>
      </c>
      <c r="D1103" s="16" t="str">
        <f t="shared" si="240"/>
        <v>UI_icon_teshudognzuo_27</v>
      </c>
      <c r="E1103" t="str">
        <f t="shared" si="241"/>
        <v>秀</v>
      </c>
      <c r="F1103" t="s">
        <v>635</v>
      </c>
      <c r="I1103">
        <v>1</v>
      </c>
      <c r="J1103" s="2">
        <v>0</v>
      </c>
      <c r="K1103">
        <v>1</v>
      </c>
      <c r="L1103" t="s">
        <v>636</v>
      </c>
      <c r="M1103" t="s">
        <v>300</v>
      </c>
      <c r="O1103" s="69">
        <v>409601</v>
      </c>
      <c r="P1103">
        <v>1</v>
      </c>
      <c r="T1103" s="60"/>
      <c r="U1103" s="60"/>
      <c r="V1103">
        <v>5</v>
      </c>
      <c r="W1103" t="s">
        <v>65</v>
      </c>
      <c r="X1103" t="str">
        <f>IF(ISBLANK(W1103),"",VLOOKUP($W1103,Sheet2!$A$2:$E$29,3,FALSE))</f>
        <v>UI_icon_teshudognzuo_27</v>
      </c>
      <c r="Y1103" t="str">
        <f>IF(ISBLANK(W1103),"",VLOOKUP($W1103,Sheet2!$A$2:$E$29,4,FALSE))</f>
        <v>BQ_mood27</v>
      </c>
    </row>
    <row r="1104" customFormat="1" ht="16" customHeight="1" spans="1:25">
      <c r="A1104" s="4">
        <f t="shared" si="244"/>
        <v>1098</v>
      </c>
      <c r="B1104" s="46">
        <v>113051</v>
      </c>
      <c r="C1104" s="4" t="s">
        <v>364</v>
      </c>
      <c r="D1104" s="16" t="str">
        <f t="shared" si="240"/>
        <v>UI_icon_teshudognzuo_10</v>
      </c>
      <c r="E1104" t="str">
        <f t="shared" si="241"/>
        <v>生气</v>
      </c>
      <c r="I1104">
        <v>0</v>
      </c>
      <c r="J1104" s="2">
        <v>1</v>
      </c>
      <c r="K1104">
        <v>0</v>
      </c>
      <c r="O1104" s="69">
        <v>409601</v>
      </c>
      <c r="P1104">
        <v>0</v>
      </c>
      <c r="S1104" t="s">
        <v>365</v>
      </c>
      <c r="T1104" s="60"/>
      <c r="U1104" s="60"/>
      <c r="V1104">
        <v>6</v>
      </c>
      <c r="W1104" t="s">
        <v>446</v>
      </c>
      <c r="X1104" t="str">
        <f>IF(ISBLANK(W1104),"",VLOOKUP($W1104,Sheet2!$A$2:$E$29,3,FALSE))</f>
        <v>UI_icon_teshudognzuo_10</v>
      </c>
      <c r="Y1104" t="str">
        <f>IF(ISBLANK(W1104),"",VLOOKUP($W1104,Sheet2!$A$2:$E$29,4,FALSE))</f>
        <v>BQ_mood10</v>
      </c>
    </row>
    <row r="1105" customFormat="1" ht="16" customHeight="1" spans="1:25">
      <c r="A1105" s="4">
        <f t="shared" si="244"/>
        <v>1099</v>
      </c>
      <c r="B1105" s="46">
        <v>113052</v>
      </c>
      <c r="C1105" s="4" t="s">
        <v>50</v>
      </c>
      <c r="D1105" s="16" t="str">
        <f t="shared" si="240"/>
        <v>UI_icon_teshudognzuo_05</v>
      </c>
      <c r="E1105" t="str">
        <f t="shared" si="241"/>
        <v>示威</v>
      </c>
      <c r="F1105" t="s">
        <v>637</v>
      </c>
      <c r="I1105">
        <v>1</v>
      </c>
      <c r="J1105" s="2">
        <v>0</v>
      </c>
      <c r="K1105">
        <v>1</v>
      </c>
      <c r="L1105" t="s">
        <v>515</v>
      </c>
      <c r="M1105" t="s">
        <v>300</v>
      </c>
      <c r="O1105" s="69">
        <v>409701</v>
      </c>
      <c r="P1105">
        <v>1</v>
      </c>
      <c r="T1105" s="60"/>
      <c r="U1105" s="60" t="s">
        <v>1356</v>
      </c>
      <c r="V1105">
        <v>6</v>
      </c>
      <c r="W1105" t="s">
        <v>60</v>
      </c>
      <c r="X1105" t="str">
        <f>IF(ISBLANK(W1105),"",VLOOKUP($W1105,Sheet2!$A$2:$E$29,3,FALSE))</f>
        <v>UI_icon_teshudognzuo_05</v>
      </c>
      <c r="Y1105" t="str">
        <f>IF(ISBLANK(W1105),"",VLOOKUP($W1105,Sheet2!$A$2:$E$29,4,FALSE))</f>
        <v>BQ_mood05</v>
      </c>
    </row>
    <row r="1106" customFormat="1" ht="16" customHeight="1" spans="1:25">
      <c r="A1106" s="4">
        <f t="shared" si="244"/>
        <v>1100</v>
      </c>
      <c r="B1106" s="46">
        <v>113052</v>
      </c>
      <c r="C1106" s="4" t="s">
        <v>56</v>
      </c>
      <c r="D1106" s="16" t="str">
        <f t="shared" si="240"/>
        <v>UI_icon_teshudognzuo_14</v>
      </c>
      <c r="E1106" t="str">
        <f t="shared" si="241"/>
        <v>无奈</v>
      </c>
      <c r="F1106" t="s">
        <v>639</v>
      </c>
      <c r="I1106">
        <v>1</v>
      </c>
      <c r="J1106" s="2">
        <v>0</v>
      </c>
      <c r="K1106">
        <v>1</v>
      </c>
      <c r="L1106" t="s">
        <v>640</v>
      </c>
      <c r="M1106" t="s">
        <v>300</v>
      </c>
      <c r="O1106" s="69">
        <v>409701</v>
      </c>
      <c r="P1106">
        <v>1</v>
      </c>
      <c r="T1106" s="60"/>
      <c r="U1106" s="60"/>
      <c r="V1106">
        <v>15</v>
      </c>
      <c r="W1106" t="s">
        <v>101</v>
      </c>
      <c r="X1106" t="str">
        <f>IF(ISBLANK(W1106),"",VLOOKUP($W1106,Sheet2!$A$2:$E$29,3,FALSE))</f>
        <v>UI_icon_teshudognzuo_14</v>
      </c>
      <c r="Y1106" t="str">
        <f>IF(ISBLANK(W1106),"",VLOOKUP($W1106,Sheet2!$A$2:$E$29,4,FALSE))</f>
        <v>BQ_mood14</v>
      </c>
    </row>
    <row r="1107" customFormat="1" ht="16" customHeight="1" spans="1:25">
      <c r="A1107" s="4">
        <f t="shared" si="244"/>
        <v>1101</v>
      </c>
      <c r="B1107" s="46">
        <v>113052</v>
      </c>
      <c r="C1107" s="4" t="s">
        <v>61</v>
      </c>
      <c r="D1107" s="16" t="str">
        <f t="shared" si="240"/>
        <v>UI_icon_teshudognzuo_07</v>
      </c>
      <c r="E1107" t="str">
        <f t="shared" si="241"/>
        <v>观望</v>
      </c>
      <c r="F1107" t="s">
        <v>641</v>
      </c>
      <c r="I1107">
        <v>1</v>
      </c>
      <c r="J1107" s="2">
        <v>0</v>
      </c>
      <c r="K1107">
        <v>1</v>
      </c>
      <c r="L1107" t="s">
        <v>642</v>
      </c>
      <c r="M1107" t="s">
        <v>300</v>
      </c>
      <c r="O1107" s="69">
        <v>409701</v>
      </c>
      <c r="P1107">
        <v>1</v>
      </c>
      <c r="T1107" s="60"/>
      <c r="U1107" s="60"/>
      <c r="V1107">
        <v>8</v>
      </c>
      <c r="W1107" t="s">
        <v>127</v>
      </c>
      <c r="X1107" t="str">
        <f>IF(ISBLANK(W1107),"",VLOOKUP($W1107,Sheet2!$A$2:$E$29,3,FALSE))</f>
        <v>UI_icon_teshudognzuo_07</v>
      </c>
      <c r="Y1107" t="str">
        <f>IF(ISBLANK(W1107),"",VLOOKUP($W1107,Sheet2!$A$2:$E$29,4,FALSE))</f>
        <v>BQ_mood07</v>
      </c>
    </row>
    <row r="1108" customFormat="1" ht="16" customHeight="1" spans="1:25">
      <c r="A1108" s="4">
        <f t="shared" si="244"/>
        <v>1102</v>
      </c>
      <c r="B1108" s="46">
        <v>113052</v>
      </c>
      <c r="C1108" s="4" t="s">
        <v>66</v>
      </c>
      <c r="D1108" s="16" t="str">
        <f t="shared" si="240"/>
        <v>UI_icon_teshudognzuo_16</v>
      </c>
      <c r="E1108" t="str">
        <f t="shared" si="241"/>
        <v>挑衅</v>
      </c>
      <c r="F1108" t="s">
        <v>643</v>
      </c>
      <c r="I1108">
        <v>1</v>
      </c>
      <c r="J1108" s="2">
        <v>0</v>
      </c>
      <c r="K1108">
        <v>1</v>
      </c>
      <c r="L1108" t="s">
        <v>644</v>
      </c>
      <c r="M1108" t="s">
        <v>300</v>
      </c>
      <c r="O1108" s="69">
        <v>409701</v>
      </c>
      <c r="P1108">
        <v>1</v>
      </c>
      <c r="T1108" s="60"/>
      <c r="U1108" s="60"/>
      <c r="V1108">
        <v>17</v>
      </c>
      <c r="W1108" t="s">
        <v>55</v>
      </c>
      <c r="X1108" t="str">
        <f>IF(ISBLANK(W1108),"",VLOOKUP($W1108,Sheet2!$A$2:$E$29,3,FALSE))</f>
        <v>UI_icon_teshudognzuo_16</v>
      </c>
      <c r="Y1108" t="str">
        <f>IF(ISBLANK(W1108),"",VLOOKUP($W1108,Sheet2!$A$2:$E$29,4,FALSE))</f>
        <v>BQ_mood16</v>
      </c>
    </row>
    <row r="1109" customFormat="1" ht="16" customHeight="1" spans="1:25">
      <c r="A1109" s="4">
        <f t="shared" ref="A1109:A1118" si="245">ROW()-6</f>
        <v>1103</v>
      </c>
      <c r="B1109" s="46">
        <v>113052</v>
      </c>
      <c r="C1109" s="4" t="s">
        <v>93</v>
      </c>
      <c r="D1109" s="16" t="str">
        <f t="shared" si="240"/>
        <v>UI_icon_teshudognzuo_10</v>
      </c>
      <c r="E1109" t="str">
        <f t="shared" si="241"/>
        <v>生气</v>
      </c>
      <c r="I1109">
        <v>0</v>
      </c>
      <c r="J1109" s="2">
        <v>1</v>
      </c>
      <c r="K1109">
        <v>0</v>
      </c>
      <c r="O1109" s="69">
        <v>409701</v>
      </c>
      <c r="P1109">
        <v>0</v>
      </c>
      <c r="S1109" t="s">
        <v>365</v>
      </c>
      <c r="T1109" s="60"/>
      <c r="U1109" s="60"/>
      <c r="V1109">
        <v>5</v>
      </c>
      <c r="W1109" t="s">
        <v>446</v>
      </c>
      <c r="X1109" t="str">
        <f>IF(ISBLANK(W1109),"",VLOOKUP($W1109,Sheet2!$A$2:$E$29,3,FALSE))</f>
        <v>UI_icon_teshudognzuo_10</v>
      </c>
      <c r="Y1109" t="str">
        <f>IF(ISBLANK(W1109),"",VLOOKUP($W1109,Sheet2!$A$2:$E$29,4,FALSE))</f>
        <v>BQ_mood10</v>
      </c>
    </row>
    <row r="1110" customFormat="1" ht="16" customHeight="1" spans="1:25">
      <c r="A1110" s="4">
        <f t="shared" si="245"/>
        <v>1104</v>
      </c>
      <c r="B1110" s="46">
        <v>113053</v>
      </c>
      <c r="C1110" s="4" t="s">
        <v>50</v>
      </c>
      <c r="D1110" s="16" t="str">
        <f t="shared" si="240"/>
        <v>UI_icon_teshudognzuo_15</v>
      </c>
      <c r="E1110" t="str">
        <f t="shared" si="241"/>
        <v>不屑</v>
      </c>
      <c r="F1110" t="s">
        <v>645</v>
      </c>
      <c r="I1110">
        <v>1</v>
      </c>
      <c r="J1110" s="2">
        <v>0</v>
      </c>
      <c r="K1110">
        <v>1</v>
      </c>
      <c r="L1110" t="s">
        <v>646</v>
      </c>
      <c r="M1110" t="s">
        <v>300</v>
      </c>
      <c r="O1110" s="69">
        <v>409801</v>
      </c>
      <c r="P1110">
        <v>1</v>
      </c>
      <c r="T1110" s="60"/>
      <c r="U1110" s="60" t="s">
        <v>1357</v>
      </c>
      <c r="V1110">
        <v>16</v>
      </c>
      <c r="W1110" t="s">
        <v>194</v>
      </c>
      <c r="X1110" t="str">
        <f>IF(ISBLANK(W1110),"",VLOOKUP($W1110,Sheet2!$A$2:$E$29,3,FALSE))</f>
        <v>UI_icon_teshudognzuo_15</v>
      </c>
      <c r="Y1110" t="str">
        <f>IF(ISBLANK(W1110),"",VLOOKUP($W1110,Sheet2!$A$2:$E$29,4,FALSE))</f>
        <v>BQ_mood15</v>
      </c>
    </row>
    <row r="1111" customFormat="1" ht="16" customHeight="1" spans="1:25">
      <c r="A1111" s="4">
        <f t="shared" si="245"/>
        <v>1105</v>
      </c>
      <c r="B1111" s="46">
        <v>113053</v>
      </c>
      <c r="C1111" s="4" t="s">
        <v>56</v>
      </c>
      <c r="D1111" s="16" t="str">
        <f t="shared" si="240"/>
        <v>UI_icon_teshudognzuo_12</v>
      </c>
      <c r="E1111" t="str">
        <f t="shared" si="241"/>
        <v>迷茫</v>
      </c>
      <c r="F1111" t="s">
        <v>648</v>
      </c>
      <c r="I1111">
        <v>1</v>
      </c>
      <c r="J1111" s="2">
        <v>0</v>
      </c>
      <c r="K1111">
        <v>1</v>
      </c>
      <c r="L1111" t="s">
        <v>649</v>
      </c>
      <c r="M1111" t="s">
        <v>300</v>
      </c>
      <c r="O1111" s="69">
        <v>409801</v>
      </c>
      <c r="P1111">
        <v>1</v>
      </c>
      <c r="T1111" s="60"/>
      <c r="U1111" s="60"/>
      <c r="V1111">
        <v>13</v>
      </c>
      <c r="W1111" t="s">
        <v>375</v>
      </c>
      <c r="X1111" t="str">
        <f>IF(ISBLANK(W1111),"",VLOOKUP($W1111,Sheet2!$A$2:$E$29,3,FALSE))</f>
        <v>UI_icon_teshudognzuo_12</v>
      </c>
      <c r="Y1111" t="str">
        <f>IF(ISBLANK(W1111),"",VLOOKUP($W1111,Sheet2!$A$2:$E$29,4,FALSE))</f>
        <v>BQ_mood12</v>
      </c>
    </row>
    <row r="1112" customFormat="1" ht="16" customHeight="1" spans="1:25">
      <c r="A1112" s="4">
        <f t="shared" si="245"/>
        <v>1106</v>
      </c>
      <c r="B1112" s="46">
        <v>113053</v>
      </c>
      <c r="C1112" s="4" t="s">
        <v>61</v>
      </c>
      <c r="D1112" s="16" t="str">
        <f t="shared" si="240"/>
        <v>UI_icon_teshudognzuo_07</v>
      </c>
      <c r="E1112" t="str">
        <f t="shared" si="241"/>
        <v>观望</v>
      </c>
      <c r="F1112" t="s">
        <v>650</v>
      </c>
      <c r="I1112">
        <v>1</v>
      </c>
      <c r="J1112" s="2">
        <v>0</v>
      </c>
      <c r="K1112">
        <v>1</v>
      </c>
      <c r="L1112" t="s">
        <v>651</v>
      </c>
      <c r="M1112" t="s">
        <v>300</v>
      </c>
      <c r="O1112" s="69">
        <v>409801</v>
      </c>
      <c r="P1112">
        <v>1</v>
      </c>
      <c r="T1112" s="60"/>
      <c r="U1112" s="60"/>
      <c r="V1112">
        <v>8</v>
      </c>
      <c r="W1112" t="s">
        <v>127</v>
      </c>
      <c r="X1112" t="str">
        <f>IF(ISBLANK(W1112),"",VLOOKUP($W1112,Sheet2!$A$2:$E$29,3,FALSE))</f>
        <v>UI_icon_teshudognzuo_07</v>
      </c>
      <c r="Y1112" t="str">
        <f>IF(ISBLANK(W1112),"",VLOOKUP($W1112,Sheet2!$A$2:$E$29,4,FALSE))</f>
        <v>BQ_mood07</v>
      </c>
    </row>
    <row r="1113" customFormat="1" ht="16" customHeight="1" spans="1:25">
      <c r="A1113" s="4">
        <f t="shared" si="245"/>
        <v>1107</v>
      </c>
      <c r="B1113" s="46">
        <v>113053</v>
      </c>
      <c r="C1113" s="4" t="s">
        <v>66</v>
      </c>
      <c r="D1113" s="16" t="str">
        <f t="shared" si="240"/>
        <v>UI_icon_teshudognzuo_27</v>
      </c>
      <c r="E1113" t="str">
        <f t="shared" si="241"/>
        <v>秀</v>
      </c>
      <c r="F1113" t="s">
        <v>652</v>
      </c>
      <c r="I1113">
        <v>1</v>
      </c>
      <c r="J1113" s="2">
        <v>0</v>
      </c>
      <c r="K1113">
        <v>1</v>
      </c>
      <c r="L1113" t="s">
        <v>653</v>
      </c>
      <c r="M1113" t="s">
        <v>300</v>
      </c>
      <c r="O1113" s="69">
        <v>409801</v>
      </c>
      <c r="P1113">
        <v>1</v>
      </c>
      <c r="T1113" s="60"/>
      <c r="U1113" s="60"/>
      <c r="V1113">
        <v>5</v>
      </c>
      <c r="W1113" t="s">
        <v>65</v>
      </c>
      <c r="X1113" t="str">
        <f>IF(ISBLANK(W1113),"",VLOOKUP($W1113,Sheet2!$A$2:$E$29,3,FALSE))</f>
        <v>UI_icon_teshudognzuo_27</v>
      </c>
      <c r="Y1113" t="str">
        <f>IF(ISBLANK(W1113),"",VLOOKUP($W1113,Sheet2!$A$2:$E$29,4,FALSE))</f>
        <v>BQ_mood27</v>
      </c>
    </row>
    <row r="1114" customFormat="1" ht="16" customHeight="1" spans="1:25">
      <c r="A1114" s="4">
        <f t="shared" si="245"/>
        <v>1108</v>
      </c>
      <c r="B1114" s="46">
        <v>113053</v>
      </c>
      <c r="C1114" s="4" t="s">
        <v>93</v>
      </c>
      <c r="D1114" s="16" t="str">
        <f t="shared" si="240"/>
        <v>UI_icon_teshudognzuo_08</v>
      </c>
      <c r="E1114" t="str">
        <f t="shared" si="241"/>
        <v>休闲</v>
      </c>
      <c r="F1114" t="s">
        <v>654</v>
      </c>
      <c r="I1114">
        <v>1</v>
      </c>
      <c r="J1114" s="2">
        <v>0</v>
      </c>
      <c r="K1114">
        <v>1</v>
      </c>
      <c r="L1114" t="s">
        <v>655</v>
      </c>
      <c r="M1114" t="s">
        <v>300</v>
      </c>
      <c r="O1114" s="69">
        <v>409801</v>
      </c>
      <c r="P1114">
        <v>1</v>
      </c>
      <c r="T1114" s="60"/>
      <c r="U1114" s="60"/>
      <c r="V1114">
        <v>9</v>
      </c>
      <c r="W1114" t="s">
        <v>72</v>
      </c>
      <c r="X1114" t="str">
        <f>IF(ISBLANK(W1114),"",VLOOKUP($W1114,Sheet2!$A$2:$E$29,3,FALSE))</f>
        <v>UI_icon_teshudognzuo_08</v>
      </c>
      <c r="Y1114" t="str">
        <f>IF(ISBLANK(W1114),"",VLOOKUP($W1114,Sheet2!$A$2:$E$29,4,FALSE))</f>
        <v>BQ_mood08</v>
      </c>
    </row>
    <row r="1115" customFormat="1" ht="16" customHeight="1" spans="1:25">
      <c r="A1115" s="4">
        <f t="shared" si="245"/>
        <v>1109</v>
      </c>
      <c r="B1115" s="46">
        <v>113053</v>
      </c>
      <c r="C1115" s="4" t="s">
        <v>364</v>
      </c>
      <c r="D1115" s="16" t="str">
        <f t="shared" si="240"/>
        <v>UI_icon_teshudognzuo_10</v>
      </c>
      <c r="E1115" t="str">
        <f t="shared" si="241"/>
        <v>生气</v>
      </c>
      <c r="I1115">
        <v>0</v>
      </c>
      <c r="J1115" s="2">
        <v>1</v>
      </c>
      <c r="K1115">
        <v>0</v>
      </c>
      <c r="M1115" t="s">
        <v>300</v>
      </c>
      <c r="O1115" s="69">
        <v>409801</v>
      </c>
      <c r="P1115">
        <v>0</v>
      </c>
      <c r="S1115" t="s">
        <v>365</v>
      </c>
      <c r="T1115" s="60"/>
      <c r="U1115" s="60"/>
      <c r="V1115">
        <v>5</v>
      </c>
      <c r="W1115" t="s">
        <v>446</v>
      </c>
      <c r="X1115" t="str">
        <f>IF(ISBLANK(W1115),"",VLOOKUP($W1115,Sheet2!$A$2:$E$29,3,FALSE))</f>
        <v>UI_icon_teshudognzuo_10</v>
      </c>
      <c r="Y1115" t="str">
        <f>IF(ISBLANK(W1115),"",VLOOKUP($W1115,Sheet2!$A$2:$E$29,4,FALSE))</f>
        <v>BQ_mood10</v>
      </c>
    </row>
    <row r="1116" ht="18.75" spans="1:25">
      <c r="A1116" s="4">
        <f t="shared" si="245"/>
        <v>1110</v>
      </c>
      <c r="B1116" s="46">
        <v>113055</v>
      </c>
      <c r="C1116" s="4" t="s">
        <v>50</v>
      </c>
      <c r="D1116" s="16" t="str">
        <f t="shared" si="240"/>
        <v>UI_icon_teshudognzuo_07</v>
      </c>
      <c r="E1116" t="str">
        <f t="shared" si="241"/>
        <v>观望</v>
      </c>
      <c r="F1116" s="34" t="s">
        <v>1358</v>
      </c>
      <c r="I1116">
        <v>1</v>
      </c>
      <c r="J1116">
        <v>0</v>
      </c>
      <c r="K1116">
        <v>1</v>
      </c>
      <c r="L1116" t="s">
        <v>664</v>
      </c>
      <c r="M1116" t="s">
        <v>300</v>
      </c>
      <c r="O1116">
        <v>409901</v>
      </c>
      <c r="P1116">
        <v>1</v>
      </c>
      <c r="T1116" s="60"/>
      <c r="U1116" s="60" t="s">
        <v>1359</v>
      </c>
      <c r="V1116">
        <v>8</v>
      </c>
      <c r="W1116" t="s">
        <v>127</v>
      </c>
      <c r="X1116" t="str">
        <f>IF(ISBLANK(W1116),"",VLOOKUP($W1116,Sheet2!$A$2:$E$29,3,FALSE))</f>
        <v>UI_icon_teshudognzuo_07</v>
      </c>
      <c r="Y1116" t="str">
        <f>IF(ISBLANK(W1116),"",VLOOKUP($W1116,Sheet2!$A$2:$E$29,4,FALSE))</f>
        <v>BQ_mood07</v>
      </c>
    </row>
    <row r="1117" ht="18.75" spans="1:25">
      <c r="A1117" s="4">
        <f t="shared" si="245"/>
        <v>1111</v>
      </c>
      <c r="B1117" s="46">
        <v>113055</v>
      </c>
      <c r="C1117" s="4" t="s">
        <v>56</v>
      </c>
      <c r="D1117" s="16" t="str">
        <f t="shared" si="240"/>
        <v>UI_icon_teshudognzuo_01</v>
      </c>
      <c r="E1117" t="str">
        <f t="shared" si="241"/>
        <v>认同</v>
      </c>
      <c r="F1117" s="34" t="s">
        <v>1360</v>
      </c>
      <c r="I1117">
        <v>1</v>
      </c>
      <c r="J1117">
        <v>0</v>
      </c>
      <c r="K1117">
        <v>1</v>
      </c>
      <c r="L1117" t="s">
        <v>1361</v>
      </c>
      <c r="M1117" t="s">
        <v>300</v>
      </c>
      <c r="O1117">
        <v>409901</v>
      </c>
      <c r="P1117">
        <v>1</v>
      </c>
      <c r="T1117" s="60"/>
      <c r="U1117" s="60"/>
      <c r="V1117">
        <v>2</v>
      </c>
      <c r="W1117" t="s">
        <v>67</v>
      </c>
      <c r="X1117" t="str">
        <f>IF(ISBLANK(W1117),"",VLOOKUP($W1117,Sheet2!$A$2:$E$29,3,FALSE))</f>
        <v>UI_icon_teshudognzuo_01</v>
      </c>
      <c r="Y1117" t="str">
        <f>IF(ISBLANK(W1117),"",VLOOKUP($W1117,Sheet2!$A$2:$E$29,4,FALSE))</f>
        <v>BQ_mood01</v>
      </c>
    </row>
    <row r="1118" ht="18.75" spans="1:25">
      <c r="A1118" s="4">
        <f t="shared" si="245"/>
        <v>1112</v>
      </c>
      <c r="B1118" s="46">
        <v>113055</v>
      </c>
      <c r="C1118" s="4" t="s">
        <v>61</v>
      </c>
      <c r="D1118" s="16" t="str">
        <f t="shared" ref="D1118:D1126" si="246">X1118</f>
        <v>UI_icon_teshudognzuo_02</v>
      </c>
      <c r="E1118" t="str">
        <f t="shared" ref="E1118:E1125" si="247">W1118</f>
        <v>拒绝</v>
      </c>
      <c r="F1118" s="34" t="s">
        <v>1362</v>
      </c>
      <c r="I1118">
        <v>1</v>
      </c>
      <c r="J1118">
        <v>0</v>
      </c>
      <c r="K1118">
        <v>1</v>
      </c>
      <c r="L1118" t="s">
        <v>1363</v>
      </c>
      <c r="M1118" t="s">
        <v>300</v>
      </c>
      <c r="O1118">
        <v>409901</v>
      </c>
      <c r="P1118">
        <v>1</v>
      </c>
      <c r="T1118" s="60"/>
      <c r="U1118" s="60"/>
      <c r="V1118">
        <v>3</v>
      </c>
      <c r="W1118" t="s">
        <v>77</v>
      </c>
      <c r="X1118" t="str">
        <f>IF(ISBLANK(W1118),"",VLOOKUP($W1118,Sheet2!$A$2:$E$29,3,FALSE))</f>
        <v>UI_icon_teshudognzuo_02</v>
      </c>
      <c r="Y1118" t="str">
        <f>IF(ISBLANK(W1118),"",VLOOKUP($W1118,Sheet2!$A$2:$E$29,4,FALSE))</f>
        <v>BQ_mood02</v>
      </c>
    </row>
    <row r="1119" ht="18.75" spans="1:25">
      <c r="A1119" s="4">
        <f t="shared" ref="A1119:A1128" si="248">ROW()-6</f>
        <v>1113</v>
      </c>
      <c r="B1119" s="46">
        <v>113055</v>
      </c>
      <c r="C1119" t="s">
        <v>364</v>
      </c>
      <c r="D1119" s="16" t="str">
        <f t="shared" si="246"/>
        <v>UI_icon_teshudognzuo_06</v>
      </c>
      <c r="E1119" t="str">
        <f t="shared" si="247"/>
        <v>行礼</v>
      </c>
      <c r="I1119">
        <v>0</v>
      </c>
      <c r="J1119">
        <v>1</v>
      </c>
      <c r="K1119">
        <v>0</v>
      </c>
      <c r="O1119">
        <v>409901</v>
      </c>
      <c r="P1119">
        <v>0</v>
      </c>
      <c r="S1119" t="s">
        <v>365</v>
      </c>
      <c r="T1119" s="60"/>
      <c r="U1119" s="60"/>
      <c r="V1119">
        <v>7</v>
      </c>
      <c r="W1119" t="s">
        <v>449</v>
      </c>
      <c r="X1119" t="str">
        <f>IF(ISBLANK(W1119),"",VLOOKUP($W1119,Sheet2!$A$2:$E$29,3,FALSE))</f>
        <v>UI_icon_teshudognzuo_06</v>
      </c>
      <c r="Y1119" t="str">
        <f>IF(ISBLANK(W1119),"",VLOOKUP($W1119,Sheet2!$A$2:$E$29,4,FALSE))</f>
        <v>BQ_mood06</v>
      </c>
    </row>
    <row r="1120" customFormat="1" ht="16" customHeight="1" spans="1:25">
      <c r="A1120" s="4">
        <f t="shared" si="248"/>
        <v>1114</v>
      </c>
      <c r="B1120" s="68">
        <v>113056</v>
      </c>
      <c r="C1120" s="4" t="s">
        <v>50</v>
      </c>
      <c r="D1120" s="16" t="str">
        <f t="shared" si="246"/>
        <v>UI_icon_teshudognzuo_01</v>
      </c>
      <c r="E1120" t="str">
        <f t="shared" si="247"/>
        <v>认同</v>
      </c>
      <c r="F1120" t="s">
        <v>674</v>
      </c>
      <c r="I1120">
        <v>1</v>
      </c>
      <c r="J1120" s="2">
        <v>0</v>
      </c>
      <c r="K1120">
        <v>1</v>
      </c>
      <c r="L1120" t="s">
        <v>675</v>
      </c>
      <c r="M1120" t="s">
        <v>300</v>
      </c>
      <c r="O1120" s="69">
        <v>4010001</v>
      </c>
      <c r="P1120">
        <v>1</v>
      </c>
      <c r="T1120" s="60"/>
      <c r="U1120" s="60" t="s">
        <v>1364</v>
      </c>
      <c r="V1120">
        <v>2</v>
      </c>
      <c r="W1120" t="s">
        <v>67</v>
      </c>
      <c r="X1120" t="str">
        <f>IF(ISBLANK(W1120),"",VLOOKUP($W1120,Sheet2!$A$2:$E$29,3,FALSE))</f>
        <v>UI_icon_teshudognzuo_01</v>
      </c>
      <c r="Y1120" t="str">
        <f>IF(ISBLANK(W1120),"",VLOOKUP($W1120,Sheet2!$A$2:$E$29,4,FALSE))</f>
        <v>BQ_mood01</v>
      </c>
    </row>
    <row r="1121" customFormat="1" ht="16" customHeight="1" spans="1:25">
      <c r="A1121" s="4">
        <f t="shared" si="248"/>
        <v>1115</v>
      </c>
      <c r="B1121" s="68">
        <v>113056</v>
      </c>
      <c r="C1121" s="4" t="s">
        <v>56</v>
      </c>
      <c r="D1121" s="16" t="str">
        <f t="shared" si="246"/>
        <v>UI_icon_teshudognzuo_02</v>
      </c>
      <c r="E1121" t="str">
        <f t="shared" si="247"/>
        <v>拒绝</v>
      </c>
      <c r="F1121" t="s">
        <v>677</v>
      </c>
      <c r="I1121">
        <v>1</v>
      </c>
      <c r="J1121" s="2">
        <v>0</v>
      </c>
      <c r="K1121">
        <v>1</v>
      </c>
      <c r="L1121" t="s">
        <v>678</v>
      </c>
      <c r="M1121" t="s">
        <v>300</v>
      </c>
      <c r="O1121" s="69">
        <v>4010001</v>
      </c>
      <c r="P1121">
        <v>1</v>
      </c>
      <c r="T1121" s="60"/>
      <c r="U1121" s="60"/>
      <c r="V1121">
        <v>3</v>
      </c>
      <c r="W1121" t="s">
        <v>77</v>
      </c>
      <c r="X1121" t="str">
        <f>IF(ISBLANK(W1121),"",VLOOKUP($W1121,Sheet2!$A$2:$E$29,3,FALSE))</f>
        <v>UI_icon_teshudognzuo_02</v>
      </c>
      <c r="Y1121" t="str">
        <f>IF(ISBLANK(W1121),"",VLOOKUP($W1121,Sheet2!$A$2:$E$29,4,FALSE))</f>
        <v>BQ_mood02</v>
      </c>
    </row>
    <row r="1122" customFormat="1" ht="16" customHeight="1" spans="1:25">
      <c r="A1122" s="4">
        <f t="shared" si="248"/>
        <v>1116</v>
      </c>
      <c r="B1122" s="68">
        <v>113056</v>
      </c>
      <c r="C1122" s="4" t="s">
        <v>61</v>
      </c>
      <c r="D1122" s="16" t="str">
        <f t="shared" si="246"/>
        <v>UI_icon_teshudognzuo_25</v>
      </c>
      <c r="E1122" t="str">
        <f t="shared" si="247"/>
        <v>疑问</v>
      </c>
      <c r="F1122" t="s">
        <v>679</v>
      </c>
      <c r="I1122">
        <v>1</v>
      </c>
      <c r="J1122" s="2">
        <v>0</v>
      </c>
      <c r="K1122">
        <v>1</v>
      </c>
      <c r="L1122" t="s">
        <v>680</v>
      </c>
      <c r="M1122" t="s">
        <v>300</v>
      </c>
      <c r="O1122" s="69">
        <v>4010001</v>
      </c>
      <c r="P1122">
        <v>1</v>
      </c>
      <c r="T1122" s="60"/>
      <c r="U1122" s="60"/>
      <c r="V1122">
        <v>26</v>
      </c>
      <c r="W1122" t="s">
        <v>681</v>
      </c>
      <c r="X1122" t="str">
        <f>IF(ISBLANK(W1122),"",VLOOKUP($W1122,Sheet2!$A$2:$E$29,3,FALSE))</f>
        <v>UI_icon_teshudognzuo_25</v>
      </c>
      <c r="Y1122" t="str">
        <f>IF(ISBLANK(W1122),"",VLOOKUP($W1122,Sheet2!$A$2:$E$29,4,FALSE))</f>
        <v>BQ_mood25</v>
      </c>
    </row>
    <row r="1123" customFormat="1" ht="16" customHeight="1" spans="1:25">
      <c r="A1123" s="4">
        <f t="shared" si="248"/>
        <v>1117</v>
      </c>
      <c r="B1123" s="68">
        <v>113056</v>
      </c>
      <c r="C1123" s="4" t="s">
        <v>66</v>
      </c>
      <c r="D1123" s="16" t="str">
        <f t="shared" si="246"/>
        <v>UI_icon_teshudognzuo_07</v>
      </c>
      <c r="E1123" t="str">
        <f t="shared" si="247"/>
        <v>观望</v>
      </c>
      <c r="I1123">
        <v>1</v>
      </c>
      <c r="J1123" s="2">
        <v>0</v>
      </c>
      <c r="K1123">
        <v>0</v>
      </c>
      <c r="M1123" t="s">
        <v>300</v>
      </c>
      <c r="O1123" s="69">
        <v>4010001</v>
      </c>
      <c r="P1123">
        <v>0</v>
      </c>
      <c r="T1123" s="60"/>
      <c r="U1123" s="60"/>
      <c r="V1123">
        <v>1</v>
      </c>
      <c r="W1123" t="s">
        <v>127</v>
      </c>
      <c r="X1123" t="str">
        <f>IF(ISBLANK(W1123),"",VLOOKUP($W1123,Sheet2!$A$2:$E$29,3,FALSE))</f>
        <v>UI_icon_teshudognzuo_07</v>
      </c>
      <c r="Y1123" t="str">
        <f>IF(ISBLANK(W1123),"",VLOOKUP($W1123,Sheet2!$A$2:$E$29,4,FALSE))</f>
        <v>BQ_mood07</v>
      </c>
    </row>
    <row r="1124" customFormat="1" ht="16" customHeight="1" spans="1:25">
      <c r="A1124" s="4">
        <f t="shared" si="248"/>
        <v>1118</v>
      </c>
      <c r="B1124" s="68">
        <v>113056</v>
      </c>
      <c r="C1124" s="4" t="s">
        <v>93</v>
      </c>
      <c r="D1124" s="16" t="str">
        <f t="shared" si="246"/>
        <v>UI_icon_teshudognzuo_05</v>
      </c>
      <c r="E1124" t="str">
        <f t="shared" si="247"/>
        <v>示威</v>
      </c>
      <c r="F1124" t="s">
        <v>682</v>
      </c>
      <c r="I1124">
        <v>1</v>
      </c>
      <c r="J1124" s="2">
        <v>0</v>
      </c>
      <c r="K1124">
        <v>1</v>
      </c>
      <c r="L1124" t="s">
        <v>683</v>
      </c>
      <c r="M1124" t="s">
        <v>300</v>
      </c>
      <c r="O1124" s="69">
        <v>4010001</v>
      </c>
      <c r="P1124">
        <v>1</v>
      </c>
      <c r="T1124" s="60"/>
      <c r="U1124" s="60"/>
      <c r="V1124">
        <v>2</v>
      </c>
      <c r="W1124" t="s">
        <v>60</v>
      </c>
      <c r="X1124" t="str">
        <f>IF(ISBLANK(W1124),"",VLOOKUP($W1124,Sheet2!$A$2:$E$29,3,FALSE))</f>
        <v>UI_icon_teshudognzuo_05</v>
      </c>
      <c r="Y1124" t="str">
        <f>IF(ISBLANK(W1124),"",VLOOKUP($W1124,Sheet2!$A$2:$E$29,4,FALSE))</f>
        <v>BQ_mood05</v>
      </c>
    </row>
    <row r="1125" customFormat="1" ht="16" customHeight="1" spans="1:25">
      <c r="A1125" s="4">
        <f t="shared" si="248"/>
        <v>1119</v>
      </c>
      <c r="B1125" s="68">
        <v>113056</v>
      </c>
      <c r="C1125" s="4" t="s">
        <v>364</v>
      </c>
      <c r="D1125" s="16" t="str">
        <f t="shared" si="246"/>
        <v>UI_icon_teshudognzuo_10</v>
      </c>
      <c r="E1125" t="str">
        <f t="shared" si="247"/>
        <v>生气</v>
      </c>
      <c r="I1125">
        <v>0</v>
      </c>
      <c r="J1125" s="2">
        <v>1</v>
      </c>
      <c r="K1125">
        <v>0</v>
      </c>
      <c r="O1125" s="69">
        <v>4010001</v>
      </c>
      <c r="P1125">
        <v>0</v>
      </c>
      <c r="S1125" t="s">
        <v>365</v>
      </c>
      <c r="T1125" s="60"/>
      <c r="U1125" s="60"/>
      <c r="V1125">
        <v>11</v>
      </c>
      <c r="W1125" t="s">
        <v>446</v>
      </c>
      <c r="X1125" t="str">
        <f>IF(ISBLANK(W1125),"",VLOOKUP($W1125,Sheet2!$A$2:$E$29,3,FALSE))</f>
        <v>UI_icon_teshudognzuo_10</v>
      </c>
      <c r="Y1125" t="str">
        <f>IF(ISBLANK(W1125),"",VLOOKUP($W1125,Sheet2!$A$2:$E$29,4,FALSE))</f>
        <v>BQ_mood10</v>
      </c>
    </row>
    <row r="1126" ht="18.75" spans="1:25">
      <c r="A1126" s="4">
        <f t="shared" si="248"/>
        <v>1120</v>
      </c>
      <c r="B1126" s="68">
        <v>113056</v>
      </c>
      <c r="C1126" s="4" t="s">
        <v>547</v>
      </c>
      <c r="D1126" s="16" t="str">
        <f t="shared" si="246"/>
        <v>UI_icon_teshudognzuo_06</v>
      </c>
      <c r="E1126" t="s">
        <v>449</v>
      </c>
      <c r="I1126">
        <v>0</v>
      </c>
      <c r="J1126">
        <v>1</v>
      </c>
      <c r="K1126">
        <v>0</v>
      </c>
      <c r="O1126" s="69">
        <v>4010001</v>
      </c>
      <c r="P1126">
        <v>0</v>
      </c>
      <c r="S1126" t="s">
        <v>365</v>
      </c>
      <c r="T1126" s="60"/>
      <c r="U1126" s="60"/>
      <c r="V1126">
        <v>7</v>
      </c>
      <c r="W1126" t="s">
        <v>449</v>
      </c>
      <c r="X1126" t="str">
        <f>IF(ISBLANK(W1126),"",VLOOKUP($W1126,Sheet2!$A$2:$E$29,3,FALSE))</f>
        <v>UI_icon_teshudognzuo_06</v>
      </c>
      <c r="Y1126" t="str">
        <f>IF(ISBLANK(W1126),"",VLOOKUP($W1126,Sheet2!$A$2:$E$29,4,FALSE))</f>
        <v>BQ_mood06</v>
      </c>
    </row>
    <row r="1127" ht="18.75" spans="1:25">
      <c r="A1127" s="4">
        <f t="shared" si="248"/>
        <v>1121</v>
      </c>
      <c r="B1127">
        <v>113058</v>
      </c>
      <c r="C1127" s="4" t="s">
        <v>50</v>
      </c>
      <c r="D1127" s="16" t="str">
        <f t="shared" ref="D1127:D1132" si="249">X1127</f>
        <v>UI_icon_teshudognzuo_14</v>
      </c>
      <c r="E1127" t="s">
        <v>101</v>
      </c>
      <c r="F1127" t="s">
        <v>684</v>
      </c>
      <c r="I1127">
        <v>1</v>
      </c>
      <c r="J1127" s="2">
        <v>0</v>
      </c>
      <c r="K1127">
        <v>0</v>
      </c>
      <c r="L1127" t="s">
        <v>685</v>
      </c>
      <c r="M1127" t="s">
        <v>300</v>
      </c>
      <c r="O1127" s="145">
        <v>4010201</v>
      </c>
      <c r="P1127">
        <v>1</v>
      </c>
      <c r="T1127" s="70"/>
      <c r="U1127" s="70" t="s">
        <v>1365</v>
      </c>
      <c r="V1127">
        <v>1</v>
      </c>
      <c r="W1127" t="s">
        <v>101</v>
      </c>
      <c r="X1127" t="str">
        <f>IF(ISBLANK(W1127),"",VLOOKUP($W1127,Sheet2!$A$2:$E$29,3,FALSE))</f>
        <v>UI_icon_teshudognzuo_14</v>
      </c>
      <c r="Y1127" t="str">
        <f>IF(ISBLANK(W1127),"",VLOOKUP($W1127,Sheet2!$A$2:$E$29,4,FALSE))</f>
        <v>BQ_mood14</v>
      </c>
    </row>
    <row r="1128" spans="1:25">
      <c r="A1128" s="4">
        <f t="shared" si="248"/>
        <v>1122</v>
      </c>
      <c r="B1128">
        <v>113058</v>
      </c>
      <c r="C1128" s="4" t="s">
        <v>56</v>
      </c>
      <c r="D1128" s="16" t="str">
        <f t="shared" si="249"/>
        <v>UI_icon_teshudognzuo_27</v>
      </c>
      <c r="E1128" t="s">
        <v>65</v>
      </c>
      <c r="F1128" t="s">
        <v>1366</v>
      </c>
      <c r="I1128">
        <v>1</v>
      </c>
      <c r="J1128" s="2">
        <v>0</v>
      </c>
      <c r="K1128">
        <v>1</v>
      </c>
      <c r="L1128" t="s">
        <v>688</v>
      </c>
      <c r="M1128" t="s">
        <v>300</v>
      </c>
      <c r="O1128" s="145">
        <v>4010201</v>
      </c>
      <c r="P1128">
        <v>1</v>
      </c>
      <c r="T1128" s="146"/>
      <c r="U1128" s="146"/>
      <c r="V1128">
        <v>2</v>
      </c>
      <c r="W1128" t="s">
        <v>65</v>
      </c>
      <c r="X1128" t="str">
        <f>IF(ISBLANK(W1128),"",VLOOKUP($W1128,Sheet2!$A$2:$E$29,3,FALSE))</f>
        <v>UI_icon_teshudognzuo_27</v>
      </c>
      <c r="Y1128" t="str">
        <f>IF(ISBLANK(W1128),"",VLOOKUP($W1128,Sheet2!$A$2:$E$29,4,FALSE))</f>
        <v>BQ_mood27</v>
      </c>
    </row>
    <row r="1129" spans="1:25">
      <c r="A1129" s="4">
        <f t="shared" ref="A1129:A1138" si="250">ROW()-6</f>
        <v>1123</v>
      </c>
      <c r="B1129">
        <v>113058</v>
      </c>
      <c r="C1129" s="4" t="s">
        <v>61</v>
      </c>
      <c r="D1129" s="16" t="str">
        <f t="shared" si="249"/>
        <v>UI_icon_teshudognzuo_03</v>
      </c>
      <c r="E1129" t="s">
        <v>103</v>
      </c>
      <c r="F1129" t="s">
        <v>1367</v>
      </c>
      <c r="I1129">
        <v>1</v>
      </c>
      <c r="J1129" s="2">
        <v>0</v>
      </c>
      <c r="K1129">
        <v>1</v>
      </c>
      <c r="L1129" t="s">
        <v>690</v>
      </c>
      <c r="M1129" t="s">
        <v>300</v>
      </c>
      <c r="O1129" s="145">
        <v>4010201</v>
      </c>
      <c r="P1129">
        <v>1</v>
      </c>
      <c r="T1129" s="146"/>
      <c r="U1129" s="146"/>
      <c r="V1129">
        <v>3</v>
      </c>
      <c r="W1129" t="s">
        <v>103</v>
      </c>
      <c r="X1129" t="str">
        <f>IF(ISBLANK(W1129),"",VLOOKUP($W1129,Sheet2!$A$2:$E$29,3,FALSE))</f>
        <v>UI_icon_teshudognzuo_03</v>
      </c>
      <c r="Y1129" t="str">
        <f>IF(ISBLANK(W1129),"",VLOOKUP($W1129,Sheet2!$A$2:$E$29,4,FALSE))</f>
        <v>BQ_mood03</v>
      </c>
    </row>
    <row r="1130" spans="1:25">
      <c r="A1130" s="4">
        <f t="shared" si="250"/>
        <v>1124</v>
      </c>
      <c r="B1130">
        <v>113058</v>
      </c>
      <c r="C1130" s="4" t="s">
        <v>66</v>
      </c>
      <c r="D1130" s="16" t="str">
        <f t="shared" si="249"/>
        <v>UI_icon_teshudognzuo_07</v>
      </c>
      <c r="E1130" t="s">
        <v>127</v>
      </c>
      <c r="I1130">
        <v>1</v>
      </c>
      <c r="J1130" s="2">
        <v>0</v>
      </c>
      <c r="K1130">
        <v>0</v>
      </c>
      <c r="M1130" t="s">
        <v>300</v>
      </c>
      <c r="O1130" s="145">
        <v>4010201</v>
      </c>
      <c r="P1130">
        <v>0</v>
      </c>
      <c r="T1130" s="146"/>
      <c r="U1130" s="146"/>
      <c r="V1130">
        <v>4</v>
      </c>
      <c r="W1130" t="s">
        <v>127</v>
      </c>
      <c r="X1130" t="str">
        <f>IF(ISBLANK(W1130),"",VLOOKUP($W1130,Sheet2!$A$2:$E$29,3,FALSE))</f>
        <v>UI_icon_teshudognzuo_07</v>
      </c>
      <c r="Y1130" t="str">
        <f>IF(ISBLANK(W1130),"",VLOOKUP($W1130,Sheet2!$A$2:$E$29,4,FALSE))</f>
        <v>BQ_mood07</v>
      </c>
    </row>
    <row r="1131" spans="1:25">
      <c r="A1131" s="4">
        <f t="shared" si="250"/>
        <v>1125</v>
      </c>
      <c r="B1131">
        <v>113058</v>
      </c>
      <c r="C1131" s="4" t="s">
        <v>93</v>
      </c>
      <c r="D1131" s="16" t="str">
        <f t="shared" si="249"/>
        <v>UI_icon_teshudognzuo_15</v>
      </c>
      <c r="E1131" t="s">
        <v>194</v>
      </c>
      <c r="F1131" t="s">
        <v>1368</v>
      </c>
      <c r="I1131">
        <v>1</v>
      </c>
      <c r="J1131" s="2">
        <v>0</v>
      </c>
      <c r="K1131">
        <v>1</v>
      </c>
      <c r="L1131" t="s">
        <v>1369</v>
      </c>
      <c r="M1131" t="s">
        <v>300</v>
      </c>
      <c r="O1131" s="145">
        <v>4010201</v>
      </c>
      <c r="P1131">
        <v>1</v>
      </c>
      <c r="T1131" s="146"/>
      <c r="U1131" s="146"/>
      <c r="V1131">
        <v>5</v>
      </c>
      <c r="W1131" t="s">
        <v>194</v>
      </c>
      <c r="X1131" t="str">
        <f>IF(ISBLANK(W1131),"",VLOOKUP($W1131,Sheet2!$A$2:$E$29,3,FALSE))</f>
        <v>UI_icon_teshudognzuo_15</v>
      </c>
      <c r="Y1131" t="str">
        <f>IF(ISBLANK(W1131),"",VLOOKUP($W1131,Sheet2!$A$2:$E$29,4,FALSE))</f>
        <v>BQ_mood15</v>
      </c>
    </row>
    <row r="1132" spans="1:25">
      <c r="A1132" s="4">
        <f t="shared" si="250"/>
        <v>1126</v>
      </c>
      <c r="B1132">
        <v>113058</v>
      </c>
      <c r="C1132" s="4" t="s">
        <v>364</v>
      </c>
      <c r="D1132" s="16" t="str">
        <f t="shared" si="249"/>
        <v>UI_icon_teshudognzuo_17</v>
      </c>
      <c r="E1132" t="s">
        <v>113</v>
      </c>
      <c r="I1132">
        <v>0</v>
      </c>
      <c r="J1132" s="2">
        <v>1</v>
      </c>
      <c r="K1132">
        <v>0</v>
      </c>
      <c r="O1132" s="145">
        <v>4010201</v>
      </c>
      <c r="P1132">
        <v>0</v>
      </c>
      <c r="S1132" t="s">
        <v>365</v>
      </c>
      <c r="T1132" s="146"/>
      <c r="U1132" s="146"/>
      <c r="V1132">
        <v>6</v>
      </c>
      <c r="W1132" t="s">
        <v>113</v>
      </c>
      <c r="X1132" t="str">
        <f>IF(ISBLANK(W1132),"",VLOOKUP($W1132,Sheet2!$A$2:$E$29,3,FALSE))</f>
        <v>UI_icon_teshudognzuo_17</v>
      </c>
      <c r="Y1132" t="str">
        <f>IF(ISBLANK(W1132),"",VLOOKUP($W1132,Sheet2!$A$2:$E$29,4,FALSE))</f>
        <v>BQ_mood17</v>
      </c>
    </row>
    <row r="1133" ht="18.75" spans="1:25">
      <c r="A1133" s="4">
        <f t="shared" si="250"/>
        <v>1127</v>
      </c>
      <c r="B1133">
        <v>113058</v>
      </c>
      <c r="C1133" t="s">
        <v>1328</v>
      </c>
      <c r="D1133" s="16" t="s">
        <v>92</v>
      </c>
      <c r="E1133" t="s">
        <v>72</v>
      </c>
      <c r="I1133">
        <v>1</v>
      </c>
      <c r="J1133">
        <v>0</v>
      </c>
      <c r="K1133">
        <v>0</v>
      </c>
      <c r="O1133" s="145">
        <v>4010201</v>
      </c>
      <c r="P1133">
        <v>0</v>
      </c>
      <c r="R1133">
        <v>1</v>
      </c>
      <c r="T1133" s="70"/>
      <c r="U1133" s="70"/>
      <c r="V1133">
        <v>7</v>
      </c>
      <c r="W1133" t="s">
        <v>72</v>
      </c>
      <c r="X1133" t="s">
        <v>92</v>
      </c>
      <c r="Y1133" t="s">
        <v>271</v>
      </c>
    </row>
    <row r="1134" ht="18.75" spans="1:25">
      <c r="A1134" s="4">
        <f t="shared" si="250"/>
        <v>1128</v>
      </c>
      <c r="B1134">
        <v>113057</v>
      </c>
      <c r="C1134" s="4" t="s">
        <v>50</v>
      </c>
      <c r="D1134" s="16" t="s">
        <v>1370</v>
      </c>
      <c r="E1134" t="s">
        <v>205</v>
      </c>
      <c r="F1134" t="s">
        <v>693</v>
      </c>
      <c r="I1134">
        <v>1</v>
      </c>
      <c r="J1134" s="2">
        <v>0</v>
      </c>
      <c r="K1134">
        <v>0</v>
      </c>
      <c r="L1134" t="s">
        <v>694</v>
      </c>
      <c r="O1134">
        <v>4010101</v>
      </c>
      <c r="P1134">
        <v>1</v>
      </c>
      <c r="T1134" s="147"/>
      <c r="U1134" s="147" t="s">
        <v>1371</v>
      </c>
      <c r="W1134" t="s">
        <v>205</v>
      </c>
      <c r="X1134" t="s">
        <v>1370</v>
      </c>
      <c r="Y1134" t="s">
        <v>1372</v>
      </c>
    </row>
    <row r="1135" spans="1:25">
      <c r="A1135" s="4">
        <f t="shared" si="250"/>
        <v>1129</v>
      </c>
      <c r="B1135">
        <v>113057</v>
      </c>
      <c r="C1135" s="4" t="s">
        <v>56</v>
      </c>
      <c r="D1135" s="16" t="s">
        <v>1160</v>
      </c>
      <c r="E1135" t="s">
        <v>446</v>
      </c>
      <c r="F1135" t="s">
        <v>695</v>
      </c>
      <c r="I1135">
        <v>1</v>
      </c>
      <c r="J1135" s="2">
        <v>0</v>
      </c>
      <c r="K1135">
        <v>1</v>
      </c>
      <c r="L1135" t="s">
        <v>696</v>
      </c>
      <c r="O1135">
        <v>4010101</v>
      </c>
      <c r="P1135">
        <v>1</v>
      </c>
      <c r="T1135" s="13"/>
      <c r="U1135" s="13"/>
      <c r="W1135" t="s">
        <v>446</v>
      </c>
      <c r="X1135" t="s">
        <v>1160</v>
      </c>
      <c r="Y1135" t="s">
        <v>1373</v>
      </c>
    </row>
    <row r="1136" spans="1:25">
      <c r="A1136" s="4">
        <f t="shared" si="250"/>
        <v>1130</v>
      </c>
      <c r="B1136">
        <v>113057</v>
      </c>
      <c r="C1136" s="4" t="s">
        <v>61</v>
      </c>
      <c r="D1136" s="16" t="s">
        <v>1135</v>
      </c>
      <c r="E1136" t="s">
        <v>101</v>
      </c>
      <c r="F1136" t="s">
        <v>697</v>
      </c>
      <c r="I1136">
        <v>1</v>
      </c>
      <c r="J1136" s="2">
        <v>0</v>
      </c>
      <c r="K1136">
        <v>0</v>
      </c>
      <c r="L1136" t="s">
        <v>698</v>
      </c>
      <c r="O1136">
        <v>4010101</v>
      </c>
      <c r="P1136">
        <v>1</v>
      </c>
      <c r="T1136" s="13"/>
      <c r="U1136" s="13"/>
      <c r="W1136" t="s">
        <v>101</v>
      </c>
      <c r="X1136" t="s">
        <v>1135</v>
      </c>
      <c r="Y1136" t="s">
        <v>1374</v>
      </c>
    </row>
    <row r="1137" spans="1:25">
      <c r="A1137" s="4">
        <f t="shared" si="250"/>
        <v>1131</v>
      </c>
      <c r="B1137">
        <v>113057</v>
      </c>
      <c r="C1137" s="4" t="s">
        <v>66</v>
      </c>
      <c r="D1137" s="16" t="s">
        <v>1298</v>
      </c>
      <c r="E1137" t="s">
        <v>77</v>
      </c>
      <c r="F1137" t="s">
        <v>699</v>
      </c>
      <c r="I1137">
        <v>1</v>
      </c>
      <c r="J1137" s="2">
        <v>0</v>
      </c>
      <c r="K1137">
        <v>1</v>
      </c>
      <c r="L1137" t="s">
        <v>700</v>
      </c>
      <c r="O1137">
        <v>4010101</v>
      </c>
      <c r="P1137">
        <v>1</v>
      </c>
      <c r="T1137" s="13"/>
      <c r="U1137" s="13"/>
      <c r="W1137" t="s">
        <v>77</v>
      </c>
      <c r="X1137" t="s">
        <v>1298</v>
      </c>
      <c r="Y1137" t="s">
        <v>1375</v>
      </c>
    </row>
    <row r="1138" spans="1:25">
      <c r="A1138" s="4">
        <f t="shared" si="250"/>
        <v>1132</v>
      </c>
      <c r="B1138">
        <v>113057</v>
      </c>
      <c r="C1138" s="4" t="s">
        <v>93</v>
      </c>
      <c r="D1138" s="16" t="s">
        <v>97</v>
      </c>
      <c r="E1138" t="s">
        <v>67</v>
      </c>
      <c r="F1138" t="s">
        <v>702</v>
      </c>
      <c r="I1138">
        <v>1</v>
      </c>
      <c r="J1138" s="2">
        <v>0</v>
      </c>
      <c r="K1138">
        <v>1</v>
      </c>
      <c r="L1138" t="s">
        <v>703</v>
      </c>
      <c r="O1138">
        <v>4010101</v>
      </c>
      <c r="P1138">
        <v>1</v>
      </c>
      <c r="T1138" s="13"/>
      <c r="U1138" s="13"/>
      <c r="W1138" t="s">
        <v>67</v>
      </c>
      <c r="X1138" t="s">
        <v>97</v>
      </c>
      <c r="Y1138" t="s">
        <v>1311</v>
      </c>
    </row>
    <row r="1139" spans="1:25">
      <c r="A1139" s="4">
        <f t="shared" ref="A1139:A1148" si="251">ROW()-6</f>
        <v>1133</v>
      </c>
      <c r="B1139">
        <v>113057</v>
      </c>
      <c r="C1139" s="4" t="s">
        <v>364</v>
      </c>
      <c r="D1139" s="16" t="s">
        <v>100</v>
      </c>
      <c r="E1139" t="s">
        <v>65</v>
      </c>
      <c r="I1139">
        <v>0</v>
      </c>
      <c r="J1139" s="2">
        <v>1</v>
      </c>
      <c r="K1139">
        <v>0</v>
      </c>
      <c r="O1139">
        <v>4010101</v>
      </c>
      <c r="P1139">
        <v>0</v>
      </c>
      <c r="S1139" t="s">
        <v>365</v>
      </c>
      <c r="T1139" s="13"/>
      <c r="U1139" s="13"/>
      <c r="W1139" t="s">
        <v>65</v>
      </c>
      <c r="X1139" t="s">
        <v>100</v>
      </c>
      <c r="Y1139" t="s">
        <v>1376</v>
      </c>
    </row>
    <row r="1140" customFormat="1" ht="16" customHeight="1" spans="1:25">
      <c r="A1140" s="4">
        <f t="shared" si="251"/>
        <v>1134</v>
      </c>
      <c r="B1140" s="68">
        <v>113059</v>
      </c>
      <c r="C1140" s="4" t="s">
        <v>50</v>
      </c>
      <c r="D1140" s="16" t="str">
        <f>X1140</f>
        <v>UI_icon_teshudognzuo_05</v>
      </c>
      <c r="E1140" t="s">
        <v>60</v>
      </c>
      <c r="F1140" t="s">
        <v>704</v>
      </c>
      <c r="I1140">
        <v>1</v>
      </c>
      <c r="J1140" s="2">
        <v>0</v>
      </c>
      <c r="K1140">
        <v>1</v>
      </c>
      <c r="L1140" t="s">
        <v>705</v>
      </c>
      <c r="O1140" s="69">
        <v>4010301</v>
      </c>
      <c r="P1140">
        <v>1</v>
      </c>
      <c r="T1140" s="70"/>
      <c r="U1140" s="70"/>
      <c r="W1140" t="s">
        <v>60</v>
      </c>
      <c r="X1140" t="str">
        <f>IF(ISBLANK(W1140),"",VLOOKUP($W1140,Sheet2!$A$2:$E$29,3,FALSE))</f>
        <v>UI_icon_teshudognzuo_05</v>
      </c>
      <c r="Y1140" t="str">
        <f>IF(ISBLANK(W1140),"",VLOOKUP($W1140,Sheet2!$A$2:$E$29,4,FALSE))</f>
        <v>BQ_mood05</v>
      </c>
    </row>
    <row r="1141" customFormat="1" ht="16" customHeight="1" spans="1:25">
      <c r="A1141" s="4">
        <f t="shared" si="251"/>
        <v>1135</v>
      </c>
      <c r="B1141" s="68">
        <v>113059</v>
      </c>
      <c r="C1141" s="4" t="s">
        <v>56</v>
      </c>
      <c r="D1141" s="16" t="str">
        <f t="shared" ref="D1141:D1146" si="252">X1141</f>
        <v>UI_icon_teshudognzuo_02</v>
      </c>
      <c r="E1141" t="s">
        <v>77</v>
      </c>
      <c r="F1141" t="s">
        <v>706</v>
      </c>
      <c r="I1141">
        <v>1</v>
      </c>
      <c r="J1141" s="2">
        <v>0</v>
      </c>
      <c r="K1141">
        <v>1</v>
      </c>
      <c r="L1141" t="s">
        <v>707</v>
      </c>
      <c r="O1141" s="69">
        <v>4010301</v>
      </c>
      <c r="P1141">
        <v>1</v>
      </c>
      <c r="T1141" s="70"/>
      <c r="U1141" s="70"/>
      <c r="W1141" t="s">
        <v>77</v>
      </c>
      <c r="X1141" t="str">
        <f>IF(ISBLANK(W1141),"",VLOOKUP($W1141,Sheet2!$A$2:$E$29,3,FALSE))</f>
        <v>UI_icon_teshudognzuo_02</v>
      </c>
      <c r="Y1141" t="str">
        <f>IF(ISBLANK(W1141),"",VLOOKUP($W1141,Sheet2!$A$2:$E$29,4,FALSE))</f>
        <v>BQ_mood02</v>
      </c>
    </row>
    <row r="1142" customFormat="1" ht="16" customHeight="1" spans="1:25">
      <c r="A1142" s="4">
        <f t="shared" si="251"/>
        <v>1136</v>
      </c>
      <c r="B1142" s="68">
        <v>113059</v>
      </c>
      <c r="C1142" s="4" t="s">
        <v>61</v>
      </c>
      <c r="D1142" s="16" t="str">
        <f t="shared" si="252"/>
        <v>UI_icon_teshudognzuo_04</v>
      </c>
      <c r="E1142" t="s">
        <v>111</v>
      </c>
      <c r="F1142" t="s">
        <v>708</v>
      </c>
      <c r="I1142">
        <v>1</v>
      </c>
      <c r="J1142" s="2">
        <v>0</v>
      </c>
      <c r="K1142">
        <v>1</v>
      </c>
      <c r="L1142" t="s">
        <v>709</v>
      </c>
      <c r="O1142" s="69">
        <v>4010301</v>
      </c>
      <c r="P1142">
        <v>1</v>
      </c>
      <c r="T1142" s="70"/>
      <c r="U1142" s="70" t="s">
        <v>710</v>
      </c>
      <c r="W1142" t="s">
        <v>111</v>
      </c>
      <c r="X1142" t="str">
        <f>IF(ISBLANK(W1142),"",VLOOKUP($W1142,Sheet2!$A$2:$E$29,3,FALSE))</f>
        <v>UI_icon_teshudognzuo_04</v>
      </c>
      <c r="Y1142" t="str">
        <f>IF(ISBLANK(W1142),"",VLOOKUP($W1142,Sheet2!$A$2:$E$29,4,FALSE))</f>
        <v>BQ_mood04</v>
      </c>
    </row>
    <row r="1143" customFormat="1" ht="16" customHeight="1" spans="1:25">
      <c r="A1143" s="4">
        <f t="shared" si="251"/>
        <v>1137</v>
      </c>
      <c r="B1143" s="68">
        <v>113059</v>
      </c>
      <c r="C1143" s="4" t="s">
        <v>66</v>
      </c>
      <c r="D1143" s="16" t="str">
        <f t="shared" si="252"/>
        <v>UI_icon_teshudognzuo_07</v>
      </c>
      <c r="E1143" t="s">
        <v>127</v>
      </c>
      <c r="F1143" t="s">
        <v>711</v>
      </c>
      <c r="I1143">
        <v>1</v>
      </c>
      <c r="J1143" s="2">
        <v>0</v>
      </c>
      <c r="K1143">
        <v>0</v>
      </c>
      <c r="L1143" t="s">
        <v>712</v>
      </c>
      <c r="O1143" s="69">
        <v>4010301</v>
      </c>
      <c r="P1143">
        <v>1</v>
      </c>
      <c r="T1143" s="70"/>
      <c r="U1143" s="70"/>
      <c r="W1143" t="s">
        <v>127</v>
      </c>
      <c r="X1143" t="str">
        <f>IF(ISBLANK(W1143),"",VLOOKUP($W1143,Sheet2!$A$2:$E$29,3,FALSE))</f>
        <v>UI_icon_teshudognzuo_07</v>
      </c>
      <c r="Y1143" t="str">
        <f>IF(ISBLANK(W1143),"",VLOOKUP($W1143,Sheet2!$A$2:$E$29,4,FALSE))</f>
        <v>BQ_mood07</v>
      </c>
    </row>
    <row r="1144" customFormat="1" ht="16" customHeight="1" spans="1:25">
      <c r="A1144" s="4">
        <f t="shared" si="251"/>
        <v>1138</v>
      </c>
      <c r="B1144" s="68">
        <v>113059</v>
      </c>
      <c r="C1144" s="4" t="s">
        <v>93</v>
      </c>
      <c r="D1144" s="16" t="str">
        <f t="shared" si="252"/>
        <v>UI_icon_teshudognzuo_22</v>
      </c>
      <c r="E1144" t="s">
        <v>155</v>
      </c>
      <c r="F1144" t="s">
        <v>713</v>
      </c>
      <c r="I1144">
        <v>1</v>
      </c>
      <c r="J1144" s="2">
        <v>0</v>
      </c>
      <c r="K1144">
        <v>1</v>
      </c>
      <c r="L1144" t="s">
        <v>714</v>
      </c>
      <c r="O1144" s="69">
        <v>4010301</v>
      </c>
      <c r="P1144">
        <v>1</v>
      </c>
      <c r="T1144" s="70"/>
      <c r="U1144" s="70"/>
      <c r="W1144" t="s">
        <v>155</v>
      </c>
      <c r="X1144" t="str">
        <f>IF(ISBLANK(W1144),"",VLOOKUP($W1144,Sheet2!$A$2:$E$29,3,FALSE))</f>
        <v>UI_icon_teshudognzuo_22</v>
      </c>
      <c r="Y1144" t="str">
        <f>IF(ISBLANK(W1144),"",VLOOKUP($W1144,Sheet2!$A$2:$E$29,4,FALSE))</f>
        <v>BQ_mood22</v>
      </c>
    </row>
    <row r="1145" customFormat="1" ht="16" customHeight="1" spans="1:25">
      <c r="A1145" s="4">
        <f t="shared" si="251"/>
        <v>1139</v>
      </c>
      <c r="B1145" s="68">
        <v>113059</v>
      </c>
      <c r="C1145" s="4" t="s">
        <v>364</v>
      </c>
      <c r="D1145" s="16" t="str">
        <f t="shared" si="252"/>
        <v>UI_icon_teshudognzuo_27</v>
      </c>
      <c r="E1145" t="s">
        <v>65</v>
      </c>
      <c r="I1145">
        <v>0</v>
      </c>
      <c r="J1145" s="2">
        <v>1</v>
      </c>
      <c r="K1145">
        <v>0</v>
      </c>
      <c r="O1145" s="69">
        <v>4010301</v>
      </c>
      <c r="P1145">
        <v>0</v>
      </c>
      <c r="S1145" t="s">
        <v>365</v>
      </c>
      <c r="T1145" s="70"/>
      <c r="U1145" s="70"/>
      <c r="W1145" t="s">
        <v>65</v>
      </c>
      <c r="X1145" t="str">
        <f>IF(ISBLANK(W1145),"",VLOOKUP($W1145,Sheet2!$A$2:$E$29,3,FALSE))</f>
        <v>UI_icon_teshudognzuo_27</v>
      </c>
      <c r="Y1145" t="str">
        <f>IF(ISBLANK(W1145),"",VLOOKUP($W1145,Sheet2!$A$2:$E$29,4,FALSE))</f>
        <v>BQ_mood27</v>
      </c>
    </row>
    <row r="1146" customFormat="1" ht="16" customHeight="1" spans="1:25">
      <c r="A1146" s="4">
        <f t="shared" si="251"/>
        <v>1140</v>
      </c>
      <c r="B1146" s="68">
        <v>113059</v>
      </c>
      <c r="C1146" s="4" t="s">
        <v>547</v>
      </c>
      <c r="D1146" s="16" t="str">
        <f t="shared" si="252"/>
        <v>UI_icon_teshudognzuo_27</v>
      </c>
      <c r="E1146" t="str">
        <f>W1146</f>
        <v>秀</v>
      </c>
      <c r="I1146">
        <v>0</v>
      </c>
      <c r="J1146" s="2">
        <v>1</v>
      </c>
      <c r="K1146">
        <v>0</v>
      </c>
      <c r="O1146" s="69">
        <v>4010301</v>
      </c>
      <c r="P1146">
        <v>0</v>
      </c>
      <c r="S1146" t="s">
        <v>587</v>
      </c>
      <c r="T1146" s="70"/>
      <c r="U1146" s="70"/>
      <c r="W1146" t="s">
        <v>65</v>
      </c>
      <c r="X1146" t="str">
        <f>IF(ISBLANK(W1146),"",VLOOKUP($W1146,Sheet2!$A$2:$E$29,3,FALSE))</f>
        <v>UI_icon_teshudognzuo_27</v>
      </c>
      <c r="Y1146" t="str">
        <f>IF(ISBLANK(W1146),"",VLOOKUP($W1146,Sheet2!$A$2:$E$29,4,FALSE))</f>
        <v>BQ_mood27</v>
      </c>
    </row>
    <row r="1147" customFormat="1" ht="16" customHeight="1" spans="1:25">
      <c r="A1147" s="4">
        <f t="shared" si="251"/>
        <v>1141</v>
      </c>
      <c r="B1147" s="68">
        <v>113061</v>
      </c>
      <c r="C1147" s="4" t="s">
        <v>50</v>
      </c>
      <c r="D1147" s="16" t="str">
        <f t="shared" ref="D1147:D1195" si="253">X1147</f>
        <v>UI_icon_teshudognzuo_07</v>
      </c>
      <c r="E1147" t="s">
        <v>127</v>
      </c>
      <c r="F1147" t="s">
        <v>723</v>
      </c>
      <c r="I1147">
        <v>1</v>
      </c>
      <c r="J1147" s="2">
        <v>0</v>
      </c>
      <c r="K1147">
        <v>1</v>
      </c>
      <c r="L1147" t="s">
        <v>724</v>
      </c>
      <c r="M1147" t="s">
        <v>725</v>
      </c>
      <c r="N1147">
        <v>3.2</v>
      </c>
      <c r="O1147" s="69">
        <v>4010501</v>
      </c>
      <c r="P1147">
        <v>1</v>
      </c>
      <c r="T1147" s="70"/>
      <c r="U1147" s="70"/>
      <c r="W1147" t="s">
        <v>127</v>
      </c>
      <c r="X1147" t="str">
        <f>IF(ISBLANK(W1147),"",VLOOKUP($W1147,Sheet2!$A$2:$E$29,3,FALSE))</f>
        <v>UI_icon_teshudognzuo_07</v>
      </c>
      <c r="Y1147" t="str">
        <f>IF(ISBLANK(W1147),"",VLOOKUP($W1147,Sheet2!$A$2:$E$29,4,FALSE))</f>
        <v>BQ_mood07</v>
      </c>
    </row>
    <row r="1148" customFormat="1" ht="16" customHeight="1" spans="1:25">
      <c r="A1148" s="4">
        <f t="shared" si="251"/>
        <v>1142</v>
      </c>
      <c r="B1148" s="68">
        <v>113061</v>
      </c>
      <c r="C1148" s="4" t="s">
        <v>56</v>
      </c>
      <c r="D1148" s="16" t="str">
        <f t="shared" si="253"/>
        <v>UI_icon_teshudognzuo_06</v>
      </c>
      <c r="E1148" t="s">
        <v>449</v>
      </c>
      <c r="F1148" t="s">
        <v>726</v>
      </c>
      <c r="I1148">
        <v>1</v>
      </c>
      <c r="J1148" s="2">
        <v>0</v>
      </c>
      <c r="K1148">
        <v>1</v>
      </c>
      <c r="L1148" t="s">
        <v>727</v>
      </c>
      <c r="M1148" t="s">
        <v>728</v>
      </c>
      <c r="O1148" s="69">
        <v>4010501</v>
      </c>
      <c r="P1148">
        <v>1</v>
      </c>
      <c r="T1148" s="70"/>
      <c r="U1148" s="70"/>
      <c r="W1148" t="s">
        <v>449</v>
      </c>
      <c r="X1148" t="str">
        <f>IF(ISBLANK(W1148),"",VLOOKUP($W1148,Sheet2!$A$2:$E$29,3,FALSE))</f>
        <v>UI_icon_teshudognzuo_06</v>
      </c>
      <c r="Y1148" t="str">
        <f>IF(ISBLANK(W1148),"",VLOOKUP($W1148,Sheet2!$A$2:$E$29,4,FALSE))</f>
        <v>BQ_mood06</v>
      </c>
    </row>
    <row r="1149" customFormat="1" ht="16" customHeight="1" spans="1:25">
      <c r="A1149" s="4">
        <f t="shared" ref="A1149:A1158" si="254">ROW()-6</f>
        <v>1143</v>
      </c>
      <c r="B1149" s="68">
        <v>113061</v>
      </c>
      <c r="C1149" s="4" t="s">
        <v>61</v>
      </c>
      <c r="D1149" s="16" t="str">
        <f t="shared" si="253"/>
        <v>UI_icon_teshudognzuo_12</v>
      </c>
      <c r="E1149" t="s">
        <v>375</v>
      </c>
      <c r="F1149" t="s">
        <v>1377</v>
      </c>
      <c r="I1149">
        <v>1</v>
      </c>
      <c r="J1149" s="2">
        <v>0</v>
      </c>
      <c r="K1149">
        <v>1</v>
      </c>
      <c r="L1149" t="s">
        <v>1378</v>
      </c>
      <c r="M1149" t="s">
        <v>1379</v>
      </c>
      <c r="O1149" s="69">
        <v>4010501</v>
      </c>
      <c r="P1149">
        <v>1</v>
      </c>
      <c r="T1149" s="70"/>
      <c r="U1149" s="70" t="s">
        <v>731</v>
      </c>
      <c r="W1149" t="s">
        <v>375</v>
      </c>
      <c r="X1149" t="str">
        <f>IF(ISBLANK(W1149),"",VLOOKUP($W1149,Sheet2!$A$2:$E$29,3,FALSE))</f>
        <v>UI_icon_teshudognzuo_12</v>
      </c>
      <c r="Y1149" t="str">
        <f>IF(ISBLANK(W1149),"",VLOOKUP($W1149,Sheet2!$A$2:$E$29,4,FALSE))</f>
        <v>BQ_mood12</v>
      </c>
    </row>
    <row r="1150" customFormat="1" ht="16" customHeight="1" spans="1:25">
      <c r="A1150" s="4">
        <f t="shared" si="254"/>
        <v>1144</v>
      </c>
      <c r="B1150" s="68">
        <v>113061</v>
      </c>
      <c r="C1150" s="4" t="s">
        <v>66</v>
      </c>
      <c r="D1150" s="16" t="str">
        <f t="shared" si="253"/>
        <v>UI_icon_teshudognzuo_11</v>
      </c>
      <c r="E1150" t="s">
        <v>468</v>
      </c>
      <c r="F1150" t="s">
        <v>732</v>
      </c>
      <c r="I1150">
        <v>1</v>
      </c>
      <c r="J1150" s="2">
        <v>0</v>
      </c>
      <c r="K1150">
        <v>1</v>
      </c>
      <c r="L1150" t="s">
        <v>733</v>
      </c>
      <c r="M1150" t="s">
        <v>725</v>
      </c>
      <c r="O1150" s="69">
        <v>4010501</v>
      </c>
      <c r="P1150">
        <v>1</v>
      </c>
      <c r="T1150" s="70"/>
      <c r="U1150" s="70"/>
      <c r="W1150" t="s">
        <v>468</v>
      </c>
      <c r="X1150" t="str">
        <f>IF(ISBLANK(W1150),"",VLOOKUP($W1150,Sheet2!$A$2:$E$29,3,FALSE))</f>
        <v>UI_icon_teshudognzuo_11</v>
      </c>
      <c r="Y1150" t="str">
        <f>IF(ISBLANK(W1150),"",VLOOKUP($W1150,Sheet2!$A$2:$E$29,4,FALSE))</f>
        <v>BQ_mood11</v>
      </c>
    </row>
    <row r="1151" customFormat="1" ht="16" customHeight="1" spans="1:25">
      <c r="A1151" s="4">
        <f t="shared" si="254"/>
        <v>1145</v>
      </c>
      <c r="B1151" s="68">
        <v>113061</v>
      </c>
      <c r="C1151" s="4" t="s">
        <v>93</v>
      </c>
      <c r="D1151" s="16" t="str">
        <f t="shared" si="253"/>
        <v>UI_icon_teshudognzuo_27</v>
      </c>
      <c r="E1151" t="s">
        <v>65</v>
      </c>
      <c r="I1151">
        <v>0</v>
      </c>
      <c r="J1151" s="2">
        <v>1</v>
      </c>
      <c r="K1151">
        <v>0</v>
      </c>
      <c r="O1151" s="69">
        <v>4010501</v>
      </c>
      <c r="P1151">
        <v>0</v>
      </c>
      <c r="S1151" t="s">
        <v>365</v>
      </c>
      <c r="T1151" s="70"/>
      <c r="U1151" s="70"/>
      <c r="W1151" t="s">
        <v>65</v>
      </c>
      <c r="X1151" t="str">
        <f>IF(ISBLANK(W1151),"",VLOOKUP($W1151,Sheet2!$A$2:$E$29,3,FALSE))</f>
        <v>UI_icon_teshudognzuo_27</v>
      </c>
      <c r="Y1151" t="str">
        <f>IF(ISBLANK(W1151),"",VLOOKUP($W1151,Sheet2!$A$2:$E$29,4,FALSE))</f>
        <v>BQ_mood27</v>
      </c>
    </row>
    <row r="1152" customFormat="1" ht="16" customHeight="1" spans="1:25">
      <c r="A1152" s="4">
        <f t="shared" si="254"/>
        <v>1146</v>
      </c>
      <c r="B1152" s="68">
        <v>113062</v>
      </c>
      <c r="C1152" s="4" t="s">
        <v>50</v>
      </c>
      <c r="D1152" s="16" t="str">
        <f t="shared" si="253"/>
        <v>UI_icon_teshudognzuo_27</v>
      </c>
      <c r="E1152" t="s">
        <v>65</v>
      </c>
      <c r="F1152" t="s">
        <v>734</v>
      </c>
      <c r="I1152">
        <v>0</v>
      </c>
      <c r="J1152" s="2">
        <v>0</v>
      </c>
      <c r="K1152">
        <v>1</v>
      </c>
      <c r="L1152" t="s">
        <v>735</v>
      </c>
      <c r="O1152" s="69">
        <v>4010601</v>
      </c>
      <c r="P1152">
        <v>1</v>
      </c>
      <c r="T1152" s="70"/>
      <c r="U1152" s="70"/>
      <c r="W1152" t="s">
        <v>65</v>
      </c>
      <c r="X1152" t="str">
        <f>IF(ISBLANK(W1152),"",VLOOKUP($W1152,Sheet2!$A$2:$E$29,3,FALSE))</f>
        <v>UI_icon_teshudognzuo_27</v>
      </c>
      <c r="Y1152" t="str">
        <f>IF(ISBLANK(W1152),"",VLOOKUP($W1152,Sheet2!$A$2:$E$29,4,FALSE))</f>
        <v>BQ_mood27</v>
      </c>
    </row>
    <row r="1153" customFormat="1" ht="16" customHeight="1" spans="1:25">
      <c r="A1153" s="4">
        <f t="shared" si="254"/>
        <v>1147</v>
      </c>
      <c r="B1153" s="68">
        <v>113062</v>
      </c>
      <c r="C1153" s="4" t="s">
        <v>56</v>
      </c>
      <c r="D1153" s="16" t="str">
        <f t="shared" si="253"/>
        <v>UI_icon_teshudognzuo_02</v>
      </c>
      <c r="E1153" t="s">
        <v>77</v>
      </c>
      <c r="F1153" t="s">
        <v>736</v>
      </c>
      <c r="I1153">
        <v>1</v>
      </c>
      <c r="J1153" s="2">
        <v>0</v>
      </c>
      <c r="K1153">
        <v>1</v>
      </c>
      <c r="L1153" t="s">
        <v>1380</v>
      </c>
      <c r="M1153" t="s">
        <v>725</v>
      </c>
      <c r="O1153" s="69">
        <v>4010601</v>
      </c>
      <c r="P1153">
        <v>1</v>
      </c>
      <c r="T1153" s="70"/>
      <c r="U1153" s="70"/>
      <c r="W1153" t="s">
        <v>77</v>
      </c>
      <c r="X1153" t="str">
        <f>IF(ISBLANK(W1153),"",VLOOKUP($W1153,Sheet2!$A$2:$E$29,3,FALSE))</f>
        <v>UI_icon_teshudognzuo_02</v>
      </c>
      <c r="Y1153" t="str">
        <f>IF(ISBLANK(W1153),"",VLOOKUP($W1153,Sheet2!$A$2:$E$29,4,FALSE))</f>
        <v>BQ_mood02</v>
      </c>
    </row>
    <row r="1154" customFormat="1" ht="16" customHeight="1" spans="1:25">
      <c r="A1154" s="4">
        <f t="shared" si="254"/>
        <v>1148</v>
      </c>
      <c r="B1154" s="68">
        <v>113062</v>
      </c>
      <c r="C1154" s="4" t="s">
        <v>61</v>
      </c>
      <c r="D1154" s="16" t="str">
        <f t="shared" si="253"/>
        <v>UI_icon_teshudognzuo_14</v>
      </c>
      <c r="E1154" t="s">
        <v>101</v>
      </c>
      <c r="F1154" t="s">
        <v>738</v>
      </c>
      <c r="I1154">
        <v>0</v>
      </c>
      <c r="J1154" s="2">
        <v>0</v>
      </c>
      <c r="K1154">
        <v>0</v>
      </c>
      <c r="L1154" t="s">
        <v>739</v>
      </c>
      <c r="M1154" t="s">
        <v>1381</v>
      </c>
      <c r="O1154" s="69">
        <v>4010601</v>
      </c>
      <c r="P1154">
        <v>1</v>
      </c>
      <c r="T1154" s="70"/>
      <c r="U1154" s="70" t="s">
        <v>1382</v>
      </c>
      <c r="W1154" t="s">
        <v>101</v>
      </c>
      <c r="X1154" t="str">
        <f>IF(ISBLANK(W1154),"",VLOOKUP($W1154,Sheet2!$A$2:$E$29,3,FALSE))</f>
        <v>UI_icon_teshudognzuo_14</v>
      </c>
      <c r="Y1154" t="str">
        <f>IF(ISBLANK(W1154),"",VLOOKUP($W1154,Sheet2!$A$2:$E$29,4,FALSE))</f>
        <v>BQ_mood14</v>
      </c>
    </row>
    <row r="1155" customFormat="1" ht="16" customHeight="1" spans="1:25">
      <c r="A1155" s="4">
        <f t="shared" si="254"/>
        <v>1149</v>
      </c>
      <c r="B1155" s="68">
        <v>113062</v>
      </c>
      <c r="C1155" s="4" t="s">
        <v>66</v>
      </c>
      <c r="D1155" s="16" t="str">
        <f t="shared" si="253"/>
        <v>UI_icon_teshudognzuo_07</v>
      </c>
      <c r="E1155" t="s">
        <v>127</v>
      </c>
      <c r="F1155" t="s">
        <v>741</v>
      </c>
      <c r="I1155">
        <v>1</v>
      </c>
      <c r="J1155" s="2">
        <v>0</v>
      </c>
      <c r="K1155">
        <v>0</v>
      </c>
      <c r="L1155" t="s">
        <v>742</v>
      </c>
      <c r="M1155" t="s">
        <v>725</v>
      </c>
      <c r="O1155" s="69">
        <v>4010601</v>
      </c>
      <c r="P1155">
        <v>1</v>
      </c>
      <c r="T1155" s="70"/>
      <c r="U1155" s="70"/>
      <c r="W1155" t="s">
        <v>127</v>
      </c>
      <c r="X1155" t="str">
        <f>IF(ISBLANK(W1155),"",VLOOKUP($W1155,Sheet2!$A$2:$E$29,3,FALSE))</f>
        <v>UI_icon_teshudognzuo_07</v>
      </c>
      <c r="Y1155" t="str">
        <f>IF(ISBLANK(W1155),"",VLOOKUP($W1155,Sheet2!$A$2:$E$29,4,FALSE))</f>
        <v>BQ_mood07</v>
      </c>
    </row>
    <row r="1156" customFormat="1" ht="16" customHeight="1" spans="1:25">
      <c r="A1156" s="4">
        <f t="shared" si="254"/>
        <v>1150</v>
      </c>
      <c r="B1156" s="68">
        <v>113062</v>
      </c>
      <c r="C1156" s="4" t="s">
        <v>93</v>
      </c>
      <c r="D1156" s="16" t="str">
        <f t="shared" si="253"/>
        <v>UI_icon_teshudognzuo_11</v>
      </c>
      <c r="E1156" t="s">
        <v>468</v>
      </c>
      <c r="F1156" t="s">
        <v>743</v>
      </c>
      <c r="I1156">
        <v>1</v>
      </c>
      <c r="J1156" s="2">
        <v>0</v>
      </c>
      <c r="K1156">
        <v>0</v>
      </c>
      <c r="L1156" t="s">
        <v>744</v>
      </c>
      <c r="M1156" t="s">
        <v>725</v>
      </c>
      <c r="O1156" s="69">
        <v>4010601</v>
      </c>
      <c r="P1156">
        <v>1</v>
      </c>
      <c r="T1156" s="70"/>
      <c r="U1156" s="70"/>
      <c r="W1156" t="s">
        <v>468</v>
      </c>
      <c r="X1156" t="str">
        <f>IF(ISBLANK(W1156),"",VLOOKUP($W1156,Sheet2!$A$2:$E$29,3,FALSE))</f>
        <v>UI_icon_teshudognzuo_11</v>
      </c>
      <c r="Y1156" t="str">
        <f>IF(ISBLANK(W1156),"",VLOOKUP($W1156,Sheet2!$A$2:$E$29,4,FALSE))</f>
        <v>BQ_mood11</v>
      </c>
    </row>
    <row r="1157" customFormat="1" ht="16" customHeight="1" spans="1:25">
      <c r="A1157" s="4">
        <f t="shared" si="254"/>
        <v>1151</v>
      </c>
      <c r="B1157" s="68">
        <v>113062</v>
      </c>
      <c r="C1157" s="4" t="s">
        <v>364</v>
      </c>
      <c r="D1157" s="16" t="str">
        <f t="shared" si="253"/>
        <v>UI_icon_teshudognzuo_05</v>
      </c>
      <c r="E1157" t="s">
        <v>60</v>
      </c>
      <c r="I1157">
        <v>0</v>
      </c>
      <c r="J1157" s="2">
        <v>1</v>
      </c>
      <c r="K1157">
        <v>0</v>
      </c>
      <c r="O1157" s="69">
        <v>4010601</v>
      </c>
      <c r="P1157">
        <v>0</v>
      </c>
      <c r="S1157" t="s">
        <v>365</v>
      </c>
      <c r="T1157" s="70"/>
      <c r="U1157" s="70"/>
      <c r="W1157" t="s">
        <v>60</v>
      </c>
      <c r="X1157" t="str">
        <f>IF(ISBLANK(W1157),"",VLOOKUP($W1157,Sheet2!$A$2:$E$29,3,FALSE))</f>
        <v>UI_icon_teshudognzuo_05</v>
      </c>
      <c r="Y1157" t="str">
        <f>IF(ISBLANK(W1157),"",VLOOKUP($W1157,Sheet2!$A$2:$E$29,4,FALSE))</f>
        <v>BQ_mood05</v>
      </c>
    </row>
    <row r="1158" s="34" customFormat="1" ht="18.75" spans="1:25">
      <c r="A1158" s="4">
        <f t="shared" si="254"/>
        <v>1152</v>
      </c>
      <c r="B1158" s="34">
        <v>113063</v>
      </c>
      <c r="C1158" s="72" t="s">
        <v>50</v>
      </c>
      <c r="D1158" s="16" t="str">
        <f t="shared" si="253"/>
        <v>UI_icon_teshudognzuo_04</v>
      </c>
      <c r="E1158" s="18" t="s">
        <v>111</v>
      </c>
      <c r="F1158" s="18"/>
      <c r="G1158" s="18"/>
      <c r="H1158" s="18"/>
      <c r="I1158" s="18">
        <v>1</v>
      </c>
      <c r="J1158" s="18">
        <v>0</v>
      </c>
      <c r="K1158" s="18">
        <v>1</v>
      </c>
      <c r="L1158" s="18"/>
      <c r="M1158" s="18"/>
      <c r="N1158" s="18"/>
      <c r="O1158" s="72">
        <v>4010701</v>
      </c>
      <c r="P1158" s="18">
        <v>1</v>
      </c>
      <c r="Q1158" s="18"/>
      <c r="R1158" s="18"/>
      <c r="S1158" s="18"/>
      <c r="T1158" s="80"/>
      <c r="U1158" s="80" t="s">
        <v>1340</v>
      </c>
      <c r="V1158" s="18">
        <v>1</v>
      </c>
      <c r="W1158" s="81" t="s">
        <v>111</v>
      </c>
      <c r="X1158" t="str">
        <f>IF(ISBLANK(W1158),"",VLOOKUP($W1158,Sheet2!$A$2:$E$29,3,FALSE))</f>
        <v>UI_icon_teshudognzuo_04</v>
      </c>
      <c r="Y1158" t="str">
        <f>IF(ISBLANK(W1158),"",VLOOKUP($W1158,Sheet2!$A$2:$E$29,4,FALSE))</f>
        <v>BQ_mood04</v>
      </c>
    </row>
    <row r="1159" s="34" customFormat="1" ht="18.75" spans="1:25">
      <c r="A1159" s="4">
        <f t="shared" ref="A1159:A1168" si="255">ROW()-6</f>
        <v>1153</v>
      </c>
      <c r="B1159" s="34">
        <v>113063</v>
      </c>
      <c r="C1159" s="72" t="s">
        <v>56</v>
      </c>
      <c r="D1159" s="16" t="str">
        <f t="shared" si="253"/>
        <v>UI_icon_teshudognzuo_07</v>
      </c>
      <c r="E1159" s="18" t="s">
        <v>127</v>
      </c>
      <c r="F1159" s="18"/>
      <c r="G1159" s="18"/>
      <c r="H1159" s="18"/>
      <c r="I1159" s="18">
        <v>0</v>
      </c>
      <c r="J1159" s="18">
        <v>0</v>
      </c>
      <c r="K1159" s="18">
        <v>0</v>
      </c>
      <c r="L1159" s="18"/>
      <c r="M1159" s="18"/>
      <c r="N1159" s="18"/>
      <c r="O1159" s="72">
        <v>4010701</v>
      </c>
      <c r="P1159" s="18">
        <v>0</v>
      </c>
      <c r="Q1159" s="18"/>
      <c r="R1159" s="18"/>
      <c r="S1159" s="18"/>
      <c r="T1159" s="80"/>
      <c r="U1159" s="80"/>
      <c r="V1159" s="18">
        <v>2</v>
      </c>
      <c r="W1159" s="81" t="s">
        <v>127</v>
      </c>
      <c r="X1159" t="str">
        <f>IF(ISBLANK(W1159),"",VLOOKUP($W1159,Sheet2!$A$2:$E$29,3,FALSE))</f>
        <v>UI_icon_teshudognzuo_07</v>
      </c>
      <c r="Y1159" t="str">
        <f>IF(ISBLANK(W1159),"",VLOOKUP($W1159,Sheet2!$A$2:$E$29,4,FALSE))</f>
        <v>BQ_mood07</v>
      </c>
    </row>
    <row r="1160" s="34" customFormat="1" ht="18.75" spans="1:25">
      <c r="A1160" s="4">
        <f t="shared" si="255"/>
        <v>1154</v>
      </c>
      <c r="B1160" s="34">
        <v>113063</v>
      </c>
      <c r="C1160" s="72" t="s">
        <v>61</v>
      </c>
      <c r="D1160" s="16" t="str">
        <f t="shared" si="253"/>
        <v>UI_icon_teshudognzuo_06</v>
      </c>
      <c r="E1160" s="18" t="s">
        <v>449</v>
      </c>
      <c r="F1160" s="18"/>
      <c r="G1160" s="18"/>
      <c r="H1160" s="18"/>
      <c r="I1160" s="18">
        <v>1</v>
      </c>
      <c r="J1160" s="18">
        <v>0</v>
      </c>
      <c r="K1160" s="18">
        <v>1</v>
      </c>
      <c r="L1160" s="18"/>
      <c r="M1160" s="18"/>
      <c r="N1160" s="18"/>
      <c r="O1160" s="72">
        <v>4010701</v>
      </c>
      <c r="P1160" s="18">
        <v>1</v>
      </c>
      <c r="Q1160" s="18"/>
      <c r="R1160" s="18"/>
      <c r="S1160" s="18"/>
      <c r="T1160" s="80"/>
      <c r="U1160" s="80"/>
      <c r="V1160" s="18">
        <v>3</v>
      </c>
      <c r="W1160" s="81" t="s">
        <v>449</v>
      </c>
      <c r="X1160" t="str">
        <f>IF(ISBLANK(W1160),"",VLOOKUP($W1160,Sheet2!$A$2:$E$29,3,FALSE))</f>
        <v>UI_icon_teshudognzuo_06</v>
      </c>
      <c r="Y1160" t="str">
        <f>IF(ISBLANK(W1160),"",VLOOKUP($W1160,Sheet2!$A$2:$E$29,4,FALSE))</f>
        <v>BQ_mood06</v>
      </c>
    </row>
    <row r="1161" s="34" customFormat="1" ht="18.75" spans="1:25">
      <c r="A1161" s="4">
        <f t="shared" si="255"/>
        <v>1155</v>
      </c>
      <c r="B1161" s="34">
        <v>113063</v>
      </c>
      <c r="C1161" s="72" t="s">
        <v>66</v>
      </c>
      <c r="D1161" s="16" t="str">
        <f t="shared" si="253"/>
        <v>UI_icon_teshudognzuo_01</v>
      </c>
      <c r="E1161" s="18" t="s">
        <v>67</v>
      </c>
      <c r="F1161" s="18"/>
      <c r="G1161" s="18"/>
      <c r="H1161" s="18"/>
      <c r="I1161" s="18">
        <v>0</v>
      </c>
      <c r="J1161" s="18">
        <v>0</v>
      </c>
      <c r="K1161" s="18">
        <v>0</v>
      </c>
      <c r="L1161" s="18"/>
      <c r="M1161" s="18"/>
      <c r="N1161" s="18"/>
      <c r="O1161" s="72">
        <v>4010701</v>
      </c>
      <c r="P1161" s="18">
        <v>0</v>
      </c>
      <c r="Q1161" s="18"/>
      <c r="R1161" s="18"/>
      <c r="S1161" s="18"/>
      <c r="T1161" s="80"/>
      <c r="U1161" s="80"/>
      <c r="V1161" s="18">
        <v>4</v>
      </c>
      <c r="W1161" s="81" t="s">
        <v>67</v>
      </c>
      <c r="X1161" t="str">
        <f>IF(ISBLANK(W1161),"",VLOOKUP($W1161,Sheet2!$A$2:$E$29,3,FALSE))</f>
        <v>UI_icon_teshudognzuo_01</v>
      </c>
      <c r="Y1161" t="str">
        <f>IF(ISBLANK(W1161),"",VLOOKUP($W1161,Sheet2!$A$2:$E$29,4,FALSE))</f>
        <v>BQ_mood01</v>
      </c>
    </row>
    <row r="1162" s="34" customFormat="1" ht="18.75" spans="1:25">
      <c r="A1162" s="4">
        <f t="shared" si="255"/>
        <v>1156</v>
      </c>
      <c r="B1162" s="34">
        <v>113063</v>
      </c>
      <c r="C1162" s="72" t="s">
        <v>93</v>
      </c>
      <c r="D1162" s="16" t="str">
        <f t="shared" si="253"/>
        <v>UI_icon_teshudognzuo_03</v>
      </c>
      <c r="E1162" s="18" t="s">
        <v>103</v>
      </c>
      <c r="F1162" s="18"/>
      <c r="G1162" s="18"/>
      <c r="H1162" s="18"/>
      <c r="I1162" s="18">
        <v>1</v>
      </c>
      <c r="J1162" s="18">
        <v>0</v>
      </c>
      <c r="K1162" s="18">
        <v>1</v>
      </c>
      <c r="L1162" s="18"/>
      <c r="M1162" s="18"/>
      <c r="N1162" s="18"/>
      <c r="O1162" s="72">
        <v>4010701</v>
      </c>
      <c r="P1162" s="18">
        <v>1</v>
      </c>
      <c r="Q1162" s="18"/>
      <c r="R1162" s="18"/>
      <c r="S1162" s="18"/>
      <c r="T1162" s="80"/>
      <c r="U1162" s="80"/>
      <c r="V1162" s="18">
        <v>5</v>
      </c>
      <c r="W1162" s="81" t="s">
        <v>103</v>
      </c>
      <c r="X1162" t="str">
        <f>IF(ISBLANK(W1162),"",VLOOKUP($W1162,Sheet2!$A$2:$E$29,3,FALSE))</f>
        <v>UI_icon_teshudognzuo_03</v>
      </c>
      <c r="Y1162" t="str">
        <f>IF(ISBLANK(W1162),"",VLOOKUP($W1162,Sheet2!$A$2:$E$29,4,FALSE))</f>
        <v>BQ_mood03</v>
      </c>
    </row>
    <row r="1163" s="34" customFormat="1" ht="18.75" spans="1:25">
      <c r="A1163" s="4">
        <f t="shared" si="255"/>
        <v>1157</v>
      </c>
      <c r="B1163" s="34">
        <v>113063</v>
      </c>
      <c r="C1163" s="72" t="s">
        <v>364</v>
      </c>
      <c r="D1163" s="16" t="str">
        <f t="shared" si="253"/>
        <v>UI_icon_teshudognzuo_27</v>
      </c>
      <c r="E1163" s="18" t="s">
        <v>65</v>
      </c>
      <c r="F1163" s="18"/>
      <c r="G1163" s="18"/>
      <c r="H1163" s="18"/>
      <c r="I1163" s="18">
        <v>0</v>
      </c>
      <c r="J1163" s="18">
        <v>1</v>
      </c>
      <c r="K1163" s="18">
        <v>0</v>
      </c>
      <c r="L1163" s="18"/>
      <c r="M1163" s="18"/>
      <c r="N1163" s="18"/>
      <c r="O1163" s="72">
        <v>4010701</v>
      </c>
      <c r="P1163" s="18">
        <v>0</v>
      </c>
      <c r="Q1163" s="18"/>
      <c r="R1163" s="18"/>
      <c r="S1163" s="18" t="s">
        <v>365</v>
      </c>
      <c r="T1163" s="80"/>
      <c r="U1163" s="80"/>
      <c r="V1163" s="18"/>
      <c r="W1163" s="81" t="s">
        <v>65</v>
      </c>
      <c r="X1163" t="str">
        <f>IF(ISBLANK(W1163),"",VLOOKUP($W1163,Sheet2!$A$2:$E$29,3,FALSE))</f>
        <v>UI_icon_teshudognzuo_27</v>
      </c>
      <c r="Y1163" t="str">
        <f>IF(ISBLANK(W1163),"",VLOOKUP($W1163,Sheet2!$A$2:$E$29,4,FALSE))</f>
        <v>BQ_mood27</v>
      </c>
    </row>
    <row r="1164" s="2" customFormat="1" ht="16" customHeight="1" spans="1:25">
      <c r="A1164" s="4">
        <f t="shared" si="255"/>
        <v>1158</v>
      </c>
      <c r="B1164" s="74">
        <v>113064</v>
      </c>
      <c r="C1164" s="4" t="s">
        <v>50</v>
      </c>
      <c r="D1164" s="16" t="str">
        <f t="shared" si="253"/>
        <v>UI_icon_teshudognzuo_07</v>
      </c>
      <c r="E1164" s="2" t="s">
        <v>127</v>
      </c>
      <c r="F1164" s="2" t="s">
        <v>750</v>
      </c>
      <c r="I1164">
        <v>1</v>
      </c>
      <c r="J1164" s="2">
        <v>0</v>
      </c>
      <c r="K1164" s="2">
        <v>1</v>
      </c>
      <c r="L1164" s="2" t="s">
        <v>751</v>
      </c>
      <c r="O1164" s="4">
        <v>4010801</v>
      </c>
      <c r="P1164">
        <v>1</v>
      </c>
      <c r="T1164" s="82"/>
      <c r="U1164" s="82" t="s">
        <v>1383</v>
      </c>
      <c r="W1164" s="2" t="s">
        <v>127</v>
      </c>
      <c r="X1164" t="str">
        <f>IF(ISBLANK(W1164),"",VLOOKUP($W1164,Sheet2!$A$2:$E$29,3,FALSE))</f>
        <v>UI_icon_teshudognzuo_07</v>
      </c>
      <c r="Y1164" t="str">
        <f>IF(ISBLANK(W1164),"",VLOOKUP($W1164,Sheet2!$A$2:$E$29,4,FALSE))</f>
        <v>BQ_mood07</v>
      </c>
    </row>
    <row r="1165" s="2" customFormat="1" ht="16" customHeight="1" spans="1:25">
      <c r="A1165" s="4">
        <f t="shared" si="255"/>
        <v>1159</v>
      </c>
      <c r="B1165" s="74">
        <v>113064</v>
      </c>
      <c r="C1165" s="4" t="s">
        <v>56</v>
      </c>
      <c r="D1165" s="16" t="str">
        <f t="shared" si="253"/>
        <v>UI_icon_teshudognzuo_22</v>
      </c>
      <c r="E1165" s="2" t="s">
        <v>155</v>
      </c>
      <c r="F1165" s="2" t="s">
        <v>753</v>
      </c>
      <c r="I1165">
        <v>1</v>
      </c>
      <c r="J1165" s="2">
        <v>0</v>
      </c>
      <c r="K1165">
        <v>1</v>
      </c>
      <c r="L1165" s="2" t="s">
        <v>754</v>
      </c>
      <c r="O1165" s="4">
        <v>4010801</v>
      </c>
      <c r="P1165">
        <v>1</v>
      </c>
      <c r="T1165" s="82"/>
      <c r="U1165" s="82"/>
      <c r="W1165" s="2" t="s">
        <v>155</v>
      </c>
      <c r="X1165" t="str">
        <f>IF(ISBLANK(W1165),"",VLOOKUP($W1165,Sheet2!$A$2:$E$29,3,FALSE))</f>
        <v>UI_icon_teshudognzuo_22</v>
      </c>
      <c r="Y1165" t="str">
        <f>IF(ISBLANK(W1165),"",VLOOKUP($W1165,Sheet2!$A$2:$E$29,4,FALSE))</f>
        <v>BQ_mood22</v>
      </c>
    </row>
    <row r="1166" s="2" customFormat="1" ht="16" customHeight="1" spans="1:25">
      <c r="A1166" s="4">
        <f t="shared" si="255"/>
        <v>1160</v>
      </c>
      <c r="B1166" s="74">
        <v>113064</v>
      </c>
      <c r="C1166" s="4" t="s">
        <v>61</v>
      </c>
      <c r="D1166" s="16" t="str">
        <f t="shared" si="253"/>
        <v>UI_icon_teshudognzuo_27</v>
      </c>
      <c r="E1166" s="2" t="s">
        <v>65</v>
      </c>
      <c r="F1166" s="2" t="s">
        <v>755</v>
      </c>
      <c r="I1166">
        <v>1</v>
      </c>
      <c r="J1166" s="2">
        <v>0</v>
      </c>
      <c r="K1166" s="2">
        <v>1</v>
      </c>
      <c r="L1166" s="2" t="s">
        <v>756</v>
      </c>
      <c r="M1166" t="s">
        <v>728</v>
      </c>
      <c r="O1166" s="4">
        <v>4010801</v>
      </c>
      <c r="P1166">
        <v>1</v>
      </c>
      <c r="T1166" s="82"/>
      <c r="U1166" s="82"/>
      <c r="W1166" s="2" t="s">
        <v>65</v>
      </c>
      <c r="X1166" t="str">
        <f>IF(ISBLANK(W1166),"",VLOOKUP($W1166,Sheet2!$A$2:$E$29,3,FALSE))</f>
        <v>UI_icon_teshudognzuo_27</v>
      </c>
      <c r="Y1166" t="str">
        <f>IF(ISBLANK(W1166),"",VLOOKUP($W1166,Sheet2!$A$2:$E$29,4,FALSE))</f>
        <v>BQ_mood27</v>
      </c>
    </row>
    <row r="1167" s="2" customFormat="1" ht="16" customHeight="1" spans="1:25">
      <c r="A1167" s="4">
        <f t="shared" si="255"/>
        <v>1161</v>
      </c>
      <c r="B1167" s="74">
        <v>113064</v>
      </c>
      <c r="C1167" s="4" t="s">
        <v>66</v>
      </c>
      <c r="D1167" s="16" t="str">
        <f t="shared" si="253"/>
        <v>UI_icon_teshudognzuo_14</v>
      </c>
      <c r="E1167" s="2" t="s">
        <v>101</v>
      </c>
      <c r="F1167" s="2" t="s">
        <v>757</v>
      </c>
      <c r="I1167">
        <v>1</v>
      </c>
      <c r="J1167" s="2">
        <v>0</v>
      </c>
      <c r="K1167">
        <v>1</v>
      </c>
      <c r="L1167" s="2" t="s">
        <v>758</v>
      </c>
      <c r="O1167" s="4">
        <v>4010801</v>
      </c>
      <c r="P1167">
        <v>1</v>
      </c>
      <c r="T1167" s="82"/>
      <c r="U1167" s="82"/>
      <c r="W1167" s="2" t="s">
        <v>101</v>
      </c>
      <c r="X1167" t="str">
        <f>IF(ISBLANK(W1167),"",VLOOKUP($W1167,Sheet2!$A$2:$E$29,3,FALSE))</f>
        <v>UI_icon_teshudognzuo_14</v>
      </c>
      <c r="Y1167" t="str">
        <f>IF(ISBLANK(W1167),"",VLOOKUP($W1167,Sheet2!$A$2:$E$29,4,FALSE))</f>
        <v>BQ_mood14</v>
      </c>
    </row>
    <row r="1168" s="2" customFormat="1" ht="16" customHeight="1" spans="1:25">
      <c r="A1168" s="4">
        <f t="shared" si="255"/>
        <v>1162</v>
      </c>
      <c r="B1168" s="74">
        <v>113064</v>
      </c>
      <c r="C1168" s="4" t="s">
        <v>93</v>
      </c>
      <c r="D1168" s="16" t="str">
        <f t="shared" si="253"/>
        <v>UI_icon_teshudognzuo_16</v>
      </c>
      <c r="E1168" s="2" t="s">
        <v>55</v>
      </c>
      <c r="F1168" s="2" t="s">
        <v>759</v>
      </c>
      <c r="I1168">
        <v>1</v>
      </c>
      <c r="J1168" s="2">
        <v>0</v>
      </c>
      <c r="K1168" s="2">
        <v>1</v>
      </c>
      <c r="L1168" s="2" t="s">
        <v>760</v>
      </c>
      <c r="O1168" s="4">
        <v>4010801</v>
      </c>
      <c r="P1168">
        <v>1</v>
      </c>
      <c r="T1168" s="82"/>
      <c r="U1168" s="82"/>
      <c r="W1168" s="2" t="s">
        <v>55</v>
      </c>
      <c r="X1168" t="str">
        <f>IF(ISBLANK(W1168),"",VLOOKUP($W1168,Sheet2!$A$2:$E$29,3,FALSE))</f>
        <v>UI_icon_teshudognzuo_16</v>
      </c>
      <c r="Y1168" t="str">
        <f>IF(ISBLANK(W1168),"",VLOOKUP($W1168,Sheet2!$A$2:$E$29,4,FALSE))</f>
        <v>BQ_mood16</v>
      </c>
    </row>
    <row r="1169" s="2" customFormat="1" ht="16" customHeight="1" spans="1:25">
      <c r="A1169" s="4">
        <f t="shared" ref="A1169:A1178" si="256">ROW()-6</f>
        <v>1163</v>
      </c>
      <c r="B1169" s="74">
        <v>113064</v>
      </c>
      <c r="C1169" s="4" t="s">
        <v>364</v>
      </c>
      <c r="D1169" s="16" t="str">
        <f t="shared" si="253"/>
        <v>UI_icon_teshudognzuo_27</v>
      </c>
      <c r="E1169" s="2" t="s">
        <v>65</v>
      </c>
      <c r="I1169" s="2">
        <v>0</v>
      </c>
      <c r="J1169" s="2">
        <v>1</v>
      </c>
      <c r="K1169" s="2">
        <v>0</v>
      </c>
      <c r="O1169" s="4">
        <v>4010801</v>
      </c>
      <c r="P1169" s="2">
        <v>0</v>
      </c>
      <c r="S1169" t="s">
        <v>365</v>
      </c>
      <c r="T1169" s="82"/>
      <c r="U1169" s="82"/>
      <c r="W1169" s="2" t="s">
        <v>65</v>
      </c>
      <c r="X1169" t="str">
        <f>IF(ISBLANK(W1169),"",VLOOKUP($W1169,Sheet2!$A$2:$E$29,3,FALSE))</f>
        <v>UI_icon_teshudognzuo_27</v>
      </c>
      <c r="Y1169" t="str">
        <f>IF(ISBLANK(W1169),"",VLOOKUP($W1169,Sheet2!$A$2:$E$29,4,FALSE))</f>
        <v>BQ_mood27</v>
      </c>
    </row>
    <row r="1170" s="35" customFormat="1" ht="16" customHeight="1" spans="1:25">
      <c r="A1170" s="4">
        <f t="shared" si="256"/>
        <v>1164</v>
      </c>
      <c r="B1170" s="148">
        <v>113065</v>
      </c>
      <c r="C1170" s="148" t="s">
        <v>50</v>
      </c>
      <c r="D1170" s="16" t="str">
        <f t="shared" si="253"/>
        <v>UI_icon_teshudognzuo_28</v>
      </c>
      <c r="E1170" s="149" t="s">
        <v>153</v>
      </c>
      <c r="F1170" s="35" t="s">
        <v>761</v>
      </c>
      <c r="I1170" s="18">
        <v>1</v>
      </c>
      <c r="J1170" s="18">
        <v>0</v>
      </c>
      <c r="K1170" s="35">
        <v>1</v>
      </c>
      <c r="L1170" s="35" t="s">
        <v>762</v>
      </c>
      <c r="N1170" s="35">
        <v>3.5</v>
      </c>
      <c r="O1170" s="148">
        <v>4010901</v>
      </c>
      <c r="P1170" s="18">
        <v>1</v>
      </c>
      <c r="T1170" s="157"/>
      <c r="U1170" s="157"/>
      <c r="W1170" s="149" t="s">
        <v>153</v>
      </c>
      <c r="X1170" t="str">
        <f>IF(ISBLANK(W1170),"",VLOOKUP($W1170,Sheet2!$A$2:$E$29,3,FALSE))</f>
        <v>UI_icon_teshudognzuo_28</v>
      </c>
      <c r="Y1170" t="str">
        <f>IF(ISBLANK(W1170),"",VLOOKUP($W1170,Sheet2!$A$2:$E$29,4,FALSE))</f>
        <v>BQ_mood28</v>
      </c>
    </row>
    <row r="1171" s="35" customFormat="1" ht="16" customHeight="1" spans="1:25">
      <c r="A1171" s="4">
        <f t="shared" si="256"/>
        <v>1165</v>
      </c>
      <c r="B1171" s="148">
        <v>113065</v>
      </c>
      <c r="C1171" s="148" t="s">
        <v>56</v>
      </c>
      <c r="D1171" s="16" t="str">
        <f t="shared" si="253"/>
        <v>UI_icon_teshudognzuo_27</v>
      </c>
      <c r="E1171" s="149" t="s">
        <v>65</v>
      </c>
      <c r="F1171" s="35" t="s">
        <v>763</v>
      </c>
      <c r="I1171" s="18">
        <v>1</v>
      </c>
      <c r="J1171" s="18">
        <v>0</v>
      </c>
      <c r="K1171" s="35">
        <v>1</v>
      </c>
      <c r="L1171" s="35" t="s">
        <v>764</v>
      </c>
      <c r="N1171" s="35">
        <v>3.5</v>
      </c>
      <c r="O1171" s="148">
        <v>4010901</v>
      </c>
      <c r="P1171" s="18">
        <v>1</v>
      </c>
      <c r="T1171" s="157"/>
      <c r="U1171" s="157"/>
      <c r="W1171" s="149" t="s">
        <v>65</v>
      </c>
      <c r="X1171" t="str">
        <f>IF(ISBLANK(W1171),"",VLOOKUP($W1171,Sheet2!$A$2:$E$29,3,FALSE))</f>
        <v>UI_icon_teshudognzuo_27</v>
      </c>
      <c r="Y1171" t="str">
        <f>IF(ISBLANK(W1171),"",VLOOKUP($W1171,Sheet2!$A$2:$E$29,4,FALSE))</f>
        <v>BQ_mood27</v>
      </c>
    </row>
    <row r="1172" s="35" customFormat="1" ht="16" customHeight="1" spans="1:25">
      <c r="A1172" s="4">
        <f t="shared" si="256"/>
        <v>1166</v>
      </c>
      <c r="B1172" s="148">
        <v>113065</v>
      </c>
      <c r="C1172" s="148" t="s">
        <v>61</v>
      </c>
      <c r="D1172" s="16" t="str">
        <f t="shared" si="253"/>
        <v>UI_icon_teshudognzuo_04</v>
      </c>
      <c r="E1172" s="149" t="s">
        <v>111</v>
      </c>
      <c r="F1172" s="35" t="s">
        <v>765</v>
      </c>
      <c r="I1172" s="18">
        <v>1</v>
      </c>
      <c r="J1172" s="18">
        <v>0</v>
      </c>
      <c r="K1172" s="35">
        <v>1</v>
      </c>
      <c r="L1172" s="35" t="s">
        <v>766</v>
      </c>
      <c r="N1172" s="35">
        <v>3.5</v>
      </c>
      <c r="O1172" s="148">
        <v>4010901</v>
      </c>
      <c r="P1172" s="18">
        <v>1</v>
      </c>
      <c r="T1172" s="157"/>
      <c r="U1172" s="157" t="s">
        <v>767</v>
      </c>
      <c r="W1172" s="149" t="s">
        <v>111</v>
      </c>
      <c r="X1172" t="str">
        <f>IF(ISBLANK(W1172),"",VLOOKUP($W1172,Sheet2!$A$2:$E$29,3,FALSE))</f>
        <v>UI_icon_teshudognzuo_04</v>
      </c>
      <c r="Y1172" t="str">
        <f>IF(ISBLANK(W1172),"",VLOOKUP($W1172,Sheet2!$A$2:$E$29,4,FALSE))</f>
        <v>BQ_mood04</v>
      </c>
    </row>
    <row r="1173" s="35" customFormat="1" ht="16" customHeight="1" spans="1:25">
      <c r="A1173" s="4">
        <f t="shared" si="256"/>
        <v>1167</v>
      </c>
      <c r="B1173" s="148">
        <v>113065</v>
      </c>
      <c r="C1173" s="148" t="s">
        <v>66</v>
      </c>
      <c r="D1173" s="16" t="str">
        <f t="shared" si="253"/>
        <v>UI_icon_teshudognzuo_07</v>
      </c>
      <c r="E1173" s="149" t="s">
        <v>127</v>
      </c>
      <c r="F1173" s="35" t="s">
        <v>768</v>
      </c>
      <c r="I1173" s="18">
        <v>1</v>
      </c>
      <c r="J1173" s="18">
        <v>0</v>
      </c>
      <c r="K1173" s="35">
        <v>1</v>
      </c>
      <c r="L1173" s="35" t="s">
        <v>769</v>
      </c>
      <c r="N1173" s="35">
        <v>3.5</v>
      </c>
      <c r="O1173" s="148">
        <v>4010901</v>
      </c>
      <c r="P1173" s="18">
        <v>1</v>
      </c>
      <c r="T1173" s="157"/>
      <c r="U1173" s="157"/>
      <c r="W1173" s="149" t="s">
        <v>127</v>
      </c>
      <c r="X1173" t="str">
        <f>IF(ISBLANK(W1173),"",VLOOKUP($W1173,Sheet2!$A$2:$E$29,3,FALSE))</f>
        <v>UI_icon_teshudognzuo_07</v>
      </c>
      <c r="Y1173" t="str">
        <f>IF(ISBLANK(W1173),"",VLOOKUP($W1173,Sheet2!$A$2:$E$29,4,FALSE))</f>
        <v>BQ_mood07</v>
      </c>
    </row>
    <row r="1174" s="35" customFormat="1" ht="16" customHeight="1" spans="1:25">
      <c r="A1174" s="4">
        <f t="shared" si="256"/>
        <v>1168</v>
      </c>
      <c r="B1174" s="148">
        <v>113065</v>
      </c>
      <c r="C1174" s="148" t="s">
        <v>93</v>
      </c>
      <c r="D1174" s="16" t="str">
        <f t="shared" si="253"/>
        <v>UI_icon_teshudognzuo_10</v>
      </c>
      <c r="E1174" s="149" t="s">
        <v>446</v>
      </c>
      <c r="F1174" s="35" t="s">
        <v>770</v>
      </c>
      <c r="I1174" s="18">
        <v>1</v>
      </c>
      <c r="J1174" s="18">
        <v>0</v>
      </c>
      <c r="K1174" s="35">
        <v>1</v>
      </c>
      <c r="L1174" s="35" t="s">
        <v>771</v>
      </c>
      <c r="N1174" s="35">
        <v>3.5</v>
      </c>
      <c r="O1174" s="148">
        <v>4010901</v>
      </c>
      <c r="P1174" s="18">
        <v>1</v>
      </c>
      <c r="T1174" s="157"/>
      <c r="U1174" s="157"/>
      <c r="W1174" s="149" t="s">
        <v>446</v>
      </c>
      <c r="X1174" t="str">
        <f>IF(ISBLANK(W1174),"",VLOOKUP($W1174,Sheet2!$A$2:$E$29,3,FALSE))</f>
        <v>UI_icon_teshudognzuo_10</v>
      </c>
      <c r="Y1174" t="str">
        <f>IF(ISBLANK(W1174),"",VLOOKUP($W1174,Sheet2!$A$2:$E$29,4,FALSE))</f>
        <v>BQ_mood10</v>
      </c>
    </row>
    <row r="1175" s="35" customFormat="1" ht="16" customHeight="1" spans="1:25">
      <c r="A1175" s="4">
        <f t="shared" si="256"/>
        <v>1169</v>
      </c>
      <c r="B1175" s="148">
        <v>113065</v>
      </c>
      <c r="C1175" s="148" t="s">
        <v>364</v>
      </c>
      <c r="D1175" s="16" t="str">
        <f t="shared" si="253"/>
        <v>UI_icon_teshudognzuo_27</v>
      </c>
      <c r="E1175" s="149" t="s">
        <v>65</v>
      </c>
      <c r="I1175" s="154">
        <v>0</v>
      </c>
      <c r="J1175" s="154">
        <v>1</v>
      </c>
      <c r="K1175" s="35">
        <v>0</v>
      </c>
      <c r="O1175" s="148">
        <v>4010901</v>
      </c>
      <c r="P1175" s="154">
        <v>0</v>
      </c>
      <c r="S1175" s="18" t="s">
        <v>365</v>
      </c>
      <c r="T1175" s="157"/>
      <c r="U1175" s="157"/>
      <c r="W1175" s="149" t="s">
        <v>65</v>
      </c>
      <c r="X1175" t="str">
        <f>IF(ISBLANK(W1175),"",VLOOKUP($W1175,Sheet2!$A$2:$E$29,3,FALSE))</f>
        <v>UI_icon_teshudognzuo_27</v>
      </c>
      <c r="Y1175" t="str">
        <f>IF(ISBLANK(W1175),"",VLOOKUP($W1175,Sheet2!$A$2:$E$29,4,FALSE))</f>
        <v>BQ_mood27</v>
      </c>
    </row>
    <row r="1176" s="20" customFormat="1" ht="16" customHeight="1" spans="1:25">
      <c r="A1176" s="4">
        <f t="shared" si="256"/>
        <v>1170</v>
      </c>
      <c r="B1176" s="76">
        <v>113070</v>
      </c>
      <c r="C1176" s="76" t="s">
        <v>50</v>
      </c>
      <c r="D1176" s="16" t="str">
        <f t="shared" si="253"/>
        <v>UI_icon_teshudognzuo_22</v>
      </c>
      <c r="E1176" t="s">
        <v>155</v>
      </c>
      <c r="F1176" s="24" t="s">
        <v>815</v>
      </c>
      <c r="G1176" s="24"/>
      <c r="H1176" s="24"/>
      <c r="I1176" s="24">
        <v>1</v>
      </c>
      <c r="J1176" s="24">
        <v>0</v>
      </c>
      <c r="K1176" s="24">
        <v>1</v>
      </c>
      <c r="L1176" s="24" t="s">
        <v>816</v>
      </c>
      <c r="M1176" s="24"/>
      <c r="N1176" s="24"/>
      <c r="O1176" s="155">
        <v>4011401</v>
      </c>
      <c r="P1176" s="86">
        <v>1</v>
      </c>
      <c r="Q1176" s="86"/>
      <c r="R1176" s="86"/>
      <c r="S1176" s="86"/>
      <c r="T1176" s="158"/>
      <c r="U1176" s="158" t="s">
        <v>1384</v>
      </c>
      <c r="W1176" s="20" t="s">
        <v>155</v>
      </c>
      <c r="X1176" t="str">
        <f>IF(ISBLANK(W1176),"",VLOOKUP($W1176,Sheet2!$A$2:$E$29,3,FALSE))</f>
        <v>UI_icon_teshudognzuo_22</v>
      </c>
      <c r="Y1176" t="str">
        <f>IF(ISBLANK(W1176),"",VLOOKUP($W1176,Sheet2!$A$2:$E$29,4,FALSE))</f>
        <v>BQ_mood22</v>
      </c>
    </row>
    <row r="1177" s="20" customFormat="1" ht="16" customHeight="1" spans="1:25">
      <c r="A1177" s="4">
        <f t="shared" si="256"/>
        <v>1171</v>
      </c>
      <c r="B1177" s="76">
        <v>113070</v>
      </c>
      <c r="C1177" s="76" t="s">
        <v>56</v>
      </c>
      <c r="D1177" s="16" t="str">
        <f t="shared" si="253"/>
        <v>UI_icon_teshudognzuo_23</v>
      </c>
      <c r="E1177" t="s">
        <v>146</v>
      </c>
      <c r="F1177" s="24" t="s">
        <v>818</v>
      </c>
      <c r="G1177" s="24"/>
      <c r="H1177" s="24"/>
      <c r="I1177" s="24">
        <v>1</v>
      </c>
      <c r="J1177" s="24">
        <v>0</v>
      </c>
      <c r="K1177" s="24">
        <v>1</v>
      </c>
      <c r="L1177" s="24" t="s">
        <v>819</v>
      </c>
      <c r="M1177" s="24"/>
      <c r="N1177" s="24"/>
      <c r="O1177" s="155">
        <v>4011401</v>
      </c>
      <c r="P1177" s="86">
        <v>1</v>
      </c>
      <c r="Q1177" s="86"/>
      <c r="R1177" s="86"/>
      <c r="S1177" s="86"/>
      <c r="T1177" s="158"/>
      <c r="U1177" s="158"/>
      <c r="W1177" s="20" t="s">
        <v>146</v>
      </c>
      <c r="X1177" t="str">
        <f>IF(ISBLANK(W1177),"",VLOOKUP($W1177,Sheet2!$A$2:$E$29,3,FALSE))</f>
        <v>UI_icon_teshudognzuo_23</v>
      </c>
      <c r="Y1177" t="str">
        <f>IF(ISBLANK(W1177),"",VLOOKUP($W1177,Sheet2!$A$2:$E$29,4,FALSE))</f>
        <v>BQ_mood23</v>
      </c>
    </row>
    <row r="1178" s="20" customFormat="1" ht="16" customHeight="1" spans="1:25">
      <c r="A1178" s="4">
        <f t="shared" si="256"/>
        <v>1172</v>
      </c>
      <c r="B1178" s="76">
        <v>113070</v>
      </c>
      <c r="C1178" s="77" t="s">
        <v>61</v>
      </c>
      <c r="D1178" s="16" t="str">
        <f t="shared" si="253"/>
        <v>UI_icon_teshudognzuo_03</v>
      </c>
      <c r="E1178" t="s">
        <v>103</v>
      </c>
      <c r="F1178" s="24" t="s">
        <v>820</v>
      </c>
      <c r="G1178" s="24"/>
      <c r="H1178" s="24"/>
      <c r="I1178" s="24">
        <v>1</v>
      </c>
      <c r="J1178" s="24">
        <v>0</v>
      </c>
      <c r="K1178" s="24">
        <v>1</v>
      </c>
      <c r="L1178" s="24" t="s">
        <v>821</v>
      </c>
      <c r="M1178" s="24"/>
      <c r="N1178" s="24"/>
      <c r="O1178" s="155">
        <v>4011401</v>
      </c>
      <c r="P1178" s="86">
        <v>1</v>
      </c>
      <c r="Q1178" s="86"/>
      <c r="R1178" s="86"/>
      <c r="S1178" s="86"/>
      <c r="T1178" s="158"/>
      <c r="U1178" s="158"/>
      <c r="W1178" s="20" t="s">
        <v>103</v>
      </c>
      <c r="X1178" t="str">
        <f>IF(ISBLANK(W1178),"",VLOOKUP($W1178,Sheet2!$A$2:$E$29,3,FALSE))</f>
        <v>UI_icon_teshudognzuo_03</v>
      </c>
      <c r="Y1178" t="str">
        <f>IF(ISBLANK(W1178),"",VLOOKUP($W1178,Sheet2!$A$2:$E$29,4,FALSE))</f>
        <v>BQ_mood03</v>
      </c>
    </row>
    <row r="1179" s="20" customFormat="1" ht="16" customHeight="1" spans="1:25">
      <c r="A1179" s="4">
        <f t="shared" ref="A1179:A1188" si="257">ROW()-6</f>
        <v>1173</v>
      </c>
      <c r="B1179" s="76">
        <v>113070</v>
      </c>
      <c r="C1179" s="76" t="s">
        <v>66</v>
      </c>
      <c r="D1179" s="16" t="str">
        <f t="shared" si="253"/>
        <v>UI_icon_teshudognzuo_07</v>
      </c>
      <c r="E1179" t="s">
        <v>127</v>
      </c>
      <c r="F1179" s="24" t="s">
        <v>822</v>
      </c>
      <c r="G1179" s="24"/>
      <c r="H1179" s="24"/>
      <c r="I1179" s="24">
        <v>1</v>
      </c>
      <c r="J1179" s="24">
        <v>0</v>
      </c>
      <c r="K1179" s="24">
        <v>1</v>
      </c>
      <c r="L1179" s="24" t="s">
        <v>823</v>
      </c>
      <c r="M1179" s="24"/>
      <c r="N1179" s="24"/>
      <c r="O1179" s="155">
        <v>4011401</v>
      </c>
      <c r="P1179" s="86">
        <v>1</v>
      </c>
      <c r="Q1179" s="86"/>
      <c r="R1179" s="86"/>
      <c r="S1179" s="86"/>
      <c r="T1179" s="158"/>
      <c r="U1179" s="158"/>
      <c r="W1179" s="20" t="s">
        <v>127</v>
      </c>
      <c r="X1179" t="str">
        <f>IF(ISBLANK(W1179),"",VLOOKUP($W1179,Sheet2!$A$2:$E$29,3,FALSE))</f>
        <v>UI_icon_teshudognzuo_07</v>
      </c>
      <c r="Y1179" t="str">
        <f>IF(ISBLANK(W1179),"",VLOOKUP($W1179,Sheet2!$A$2:$E$29,4,FALSE))</f>
        <v>BQ_mood07</v>
      </c>
    </row>
    <row r="1180" s="20" customFormat="1" ht="16" customHeight="1" spans="1:25">
      <c r="A1180" s="4">
        <f t="shared" si="257"/>
        <v>1174</v>
      </c>
      <c r="B1180" s="76">
        <v>113070</v>
      </c>
      <c r="C1180" s="76" t="s">
        <v>93</v>
      </c>
      <c r="D1180" s="16" t="str">
        <f t="shared" si="253"/>
        <v>UI_icon_teshudognzuo_01</v>
      </c>
      <c r="E1180" t="s">
        <v>67</v>
      </c>
      <c r="F1180" s="24" t="s">
        <v>824</v>
      </c>
      <c r="G1180" s="24"/>
      <c r="H1180" s="24"/>
      <c r="I1180" s="24">
        <v>1</v>
      </c>
      <c r="J1180" s="24">
        <v>0</v>
      </c>
      <c r="K1180" s="24">
        <v>1</v>
      </c>
      <c r="L1180" s="24" t="s">
        <v>825</v>
      </c>
      <c r="M1180" s="24" t="s">
        <v>728</v>
      </c>
      <c r="N1180" s="24"/>
      <c r="O1180" s="155">
        <v>4011401</v>
      </c>
      <c r="P1180" s="86">
        <v>1</v>
      </c>
      <c r="Q1180" s="86"/>
      <c r="R1180" s="86"/>
      <c r="S1180" s="86"/>
      <c r="T1180" s="158"/>
      <c r="U1180" s="158"/>
      <c r="W1180" s="20" t="s">
        <v>67</v>
      </c>
      <c r="X1180" t="str">
        <f>IF(ISBLANK(W1180),"",VLOOKUP($W1180,Sheet2!$A$2:$E$29,3,FALSE))</f>
        <v>UI_icon_teshudognzuo_01</v>
      </c>
      <c r="Y1180" t="str">
        <f>IF(ISBLANK(W1180),"",VLOOKUP($W1180,Sheet2!$A$2:$E$29,4,FALSE))</f>
        <v>BQ_mood01</v>
      </c>
    </row>
    <row r="1181" s="20" customFormat="1" ht="16" customHeight="1" spans="1:25">
      <c r="A1181" s="4">
        <f t="shared" si="257"/>
        <v>1175</v>
      </c>
      <c r="B1181" s="76">
        <v>113070</v>
      </c>
      <c r="C1181" s="76" t="s">
        <v>364</v>
      </c>
      <c r="D1181" s="16" t="str">
        <f t="shared" si="253"/>
        <v>UI_icon_teshudognzuo_27</v>
      </c>
      <c r="E1181" t="s">
        <v>65</v>
      </c>
      <c r="F1181" s="24"/>
      <c r="G1181" s="24"/>
      <c r="H1181" s="24"/>
      <c r="I1181" s="24">
        <v>0</v>
      </c>
      <c r="J1181" s="24">
        <v>1</v>
      </c>
      <c r="K1181" s="24">
        <v>0</v>
      </c>
      <c r="L1181" s="24"/>
      <c r="M1181" s="24"/>
      <c r="N1181" s="24"/>
      <c r="O1181" s="155">
        <v>4011401</v>
      </c>
      <c r="P1181" s="86">
        <v>0</v>
      </c>
      <c r="Q1181" s="86"/>
      <c r="R1181" s="86"/>
      <c r="S1181" s="86" t="s">
        <v>365</v>
      </c>
      <c r="T1181" s="158"/>
      <c r="U1181" s="158"/>
      <c r="W1181" s="20" t="s">
        <v>65</v>
      </c>
      <c r="X1181" t="str">
        <f>IF(ISBLANK(W1181),"",VLOOKUP($W1181,Sheet2!$A$2:$E$29,3,FALSE))</f>
        <v>UI_icon_teshudognzuo_27</v>
      </c>
      <c r="Y1181" t="str">
        <f>IF(ISBLANK(W1181),"",VLOOKUP($W1181,Sheet2!$A$2:$E$29,4,FALSE))</f>
        <v>BQ_mood27</v>
      </c>
    </row>
    <row r="1182" s="1" customFormat="1" ht="18.75" spans="1:25">
      <c r="A1182" s="4">
        <f t="shared" si="257"/>
        <v>1176</v>
      </c>
      <c r="B1182" s="76">
        <v>113070</v>
      </c>
      <c r="C1182" s="76" t="s">
        <v>547</v>
      </c>
      <c r="D1182" s="16" t="str">
        <f t="shared" si="253"/>
        <v>UI_icon_teshudognzuo_27</v>
      </c>
      <c r="E1182" t="s">
        <v>65</v>
      </c>
      <c r="F1182" s="24"/>
      <c r="G1182" s="24"/>
      <c r="H1182" s="24"/>
      <c r="I1182" s="24">
        <v>0</v>
      </c>
      <c r="J1182" s="24">
        <v>1</v>
      </c>
      <c r="K1182" s="24">
        <v>0</v>
      </c>
      <c r="L1182" s="24"/>
      <c r="M1182" s="24"/>
      <c r="N1182" s="24"/>
      <c r="O1182" s="155">
        <v>4011401</v>
      </c>
      <c r="P1182" s="86">
        <v>0</v>
      </c>
      <c r="Q1182" s="86"/>
      <c r="R1182" s="86"/>
      <c r="S1182" s="86" t="s">
        <v>587</v>
      </c>
      <c r="T1182" s="158"/>
      <c r="U1182" s="158"/>
      <c r="W1182" s="20" t="s">
        <v>65</v>
      </c>
      <c r="X1182" t="str">
        <f>IF(ISBLANK(W1182),"",VLOOKUP($W1182,Sheet2!$A$2:$E$29,3,FALSE))</f>
        <v>UI_icon_teshudognzuo_27</v>
      </c>
      <c r="Y1182" t="str">
        <f>IF(ISBLANK(W1182),"",VLOOKUP($W1182,Sheet2!$A$2:$E$29,4,FALSE))</f>
        <v>BQ_mood27</v>
      </c>
    </row>
    <row r="1183" s="1" customFormat="1" ht="18.75" spans="1:25">
      <c r="A1183" s="4">
        <f t="shared" si="257"/>
        <v>1177</v>
      </c>
      <c r="B1183" s="5">
        <v>113070</v>
      </c>
      <c r="C1183" s="5" t="s">
        <v>50</v>
      </c>
      <c r="D1183" s="150" t="str">
        <f t="shared" si="253"/>
        <v>UI_icon_teshudognzuo_22</v>
      </c>
      <c r="E1183" s="1" t="s">
        <v>155</v>
      </c>
      <c r="F1183" s="1" t="s">
        <v>815</v>
      </c>
      <c r="I1183" s="1">
        <v>1</v>
      </c>
      <c r="J1183" s="1">
        <v>0</v>
      </c>
      <c r="K1183" s="1">
        <v>1</v>
      </c>
      <c r="L1183" s="1" t="s">
        <v>816</v>
      </c>
      <c r="M1183" s="1" t="s">
        <v>728</v>
      </c>
      <c r="O1183" s="5">
        <v>4011402</v>
      </c>
      <c r="P1183" s="1">
        <v>1</v>
      </c>
      <c r="T1183" s="159"/>
      <c r="U1183" s="159" t="s">
        <v>1385</v>
      </c>
      <c r="W1183" s="1" t="s">
        <v>155</v>
      </c>
      <c r="X1183" s="1" t="str">
        <f>IF(ISBLANK(W1183),"",VLOOKUP($W1183,Sheet2!$A$2:$E$29,3,FALSE))</f>
        <v>UI_icon_teshudognzuo_22</v>
      </c>
      <c r="Y1183" s="1" t="str">
        <f>IF(ISBLANK(W1183),"",VLOOKUP($W1183,Sheet2!$A$2:$E$29,4,FALSE))</f>
        <v>BQ_mood22</v>
      </c>
    </row>
    <row r="1184" s="1" customFormat="1" ht="18.75" spans="1:25">
      <c r="A1184" s="4">
        <f t="shared" si="257"/>
        <v>1178</v>
      </c>
      <c r="B1184" s="5">
        <v>113070</v>
      </c>
      <c r="C1184" s="5" t="s">
        <v>56</v>
      </c>
      <c r="D1184" s="150" t="str">
        <f t="shared" ref="D1184:D1198" si="258">X1184</f>
        <v>UI_icon_teshudognzuo_23</v>
      </c>
      <c r="E1184" s="1" t="s">
        <v>146</v>
      </c>
      <c r="F1184" s="1" t="s">
        <v>818</v>
      </c>
      <c r="I1184" s="1">
        <v>1</v>
      </c>
      <c r="J1184" s="1">
        <v>0</v>
      </c>
      <c r="K1184" s="1">
        <v>1</v>
      </c>
      <c r="L1184" s="1" t="s">
        <v>819</v>
      </c>
      <c r="O1184" s="5">
        <v>4011402</v>
      </c>
      <c r="P1184" s="1">
        <v>1</v>
      </c>
      <c r="T1184" s="159"/>
      <c r="U1184" s="159"/>
      <c r="W1184" s="1" t="s">
        <v>146</v>
      </c>
      <c r="X1184" s="1" t="str">
        <f>IF(ISBLANK(W1184),"",VLOOKUP($W1184,Sheet2!$A$2:$E$29,3,FALSE))</f>
        <v>UI_icon_teshudognzuo_23</v>
      </c>
      <c r="Y1184" s="1" t="str">
        <f>IF(ISBLANK(W1184),"",VLOOKUP($W1184,Sheet2!$A$2:$E$29,4,FALSE))</f>
        <v>BQ_mood23</v>
      </c>
    </row>
    <row r="1185" s="1" customFormat="1" ht="18.75" spans="1:25">
      <c r="A1185" s="4">
        <f t="shared" si="257"/>
        <v>1179</v>
      </c>
      <c r="B1185" s="5">
        <v>113070</v>
      </c>
      <c r="C1185" s="151" t="s">
        <v>61</v>
      </c>
      <c r="D1185" s="150" t="str">
        <f t="shared" si="258"/>
        <v>UI_icon_teshudognzuo_03</v>
      </c>
      <c r="E1185" s="1" t="s">
        <v>103</v>
      </c>
      <c r="F1185" s="1" t="s">
        <v>820</v>
      </c>
      <c r="I1185" s="1">
        <v>1</v>
      </c>
      <c r="J1185" s="1">
        <v>0</v>
      </c>
      <c r="K1185" s="1">
        <v>1</v>
      </c>
      <c r="L1185" s="1" t="s">
        <v>821</v>
      </c>
      <c r="O1185" s="5">
        <v>4011402</v>
      </c>
      <c r="P1185" s="1">
        <v>1</v>
      </c>
      <c r="T1185" s="159"/>
      <c r="U1185" s="159"/>
      <c r="W1185" s="1" t="s">
        <v>103</v>
      </c>
      <c r="X1185" s="1" t="str">
        <f>IF(ISBLANK(W1185),"",VLOOKUP($W1185,Sheet2!$A$2:$E$29,3,FALSE))</f>
        <v>UI_icon_teshudognzuo_03</v>
      </c>
      <c r="Y1185" s="1" t="str">
        <f>IF(ISBLANK(W1185),"",VLOOKUP($W1185,Sheet2!$A$2:$E$29,4,FALSE))</f>
        <v>BQ_mood03</v>
      </c>
    </row>
    <row r="1186" s="1" customFormat="1" ht="18.75" spans="1:25">
      <c r="A1186" s="4">
        <f t="shared" si="257"/>
        <v>1180</v>
      </c>
      <c r="B1186" s="5">
        <v>113070</v>
      </c>
      <c r="C1186" s="5" t="s">
        <v>66</v>
      </c>
      <c r="D1186" s="150" t="str">
        <f t="shared" si="258"/>
        <v>UI_icon_teshudognzuo_07</v>
      </c>
      <c r="E1186" s="1" t="s">
        <v>127</v>
      </c>
      <c r="F1186" s="1" t="s">
        <v>822</v>
      </c>
      <c r="I1186" s="1">
        <v>1</v>
      </c>
      <c r="J1186" s="1">
        <v>0</v>
      </c>
      <c r="K1186" s="1">
        <v>1</v>
      </c>
      <c r="L1186" s="1" t="s">
        <v>823</v>
      </c>
      <c r="O1186" s="5">
        <v>4011402</v>
      </c>
      <c r="P1186" s="1">
        <v>1</v>
      </c>
      <c r="T1186" s="159"/>
      <c r="U1186" s="159"/>
      <c r="W1186" s="1" t="s">
        <v>127</v>
      </c>
      <c r="X1186" s="1" t="str">
        <f>IF(ISBLANK(W1186),"",VLOOKUP($W1186,Sheet2!$A$2:$E$29,3,FALSE))</f>
        <v>UI_icon_teshudognzuo_07</v>
      </c>
      <c r="Y1186" s="1" t="str">
        <f>IF(ISBLANK(W1186),"",VLOOKUP($W1186,Sheet2!$A$2:$E$29,4,FALSE))</f>
        <v>BQ_mood07</v>
      </c>
    </row>
    <row r="1187" s="1" customFormat="1" ht="18.75" spans="1:25">
      <c r="A1187" s="4">
        <f t="shared" si="257"/>
        <v>1181</v>
      </c>
      <c r="B1187" s="5">
        <v>113070</v>
      </c>
      <c r="C1187" s="5" t="s">
        <v>93</v>
      </c>
      <c r="D1187" s="150" t="str">
        <f t="shared" si="258"/>
        <v>UI_icon_teshudognzuo_01</v>
      </c>
      <c r="E1187" s="1" t="s">
        <v>67</v>
      </c>
      <c r="F1187" s="1" t="s">
        <v>824</v>
      </c>
      <c r="I1187" s="1">
        <v>1</v>
      </c>
      <c r="J1187" s="1">
        <v>0</v>
      </c>
      <c r="K1187" s="1">
        <v>1</v>
      </c>
      <c r="L1187" s="1" t="s">
        <v>825</v>
      </c>
      <c r="M1187" s="1" t="s">
        <v>728</v>
      </c>
      <c r="O1187" s="5">
        <v>4011402</v>
      </c>
      <c r="P1187" s="1">
        <v>1</v>
      </c>
      <c r="T1187" s="159"/>
      <c r="U1187" s="159"/>
      <c r="W1187" s="1" t="s">
        <v>67</v>
      </c>
      <c r="X1187" s="1" t="str">
        <f>IF(ISBLANK(W1187),"",VLOOKUP($W1187,Sheet2!$A$2:$E$29,3,FALSE))</f>
        <v>UI_icon_teshudognzuo_01</v>
      </c>
      <c r="Y1187" s="1" t="str">
        <f>IF(ISBLANK(W1187),"",VLOOKUP($W1187,Sheet2!$A$2:$E$29,4,FALSE))</f>
        <v>BQ_mood01</v>
      </c>
    </row>
    <row r="1188" s="1" customFormat="1" ht="18.75" spans="1:25">
      <c r="A1188" s="4">
        <f t="shared" si="257"/>
        <v>1182</v>
      </c>
      <c r="B1188" s="5">
        <v>113070</v>
      </c>
      <c r="C1188" s="5" t="s">
        <v>364</v>
      </c>
      <c r="D1188" s="150" t="str">
        <f t="shared" si="258"/>
        <v>UI_icon_teshudognzuo_27</v>
      </c>
      <c r="E1188" s="1" t="s">
        <v>65</v>
      </c>
      <c r="I1188" s="1">
        <v>0</v>
      </c>
      <c r="J1188" s="1">
        <v>1</v>
      </c>
      <c r="K1188" s="1">
        <v>0</v>
      </c>
      <c r="O1188" s="5">
        <v>4011402</v>
      </c>
      <c r="P1188" s="1">
        <v>0</v>
      </c>
      <c r="S1188" s="1" t="s">
        <v>365</v>
      </c>
      <c r="T1188" s="159"/>
      <c r="U1188" s="159"/>
      <c r="W1188" s="1" t="s">
        <v>65</v>
      </c>
      <c r="X1188" s="1" t="str">
        <f>IF(ISBLANK(W1188),"",VLOOKUP($W1188,Sheet2!$A$2:$E$29,3,FALSE))</f>
        <v>UI_icon_teshudognzuo_27</v>
      </c>
      <c r="Y1188" s="1" t="str">
        <f>IF(ISBLANK(W1188),"",VLOOKUP($W1188,Sheet2!$A$2:$E$29,4,FALSE))</f>
        <v>BQ_mood27</v>
      </c>
    </row>
    <row r="1189" s="1" customFormat="1" spans="1:25">
      <c r="A1189" s="4">
        <f t="shared" ref="A1189:A1198" si="259">ROW()-6</f>
        <v>1183</v>
      </c>
      <c r="B1189" s="5">
        <v>113070</v>
      </c>
      <c r="C1189" s="5" t="s">
        <v>547</v>
      </c>
      <c r="D1189" s="150" t="str">
        <f t="shared" si="258"/>
        <v>UI_icon_teshudognzuo_27</v>
      </c>
      <c r="E1189" s="1" t="s">
        <v>65</v>
      </c>
      <c r="I1189" s="1">
        <v>0</v>
      </c>
      <c r="J1189" s="1">
        <v>1</v>
      </c>
      <c r="K1189" s="1">
        <v>0</v>
      </c>
      <c r="O1189" s="5">
        <v>4011402</v>
      </c>
      <c r="P1189" s="1">
        <v>0</v>
      </c>
      <c r="S1189" s="1" t="s">
        <v>587</v>
      </c>
      <c r="T1189" s="160"/>
      <c r="U1189" s="160"/>
      <c r="W1189" s="1" t="s">
        <v>65</v>
      </c>
      <c r="X1189" s="1" t="str">
        <f>IF(ISBLANK(W1189),"",VLOOKUP($W1189,Sheet2!$A$2:$E$29,3,FALSE))</f>
        <v>UI_icon_teshudognzuo_27</v>
      </c>
      <c r="Y1189" s="1" t="str">
        <f>IF(ISBLANK(W1189),"",VLOOKUP($W1189,Sheet2!$A$2:$E$29,4,FALSE))</f>
        <v>BQ_mood27</v>
      </c>
    </row>
    <row r="1190" s="1" customFormat="1" spans="1:25">
      <c r="A1190" s="4">
        <f t="shared" si="259"/>
        <v>1184</v>
      </c>
      <c r="B1190" s="5">
        <v>113070</v>
      </c>
      <c r="C1190" s="1" t="s">
        <v>1328</v>
      </c>
      <c r="D1190" s="150" t="str">
        <f t="shared" si="258"/>
        <v>UI_icon_teshudognzuo_08</v>
      </c>
      <c r="E1190" s="1" t="s">
        <v>72</v>
      </c>
      <c r="O1190" s="5">
        <v>4011402</v>
      </c>
      <c r="R1190" s="1">
        <v>1</v>
      </c>
      <c r="W1190" s="1" t="s">
        <v>72</v>
      </c>
      <c r="X1190" s="1" t="str">
        <f>IF(ISBLANK(W1190),"",VLOOKUP($W1190,Sheet2!$A$2:$E$29,3,FALSE))</f>
        <v>UI_icon_teshudognzuo_08</v>
      </c>
      <c r="Y1190" s="1" t="str">
        <f>IF(ISBLANK(W1190),"",VLOOKUP($W1190,Sheet2!$A$2:$E$29,4,FALSE))</f>
        <v>BQ_mood08</v>
      </c>
    </row>
    <row r="1191" s="2" customFormat="1" ht="18.75" spans="1:25">
      <c r="A1191" s="4">
        <f t="shared" si="259"/>
        <v>1185</v>
      </c>
      <c r="B1191" s="74">
        <v>113070</v>
      </c>
      <c r="C1191" s="74" t="s">
        <v>50</v>
      </c>
      <c r="D1191" s="152" t="str">
        <f t="shared" si="258"/>
        <v>UI_icon_teshudognzuo_22</v>
      </c>
      <c r="E1191" s="2" t="s">
        <v>155</v>
      </c>
      <c r="F1191" s="2" t="s">
        <v>815</v>
      </c>
      <c r="I1191" s="2">
        <v>1</v>
      </c>
      <c r="J1191" s="2">
        <v>0</v>
      </c>
      <c r="K1191" s="2">
        <v>1</v>
      </c>
      <c r="L1191" s="2" t="s">
        <v>816</v>
      </c>
      <c r="M1191" s="2" t="s">
        <v>728</v>
      </c>
      <c r="O1191" s="74">
        <v>4011403</v>
      </c>
      <c r="P1191" s="2">
        <v>1</v>
      </c>
      <c r="T1191" s="161"/>
      <c r="U1191" s="161" t="s">
        <v>1386</v>
      </c>
      <c r="W1191" s="2" t="s">
        <v>155</v>
      </c>
      <c r="X1191" s="2" t="str">
        <f>IF(ISBLANK(W1191),"",VLOOKUP($W1191,Sheet2!$A$2:$E$29,3,FALSE))</f>
        <v>UI_icon_teshudognzuo_22</v>
      </c>
      <c r="Y1191" s="2" t="str">
        <f>IF(ISBLANK(W1191),"",VLOOKUP($W1191,Sheet2!$A$2:$E$29,4,FALSE))</f>
        <v>BQ_mood22</v>
      </c>
    </row>
    <row r="1192" s="2" customFormat="1" ht="18.75" spans="1:25">
      <c r="A1192" s="4">
        <f t="shared" si="259"/>
        <v>1186</v>
      </c>
      <c r="B1192" s="74">
        <v>113070</v>
      </c>
      <c r="C1192" s="74" t="s">
        <v>56</v>
      </c>
      <c r="D1192" s="152" t="str">
        <f t="shared" si="258"/>
        <v>UI_icon_teshudognzuo_23</v>
      </c>
      <c r="E1192" s="2" t="s">
        <v>146</v>
      </c>
      <c r="F1192" s="2" t="s">
        <v>818</v>
      </c>
      <c r="I1192" s="2">
        <v>1</v>
      </c>
      <c r="J1192" s="2">
        <v>0</v>
      </c>
      <c r="K1192" s="2">
        <v>1</v>
      </c>
      <c r="L1192" s="2" t="s">
        <v>819</v>
      </c>
      <c r="O1192" s="74">
        <v>4011403</v>
      </c>
      <c r="P1192" s="2">
        <v>1</v>
      </c>
      <c r="T1192" s="161"/>
      <c r="U1192" s="161"/>
      <c r="W1192" s="2" t="s">
        <v>146</v>
      </c>
      <c r="X1192" s="2" t="str">
        <f>IF(ISBLANK(W1192),"",VLOOKUP($W1192,Sheet2!$A$2:$E$29,3,FALSE))</f>
        <v>UI_icon_teshudognzuo_23</v>
      </c>
      <c r="Y1192" s="2" t="str">
        <f>IF(ISBLANK(W1192),"",VLOOKUP($W1192,Sheet2!$A$2:$E$29,4,FALSE))</f>
        <v>BQ_mood23</v>
      </c>
    </row>
    <row r="1193" s="2" customFormat="1" ht="18.75" spans="1:25">
      <c r="A1193" s="4">
        <f t="shared" si="259"/>
        <v>1187</v>
      </c>
      <c r="B1193" s="74">
        <v>113070</v>
      </c>
      <c r="C1193" s="153" t="s">
        <v>61</v>
      </c>
      <c r="D1193" s="152" t="str">
        <f t="shared" si="258"/>
        <v>UI_icon_teshudognzuo_03</v>
      </c>
      <c r="E1193" s="2" t="s">
        <v>103</v>
      </c>
      <c r="F1193" s="2" t="s">
        <v>820</v>
      </c>
      <c r="I1193" s="2">
        <v>1</v>
      </c>
      <c r="J1193" s="2">
        <v>0</v>
      </c>
      <c r="K1193" s="2">
        <v>1</v>
      </c>
      <c r="L1193" s="2" t="s">
        <v>821</v>
      </c>
      <c r="O1193" s="74">
        <v>4011403</v>
      </c>
      <c r="P1193" s="2">
        <v>1</v>
      </c>
      <c r="T1193" s="161"/>
      <c r="U1193" s="161"/>
      <c r="W1193" s="2" t="s">
        <v>103</v>
      </c>
      <c r="X1193" s="2" t="str">
        <f>IF(ISBLANK(W1193),"",VLOOKUP($W1193,Sheet2!$A$2:$E$29,3,FALSE))</f>
        <v>UI_icon_teshudognzuo_03</v>
      </c>
      <c r="Y1193" s="2" t="str">
        <f>IF(ISBLANK(W1193),"",VLOOKUP($W1193,Sheet2!$A$2:$E$29,4,FALSE))</f>
        <v>BQ_mood03</v>
      </c>
    </row>
    <row r="1194" s="2" customFormat="1" ht="18.75" spans="1:25">
      <c r="A1194" s="4">
        <f t="shared" si="259"/>
        <v>1188</v>
      </c>
      <c r="B1194" s="74">
        <v>113070</v>
      </c>
      <c r="C1194" s="74" t="s">
        <v>66</v>
      </c>
      <c r="D1194" s="152" t="str">
        <f t="shared" si="258"/>
        <v>UI_icon_teshudognzuo_07</v>
      </c>
      <c r="E1194" s="2" t="s">
        <v>127</v>
      </c>
      <c r="F1194" s="2" t="s">
        <v>822</v>
      </c>
      <c r="I1194" s="2">
        <v>1</v>
      </c>
      <c r="J1194" s="2">
        <v>0</v>
      </c>
      <c r="K1194" s="2">
        <v>1</v>
      </c>
      <c r="L1194" s="2" t="s">
        <v>823</v>
      </c>
      <c r="O1194" s="74">
        <v>4011403</v>
      </c>
      <c r="P1194" s="2">
        <v>1</v>
      </c>
      <c r="T1194" s="161"/>
      <c r="U1194" s="161"/>
      <c r="W1194" s="2" t="s">
        <v>127</v>
      </c>
      <c r="X1194" s="2" t="str">
        <f>IF(ISBLANK(W1194),"",VLOOKUP($W1194,Sheet2!$A$2:$E$29,3,FALSE))</f>
        <v>UI_icon_teshudognzuo_07</v>
      </c>
      <c r="Y1194" s="2" t="str">
        <f>IF(ISBLANK(W1194),"",VLOOKUP($W1194,Sheet2!$A$2:$E$29,4,FALSE))</f>
        <v>BQ_mood07</v>
      </c>
    </row>
    <row r="1195" s="2" customFormat="1" ht="18.75" spans="1:25">
      <c r="A1195" s="4">
        <f t="shared" si="259"/>
        <v>1189</v>
      </c>
      <c r="B1195" s="74">
        <v>113070</v>
      </c>
      <c r="C1195" s="74" t="s">
        <v>93</v>
      </c>
      <c r="D1195" s="152" t="str">
        <f t="shared" si="258"/>
        <v>UI_icon_teshudognzuo_01</v>
      </c>
      <c r="E1195" s="2" t="s">
        <v>67</v>
      </c>
      <c r="F1195" s="2" t="s">
        <v>824</v>
      </c>
      <c r="I1195" s="2">
        <v>1</v>
      </c>
      <c r="J1195" s="2">
        <v>0</v>
      </c>
      <c r="K1195" s="2">
        <v>1</v>
      </c>
      <c r="L1195" s="2" t="s">
        <v>825</v>
      </c>
      <c r="M1195" s="2" t="s">
        <v>728</v>
      </c>
      <c r="O1195" s="74">
        <v>4011403</v>
      </c>
      <c r="P1195" s="2">
        <v>1</v>
      </c>
      <c r="T1195" s="161"/>
      <c r="U1195" s="161"/>
      <c r="W1195" s="2" t="s">
        <v>67</v>
      </c>
      <c r="X1195" s="2" t="str">
        <f>IF(ISBLANK(W1195),"",VLOOKUP($W1195,Sheet2!$A$2:$E$29,3,FALSE))</f>
        <v>UI_icon_teshudognzuo_01</v>
      </c>
      <c r="Y1195" s="2" t="str">
        <f>IF(ISBLANK(W1195),"",VLOOKUP($W1195,Sheet2!$A$2:$E$29,4,FALSE))</f>
        <v>BQ_mood01</v>
      </c>
    </row>
    <row r="1196" s="2" customFormat="1" ht="18.75" spans="1:25">
      <c r="A1196" s="4">
        <f t="shared" si="259"/>
        <v>1190</v>
      </c>
      <c r="B1196" s="74">
        <v>113070</v>
      </c>
      <c r="C1196" s="74" t="s">
        <v>364</v>
      </c>
      <c r="D1196" s="152" t="str">
        <f t="shared" si="258"/>
        <v>UI_icon_teshudognzuo_27</v>
      </c>
      <c r="E1196" s="2" t="s">
        <v>65</v>
      </c>
      <c r="I1196" s="2">
        <v>0</v>
      </c>
      <c r="J1196" s="2">
        <v>1</v>
      </c>
      <c r="K1196" s="2">
        <v>0</v>
      </c>
      <c r="O1196" s="74">
        <v>4011403</v>
      </c>
      <c r="P1196" s="2">
        <v>0</v>
      </c>
      <c r="S1196" s="2" t="s">
        <v>365</v>
      </c>
      <c r="T1196" s="161"/>
      <c r="U1196" s="161"/>
      <c r="W1196" s="2" t="s">
        <v>65</v>
      </c>
      <c r="X1196" s="2" t="str">
        <f>IF(ISBLANK(W1196),"",VLOOKUP($W1196,Sheet2!$A$2:$E$29,3,FALSE))</f>
        <v>UI_icon_teshudognzuo_27</v>
      </c>
      <c r="Y1196" s="2" t="str">
        <f>IF(ISBLANK(W1196),"",VLOOKUP($W1196,Sheet2!$A$2:$E$29,4,FALSE))</f>
        <v>BQ_mood27</v>
      </c>
    </row>
    <row r="1197" s="2" customFormat="1" spans="1:25">
      <c r="A1197" s="4">
        <f t="shared" si="259"/>
        <v>1191</v>
      </c>
      <c r="B1197" s="74">
        <v>113070</v>
      </c>
      <c r="C1197" s="74" t="s">
        <v>547</v>
      </c>
      <c r="D1197" s="152" t="str">
        <f t="shared" si="258"/>
        <v>UI_icon_teshudognzuo_27</v>
      </c>
      <c r="E1197" s="2" t="s">
        <v>65</v>
      </c>
      <c r="I1197" s="2">
        <v>0</v>
      </c>
      <c r="J1197" s="2">
        <v>1</v>
      </c>
      <c r="K1197" s="2">
        <v>0</v>
      </c>
      <c r="O1197" s="74">
        <v>4011403</v>
      </c>
      <c r="P1197" s="2">
        <v>0</v>
      </c>
      <c r="S1197" s="2" t="s">
        <v>587</v>
      </c>
      <c r="T1197" s="162"/>
      <c r="U1197" s="162"/>
      <c r="W1197" s="2" t="s">
        <v>65</v>
      </c>
      <c r="X1197" s="2" t="str">
        <f>IF(ISBLANK(W1197),"",VLOOKUP($W1197,Sheet2!$A$2:$E$29,3,FALSE))</f>
        <v>UI_icon_teshudognzuo_27</v>
      </c>
      <c r="Y1197" s="2" t="str">
        <f>IF(ISBLANK(W1197),"",VLOOKUP($W1197,Sheet2!$A$2:$E$29,4,FALSE))</f>
        <v>BQ_mood27</v>
      </c>
    </row>
    <row r="1198" s="2" customFormat="1" spans="1:25">
      <c r="A1198" s="4">
        <f t="shared" si="259"/>
        <v>1192</v>
      </c>
      <c r="B1198" s="74">
        <v>113070</v>
      </c>
      <c r="C1198" s="2" t="s">
        <v>1328</v>
      </c>
      <c r="D1198" s="152" t="str">
        <f t="shared" si="258"/>
        <v>UI_icon_teshudognzuo_08</v>
      </c>
      <c r="E1198" s="2" t="s">
        <v>72</v>
      </c>
      <c r="O1198" s="74">
        <v>4011403</v>
      </c>
      <c r="R1198" s="2">
        <v>1</v>
      </c>
      <c r="W1198" s="2" t="s">
        <v>72</v>
      </c>
      <c r="X1198" s="2" t="str">
        <f>IF(ISBLANK(W1198),"",VLOOKUP($W1198,Sheet2!$A$2:$E$29,3,FALSE))</f>
        <v>UI_icon_teshudognzuo_08</v>
      </c>
      <c r="Y1198" s="2" t="str">
        <f>IF(ISBLANK(W1198),"",VLOOKUP($W1198,Sheet2!$A$2:$E$29,4,FALSE))</f>
        <v>BQ_mood08</v>
      </c>
    </row>
    <row r="1199" s="21" customFormat="1" spans="1:25">
      <c r="A1199" s="4">
        <f t="shared" ref="A1199:A1208" si="260">ROW()-6</f>
        <v>1193</v>
      </c>
      <c r="B1199" s="21">
        <v>113071</v>
      </c>
      <c r="C1199" s="21" t="s">
        <v>56</v>
      </c>
      <c r="D1199" s="21" t="s">
        <v>126</v>
      </c>
      <c r="E1199" s="21" t="s">
        <v>127</v>
      </c>
      <c r="F1199" s="21" t="s">
        <v>826</v>
      </c>
      <c r="I1199" s="21">
        <v>1</v>
      </c>
      <c r="J1199" s="21">
        <v>0</v>
      </c>
      <c r="K1199" s="21">
        <v>1</v>
      </c>
      <c r="L1199" s="21" t="s">
        <v>827</v>
      </c>
      <c r="O1199" s="21">
        <v>4011501</v>
      </c>
      <c r="P1199" s="21">
        <v>1</v>
      </c>
      <c r="T1199" s="93"/>
      <c r="U1199" s="93"/>
      <c r="W1199" s="21" t="s">
        <v>127</v>
      </c>
      <c r="X1199" t="s">
        <v>126</v>
      </c>
      <c r="Y1199" t="s">
        <v>273</v>
      </c>
    </row>
    <row r="1200" s="21" customFormat="1" spans="1:25">
      <c r="A1200" s="4">
        <f t="shared" si="260"/>
        <v>1194</v>
      </c>
      <c r="B1200" s="21">
        <v>113071</v>
      </c>
      <c r="C1200" s="21" t="s">
        <v>61</v>
      </c>
      <c r="D1200" s="21" t="s">
        <v>83</v>
      </c>
      <c r="E1200" s="21" t="s">
        <v>60</v>
      </c>
      <c r="F1200" s="21" t="s">
        <v>828</v>
      </c>
      <c r="I1200" s="21">
        <v>1</v>
      </c>
      <c r="J1200" s="21">
        <v>0</v>
      </c>
      <c r="K1200" s="21">
        <v>1</v>
      </c>
      <c r="L1200" s="21" t="s">
        <v>829</v>
      </c>
      <c r="O1200" s="21">
        <v>4011501</v>
      </c>
      <c r="P1200" s="21">
        <v>1</v>
      </c>
      <c r="T1200" s="93"/>
      <c r="U1200" s="93"/>
      <c r="W1200" s="21" t="s">
        <v>60</v>
      </c>
      <c r="X1200" t="s">
        <v>83</v>
      </c>
      <c r="Y1200" t="s">
        <v>1387</v>
      </c>
    </row>
    <row r="1201" s="21" customFormat="1" spans="1:25">
      <c r="A1201" s="4">
        <f t="shared" si="260"/>
        <v>1195</v>
      </c>
      <c r="B1201" s="21">
        <v>113071</v>
      </c>
      <c r="C1201" s="21" t="s">
        <v>66</v>
      </c>
      <c r="D1201" s="21" t="s">
        <v>1128</v>
      </c>
      <c r="E1201" s="21" t="s">
        <v>194</v>
      </c>
      <c r="F1201" s="21" t="s">
        <v>830</v>
      </c>
      <c r="I1201" s="21">
        <v>1</v>
      </c>
      <c r="J1201" s="21">
        <v>0</v>
      </c>
      <c r="K1201" s="21">
        <v>1</v>
      </c>
      <c r="L1201" s="21" t="s">
        <v>831</v>
      </c>
      <c r="O1201" s="21">
        <v>4011501</v>
      </c>
      <c r="P1201" s="21">
        <v>1</v>
      </c>
      <c r="T1201" s="93"/>
      <c r="U1201" s="93"/>
      <c r="W1201" s="21" t="s">
        <v>194</v>
      </c>
      <c r="X1201" t="s">
        <v>1128</v>
      </c>
      <c r="Y1201" t="s">
        <v>1388</v>
      </c>
    </row>
    <row r="1202" s="21" customFormat="1" spans="1:25">
      <c r="A1202" s="4">
        <f t="shared" si="260"/>
        <v>1196</v>
      </c>
      <c r="B1202" s="21">
        <v>113071</v>
      </c>
      <c r="C1202" s="21" t="s">
        <v>364</v>
      </c>
      <c r="D1202" s="21" t="s">
        <v>78</v>
      </c>
      <c r="E1202" s="21" t="s">
        <v>65</v>
      </c>
      <c r="I1202" s="21">
        <v>0</v>
      </c>
      <c r="J1202" s="21">
        <v>1</v>
      </c>
      <c r="K1202" s="21">
        <v>0</v>
      </c>
      <c r="O1202" s="21">
        <v>4011501</v>
      </c>
      <c r="P1202" s="21">
        <v>0</v>
      </c>
      <c r="S1202" s="21" t="s">
        <v>365</v>
      </c>
      <c r="T1202" s="93"/>
      <c r="U1202" s="93"/>
      <c r="W1202" s="21" t="s">
        <v>65</v>
      </c>
      <c r="X1202" t="s">
        <v>78</v>
      </c>
      <c r="Y1202" t="s">
        <v>272</v>
      </c>
    </row>
    <row r="1203" s="21" customFormat="1" spans="1:25">
      <c r="A1203" s="4">
        <f t="shared" si="260"/>
        <v>1197</v>
      </c>
      <c r="B1203" s="21">
        <v>113071</v>
      </c>
      <c r="C1203" s="21" t="s">
        <v>1328</v>
      </c>
      <c r="D1203" s="21" t="s">
        <v>92</v>
      </c>
      <c r="E1203" s="21" t="s">
        <v>72</v>
      </c>
      <c r="O1203" s="21">
        <v>4011501</v>
      </c>
      <c r="R1203" s="21">
        <v>1</v>
      </c>
      <c r="T1203" s="93"/>
      <c r="U1203" s="93"/>
      <c r="W1203" s="21" t="s">
        <v>72</v>
      </c>
      <c r="X1203" t="s">
        <v>92</v>
      </c>
      <c r="Y1203" t="s">
        <v>271</v>
      </c>
    </row>
    <row r="1204" s="2" customFormat="1" spans="1:25">
      <c r="A1204" s="4">
        <f t="shared" si="260"/>
        <v>1198</v>
      </c>
      <c r="B1204" s="2">
        <v>113072</v>
      </c>
      <c r="C1204" s="2" t="s">
        <v>50</v>
      </c>
      <c r="D1204" t="str">
        <f>IF(ISBLANK(C1204),"",VLOOKUP($W1204,Sheet2!$A$2:$E$29,3,FALSE))</f>
        <v>UI_icon_teshudognzuo_07</v>
      </c>
      <c r="E1204" t="str">
        <f t="shared" ref="E1204:E1220" si="261">W1204</f>
        <v>观望</v>
      </c>
      <c r="F1204" s="2" t="s">
        <v>832</v>
      </c>
      <c r="I1204" s="2">
        <v>1</v>
      </c>
      <c r="J1204" s="2">
        <v>0</v>
      </c>
      <c r="K1204" s="2">
        <v>1</v>
      </c>
      <c r="L1204" s="2" t="s">
        <v>833</v>
      </c>
      <c r="O1204" s="2">
        <v>4011601</v>
      </c>
      <c r="P1204" s="2">
        <v>1</v>
      </c>
      <c r="T1204" s="11"/>
      <c r="U1204" s="11" t="s">
        <v>834</v>
      </c>
      <c r="W1204" s="2" t="s">
        <v>127</v>
      </c>
      <c r="X1204" t="str">
        <f>IF(ISBLANK(W1204),"",VLOOKUP($W1204,Sheet2!$A$2:$E$29,3,FALSE))</f>
        <v>UI_icon_teshudognzuo_07</v>
      </c>
      <c r="Y1204" t="str">
        <f>IF(ISBLANK(W1204),"",VLOOKUP($W1204,Sheet2!$A$2:$E$29,4,FALSE))</f>
        <v>BQ_mood07</v>
      </c>
    </row>
    <row r="1205" s="2" customFormat="1" spans="1:25">
      <c r="A1205" s="4">
        <f t="shared" si="260"/>
        <v>1199</v>
      </c>
      <c r="B1205" s="2">
        <v>113072</v>
      </c>
      <c r="C1205" s="2" t="s">
        <v>56</v>
      </c>
      <c r="D1205" t="str">
        <f>IF(ISBLANK(C1205),"",VLOOKUP($W1205,Sheet2!$A$2:$E$29,3,FALSE))</f>
        <v>UI_icon_teshudognzuo_23</v>
      </c>
      <c r="E1205" t="str">
        <f t="shared" si="261"/>
        <v>摇头</v>
      </c>
      <c r="F1205" s="2" t="s">
        <v>835</v>
      </c>
      <c r="I1205" s="2">
        <v>1</v>
      </c>
      <c r="J1205" s="2">
        <v>0</v>
      </c>
      <c r="K1205" s="2">
        <v>1</v>
      </c>
      <c r="L1205" s="2" t="s">
        <v>836</v>
      </c>
      <c r="O1205" s="2">
        <v>4011601</v>
      </c>
      <c r="P1205" s="2">
        <v>1</v>
      </c>
      <c r="T1205" s="11"/>
      <c r="U1205" s="11"/>
      <c r="W1205" s="2" t="s">
        <v>146</v>
      </c>
      <c r="X1205" t="str">
        <f>IF(ISBLANK(W1205),"",VLOOKUP($W1205,Sheet2!$A$2:$E$29,3,FALSE))</f>
        <v>UI_icon_teshudognzuo_23</v>
      </c>
      <c r="Y1205" t="str">
        <f>IF(ISBLANK(W1205),"",VLOOKUP($W1205,Sheet2!$A$2:$E$29,4,FALSE))</f>
        <v>BQ_mood23</v>
      </c>
    </row>
    <row r="1206" s="2" customFormat="1" spans="1:25">
      <c r="A1206" s="4">
        <f t="shared" si="260"/>
        <v>1200</v>
      </c>
      <c r="B1206" s="2">
        <v>113072</v>
      </c>
      <c r="C1206" s="2" t="s">
        <v>61</v>
      </c>
      <c r="D1206" t="str">
        <f>IF(ISBLANK(C1206),"",VLOOKUP($W1206,Sheet2!$A$2:$E$29,3,FALSE))</f>
        <v>UI_icon_teshudognzuo_04</v>
      </c>
      <c r="E1206" t="str">
        <f t="shared" si="261"/>
        <v>放松</v>
      </c>
      <c r="F1206" s="2" t="s">
        <v>837</v>
      </c>
      <c r="I1206" s="2">
        <v>1</v>
      </c>
      <c r="J1206" s="2">
        <v>0</v>
      </c>
      <c r="K1206" s="2">
        <v>1</v>
      </c>
      <c r="L1206" s="2" t="s">
        <v>838</v>
      </c>
      <c r="O1206" s="2">
        <v>4011601</v>
      </c>
      <c r="P1206" s="2">
        <v>1</v>
      </c>
      <c r="T1206" s="11"/>
      <c r="U1206" s="11"/>
      <c r="W1206" s="2" t="s">
        <v>111</v>
      </c>
      <c r="X1206" t="str">
        <f>IF(ISBLANK(W1206),"",VLOOKUP($W1206,Sheet2!$A$2:$E$29,3,FALSE))</f>
        <v>UI_icon_teshudognzuo_04</v>
      </c>
      <c r="Y1206" t="str">
        <f>IF(ISBLANK(W1206),"",VLOOKUP($W1206,Sheet2!$A$2:$E$29,4,FALSE))</f>
        <v>BQ_mood04</v>
      </c>
    </row>
    <row r="1207" s="2" customFormat="1" spans="1:25">
      <c r="A1207" s="4">
        <f t="shared" si="260"/>
        <v>1201</v>
      </c>
      <c r="B1207" s="2">
        <v>113072</v>
      </c>
      <c r="C1207" s="2" t="s">
        <v>66</v>
      </c>
      <c r="D1207" t="str">
        <f>IF(ISBLANK(C1207),"",VLOOKUP($W1207,Sheet2!$A$2:$E$29,3,FALSE))</f>
        <v>UI_icon_teshudognzuo_15</v>
      </c>
      <c r="E1207" t="str">
        <f t="shared" si="261"/>
        <v>不屑</v>
      </c>
      <c r="F1207" s="2" t="s">
        <v>839</v>
      </c>
      <c r="I1207" s="2">
        <v>1</v>
      </c>
      <c r="J1207" s="2">
        <v>0</v>
      </c>
      <c r="K1207" s="2">
        <v>1</v>
      </c>
      <c r="L1207" s="2" t="s">
        <v>840</v>
      </c>
      <c r="O1207" s="2">
        <v>4011601</v>
      </c>
      <c r="P1207" s="2">
        <v>1</v>
      </c>
      <c r="T1207" s="11"/>
      <c r="U1207" s="11"/>
      <c r="W1207" s="2" t="s">
        <v>194</v>
      </c>
      <c r="X1207" t="str">
        <f>IF(ISBLANK(W1207),"",VLOOKUP($W1207,Sheet2!$A$2:$E$29,3,FALSE))</f>
        <v>UI_icon_teshudognzuo_15</v>
      </c>
      <c r="Y1207" t="str">
        <f>IF(ISBLANK(W1207),"",VLOOKUP($W1207,Sheet2!$A$2:$E$29,4,FALSE))</f>
        <v>BQ_mood15</v>
      </c>
    </row>
    <row r="1208" s="2" customFormat="1" spans="1:25">
      <c r="A1208" s="4">
        <f t="shared" si="260"/>
        <v>1202</v>
      </c>
      <c r="B1208" s="2">
        <v>113072</v>
      </c>
      <c r="C1208" s="2" t="s">
        <v>93</v>
      </c>
      <c r="D1208" t="str">
        <f>IF(ISBLANK(C1208),"",VLOOKUP($W1208,Sheet2!$A$2:$E$29,3,FALSE))</f>
        <v>UI_icon_teshudognzuo_02</v>
      </c>
      <c r="E1208" t="str">
        <f t="shared" si="261"/>
        <v>拒绝</v>
      </c>
      <c r="F1208" s="2" t="s">
        <v>841</v>
      </c>
      <c r="I1208" s="2">
        <v>1</v>
      </c>
      <c r="J1208" s="2">
        <v>0</v>
      </c>
      <c r="K1208" s="2">
        <v>1</v>
      </c>
      <c r="L1208" s="2" t="s">
        <v>842</v>
      </c>
      <c r="O1208" s="2">
        <v>4011601</v>
      </c>
      <c r="P1208" s="2">
        <v>1</v>
      </c>
      <c r="T1208" s="11"/>
      <c r="U1208" s="11"/>
      <c r="W1208" s="2" t="s">
        <v>77</v>
      </c>
      <c r="X1208" t="str">
        <f>IF(ISBLANK(W1208),"",VLOOKUP($W1208,Sheet2!$A$2:$E$29,3,FALSE))</f>
        <v>UI_icon_teshudognzuo_02</v>
      </c>
      <c r="Y1208" t="str">
        <f>IF(ISBLANK(W1208),"",VLOOKUP($W1208,Sheet2!$A$2:$E$29,4,FALSE))</f>
        <v>BQ_mood02</v>
      </c>
    </row>
    <row r="1209" s="2" customFormat="1" spans="1:25">
      <c r="A1209" s="4">
        <f t="shared" ref="A1209:A1218" si="262">ROW()-6</f>
        <v>1203</v>
      </c>
      <c r="B1209" s="2">
        <v>113072</v>
      </c>
      <c r="C1209" s="2" t="s">
        <v>364</v>
      </c>
      <c r="D1209" t="str">
        <f>IF(ISBLANK(C1209),"",VLOOKUP($W1209,Sheet2!$A$2:$E$29,3,FALSE))</f>
        <v>UI_icon_teshudognzuo_22</v>
      </c>
      <c r="E1209" t="str">
        <f t="shared" si="261"/>
        <v>大笑</v>
      </c>
      <c r="I1209" s="2">
        <v>0</v>
      </c>
      <c r="J1209" s="2">
        <v>1</v>
      </c>
      <c r="K1209" s="2">
        <v>0</v>
      </c>
      <c r="O1209" s="2">
        <v>4011601</v>
      </c>
      <c r="P1209" s="2">
        <v>0</v>
      </c>
      <c r="S1209" s="2" t="s">
        <v>365</v>
      </c>
      <c r="T1209" s="11"/>
      <c r="U1209" s="11"/>
      <c r="W1209" s="2" t="s">
        <v>155</v>
      </c>
      <c r="X1209" t="str">
        <f>IF(ISBLANK(W1209),"",VLOOKUP($W1209,Sheet2!$A$2:$E$29,3,FALSE))</f>
        <v>UI_icon_teshudognzuo_22</v>
      </c>
      <c r="Y1209" t="str">
        <f>IF(ISBLANK(W1209),"",VLOOKUP($W1209,Sheet2!$A$2:$E$29,4,FALSE))</f>
        <v>BQ_mood22</v>
      </c>
    </row>
    <row r="1210" s="1" customFormat="1" ht="16" customHeight="1" spans="1:25">
      <c r="A1210" s="4">
        <f t="shared" si="262"/>
        <v>1204</v>
      </c>
      <c r="B1210" s="5">
        <v>113052</v>
      </c>
      <c r="C1210" s="5" t="s">
        <v>50</v>
      </c>
      <c r="D1210" s="150" t="str">
        <f t="shared" ref="D1210:D1214" si="263">X1210</f>
        <v>UI_icon_teshudognzuo_05</v>
      </c>
      <c r="E1210" s="1" t="str">
        <f t="shared" si="261"/>
        <v>示威</v>
      </c>
      <c r="F1210" s="1" t="s">
        <v>637</v>
      </c>
      <c r="I1210" s="1">
        <v>1</v>
      </c>
      <c r="J1210" s="1">
        <v>0</v>
      </c>
      <c r="K1210" s="1">
        <v>1</v>
      </c>
      <c r="L1210" s="1" t="s">
        <v>515</v>
      </c>
      <c r="M1210" s="1" t="s">
        <v>300</v>
      </c>
      <c r="O1210" s="156">
        <v>409702</v>
      </c>
      <c r="P1210" s="1">
        <v>1</v>
      </c>
      <c r="T1210" s="9"/>
      <c r="U1210" s="9" t="s">
        <v>1389</v>
      </c>
      <c r="V1210" s="1">
        <v>6</v>
      </c>
      <c r="W1210" s="1" t="s">
        <v>60</v>
      </c>
      <c r="X1210" s="1" t="str">
        <f>IF(ISBLANK(W1210),"",VLOOKUP($W1210,Sheet2!$A$2:$E$29,3,FALSE))</f>
        <v>UI_icon_teshudognzuo_05</v>
      </c>
      <c r="Y1210" s="1" t="str">
        <f>IF(ISBLANK(W1210),"",VLOOKUP($W1210,Sheet2!$A$2:$E$29,4,FALSE))</f>
        <v>BQ_mood05</v>
      </c>
    </row>
    <row r="1211" s="1" customFormat="1" ht="16" customHeight="1" spans="1:25">
      <c r="A1211" s="4">
        <f t="shared" si="262"/>
        <v>1205</v>
      </c>
      <c r="B1211" s="5">
        <v>113052</v>
      </c>
      <c r="C1211" s="5" t="s">
        <v>56</v>
      </c>
      <c r="D1211" s="150" t="str">
        <f t="shared" si="263"/>
        <v>UI_icon_teshudognzuo_14</v>
      </c>
      <c r="E1211" s="1" t="str">
        <f t="shared" si="261"/>
        <v>无奈</v>
      </c>
      <c r="F1211" s="1" t="s">
        <v>639</v>
      </c>
      <c r="I1211" s="1">
        <v>1</v>
      </c>
      <c r="J1211" s="1">
        <v>0</v>
      </c>
      <c r="K1211" s="1">
        <v>1</v>
      </c>
      <c r="L1211" s="1" t="s">
        <v>640</v>
      </c>
      <c r="M1211" s="1" t="s">
        <v>300</v>
      </c>
      <c r="O1211" s="156">
        <v>409702</v>
      </c>
      <c r="P1211" s="1">
        <v>1</v>
      </c>
      <c r="T1211" s="9"/>
      <c r="U1211" s="9"/>
      <c r="V1211" s="1">
        <v>15</v>
      </c>
      <c r="W1211" s="1" t="s">
        <v>101</v>
      </c>
      <c r="X1211" s="1" t="str">
        <f>IF(ISBLANK(W1211),"",VLOOKUP($W1211,Sheet2!$A$2:$E$29,3,FALSE))</f>
        <v>UI_icon_teshudognzuo_14</v>
      </c>
      <c r="Y1211" s="1" t="str">
        <f>IF(ISBLANK(W1211),"",VLOOKUP($W1211,Sheet2!$A$2:$E$29,4,FALSE))</f>
        <v>BQ_mood14</v>
      </c>
    </row>
    <row r="1212" s="1" customFormat="1" ht="16" customHeight="1" spans="1:25">
      <c r="A1212" s="4">
        <f t="shared" si="262"/>
        <v>1206</v>
      </c>
      <c r="B1212" s="5">
        <v>113052</v>
      </c>
      <c r="C1212" s="5" t="s">
        <v>61</v>
      </c>
      <c r="D1212" s="150" t="str">
        <f t="shared" si="263"/>
        <v>UI_icon_teshudognzuo_07</v>
      </c>
      <c r="E1212" s="1" t="str">
        <f t="shared" si="261"/>
        <v>观望</v>
      </c>
      <c r="F1212" s="1" t="s">
        <v>641</v>
      </c>
      <c r="I1212" s="1">
        <v>1</v>
      </c>
      <c r="J1212" s="1">
        <v>0</v>
      </c>
      <c r="K1212" s="1">
        <v>1</v>
      </c>
      <c r="L1212" s="1" t="s">
        <v>642</v>
      </c>
      <c r="M1212" s="1" t="s">
        <v>300</v>
      </c>
      <c r="O1212" s="156">
        <v>409702</v>
      </c>
      <c r="P1212" s="1">
        <v>1</v>
      </c>
      <c r="T1212" s="9"/>
      <c r="U1212" s="9"/>
      <c r="V1212" s="1">
        <v>8</v>
      </c>
      <c r="W1212" s="1" t="s">
        <v>127</v>
      </c>
      <c r="X1212" s="1" t="str">
        <f>IF(ISBLANK(W1212),"",VLOOKUP($W1212,Sheet2!$A$2:$E$29,3,FALSE))</f>
        <v>UI_icon_teshudognzuo_07</v>
      </c>
      <c r="Y1212" s="1" t="str">
        <f>IF(ISBLANK(W1212),"",VLOOKUP($W1212,Sheet2!$A$2:$E$29,4,FALSE))</f>
        <v>BQ_mood07</v>
      </c>
    </row>
    <row r="1213" s="1" customFormat="1" ht="16" customHeight="1" spans="1:25">
      <c r="A1213" s="4">
        <f t="shared" si="262"/>
        <v>1207</v>
      </c>
      <c r="B1213" s="5">
        <v>113052</v>
      </c>
      <c r="C1213" s="5" t="s">
        <v>66</v>
      </c>
      <c r="D1213" s="150" t="str">
        <f t="shared" si="263"/>
        <v>UI_icon_teshudognzuo_16</v>
      </c>
      <c r="E1213" s="1" t="str">
        <f t="shared" si="261"/>
        <v>挑衅</v>
      </c>
      <c r="F1213" s="1" t="s">
        <v>643</v>
      </c>
      <c r="I1213" s="1">
        <v>1</v>
      </c>
      <c r="J1213" s="1">
        <v>0</v>
      </c>
      <c r="K1213" s="1">
        <v>1</v>
      </c>
      <c r="L1213" s="1" t="s">
        <v>644</v>
      </c>
      <c r="M1213" s="1" t="s">
        <v>300</v>
      </c>
      <c r="O1213" s="156">
        <v>409702</v>
      </c>
      <c r="P1213" s="1">
        <v>1</v>
      </c>
      <c r="T1213" s="9"/>
      <c r="U1213" s="9"/>
      <c r="V1213" s="1">
        <v>17</v>
      </c>
      <c r="W1213" s="1" t="s">
        <v>55</v>
      </c>
      <c r="X1213" s="1" t="str">
        <f>IF(ISBLANK(W1213),"",VLOOKUP($W1213,Sheet2!$A$2:$E$29,3,FALSE))</f>
        <v>UI_icon_teshudognzuo_16</v>
      </c>
      <c r="Y1213" s="1" t="str">
        <f>IF(ISBLANK(W1213),"",VLOOKUP($W1213,Sheet2!$A$2:$E$29,4,FALSE))</f>
        <v>BQ_mood16</v>
      </c>
    </row>
    <row r="1214" s="1" customFormat="1" ht="16" customHeight="1" spans="1:25">
      <c r="A1214" s="4">
        <f t="shared" si="262"/>
        <v>1208</v>
      </c>
      <c r="B1214" s="5">
        <v>113052</v>
      </c>
      <c r="C1214" s="5" t="s">
        <v>93</v>
      </c>
      <c r="D1214" s="150" t="str">
        <f t="shared" si="263"/>
        <v>UI_icon_teshudognzuo_10</v>
      </c>
      <c r="E1214" s="1" t="str">
        <f t="shared" si="261"/>
        <v>生气</v>
      </c>
      <c r="I1214" s="1">
        <v>0</v>
      </c>
      <c r="J1214" s="1">
        <v>1</v>
      </c>
      <c r="K1214" s="1">
        <v>0</v>
      </c>
      <c r="O1214" s="156">
        <v>409702</v>
      </c>
      <c r="P1214" s="1">
        <v>0</v>
      </c>
      <c r="S1214" s="1" t="s">
        <v>365</v>
      </c>
      <c r="T1214" s="9"/>
      <c r="U1214" s="9"/>
      <c r="V1214" s="1">
        <v>5</v>
      </c>
      <c r="W1214" s="1" t="s">
        <v>446</v>
      </c>
      <c r="X1214" s="1" t="str">
        <f>IF(ISBLANK(W1214),"",VLOOKUP($W1214,Sheet2!$A$2:$E$29,3,FALSE))</f>
        <v>UI_icon_teshudognzuo_10</v>
      </c>
      <c r="Y1214" s="1" t="str">
        <f>IF(ISBLANK(W1214),"",VLOOKUP($W1214,Sheet2!$A$2:$E$29,4,FALSE))</f>
        <v>BQ_mood10</v>
      </c>
    </row>
    <row r="1215" s="22" customFormat="1" ht="18" customHeight="1" spans="1:25">
      <c r="A1215" s="4">
        <f t="shared" si="262"/>
        <v>1209</v>
      </c>
      <c r="B1215" s="22">
        <v>113077</v>
      </c>
      <c r="C1215" s="22" t="s">
        <v>50</v>
      </c>
      <c r="D1215" t="str">
        <f>IF(ISBLANK(C1215),"",VLOOKUP($W1215,Sheet2!$A$2:$E$29,3,FALSE))</f>
        <v>UI_icon_teshudognzuo_05</v>
      </c>
      <c r="E1215" t="str">
        <f t="shared" si="261"/>
        <v>示威</v>
      </c>
      <c r="F1215" s="22" t="s">
        <v>863</v>
      </c>
      <c r="I1215" s="22">
        <v>1</v>
      </c>
      <c r="J1215" s="22">
        <v>0</v>
      </c>
      <c r="K1215" s="22">
        <v>1</v>
      </c>
      <c r="L1215" s="88" t="s">
        <v>864</v>
      </c>
      <c r="O1215" s="22">
        <v>4011901</v>
      </c>
      <c r="P1215" s="22">
        <v>1</v>
      </c>
      <c r="T1215" s="95"/>
      <c r="U1215" s="95" t="s">
        <v>1390</v>
      </c>
      <c r="W1215" s="22" t="s">
        <v>60</v>
      </c>
      <c r="X1215" t="str">
        <f>IF(ISBLANK(W1215),"",VLOOKUP($W1215,Sheet2!$A$2:$E$29,3,FALSE))</f>
        <v>UI_icon_teshudognzuo_05</v>
      </c>
      <c r="Y1215" t="str">
        <f>IF(ISBLANK(W1215),"",VLOOKUP($W1215,Sheet2!$A$2:$E$29,4,FALSE))</f>
        <v>BQ_mood05</v>
      </c>
    </row>
    <row r="1216" s="22" customFormat="1" spans="1:25">
      <c r="A1216" s="4">
        <f t="shared" si="262"/>
        <v>1210</v>
      </c>
      <c r="B1216" s="22">
        <v>113077</v>
      </c>
      <c r="C1216" s="22" t="s">
        <v>56</v>
      </c>
      <c r="D1216" t="str">
        <f>IF(ISBLANK(C1216),"",VLOOKUP($W1216,Sheet2!$A$2:$E$29,3,FALSE))</f>
        <v>UI_icon_teshudognzuo_04</v>
      </c>
      <c r="E1216" t="str">
        <f t="shared" si="261"/>
        <v>放松</v>
      </c>
      <c r="F1216" s="22" t="s">
        <v>866</v>
      </c>
      <c r="I1216" s="22">
        <v>1</v>
      </c>
      <c r="J1216" s="22">
        <v>0</v>
      </c>
      <c r="K1216" s="22">
        <v>1</v>
      </c>
      <c r="L1216" s="22" t="s">
        <v>867</v>
      </c>
      <c r="O1216" s="22">
        <v>4011901</v>
      </c>
      <c r="P1216" s="22">
        <v>1</v>
      </c>
      <c r="T1216" s="95"/>
      <c r="U1216" s="95"/>
      <c r="W1216" s="22" t="s">
        <v>111</v>
      </c>
      <c r="X1216" t="str">
        <f>IF(ISBLANK(W1216),"",VLOOKUP($W1216,Sheet2!$A$2:$E$29,3,FALSE))</f>
        <v>UI_icon_teshudognzuo_04</v>
      </c>
      <c r="Y1216" t="str">
        <f>IF(ISBLANK(W1216),"",VLOOKUP($W1216,Sheet2!$A$2:$E$29,4,FALSE))</f>
        <v>BQ_mood04</v>
      </c>
    </row>
    <row r="1217" s="22" customFormat="1" spans="1:25">
      <c r="A1217" s="4">
        <f t="shared" si="262"/>
        <v>1211</v>
      </c>
      <c r="B1217" s="22">
        <v>113077</v>
      </c>
      <c r="C1217" s="22" t="s">
        <v>61</v>
      </c>
      <c r="D1217" t="str">
        <f>IF(ISBLANK(C1217),"",VLOOKUP($W1217,Sheet2!$A$2:$E$29,3,FALSE))</f>
        <v>UI_icon_teshudognzuo_07</v>
      </c>
      <c r="E1217" t="str">
        <f t="shared" si="261"/>
        <v>观望</v>
      </c>
      <c r="F1217" s="22" t="s">
        <v>868</v>
      </c>
      <c r="I1217" s="22">
        <v>1</v>
      </c>
      <c r="J1217" s="22">
        <v>0</v>
      </c>
      <c r="K1217" s="22">
        <v>1</v>
      </c>
      <c r="L1217" s="22" t="s">
        <v>869</v>
      </c>
      <c r="O1217" s="22">
        <v>4011901</v>
      </c>
      <c r="P1217" s="22">
        <v>1</v>
      </c>
      <c r="T1217" s="95"/>
      <c r="U1217" s="95"/>
      <c r="W1217" s="22" t="s">
        <v>127</v>
      </c>
      <c r="X1217" t="str">
        <f>IF(ISBLANK(W1217),"",VLOOKUP($W1217,Sheet2!$A$2:$E$29,3,FALSE))</f>
        <v>UI_icon_teshudognzuo_07</v>
      </c>
      <c r="Y1217" t="str">
        <f>IF(ISBLANK(W1217),"",VLOOKUP($W1217,Sheet2!$A$2:$E$29,4,FALSE))</f>
        <v>BQ_mood07</v>
      </c>
    </row>
    <row r="1218" s="22" customFormat="1" spans="1:25">
      <c r="A1218" s="4">
        <f t="shared" si="262"/>
        <v>1212</v>
      </c>
      <c r="B1218" s="22">
        <v>113077</v>
      </c>
      <c r="C1218" s="22" t="s">
        <v>66</v>
      </c>
      <c r="D1218" t="str">
        <f>IF(ISBLANK(C1218),"",VLOOKUP($W1218,Sheet2!$A$2:$E$29,3,FALSE))</f>
        <v>UI_icon_teshudognzuo_10</v>
      </c>
      <c r="E1218" t="str">
        <f t="shared" si="261"/>
        <v>生气</v>
      </c>
      <c r="F1218" s="22" t="s">
        <v>870</v>
      </c>
      <c r="I1218" s="22">
        <v>1</v>
      </c>
      <c r="J1218" s="22">
        <v>0</v>
      </c>
      <c r="K1218" s="22">
        <v>1</v>
      </c>
      <c r="L1218" s="88" t="s">
        <v>871</v>
      </c>
      <c r="O1218" s="22">
        <v>4011901</v>
      </c>
      <c r="P1218" s="22">
        <v>1</v>
      </c>
      <c r="T1218" s="95"/>
      <c r="U1218" s="95"/>
      <c r="W1218" s="22" t="s">
        <v>446</v>
      </c>
      <c r="X1218" t="str">
        <f>IF(ISBLANK(W1218),"",VLOOKUP($W1218,Sheet2!$A$2:$E$29,3,FALSE))</f>
        <v>UI_icon_teshudognzuo_10</v>
      </c>
      <c r="Y1218" t="str">
        <f>IF(ISBLANK(W1218),"",VLOOKUP($W1218,Sheet2!$A$2:$E$29,4,FALSE))</f>
        <v>BQ_mood10</v>
      </c>
    </row>
    <row r="1219" s="22" customFormat="1" spans="1:25">
      <c r="A1219" s="4">
        <f t="shared" ref="A1219:A1228" si="264">ROW()-6</f>
        <v>1213</v>
      </c>
      <c r="B1219" s="22">
        <v>113077</v>
      </c>
      <c r="C1219" s="22" t="s">
        <v>93</v>
      </c>
      <c r="D1219" t="str">
        <f>IF(ISBLANK(C1219),"",VLOOKUP($W1219,Sheet2!$A$2:$E$29,3,FALSE))</f>
        <v>UI_icon_teshudognzuo_04</v>
      </c>
      <c r="E1219" t="str">
        <f t="shared" si="261"/>
        <v>放松</v>
      </c>
      <c r="F1219" s="88" t="s">
        <v>866</v>
      </c>
      <c r="I1219" s="22">
        <v>1</v>
      </c>
      <c r="J1219" s="22">
        <v>0</v>
      </c>
      <c r="K1219" s="22">
        <v>1</v>
      </c>
      <c r="L1219" s="22" t="s">
        <v>867</v>
      </c>
      <c r="O1219" s="22">
        <v>4011901</v>
      </c>
      <c r="P1219" s="22">
        <v>1</v>
      </c>
      <c r="T1219" s="95"/>
      <c r="U1219" s="95"/>
      <c r="W1219" s="22" t="s">
        <v>111</v>
      </c>
      <c r="X1219" t="str">
        <f>IF(ISBLANK(W1219),"",VLOOKUP($W1219,Sheet2!$A$2:$E$29,3,FALSE))</f>
        <v>UI_icon_teshudognzuo_04</v>
      </c>
      <c r="Y1219" t="str">
        <f>IF(ISBLANK(W1219),"",VLOOKUP($W1219,Sheet2!$A$2:$E$29,4,FALSE))</f>
        <v>BQ_mood04</v>
      </c>
    </row>
    <row r="1220" s="22" customFormat="1" spans="1:25">
      <c r="A1220" s="4">
        <f t="shared" si="264"/>
        <v>1214</v>
      </c>
      <c r="B1220" s="22">
        <v>113077</v>
      </c>
      <c r="C1220" s="22" t="s">
        <v>364</v>
      </c>
      <c r="D1220" t="str">
        <f>IF(ISBLANK(C1220),"",VLOOKUP($W1220,Sheet2!$A$2:$E$29,3,FALSE))</f>
        <v>UI_icon_teshudognzuo_03</v>
      </c>
      <c r="E1220" t="str">
        <f t="shared" si="261"/>
        <v>打招呼</v>
      </c>
      <c r="I1220" s="22">
        <v>0</v>
      </c>
      <c r="J1220" s="22">
        <v>1</v>
      </c>
      <c r="K1220" s="22">
        <v>0</v>
      </c>
      <c r="O1220" s="22">
        <v>4011901</v>
      </c>
      <c r="P1220" s="22">
        <v>0</v>
      </c>
      <c r="S1220" s="22" t="s">
        <v>365</v>
      </c>
      <c r="T1220" s="95"/>
      <c r="U1220" s="95"/>
      <c r="W1220" s="22" t="s">
        <v>103</v>
      </c>
      <c r="X1220" t="str">
        <f>IF(ISBLANK(W1220),"",VLOOKUP($W1220,Sheet2!$A$2:$E$29,3,FALSE))</f>
        <v>UI_icon_teshudognzuo_03</v>
      </c>
      <c r="Y1220" t="str">
        <f>IF(ISBLANK(W1220),"",VLOOKUP($W1220,Sheet2!$A$2:$E$29,4,FALSE))</f>
        <v>BQ_mood03</v>
      </c>
    </row>
    <row r="1221" spans="1:25">
      <c r="A1221" s="4">
        <f t="shared" si="264"/>
        <v>1215</v>
      </c>
      <c r="B1221" s="22">
        <v>113077</v>
      </c>
      <c r="C1221" s="22" t="s">
        <v>1328</v>
      </c>
      <c r="D1221" s="21" t="s">
        <v>92</v>
      </c>
      <c r="E1221" s="21" t="s">
        <v>72</v>
      </c>
      <c r="I1221">
        <v>1</v>
      </c>
      <c r="O1221">
        <v>4011901</v>
      </c>
      <c r="R1221">
        <v>1</v>
      </c>
      <c r="W1221" s="21" t="s">
        <v>72</v>
      </c>
      <c r="X1221" t="s">
        <v>92</v>
      </c>
      <c r="Y1221" t="s">
        <v>271</v>
      </c>
    </row>
    <row r="1222" spans="1:25">
      <c r="A1222" s="4">
        <f t="shared" si="264"/>
        <v>1216</v>
      </c>
      <c r="B1222">
        <v>113077</v>
      </c>
      <c r="C1222" s="22" t="s">
        <v>1391</v>
      </c>
      <c r="D1222" s="21" t="s">
        <v>78</v>
      </c>
      <c r="E1222" s="21" t="s">
        <v>65</v>
      </c>
      <c r="I1222">
        <v>1</v>
      </c>
      <c r="O1222">
        <v>4011901</v>
      </c>
      <c r="R1222">
        <v>1</v>
      </c>
      <c r="W1222" s="21" t="s">
        <v>65</v>
      </c>
      <c r="X1222" t="s">
        <v>78</v>
      </c>
      <c r="Y1222" t="s">
        <v>272</v>
      </c>
    </row>
    <row r="1223" s="1" customFormat="1" ht="18.75" spans="1:25">
      <c r="A1223" s="4">
        <f t="shared" si="264"/>
        <v>1217</v>
      </c>
      <c r="B1223" s="1">
        <v>113037</v>
      </c>
      <c r="C1223" s="1" t="s">
        <v>50</v>
      </c>
      <c r="D1223" s="1" t="s">
        <v>78</v>
      </c>
      <c r="E1223" s="1" t="s">
        <v>65</v>
      </c>
      <c r="F1223" s="1" t="s">
        <v>498</v>
      </c>
      <c r="I1223" s="1">
        <v>1</v>
      </c>
      <c r="J1223" s="1">
        <v>0</v>
      </c>
      <c r="K1223" s="1">
        <v>1</v>
      </c>
      <c r="L1223" s="1" t="s">
        <v>499</v>
      </c>
      <c r="M1223" s="216" t="s">
        <v>300</v>
      </c>
      <c r="O1223" s="1">
        <v>407304</v>
      </c>
      <c r="P1223" s="1">
        <v>1</v>
      </c>
      <c r="T1223" s="9"/>
      <c r="U1223" s="9" t="s">
        <v>1392</v>
      </c>
      <c r="V1223" s="1">
        <v>1</v>
      </c>
      <c r="W1223" s="1" t="s">
        <v>65</v>
      </c>
      <c r="X1223" s="1" t="s">
        <v>78</v>
      </c>
      <c r="Y1223" s="1" t="s">
        <v>272</v>
      </c>
    </row>
    <row r="1224" s="1" customFormat="1" ht="18.75" spans="1:25">
      <c r="A1224" s="4">
        <f t="shared" si="264"/>
        <v>1218</v>
      </c>
      <c r="B1224" s="1">
        <v>113037</v>
      </c>
      <c r="C1224" s="1" t="s">
        <v>56</v>
      </c>
      <c r="D1224" s="1" t="s">
        <v>126</v>
      </c>
      <c r="E1224" s="1" t="s">
        <v>127</v>
      </c>
      <c r="F1224" s="1" t="s">
        <v>501</v>
      </c>
      <c r="I1224" s="1">
        <v>1</v>
      </c>
      <c r="J1224" s="1">
        <v>0</v>
      </c>
      <c r="K1224" s="1">
        <v>1</v>
      </c>
      <c r="L1224" s="1" t="s">
        <v>502</v>
      </c>
      <c r="M1224" s="216" t="s">
        <v>300</v>
      </c>
      <c r="O1224" s="1">
        <v>407304</v>
      </c>
      <c r="P1224" s="1">
        <v>1</v>
      </c>
      <c r="T1224" s="9"/>
      <c r="U1224" s="9"/>
      <c r="V1224" s="1">
        <v>2</v>
      </c>
      <c r="W1224" s="1" t="s">
        <v>127</v>
      </c>
      <c r="X1224" s="1" t="s">
        <v>126</v>
      </c>
      <c r="Y1224" s="1" t="s">
        <v>273</v>
      </c>
    </row>
    <row r="1225" s="1" customFormat="1" ht="18.75" spans="1:25">
      <c r="A1225" s="4">
        <f t="shared" si="264"/>
        <v>1219</v>
      </c>
      <c r="B1225" s="1">
        <v>113037</v>
      </c>
      <c r="C1225" s="1" t="s">
        <v>61</v>
      </c>
      <c r="D1225" s="1" t="s">
        <v>746</v>
      </c>
      <c r="E1225" s="1" t="s">
        <v>449</v>
      </c>
      <c r="F1225" s="1" t="s">
        <v>503</v>
      </c>
      <c r="I1225" s="1">
        <v>1</v>
      </c>
      <c r="J1225" s="1">
        <v>0</v>
      </c>
      <c r="K1225" s="1">
        <v>1</v>
      </c>
      <c r="L1225" s="1" t="s">
        <v>504</v>
      </c>
      <c r="M1225" s="216" t="s">
        <v>300</v>
      </c>
      <c r="O1225" s="1">
        <v>407304</v>
      </c>
      <c r="P1225" s="1">
        <v>1</v>
      </c>
      <c r="T1225" s="9"/>
      <c r="U1225" s="9"/>
      <c r="V1225" s="1">
        <v>3</v>
      </c>
      <c r="W1225" s="1" t="s">
        <v>449</v>
      </c>
      <c r="X1225" s="1" t="s">
        <v>746</v>
      </c>
      <c r="Y1225" s="1" t="s">
        <v>747</v>
      </c>
    </row>
    <row r="1226" s="1" customFormat="1" ht="18.75" spans="1:25">
      <c r="A1226" s="4">
        <f t="shared" si="264"/>
        <v>1220</v>
      </c>
      <c r="B1226" s="1">
        <v>113037</v>
      </c>
      <c r="C1226" s="1" t="s">
        <v>66</v>
      </c>
      <c r="D1226" s="1" t="s">
        <v>92</v>
      </c>
      <c r="E1226" s="1" t="s">
        <v>72</v>
      </c>
      <c r="F1226" s="1" t="s">
        <v>505</v>
      </c>
      <c r="I1226" s="1">
        <v>1</v>
      </c>
      <c r="J1226" s="1">
        <v>0</v>
      </c>
      <c r="K1226" s="1">
        <v>1</v>
      </c>
      <c r="L1226" s="1" t="s">
        <v>506</v>
      </c>
      <c r="M1226" s="216" t="s">
        <v>300</v>
      </c>
      <c r="O1226" s="1">
        <v>407304</v>
      </c>
      <c r="P1226" s="1">
        <v>1</v>
      </c>
      <c r="T1226" s="9"/>
      <c r="U1226" s="9"/>
      <c r="V1226" s="1">
        <v>4</v>
      </c>
      <c r="W1226" s="1" t="s">
        <v>72</v>
      </c>
      <c r="X1226" s="1" t="s">
        <v>92</v>
      </c>
      <c r="Y1226" s="1" t="s">
        <v>271</v>
      </c>
    </row>
    <row r="1227" s="1" customFormat="1" ht="18.75" spans="1:25">
      <c r="A1227" s="4">
        <f t="shared" si="264"/>
        <v>1221</v>
      </c>
      <c r="B1227" s="1">
        <v>113037</v>
      </c>
      <c r="C1227" s="1" t="s">
        <v>93</v>
      </c>
      <c r="D1227" s="1" t="s">
        <v>102</v>
      </c>
      <c r="E1227" s="1" t="s">
        <v>103</v>
      </c>
      <c r="F1227" s="1" t="s">
        <v>507</v>
      </c>
      <c r="I1227" s="1">
        <v>1</v>
      </c>
      <c r="J1227" s="1">
        <v>0</v>
      </c>
      <c r="K1227" s="1">
        <v>1</v>
      </c>
      <c r="L1227" s="1" t="s">
        <v>508</v>
      </c>
      <c r="M1227" s="216" t="s">
        <v>300</v>
      </c>
      <c r="O1227" s="1">
        <v>407304</v>
      </c>
      <c r="P1227" s="1">
        <v>1</v>
      </c>
      <c r="T1227" s="9"/>
      <c r="U1227" s="9"/>
      <c r="V1227" s="1">
        <v>5</v>
      </c>
      <c r="W1227" s="1" t="s">
        <v>103</v>
      </c>
      <c r="X1227" s="1" t="s">
        <v>102</v>
      </c>
      <c r="Y1227" s="1" t="s">
        <v>749</v>
      </c>
    </row>
    <row r="1228" s="1" customFormat="1" ht="18.75" spans="1:25">
      <c r="A1228" s="4">
        <f t="shared" si="264"/>
        <v>1222</v>
      </c>
      <c r="B1228" s="1">
        <v>113037</v>
      </c>
      <c r="C1228" s="1" t="s">
        <v>364</v>
      </c>
      <c r="D1228" s="1" t="s">
        <v>1095</v>
      </c>
      <c r="E1228" s="1" t="s">
        <v>153</v>
      </c>
      <c r="I1228" s="1">
        <v>0</v>
      </c>
      <c r="J1228" s="1">
        <v>1</v>
      </c>
      <c r="K1228" s="1">
        <v>0</v>
      </c>
      <c r="O1228" s="1">
        <v>407304</v>
      </c>
      <c r="P1228" s="1">
        <v>0</v>
      </c>
      <c r="S1228" s="1" t="s">
        <v>365</v>
      </c>
      <c r="T1228" s="9"/>
      <c r="U1228" s="9"/>
      <c r="V1228" s="1">
        <v>6</v>
      </c>
      <c r="W1228" s="1" t="s">
        <v>153</v>
      </c>
      <c r="X1228" s="1" t="s">
        <v>1095</v>
      </c>
      <c r="Y1228" s="1" t="s">
        <v>1327</v>
      </c>
    </row>
    <row r="1229" s="1" customFormat="1" ht="18.75" spans="1:25">
      <c r="A1229" s="4">
        <f t="shared" ref="A1229:A1238" si="265">ROW()-6</f>
        <v>1223</v>
      </c>
      <c r="B1229" s="1">
        <v>113078</v>
      </c>
      <c r="C1229" s="1" t="s">
        <v>50</v>
      </c>
      <c r="D1229" t="str">
        <f>IF(ISBLANK(C1229),"",VLOOKUP($W1229,Sheet2!$A$2:$E$29,3,FALSE))</f>
        <v>UI_icon_teshudognzuo_05</v>
      </c>
      <c r="E1229" t="str">
        <f>W1229</f>
        <v>示威</v>
      </c>
      <c r="F1229" s="1" t="s">
        <v>872</v>
      </c>
      <c r="I1229" s="1">
        <v>1</v>
      </c>
      <c r="J1229" s="1">
        <v>0</v>
      </c>
      <c r="K1229" s="1">
        <v>1</v>
      </c>
      <c r="L1229" s="1" t="s">
        <v>873</v>
      </c>
      <c r="O1229" s="1">
        <v>4012101</v>
      </c>
      <c r="P1229" s="1">
        <v>1</v>
      </c>
      <c r="T1229" s="9"/>
      <c r="U1229" s="9" t="s">
        <v>1393</v>
      </c>
      <c r="W1229" s="1" t="s">
        <v>60</v>
      </c>
      <c r="X1229" t="str">
        <f>IF(ISBLANK(W1229),"",VLOOKUP($W1229,Sheet2!$A$2:$E$29,3,FALSE))</f>
        <v>UI_icon_teshudognzuo_05</v>
      </c>
      <c r="Y1229" t="str">
        <f>IF(ISBLANK(W1229),"",VLOOKUP($W1229,Sheet2!$A$2:$E$29,4,FALSE))</f>
        <v>BQ_mood05</v>
      </c>
    </row>
    <row r="1230" s="1" customFormat="1" ht="18.75" spans="1:25">
      <c r="A1230" s="4">
        <f t="shared" si="265"/>
        <v>1224</v>
      </c>
      <c r="B1230" s="1">
        <v>113078</v>
      </c>
      <c r="C1230" s="1" t="s">
        <v>56</v>
      </c>
      <c r="D1230" t="str">
        <f>IF(ISBLANK(C1230),"",VLOOKUP($W1230,Sheet2!$A$2:$E$29,3,FALSE))</f>
        <v>UI_icon_teshudognzuo_07</v>
      </c>
      <c r="E1230" t="str">
        <f t="shared" ref="E1230:E1236" si="266">W1230</f>
        <v>观望</v>
      </c>
      <c r="F1230" s="1" t="s">
        <v>875</v>
      </c>
      <c r="I1230" s="1">
        <v>1</v>
      </c>
      <c r="J1230" s="1">
        <v>0</v>
      </c>
      <c r="K1230" s="1">
        <v>1</v>
      </c>
      <c r="L1230" s="1" t="s">
        <v>876</v>
      </c>
      <c r="O1230" s="1">
        <v>4012101</v>
      </c>
      <c r="P1230" s="1">
        <v>1</v>
      </c>
      <c r="T1230" s="9"/>
      <c r="U1230" s="9"/>
      <c r="W1230" s="1" t="s">
        <v>127</v>
      </c>
      <c r="X1230" t="str">
        <f>IF(ISBLANK(W1230),"",VLOOKUP($W1230,Sheet2!$A$2:$E$29,3,FALSE))</f>
        <v>UI_icon_teshudognzuo_07</v>
      </c>
      <c r="Y1230" t="str">
        <f>IF(ISBLANK(W1230),"",VLOOKUP($W1230,Sheet2!$A$2:$E$29,4,FALSE))</f>
        <v>BQ_mood07</v>
      </c>
    </row>
    <row r="1231" s="1" customFormat="1" ht="18.75" spans="1:25">
      <c r="A1231" s="4">
        <f t="shared" si="265"/>
        <v>1225</v>
      </c>
      <c r="B1231" s="1">
        <v>113078</v>
      </c>
      <c r="C1231" s="1" t="s">
        <v>61</v>
      </c>
      <c r="D1231" t="str">
        <f>IF(ISBLANK(C1231),"",VLOOKUP($W1231,Sheet2!$A$2:$E$29,3,FALSE))</f>
        <v>UI_icon_teshudognzuo_10</v>
      </c>
      <c r="E1231" t="str">
        <f t="shared" si="266"/>
        <v>生气</v>
      </c>
      <c r="F1231" s="1" t="s">
        <v>877</v>
      </c>
      <c r="I1231" s="1">
        <v>1</v>
      </c>
      <c r="J1231" s="1">
        <v>0</v>
      </c>
      <c r="K1231" s="1">
        <v>1</v>
      </c>
      <c r="L1231" s="1" t="s">
        <v>878</v>
      </c>
      <c r="O1231" s="1">
        <v>4012101</v>
      </c>
      <c r="P1231" s="1">
        <v>1</v>
      </c>
      <c r="T1231" s="9"/>
      <c r="U1231" s="9"/>
      <c r="W1231" s="1" t="s">
        <v>446</v>
      </c>
      <c r="X1231" t="str">
        <f>IF(ISBLANK(W1231),"",VLOOKUP($W1231,Sheet2!$A$2:$E$29,3,FALSE))</f>
        <v>UI_icon_teshudognzuo_10</v>
      </c>
      <c r="Y1231" t="str">
        <f>IF(ISBLANK(W1231),"",VLOOKUP($W1231,Sheet2!$A$2:$E$29,4,FALSE))</f>
        <v>BQ_mood10</v>
      </c>
    </row>
    <row r="1232" s="1" customFormat="1" ht="18.75" spans="1:25">
      <c r="A1232" s="4">
        <f t="shared" si="265"/>
        <v>1226</v>
      </c>
      <c r="B1232" s="1">
        <v>113078</v>
      </c>
      <c r="C1232" s="1" t="s">
        <v>66</v>
      </c>
      <c r="D1232" t="str">
        <f>IF(ISBLANK(C1232),"",VLOOKUP($W1232,Sheet2!$A$2:$E$29,3,FALSE))</f>
        <v>UI_icon_teshudognzuo_15</v>
      </c>
      <c r="E1232" t="str">
        <f t="shared" si="266"/>
        <v>不屑</v>
      </c>
      <c r="I1232" s="1">
        <v>1</v>
      </c>
      <c r="J1232" s="1">
        <v>0</v>
      </c>
      <c r="K1232" s="1">
        <v>1</v>
      </c>
      <c r="O1232" s="1">
        <v>4012101</v>
      </c>
      <c r="P1232" s="1">
        <v>1</v>
      </c>
      <c r="T1232" s="9"/>
      <c r="U1232" s="9"/>
      <c r="W1232" s="1" t="s">
        <v>194</v>
      </c>
      <c r="X1232" t="str">
        <f>IF(ISBLANK(W1232),"",VLOOKUP($W1232,Sheet2!$A$2:$E$29,3,FALSE))</f>
        <v>UI_icon_teshudognzuo_15</v>
      </c>
      <c r="Y1232" t="str">
        <f>IF(ISBLANK(W1232),"",VLOOKUP($W1232,Sheet2!$A$2:$E$29,4,FALSE))</f>
        <v>BQ_mood15</v>
      </c>
    </row>
    <row r="1233" s="1" customFormat="1" ht="18.75" spans="1:25">
      <c r="A1233" s="4">
        <f t="shared" si="265"/>
        <v>1227</v>
      </c>
      <c r="B1233" s="1">
        <v>113078</v>
      </c>
      <c r="C1233" s="1" t="s">
        <v>93</v>
      </c>
      <c r="D1233" t="str">
        <f>IF(ISBLANK(C1233),"",VLOOKUP($W1233,Sheet2!$A$2:$E$29,3,FALSE))</f>
        <v>UI_icon_teshudognzuo_02</v>
      </c>
      <c r="E1233" t="str">
        <f t="shared" si="266"/>
        <v>拒绝</v>
      </c>
      <c r="F1233" s="1" t="s">
        <v>879</v>
      </c>
      <c r="I1233" s="1">
        <v>1</v>
      </c>
      <c r="J1233" s="1">
        <v>0</v>
      </c>
      <c r="K1233" s="1">
        <v>1</v>
      </c>
      <c r="L1233" s="1" t="s">
        <v>880</v>
      </c>
      <c r="O1233" s="1">
        <v>4012101</v>
      </c>
      <c r="P1233" s="1">
        <v>1</v>
      </c>
      <c r="T1233" s="9"/>
      <c r="U1233" s="9"/>
      <c r="W1233" s="1" t="s">
        <v>77</v>
      </c>
      <c r="X1233" t="str">
        <f>IF(ISBLANK(W1233),"",VLOOKUP($W1233,Sheet2!$A$2:$E$29,3,FALSE))</f>
        <v>UI_icon_teshudognzuo_02</v>
      </c>
      <c r="Y1233" t="str">
        <f>IF(ISBLANK(W1233),"",VLOOKUP($W1233,Sheet2!$A$2:$E$29,4,FALSE))</f>
        <v>BQ_mood02</v>
      </c>
    </row>
    <row r="1234" s="1" customFormat="1" ht="18.75" spans="1:25">
      <c r="A1234" s="4">
        <f t="shared" si="265"/>
        <v>1228</v>
      </c>
      <c r="B1234" s="1">
        <v>113078</v>
      </c>
      <c r="C1234" s="1" t="s">
        <v>364</v>
      </c>
      <c r="D1234" t="str">
        <f>IF(ISBLANK(C1234),"",VLOOKUP($W1234,Sheet2!$A$2:$E$29,3,FALSE))</f>
        <v>UI_icon_teshudognzuo_27</v>
      </c>
      <c r="E1234" t="str">
        <f t="shared" si="266"/>
        <v>秀</v>
      </c>
      <c r="I1234" s="1">
        <v>0</v>
      </c>
      <c r="J1234" s="1">
        <v>1</v>
      </c>
      <c r="K1234" s="1">
        <v>0</v>
      </c>
      <c r="O1234" s="1">
        <v>4012101</v>
      </c>
      <c r="P1234" s="1">
        <v>0</v>
      </c>
      <c r="S1234" s="1" t="s">
        <v>365</v>
      </c>
      <c r="T1234" s="9"/>
      <c r="U1234" s="9"/>
      <c r="W1234" s="1" t="s">
        <v>65</v>
      </c>
      <c r="X1234" t="str">
        <f>IF(ISBLANK(W1234),"",VLOOKUP($W1234,Sheet2!$A$2:$E$29,3,FALSE))</f>
        <v>UI_icon_teshudognzuo_27</v>
      </c>
      <c r="Y1234" t="str">
        <f>IF(ISBLANK(W1234),"",VLOOKUP($W1234,Sheet2!$A$2:$E$29,4,FALSE))</f>
        <v>BQ_mood27</v>
      </c>
    </row>
    <row r="1235" s="1" customFormat="1" ht="18.75" spans="1:25">
      <c r="A1235" s="4">
        <f t="shared" si="265"/>
        <v>1229</v>
      </c>
      <c r="B1235" s="1">
        <v>113078</v>
      </c>
      <c r="C1235" s="1" t="s">
        <v>547</v>
      </c>
      <c r="D1235" t="str">
        <f>IF(ISBLANK(C1235),"",VLOOKUP($W1235,Sheet2!$A$2:$E$29,3,FALSE))</f>
        <v>UI_icon_teshudognzuo_27</v>
      </c>
      <c r="E1235" t="str">
        <f t="shared" si="266"/>
        <v>秀</v>
      </c>
      <c r="I1235" s="1">
        <v>0</v>
      </c>
      <c r="J1235" s="1">
        <v>1</v>
      </c>
      <c r="K1235" s="1">
        <v>0</v>
      </c>
      <c r="O1235" s="1">
        <v>4012101</v>
      </c>
      <c r="P1235" s="1">
        <v>0</v>
      </c>
      <c r="S1235" s="1" t="s">
        <v>587</v>
      </c>
      <c r="T1235" s="9"/>
      <c r="U1235" s="9"/>
      <c r="W1235" s="1" t="s">
        <v>65</v>
      </c>
      <c r="X1235" t="str">
        <f>IF(ISBLANK(W1235),"",VLOOKUP($W1235,Sheet2!$A$2:$E$29,3,FALSE))</f>
        <v>UI_icon_teshudognzuo_27</v>
      </c>
      <c r="Y1235" t="str">
        <f>IF(ISBLANK(W1235),"",VLOOKUP($W1235,Sheet2!$A$2:$E$29,4,FALSE))</f>
        <v>BQ_mood27</v>
      </c>
    </row>
    <row r="1236" s="2" customFormat="1" ht="16" customHeight="1" spans="1:25">
      <c r="A1236" s="4">
        <f t="shared" si="265"/>
        <v>1230</v>
      </c>
      <c r="B1236" s="2">
        <v>113079</v>
      </c>
      <c r="C1236" s="2" t="s">
        <v>50</v>
      </c>
      <c r="D1236" s="2" t="str">
        <f>IF(ISBLANK(C1236),"",VLOOKUP($W1236,Sheet2!$A$2:$E$29,3,FALSE))</f>
        <v>UI_icon_teshudognzuo_05</v>
      </c>
      <c r="E1236" s="2" t="str">
        <f t="shared" si="266"/>
        <v>示威</v>
      </c>
      <c r="F1236" s="2" t="s">
        <v>881</v>
      </c>
      <c r="I1236" s="2">
        <v>1</v>
      </c>
      <c r="J1236" s="2">
        <v>0</v>
      </c>
      <c r="K1236" s="2">
        <v>1</v>
      </c>
      <c r="L1236" s="2" t="s">
        <v>882</v>
      </c>
      <c r="O1236" s="2">
        <v>4012201</v>
      </c>
      <c r="P1236" s="2">
        <v>1</v>
      </c>
      <c r="T1236" s="11"/>
      <c r="U1236" s="11" t="s">
        <v>1394</v>
      </c>
      <c r="W1236" s="2" t="s">
        <v>60</v>
      </c>
      <c r="X1236" s="2" t="str">
        <f>IF(ISBLANK(W1236),"",VLOOKUP($W1236,Sheet2!$A$2:$E$29,3,FALSE))</f>
        <v>UI_icon_teshudognzuo_05</v>
      </c>
      <c r="Y1236" s="2" t="str">
        <f>IF(ISBLANK(W1236),"",VLOOKUP($W1236,Sheet2!$A$2:$E$29,4,FALSE))</f>
        <v>BQ_mood05</v>
      </c>
    </row>
    <row r="1237" s="2" customFormat="1" ht="18" customHeight="1" spans="1:25">
      <c r="A1237" s="4">
        <f t="shared" si="265"/>
        <v>1231</v>
      </c>
      <c r="B1237" s="2">
        <v>113079</v>
      </c>
      <c r="C1237" s="2" t="s">
        <v>56</v>
      </c>
      <c r="D1237" s="2" t="str">
        <f>IF(ISBLANK(C1237),"",VLOOKUP($W1237,Sheet2!$A$2:$E$29,3,FALSE))</f>
        <v>UI_icon_teshudognzuo_07</v>
      </c>
      <c r="E1237" s="2" t="str">
        <f t="shared" ref="E1237:E1242" si="267">W1237</f>
        <v>观望</v>
      </c>
      <c r="F1237" s="2" t="s">
        <v>884</v>
      </c>
      <c r="I1237" s="2">
        <v>1</v>
      </c>
      <c r="J1237" s="2">
        <v>0</v>
      </c>
      <c r="K1237" s="2">
        <v>1</v>
      </c>
      <c r="L1237" s="2" t="s">
        <v>885</v>
      </c>
      <c r="O1237" s="2">
        <v>4012201</v>
      </c>
      <c r="P1237" s="2">
        <v>1</v>
      </c>
      <c r="T1237" s="11"/>
      <c r="U1237" s="11"/>
      <c r="W1237" s="2" t="s">
        <v>127</v>
      </c>
      <c r="X1237" s="2" t="str">
        <f>IF(ISBLANK(W1237),"",VLOOKUP($W1237,Sheet2!$A$2:$E$29,3,FALSE))</f>
        <v>UI_icon_teshudognzuo_07</v>
      </c>
      <c r="Y1237" s="2" t="str">
        <f>IF(ISBLANK(W1237),"",VLOOKUP($W1237,Sheet2!$A$2:$E$29,4,FALSE))</f>
        <v>BQ_mood07</v>
      </c>
    </row>
    <row r="1238" s="2" customFormat="1" ht="17" customHeight="1" spans="1:25">
      <c r="A1238" s="4">
        <f t="shared" si="265"/>
        <v>1232</v>
      </c>
      <c r="B1238" s="2">
        <v>113079</v>
      </c>
      <c r="C1238" s="2" t="s">
        <v>61</v>
      </c>
      <c r="D1238" s="2" t="str">
        <f>IF(ISBLANK(C1238),"",VLOOKUP($W1238,Sheet2!$A$2:$E$29,3,FALSE))</f>
        <v>UI_icon_teshudognzuo_15</v>
      </c>
      <c r="E1238" s="2" t="str">
        <f t="shared" si="267"/>
        <v>不屑</v>
      </c>
      <c r="F1238" s="2" t="s">
        <v>886</v>
      </c>
      <c r="I1238" s="2">
        <v>1</v>
      </c>
      <c r="J1238" s="2">
        <v>0</v>
      </c>
      <c r="K1238" s="2">
        <v>1</v>
      </c>
      <c r="L1238" s="2" t="s">
        <v>887</v>
      </c>
      <c r="O1238" s="2">
        <v>4012201</v>
      </c>
      <c r="P1238" s="2">
        <v>1</v>
      </c>
      <c r="T1238" s="11"/>
      <c r="U1238" s="11"/>
      <c r="W1238" s="2" t="s">
        <v>194</v>
      </c>
      <c r="X1238" s="2" t="str">
        <f>IF(ISBLANK(W1238),"",VLOOKUP($W1238,Sheet2!$A$2:$E$29,3,FALSE))</f>
        <v>UI_icon_teshudognzuo_15</v>
      </c>
      <c r="Y1238" s="2" t="str">
        <f>IF(ISBLANK(W1238),"",VLOOKUP($W1238,Sheet2!$A$2:$E$29,4,FALSE))</f>
        <v>BQ_mood15</v>
      </c>
    </row>
    <row r="1239" s="2" customFormat="1" spans="1:25">
      <c r="A1239" s="4">
        <f t="shared" ref="A1239:A1248" si="268">ROW()-6</f>
        <v>1233</v>
      </c>
      <c r="B1239" s="2">
        <v>113079</v>
      </c>
      <c r="C1239" s="2" t="s">
        <v>66</v>
      </c>
      <c r="D1239" s="2" t="str">
        <f>IF(ISBLANK(C1239),"",VLOOKUP($W1239,Sheet2!$A$2:$E$29,3,FALSE))</f>
        <v>UI_icon_teshudognzuo_02</v>
      </c>
      <c r="E1239" s="2" t="str">
        <f t="shared" si="267"/>
        <v>拒绝</v>
      </c>
      <c r="I1239" s="2">
        <v>1</v>
      </c>
      <c r="J1239" s="2">
        <v>0</v>
      </c>
      <c r="K1239" s="2">
        <v>1</v>
      </c>
      <c r="O1239" s="2">
        <v>4012201</v>
      </c>
      <c r="P1239" s="2">
        <v>1</v>
      </c>
      <c r="T1239" s="11"/>
      <c r="U1239" s="11"/>
      <c r="W1239" s="2" t="s">
        <v>77</v>
      </c>
      <c r="X1239" s="2" t="str">
        <f>IF(ISBLANK(W1239),"",VLOOKUP($W1239,Sheet2!$A$2:$E$29,3,FALSE))</f>
        <v>UI_icon_teshudognzuo_02</v>
      </c>
      <c r="Y1239" s="2" t="str">
        <f>IF(ISBLANK(W1239),"",VLOOKUP($W1239,Sheet2!$A$2:$E$29,4,FALSE))</f>
        <v>BQ_mood02</v>
      </c>
    </row>
    <row r="1240" s="2" customFormat="1" ht="19" customHeight="1" spans="1:25">
      <c r="A1240" s="4">
        <f t="shared" si="268"/>
        <v>1234</v>
      </c>
      <c r="B1240" s="2">
        <v>113079</v>
      </c>
      <c r="C1240" s="2" t="s">
        <v>93</v>
      </c>
      <c r="D1240" s="2" t="str">
        <f>IF(ISBLANK(C1240),"",VLOOKUP($W1240,Sheet2!$A$2:$E$29,3,FALSE))</f>
        <v>UI_icon_teshudognzuo_04</v>
      </c>
      <c r="E1240" s="2" t="str">
        <f t="shared" si="267"/>
        <v>放松</v>
      </c>
      <c r="F1240" s="2" t="s">
        <v>888</v>
      </c>
      <c r="I1240" s="2">
        <v>1</v>
      </c>
      <c r="J1240" s="2">
        <v>0</v>
      </c>
      <c r="K1240" s="2">
        <v>1</v>
      </c>
      <c r="L1240" s="2" t="s">
        <v>889</v>
      </c>
      <c r="O1240" s="2">
        <v>4012201</v>
      </c>
      <c r="P1240" s="2">
        <v>1</v>
      </c>
      <c r="T1240" s="11"/>
      <c r="U1240" s="11"/>
      <c r="W1240" s="2" t="s">
        <v>111</v>
      </c>
      <c r="X1240" s="2" t="str">
        <f>IF(ISBLANK(W1240),"",VLOOKUP($W1240,Sheet2!$A$2:$E$29,3,FALSE))</f>
        <v>UI_icon_teshudognzuo_04</v>
      </c>
      <c r="Y1240" s="2" t="str">
        <f>IF(ISBLANK(W1240),"",VLOOKUP($W1240,Sheet2!$A$2:$E$29,4,FALSE))</f>
        <v>BQ_mood04</v>
      </c>
    </row>
    <row r="1241" s="2" customFormat="1" ht="18" customHeight="1" spans="1:25">
      <c r="A1241" s="4">
        <f t="shared" si="268"/>
        <v>1235</v>
      </c>
      <c r="B1241" s="2">
        <v>113079</v>
      </c>
      <c r="C1241" s="2" t="s">
        <v>364</v>
      </c>
      <c r="D1241" s="2" t="str">
        <f>IF(ISBLANK(C1241),"",VLOOKUP($W1241,Sheet2!$A$2:$E$29,3,FALSE))</f>
        <v>UI_icon_teshudognzuo_27</v>
      </c>
      <c r="E1241" s="2" t="str">
        <f t="shared" si="267"/>
        <v>秀</v>
      </c>
      <c r="I1241" s="2">
        <v>0</v>
      </c>
      <c r="J1241" s="2">
        <v>1</v>
      </c>
      <c r="K1241" s="2">
        <v>0</v>
      </c>
      <c r="O1241" s="2">
        <v>4012201</v>
      </c>
      <c r="P1241" s="2">
        <v>0</v>
      </c>
      <c r="S1241" s="2" t="s">
        <v>365</v>
      </c>
      <c r="T1241" s="11"/>
      <c r="U1241" s="11"/>
      <c r="W1241" s="2" t="s">
        <v>65</v>
      </c>
      <c r="X1241" s="2" t="str">
        <f>IF(ISBLANK(W1241),"",VLOOKUP($W1241,Sheet2!$A$2:$E$29,3,FALSE))</f>
        <v>UI_icon_teshudognzuo_27</v>
      </c>
      <c r="Y1241" s="2" t="str">
        <f>IF(ISBLANK(W1241),"",VLOOKUP($W1241,Sheet2!$A$2:$E$29,4,FALSE))</f>
        <v>BQ_mood27</v>
      </c>
    </row>
    <row r="1242" s="2" customFormat="1" ht="18.75" spans="1:25">
      <c r="A1242" s="4">
        <f t="shared" si="268"/>
        <v>1236</v>
      </c>
      <c r="B1242" s="2">
        <v>113079</v>
      </c>
      <c r="C1242" s="2" t="s">
        <v>547</v>
      </c>
      <c r="D1242" s="2" t="str">
        <f>IF(ISBLANK(C1242),"",VLOOKUP($W1242,Sheet2!$A$2:$E$29,3,FALSE))</f>
        <v>UI_icon_teshudognzuo_27</v>
      </c>
      <c r="E1242" s="2" t="str">
        <f t="shared" si="267"/>
        <v>秀</v>
      </c>
      <c r="I1242" s="2">
        <v>0</v>
      </c>
      <c r="J1242" s="2">
        <v>1</v>
      </c>
      <c r="K1242" s="2">
        <v>0</v>
      </c>
      <c r="O1242" s="2">
        <v>4012201</v>
      </c>
      <c r="P1242" s="2">
        <v>0</v>
      </c>
      <c r="S1242" s="3" t="s">
        <v>587</v>
      </c>
      <c r="T1242" s="12"/>
      <c r="U1242" s="12"/>
      <c r="W1242" s="2" t="s">
        <v>65</v>
      </c>
      <c r="X1242" s="2" t="str">
        <f>IF(ISBLANK(W1242),"",VLOOKUP($W1242,Sheet2!$A$2:$E$29,3,FALSE))</f>
        <v>UI_icon_teshudognzuo_27</v>
      </c>
      <c r="Y1242" s="2" t="str">
        <f>IF(ISBLANK(W1242),"",VLOOKUP($W1242,Sheet2!$A$2:$E$29,4,FALSE))</f>
        <v>BQ_mood27</v>
      </c>
    </row>
    <row r="1243" s="2" customFormat="1" spans="1:25">
      <c r="A1243" s="4">
        <f t="shared" si="268"/>
        <v>1237</v>
      </c>
      <c r="B1243" s="2">
        <v>113079</v>
      </c>
      <c r="C1243" s="2" t="s">
        <v>1328</v>
      </c>
      <c r="D1243" s="2" t="str">
        <f>IF(ISBLANK(C1243),"",VLOOKUP($W1243,Sheet2!$A$2:$E$29,3,FALSE))</f>
        <v>UI_icon_teshudognzuo_28</v>
      </c>
      <c r="E1243" s="2" t="str">
        <f t="shared" ref="E1243:E1275" si="269">W1243</f>
        <v>玩</v>
      </c>
      <c r="I1243" s="2">
        <v>1</v>
      </c>
      <c r="O1243" s="2">
        <v>4012201</v>
      </c>
      <c r="R1243" s="2">
        <v>1</v>
      </c>
      <c r="T1243" s="13"/>
      <c r="U1243" s="13"/>
      <c r="W1243" s="2" t="s">
        <v>153</v>
      </c>
      <c r="X1243" s="2" t="str">
        <f>IF(ISBLANK(W1243),"",VLOOKUP($W1243,Sheet2!$A$2:$E$29,3,FALSE))</f>
        <v>UI_icon_teshudognzuo_28</v>
      </c>
      <c r="Y1243" s="2" t="str">
        <f>IF(ISBLANK(W1243),"",VLOOKUP($W1243,Sheet2!$A$2:$E$29,4,FALSE))</f>
        <v>BQ_mood28</v>
      </c>
    </row>
    <row r="1244" customFormat="1" ht="18.75" spans="1:25">
      <c r="A1244" s="4">
        <f t="shared" si="268"/>
        <v>1238</v>
      </c>
      <c r="B1244" s="46">
        <v>113031</v>
      </c>
      <c r="C1244" s="4" t="s">
        <v>50</v>
      </c>
      <c r="D1244" s="16" t="str">
        <f t="shared" ref="D1244:D1249" si="270">X1244</f>
        <v>UI_icon_teshudognzuo_04</v>
      </c>
      <c r="E1244" t="str">
        <f t="shared" si="269"/>
        <v>放松</v>
      </c>
      <c r="F1244" t="s">
        <v>439</v>
      </c>
      <c r="I1244">
        <v>1</v>
      </c>
      <c r="J1244">
        <v>0</v>
      </c>
      <c r="K1244">
        <v>1</v>
      </c>
      <c r="L1244" s="53" t="s">
        <v>440</v>
      </c>
      <c r="M1244" s="207" t="s">
        <v>300</v>
      </c>
      <c r="N1244">
        <v>2.8</v>
      </c>
      <c r="O1244" s="4">
        <v>407104</v>
      </c>
      <c r="P1244">
        <v>1</v>
      </c>
      <c r="T1244" s="60"/>
      <c r="U1244" s="60" t="s">
        <v>1395</v>
      </c>
      <c r="V1244">
        <v>1</v>
      </c>
      <c r="W1244" t="s">
        <v>111</v>
      </c>
      <c r="X1244" t="str">
        <f>IF(ISBLANK(W1244),"",VLOOKUP($W1244,Sheet2!$A$2:$E$29,3,FALSE))</f>
        <v>UI_icon_teshudognzuo_04</v>
      </c>
      <c r="Y1244" t="str">
        <f>IF(ISBLANK(W1244),"",VLOOKUP($W1244,Sheet2!$A$2:$E$29,4,FALSE))</f>
        <v>BQ_mood04</v>
      </c>
    </row>
    <row r="1245" customFormat="1" ht="18.75" spans="1:25">
      <c r="A1245" s="4">
        <f t="shared" si="268"/>
        <v>1239</v>
      </c>
      <c r="B1245" s="46">
        <v>113031</v>
      </c>
      <c r="C1245" t="s">
        <v>56</v>
      </c>
      <c r="D1245" s="16" t="str">
        <f t="shared" si="270"/>
        <v>UI_icon_teshudognzuo_16</v>
      </c>
      <c r="E1245" t="str">
        <f t="shared" si="269"/>
        <v>挑衅</v>
      </c>
      <c r="F1245" t="s">
        <v>442</v>
      </c>
      <c r="I1245">
        <v>1</v>
      </c>
      <c r="J1245">
        <v>0</v>
      </c>
      <c r="K1245">
        <v>1</v>
      </c>
      <c r="L1245" s="53" t="s">
        <v>443</v>
      </c>
      <c r="M1245" s="207" t="s">
        <v>300</v>
      </c>
      <c r="N1245">
        <v>3</v>
      </c>
      <c r="O1245" s="4">
        <v>407104</v>
      </c>
      <c r="P1245">
        <v>1</v>
      </c>
      <c r="T1245" s="60"/>
      <c r="U1245" s="60"/>
      <c r="V1245">
        <v>2</v>
      </c>
      <c r="W1245" t="s">
        <v>55</v>
      </c>
      <c r="X1245" t="str">
        <f>IF(ISBLANK(W1245),"",VLOOKUP($W1245,Sheet2!$A$2:$E$29,3,FALSE))</f>
        <v>UI_icon_teshudognzuo_16</v>
      </c>
      <c r="Y1245" t="str">
        <f>IF(ISBLANK(W1245),"",VLOOKUP($W1245,Sheet2!$A$2:$E$29,4,FALSE))</f>
        <v>BQ_mood16</v>
      </c>
    </row>
    <row r="1246" customFormat="1" ht="18.75" spans="1:25">
      <c r="A1246" s="4">
        <f t="shared" si="268"/>
        <v>1240</v>
      </c>
      <c r="B1246" s="46">
        <v>113031</v>
      </c>
      <c r="C1246" t="s">
        <v>61</v>
      </c>
      <c r="D1246" s="16" t="str">
        <f t="shared" si="270"/>
        <v>UI_icon_teshudognzuo_10</v>
      </c>
      <c r="E1246" t="str">
        <f t="shared" si="269"/>
        <v>生气</v>
      </c>
      <c r="F1246" t="s">
        <v>444</v>
      </c>
      <c r="I1246">
        <v>1</v>
      </c>
      <c r="J1246">
        <v>0</v>
      </c>
      <c r="K1246">
        <v>1</v>
      </c>
      <c r="L1246" t="s">
        <v>445</v>
      </c>
      <c r="M1246" s="207" t="s">
        <v>300</v>
      </c>
      <c r="N1246">
        <v>3</v>
      </c>
      <c r="O1246" s="4">
        <v>407104</v>
      </c>
      <c r="P1246">
        <v>1</v>
      </c>
      <c r="T1246" s="60"/>
      <c r="U1246" s="60"/>
      <c r="V1246">
        <v>3</v>
      </c>
      <c r="W1246" t="s">
        <v>446</v>
      </c>
      <c r="X1246" t="str">
        <f>IF(ISBLANK(W1246),"",VLOOKUP($W1246,Sheet2!$A$2:$E$29,3,FALSE))</f>
        <v>UI_icon_teshudognzuo_10</v>
      </c>
      <c r="Y1246" t="str">
        <f>IF(ISBLANK(W1246),"",VLOOKUP($W1246,Sheet2!$A$2:$E$29,4,FALSE))</f>
        <v>BQ_mood10</v>
      </c>
    </row>
    <row r="1247" customFormat="1" ht="18.75" spans="1:25">
      <c r="A1247" s="4">
        <f t="shared" si="268"/>
        <v>1241</v>
      </c>
      <c r="B1247" s="46">
        <v>113031</v>
      </c>
      <c r="C1247" t="s">
        <v>66</v>
      </c>
      <c r="D1247" s="16" t="str">
        <f t="shared" si="270"/>
        <v>UI_icon_teshudognzuo_06</v>
      </c>
      <c r="E1247" t="str">
        <f t="shared" si="269"/>
        <v>行礼</v>
      </c>
      <c r="F1247" t="s">
        <v>447</v>
      </c>
      <c r="I1247">
        <v>1</v>
      </c>
      <c r="J1247">
        <v>0</v>
      </c>
      <c r="K1247">
        <v>1</v>
      </c>
      <c r="L1247" s="53" t="s">
        <v>448</v>
      </c>
      <c r="M1247" s="207" t="s">
        <v>300</v>
      </c>
      <c r="N1247">
        <v>2.2</v>
      </c>
      <c r="O1247" s="4">
        <v>407104</v>
      </c>
      <c r="P1247">
        <v>1</v>
      </c>
      <c r="T1247" s="60"/>
      <c r="U1247" s="60"/>
      <c r="V1247">
        <v>4</v>
      </c>
      <c r="W1247" t="s">
        <v>449</v>
      </c>
      <c r="X1247" t="str">
        <f>IF(ISBLANK(W1247),"",VLOOKUP($W1247,Sheet2!$A$2:$E$29,3,FALSE))</f>
        <v>UI_icon_teshudognzuo_06</v>
      </c>
      <c r="Y1247" t="str">
        <f>IF(ISBLANK(W1247),"",VLOOKUP($W1247,Sheet2!$A$2:$E$29,4,FALSE))</f>
        <v>BQ_mood06</v>
      </c>
    </row>
    <row r="1248" customFormat="1" ht="27" spans="1:25">
      <c r="A1248" s="4">
        <f t="shared" si="268"/>
        <v>1242</v>
      </c>
      <c r="B1248" s="46">
        <v>113031</v>
      </c>
      <c r="C1248" t="s">
        <v>93</v>
      </c>
      <c r="D1248" s="16" t="str">
        <f t="shared" si="270"/>
        <v>UI_icon_teshudognzuo_27</v>
      </c>
      <c r="E1248" t="str">
        <f t="shared" si="269"/>
        <v>秀</v>
      </c>
      <c r="F1248" t="s">
        <v>450</v>
      </c>
      <c r="I1248">
        <v>1</v>
      </c>
      <c r="J1248">
        <v>0</v>
      </c>
      <c r="K1248">
        <v>1</v>
      </c>
      <c r="L1248" s="67" t="s">
        <v>451</v>
      </c>
      <c r="M1248" s="207" t="s">
        <v>300</v>
      </c>
      <c r="N1248">
        <v>3.2</v>
      </c>
      <c r="O1248" s="4">
        <v>407104</v>
      </c>
      <c r="P1248">
        <v>1</v>
      </c>
      <c r="T1248" s="60"/>
      <c r="U1248" s="60"/>
      <c r="V1248">
        <v>5</v>
      </c>
      <c r="W1248" t="s">
        <v>65</v>
      </c>
      <c r="X1248" t="str">
        <f>IF(ISBLANK(W1248),"",VLOOKUP($W1248,Sheet2!$A$2:$E$29,3,FALSE))</f>
        <v>UI_icon_teshudognzuo_27</v>
      </c>
      <c r="Y1248" t="str">
        <f>IF(ISBLANK(W1248),"",VLOOKUP($W1248,Sheet2!$A$2:$E$29,4,FALSE))</f>
        <v>BQ_mood27</v>
      </c>
    </row>
    <row r="1249" customFormat="1" ht="18.75" spans="1:25">
      <c r="A1249" s="4">
        <f t="shared" ref="A1249:A1258" si="271">ROW()-6</f>
        <v>1243</v>
      </c>
      <c r="B1249" s="46">
        <v>113031</v>
      </c>
      <c r="C1249" t="s">
        <v>364</v>
      </c>
      <c r="D1249" s="16" t="str">
        <f t="shared" si="270"/>
        <v>UI_icon_teshudognzuo_28</v>
      </c>
      <c r="E1249" t="str">
        <f t="shared" si="269"/>
        <v>玩</v>
      </c>
      <c r="I1249">
        <v>0</v>
      </c>
      <c r="J1249">
        <v>1</v>
      </c>
      <c r="K1249">
        <v>0</v>
      </c>
      <c r="O1249" s="4">
        <v>407104</v>
      </c>
      <c r="P1249">
        <v>0</v>
      </c>
      <c r="S1249" t="s">
        <v>365</v>
      </c>
      <c r="T1249" s="60"/>
      <c r="U1249" s="60"/>
      <c r="V1249">
        <v>6</v>
      </c>
      <c r="W1249" t="s">
        <v>153</v>
      </c>
      <c r="X1249" t="str">
        <f>IF(ISBLANK(W1249),"",VLOOKUP($W1249,Sheet2!$A$2:$E$29,3,FALSE))</f>
        <v>UI_icon_teshudognzuo_28</v>
      </c>
      <c r="Y1249" t="str">
        <f>IF(ISBLANK(W1249),"",VLOOKUP($W1249,Sheet2!$A$2:$E$29,4,FALSE))</f>
        <v>BQ_mood28</v>
      </c>
    </row>
    <row r="1250" s="23" customFormat="1" ht="15.75" spans="1:25">
      <c r="A1250" s="4">
        <f t="shared" si="271"/>
        <v>1244</v>
      </c>
      <c r="B1250" s="23">
        <v>113080</v>
      </c>
      <c r="C1250" s="23" t="s">
        <v>50</v>
      </c>
      <c r="D1250" s="23" t="str">
        <f>IF(ISBLANK(C1250),"",VLOOKUP($W1250,Sheet2!$A$2:$E$29,3,FALSE))</f>
        <v>UI_icon_teshudognzuo_02</v>
      </c>
      <c r="E1250" s="23" t="str">
        <f t="shared" si="269"/>
        <v>拒绝</v>
      </c>
      <c r="I1250" s="23">
        <v>1</v>
      </c>
      <c r="J1250" s="23">
        <v>0</v>
      </c>
      <c r="K1250" s="23">
        <v>1</v>
      </c>
      <c r="O1250" s="23">
        <v>4012301</v>
      </c>
      <c r="P1250" s="23">
        <v>1</v>
      </c>
      <c r="T1250" s="163"/>
      <c r="U1250" s="163" t="s">
        <v>1396</v>
      </c>
      <c r="W1250" s="23" t="s">
        <v>77</v>
      </c>
      <c r="X1250" s="23" t="str">
        <f>IF(ISBLANK(W1250),"",VLOOKUP($W1250,Sheet2!$A$2:$E$29,3,FALSE))</f>
        <v>UI_icon_teshudognzuo_02</v>
      </c>
      <c r="Y1250" s="23" t="str">
        <f>IF(ISBLANK(W1250),"",VLOOKUP($W1250,Sheet2!$A$2:$E$29,4,FALSE))</f>
        <v>BQ_mood02</v>
      </c>
    </row>
    <row r="1251" s="23" customFormat="1" ht="15.75" spans="1:25">
      <c r="A1251" s="4">
        <f t="shared" si="271"/>
        <v>1245</v>
      </c>
      <c r="B1251" s="23">
        <v>113080</v>
      </c>
      <c r="C1251" s="23" t="s">
        <v>56</v>
      </c>
      <c r="D1251" s="23" t="str">
        <f>IF(ISBLANK(C1251),"",VLOOKUP($W1251,Sheet2!$A$2:$E$29,3,FALSE))</f>
        <v>UI_icon_teshudognzuo_05</v>
      </c>
      <c r="E1251" s="23" t="str">
        <f t="shared" si="269"/>
        <v>示威</v>
      </c>
      <c r="F1251" s="23" t="s">
        <v>892</v>
      </c>
      <c r="I1251" s="23">
        <v>1</v>
      </c>
      <c r="J1251" s="23">
        <v>0</v>
      </c>
      <c r="K1251" s="23">
        <v>1</v>
      </c>
      <c r="L1251" s="23" t="s">
        <v>893</v>
      </c>
      <c r="O1251" s="23">
        <v>4012301</v>
      </c>
      <c r="P1251" s="23">
        <v>1</v>
      </c>
      <c r="T1251" s="163"/>
      <c r="U1251" s="163"/>
      <c r="W1251" s="23" t="s">
        <v>60</v>
      </c>
      <c r="X1251" s="23" t="str">
        <f>IF(ISBLANK(W1251),"",VLOOKUP($W1251,Sheet2!$A$2:$E$29,3,FALSE))</f>
        <v>UI_icon_teshudognzuo_05</v>
      </c>
      <c r="Y1251" s="23" t="str">
        <f>IF(ISBLANK(W1251),"",VLOOKUP($W1251,Sheet2!$A$2:$E$29,4,FALSE))</f>
        <v>BQ_mood05</v>
      </c>
    </row>
    <row r="1252" s="23" customFormat="1" ht="15.75" spans="1:25">
      <c r="A1252" s="4">
        <f t="shared" si="271"/>
        <v>1246</v>
      </c>
      <c r="B1252" s="23">
        <v>113080</v>
      </c>
      <c r="C1252" s="23" t="s">
        <v>61</v>
      </c>
      <c r="D1252" s="23" t="str">
        <f>IF(ISBLANK(C1252),"",VLOOKUP($W1252,Sheet2!$A$2:$E$29,3,FALSE))</f>
        <v>UI_icon_teshudognzuo_04</v>
      </c>
      <c r="E1252" s="23" t="str">
        <f t="shared" si="269"/>
        <v>放松</v>
      </c>
      <c r="F1252" s="23" t="s">
        <v>894</v>
      </c>
      <c r="I1252" s="23">
        <v>1</v>
      </c>
      <c r="J1252" s="23">
        <v>0</v>
      </c>
      <c r="K1252" s="23">
        <v>1</v>
      </c>
      <c r="L1252" s="23" t="s">
        <v>895</v>
      </c>
      <c r="O1252" s="23">
        <v>4012301</v>
      </c>
      <c r="P1252" s="23">
        <v>1</v>
      </c>
      <c r="T1252" s="163"/>
      <c r="U1252" s="163"/>
      <c r="W1252" s="23" t="s">
        <v>111</v>
      </c>
      <c r="X1252" s="23" t="str">
        <f>IF(ISBLANK(W1252),"",VLOOKUP($W1252,Sheet2!$A$2:$E$29,3,FALSE))</f>
        <v>UI_icon_teshudognzuo_04</v>
      </c>
      <c r="Y1252" s="23" t="str">
        <f>IF(ISBLANK(W1252),"",VLOOKUP($W1252,Sheet2!$A$2:$E$29,4,FALSE))</f>
        <v>BQ_mood04</v>
      </c>
    </row>
    <row r="1253" s="23" customFormat="1" ht="15.75" spans="1:25">
      <c r="A1253" s="4">
        <f t="shared" si="271"/>
        <v>1247</v>
      </c>
      <c r="B1253" s="23">
        <v>113080</v>
      </c>
      <c r="C1253" s="23" t="s">
        <v>66</v>
      </c>
      <c r="D1253" s="23" t="str">
        <f>IF(ISBLANK(C1253),"",VLOOKUP($W1253,Sheet2!$A$2:$E$29,3,FALSE))</f>
        <v>UI_icon_teshudognzuo_22</v>
      </c>
      <c r="E1253" s="23" t="str">
        <f t="shared" si="269"/>
        <v>大笑</v>
      </c>
      <c r="F1253" s="23" t="s">
        <v>896</v>
      </c>
      <c r="I1253" s="23">
        <v>1</v>
      </c>
      <c r="J1253" s="23">
        <v>0</v>
      </c>
      <c r="K1253" s="23">
        <v>1</v>
      </c>
      <c r="L1253" s="23" t="s">
        <v>897</v>
      </c>
      <c r="O1253" s="23">
        <v>4012301</v>
      </c>
      <c r="P1253" s="23">
        <v>1</v>
      </c>
      <c r="T1253" s="163"/>
      <c r="U1253" s="163"/>
      <c r="W1253" s="23" t="s">
        <v>155</v>
      </c>
      <c r="X1253" s="23" t="str">
        <f>IF(ISBLANK(W1253),"",VLOOKUP($W1253,Sheet2!$A$2:$E$29,3,FALSE))</f>
        <v>UI_icon_teshudognzuo_22</v>
      </c>
      <c r="Y1253" s="23" t="str">
        <f>IF(ISBLANK(W1253),"",VLOOKUP($W1253,Sheet2!$A$2:$E$29,4,FALSE))</f>
        <v>BQ_mood22</v>
      </c>
    </row>
    <row r="1254" s="23" customFormat="1" ht="15.75" spans="1:25">
      <c r="A1254" s="4">
        <f t="shared" si="271"/>
        <v>1248</v>
      </c>
      <c r="B1254" s="23">
        <v>113080</v>
      </c>
      <c r="C1254" s="23" t="s">
        <v>93</v>
      </c>
      <c r="D1254" s="23" t="str">
        <f>IF(ISBLANK(C1254),"",VLOOKUP($W1254,Sheet2!$A$2:$E$29,3,FALSE))</f>
        <v>UI_icon_teshudognzuo_07</v>
      </c>
      <c r="E1254" s="23" t="str">
        <f t="shared" si="269"/>
        <v>观望</v>
      </c>
      <c r="F1254" s="23" t="s">
        <v>898</v>
      </c>
      <c r="I1254" s="23">
        <v>1</v>
      </c>
      <c r="J1254" s="23">
        <v>0</v>
      </c>
      <c r="K1254" s="23">
        <v>1</v>
      </c>
      <c r="L1254" s="23" t="s">
        <v>899</v>
      </c>
      <c r="O1254" s="23">
        <v>4012301</v>
      </c>
      <c r="P1254" s="23">
        <v>1</v>
      </c>
      <c r="T1254" s="163"/>
      <c r="U1254" s="163"/>
      <c r="W1254" s="23" t="s">
        <v>127</v>
      </c>
      <c r="X1254" s="23" t="str">
        <f>IF(ISBLANK(W1254),"",VLOOKUP($W1254,Sheet2!$A$2:$E$29,3,FALSE))</f>
        <v>UI_icon_teshudognzuo_07</v>
      </c>
      <c r="Y1254" s="23" t="str">
        <f>IF(ISBLANK(W1254),"",VLOOKUP($W1254,Sheet2!$A$2:$E$29,4,FALSE))</f>
        <v>BQ_mood07</v>
      </c>
    </row>
    <row r="1255" s="23" customFormat="1" ht="15.75" spans="1:25">
      <c r="A1255" s="4">
        <f t="shared" si="271"/>
        <v>1249</v>
      </c>
      <c r="B1255" s="23">
        <v>113080</v>
      </c>
      <c r="C1255" s="23" t="s">
        <v>364</v>
      </c>
      <c r="D1255" s="23" t="str">
        <f>IF(ISBLANK(C1255),"",VLOOKUP($W1255,Sheet2!$A$2:$E$29,3,FALSE))</f>
        <v>UI_icon_teshudognzuo_27</v>
      </c>
      <c r="E1255" s="23" t="str">
        <f t="shared" si="269"/>
        <v>秀</v>
      </c>
      <c r="I1255" s="23">
        <v>0</v>
      </c>
      <c r="J1255" s="23">
        <v>1</v>
      </c>
      <c r="K1255" s="23">
        <v>0</v>
      </c>
      <c r="O1255" s="23">
        <v>4012301</v>
      </c>
      <c r="P1255" s="23">
        <v>0</v>
      </c>
      <c r="S1255" s="23" t="s">
        <v>365</v>
      </c>
      <c r="T1255" s="163"/>
      <c r="U1255" s="163"/>
      <c r="W1255" s="23" t="s">
        <v>65</v>
      </c>
      <c r="X1255" s="23" t="str">
        <f>IF(ISBLANK(W1255),"",VLOOKUP($W1255,Sheet2!$A$2:$E$29,3,FALSE))</f>
        <v>UI_icon_teshudognzuo_27</v>
      </c>
      <c r="Y1255" s="23" t="str">
        <f>IF(ISBLANK(W1255),"",VLOOKUP($W1255,Sheet2!$A$2:$E$29,4,FALSE))</f>
        <v>BQ_mood27</v>
      </c>
    </row>
    <row r="1256" s="2" customFormat="1" ht="23.25" spans="1:25">
      <c r="A1256" s="4">
        <f t="shared" si="271"/>
        <v>1250</v>
      </c>
      <c r="B1256" s="2">
        <v>113081</v>
      </c>
      <c r="C1256" s="2" t="s">
        <v>50</v>
      </c>
      <c r="D1256" s="2" t="str">
        <f>IF(ISBLANK(C1256),"",VLOOKUP($W1256,Sheet2!$A$2:$E$29,3,FALSE))</f>
        <v>UI_icon_teshudognzuo_08</v>
      </c>
      <c r="E1256" s="2" t="str">
        <f t="shared" si="269"/>
        <v>休闲</v>
      </c>
      <c r="F1256" s="2" t="s">
        <v>900</v>
      </c>
      <c r="I1256" s="2">
        <v>1</v>
      </c>
      <c r="J1256" s="2">
        <v>0</v>
      </c>
      <c r="K1256" s="2">
        <v>1</v>
      </c>
      <c r="O1256" s="2">
        <v>4012401</v>
      </c>
      <c r="P1256" s="2">
        <v>1</v>
      </c>
      <c r="T1256" s="99"/>
      <c r="U1256" s="99" t="s">
        <v>1397</v>
      </c>
      <c r="W1256" s="2" t="s">
        <v>72</v>
      </c>
      <c r="X1256" s="2" t="str">
        <f>IF(ISBLANK(W1256),"",VLOOKUP($W1256,Sheet2!$A$2:$E$29,3,FALSE))</f>
        <v>UI_icon_teshudognzuo_08</v>
      </c>
      <c r="Y1256" s="2" t="str">
        <f>IF(ISBLANK(W1256),"",VLOOKUP($W1256,Sheet2!$A$2:$E$29,4,FALSE))</f>
        <v>BQ_mood08</v>
      </c>
    </row>
    <row r="1257" s="2" customFormat="1" spans="1:25">
      <c r="A1257" s="4">
        <f t="shared" si="271"/>
        <v>1251</v>
      </c>
      <c r="B1257" s="2">
        <v>113081</v>
      </c>
      <c r="C1257" s="2" t="s">
        <v>56</v>
      </c>
      <c r="D1257" s="2" t="str">
        <f>IF(ISBLANK(C1257),"",VLOOKUP($W1257,Sheet2!$A$2:$E$29,3,FALSE))</f>
        <v>UI_icon_teshudognzuo_04</v>
      </c>
      <c r="E1257" s="2" t="str">
        <f t="shared" si="269"/>
        <v>放松</v>
      </c>
      <c r="F1257" s="2" t="s">
        <v>902</v>
      </c>
      <c r="I1257" s="2">
        <v>1</v>
      </c>
      <c r="J1257" s="2">
        <v>0</v>
      </c>
      <c r="K1257" s="2">
        <v>1</v>
      </c>
      <c r="L1257" s="2" t="s">
        <v>903</v>
      </c>
      <c r="O1257" s="2">
        <v>4012401</v>
      </c>
      <c r="P1257" s="2">
        <v>1</v>
      </c>
      <c r="T1257" s="11"/>
      <c r="U1257" s="11"/>
      <c r="W1257" s="2" t="s">
        <v>111</v>
      </c>
      <c r="X1257" s="2" t="str">
        <f>IF(ISBLANK(W1257),"",VLOOKUP($W1257,Sheet2!$A$2:$E$29,3,FALSE))</f>
        <v>UI_icon_teshudognzuo_04</v>
      </c>
      <c r="Y1257" s="2" t="str">
        <f>IF(ISBLANK(W1257),"",VLOOKUP($W1257,Sheet2!$A$2:$E$29,4,FALSE))</f>
        <v>BQ_mood04</v>
      </c>
    </row>
    <row r="1258" s="2" customFormat="1" spans="1:25">
      <c r="A1258" s="4">
        <f t="shared" si="271"/>
        <v>1252</v>
      </c>
      <c r="B1258" s="2">
        <v>113081</v>
      </c>
      <c r="C1258" s="2" t="s">
        <v>61</v>
      </c>
      <c r="D1258" s="2" t="str">
        <f>IF(ISBLANK(C1258),"",VLOOKUP($W1258,Sheet2!$A$2:$E$29,3,FALSE))</f>
        <v>UI_icon_teshudognzuo_28</v>
      </c>
      <c r="E1258" s="2" t="str">
        <f t="shared" si="269"/>
        <v>玩</v>
      </c>
      <c r="F1258" s="2" t="s">
        <v>904</v>
      </c>
      <c r="I1258" s="2">
        <v>1</v>
      </c>
      <c r="J1258" s="2">
        <v>0</v>
      </c>
      <c r="K1258" s="2">
        <v>1</v>
      </c>
      <c r="L1258" s="2" t="s">
        <v>905</v>
      </c>
      <c r="O1258" s="2">
        <v>4012401</v>
      </c>
      <c r="P1258" s="2">
        <v>1</v>
      </c>
      <c r="T1258" s="11"/>
      <c r="U1258" s="11"/>
      <c r="W1258" s="2" t="s">
        <v>153</v>
      </c>
      <c r="X1258" s="2" t="str">
        <f>IF(ISBLANK(W1258),"",VLOOKUP($W1258,Sheet2!$A$2:$E$29,3,FALSE))</f>
        <v>UI_icon_teshudognzuo_28</v>
      </c>
      <c r="Y1258" s="2" t="str">
        <f>IF(ISBLANK(W1258),"",VLOOKUP($W1258,Sheet2!$A$2:$E$29,4,FALSE))</f>
        <v>BQ_mood28</v>
      </c>
    </row>
    <row r="1259" s="2" customFormat="1" spans="1:25">
      <c r="A1259" s="4">
        <f t="shared" ref="A1259:A1268" si="272">ROW()-6</f>
        <v>1253</v>
      </c>
      <c r="B1259" s="2">
        <v>113081</v>
      </c>
      <c r="C1259" s="2" t="s">
        <v>66</v>
      </c>
      <c r="D1259" s="2" t="str">
        <f>IF(ISBLANK(C1259),"",VLOOKUP($W1259,Sheet2!$A$2:$E$29,3,FALSE))</f>
        <v>UI_icon_teshudognzuo_03</v>
      </c>
      <c r="E1259" s="2" t="str">
        <f t="shared" si="269"/>
        <v>打招呼</v>
      </c>
      <c r="F1259" s="2" t="s">
        <v>906</v>
      </c>
      <c r="I1259" s="2">
        <v>1</v>
      </c>
      <c r="J1259" s="2">
        <v>0</v>
      </c>
      <c r="K1259" s="2">
        <v>1</v>
      </c>
      <c r="L1259" s="2" t="s">
        <v>907</v>
      </c>
      <c r="O1259" s="2">
        <v>4012401</v>
      </c>
      <c r="P1259" s="2">
        <v>1</v>
      </c>
      <c r="T1259" s="11"/>
      <c r="U1259" s="11"/>
      <c r="W1259" s="2" t="s">
        <v>103</v>
      </c>
      <c r="X1259" s="2" t="str">
        <f>IF(ISBLANK(W1259),"",VLOOKUP($W1259,Sheet2!$A$2:$E$29,3,FALSE))</f>
        <v>UI_icon_teshudognzuo_03</v>
      </c>
      <c r="Y1259" s="2" t="str">
        <f>IF(ISBLANK(W1259),"",VLOOKUP($W1259,Sheet2!$A$2:$E$29,4,FALSE))</f>
        <v>BQ_mood03</v>
      </c>
    </row>
    <row r="1260" s="2" customFormat="1" spans="1:25">
      <c r="A1260" s="4">
        <f t="shared" si="272"/>
        <v>1254</v>
      </c>
      <c r="B1260" s="2">
        <v>113081</v>
      </c>
      <c r="C1260" s="2" t="s">
        <v>93</v>
      </c>
      <c r="D1260" s="2" t="str">
        <f>IF(ISBLANK(C1260),"",VLOOKUP($W1260,Sheet2!$A$2:$E$29,3,FALSE))</f>
        <v>UI_icon_teshudognzuo_21</v>
      </c>
      <c r="E1260" s="2" t="str">
        <f t="shared" si="269"/>
        <v>思考</v>
      </c>
      <c r="I1260" s="2">
        <v>1</v>
      </c>
      <c r="J1260" s="2">
        <v>0</v>
      </c>
      <c r="K1260" s="2">
        <v>1</v>
      </c>
      <c r="O1260" s="2">
        <v>4012401</v>
      </c>
      <c r="P1260" s="2">
        <v>1</v>
      </c>
      <c r="T1260" s="11"/>
      <c r="U1260" s="11"/>
      <c r="W1260" s="2" t="s">
        <v>205</v>
      </c>
      <c r="X1260" s="2" t="str">
        <f>IF(ISBLANK(W1260),"",VLOOKUP($W1260,Sheet2!$A$2:$E$29,3,FALSE))</f>
        <v>UI_icon_teshudognzuo_21</v>
      </c>
      <c r="Y1260" s="2" t="str">
        <f>IF(ISBLANK(W1260),"",VLOOKUP($W1260,Sheet2!$A$2:$E$29,4,FALSE))</f>
        <v>BQ_mood21</v>
      </c>
    </row>
    <row r="1261" s="2" customFormat="1" spans="1:25">
      <c r="A1261" s="4">
        <f t="shared" si="272"/>
        <v>1255</v>
      </c>
      <c r="B1261" s="2">
        <v>113081</v>
      </c>
      <c r="C1261" s="2" t="s">
        <v>364</v>
      </c>
      <c r="D1261" s="2" t="str">
        <f>IF(ISBLANK(C1261),"",VLOOKUP($W1261,Sheet2!$A$2:$E$29,3,FALSE))</f>
        <v>UI_icon_teshudognzuo_27</v>
      </c>
      <c r="E1261" s="2" t="str">
        <f t="shared" si="269"/>
        <v>秀</v>
      </c>
      <c r="I1261" s="2">
        <v>0</v>
      </c>
      <c r="J1261" s="2">
        <v>1</v>
      </c>
      <c r="K1261" s="2">
        <v>0</v>
      </c>
      <c r="O1261" s="2">
        <v>4012401</v>
      </c>
      <c r="P1261" s="2">
        <v>0</v>
      </c>
      <c r="S1261" s="2" t="s">
        <v>365</v>
      </c>
      <c r="T1261" s="11"/>
      <c r="U1261" s="11"/>
      <c r="W1261" s="2" t="s">
        <v>65</v>
      </c>
      <c r="X1261" s="2" t="str">
        <f>IF(ISBLANK(W1261),"",VLOOKUP($W1261,Sheet2!$A$2:$E$29,3,FALSE))</f>
        <v>UI_icon_teshudognzuo_27</v>
      </c>
      <c r="Y1261" s="2" t="str">
        <f>IF(ISBLANK(W1261),"",VLOOKUP($W1261,Sheet2!$A$2:$E$29,4,FALSE))</f>
        <v>BQ_mood27</v>
      </c>
    </row>
    <row r="1262" s="24" customFormat="1" ht="23.25" spans="1:25">
      <c r="A1262" s="4">
        <f t="shared" si="272"/>
        <v>1256</v>
      </c>
      <c r="B1262" s="24">
        <v>113082</v>
      </c>
      <c r="C1262" s="24" t="s">
        <v>50</v>
      </c>
      <c r="D1262" s="24" t="str">
        <f>IF(ISBLANK(C1262),"",VLOOKUP($W1262,Sheet2!$A$2:$E$29,3,FALSE))</f>
        <v>UI_icon_teshudognzuo_28</v>
      </c>
      <c r="E1262" s="24" t="str">
        <f t="shared" si="269"/>
        <v>玩</v>
      </c>
      <c r="F1262" s="24" t="s">
        <v>908</v>
      </c>
      <c r="I1262" s="24">
        <v>1</v>
      </c>
      <c r="J1262" s="24">
        <v>0</v>
      </c>
      <c r="K1262" s="24">
        <v>1</v>
      </c>
      <c r="L1262" s="24" t="s">
        <v>909</v>
      </c>
      <c r="O1262" s="24">
        <v>4012501</v>
      </c>
      <c r="P1262" s="24">
        <v>1</v>
      </c>
      <c r="T1262" s="106"/>
      <c r="U1262" s="106" t="s">
        <v>1398</v>
      </c>
      <c r="W1262" s="24" t="s">
        <v>153</v>
      </c>
      <c r="X1262" s="24" t="str">
        <f>IF(ISBLANK(W1262),"",VLOOKUP($W1262,Sheet2!$A$2:$E$29,3,FALSE))</f>
        <v>UI_icon_teshudognzuo_28</v>
      </c>
      <c r="Y1262" s="24" t="str">
        <f>IF(ISBLANK(W1262),"",VLOOKUP($W1262,Sheet2!$A$2:$E$29,4,FALSE))</f>
        <v>BQ_mood28</v>
      </c>
    </row>
    <row r="1263" s="24" customFormat="1" spans="1:25">
      <c r="A1263" s="4">
        <f t="shared" si="272"/>
        <v>1257</v>
      </c>
      <c r="B1263" s="24">
        <v>113082</v>
      </c>
      <c r="C1263" s="24" t="s">
        <v>56</v>
      </c>
      <c r="D1263" s="24" t="str">
        <f>IF(ISBLANK(C1263),"",VLOOKUP($W1263,Sheet2!$A$2:$E$29,3,FALSE))</f>
        <v>UI_icon_teshudognzuo_04</v>
      </c>
      <c r="E1263" s="24" t="str">
        <f t="shared" si="269"/>
        <v>放松</v>
      </c>
      <c r="F1263" s="24" t="s">
        <v>911</v>
      </c>
      <c r="I1263" s="24">
        <v>1</v>
      </c>
      <c r="J1263" s="24">
        <v>0</v>
      </c>
      <c r="K1263" s="24">
        <v>1</v>
      </c>
      <c r="L1263" s="24" t="s">
        <v>912</v>
      </c>
      <c r="O1263" s="24">
        <v>4012501</v>
      </c>
      <c r="P1263" s="24">
        <v>1</v>
      </c>
      <c r="T1263" s="107"/>
      <c r="U1263" s="107"/>
      <c r="W1263" s="24" t="s">
        <v>111</v>
      </c>
      <c r="X1263" s="24" t="str">
        <f>IF(ISBLANK(W1263),"",VLOOKUP($W1263,Sheet2!$A$2:$E$29,3,FALSE))</f>
        <v>UI_icon_teshudognzuo_04</v>
      </c>
      <c r="Y1263" s="24" t="str">
        <f>IF(ISBLANK(W1263),"",VLOOKUP($W1263,Sheet2!$A$2:$E$29,4,FALSE))</f>
        <v>BQ_mood04</v>
      </c>
    </row>
    <row r="1264" s="24" customFormat="1" spans="1:25">
      <c r="A1264" s="4">
        <f t="shared" si="272"/>
        <v>1258</v>
      </c>
      <c r="B1264" s="24">
        <v>113082</v>
      </c>
      <c r="C1264" s="24" t="s">
        <v>61</v>
      </c>
      <c r="D1264" s="24" t="str">
        <f>IF(ISBLANK(C1264),"",VLOOKUP($W1264,Sheet2!$A$2:$E$29,3,FALSE))</f>
        <v>UI_icon_teshudognzuo_12</v>
      </c>
      <c r="E1264" s="24" t="str">
        <f t="shared" si="269"/>
        <v>迷茫</v>
      </c>
      <c r="F1264" s="24" t="s">
        <v>913</v>
      </c>
      <c r="I1264" s="24">
        <v>1</v>
      </c>
      <c r="J1264" s="24">
        <v>0</v>
      </c>
      <c r="K1264" s="24">
        <v>1</v>
      </c>
      <c r="L1264" s="24" t="s">
        <v>914</v>
      </c>
      <c r="O1264" s="24">
        <v>4012501</v>
      </c>
      <c r="P1264" s="24">
        <v>1</v>
      </c>
      <c r="T1264" s="107"/>
      <c r="U1264" s="107"/>
      <c r="W1264" s="24" t="s">
        <v>375</v>
      </c>
      <c r="X1264" s="24" t="str">
        <f>IF(ISBLANK(W1264),"",VLOOKUP($W1264,Sheet2!$A$2:$E$29,3,FALSE))</f>
        <v>UI_icon_teshudognzuo_12</v>
      </c>
      <c r="Y1264" s="24" t="str">
        <f>IF(ISBLANK(W1264),"",VLOOKUP($W1264,Sheet2!$A$2:$E$29,4,FALSE))</f>
        <v>BQ_mood12</v>
      </c>
    </row>
    <row r="1265" s="24" customFormat="1" spans="1:25">
      <c r="A1265" s="4">
        <f t="shared" si="272"/>
        <v>1259</v>
      </c>
      <c r="B1265" s="24">
        <v>113082</v>
      </c>
      <c r="C1265" s="24" t="s">
        <v>66</v>
      </c>
      <c r="D1265" s="24" t="str">
        <f>IF(ISBLANK(C1265),"",VLOOKUP($W1265,Sheet2!$A$2:$E$29,3,FALSE))</f>
        <v>UI_icon_teshudognzuo_10</v>
      </c>
      <c r="E1265" s="24" t="str">
        <f t="shared" si="269"/>
        <v>生气</v>
      </c>
      <c r="F1265" s="24" t="s">
        <v>915</v>
      </c>
      <c r="I1265" s="24">
        <v>1</v>
      </c>
      <c r="J1265" s="24">
        <v>0</v>
      </c>
      <c r="K1265" s="24">
        <v>1</v>
      </c>
      <c r="L1265" s="24" t="s">
        <v>916</v>
      </c>
      <c r="O1265" s="24">
        <v>4012501</v>
      </c>
      <c r="P1265" s="24">
        <v>1</v>
      </c>
      <c r="T1265" s="107"/>
      <c r="U1265" s="107"/>
      <c r="W1265" s="24" t="s">
        <v>446</v>
      </c>
      <c r="X1265" s="24" t="str">
        <f>IF(ISBLANK(W1265),"",VLOOKUP($W1265,Sheet2!$A$2:$E$29,3,FALSE))</f>
        <v>UI_icon_teshudognzuo_10</v>
      </c>
      <c r="Y1265" s="24" t="str">
        <f>IF(ISBLANK(W1265),"",VLOOKUP($W1265,Sheet2!$A$2:$E$29,4,FALSE))</f>
        <v>BQ_mood10</v>
      </c>
    </row>
    <row r="1266" s="24" customFormat="1" spans="1:25">
      <c r="A1266" s="4">
        <f t="shared" si="272"/>
        <v>1260</v>
      </c>
      <c r="B1266" s="24">
        <v>113082</v>
      </c>
      <c r="C1266" s="24" t="s">
        <v>93</v>
      </c>
      <c r="D1266" s="24" t="str">
        <f>IF(ISBLANK(C1266),"",VLOOKUP($W1266,Sheet2!$A$2:$E$29,3,FALSE))</f>
        <v>UI_icon_teshudognzuo_07</v>
      </c>
      <c r="E1266" s="24" t="str">
        <f t="shared" si="269"/>
        <v>观望</v>
      </c>
      <c r="F1266" s="24" t="s">
        <v>917</v>
      </c>
      <c r="I1266" s="24">
        <v>1</v>
      </c>
      <c r="J1266" s="24">
        <v>0</v>
      </c>
      <c r="K1266" s="24">
        <v>1</v>
      </c>
      <c r="L1266" s="24" t="s">
        <v>918</v>
      </c>
      <c r="O1266" s="24">
        <v>4012501</v>
      </c>
      <c r="P1266" s="24">
        <v>1</v>
      </c>
      <c r="T1266" s="107"/>
      <c r="U1266" s="107"/>
      <c r="W1266" s="24" t="s">
        <v>127</v>
      </c>
      <c r="X1266" s="24" t="str">
        <f>IF(ISBLANK(W1266),"",VLOOKUP($W1266,Sheet2!$A$2:$E$29,3,FALSE))</f>
        <v>UI_icon_teshudognzuo_07</v>
      </c>
      <c r="Y1266" s="24" t="str">
        <f>IF(ISBLANK(W1266),"",VLOOKUP($W1266,Sheet2!$A$2:$E$29,4,FALSE))</f>
        <v>BQ_mood07</v>
      </c>
    </row>
    <row r="1267" s="24" customFormat="1" spans="1:25">
      <c r="A1267" s="4">
        <f t="shared" si="272"/>
        <v>1261</v>
      </c>
      <c r="B1267" s="24">
        <v>113082</v>
      </c>
      <c r="C1267" s="24" t="s">
        <v>364</v>
      </c>
      <c r="D1267" s="24" t="str">
        <f>IF(ISBLANK(C1267),"",VLOOKUP($W1267,Sheet2!$A$2:$E$29,3,FALSE))</f>
        <v>UI_icon_teshudognzuo_27</v>
      </c>
      <c r="E1267" s="24" t="str">
        <f t="shared" si="269"/>
        <v>秀</v>
      </c>
      <c r="I1267" s="24">
        <v>0</v>
      </c>
      <c r="J1267" s="24">
        <v>1</v>
      </c>
      <c r="K1267" s="24">
        <v>0</v>
      </c>
      <c r="O1267" s="24">
        <v>4012501</v>
      </c>
      <c r="P1267" s="24">
        <v>0</v>
      </c>
      <c r="S1267" s="24" t="s">
        <v>365</v>
      </c>
      <c r="T1267" s="107"/>
      <c r="U1267" s="107"/>
      <c r="W1267" s="24" t="s">
        <v>65</v>
      </c>
      <c r="X1267" s="24" t="str">
        <f>IF(ISBLANK(W1267),"",VLOOKUP($W1267,Sheet2!$A$2:$E$29,3,FALSE))</f>
        <v>UI_icon_teshudognzuo_27</v>
      </c>
      <c r="Y1267" s="24" t="str">
        <f>IF(ISBLANK(W1267),"",VLOOKUP($W1267,Sheet2!$A$2:$E$29,4,FALSE))</f>
        <v>BQ_mood27</v>
      </c>
    </row>
    <row r="1268" s="3" customFormat="1" ht="23.25" spans="1:25">
      <c r="A1268" s="4">
        <f t="shared" si="272"/>
        <v>1262</v>
      </c>
      <c r="B1268" s="3">
        <v>113083</v>
      </c>
      <c r="C1268" s="3" t="s">
        <v>50</v>
      </c>
      <c r="D1268" s="3" t="str">
        <f>IF(ISBLANK(C1268),"",VLOOKUP($W1268,Sheet2!$A$2:$E$29,3,FALSE))</f>
        <v>UI_icon_teshudognzuo_04</v>
      </c>
      <c r="E1268" s="3" t="str">
        <f t="shared" si="269"/>
        <v>放松</v>
      </c>
      <c r="F1268" s="3" t="s">
        <v>919</v>
      </c>
      <c r="I1268" s="3">
        <v>1</v>
      </c>
      <c r="J1268" s="3">
        <v>0</v>
      </c>
      <c r="K1268" s="3">
        <v>1</v>
      </c>
      <c r="L1268" s="3" t="s">
        <v>920</v>
      </c>
      <c r="O1268" s="3">
        <v>4012601</v>
      </c>
      <c r="P1268" s="3">
        <v>1</v>
      </c>
      <c r="T1268" s="14"/>
      <c r="U1268" s="14" t="s">
        <v>1399</v>
      </c>
      <c r="W1268" s="3" t="s">
        <v>111</v>
      </c>
      <c r="X1268" s="3" t="str">
        <f>IF(ISBLANK(W1268),"",VLOOKUP($W1268,Sheet2!$A$2:$E$29,3,FALSE))</f>
        <v>UI_icon_teshudognzuo_04</v>
      </c>
      <c r="Y1268" s="3" t="str">
        <f>IF(ISBLANK(W1268),"",VLOOKUP($W1268,Sheet2!$A$2:$E$29,4,FALSE))</f>
        <v>BQ_mood04</v>
      </c>
    </row>
    <row r="1269" s="3" customFormat="1" spans="1:25">
      <c r="A1269" s="4">
        <f t="shared" ref="A1269:A1278" si="273">ROW()-6</f>
        <v>1263</v>
      </c>
      <c r="B1269" s="3">
        <v>113083</v>
      </c>
      <c r="C1269" s="3" t="s">
        <v>56</v>
      </c>
      <c r="D1269" s="3" t="str">
        <f>IF(ISBLANK(C1269),"",VLOOKUP($W1269,Sheet2!$A$2:$E$29,3,FALSE))</f>
        <v>UI_icon_teshudognzuo_07</v>
      </c>
      <c r="E1269" s="3" t="str">
        <f t="shared" si="269"/>
        <v>观望</v>
      </c>
      <c r="F1269" s="3" t="s">
        <v>922</v>
      </c>
      <c r="I1269" s="3">
        <v>1</v>
      </c>
      <c r="J1269" s="3">
        <v>0</v>
      </c>
      <c r="K1269" s="3">
        <v>1</v>
      </c>
      <c r="O1269" s="3">
        <v>4012601</v>
      </c>
      <c r="P1269" s="3">
        <v>1</v>
      </c>
      <c r="T1269" s="15"/>
      <c r="U1269" s="15"/>
      <c r="W1269" s="3" t="s">
        <v>127</v>
      </c>
      <c r="X1269" s="3" t="str">
        <f>IF(ISBLANK(W1269),"",VLOOKUP($W1269,Sheet2!$A$2:$E$29,3,FALSE))</f>
        <v>UI_icon_teshudognzuo_07</v>
      </c>
      <c r="Y1269" s="3" t="str">
        <f>IF(ISBLANK(W1269),"",VLOOKUP($W1269,Sheet2!$A$2:$E$29,4,FALSE))</f>
        <v>BQ_mood07</v>
      </c>
    </row>
    <row r="1270" s="3" customFormat="1" spans="1:25">
      <c r="A1270" s="4">
        <f t="shared" si="273"/>
        <v>1264</v>
      </c>
      <c r="B1270" s="3">
        <v>113083</v>
      </c>
      <c r="C1270" s="3" t="s">
        <v>61</v>
      </c>
      <c r="D1270" s="3" t="str">
        <f>IF(ISBLANK(C1270),"",VLOOKUP($W1270,Sheet2!$A$2:$E$29,3,FALSE))</f>
        <v>UI_icon_teshudognzuo_08</v>
      </c>
      <c r="E1270" s="3" t="str">
        <f t="shared" si="269"/>
        <v>休闲</v>
      </c>
      <c r="F1270" s="3" t="s">
        <v>923</v>
      </c>
      <c r="I1270" s="3">
        <v>1</v>
      </c>
      <c r="J1270" s="3">
        <v>0</v>
      </c>
      <c r="K1270" s="3">
        <v>1</v>
      </c>
      <c r="L1270" s="3" t="s">
        <v>924</v>
      </c>
      <c r="O1270" s="3">
        <v>4012601</v>
      </c>
      <c r="P1270" s="3">
        <v>1</v>
      </c>
      <c r="T1270" s="15"/>
      <c r="U1270" s="15"/>
      <c r="W1270" s="3" t="s">
        <v>72</v>
      </c>
      <c r="X1270" s="3" t="str">
        <f>IF(ISBLANK(W1270),"",VLOOKUP($W1270,Sheet2!$A$2:$E$29,3,FALSE))</f>
        <v>UI_icon_teshudognzuo_08</v>
      </c>
      <c r="Y1270" s="3" t="str">
        <f>IF(ISBLANK(W1270),"",VLOOKUP($W1270,Sheet2!$A$2:$E$29,4,FALSE))</f>
        <v>BQ_mood08</v>
      </c>
    </row>
    <row r="1271" s="3" customFormat="1" spans="1:25">
      <c r="A1271" s="4">
        <f t="shared" si="273"/>
        <v>1265</v>
      </c>
      <c r="B1271" s="3">
        <v>113083</v>
      </c>
      <c r="C1271" s="3" t="s">
        <v>66</v>
      </c>
      <c r="D1271" s="3" t="str">
        <f>IF(ISBLANK(C1271),"",VLOOKUP($W1271,Sheet2!$A$2:$E$29,3,FALSE))</f>
        <v>UI_icon_teshudognzuo_15</v>
      </c>
      <c r="E1271" s="3" t="str">
        <f t="shared" si="269"/>
        <v>不屑</v>
      </c>
      <c r="F1271" s="3" t="s">
        <v>925</v>
      </c>
      <c r="I1271" s="3">
        <v>1</v>
      </c>
      <c r="J1271" s="3">
        <v>0</v>
      </c>
      <c r="K1271" s="3">
        <v>1</v>
      </c>
      <c r="L1271" s="3" t="s">
        <v>926</v>
      </c>
      <c r="O1271" s="3">
        <v>4012601</v>
      </c>
      <c r="P1271" s="3">
        <v>1</v>
      </c>
      <c r="T1271" s="15"/>
      <c r="U1271" s="15"/>
      <c r="W1271" s="3" t="s">
        <v>194</v>
      </c>
      <c r="X1271" s="3" t="str">
        <f>IF(ISBLANK(W1271),"",VLOOKUP($W1271,Sheet2!$A$2:$E$29,3,FALSE))</f>
        <v>UI_icon_teshudognzuo_15</v>
      </c>
      <c r="Y1271" s="3" t="str">
        <f>IF(ISBLANK(W1271),"",VLOOKUP($W1271,Sheet2!$A$2:$E$29,4,FALSE))</f>
        <v>BQ_mood15</v>
      </c>
    </row>
    <row r="1272" s="3" customFormat="1" spans="1:25">
      <c r="A1272" s="4">
        <f t="shared" si="273"/>
        <v>1266</v>
      </c>
      <c r="B1272" s="3">
        <v>113083</v>
      </c>
      <c r="C1272" s="3" t="s">
        <v>93</v>
      </c>
      <c r="D1272" s="3" t="str">
        <f>IF(ISBLANK(C1272),"",VLOOKUP($W1272,Sheet2!$A$2:$E$29,3,FALSE))</f>
        <v>UI_icon_teshudognzuo_02</v>
      </c>
      <c r="E1272" s="3" t="str">
        <f t="shared" si="269"/>
        <v>拒绝</v>
      </c>
      <c r="F1272" s="3" t="s">
        <v>927</v>
      </c>
      <c r="I1272" s="3">
        <v>1</v>
      </c>
      <c r="J1272" s="3">
        <v>0</v>
      </c>
      <c r="K1272" s="3">
        <v>1</v>
      </c>
      <c r="L1272" s="3" t="s">
        <v>928</v>
      </c>
      <c r="O1272" s="3">
        <v>4012601</v>
      </c>
      <c r="P1272" s="3">
        <v>1</v>
      </c>
      <c r="T1272" s="15"/>
      <c r="U1272" s="15"/>
      <c r="W1272" s="3" t="s">
        <v>77</v>
      </c>
      <c r="X1272" s="3" t="str">
        <f>IF(ISBLANK(W1272),"",VLOOKUP($W1272,Sheet2!$A$2:$E$29,3,FALSE))</f>
        <v>UI_icon_teshudognzuo_02</v>
      </c>
      <c r="Y1272" s="3" t="str">
        <f>IF(ISBLANK(W1272),"",VLOOKUP($W1272,Sheet2!$A$2:$E$29,4,FALSE))</f>
        <v>BQ_mood02</v>
      </c>
    </row>
    <row r="1273" s="3" customFormat="1" spans="1:25">
      <c r="A1273" s="4">
        <f t="shared" si="273"/>
        <v>1267</v>
      </c>
      <c r="B1273" s="3">
        <v>113083</v>
      </c>
      <c r="C1273" s="3" t="s">
        <v>364</v>
      </c>
      <c r="D1273" s="3" t="str">
        <f>IF(ISBLANK(C1273),"",VLOOKUP($W1273,Sheet2!$A$2:$E$29,3,FALSE))</f>
        <v>UI_icon_teshudognzuo_27</v>
      </c>
      <c r="E1273" s="3" t="str">
        <f t="shared" si="269"/>
        <v>秀</v>
      </c>
      <c r="I1273" s="3">
        <v>0</v>
      </c>
      <c r="J1273" s="3">
        <v>1</v>
      </c>
      <c r="K1273" s="3">
        <v>0</v>
      </c>
      <c r="O1273" s="3">
        <v>4012601</v>
      </c>
      <c r="P1273" s="3">
        <v>0</v>
      </c>
      <c r="S1273" s="3" t="s">
        <v>365</v>
      </c>
      <c r="T1273" s="15"/>
      <c r="U1273" s="15"/>
      <c r="W1273" s="3" t="s">
        <v>65</v>
      </c>
      <c r="X1273" s="3" t="str">
        <f>IF(ISBLANK(W1273),"",VLOOKUP($W1273,Sheet2!$A$2:$E$29,3,FALSE))</f>
        <v>UI_icon_teshudognzuo_27</v>
      </c>
      <c r="Y1273" s="3" t="str">
        <f>IF(ISBLANK(W1273),"",VLOOKUP($W1273,Sheet2!$A$2:$E$29,4,FALSE))</f>
        <v>BQ_mood27</v>
      </c>
    </row>
    <row r="1274" s="3" customFormat="1" spans="1:25">
      <c r="A1274" s="4">
        <f t="shared" si="273"/>
        <v>1268</v>
      </c>
      <c r="B1274" s="3">
        <v>113083</v>
      </c>
      <c r="C1274" s="3" t="s">
        <v>1328</v>
      </c>
      <c r="D1274" s="3" t="str">
        <f>IF(ISBLANK(C1274),"",VLOOKUP($W1274,Sheet2!$A$2:$E$29,3,FALSE))</f>
        <v>UI_icon_teshudognzuo_28</v>
      </c>
      <c r="E1274" s="3" t="str">
        <f t="shared" si="269"/>
        <v>玩</v>
      </c>
      <c r="I1274" s="3">
        <v>1</v>
      </c>
      <c r="O1274" s="3">
        <v>4012601</v>
      </c>
      <c r="R1274" s="3">
        <v>1</v>
      </c>
      <c r="W1274" s="3" t="s">
        <v>153</v>
      </c>
      <c r="X1274" s="3" t="str">
        <f>IF(ISBLANK(W1274),"",VLOOKUP($W1274,Sheet2!$A$2:$E$29,3,FALSE))</f>
        <v>UI_icon_teshudognzuo_28</v>
      </c>
      <c r="Y1274" s="3" t="str">
        <f>IF(ISBLANK(W1274),"",VLOOKUP($W1274,Sheet2!$A$2:$E$29,4,FALSE))</f>
        <v>BQ_mood28</v>
      </c>
    </row>
    <row r="1275" s="3" customFormat="1" ht="37.5" spans="1:25">
      <c r="A1275" s="4">
        <f t="shared" si="273"/>
        <v>1269</v>
      </c>
      <c r="B1275" s="3">
        <v>113083</v>
      </c>
      <c r="C1275" s="3" t="s">
        <v>547</v>
      </c>
      <c r="D1275" s="6" t="str">
        <f>X1275</f>
        <v>UI_icon_teshudognzuo_27</v>
      </c>
      <c r="E1275" s="3" t="str">
        <f t="shared" si="269"/>
        <v>秀</v>
      </c>
      <c r="I1275" s="3">
        <v>0</v>
      </c>
      <c r="J1275" s="3">
        <v>1</v>
      </c>
      <c r="K1275" s="3">
        <v>0</v>
      </c>
      <c r="L1275" s="8"/>
      <c r="O1275" s="3">
        <v>4012601</v>
      </c>
      <c r="P1275" s="3">
        <v>0</v>
      </c>
      <c r="S1275" s="3" t="s">
        <v>587</v>
      </c>
      <c r="T1275" s="12"/>
      <c r="U1275" s="12" t="s">
        <v>1400</v>
      </c>
      <c r="W1275" s="3" t="s">
        <v>65</v>
      </c>
      <c r="X1275" s="3" t="str">
        <f>IF(ISBLANK(W1275),"",VLOOKUP($W1275,[3]Sheet2!$A$2:$E$29,3,FALSE))</f>
        <v>UI_icon_teshudognzuo_27</v>
      </c>
      <c r="Y1275" s="3" t="str">
        <f>IF(ISBLANK(W1275),"",VLOOKUP($W1275,[3]Sheet2!$A$2:$E$29,4,FALSE))</f>
        <v>BQ_mood27</v>
      </c>
    </row>
    <row r="1276" s="1" customFormat="1" ht="23.25" spans="1:25">
      <c r="A1276" s="4">
        <f t="shared" si="273"/>
        <v>1270</v>
      </c>
      <c r="B1276" s="1">
        <v>113084</v>
      </c>
      <c r="C1276" s="1" t="s">
        <v>50</v>
      </c>
      <c r="D1276" s="1" t="str">
        <f>IF(ISBLANK(C1276),"",VLOOKUP($W1276,Sheet2!$A$2:$E$29,3,FALSE))</f>
        <v>UI_icon_teshudognzuo_02</v>
      </c>
      <c r="E1276" s="1" t="str">
        <f t="shared" ref="E1276:E1282" si="274">W1276</f>
        <v>拒绝</v>
      </c>
      <c r="F1276" s="1" t="s">
        <v>930</v>
      </c>
      <c r="I1276" s="1">
        <v>1</v>
      </c>
      <c r="J1276" s="1">
        <v>0</v>
      </c>
      <c r="K1276" s="1">
        <v>1</v>
      </c>
      <c r="L1276" s="1" t="s">
        <v>931</v>
      </c>
      <c r="O1276" s="1">
        <v>4012701</v>
      </c>
      <c r="P1276" s="1">
        <v>1</v>
      </c>
      <c r="T1276" s="109"/>
      <c r="U1276" s="109" t="s">
        <v>1401</v>
      </c>
      <c r="W1276" s="1" t="s">
        <v>77</v>
      </c>
      <c r="X1276" s="1" t="str">
        <f>IF(ISBLANK(W1276),"",VLOOKUP($W1276,Sheet2!$A$2:$E$29,3,FALSE))</f>
        <v>UI_icon_teshudognzuo_02</v>
      </c>
      <c r="Y1276" s="1" t="str">
        <f>IF(ISBLANK(W1276),"",VLOOKUP($W1276,Sheet2!$A$2:$E$29,4,FALSE))</f>
        <v>BQ_mood02</v>
      </c>
    </row>
    <row r="1277" s="1" customFormat="1" spans="1:25">
      <c r="A1277" s="4">
        <f t="shared" si="273"/>
        <v>1271</v>
      </c>
      <c r="B1277" s="1">
        <v>113084</v>
      </c>
      <c r="C1277" s="1" t="s">
        <v>56</v>
      </c>
      <c r="D1277" s="1" t="str">
        <f>IF(ISBLANK(C1277),"",VLOOKUP($W1277,Sheet2!$A$2:$E$29,3,FALSE))</f>
        <v>UI_icon_teshudognzuo_08</v>
      </c>
      <c r="E1277" s="1" t="str">
        <f t="shared" si="274"/>
        <v>休闲</v>
      </c>
      <c r="F1277" s="1" t="s">
        <v>933</v>
      </c>
      <c r="I1277" s="1">
        <v>1</v>
      </c>
      <c r="J1277" s="1">
        <v>0</v>
      </c>
      <c r="K1277" s="1">
        <v>1</v>
      </c>
      <c r="L1277" s="1" t="s">
        <v>934</v>
      </c>
      <c r="O1277" s="1">
        <v>4012701</v>
      </c>
      <c r="P1277" s="1">
        <v>1</v>
      </c>
      <c r="T1277" s="96"/>
      <c r="U1277" s="96"/>
      <c r="W1277" s="1" t="s">
        <v>72</v>
      </c>
      <c r="X1277" s="1" t="str">
        <f>IF(ISBLANK(W1277),"",VLOOKUP($W1277,Sheet2!$A$2:$E$29,3,FALSE))</f>
        <v>UI_icon_teshudognzuo_08</v>
      </c>
      <c r="Y1277" s="1" t="str">
        <f>IF(ISBLANK(W1277),"",VLOOKUP($W1277,Sheet2!$A$2:$E$29,4,FALSE))</f>
        <v>BQ_mood08</v>
      </c>
    </row>
    <row r="1278" s="1" customFormat="1" spans="1:25">
      <c r="A1278" s="4">
        <f t="shared" si="273"/>
        <v>1272</v>
      </c>
      <c r="B1278" s="1">
        <v>113084</v>
      </c>
      <c r="C1278" s="1" t="s">
        <v>61</v>
      </c>
      <c r="D1278" s="1" t="str">
        <f>IF(ISBLANK(C1278),"",VLOOKUP($W1278,Sheet2!$A$2:$E$29,3,FALSE))</f>
        <v>UI_icon_teshudognzuo_04</v>
      </c>
      <c r="E1278" s="1" t="str">
        <f t="shared" si="274"/>
        <v>放松</v>
      </c>
      <c r="F1278" s="1" t="s">
        <v>935</v>
      </c>
      <c r="I1278" s="1">
        <v>1</v>
      </c>
      <c r="J1278" s="1">
        <v>0</v>
      </c>
      <c r="K1278" s="1">
        <v>1</v>
      </c>
      <c r="L1278" s="1" t="s">
        <v>936</v>
      </c>
      <c r="O1278" s="1">
        <v>4012701</v>
      </c>
      <c r="P1278" s="1">
        <v>1</v>
      </c>
      <c r="T1278" s="96"/>
      <c r="U1278" s="96"/>
      <c r="W1278" s="1" t="s">
        <v>111</v>
      </c>
      <c r="X1278" s="1" t="str">
        <f>IF(ISBLANK(W1278),"",VLOOKUP($W1278,Sheet2!$A$2:$E$29,3,FALSE))</f>
        <v>UI_icon_teshudognzuo_04</v>
      </c>
      <c r="Y1278" s="1" t="str">
        <f>IF(ISBLANK(W1278),"",VLOOKUP($W1278,Sheet2!$A$2:$E$29,4,FALSE))</f>
        <v>BQ_mood04</v>
      </c>
    </row>
    <row r="1279" s="1" customFormat="1" spans="1:25">
      <c r="A1279" s="4">
        <f t="shared" ref="A1279:A1288" si="275">ROW()-6</f>
        <v>1273</v>
      </c>
      <c r="B1279" s="1">
        <v>113084</v>
      </c>
      <c r="C1279" s="1" t="s">
        <v>66</v>
      </c>
      <c r="D1279" s="1" t="str">
        <f>IF(ISBLANK(C1279),"",VLOOKUP($W1279,Sheet2!$A$2:$E$29,3,FALSE))</f>
        <v>UI_icon_teshudognzuo_07</v>
      </c>
      <c r="E1279" s="1" t="str">
        <f t="shared" si="274"/>
        <v>观望</v>
      </c>
      <c r="F1279" s="1" t="s">
        <v>937</v>
      </c>
      <c r="I1279" s="1">
        <v>1</v>
      </c>
      <c r="J1279" s="1">
        <v>0</v>
      </c>
      <c r="K1279" s="1">
        <v>1</v>
      </c>
      <c r="O1279" s="1">
        <v>4012701</v>
      </c>
      <c r="P1279" s="1">
        <v>1</v>
      </c>
      <c r="T1279" s="96"/>
      <c r="U1279" s="96"/>
      <c r="W1279" s="1" t="s">
        <v>127</v>
      </c>
      <c r="X1279" s="1" t="str">
        <f>IF(ISBLANK(W1279),"",VLOOKUP($W1279,Sheet2!$A$2:$E$29,3,FALSE))</f>
        <v>UI_icon_teshudognzuo_07</v>
      </c>
      <c r="Y1279" s="1" t="str">
        <f>IF(ISBLANK(W1279),"",VLOOKUP($W1279,Sheet2!$A$2:$E$29,4,FALSE))</f>
        <v>BQ_mood07</v>
      </c>
    </row>
    <row r="1280" s="1" customFormat="1" spans="1:25">
      <c r="A1280" s="4">
        <f t="shared" si="275"/>
        <v>1274</v>
      </c>
      <c r="B1280" s="1">
        <v>113084</v>
      </c>
      <c r="C1280" s="1" t="s">
        <v>93</v>
      </c>
      <c r="D1280" s="1" t="str">
        <f>IF(ISBLANK(C1280),"",VLOOKUP($W1280,Sheet2!$A$2:$E$29,3,FALSE))</f>
        <v>UI_icon_teshudognzuo_21</v>
      </c>
      <c r="E1280" s="1" t="str">
        <f t="shared" si="274"/>
        <v>思考</v>
      </c>
      <c r="F1280" s="1" t="s">
        <v>938</v>
      </c>
      <c r="I1280" s="1">
        <v>1</v>
      </c>
      <c r="J1280" s="1">
        <v>0</v>
      </c>
      <c r="K1280" s="1">
        <v>1</v>
      </c>
      <c r="L1280" s="1" t="s">
        <v>939</v>
      </c>
      <c r="O1280" s="1">
        <v>4012701</v>
      </c>
      <c r="P1280" s="1">
        <v>1</v>
      </c>
      <c r="T1280" s="96"/>
      <c r="U1280" s="96"/>
      <c r="W1280" s="1" t="s">
        <v>205</v>
      </c>
      <c r="X1280" s="1" t="str">
        <f>IF(ISBLANK(W1280),"",VLOOKUP($W1280,Sheet2!$A$2:$E$29,3,FALSE))</f>
        <v>UI_icon_teshudognzuo_21</v>
      </c>
      <c r="Y1280" s="1" t="str">
        <f>IF(ISBLANK(W1280),"",VLOOKUP($W1280,Sheet2!$A$2:$E$29,4,FALSE))</f>
        <v>BQ_mood21</v>
      </c>
    </row>
    <row r="1281" s="1" customFormat="1" spans="1:25">
      <c r="A1281" s="4">
        <f t="shared" si="275"/>
        <v>1275</v>
      </c>
      <c r="B1281" s="1">
        <v>113084</v>
      </c>
      <c r="C1281" s="1" t="s">
        <v>364</v>
      </c>
      <c r="D1281" s="1" t="str">
        <f>IF(ISBLANK(C1281),"",VLOOKUP($W1281,Sheet2!$A$2:$E$29,3,FALSE))</f>
        <v>UI_icon_teshudognzuo_27</v>
      </c>
      <c r="E1281" s="1" t="str">
        <f t="shared" si="274"/>
        <v>秀</v>
      </c>
      <c r="I1281" s="1">
        <v>0</v>
      </c>
      <c r="J1281" s="1">
        <v>1</v>
      </c>
      <c r="K1281" s="1">
        <v>0</v>
      </c>
      <c r="O1281" s="1">
        <v>4012701</v>
      </c>
      <c r="P1281" s="1">
        <v>0</v>
      </c>
      <c r="S1281" s="1" t="s">
        <v>365</v>
      </c>
      <c r="T1281" s="96"/>
      <c r="U1281" s="96"/>
      <c r="W1281" s="1" t="s">
        <v>65</v>
      </c>
      <c r="X1281" s="1" t="str">
        <f>IF(ISBLANK(W1281),"",VLOOKUP($W1281,Sheet2!$A$2:$E$29,3,FALSE))</f>
        <v>UI_icon_teshudognzuo_27</v>
      </c>
      <c r="Y1281" s="1" t="str">
        <f>IF(ISBLANK(W1281),"",VLOOKUP($W1281,Sheet2!$A$2:$E$29,4,FALSE))</f>
        <v>BQ_mood27</v>
      </c>
    </row>
    <row r="1282" s="1" customFormat="1" spans="1:25">
      <c r="A1282" s="4">
        <f t="shared" si="275"/>
        <v>1276</v>
      </c>
      <c r="B1282" s="1">
        <v>113084</v>
      </c>
      <c r="C1282" s="1" t="s">
        <v>1328</v>
      </c>
      <c r="D1282" s="1" t="str">
        <f>IF(ISBLANK(C1282),"",VLOOKUP($W1282,Sheet2!$A$2:$E$29,3,FALSE))</f>
        <v>UI_icon_teshudognzuo_28</v>
      </c>
      <c r="E1282" s="1" t="s">
        <v>153</v>
      </c>
      <c r="I1282" s="1">
        <v>1</v>
      </c>
      <c r="O1282" s="1">
        <v>4012701</v>
      </c>
      <c r="R1282" s="1">
        <v>1</v>
      </c>
      <c r="W1282" s="1" t="s">
        <v>153</v>
      </c>
      <c r="X1282" s="1" t="str">
        <f>IF(ISBLANK(W1282),"",VLOOKUP($W1282,Sheet2!$A$2:$E$29,3,FALSE))</f>
        <v>UI_icon_teshudognzuo_28</v>
      </c>
      <c r="Y1282" s="1" t="str">
        <f>IF(ISBLANK(W1282),"",VLOOKUP($W1282,Sheet2!$A$2:$E$29,4,FALSE))</f>
        <v>BQ_mood28</v>
      </c>
    </row>
    <row r="1283" s="36" customFormat="1" ht="18.75" spans="1:25">
      <c r="A1283" s="4">
        <f t="shared" si="275"/>
        <v>1277</v>
      </c>
      <c r="B1283" s="36">
        <v>113086</v>
      </c>
      <c r="C1283" s="36" t="s">
        <v>50</v>
      </c>
      <c r="D1283" s="36" t="str">
        <f>IF(ISBLANK(C1283),"",VLOOKUP($W1283,Sheet2!$A$2:$E$29,3,FALSE))</f>
        <v>UI_icon_teshudognzuo_05</v>
      </c>
      <c r="E1283" s="36" t="str">
        <f t="shared" ref="E1283:E1342" si="276">W1283</f>
        <v>示威</v>
      </c>
      <c r="F1283" s="27" t="s">
        <v>948</v>
      </c>
      <c r="I1283" s="36">
        <v>1</v>
      </c>
      <c r="J1283" s="36">
        <v>0</v>
      </c>
      <c r="K1283" s="36">
        <v>1</v>
      </c>
      <c r="L1283" s="36" t="s">
        <v>949</v>
      </c>
      <c r="O1283" s="1">
        <v>4012901</v>
      </c>
      <c r="P1283" s="36">
        <v>1</v>
      </c>
      <c r="T1283" s="166"/>
      <c r="U1283" s="166" t="s">
        <v>1402</v>
      </c>
      <c r="W1283" s="36" t="s">
        <v>60</v>
      </c>
      <c r="X1283" s="36" t="str">
        <f>IF(ISBLANK(W1283),"",VLOOKUP($W1283,Sheet2!$A$2:$E$29,3,FALSE))</f>
        <v>UI_icon_teshudognzuo_05</v>
      </c>
      <c r="Y1283" s="36" t="str">
        <f>IF(ISBLANK(W1283),"",VLOOKUP($W1283,Sheet2!$A$2:$E$29,4,FALSE))</f>
        <v>BQ_mood05</v>
      </c>
    </row>
    <row r="1284" s="36" customFormat="1" ht="18.75" spans="1:25">
      <c r="A1284" s="4">
        <f t="shared" si="275"/>
        <v>1278</v>
      </c>
      <c r="B1284" s="36">
        <v>113086</v>
      </c>
      <c r="C1284" s="36" t="s">
        <v>56</v>
      </c>
      <c r="D1284" s="36" t="str">
        <f>IF(ISBLANK(C1284),"",VLOOKUP($W1284,Sheet2!$A$2:$E$29,3,FALSE))</f>
        <v>UI_icon_teshudognzuo_22</v>
      </c>
      <c r="E1284" s="36" t="str">
        <f t="shared" si="276"/>
        <v>大笑</v>
      </c>
      <c r="F1284" s="27" t="s">
        <v>951</v>
      </c>
      <c r="I1284" s="36">
        <v>1</v>
      </c>
      <c r="J1284" s="36">
        <v>0</v>
      </c>
      <c r="K1284" s="36">
        <v>1</v>
      </c>
      <c r="O1284" s="1">
        <v>4012901</v>
      </c>
      <c r="P1284" s="36">
        <v>1</v>
      </c>
      <c r="T1284" s="166"/>
      <c r="U1284" s="166"/>
      <c r="W1284" s="36" t="s">
        <v>155</v>
      </c>
      <c r="X1284" s="36" t="str">
        <f>IF(ISBLANK(W1284),"",VLOOKUP($W1284,Sheet2!$A$2:$E$29,3,FALSE))</f>
        <v>UI_icon_teshudognzuo_22</v>
      </c>
      <c r="Y1284" s="36" t="str">
        <f>IF(ISBLANK(W1284),"",VLOOKUP($W1284,Sheet2!$A$2:$E$29,4,FALSE))</f>
        <v>BQ_mood22</v>
      </c>
    </row>
    <row r="1285" s="36" customFormat="1" ht="18.75" spans="1:25">
      <c r="A1285" s="4">
        <f t="shared" si="275"/>
        <v>1279</v>
      </c>
      <c r="B1285" s="36">
        <v>113086</v>
      </c>
      <c r="C1285" s="36" t="s">
        <v>61</v>
      </c>
      <c r="D1285" s="36" t="str">
        <f>IF(ISBLANK(C1285),"",VLOOKUP($W1285,Sheet2!$A$2:$E$29,3,FALSE))</f>
        <v>UI_icon_teshudognzuo_15</v>
      </c>
      <c r="E1285" s="36" t="str">
        <f t="shared" si="276"/>
        <v>不屑</v>
      </c>
      <c r="F1285" s="27" t="s">
        <v>952</v>
      </c>
      <c r="I1285" s="36">
        <v>1</v>
      </c>
      <c r="J1285" s="36">
        <v>0</v>
      </c>
      <c r="K1285" s="36">
        <v>1</v>
      </c>
      <c r="L1285" s="36" t="s">
        <v>953</v>
      </c>
      <c r="O1285" s="1">
        <v>4012901</v>
      </c>
      <c r="P1285" s="36">
        <v>1</v>
      </c>
      <c r="T1285" s="166"/>
      <c r="U1285" s="166"/>
      <c r="W1285" s="36" t="s">
        <v>194</v>
      </c>
      <c r="X1285" s="36" t="str">
        <f>IF(ISBLANK(W1285),"",VLOOKUP($W1285,Sheet2!$A$2:$E$29,3,FALSE))</f>
        <v>UI_icon_teshudognzuo_15</v>
      </c>
      <c r="Y1285" s="36" t="str">
        <f>IF(ISBLANK(W1285),"",VLOOKUP($W1285,Sheet2!$A$2:$E$29,4,FALSE))</f>
        <v>BQ_mood15</v>
      </c>
    </row>
    <row r="1286" s="36" customFormat="1" ht="18.75" spans="1:25">
      <c r="A1286" s="4">
        <f t="shared" si="275"/>
        <v>1280</v>
      </c>
      <c r="B1286" s="36">
        <v>113086</v>
      </c>
      <c r="C1286" s="36" t="s">
        <v>66</v>
      </c>
      <c r="D1286" s="36" t="str">
        <f>IF(ISBLANK(C1286),"",VLOOKUP($W1286,Sheet2!$A$2:$E$29,3,FALSE))</f>
        <v>UI_icon_teshudognzuo_10</v>
      </c>
      <c r="E1286" s="36" t="str">
        <f t="shared" si="276"/>
        <v>生气</v>
      </c>
      <c r="F1286" s="27" t="s">
        <v>954</v>
      </c>
      <c r="I1286" s="36">
        <v>1</v>
      </c>
      <c r="J1286" s="36">
        <v>0</v>
      </c>
      <c r="K1286" s="36">
        <v>1</v>
      </c>
      <c r="L1286" s="36" t="s">
        <v>955</v>
      </c>
      <c r="O1286" s="1">
        <v>4012901</v>
      </c>
      <c r="P1286" s="36">
        <v>1</v>
      </c>
      <c r="T1286" s="166"/>
      <c r="U1286" s="166"/>
      <c r="W1286" s="36" t="s">
        <v>446</v>
      </c>
      <c r="X1286" s="36" t="str">
        <f>IF(ISBLANK(W1286),"",VLOOKUP($W1286,Sheet2!$A$2:$E$29,3,FALSE))</f>
        <v>UI_icon_teshudognzuo_10</v>
      </c>
      <c r="Y1286" s="36" t="str">
        <f>IF(ISBLANK(W1286),"",VLOOKUP($W1286,Sheet2!$A$2:$E$29,4,FALSE))</f>
        <v>BQ_mood10</v>
      </c>
    </row>
    <row r="1287" s="36" customFormat="1" ht="18.75" spans="1:25">
      <c r="A1287" s="4">
        <f t="shared" si="275"/>
        <v>1281</v>
      </c>
      <c r="B1287" s="36">
        <v>113086</v>
      </c>
      <c r="C1287" s="36" t="s">
        <v>93</v>
      </c>
      <c r="D1287" s="36" t="str">
        <f>IF(ISBLANK(C1287),"",VLOOKUP($W1287,Sheet2!$A$2:$E$29,3,FALSE))</f>
        <v>UI_icon_teshudognzuo_08</v>
      </c>
      <c r="E1287" s="36" t="str">
        <f t="shared" si="276"/>
        <v>休闲</v>
      </c>
      <c r="F1287" s="27" t="s">
        <v>956</v>
      </c>
      <c r="I1287" s="36">
        <v>1</v>
      </c>
      <c r="J1287" s="36">
        <v>0</v>
      </c>
      <c r="K1287" s="36">
        <v>1</v>
      </c>
      <c r="L1287" s="36" t="s">
        <v>957</v>
      </c>
      <c r="O1287" s="1">
        <v>4012901</v>
      </c>
      <c r="P1287" s="36">
        <v>1</v>
      </c>
      <c r="T1287" s="166"/>
      <c r="U1287" s="166"/>
      <c r="W1287" s="36" t="s">
        <v>72</v>
      </c>
      <c r="X1287" s="36" t="str">
        <f>IF(ISBLANK(W1287),"",VLOOKUP($W1287,Sheet2!$A$2:$E$29,3,FALSE))</f>
        <v>UI_icon_teshudognzuo_08</v>
      </c>
      <c r="Y1287" s="36" t="str">
        <f>IF(ISBLANK(W1287),"",VLOOKUP($W1287,Sheet2!$A$2:$E$29,4,FALSE))</f>
        <v>BQ_mood08</v>
      </c>
    </row>
    <row r="1288" s="36" customFormat="1" ht="18.75" spans="1:25">
      <c r="A1288" s="4">
        <f t="shared" si="275"/>
        <v>1282</v>
      </c>
      <c r="B1288" s="36">
        <v>113086</v>
      </c>
      <c r="C1288" s="36" t="s">
        <v>364</v>
      </c>
      <c r="D1288" s="36" t="str">
        <f>IF(ISBLANK(C1288),"",VLOOKUP($W1288,Sheet2!$A$2:$E$29,3,FALSE))</f>
        <v>UI_icon_teshudognzuo_27</v>
      </c>
      <c r="E1288" s="36" t="str">
        <f t="shared" si="276"/>
        <v>秀</v>
      </c>
      <c r="F1288" s="27"/>
      <c r="I1288" s="36">
        <v>0</v>
      </c>
      <c r="J1288" s="36">
        <v>1</v>
      </c>
      <c r="K1288" s="36">
        <v>0</v>
      </c>
      <c r="O1288" s="1">
        <v>4012901</v>
      </c>
      <c r="P1288" s="36">
        <v>0</v>
      </c>
      <c r="S1288" s="36" t="s">
        <v>365</v>
      </c>
      <c r="T1288" s="166"/>
      <c r="U1288" s="166"/>
      <c r="W1288" s="36" t="s">
        <v>65</v>
      </c>
      <c r="X1288" s="36" t="str">
        <f>IF(ISBLANK(W1288),"",VLOOKUP($W1288,Sheet2!$A$2:$E$29,3,FALSE))</f>
        <v>UI_icon_teshudognzuo_27</v>
      </c>
      <c r="Y1288" s="36" t="str">
        <f>IF(ISBLANK(W1288),"",VLOOKUP($W1288,Sheet2!$A$2:$E$29,4,FALSE))</f>
        <v>BQ_mood27</v>
      </c>
    </row>
    <row r="1289" customFormat="1" ht="18.75" spans="1:25">
      <c r="A1289" s="4">
        <f t="shared" ref="A1289:A1298" si="277">ROW()-6</f>
        <v>1283</v>
      </c>
      <c r="B1289" s="47">
        <v>113087</v>
      </c>
      <c r="C1289" t="s">
        <v>50</v>
      </c>
      <c r="D1289" s="26" t="str">
        <f>IF(ISBLANK(C1289),"",VLOOKUP($W1289,Sheet2!$A$2:$E$29,3,FALSE))</f>
        <v>UI_icon_teshudognzuo_23</v>
      </c>
      <c r="E1289" s="26" t="str">
        <f t="shared" si="276"/>
        <v>摇头</v>
      </c>
      <c r="F1289" s="164" t="s">
        <v>958</v>
      </c>
      <c r="I1289" s="26">
        <v>1</v>
      </c>
      <c r="J1289" s="26">
        <v>0</v>
      </c>
      <c r="K1289" s="26">
        <v>1</v>
      </c>
      <c r="L1289" s="164" t="s">
        <v>959</v>
      </c>
      <c r="O1289">
        <v>4013002</v>
      </c>
      <c r="P1289" s="27">
        <v>1</v>
      </c>
      <c r="T1289" s="167"/>
      <c r="U1289" s="167" t="s">
        <v>1403</v>
      </c>
      <c r="W1289" t="s">
        <v>146</v>
      </c>
      <c r="X1289" s="26" t="str">
        <f>IF(ISBLANK(W1289),"",VLOOKUP($W1289,Sheet2!$A$2:$E$29,3,FALSE))</f>
        <v>UI_icon_teshudognzuo_23</v>
      </c>
      <c r="Y1289" s="26" t="str">
        <f>IF(ISBLANK(W1289),"",VLOOKUP($W1289,Sheet2!$A$2:$E$29,4,FALSE))</f>
        <v>BQ_mood23</v>
      </c>
    </row>
    <row r="1290" customFormat="1" ht="18.75" spans="1:25">
      <c r="A1290" s="4">
        <f t="shared" si="277"/>
        <v>1284</v>
      </c>
      <c r="B1290" s="47">
        <v>113087</v>
      </c>
      <c r="C1290" t="s">
        <v>56</v>
      </c>
      <c r="D1290" s="26" t="str">
        <f>IF(ISBLANK(C1290),"",VLOOKUP($W1290,Sheet2!$A$2:$E$29,3,FALSE))</f>
        <v>UI_icon_teshudognzuo_07</v>
      </c>
      <c r="E1290" s="26" t="str">
        <f t="shared" si="276"/>
        <v>观望</v>
      </c>
      <c r="F1290" s="164" t="s">
        <v>961</v>
      </c>
      <c r="I1290" s="26">
        <v>1</v>
      </c>
      <c r="J1290" s="26">
        <v>0</v>
      </c>
      <c r="K1290" s="26">
        <v>1</v>
      </c>
      <c r="L1290" s="53"/>
      <c r="O1290">
        <v>4013002</v>
      </c>
      <c r="P1290" s="27">
        <v>1</v>
      </c>
      <c r="T1290" s="167"/>
      <c r="U1290" s="167"/>
      <c r="W1290" t="s">
        <v>127</v>
      </c>
      <c r="X1290" s="26" t="str">
        <f>IF(ISBLANK(W1290),"",VLOOKUP($W1290,Sheet2!$A$2:$E$29,3,FALSE))</f>
        <v>UI_icon_teshudognzuo_07</v>
      </c>
      <c r="Y1290" s="26" t="str">
        <f>IF(ISBLANK(W1290),"",VLOOKUP($W1290,Sheet2!$A$2:$E$29,4,FALSE))</f>
        <v>BQ_mood07</v>
      </c>
    </row>
    <row r="1291" customFormat="1" ht="18.75" spans="1:25">
      <c r="A1291" s="4">
        <f t="shared" si="277"/>
        <v>1285</v>
      </c>
      <c r="B1291" s="47">
        <v>113087</v>
      </c>
      <c r="C1291" t="s">
        <v>61</v>
      </c>
      <c r="D1291" s="26" t="str">
        <f>IF(ISBLANK(C1291),"",VLOOKUP($W1291,Sheet2!$A$2:$E$29,3,FALSE))</f>
        <v>UI_icon_teshudognzuo_15</v>
      </c>
      <c r="E1291" s="26" t="str">
        <f t="shared" si="276"/>
        <v>不屑</v>
      </c>
      <c r="F1291" s="164" t="s">
        <v>962</v>
      </c>
      <c r="I1291" s="26">
        <v>1</v>
      </c>
      <c r="J1291" s="26">
        <v>0</v>
      </c>
      <c r="K1291" s="26">
        <v>1</v>
      </c>
      <c r="L1291" s="164" t="s">
        <v>963</v>
      </c>
      <c r="O1291">
        <v>4013002</v>
      </c>
      <c r="P1291" s="27">
        <v>1</v>
      </c>
      <c r="T1291" s="136"/>
      <c r="U1291" s="136"/>
      <c r="W1291" t="s">
        <v>194</v>
      </c>
      <c r="X1291" s="26" t="str">
        <f>IF(ISBLANK(W1291),"",VLOOKUP($W1291,Sheet2!$A$2:$E$29,3,FALSE))</f>
        <v>UI_icon_teshudognzuo_15</v>
      </c>
      <c r="Y1291" s="26" t="str">
        <f>IF(ISBLANK(W1291),"",VLOOKUP($W1291,Sheet2!$A$2:$E$29,4,FALSE))</f>
        <v>BQ_mood15</v>
      </c>
    </row>
    <row r="1292" customFormat="1" ht="18.75" spans="1:25">
      <c r="A1292" s="4">
        <f t="shared" si="277"/>
        <v>1286</v>
      </c>
      <c r="B1292" s="47">
        <v>113087</v>
      </c>
      <c r="C1292" t="s">
        <v>66</v>
      </c>
      <c r="D1292" s="26" t="str">
        <f>IF(ISBLANK(C1292),"",VLOOKUP($W1292,Sheet2!$A$2:$E$29,3,FALSE))</f>
        <v>UI_icon_teshudognzuo_05</v>
      </c>
      <c r="E1292" s="26" t="str">
        <f t="shared" si="276"/>
        <v>示威</v>
      </c>
      <c r="F1292" s="164" t="s">
        <v>964</v>
      </c>
      <c r="I1292" s="26">
        <v>1</v>
      </c>
      <c r="J1292" s="26">
        <v>0</v>
      </c>
      <c r="K1292" s="26">
        <v>1</v>
      </c>
      <c r="L1292" s="164" t="s">
        <v>965</v>
      </c>
      <c r="O1292">
        <v>4013002</v>
      </c>
      <c r="P1292" s="27">
        <v>1</v>
      </c>
      <c r="T1292" s="167"/>
      <c r="U1292" s="167"/>
      <c r="W1292" t="s">
        <v>60</v>
      </c>
      <c r="X1292" s="26" t="str">
        <f>IF(ISBLANK(W1292),"",VLOOKUP($W1292,Sheet2!$A$2:$E$29,3,FALSE))</f>
        <v>UI_icon_teshudognzuo_05</v>
      </c>
      <c r="Y1292" s="26" t="str">
        <f>IF(ISBLANK(W1292),"",VLOOKUP($W1292,Sheet2!$A$2:$E$29,4,FALSE))</f>
        <v>BQ_mood05</v>
      </c>
    </row>
    <row r="1293" customFormat="1" ht="18.75" spans="1:25">
      <c r="A1293" s="4">
        <f t="shared" si="277"/>
        <v>1287</v>
      </c>
      <c r="B1293" s="47">
        <v>113087</v>
      </c>
      <c r="C1293" t="s">
        <v>93</v>
      </c>
      <c r="D1293" s="26" t="str">
        <f>IF(ISBLANK(C1293),"",VLOOKUP($W1293,Sheet2!$A$2:$E$29,3,FALSE))</f>
        <v>UI_icon_teshudognzuo_10</v>
      </c>
      <c r="E1293" s="26" t="str">
        <f t="shared" si="276"/>
        <v>生气</v>
      </c>
      <c r="F1293" s="164" t="s">
        <v>966</v>
      </c>
      <c r="I1293" s="26">
        <v>1</v>
      </c>
      <c r="J1293" s="26">
        <v>0</v>
      </c>
      <c r="K1293" s="26">
        <v>1</v>
      </c>
      <c r="L1293" s="164" t="s">
        <v>967</v>
      </c>
      <c r="O1293">
        <v>4013002</v>
      </c>
      <c r="P1293" s="27">
        <v>1</v>
      </c>
      <c r="T1293" s="167"/>
      <c r="U1293" s="167"/>
      <c r="W1293" t="s">
        <v>446</v>
      </c>
      <c r="X1293" s="26" t="str">
        <f>IF(ISBLANK(W1293),"",VLOOKUP($W1293,Sheet2!$A$2:$E$29,3,FALSE))</f>
        <v>UI_icon_teshudognzuo_10</v>
      </c>
      <c r="Y1293" s="26" t="str">
        <f>IF(ISBLANK(W1293),"",VLOOKUP($W1293,Sheet2!$A$2:$E$29,4,FALSE))</f>
        <v>BQ_mood10</v>
      </c>
    </row>
    <row r="1294" customFormat="1" ht="18.75" spans="1:25">
      <c r="A1294" s="4">
        <f t="shared" si="277"/>
        <v>1288</v>
      </c>
      <c r="B1294" s="47">
        <v>113087</v>
      </c>
      <c r="C1294" t="s">
        <v>364</v>
      </c>
      <c r="D1294" s="26" t="str">
        <f>IF(ISBLANK(C1294),"",VLOOKUP($W1294,Sheet2!$A$2:$E$29,3,FALSE))</f>
        <v>UI_icon_teshudognzuo_27</v>
      </c>
      <c r="E1294" s="26" t="str">
        <f t="shared" si="276"/>
        <v>秀</v>
      </c>
      <c r="I1294" s="27">
        <v>0</v>
      </c>
      <c r="J1294" s="27">
        <v>1</v>
      </c>
      <c r="K1294" s="27">
        <v>0</v>
      </c>
      <c r="L1294" s="53"/>
      <c r="O1294">
        <v>4013002</v>
      </c>
      <c r="P1294" s="27">
        <v>0</v>
      </c>
      <c r="S1294" s="26" t="s">
        <v>365</v>
      </c>
      <c r="T1294" s="167"/>
      <c r="U1294" s="167"/>
      <c r="W1294" t="s">
        <v>65</v>
      </c>
      <c r="X1294" s="26" t="str">
        <f>IF(ISBLANK(W1294),"",VLOOKUP($W1294,Sheet2!$A$2:$E$29,3,FALSE))</f>
        <v>UI_icon_teshudognzuo_27</v>
      </c>
      <c r="Y1294" s="26" t="str">
        <f>IF(ISBLANK(W1294),"",VLOOKUP($W1294,Sheet2!$A$2:$E$29,4,FALSE))</f>
        <v>BQ_mood27</v>
      </c>
    </row>
    <row r="1295" s="28" customFormat="1" ht="18.75" spans="1:25">
      <c r="A1295" s="4">
        <f t="shared" si="277"/>
        <v>1289</v>
      </c>
      <c r="B1295" s="28">
        <v>113088</v>
      </c>
      <c r="C1295" s="28" t="s">
        <v>50</v>
      </c>
      <c r="D1295" s="28" t="str">
        <f>IF(ISBLANK(C1295),"",VLOOKUP($W1295,Sheet2!$A$2:$E$29,3,FALSE))</f>
        <v>UI_icon_teshudognzuo_22</v>
      </c>
      <c r="E1295" s="28" t="str">
        <f t="shared" si="276"/>
        <v>大笑</v>
      </c>
      <c r="F1295" s="28" t="s">
        <v>968</v>
      </c>
      <c r="I1295" s="28">
        <v>1</v>
      </c>
      <c r="J1295" s="28">
        <v>0</v>
      </c>
      <c r="K1295" s="28">
        <v>1</v>
      </c>
      <c r="L1295" s="102" t="s">
        <v>969</v>
      </c>
      <c r="O1295" s="28">
        <v>4013101</v>
      </c>
      <c r="P1295" s="28">
        <v>1</v>
      </c>
      <c r="T1295" s="113"/>
      <c r="U1295" s="113"/>
      <c r="W1295" s="28" t="s">
        <v>155</v>
      </c>
      <c r="X1295" s="28" t="str">
        <f>IF(ISBLANK(W1295),"",VLOOKUP($W1295,Sheet2!$A$2:$E$29,3,FALSE))</f>
        <v>UI_icon_teshudognzuo_22</v>
      </c>
      <c r="Y1295" s="28" t="str">
        <f>IF(ISBLANK(W1295),"",VLOOKUP($W1295,Sheet2!$A$2:$E$29,4,FALSE))</f>
        <v>BQ_mood22</v>
      </c>
    </row>
    <row r="1296" s="28" customFormat="1" ht="18.75" spans="1:25">
      <c r="A1296" s="4">
        <f t="shared" si="277"/>
        <v>1290</v>
      </c>
      <c r="B1296" s="28">
        <v>113088</v>
      </c>
      <c r="C1296" s="28" t="s">
        <v>56</v>
      </c>
      <c r="D1296" s="28" t="str">
        <f>IF(ISBLANK(C1296),"",VLOOKUP($W1296,Sheet2!$A$2:$E$29,3,FALSE))</f>
        <v>UI_icon_teshudognzuo_16</v>
      </c>
      <c r="E1296" s="28" t="str">
        <f t="shared" si="276"/>
        <v>挑衅</v>
      </c>
      <c r="F1296" s="102" t="s">
        <v>970</v>
      </c>
      <c r="I1296" s="28">
        <v>1</v>
      </c>
      <c r="J1296" s="28">
        <v>0</v>
      </c>
      <c r="K1296" s="28">
        <v>1</v>
      </c>
      <c r="L1296" s="102" t="s">
        <v>971</v>
      </c>
      <c r="O1296" s="28">
        <v>4013101</v>
      </c>
      <c r="P1296" s="28">
        <v>1</v>
      </c>
      <c r="T1296" s="113"/>
      <c r="U1296" s="113"/>
      <c r="W1296" s="28" t="s">
        <v>55</v>
      </c>
      <c r="X1296" s="28" t="str">
        <f>IF(ISBLANK(W1296),"",VLOOKUP($W1296,Sheet2!$A$2:$E$29,3,FALSE))</f>
        <v>UI_icon_teshudognzuo_16</v>
      </c>
      <c r="Y1296" s="28" t="str">
        <f>IF(ISBLANK(W1296),"",VLOOKUP($W1296,Sheet2!$A$2:$E$29,4,FALSE))</f>
        <v>BQ_mood16</v>
      </c>
    </row>
    <row r="1297" s="28" customFormat="1" ht="18.75" spans="1:25">
      <c r="A1297" s="4">
        <f t="shared" si="277"/>
        <v>1291</v>
      </c>
      <c r="B1297" s="28">
        <v>113088</v>
      </c>
      <c r="C1297" s="28" t="s">
        <v>61</v>
      </c>
      <c r="D1297" s="28" t="str">
        <f>IF(ISBLANK(C1297),"",VLOOKUP($W1297,Sheet2!$A$2:$E$29,3,FALSE))</f>
        <v>UI_icon_teshudognzuo_07</v>
      </c>
      <c r="E1297" s="28" t="str">
        <f t="shared" si="276"/>
        <v>观望</v>
      </c>
      <c r="F1297" s="102" t="s">
        <v>972</v>
      </c>
      <c r="I1297" s="28">
        <v>1</v>
      </c>
      <c r="J1297" s="28">
        <v>0</v>
      </c>
      <c r="K1297" s="28">
        <v>1</v>
      </c>
      <c r="L1297" s="102" t="s">
        <v>973</v>
      </c>
      <c r="O1297" s="28">
        <v>4013101</v>
      </c>
      <c r="P1297" s="28">
        <v>1</v>
      </c>
      <c r="T1297" s="113"/>
      <c r="U1297" s="113"/>
      <c r="W1297" s="28" t="s">
        <v>127</v>
      </c>
      <c r="X1297" s="28" t="str">
        <f>IF(ISBLANK(W1297),"",VLOOKUP($W1297,Sheet2!$A$2:$E$29,3,FALSE))</f>
        <v>UI_icon_teshudognzuo_07</v>
      </c>
      <c r="Y1297" s="28" t="str">
        <f>IF(ISBLANK(W1297),"",VLOOKUP($W1297,Sheet2!$A$2:$E$29,4,FALSE))</f>
        <v>BQ_mood07</v>
      </c>
    </row>
    <row r="1298" s="28" customFormat="1" ht="37.5" spans="1:25">
      <c r="A1298" s="4">
        <f t="shared" si="277"/>
        <v>1292</v>
      </c>
      <c r="B1298" s="28">
        <v>113088</v>
      </c>
      <c r="C1298" s="28" t="s">
        <v>66</v>
      </c>
      <c r="D1298" s="28" t="str">
        <f>IF(ISBLANK(C1298),"",VLOOKUP($W1298,Sheet2!$A$2:$E$29,3,FALSE))</f>
        <v>UI_icon_teshudognzuo_08</v>
      </c>
      <c r="E1298" s="28" t="str">
        <f t="shared" si="276"/>
        <v>休闲</v>
      </c>
      <c r="F1298" s="102" t="s">
        <v>974</v>
      </c>
      <c r="I1298" s="28">
        <v>1</v>
      </c>
      <c r="J1298" s="28">
        <v>0</v>
      </c>
      <c r="K1298" s="28">
        <v>1</v>
      </c>
      <c r="L1298" s="102" t="s">
        <v>975</v>
      </c>
      <c r="O1298" s="28">
        <v>4013101</v>
      </c>
      <c r="P1298" s="28">
        <v>1</v>
      </c>
      <c r="T1298" s="113"/>
      <c r="U1298" s="113" t="s">
        <v>1404</v>
      </c>
      <c r="W1298" s="28" t="s">
        <v>72</v>
      </c>
      <c r="X1298" s="28" t="str">
        <f>IF(ISBLANK(W1298),"",VLOOKUP($W1298,Sheet2!$A$2:$E$29,3,FALSE))</f>
        <v>UI_icon_teshudognzuo_08</v>
      </c>
      <c r="Y1298" s="28" t="str">
        <f>IF(ISBLANK(W1298),"",VLOOKUP($W1298,Sheet2!$A$2:$E$29,4,FALSE))</f>
        <v>BQ_mood08</v>
      </c>
    </row>
    <row r="1299" s="28" customFormat="1" ht="18.75" spans="1:25">
      <c r="A1299" s="4">
        <f t="shared" ref="A1299:A1308" si="278">ROW()-6</f>
        <v>1293</v>
      </c>
      <c r="B1299" s="28">
        <v>113088</v>
      </c>
      <c r="C1299" s="28" t="s">
        <v>93</v>
      </c>
      <c r="D1299" s="28" t="str">
        <f>IF(ISBLANK(C1299),"",VLOOKUP($W1299,Sheet2!$A$2:$E$29,3,FALSE))</f>
        <v>UI_icon_teshudognzuo_05</v>
      </c>
      <c r="E1299" s="28" t="str">
        <f t="shared" si="276"/>
        <v>示威</v>
      </c>
      <c r="F1299" s="102" t="s">
        <v>977</v>
      </c>
      <c r="I1299" s="28">
        <v>1</v>
      </c>
      <c r="J1299" s="28">
        <v>0</v>
      </c>
      <c r="K1299" s="28">
        <v>1</v>
      </c>
      <c r="L1299" s="102" t="s">
        <v>978</v>
      </c>
      <c r="O1299" s="28">
        <v>4013101</v>
      </c>
      <c r="P1299" s="28">
        <v>1</v>
      </c>
      <c r="T1299" s="113"/>
      <c r="U1299" s="113"/>
      <c r="W1299" s="28" t="s">
        <v>60</v>
      </c>
      <c r="X1299" s="28" t="str">
        <f>IF(ISBLANK(W1299),"",VLOOKUP($W1299,Sheet2!$A$2:$E$29,3,FALSE))</f>
        <v>UI_icon_teshudognzuo_05</v>
      </c>
      <c r="Y1299" s="28" t="str">
        <f>IF(ISBLANK(W1299),"",VLOOKUP($W1299,Sheet2!$A$2:$E$29,4,FALSE))</f>
        <v>BQ_mood05</v>
      </c>
    </row>
    <row r="1300" s="28" customFormat="1" ht="18.75" spans="1:25">
      <c r="A1300" s="4">
        <f t="shared" si="278"/>
        <v>1294</v>
      </c>
      <c r="B1300" s="28">
        <v>113088</v>
      </c>
      <c r="C1300" s="28" t="s">
        <v>364</v>
      </c>
      <c r="D1300" s="28" t="str">
        <f>IF(ISBLANK(C1300),"",VLOOKUP($W1300,Sheet2!$A$2:$E$29,3,FALSE))</f>
        <v>UI_icon_teshudognzuo_27</v>
      </c>
      <c r="E1300" s="28" t="str">
        <f t="shared" si="276"/>
        <v>秀</v>
      </c>
      <c r="I1300" s="28">
        <v>0</v>
      </c>
      <c r="J1300" s="28">
        <v>1</v>
      </c>
      <c r="K1300" s="28">
        <v>0</v>
      </c>
      <c r="L1300" s="102"/>
      <c r="O1300" s="28">
        <v>4013101</v>
      </c>
      <c r="P1300" s="28">
        <v>0</v>
      </c>
      <c r="S1300" s="28" t="s">
        <v>365</v>
      </c>
      <c r="T1300" s="113"/>
      <c r="U1300" s="113"/>
      <c r="W1300" s="28" t="s">
        <v>65</v>
      </c>
      <c r="X1300" s="28" t="str">
        <f>IF(ISBLANK(W1300),"",VLOOKUP($W1300,Sheet2!$A$2:$E$29,3,FALSE))</f>
        <v>UI_icon_teshudognzuo_27</v>
      </c>
      <c r="Y1300" s="28" t="str">
        <f>IF(ISBLANK(W1300),"",VLOOKUP($W1300,Sheet2!$A$2:$E$29,4,FALSE))</f>
        <v>BQ_mood27</v>
      </c>
    </row>
    <row r="1301" s="29" customFormat="1" ht="18.75" spans="1:25">
      <c r="A1301" s="4">
        <f t="shared" si="278"/>
        <v>1295</v>
      </c>
      <c r="B1301" s="29">
        <v>113089</v>
      </c>
      <c r="C1301" s="29" t="s">
        <v>50</v>
      </c>
      <c r="D1301" s="29" t="str">
        <f>IF(ISBLANK(C1301),"",VLOOKUP($W1301,Sheet2!$A$2:$E$29,3,FALSE))</f>
        <v>UI_icon_teshudognzuo_12</v>
      </c>
      <c r="E1301" s="29" t="str">
        <f t="shared" si="276"/>
        <v>迷茫</v>
      </c>
      <c r="F1301" s="29" t="s">
        <v>979</v>
      </c>
      <c r="I1301" s="29">
        <v>1</v>
      </c>
      <c r="J1301" s="29">
        <v>0</v>
      </c>
      <c r="K1301" s="29">
        <v>1</v>
      </c>
      <c r="L1301" s="103" t="s">
        <v>980</v>
      </c>
      <c r="O1301" s="29">
        <v>4013201</v>
      </c>
      <c r="P1301" s="29">
        <v>1</v>
      </c>
      <c r="T1301" s="114"/>
      <c r="U1301" s="114"/>
      <c r="W1301" s="29" t="s">
        <v>375</v>
      </c>
      <c r="X1301" s="29" t="str">
        <f>IF(ISBLANK(W1301),"",VLOOKUP($W1301,Sheet2!$A$2:$E$29,3,FALSE))</f>
        <v>UI_icon_teshudognzuo_12</v>
      </c>
      <c r="Y1301" s="29" t="str">
        <f>IF(ISBLANK(W1301),"",VLOOKUP($W1301,Sheet2!$A$2:$E$29,4,FALSE))</f>
        <v>BQ_mood12</v>
      </c>
    </row>
    <row r="1302" s="29" customFormat="1" ht="18.75" spans="1:25">
      <c r="A1302" s="4">
        <f t="shared" si="278"/>
        <v>1296</v>
      </c>
      <c r="B1302" s="29">
        <v>113089</v>
      </c>
      <c r="C1302" s="29" t="s">
        <v>56</v>
      </c>
      <c r="D1302" s="29" t="str">
        <f>IF(ISBLANK(C1302),"",VLOOKUP($W1302,Sheet2!$A$2:$E$29,3,FALSE))</f>
        <v>UI_icon_teshudognzuo_28</v>
      </c>
      <c r="E1302" s="29" t="str">
        <f t="shared" si="276"/>
        <v>玩</v>
      </c>
      <c r="F1302" s="29" t="s">
        <v>981</v>
      </c>
      <c r="I1302" s="29">
        <v>1</v>
      </c>
      <c r="J1302" s="29">
        <v>0</v>
      </c>
      <c r="K1302" s="29">
        <v>1</v>
      </c>
      <c r="L1302" s="103" t="s">
        <v>982</v>
      </c>
      <c r="O1302" s="29">
        <v>4013201</v>
      </c>
      <c r="P1302" s="29">
        <v>1</v>
      </c>
      <c r="T1302" s="114"/>
      <c r="U1302" s="114"/>
      <c r="W1302" s="29" t="s">
        <v>153</v>
      </c>
      <c r="X1302" s="29" t="str">
        <f>IF(ISBLANK(W1302),"",VLOOKUP($W1302,Sheet2!$A$2:$E$29,3,FALSE))</f>
        <v>UI_icon_teshudognzuo_28</v>
      </c>
      <c r="Y1302" s="29" t="str">
        <f>IF(ISBLANK(W1302),"",VLOOKUP($W1302,Sheet2!$A$2:$E$29,4,FALSE))</f>
        <v>BQ_mood28</v>
      </c>
    </row>
    <row r="1303" s="29" customFormat="1" ht="18.75" spans="1:25">
      <c r="A1303" s="4">
        <f t="shared" si="278"/>
        <v>1297</v>
      </c>
      <c r="B1303" s="29">
        <v>113089</v>
      </c>
      <c r="C1303" s="29" t="s">
        <v>61</v>
      </c>
      <c r="D1303" s="29" t="str">
        <f>IF(ISBLANK(C1303),"",VLOOKUP($W1303,Sheet2!$A$2:$E$29,3,FALSE))</f>
        <v>UI_icon_teshudognzuo_13</v>
      </c>
      <c r="E1303" s="29" t="str">
        <f t="shared" si="276"/>
        <v>鼓掌</v>
      </c>
      <c r="F1303" s="29" t="s">
        <v>983</v>
      </c>
      <c r="I1303" s="29">
        <v>1</v>
      </c>
      <c r="J1303" s="29">
        <v>0</v>
      </c>
      <c r="K1303" s="29">
        <v>1</v>
      </c>
      <c r="L1303" s="103" t="s">
        <v>984</v>
      </c>
      <c r="O1303" s="29">
        <v>4013201</v>
      </c>
      <c r="P1303" s="29">
        <v>1</v>
      </c>
      <c r="T1303" s="114"/>
      <c r="U1303" s="114"/>
      <c r="W1303" s="29" t="s">
        <v>98</v>
      </c>
      <c r="X1303" s="29" t="str">
        <f>IF(ISBLANK(W1303),"",VLOOKUP($W1303,Sheet2!$A$2:$E$29,3,FALSE))</f>
        <v>UI_icon_teshudognzuo_13</v>
      </c>
      <c r="Y1303" s="29" t="str">
        <f>IF(ISBLANK(W1303),"",VLOOKUP($W1303,Sheet2!$A$2:$E$29,4,FALSE))</f>
        <v>BQ_mood13</v>
      </c>
    </row>
    <row r="1304" s="29" customFormat="1" ht="37.5" spans="1:25">
      <c r="A1304" s="4">
        <f t="shared" si="278"/>
        <v>1298</v>
      </c>
      <c r="B1304" s="29">
        <v>113089</v>
      </c>
      <c r="C1304" s="29" t="s">
        <v>66</v>
      </c>
      <c r="D1304" s="29" t="str">
        <f>IF(ISBLANK(C1304),"",VLOOKUP($W1304,Sheet2!$A$2:$E$29,3,FALSE))</f>
        <v>UI_icon_teshudognzuo_05</v>
      </c>
      <c r="E1304" s="29" t="str">
        <f t="shared" si="276"/>
        <v>示威</v>
      </c>
      <c r="F1304" s="103" t="s">
        <v>985</v>
      </c>
      <c r="I1304" s="29">
        <v>1</v>
      </c>
      <c r="J1304" s="29">
        <v>0</v>
      </c>
      <c r="K1304" s="29">
        <v>1</v>
      </c>
      <c r="L1304" s="103" t="s">
        <v>986</v>
      </c>
      <c r="O1304" s="29">
        <v>4013201</v>
      </c>
      <c r="P1304" s="29">
        <v>1</v>
      </c>
      <c r="T1304" s="114"/>
      <c r="U1304" s="114" t="s">
        <v>1405</v>
      </c>
      <c r="W1304" s="29" t="s">
        <v>60</v>
      </c>
      <c r="X1304" s="29" t="str">
        <f>IF(ISBLANK(W1304),"",VLOOKUP($W1304,Sheet2!$A$2:$E$29,3,FALSE))</f>
        <v>UI_icon_teshudognzuo_05</v>
      </c>
      <c r="Y1304" s="29" t="str">
        <f>IF(ISBLANK(W1304),"",VLOOKUP($W1304,Sheet2!$A$2:$E$29,4,FALSE))</f>
        <v>BQ_mood05</v>
      </c>
    </row>
    <row r="1305" s="29" customFormat="1" ht="18.75" spans="1:25">
      <c r="A1305" s="4">
        <f t="shared" si="278"/>
        <v>1299</v>
      </c>
      <c r="B1305" s="29">
        <v>113089</v>
      </c>
      <c r="C1305" s="29" t="s">
        <v>93</v>
      </c>
      <c r="D1305" s="29" t="str">
        <f>IF(ISBLANK(C1305),"",VLOOKUP($W1305,Sheet2!$A$2:$E$29,3,FALSE))</f>
        <v>UI_icon_teshudognzuo_22</v>
      </c>
      <c r="E1305" s="29" t="str">
        <f t="shared" si="276"/>
        <v>大笑</v>
      </c>
      <c r="F1305" s="29" t="s">
        <v>988</v>
      </c>
      <c r="I1305" s="29">
        <v>1</v>
      </c>
      <c r="J1305" s="29">
        <v>0</v>
      </c>
      <c r="K1305" s="29">
        <v>1</v>
      </c>
      <c r="L1305" s="103" t="s">
        <v>989</v>
      </c>
      <c r="O1305" s="29">
        <v>4013201</v>
      </c>
      <c r="P1305" s="29">
        <v>1</v>
      </c>
      <c r="T1305" s="114"/>
      <c r="U1305" s="114"/>
      <c r="W1305" s="28" t="s">
        <v>155</v>
      </c>
      <c r="X1305" s="29" t="str">
        <f>IF(ISBLANK(W1305),"",VLOOKUP($W1305,Sheet2!$A$2:$E$29,3,FALSE))</f>
        <v>UI_icon_teshudognzuo_22</v>
      </c>
      <c r="Y1305" s="29" t="str">
        <f>IF(ISBLANK(W1305),"",VLOOKUP($W1305,Sheet2!$A$2:$E$29,4,FALSE))</f>
        <v>BQ_mood22</v>
      </c>
    </row>
    <row r="1306" s="29" customFormat="1" ht="18.75" spans="1:25">
      <c r="A1306" s="4">
        <f t="shared" si="278"/>
        <v>1300</v>
      </c>
      <c r="B1306" s="29">
        <v>113089</v>
      </c>
      <c r="C1306" s="29" t="s">
        <v>364</v>
      </c>
      <c r="D1306" s="29" t="str">
        <f>IF(ISBLANK(C1306),"",VLOOKUP($W1306,Sheet2!$A$2:$E$29,3,FALSE))</f>
        <v>UI_icon_teshudognzuo_27</v>
      </c>
      <c r="E1306" s="29" t="str">
        <f t="shared" si="276"/>
        <v>秀</v>
      </c>
      <c r="I1306" s="29">
        <v>0</v>
      </c>
      <c r="J1306" s="29">
        <v>1</v>
      </c>
      <c r="K1306" s="29">
        <v>0</v>
      </c>
      <c r="L1306" s="103"/>
      <c r="O1306" s="29">
        <v>4013201</v>
      </c>
      <c r="P1306" s="29">
        <v>0</v>
      </c>
      <c r="S1306" s="29" t="s">
        <v>365</v>
      </c>
      <c r="T1306" s="114"/>
      <c r="U1306" s="114"/>
      <c r="W1306" s="28" t="s">
        <v>65</v>
      </c>
      <c r="X1306" s="29" t="str">
        <f>IF(ISBLANK(W1306),"",VLOOKUP($W1306,Sheet2!$A$2:$E$29,3,FALSE))</f>
        <v>UI_icon_teshudognzuo_27</v>
      </c>
      <c r="Y1306" s="29" t="str">
        <f>IF(ISBLANK(W1306),"",VLOOKUP($W1306,Sheet2!$A$2:$E$29,4,FALSE))</f>
        <v>BQ_mood27</v>
      </c>
    </row>
    <row r="1307" customFormat="1" ht="18.75" spans="1:25">
      <c r="A1307" s="4">
        <f t="shared" si="278"/>
        <v>1301</v>
      </c>
      <c r="B1307" s="29">
        <v>113090</v>
      </c>
      <c r="C1307" s="29" t="s">
        <v>50</v>
      </c>
      <c r="D1307" s="29" t="str">
        <f>IF(ISBLANK(C1307),"",VLOOKUP($W1307,Sheet2!$A$2:$E$29,3,FALSE))</f>
        <v>UI_icon_teshudognzuo_21</v>
      </c>
      <c r="E1307" s="29" t="str">
        <f t="shared" si="276"/>
        <v>思考</v>
      </c>
      <c r="F1307" t="s">
        <v>990</v>
      </c>
      <c r="I1307" s="29">
        <v>1</v>
      </c>
      <c r="J1307" s="29">
        <v>0</v>
      </c>
      <c r="K1307" s="29">
        <v>1</v>
      </c>
      <c r="L1307" s="53" t="s">
        <v>991</v>
      </c>
      <c r="O1307" s="29">
        <v>4013301</v>
      </c>
      <c r="P1307" s="29">
        <v>1</v>
      </c>
      <c r="T1307" s="114"/>
      <c r="U1307" s="114"/>
      <c r="W1307" t="s">
        <v>205</v>
      </c>
      <c r="X1307" s="29" t="str">
        <f>IF(ISBLANK(W1307),"",VLOOKUP($W1307,Sheet2!$A$2:$E$29,3,FALSE))</f>
        <v>UI_icon_teshudognzuo_21</v>
      </c>
      <c r="Y1307" s="29" t="str">
        <f>IF(ISBLANK(W1307),"",VLOOKUP($W1307,Sheet2!$A$2:$E$29,4,FALSE))</f>
        <v>BQ_mood21</v>
      </c>
    </row>
    <row r="1308" customFormat="1" ht="18.75" spans="1:25">
      <c r="A1308" s="4">
        <f t="shared" si="278"/>
        <v>1302</v>
      </c>
      <c r="B1308" s="29">
        <v>113090</v>
      </c>
      <c r="C1308" s="29" t="s">
        <v>61</v>
      </c>
      <c r="D1308" s="29" t="str">
        <f>IF(ISBLANK(C1308),"",VLOOKUP($W1308,Sheet2!$A$2:$E$29,3,FALSE))</f>
        <v>UI_icon_teshudognzuo_03</v>
      </c>
      <c r="E1308" s="29" t="str">
        <f t="shared" si="276"/>
        <v>打招呼</v>
      </c>
      <c r="F1308" t="s">
        <v>994</v>
      </c>
      <c r="I1308" s="29">
        <v>1</v>
      </c>
      <c r="J1308" s="29">
        <v>0</v>
      </c>
      <c r="K1308" s="29">
        <v>1</v>
      </c>
      <c r="L1308" s="53" t="s">
        <v>423</v>
      </c>
      <c r="O1308" s="29">
        <v>4013301</v>
      </c>
      <c r="P1308" s="29">
        <v>1</v>
      </c>
      <c r="T1308" s="114"/>
      <c r="U1308" s="114"/>
      <c r="W1308" t="s">
        <v>103</v>
      </c>
      <c r="X1308" s="29" t="str">
        <f>IF(ISBLANK(W1308),"",VLOOKUP($W1308,Sheet2!$A$2:$E$29,3,FALSE))</f>
        <v>UI_icon_teshudognzuo_03</v>
      </c>
      <c r="Y1308" s="29" t="str">
        <f>IF(ISBLANK(W1308),"",VLOOKUP($W1308,Sheet2!$A$2:$E$29,4,FALSE))</f>
        <v>BQ_mood03</v>
      </c>
    </row>
    <row r="1309" customFormat="1" ht="37.5" spans="1:25">
      <c r="A1309" s="4">
        <f t="shared" ref="A1309:A1318" si="279">ROW()-6</f>
        <v>1303</v>
      </c>
      <c r="B1309" s="29">
        <v>113090</v>
      </c>
      <c r="C1309" s="29" t="s">
        <v>66</v>
      </c>
      <c r="D1309" s="29" t="str">
        <f>IF(ISBLANK(C1309),"",VLOOKUP($W1309,Sheet2!$A$2:$E$29,3,FALSE))</f>
        <v>UI_icon_teshudognzuo_08</v>
      </c>
      <c r="E1309" s="29" t="str">
        <f t="shared" si="276"/>
        <v>休闲</v>
      </c>
      <c r="F1309" t="s">
        <v>995</v>
      </c>
      <c r="I1309" s="29">
        <v>1</v>
      </c>
      <c r="J1309" s="29">
        <v>0</v>
      </c>
      <c r="K1309" s="29">
        <v>1</v>
      </c>
      <c r="L1309" s="53" t="s">
        <v>996</v>
      </c>
      <c r="O1309" s="29">
        <v>4013301</v>
      </c>
      <c r="P1309" s="29">
        <v>1</v>
      </c>
      <c r="T1309" s="114"/>
      <c r="U1309" s="114" t="s">
        <v>1406</v>
      </c>
      <c r="W1309" t="s">
        <v>72</v>
      </c>
      <c r="X1309" s="29" t="str">
        <f>IF(ISBLANK(W1309),"",VLOOKUP($W1309,Sheet2!$A$2:$E$29,3,FALSE))</f>
        <v>UI_icon_teshudognzuo_08</v>
      </c>
      <c r="Y1309" s="29" t="str">
        <f>IF(ISBLANK(W1309),"",VLOOKUP($W1309,Sheet2!$A$2:$E$29,4,FALSE))</f>
        <v>BQ_mood08</v>
      </c>
    </row>
    <row r="1310" customFormat="1" ht="18.75" spans="1:25">
      <c r="A1310" s="4">
        <f t="shared" si="279"/>
        <v>1304</v>
      </c>
      <c r="B1310" s="29">
        <v>113090</v>
      </c>
      <c r="C1310" s="29" t="s">
        <v>93</v>
      </c>
      <c r="D1310" s="29" t="str">
        <f>IF(ISBLANK(C1310),"",VLOOKUP($W1310,Sheet2!$A$2:$E$29,3,FALSE))</f>
        <v>UI_icon_teshudognzuo_01</v>
      </c>
      <c r="E1310" s="29" t="str">
        <f t="shared" si="276"/>
        <v>认同</v>
      </c>
      <c r="F1310" t="s">
        <v>998</v>
      </c>
      <c r="I1310" s="29">
        <v>1</v>
      </c>
      <c r="J1310" s="29">
        <v>0</v>
      </c>
      <c r="K1310" s="29">
        <v>1</v>
      </c>
      <c r="L1310" s="53" t="s">
        <v>999</v>
      </c>
      <c r="M1310" t="s">
        <v>728</v>
      </c>
      <c r="O1310" s="29">
        <v>4013301</v>
      </c>
      <c r="P1310" s="29">
        <v>1</v>
      </c>
      <c r="T1310" s="114"/>
      <c r="U1310" s="114"/>
      <c r="W1310" s="29" t="s">
        <v>67</v>
      </c>
      <c r="X1310" s="29" t="str">
        <f>IF(ISBLANK(W1310),"",VLOOKUP($W1310,Sheet2!$A$2:$E$29,3,FALSE))</f>
        <v>UI_icon_teshudognzuo_01</v>
      </c>
      <c r="Y1310" s="29" t="str">
        <f>IF(ISBLANK(W1310),"",VLOOKUP($W1310,Sheet2!$A$2:$E$29,4,FALSE))</f>
        <v>BQ_mood01</v>
      </c>
    </row>
    <row r="1311" customFormat="1" ht="18.75" spans="1:25">
      <c r="A1311" s="4">
        <f t="shared" si="279"/>
        <v>1305</v>
      </c>
      <c r="B1311" s="29">
        <v>113090</v>
      </c>
      <c r="C1311" s="29" t="s">
        <v>364</v>
      </c>
      <c r="D1311" s="29" t="str">
        <f>IF(ISBLANK(C1311),"",VLOOKUP($W1311,Sheet2!$A$2:$E$29,3,FALSE))</f>
        <v>UI_icon_teshudognzuo_27</v>
      </c>
      <c r="E1311" s="29" t="str">
        <f t="shared" si="276"/>
        <v>秀</v>
      </c>
      <c r="F1311" t="s">
        <v>992</v>
      </c>
      <c r="I1311" s="29">
        <v>0</v>
      </c>
      <c r="J1311" s="29">
        <v>1</v>
      </c>
      <c r="K1311" s="29">
        <v>0</v>
      </c>
      <c r="L1311" s="53" t="s">
        <v>993</v>
      </c>
      <c r="M1311" t="s">
        <v>728</v>
      </c>
      <c r="O1311" s="29">
        <v>4013301</v>
      </c>
      <c r="P1311" s="29">
        <v>0</v>
      </c>
      <c r="S1311" s="29" t="s">
        <v>365</v>
      </c>
      <c r="T1311" s="114"/>
      <c r="U1311" s="114"/>
      <c r="W1311" t="s">
        <v>65</v>
      </c>
      <c r="X1311" s="29" t="str">
        <f>IF(ISBLANK(W1311),"",VLOOKUP($W1311,Sheet2!$A$2:$E$29,3,FALSE))</f>
        <v>UI_icon_teshudognzuo_27</v>
      </c>
      <c r="Y1311" s="29" t="str">
        <f>IF(ISBLANK(W1311),"",VLOOKUP($W1311,Sheet2!$A$2:$E$29,4,FALSE))</f>
        <v>BQ_mood27</v>
      </c>
    </row>
    <row r="1312" s="30" customFormat="1" ht="18.75" spans="1:25">
      <c r="A1312" s="4">
        <f t="shared" si="279"/>
        <v>1306</v>
      </c>
      <c r="B1312" s="30">
        <v>113091</v>
      </c>
      <c r="C1312" s="30" t="s">
        <v>50</v>
      </c>
      <c r="D1312" s="30" t="str">
        <f>IF(ISBLANK(C1312),"",VLOOKUP($W1312,Sheet2!$A$2:$E$29,3,FALSE))</f>
        <v>UI_icon_teshudognzuo_01</v>
      </c>
      <c r="E1312" s="30" t="str">
        <f t="shared" si="276"/>
        <v>认同</v>
      </c>
      <c r="F1312" s="30" t="s">
        <v>1000</v>
      </c>
      <c r="I1312" s="30">
        <v>1</v>
      </c>
      <c r="J1312" s="30">
        <v>0</v>
      </c>
      <c r="K1312" s="30">
        <v>1</v>
      </c>
      <c r="L1312" s="105" t="s">
        <v>1001</v>
      </c>
      <c r="O1312" s="29">
        <v>4013401</v>
      </c>
      <c r="P1312" s="30">
        <v>1</v>
      </c>
      <c r="T1312" s="115"/>
      <c r="U1312" s="115" t="s">
        <v>1407</v>
      </c>
      <c r="W1312" s="30" t="s">
        <v>67</v>
      </c>
      <c r="X1312" s="30" t="str">
        <f>IF(ISBLANK(W1312),"",VLOOKUP($W1312,Sheet2!$A$2:$E$29,3,FALSE))</f>
        <v>UI_icon_teshudognzuo_01</v>
      </c>
      <c r="Y1312" s="30" t="str">
        <f>IF(ISBLANK(W1312),"",VLOOKUP($W1312,Sheet2!$A$2:$E$29,4,FALSE))</f>
        <v>BQ_mood01</v>
      </c>
    </row>
    <row r="1313" s="30" customFormat="1" ht="18.75" spans="1:25">
      <c r="A1313" s="4">
        <f t="shared" si="279"/>
        <v>1307</v>
      </c>
      <c r="B1313" s="30">
        <v>113091</v>
      </c>
      <c r="C1313" s="30" t="s">
        <v>56</v>
      </c>
      <c r="D1313" s="30" t="str">
        <f>IF(ISBLANK(C1313),"",VLOOKUP($W1313,Sheet2!$A$2:$E$29,3,FALSE))</f>
        <v>UI_icon_teshudognzuo_03</v>
      </c>
      <c r="E1313" s="30" t="str">
        <f t="shared" si="276"/>
        <v>打招呼</v>
      </c>
      <c r="F1313" s="30" t="s">
        <v>1003</v>
      </c>
      <c r="I1313" s="30">
        <v>1</v>
      </c>
      <c r="J1313" s="30">
        <v>0</v>
      </c>
      <c r="K1313" s="30">
        <v>1</v>
      </c>
      <c r="L1313" s="105" t="s">
        <v>1004</v>
      </c>
      <c r="O1313" s="29">
        <v>4013401</v>
      </c>
      <c r="P1313" s="30">
        <v>1</v>
      </c>
      <c r="T1313" s="115"/>
      <c r="U1313" s="115"/>
      <c r="W1313" s="30" t="s">
        <v>103</v>
      </c>
      <c r="X1313" s="30" t="str">
        <f>IF(ISBLANK(W1313),"",VLOOKUP($W1313,Sheet2!$A$2:$E$29,3,FALSE))</f>
        <v>UI_icon_teshudognzuo_03</v>
      </c>
      <c r="Y1313" s="30" t="str">
        <f>IF(ISBLANK(W1313),"",VLOOKUP($W1313,Sheet2!$A$2:$E$29,4,FALSE))</f>
        <v>BQ_mood03</v>
      </c>
    </row>
    <row r="1314" s="30" customFormat="1" ht="18.75" spans="1:25">
      <c r="A1314" s="4">
        <f t="shared" si="279"/>
        <v>1308</v>
      </c>
      <c r="B1314" s="30">
        <v>113091</v>
      </c>
      <c r="C1314" s="30" t="s">
        <v>61</v>
      </c>
      <c r="D1314" s="30" t="str">
        <f>IF(ISBLANK(C1314),"",VLOOKUP($W1314,Sheet2!$A$2:$E$29,3,FALSE))</f>
        <v>UI_icon_teshudognzuo_07</v>
      </c>
      <c r="E1314" s="30" t="str">
        <f t="shared" si="276"/>
        <v>观望</v>
      </c>
      <c r="F1314" s="30" t="s">
        <v>1005</v>
      </c>
      <c r="I1314" s="30">
        <v>1</v>
      </c>
      <c r="J1314" s="30">
        <v>0</v>
      </c>
      <c r="K1314" s="30">
        <v>1</v>
      </c>
      <c r="L1314" s="105" t="s">
        <v>502</v>
      </c>
      <c r="O1314" s="29">
        <v>4013401</v>
      </c>
      <c r="P1314" s="30">
        <v>1</v>
      </c>
      <c r="T1314" s="115"/>
      <c r="U1314" s="115"/>
      <c r="W1314" s="30" t="s">
        <v>127</v>
      </c>
      <c r="X1314" s="30" t="str">
        <f>IF(ISBLANK(W1314),"",VLOOKUP($W1314,Sheet2!$A$2:$E$29,3,FALSE))</f>
        <v>UI_icon_teshudognzuo_07</v>
      </c>
      <c r="Y1314" s="30" t="str">
        <f>IF(ISBLANK(W1314),"",VLOOKUP($W1314,Sheet2!$A$2:$E$29,4,FALSE))</f>
        <v>BQ_mood07</v>
      </c>
    </row>
    <row r="1315" s="30" customFormat="1" ht="18.75" spans="1:25">
      <c r="A1315" s="4">
        <f t="shared" si="279"/>
        <v>1309</v>
      </c>
      <c r="B1315" s="30">
        <v>113091</v>
      </c>
      <c r="C1315" s="30" t="s">
        <v>66</v>
      </c>
      <c r="D1315" s="30" t="str">
        <f>IF(ISBLANK(C1315),"",VLOOKUP($W1315,Sheet2!$A$2:$E$29,3,FALSE))</f>
        <v>UI_icon_teshudognzuo_28</v>
      </c>
      <c r="E1315" s="30" t="str">
        <f t="shared" si="276"/>
        <v>玩</v>
      </c>
      <c r="F1315" s="30" t="s">
        <v>1006</v>
      </c>
      <c r="I1315" s="30">
        <v>1</v>
      </c>
      <c r="J1315" s="30">
        <v>0</v>
      </c>
      <c r="K1315" s="30">
        <v>1</v>
      </c>
      <c r="L1315" s="105" t="s">
        <v>1007</v>
      </c>
      <c r="O1315" s="29">
        <v>4013401</v>
      </c>
      <c r="P1315" s="30">
        <v>1</v>
      </c>
      <c r="T1315" s="115"/>
      <c r="U1315" s="115"/>
      <c r="W1315" s="30" t="s">
        <v>153</v>
      </c>
      <c r="X1315" s="30" t="str">
        <f>IF(ISBLANK(W1315),"",VLOOKUP($W1315,Sheet2!$A$2:$E$29,3,FALSE))</f>
        <v>UI_icon_teshudognzuo_28</v>
      </c>
      <c r="Y1315" s="30" t="str">
        <f>IF(ISBLANK(W1315),"",VLOOKUP($W1315,Sheet2!$A$2:$E$29,4,FALSE))</f>
        <v>BQ_mood28</v>
      </c>
    </row>
    <row r="1316" s="30" customFormat="1" ht="18.75" spans="1:25">
      <c r="A1316" s="4">
        <f t="shared" si="279"/>
        <v>1310</v>
      </c>
      <c r="B1316" s="30">
        <v>113091</v>
      </c>
      <c r="C1316" s="30" t="s">
        <v>93</v>
      </c>
      <c r="D1316" s="30" t="str">
        <f>IF(ISBLANK(C1316),"",VLOOKUP($W1316,Sheet2!$A$2:$E$29,3,FALSE))</f>
        <v>UI_icon_teshudognzuo_21</v>
      </c>
      <c r="E1316" s="30" t="str">
        <f t="shared" si="276"/>
        <v>思考</v>
      </c>
      <c r="F1316" s="30" t="s">
        <v>1008</v>
      </c>
      <c r="I1316" s="30">
        <v>1</v>
      </c>
      <c r="J1316" s="30">
        <v>0</v>
      </c>
      <c r="K1316" s="30">
        <v>1</v>
      </c>
      <c r="L1316" s="105" t="s">
        <v>504</v>
      </c>
      <c r="O1316" s="29">
        <v>4013401</v>
      </c>
      <c r="P1316" s="30">
        <v>1</v>
      </c>
      <c r="T1316" s="115"/>
      <c r="U1316" s="115"/>
      <c r="W1316" s="30" t="s">
        <v>205</v>
      </c>
      <c r="X1316" s="30" t="str">
        <f>IF(ISBLANK(W1316),"",VLOOKUP($W1316,Sheet2!$A$2:$E$29,3,FALSE))</f>
        <v>UI_icon_teshudognzuo_21</v>
      </c>
      <c r="Y1316" s="30" t="str">
        <f>IF(ISBLANK(W1316),"",VLOOKUP($W1316,Sheet2!$A$2:$E$29,4,FALSE))</f>
        <v>BQ_mood21</v>
      </c>
    </row>
    <row r="1317" s="30" customFormat="1" ht="18.75" spans="1:25">
      <c r="A1317" s="4">
        <f t="shared" si="279"/>
        <v>1311</v>
      </c>
      <c r="B1317" s="30">
        <v>113091</v>
      </c>
      <c r="C1317" s="30" t="s">
        <v>364</v>
      </c>
      <c r="D1317" s="30" t="str">
        <f>IF(ISBLANK(C1317),"",VLOOKUP($W1317,Sheet2!$A$2:$E$29,3,FALSE))</f>
        <v>UI_icon_teshudognzuo_27</v>
      </c>
      <c r="E1317" s="30" t="str">
        <f t="shared" si="276"/>
        <v>秀</v>
      </c>
      <c r="I1317" s="30">
        <v>0</v>
      </c>
      <c r="J1317" s="30">
        <v>1</v>
      </c>
      <c r="K1317" s="30">
        <v>0</v>
      </c>
      <c r="L1317" s="105"/>
      <c r="O1317" s="29">
        <v>4013401</v>
      </c>
      <c r="P1317" s="30">
        <v>0</v>
      </c>
      <c r="S1317" s="30" t="s">
        <v>365</v>
      </c>
      <c r="T1317" s="115"/>
      <c r="U1317" s="115"/>
      <c r="W1317" s="30" t="s">
        <v>65</v>
      </c>
      <c r="X1317" s="30" t="str">
        <f>IF(ISBLANK(W1317),"",VLOOKUP($W1317,Sheet2!$A$2:$E$29,3,FALSE))</f>
        <v>UI_icon_teshudognzuo_27</v>
      </c>
      <c r="Y1317" s="30" t="str">
        <f>IF(ISBLANK(W1317),"",VLOOKUP($W1317,Sheet2!$A$2:$E$29,4,FALSE))</f>
        <v>BQ_mood27</v>
      </c>
    </row>
    <row r="1318" s="22" customFormat="1" ht="18.75" spans="1:25">
      <c r="A1318" s="4">
        <f t="shared" si="279"/>
        <v>1312</v>
      </c>
      <c r="B1318" s="22">
        <v>113092</v>
      </c>
      <c r="C1318" s="22" t="s">
        <v>50</v>
      </c>
      <c r="D1318" s="117" t="str">
        <f t="shared" ref="D1318:D1342" si="280">X1318</f>
        <v>UI_icon_teshudognzuo_12</v>
      </c>
      <c r="E1318" s="22" t="str">
        <f t="shared" si="276"/>
        <v>迷茫</v>
      </c>
      <c r="F1318" s="22" t="s">
        <v>1010</v>
      </c>
      <c r="I1318" s="22">
        <v>1</v>
      </c>
      <c r="J1318" s="22">
        <v>0</v>
      </c>
      <c r="K1318" s="22">
        <v>1</v>
      </c>
      <c r="L1318" s="123" t="s">
        <v>379</v>
      </c>
      <c r="M1318" s="209" t="s">
        <v>1011</v>
      </c>
      <c r="O1318" s="124">
        <v>4013501</v>
      </c>
      <c r="P1318" s="22">
        <v>1</v>
      </c>
      <c r="T1318" s="131"/>
      <c r="U1318" s="131" t="s">
        <v>1408</v>
      </c>
      <c r="W1318" s="22" t="s">
        <v>375</v>
      </c>
      <c r="X1318" s="22" t="str">
        <f>IF(ISBLANK(W1318),"",VLOOKUP($W1318,Sheet2!$A$2:$E$29,3,FALSE))</f>
        <v>UI_icon_teshudognzuo_12</v>
      </c>
      <c r="Y1318" s="22" t="str">
        <f>IF(ISBLANK(W1318),"",VLOOKUP($W1318,Sheet2!$A$2:$E$29,4,FALSE))</f>
        <v>BQ_mood12</v>
      </c>
    </row>
    <row r="1319" s="22" customFormat="1" ht="18.75" spans="1:25">
      <c r="A1319" s="4">
        <f t="shared" ref="A1319:A1328" si="281">ROW()-6</f>
        <v>1313</v>
      </c>
      <c r="B1319" s="22">
        <v>113092</v>
      </c>
      <c r="C1319" s="22" t="s">
        <v>56</v>
      </c>
      <c r="D1319" s="117" t="str">
        <f t="shared" si="280"/>
        <v>UI_icon_teshudognzuo_05</v>
      </c>
      <c r="E1319" s="22" t="str">
        <f t="shared" si="276"/>
        <v>示威</v>
      </c>
      <c r="F1319" s="22" t="s">
        <v>1013</v>
      </c>
      <c r="I1319" s="22">
        <v>1</v>
      </c>
      <c r="J1319" s="22">
        <v>0</v>
      </c>
      <c r="K1319" s="22">
        <v>1</v>
      </c>
      <c r="L1319" s="123" t="s">
        <v>388</v>
      </c>
      <c r="M1319" s="209" t="s">
        <v>1011</v>
      </c>
      <c r="O1319" s="124">
        <v>4013501</v>
      </c>
      <c r="P1319" s="22">
        <v>1</v>
      </c>
      <c r="T1319" s="131"/>
      <c r="U1319" s="131"/>
      <c r="W1319" s="22" t="s">
        <v>60</v>
      </c>
      <c r="X1319" s="22" t="str">
        <f>IF(ISBLANK(W1319),"",VLOOKUP($W1319,Sheet2!$A$2:$E$29,3,FALSE))</f>
        <v>UI_icon_teshudognzuo_05</v>
      </c>
      <c r="Y1319" s="22" t="str">
        <f>IF(ISBLANK(W1319),"",VLOOKUP($W1319,Sheet2!$A$2:$E$29,4,FALSE))</f>
        <v>BQ_mood05</v>
      </c>
    </row>
    <row r="1320" s="22" customFormat="1" ht="18.75" spans="1:25">
      <c r="A1320" s="4">
        <f t="shared" si="281"/>
        <v>1314</v>
      </c>
      <c r="B1320" s="22">
        <v>113092</v>
      </c>
      <c r="C1320" s="22" t="s">
        <v>61</v>
      </c>
      <c r="D1320" s="117" t="str">
        <f t="shared" si="280"/>
        <v>UI_icon_teshudognzuo_28</v>
      </c>
      <c r="E1320" s="22" t="str">
        <f t="shared" si="276"/>
        <v>玩</v>
      </c>
      <c r="F1320" s="22" t="s">
        <v>1014</v>
      </c>
      <c r="I1320" s="22">
        <v>1</v>
      </c>
      <c r="J1320" s="22">
        <v>0</v>
      </c>
      <c r="K1320" s="22">
        <v>1</v>
      </c>
      <c r="L1320" s="123" t="s">
        <v>1015</v>
      </c>
      <c r="M1320" s="209" t="s">
        <v>1011</v>
      </c>
      <c r="O1320" s="124">
        <v>4013501</v>
      </c>
      <c r="P1320" s="22">
        <v>1</v>
      </c>
      <c r="T1320" s="131"/>
      <c r="U1320" s="131"/>
      <c r="W1320" s="22" t="s">
        <v>153</v>
      </c>
      <c r="X1320" s="22" t="str">
        <f>IF(ISBLANK(W1320),"",VLOOKUP($W1320,Sheet2!$A$2:$E$29,3,FALSE))</f>
        <v>UI_icon_teshudognzuo_28</v>
      </c>
      <c r="Y1320" s="22" t="str">
        <f>IF(ISBLANK(W1320),"",VLOOKUP($W1320,Sheet2!$A$2:$E$29,4,FALSE))</f>
        <v>BQ_mood28</v>
      </c>
    </row>
    <row r="1321" s="22" customFormat="1" ht="18.75" spans="1:25">
      <c r="A1321" s="4">
        <f t="shared" si="281"/>
        <v>1315</v>
      </c>
      <c r="B1321" s="22">
        <v>113092</v>
      </c>
      <c r="C1321" s="22" t="s">
        <v>66</v>
      </c>
      <c r="D1321" s="117" t="str">
        <f t="shared" si="280"/>
        <v>UI_icon_teshudognzuo_21</v>
      </c>
      <c r="E1321" s="22" t="str">
        <f t="shared" si="276"/>
        <v>思考</v>
      </c>
      <c r="F1321" s="22" t="s">
        <v>1016</v>
      </c>
      <c r="I1321" s="22">
        <v>1</v>
      </c>
      <c r="J1321" s="22">
        <v>0</v>
      </c>
      <c r="K1321" s="22">
        <v>1</v>
      </c>
      <c r="L1321" s="123" t="s">
        <v>1017</v>
      </c>
      <c r="M1321" s="209" t="s">
        <v>1011</v>
      </c>
      <c r="O1321" s="124">
        <v>4013501</v>
      </c>
      <c r="P1321" s="22">
        <v>1</v>
      </c>
      <c r="T1321" s="131"/>
      <c r="U1321" s="131"/>
      <c r="W1321" s="22" t="s">
        <v>205</v>
      </c>
      <c r="X1321" s="22" t="str">
        <f>IF(ISBLANK(W1321),"",VLOOKUP($W1321,Sheet2!$A$2:$E$29,3,FALSE))</f>
        <v>UI_icon_teshudognzuo_21</v>
      </c>
      <c r="Y1321" s="22" t="str">
        <f>IF(ISBLANK(W1321),"",VLOOKUP($W1321,Sheet2!$A$2:$E$29,4,FALSE))</f>
        <v>BQ_mood21</v>
      </c>
    </row>
    <row r="1322" s="22" customFormat="1" ht="18.75" spans="1:25">
      <c r="A1322" s="4">
        <f t="shared" si="281"/>
        <v>1316</v>
      </c>
      <c r="B1322" s="22">
        <v>113092</v>
      </c>
      <c r="C1322" s="22" t="s">
        <v>93</v>
      </c>
      <c r="D1322" s="117" t="str">
        <f t="shared" si="280"/>
        <v>UI_icon_teshudognzuo_01</v>
      </c>
      <c r="E1322" s="22" t="str">
        <f t="shared" si="276"/>
        <v>认同</v>
      </c>
      <c r="F1322" s="22" t="s">
        <v>1018</v>
      </c>
      <c r="I1322" s="22">
        <v>1</v>
      </c>
      <c r="J1322" s="22">
        <v>0</v>
      </c>
      <c r="K1322" s="22">
        <v>1</v>
      </c>
      <c r="L1322" s="123" t="s">
        <v>1019</v>
      </c>
      <c r="M1322" s="209" t="s">
        <v>1020</v>
      </c>
      <c r="O1322" s="124">
        <v>4013501</v>
      </c>
      <c r="P1322" s="22">
        <v>1</v>
      </c>
      <c r="T1322" s="131"/>
      <c r="U1322" s="131"/>
      <c r="W1322" s="22" t="s">
        <v>67</v>
      </c>
      <c r="X1322" s="22" t="str">
        <f>IF(ISBLANK(W1322),"",VLOOKUP($W1322,Sheet2!$A$2:$E$29,3,FALSE))</f>
        <v>UI_icon_teshudognzuo_01</v>
      </c>
      <c r="Y1322" s="22" t="str">
        <f>IF(ISBLANK(W1322),"",VLOOKUP($W1322,Sheet2!$A$2:$E$29,4,FALSE))</f>
        <v>BQ_mood01</v>
      </c>
    </row>
    <row r="1323" s="22" customFormat="1" ht="18.75" spans="1:25">
      <c r="A1323" s="4">
        <f t="shared" si="281"/>
        <v>1317</v>
      </c>
      <c r="B1323" s="22">
        <v>113092</v>
      </c>
      <c r="C1323" s="22" t="s">
        <v>364</v>
      </c>
      <c r="D1323" s="117" t="str">
        <f t="shared" si="280"/>
        <v>UI_icon_teshudognzuo_27</v>
      </c>
      <c r="E1323" s="22" t="str">
        <f t="shared" si="276"/>
        <v>秀</v>
      </c>
      <c r="I1323" s="22">
        <v>0</v>
      </c>
      <c r="J1323" s="22">
        <v>1</v>
      </c>
      <c r="K1323" s="22">
        <v>0</v>
      </c>
      <c r="L1323" s="123"/>
      <c r="O1323" s="124">
        <v>4013501</v>
      </c>
      <c r="P1323" s="22">
        <v>0</v>
      </c>
      <c r="S1323" s="22" t="s">
        <v>365</v>
      </c>
      <c r="T1323" s="131"/>
      <c r="U1323" s="131"/>
      <c r="W1323" s="22" t="s">
        <v>65</v>
      </c>
      <c r="X1323" s="22" t="str">
        <f>IF(ISBLANK(W1323),"",VLOOKUP($W1323,Sheet2!$A$2:$E$29,3,FALSE))</f>
        <v>UI_icon_teshudognzuo_27</v>
      </c>
      <c r="Y1323" s="22" t="str">
        <f>IF(ISBLANK(W1323),"",VLOOKUP($W1323,Sheet2!$A$2:$E$29,4,FALSE))</f>
        <v>BQ_mood27</v>
      </c>
    </row>
    <row r="1324" customFormat="1" ht="18.75" spans="1:25">
      <c r="A1324" s="4">
        <f t="shared" si="281"/>
        <v>1318</v>
      </c>
      <c r="B1324" s="22">
        <v>113093</v>
      </c>
      <c r="C1324" s="22" t="s">
        <v>50</v>
      </c>
      <c r="D1324" s="117" t="str">
        <f t="shared" si="280"/>
        <v>UI_icon_teshudognzuo_08</v>
      </c>
      <c r="E1324" s="22" t="str">
        <f t="shared" si="276"/>
        <v>休闲</v>
      </c>
      <c r="F1324" t="s">
        <v>1021</v>
      </c>
      <c r="I1324" s="22">
        <v>1</v>
      </c>
      <c r="J1324" s="22">
        <v>0</v>
      </c>
      <c r="K1324" s="22">
        <v>1</v>
      </c>
      <c r="L1324" s="123" t="s">
        <v>1022</v>
      </c>
      <c r="M1324" s="209" t="s">
        <v>1020</v>
      </c>
      <c r="O1324" s="4">
        <v>4013601</v>
      </c>
      <c r="P1324">
        <v>1</v>
      </c>
      <c r="T1324" s="167"/>
      <c r="U1324" s="167" t="s">
        <v>1409</v>
      </c>
      <c r="W1324" t="s">
        <v>72</v>
      </c>
      <c r="X1324" s="22" t="str">
        <f>IF(ISBLANK(W1324),"",VLOOKUP($W1324,Sheet2!$A$2:$E$29,3,FALSE))</f>
        <v>UI_icon_teshudognzuo_08</v>
      </c>
      <c r="Y1324" s="22" t="str">
        <f>IF(ISBLANK(W1324),"",VLOOKUP($W1324,Sheet2!$A$2:$E$29,4,FALSE))</f>
        <v>BQ_mood08</v>
      </c>
    </row>
    <row r="1325" customFormat="1" ht="18.75" spans="1:25">
      <c r="A1325" s="4">
        <f t="shared" si="281"/>
        <v>1319</v>
      </c>
      <c r="B1325" s="22">
        <v>113093</v>
      </c>
      <c r="C1325" s="22" t="s">
        <v>56</v>
      </c>
      <c r="D1325" s="117" t="str">
        <f t="shared" si="280"/>
        <v>UI_icon_teshudognzuo_22</v>
      </c>
      <c r="E1325" s="22" t="str">
        <f t="shared" si="276"/>
        <v>大笑</v>
      </c>
      <c r="F1325" t="s">
        <v>1024</v>
      </c>
      <c r="I1325" s="22">
        <v>1</v>
      </c>
      <c r="J1325" s="22">
        <v>0</v>
      </c>
      <c r="K1325" s="22">
        <v>1</v>
      </c>
      <c r="L1325" s="123" t="s">
        <v>1025</v>
      </c>
      <c r="M1325" s="209" t="s">
        <v>1020</v>
      </c>
      <c r="O1325" s="4">
        <v>4013601</v>
      </c>
      <c r="P1325">
        <v>1</v>
      </c>
      <c r="T1325" s="167"/>
      <c r="U1325" s="167"/>
      <c r="W1325" t="s">
        <v>155</v>
      </c>
      <c r="X1325" s="22" t="str">
        <f>IF(ISBLANK(W1325),"",VLOOKUP($W1325,Sheet2!$A$2:$E$29,3,FALSE))</f>
        <v>UI_icon_teshudognzuo_22</v>
      </c>
      <c r="Y1325" s="22" t="str">
        <f>IF(ISBLANK(W1325),"",VLOOKUP($W1325,Sheet2!$A$2:$E$29,4,FALSE))</f>
        <v>BQ_mood22</v>
      </c>
    </row>
    <row r="1326" customFormat="1" ht="18.75" spans="1:25">
      <c r="A1326" s="4">
        <f t="shared" si="281"/>
        <v>1320</v>
      </c>
      <c r="B1326" s="22">
        <v>113093</v>
      </c>
      <c r="C1326" s="22" t="s">
        <v>61</v>
      </c>
      <c r="D1326" s="117" t="str">
        <f t="shared" si="280"/>
        <v>UI_icon_teshudognzuo_02</v>
      </c>
      <c r="E1326" s="22" t="str">
        <f t="shared" si="276"/>
        <v>拒绝</v>
      </c>
      <c r="F1326" t="s">
        <v>1026</v>
      </c>
      <c r="I1326" s="22">
        <v>1</v>
      </c>
      <c r="J1326" s="22">
        <v>0</v>
      </c>
      <c r="K1326" s="22">
        <v>1</v>
      </c>
      <c r="L1326" s="123" t="s">
        <v>1027</v>
      </c>
      <c r="M1326" s="209" t="s">
        <v>1028</v>
      </c>
      <c r="O1326" s="4">
        <v>4013601</v>
      </c>
      <c r="P1326">
        <v>1</v>
      </c>
      <c r="T1326" s="167"/>
      <c r="U1326" s="167"/>
      <c r="W1326" t="s">
        <v>77</v>
      </c>
      <c r="X1326" s="22" t="str">
        <f>IF(ISBLANK(W1326),"",VLOOKUP($W1326,Sheet2!$A$2:$E$29,3,FALSE))</f>
        <v>UI_icon_teshudognzuo_02</v>
      </c>
      <c r="Y1326" s="22" t="str">
        <f>IF(ISBLANK(W1326),"",VLOOKUP($W1326,Sheet2!$A$2:$E$29,4,FALSE))</f>
        <v>BQ_mood02</v>
      </c>
    </row>
    <row r="1327" customFormat="1" ht="18.75" spans="1:25">
      <c r="A1327" s="4">
        <f t="shared" si="281"/>
        <v>1321</v>
      </c>
      <c r="B1327" s="22">
        <v>113093</v>
      </c>
      <c r="C1327" s="22" t="s">
        <v>66</v>
      </c>
      <c r="D1327" s="117" t="str">
        <f t="shared" si="280"/>
        <v>UI_icon_teshudognzuo_13</v>
      </c>
      <c r="E1327" s="22" t="str">
        <f t="shared" si="276"/>
        <v>鼓掌</v>
      </c>
      <c r="F1327" t="s">
        <v>1029</v>
      </c>
      <c r="I1327" s="22">
        <v>1</v>
      </c>
      <c r="J1327" s="22">
        <v>0</v>
      </c>
      <c r="K1327" s="22">
        <v>1</v>
      </c>
      <c r="L1327" s="123" t="s">
        <v>1030</v>
      </c>
      <c r="M1327" s="209" t="s">
        <v>1020</v>
      </c>
      <c r="O1327" s="4">
        <v>4013601</v>
      </c>
      <c r="P1327">
        <v>1</v>
      </c>
      <c r="T1327" s="167"/>
      <c r="U1327" s="167"/>
      <c r="W1327" t="s">
        <v>98</v>
      </c>
      <c r="X1327" s="22" t="str">
        <f>IF(ISBLANK(W1327),"",VLOOKUP($W1327,Sheet2!$A$2:$E$29,3,FALSE))</f>
        <v>UI_icon_teshudognzuo_13</v>
      </c>
      <c r="Y1327" s="22" t="str">
        <f>IF(ISBLANK(W1327),"",VLOOKUP($W1327,Sheet2!$A$2:$E$29,4,FALSE))</f>
        <v>BQ_mood13</v>
      </c>
    </row>
    <row r="1328" customFormat="1" ht="18.75" spans="1:25">
      <c r="A1328" s="4">
        <f t="shared" si="281"/>
        <v>1322</v>
      </c>
      <c r="B1328" s="22">
        <v>113093</v>
      </c>
      <c r="C1328" s="22" t="s">
        <v>93</v>
      </c>
      <c r="D1328" s="117" t="str">
        <f t="shared" si="280"/>
        <v>UI_icon_teshudognzuo_18</v>
      </c>
      <c r="E1328" s="22" t="str">
        <f t="shared" si="276"/>
        <v>哈气</v>
      </c>
      <c r="F1328" t="s">
        <v>1031</v>
      </c>
      <c r="I1328" s="22">
        <v>1</v>
      </c>
      <c r="J1328" s="22">
        <v>0</v>
      </c>
      <c r="K1328" s="22">
        <v>1</v>
      </c>
      <c r="L1328" s="123" t="s">
        <v>1032</v>
      </c>
      <c r="M1328" s="209" t="s">
        <v>1020</v>
      </c>
      <c r="O1328" s="4">
        <v>4013601</v>
      </c>
      <c r="P1328">
        <v>1</v>
      </c>
      <c r="T1328" s="167"/>
      <c r="U1328" s="167"/>
      <c r="W1328" t="s">
        <v>88</v>
      </c>
      <c r="X1328" s="22" t="str">
        <f>IF(ISBLANK(W1328),"",VLOOKUP($W1328,Sheet2!$A$2:$E$29,3,FALSE))</f>
        <v>UI_icon_teshudognzuo_18</v>
      </c>
      <c r="Y1328" s="22" t="str">
        <f>IF(ISBLANK(W1328),"",VLOOKUP($W1328,Sheet2!$A$2:$E$29,4,FALSE))</f>
        <v>BQ_mood18</v>
      </c>
    </row>
    <row r="1329" customFormat="1" ht="18.75" spans="1:25">
      <c r="A1329" s="4">
        <f t="shared" ref="A1329:A1338" si="282">ROW()-6</f>
        <v>1323</v>
      </c>
      <c r="B1329" s="22">
        <v>113093</v>
      </c>
      <c r="C1329" s="22" t="s">
        <v>364</v>
      </c>
      <c r="D1329" s="117" t="str">
        <f t="shared" si="280"/>
        <v>UI_icon_teshudognzuo_27</v>
      </c>
      <c r="E1329" s="22" t="str">
        <f t="shared" si="276"/>
        <v>秀</v>
      </c>
      <c r="I1329" s="22">
        <v>0</v>
      </c>
      <c r="J1329" s="22">
        <v>1</v>
      </c>
      <c r="K1329" s="22">
        <v>0</v>
      </c>
      <c r="L1329" s="53"/>
      <c r="O1329" s="4">
        <v>4013601</v>
      </c>
      <c r="P1329">
        <v>0</v>
      </c>
      <c r="S1329" s="22" t="s">
        <v>365</v>
      </c>
      <c r="T1329" s="167"/>
      <c r="U1329" s="167"/>
      <c r="W1329" t="s">
        <v>65</v>
      </c>
      <c r="X1329" s="22" t="str">
        <f>IF(ISBLANK(W1329),"",VLOOKUP($W1329,Sheet2!$A$2:$E$29,3,FALSE))</f>
        <v>UI_icon_teshudognzuo_27</v>
      </c>
      <c r="Y1329" s="22" t="str">
        <f>IF(ISBLANK(W1329),"",VLOOKUP($W1329,Sheet2!$A$2:$E$29,4,FALSE))</f>
        <v>BQ_mood27</v>
      </c>
    </row>
    <row r="1330" s="32" customFormat="1" ht="18.75" spans="1:25">
      <c r="A1330" s="4">
        <f t="shared" si="282"/>
        <v>1324</v>
      </c>
      <c r="B1330" s="32">
        <v>113094</v>
      </c>
      <c r="C1330" s="32" t="s">
        <v>50</v>
      </c>
      <c r="D1330" s="118" t="str">
        <f t="shared" si="280"/>
        <v>UI_icon_teshudognzuo_01</v>
      </c>
      <c r="E1330" s="32" t="str">
        <f t="shared" si="276"/>
        <v>认同</v>
      </c>
      <c r="F1330" s="32" t="s">
        <v>1033</v>
      </c>
      <c r="I1330" s="32">
        <v>1</v>
      </c>
      <c r="J1330" s="32">
        <v>0</v>
      </c>
      <c r="K1330" s="32">
        <v>1</v>
      </c>
      <c r="L1330" s="125" t="s">
        <v>1034</v>
      </c>
      <c r="M1330" s="165">
        <v>-400100</v>
      </c>
      <c r="O1330" s="127">
        <v>4013701</v>
      </c>
      <c r="P1330" s="32">
        <v>1</v>
      </c>
      <c r="T1330" s="132"/>
      <c r="U1330" s="132"/>
      <c r="W1330" s="32" t="s">
        <v>67</v>
      </c>
      <c r="X1330" s="32" t="str">
        <f>IF(ISBLANK(W1330),"",VLOOKUP($W1330,Sheet2!$A$2:$E$29,3,FALSE))</f>
        <v>UI_icon_teshudognzuo_01</v>
      </c>
      <c r="Y1330" s="32" t="str">
        <f>IF(ISBLANK(W1330),"",VLOOKUP($W1330,Sheet2!$A$2:$E$29,4,FALSE))</f>
        <v>BQ_mood01</v>
      </c>
    </row>
    <row r="1331" s="32" customFormat="1" ht="18.75" spans="1:25">
      <c r="A1331" s="4">
        <f t="shared" si="282"/>
        <v>1325</v>
      </c>
      <c r="B1331" s="32">
        <v>113094</v>
      </c>
      <c r="C1331" s="32" t="s">
        <v>56</v>
      </c>
      <c r="D1331" s="118" t="str">
        <f t="shared" si="280"/>
        <v>UI_icon_teshudognzuo_11</v>
      </c>
      <c r="E1331" s="32" t="str">
        <f t="shared" si="276"/>
        <v>招手</v>
      </c>
      <c r="F1331" s="32" t="s">
        <v>1035</v>
      </c>
      <c r="I1331" s="32">
        <v>1</v>
      </c>
      <c r="J1331" s="32">
        <v>0</v>
      </c>
      <c r="K1331" s="32">
        <v>1</v>
      </c>
      <c r="L1331" s="125" t="s">
        <v>1036</v>
      </c>
      <c r="M1331" s="165">
        <v>-400100</v>
      </c>
      <c r="O1331" s="127">
        <v>4013701</v>
      </c>
      <c r="P1331" s="32">
        <v>1</v>
      </c>
      <c r="T1331" s="132"/>
      <c r="U1331" s="132"/>
      <c r="W1331" s="32" t="s">
        <v>468</v>
      </c>
      <c r="X1331" s="32" t="str">
        <f>IF(ISBLANK(W1331),"",VLOOKUP($W1331,Sheet2!$A$2:$E$29,3,FALSE))</f>
        <v>UI_icon_teshudognzuo_11</v>
      </c>
      <c r="Y1331" s="32" t="str">
        <f>IF(ISBLANK(W1331),"",VLOOKUP($W1331,Sheet2!$A$2:$E$29,4,FALSE))</f>
        <v>BQ_mood11</v>
      </c>
    </row>
    <row r="1332" s="32" customFormat="1" ht="56.25" spans="1:25">
      <c r="A1332" s="4">
        <f t="shared" si="282"/>
        <v>1326</v>
      </c>
      <c r="B1332" s="32">
        <v>113094</v>
      </c>
      <c r="C1332" s="32" t="s">
        <v>61</v>
      </c>
      <c r="D1332" s="118" t="str">
        <f t="shared" si="280"/>
        <v>UI_icon_teshudognzuo_14</v>
      </c>
      <c r="E1332" s="32" t="str">
        <f t="shared" si="276"/>
        <v>无奈</v>
      </c>
      <c r="F1332" s="32" t="s">
        <v>1037</v>
      </c>
      <c r="I1332" s="32">
        <v>1</v>
      </c>
      <c r="J1332" s="32">
        <v>0</v>
      </c>
      <c r="K1332" s="32">
        <v>1</v>
      </c>
      <c r="L1332" s="32" t="s">
        <v>374</v>
      </c>
      <c r="M1332" s="165">
        <v>-400100</v>
      </c>
      <c r="O1332" s="127">
        <v>4013701</v>
      </c>
      <c r="P1332" s="32">
        <v>1</v>
      </c>
      <c r="T1332" s="132"/>
      <c r="U1332" s="132" t="s">
        <v>1410</v>
      </c>
      <c r="W1332" s="32" t="s">
        <v>101</v>
      </c>
      <c r="X1332" s="32" t="str">
        <f>IF(ISBLANK(W1332),"",VLOOKUP($W1332,Sheet2!$A$2:$E$29,3,FALSE))</f>
        <v>UI_icon_teshudognzuo_14</v>
      </c>
      <c r="Y1332" s="32" t="str">
        <f>IF(ISBLANK(W1332),"",VLOOKUP($W1332,Sheet2!$A$2:$E$29,4,FALSE))</f>
        <v>BQ_mood14</v>
      </c>
    </row>
    <row r="1333" s="32" customFormat="1" ht="18.75" spans="1:25">
      <c r="A1333" s="4">
        <f t="shared" si="282"/>
        <v>1327</v>
      </c>
      <c r="B1333" s="32">
        <v>113094</v>
      </c>
      <c r="C1333" s="32" t="s">
        <v>66</v>
      </c>
      <c r="D1333" s="118" t="str">
        <f t="shared" si="280"/>
        <v>UI_icon_teshudognzuo_22</v>
      </c>
      <c r="E1333" s="32" t="str">
        <f t="shared" si="276"/>
        <v>大笑</v>
      </c>
      <c r="F1333" s="32" t="s">
        <v>1039</v>
      </c>
      <c r="I1333" s="32">
        <v>1</v>
      </c>
      <c r="J1333" s="32">
        <v>0</v>
      </c>
      <c r="K1333" s="32">
        <v>1</v>
      </c>
      <c r="L1333" s="125" t="s">
        <v>1040</v>
      </c>
      <c r="M1333" s="165">
        <v>-400100</v>
      </c>
      <c r="O1333" s="127">
        <v>4013701</v>
      </c>
      <c r="P1333" s="32">
        <v>1</v>
      </c>
      <c r="T1333" s="132"/>
      <c r="U1333" s="132"/>
      <c r="W1333" s="32" t="s">
        <v>155</v>
      </c>
      <c r="X1333" s="32" t="str">
        <f>IF(ISBLANK(W1333),"",VLOOKUP($W1333,Sheet2!$A$2:$E$29,3,FALSE))</f>
        <v>UI_icon_teshudognzuo_22</v>
      </c>
      <c r="Y1333" s="32" t="str">
        <f>IF(ISBLANK(W1333),"",VLOOKUP($W1333,Sheet2!$A$2:$E$29,4,FALSE))</f>
        <v>BQ_mood22</v>
      </c>
    </row>
    <row r="1334" s="32" customFormat="1" ht="18.75" spans="1:25">
      <c r="A1334" s="4">
        <f t="shared" si="282"/>
        <v>1328</v>
      </c>
      <c r="B1334" s="32">
        <v>113094</v>
      </c>
      <c r="C1334" s="32" t="s">
        <v>93</v>
      </c>
      <c r="D1334" s="118" t="str">
        <f t="shared" si="280"/>
        <v>UI_icon_teshudognzuo_13</v>
      </c>
      <c r="E1334" s="32" t="str">
        <f t="shared" si="276"/>
        <v>鼓掌</v>
      </c>
      <c r="F1334" s="32" t="s">
        <v>1041</v>
      </c>
      <c r="I1334" s="32">
        <v>1</v>
      </c>
      <c r="J1334" s="32">
        <v>0</v>
      </c>
      <c r="K1334" s="32">
        <v>1</v>
      </c>
      <c r="L1334" s="125" t="s">
        <v>1411</v>
      </c>
      <c r="M1334" s="165">
        <v>-400100</v>
      </c>
      <c r="O1334" s="127">
        <v>4013701</v>
      </c>
      <c r="P1334" s="32">
        <v>1</v>
      </c>
      <c r="T1334" s="132"/>
      <c r="U1334" s="132"/>
      <c r="W1334" s="32" t="s">
        <v>98</v>
      </c>
      <c r="X1334" s="32" t="str">
        <f>IF(ISBLANK(W1334),"",VLOOKUP($W1334,Sheet2!$A$2:$E$29,3,FALSE))</f>
        <v>UI_icon_teshudognzuo_13</v>
      </c>
      <c r="Y1334" s="32" t="str">
        <f>IF(ISBLANK(W1334),"",VLOOKUP($W1334,Sheet2!$A$2:$E$29,4,FALSE))</f>
        <v>BQ_mood13</v>
      </c>
    </row>
    <row r="1335" s="32" customFormat="1" ht="18.75" spans="1:25">
      <c r="A1335" s="4">
        <f t="shared" si="282"/>
        <v>1329</v>
      </c>
      <c r="B1335" s="32">
        <v>113094</v>
      </c>
      <c r="C1335" s="32" t="s">
        <v>364</v>
      </c>
      <c r="D1335" s="118" t="str">
        <f t="shared" si="280"/>
        <v>UI_icon_teshudognzuo_27</v>
      </c>
      <c r="E1335" s="32" t="str">
        <f t="shared" si="276"/>
        <v>秀</v>
      </c>
      <c r="I1335" s="32">
        <v>0</v>
      </c>
      <c r="J1335" s="32">
        <v>1</v>
      </c>
      <c r="K1335" s="32">
        <v>0</v>
      </c>
      <c r="L1335" s="125"/>
      <c r="O1335" s="127">
        <v>4013701</v>
      </c>
      <c r="P1335" s="32">
        <v>0</v>
      </c>
      <c r="S1335" s="32" t="s">
        <v>365</v>
      </c>
      <c r="T1335" s="132"/>
      <c r="U1335" s="132"/>
      <c r="W1335" s="32" t="s">
        <v>65</v>
      </c>
      <c r="X1335" s="32" t="str">
        <f>IF(ISBLANK(W1335),"",VLOOKUP($W1335,Sheet2!$A$2:$E$29,3,FALSE))</f>
        <v>UI_icon_teshudognzuo_27</v>
      </c>
      <c r="Y1335" s="32" t="str">
        <f>IF(ISBLANK(W1335),"",VLOOKUP($W1335,Sheet2!$A$2:$E$29,4,FALSE))</f>
        <v>BQ_mood27</v>
      </c>
    </row>
    <row r="1336" s="33" customFormat="1" ht="18.75" spans="1:25">
      <c r="A1336" s="4">
        <f t="shared" si="282"/>
        <v>1330</v>
      </c>
      <c r="B1336" s="33">
        <v>113095</v>
      </c>
      <c r="C1336" s="33" t="s">
        <v>50</v>
      </c>
      <c r="D1336" s="119" t="str">
        <f t="shared" si="280"/>
        <v>UI_icon_teshudognzuo_08</v>
      </c>
      <c r="E1336" s="33" t="str">
        <f t="shared" si="276"/>
        <v>休闲</v>
      </c>
      <c r="F1336" s="33" t="s">
        <v>410</v>
      </c>
      <c r="I1336" s="33">
        <v>1</v>
      </c>
      <c r="J1336" s="33">
        <v>0</v>
      </c>
      <c r="K1336" s="33">
        <v>1</v>
      </c>
      <c r="L1336" s="128" t="s">
        <v>1043</v>
      </c>
      <c r="M1336" s="211" t="s">
        <v>300</v>
      </c>
      <c r="O1336" s="129">
        <v>4013801</v>
      </c>
      <c r="P1336" s="33">
        <v>1</v>
      </c>
      <c r="T1336" s="133"/>
      <c r="U1336" s="133" t="s">
        <v>1412</v>
      </c>
      <c r="W1336" s="33" t="s">
        <v>72</v>
      </c>
      <c r="X1336" s="33" t="str">
        <f>IF(ISBLANK(W1336),"",VLOOKUP($W1336,Sheet2!$A$2:$E$29,3,FALSE))</f>
        <v>UI_icon_teshudognzuo_08</v>
      </c>
      <c r="Y1336" s="33" t="str">
        <f>IF(ISBLANK(W1336),"",VLOOKUP($W1336,Sheet2!$A$2:$E$29,4,FALSE))</f>
        <v>BQ_mood08</v>
      </c>
    </row>
    <row r="1337" s="33" customFormat="1" ht="18.75" spans="1:25">
      <c r="A1337" s="4">
        <f t="shared" si="282"/>
        <v>1331</v>
      </c>
      <c r="B1337" s="33">
        <v>113095</v>
      </c>
      <c r="C1337" s="33" t="s">
        <v>56</v>
      </c>
      <c r="D1337" s="119" t="str">
        <f t="shared" si="280"/>
        <v>UI_icon_teshudognzuo_14</v>
      </c>
      <c r="E1337" s="33" t="str">
        <f t="shared" si="276"/>
        <v>无奈</v>
      </c>
      <c r="F1337" s="33" t="s">
        <v>404</v>
      </c>
      <c r="I1337" s="33">
        <v>1</v>
      </c>
      <c r="J1337" s="33">
        <v>0</v>
      </c>
      <c r="K1337" s="33">
        <v>1</v>
      </c>
      <c r="L1337" s="128" t="s">
        <v>405</v>
      </c>
      <c r="M1337" s="211" t="s">
        <v>300</v>
      </c>
      <c r="O1337" s="129">
        <v>4013801</v>
      </c>
      <c r="P1337" s="33">
        <v>1</v>
      </c>
      <c r="T1337" s="133"/>
      <c r="U1337" s="133"/>
      <c r="W1337" s="33" t="s">
        <v>101</v>
      </c>
      <c r="X1337" s="33" t="str">
        <f>IF(ISBLANK(W1337),"",VLOOKUP($W1337,Sheet2!$A$2:$E$29,3,FALSE))</f>
        <v>UI_icon_teshudognzuo_14</v>
      </c>
      <c r="Y1337" s="33" t="str">
        <f>IF(ISBLANK(W1337),"",VLOOKUP($W1337,Sheet2!$A$2:$E$29,4,FALSE))</f>
        <v>BQ_mood14</v>
      </c>
    </row>
    <row r="1338" s="33" customFormat="1" ht="18.75" spans="1:25">
      <c r="A1338" s="4">
        <f t="shared" si="282"/>
        <v>1332</v>
      </c>
      <c r="B1338" s="33">
        <v>113095</v>
      </c>
      <c r="C1338" s="33" t="s">
        <v>61</v>
      </c>
      <c r="D1338" s="119" t="str">
        <f t="shared" si="280"/>
        <v>UI_icon_teshudognzuo_03</v>
      </c>
      <c r="E1338" s="33" t="str">
        <f t="shared" si="276"/>
        <v>打招呼</v>
      </c>
      <c r="F1338" s="33" t="s">
        <v>1045</v>
      </c>
      <c r="I1338" s="33">
        <v>1</v>
      </c>
      <c r="J1338" s="33">
        <v>0</v>
      </c>
      <c r="K1338" s="33">
        <v>1</v>
      </c>
      <c r="L1338" s="128" t="s">
        <v>1046</v>
      </c>
      <c r="M1338" s="211" t="s">
        <v>300</v>
      </c>
      <c r="O1338" s="129">
        <v>4013801</v>
      </c>
      <c r="P1338" s="33">
        <v>1</v>
      </c>
      <c r="T1338" s="133"/>
      <c r="U1338" s="133"/>
      <c r="W1338" s="33" t="s">
        <v>103</v>
      </c>
      <c r="X1338" s="33" t="str">
        <f>IF(ISBLANK(W1338),"",VLOOKUP($W1338,Sheet2!$A$2:$E$29,3,FALSE))</f>
        <v>UI_icon_teshudognzuo_03</v>
      </c>
      <c r="Y1338" s="33" t="str">
        <f>IF(ISBLANK(W1338),"",VLOOKUP($W1338,Sheet2!$A$2:$E$29,4,FALSE))</f>
        <v>BQ_mood03</v>
      </c>
    </row>
    <row r="1339" s="33" customFormat="1" ht="18.75" spans="1:25">
      <c r="A1339" s="4">
        <f t="shared" ref="A1339:A1348" si="283">ROW()-6</f>
        <v>1333</v>
      </c>
      <c r="B1339" s="33">
        <v>113095</v>
      </c>
      <c r="C1339" s="33" t="s">
        <v>66</v>
      </c>
      <c r="D1339" s="119" t="str">
        <f t="shared" si="280"/>
        <v>UI_icon_teshudognzuo_13</v>
      </c>
      <c r="E1339" s="33" t="str">
        <f t="shared" si="276"/>
        <v>鼓掌</v>
      </c>
      <c r="F1339" s="33" t="s">
        <v>1047</v>
      </c>
      <c r="I1339" s="33">
        <v>1</v>
      </c>
      <c r="J1339" s="33">
        <v>0</v>
      </c>
      <c r="K1339" s="33">
        <v>1</v>
      </c>
      <c r="L1339" s="33" t="s">
        <v>1048</v>
      </c>
      <c r="M1339" s="211" t="s">
        <v>300</v>
      </c>
      <c r="O1339" s="129">
        <v>4013801</v>
      </c>
      <c r="P1339" s="33">
        <v>1</v>
      </c>
      <c r="T1339" s="133"/>
      <c r="U1339" s="133"/>
      <c r="W1339" s="33" t="s">
        <v>98</v>
      </c>
      <c r="X1339" s="33" t="str">
        <f>IF(ISBLANK(W1339),"",VLOOKUP($W1339,Sheet2!$A$2:$E$29,3,FALSE))</f>
        <v>UI_icon_teshudognzuo_13</v>
      </c>
      <c r="Y1339" s="33" t="str">
        <f>IF(ISBLANK(W1339),"",VLOOKUP($W1339,Sheet2!$A$2:$E$29,4,FALSE))</f>
        <v>BQ_mood13</v>
      </c>
    </row>
    <row r="1340" s="33" customFormat="1" ht="18.75" spans="1:25">
      <c r="A1340" s="4">
        <f t="shared" si="283"/>
        <v>1334</v>
      </c>
      <c r="B1340" s="33">
        <v>113095</v>
      </c>
      <c r="C1340" s="33" t="s">
        <v>93</v>
      </c>
      <c r="D1340" s="119" t="str">
        <f t="shared" si="280"/>
        <v>UI_icon_teshudognzuo_01</v>
      </c>
      <c r="E1340" s="33" t="str">
        <f t="shared" si="276"/>
        <v>认同</v>
      </c>
      <c r="F1340" s="33" t="s">
        <v>1049</v>
      </c>
      <c r="I1340" s="33">
        <v>1</v>
      </c>
      <c r="J1340" s="33">
        <v>0</v>
      </c>
      <c r="K1340" s="33">
        <v>1</v>
      </c>
      <c r="L1340" s="128" t="s">
        <v>1050</v>
      </c>
      <c r="M1340" s="211" t="s">
        <v>300</v>
      </c>
      <c r="O1340" s="129">
        <v>4013801</v>
      </c>
      <c r="P1340" s="33">
        <v>1</v>
      </c>
      <c r="T1340" s="133"/>
      <c r="U1340" s="133"/>
      <c r="W1340" s="33" t="s">
        <v>67</v>
      </c>
      <c r="X1340" s="33" t="str">
        <f>IF(ISBLANK(W1340),"",VLOOKUP($W1340,Sheet2!$A$2:$E$29,3,FALSE))</f>
        <v>UI_icon_teshudognzuo_01</v>
      </c>
      <c r="Y1340" s="33" t="str">
        <f>IF(ISBLANK(W1340),"",VLOOKUP($W1340,Sheet2!$A$2:$E$29,4,FALSE))</f>
        <v>BQ_mood01</v>
      </c>
    </row>
    <row r="1341" s="33" customFormat="1" ht="18.75" spans="1:25">
      <c r="A1341" s="4">
        <f t="shared" si="283"/>
        <v>1335</v>
      </c>
      <c r="B1341" s="33">
        <v>113095</v>
      </c>
      <c r="C1341" s="33" t="s">
        <v>364</v>
      </c>
      <c r="D1341" s="119" t="str">
        <f t="shared" si="280"/>
        <v>UI_icon_teshudognzuo_27</v>
      </c>
      <c r="E1341" s="33" t="str">
        <f t="shared" si="276"/>
        <v>秀</v>
      </c>
      <c r="I1341" s="33">
        <v>0</v>
      </c>
      <c r="J1341" s="33">
        <v>1</v>
      </c>
      <c r="K1341" s="33">
        <v>0</v>
      </c>
      <c r="L1341" s="128"/>
      <c r="O1341" s="129">
        <v>4013801</v>
      </c>
      <c r="P1341" s="33">
        <v>0</v>
      </c>
      <c r="S1341" s="33" t="s">
        <v>365</v>
      </c>
      <c r="T1341" s="133"/>
      <c r="U1341" s="133"/>
      <c r="W1341" s="33" t="s">
        <v>65</v>
      </c>
      <c r="X1341" s="33" t="str">
        <f>IF(ISBLANK(W1341),"",VLOOKUP($W1341,Sheet2!$A$2:$E$29,3,FALSE))</f>
        <v>UI_icon_teshudognzuo_27</v>
      </c>
      <c r="Y1341" s="33" t="str">
        <f>IF(ISBLANK(W1341),"",VLOOKUP($W1341,Sheet2!$A$2:$E$29,4,FALSE))</f>
        <v>BQ_mood27</v>
      </c>
    </row>
    <row r="1342" s="28" customFormat="1" ht="21" spans="1:25">
      <c r="A1342" s="4">
        <f t="shared" si="283"/>
        <v>1336</v>
      </c>
      <c r="B1342" s="28">
        <v>113096</v>
      </c>
      <c r="C1342" s="28" t="s">
        <v>50</v>
      </c>
      <c r="D1342" s="120" t="str">
        <f t="shared" ref="D1342:D1353" si="284">X1342</f>
        <v>UI_icon_teshudognzuo_05</v>
      </c>
      <c r="E1342" s="28" t="str">
        <f t="shared" ref="E1342:E1353" si="285">W1342</f>
        <v>示威</v>
      </c>
      <c r="I1342" s="28">
        <v>1</v>
      </c>
      <c r="J1342" s="28">
        <v>0</v>
      </c>
      <c r="K1342" s="28">
        <v>1</v>
      </c>
      <c r="O1342" s="28">
        <v>4013901</v>
      </c>
      <c r="P1342" s="28">
        <v>1</v>
      </c>
      <c r="T1342" s="134"/>
      <c r="U1342" s="134" t="s">
        <v>1051</v>
      </c>
      <c r="W1342" s="28" t="s">
        <v>60</v>
      </c>
      <c r="X1342" s="33" t="str">
        <f>IF(ISBLANK(W1342),"",VLOOKUP($W1342,Sheet2!$A$2:$E$29,3,FALSE))</f>
        <v>UI_icon_teshudognzuo_05</v>
      </c>
      <c r="Y1342" s="33" t="str">
        <f>IF(ISBLANK(W1342),"",VLOOKUP($W1342,Sheet2!$A$2:$E$29,4,FALSE))</f>
        <v>BQ_mood05</v>
      </c>
    </row>
    <row r="1343" s="28" customFormat="1" ht="21" spans="1:25">
      <c r="A1343" s="4">
        <f t="shared" si="283"/>
        <v>1337</v>
      </c>
      <c r="B1343" s="28">
        <v>113096</v>
      </c>
      <c r="C1343" s="28" t="s">
        <v>56</v>
      </c>
      <c r="D1343" s="120" t="str">
        <f t="shared" si="284"/>
        <v>UI_icon_teshudognzuo_01</v>
      </c>
      <c r="E1343" s="28" t="str">
        <f t="shared" si="285"/>
        <v>认同</v>
      </c>
      <c r="I1343" s="28">
        <v>1</v>
      </c>
      <c r="J1343" s="28">
        <v>0</v>
      </c>
      <c r="K1343" s="28">
        <v>1</v>
      </c>
      <c r="O1343" s="28">
        <v>4013901</v>
      </c>
      <c r="P1343" s="28">
        <v>1</v>
      </c>
      <c r="T1343" s="134"/>
      <c r="U1343" s="134"/>
      <c r="W1343" s="28" t="s">
        <v>67</v>
      </c>
      <c r="X1343" s="33" t="str">
        <f>IF(ISBLANK(W1343),"",VLOOKUP($W1343,Sheet2!$A$2:$E$29,3,FALSE))</f>
        <v>UI_icon_teshudognzuo_01</v>
      </c>
      <c r="Y1343" s="33" t="str">
        <f>IF(ISBLANK(W1343),"",VLOOKUP($W1343,Sheet2!$A$2:$E$29,4,FALSE))</f>
        <v>BQ_mood01</v>
      </c>
    </row>
    <row r="1344" s="28" customFormat="1" ht="21" spans="1:25">
      <c r="A1344" s="4">
        <f t="shared" si="283"/>
        <v>1338</v>
      </c>
      <c r="B1344" s="28">
        <v>113096</v>
      </c>
      <c r="C1344" s="28" t="s">
        <v>61</v>
      </c>
      <c r="D1344" s="120" t="str">
        <f t="shared" si="284"/>
        <v>UI_icon_teshudognzuo_08</v>
      </c>
      <c r="E1344" s="28" t="str">
        <f t="shared" si="285"/>
        <v>休闲</v>
      </c>
      <c r="I1344" s="28">
        <v>1</v>
      </c>
      <c r="J1344" s="28">
        <v>0</v>
      </c>
      <c r="K1344" s="28">
        <v>1</v>
      </c>
      <c r="O1344" s="28">
        <v>4013901</v>
      </c>
      <c r="P1344" s="28">
        <v>1</v>
      </c>
      <c r="T1344" s="134"/>
      <c r="U1344" s="134"/>
      <c r="W1344" s="28" t="s">
        <v>72</v>
      </c>
      <c r="X1344" s="33" t="str">
        <f>IF(ISBLANK(W1344),"",VLOOKUP($W1344,Sheet2!$A$2:$E$29,3,FALSE))</f>
        <v>UI_icon_teshudognzuo_08</v>
      </c>
      <c r="Y1344" s="33" t="str">
        <f>IF(ISBLANK(W1344),"",VLOOKUP($W1344,Sheet2!$A$2:$E$29,4,FALSE))</f>
        <v>BQ_mood08</v>
      </c>
    </row>
    <row r="1345" s="28" customFormat="1" ht="21" spans="1:25">
      <c r="A1345" s="4">
        <f t="shared" si="283"/>
        <v>1339</v>
      </c>
      <c r="B1345" s="28">
        <v>113096</v>
      </c>
      <c r="C1345" s="28" t="s">
        <v>66</v>
      </c>
      <c r="D1345" s="120" t="str">
        <f t="shared" si="284"/>
        <v>UI_icon_teshudognzuo_27</v>
      </c>
      <c r="E1345" s="28" t="str">
        <f t="shared" si="285"/>
        <v>秀</v>
      </c>
      <c r="I1345" s="28">
        <v>1</v>
      </c>
      <c r="J1345" s="28">
        <v>0</v>
      </c>
      <c r="K1345" s="28">
        <v>1</v>
      </c>
      <c r="O1345" s="28">
        <v>4013901</v>
      </c>
      <c r="P1345" s="28">
        <v>1</v>
      </c>
      <c r="T1345" s="134"/>
      <c r="U1345" s="134"/>
      <c r="W1345" s="28" t="s">
        <v>65</v>
      </c>
      <c r="X1345" s="33" t="str">
        <f>IF(ISBLANK(W1345),"",VLOOKUP($W1345,Sheet2!$A$2:$E$29,3,FALSE))</f>
        <v>UI_icon_teshudognzuo_27</v>
      </c>
      <c r="Y1345" s="33" t="str">
        <f>IF(ISBLANK(W1345),"",VLOOKUP($W1345,Sheet2!$A$2:$E$29,4,FALSE))</f>
        <v>BQ_mood27</v>
      </c>
    </row>
    <row r="1346" s="28" customFormat="1" ht="21" spans="1:25">
      <c r="A1346" s="4">
        <f t="shared" si="283"/>
        <v>1340</v>
      </c>
      <c r="B1346" s="28">
        <v>113096</v>
      </c>
      <c r="C1346" s="28" t="s">
        <v>93</v>
      </c>
      <c r="D1346" s="120" t="str">
        <f t="shared" si="284"/>
        <v>UI_icon_teshudognzuo_16</v>
      </c>
      <c r="E1346" s="28" t="str">
        <f t="shared" si="285"/>
        <v>挑衅</v>
      </c>
      <c r="I1346" s="28">
        <v>1</v>
      </c>
      <c r="J1346" s="28">
        <v>0</v>
      </c>
      <c r="K1346" s="28">
        <v>1</v>
      </c>
      <c r="O1346" s="28">
        <v>4013901</v>
      </c>
      <c r="P1346" s="28">
        <v>1</v>
      </c>
      <c r="T1346" s="134"/>
      <c r="U1346" s="134"/>
      <c r="W1346" s="28" t="s">
        <v>55</v>
      </c>
      <c r="X1346" s="33" t="str">
        <f>IF(ISBLANK(W1346),"",VLOOKUP($W1346,Sheet2!$A$2:$E$29,3,FALSE))</f>
        <v>UI_icon_teshudognzuo_16</v>
      </c>
      <c r="Y1346" s="33" t="str">
        <f>IF(ISBLANK(W1346),"",VLOOKUP($W1346,Sheet2!$A$2:$E$29,4,FALSE))</f>
        <v>BQ_mood16</v>
      </c>
    </row>
    <row r="1347" s="28" customFormat="1" ht="21" spans="1:25">
      <c r="A1347" s="4">
        <f t="shared" si="283"/>
        <v>1341</v>
      </c>
      <c r="B1347" s="28">
        <v>113096</v>
      </c>
      <c r="C1347" s="28" t="s">
        <v>364</v>
      </c>
      <c r="D1347" s="120" t="str">
        <f t="shared" si="284"/>
        <v>UI_icon_teshudognzuo_27</v>
      </c>
      <c r="E1347" s="28" t="str">
        <f t="shared" si="285"/>
        <v>秀</v>
      </c>
      <c r="I1347" s="28">
        <v>0</v>
      </c>
      <c r="J1347" s="28">
        <v>1</v>
      </c>
      <c r="K1347" s="28">
        <v>0</v>
      </c>
      <c r="O1347" s="28">
        <v>4013901</v>
      </c>
      <c r="P1347" s="28">
        <v>0</v>
      </c>
      <c r="S1347" s="28" t="s">
        <v>365</v>
      </c>
      <c r="T1347" s="134"/>
      <c r="U1347" s="134"/>
      <c r="W1347" s="28" t="s">
        <v>65</v>
      </c>
      <c r="X1347" s="33" t="str">
        <f>IF(ISBLANK(W1347),"",VLOOKUP($W1347,Sheet2!$A$2:$E$29,3,FALSE))</f>
        <v>UI_icon_teshudognzuo_27</v>
      </c>
      <c r="Y1347" s="33" t="str">
        <f>IF(ISBLANK(W1347),"",VLOOKUP($W1347,Sheet2!$A$2:$E$29,4,FALSE))</f>
        <v>BQ_mood27</v>
      </c>
    </row>
    <row r="1348" customFormat="1" ht="21" spans="1:25">
      <c r="A1348" s="4">
        <f t="shared" si="283"/>
        <v>1342</v>
      </c>
      <c r="B1348" s="28">
        <v>113097</v>
      </c>
      <c r="C1348" s="28" t="s">
        <v>50</v>
      </c>
      <c r="D1348" s="120" t="str">
        <f t="shared" si="284"/>
        <v>UI_icon_teshudognzuo_06</v>
      </c>
      <c r="E1348" s="28" t="str">
        <f t="shared" si="285"/>
        <v>行礼</v>
      </c>
      <c r="F1348" t="s">
        <v>1060</v>
      </c>
      <c r="I1348" s="28">
        <v>1</v>
      </c>
      <c r="J1348" s="28">
        <v>0</v>
      </c>
      <c r="K1348" s="28">
        <v>1</v>
      </c>
      <c r="L1348" s="53" t="s">
        <v>1061</v>
      </c>
      <c r="M1348" t="s">
        <v>495</v>
      </c>
      <c r="O1348">
        <v>4014001</v>
      </c>
      <c r="P1348" s="28">
        <v>1</v>
      </c>
      <c r="Q1348" s="28"/>
      <c r="R1348" s="28"/>
      <c r="S1348" s="28"/>
      <c r="T1348" s="134"/>
      <c r="U1348" s="134" t="s">
        <v>1413</v>
      </c>
      <c r="W1348" s="28" t="s">
        <v>449</v>
      </c>
      <c r="X1348" s="33" t="str">
        <f>IF(ISBLANK(W1348),"",VLOOKUP($W1348,Sheet2!$A$2:$E$29,3,FALSE))</f>
        <v>UI_icon_teshudognzuo_06</v>
      </c>
      <c r="Y1348" s="33" t="str">
        <f>IF(ISBLANK(W1348),"",VLOOKUP($W1348,Sheet2!$A$2:$E$29,4,FALSE))</f>
        <v>BQ_mood06</v>
      </c>
    </row>
    <row r="1349" customFormat="1" ht="21" spans="1:25">
      <c r="A1349" s="4">
        <f t="shared" ref="A1349:A1358" si="286">ROW()-6</f>
        <v>1343</v>
      </c>
      <c r="B1349" s="28">
        <v>113097</v>
      </c>
      <c r="C1349" s="28" t="s">
        <v>56</v>
      </c>
      <c r="D1349" s="120" t="str">
        <f t="shared" si="284"/>
        <v>UI_icon_teshudognzuo_22</v>
      </c>
      <c r="E1349" s="28" t="str">
        <f t="shared" si="285"/>
        <v>大笑</v>
      </c>
      <c r="F1349" t="s">
        <v>1063</v>
      </c>
      <c r="I1349" s="28">
        <v>1</v>
      </c>
      <c r="J1349" s="28">
        <v>0</v>
      </c>
      <c r="K1349" s="28">
        <v>1</v>
      </c>
      <c r="L1349" s="53" t="s">
        <v>492</v>
      </c>
      <c r="M1349" t="s">
        <v>495</v>
      </c>
      <c r="O1349">
        <v>4014001</v>
      </c>
      <c r="P1349" s="28">
        <v>1</v>
      </c>
      <c r="Q1349" s="28"/>
      <c r="R1349" s="28"/>
      <c r="S1349" s="28"/>
      <c r="T1349" s="134"/>
      <c r="U1349" s="134"/>
      <c r="W1349" s="28" t="s">
        <v>155</v>
      </c>
      <c r="X1349" s="33" t="str">
        <f>IF(ISBLANK(W1349),"",VLOOKUP($W1349,Sheet2!$A$2:$E$29,3,FALSE))</f>
        <v>UI_icon_teshudognzuo_22</v>
      </c>
      <c r="Y1349" s="33" t="str">
        <f>IF(ISBLANK(W1349),"",VLOOKUP($W1349,Sheet2!$A$2:$E$29,4,FALSE))</f>
        <v>BQ_mood22</v>
      </c>
    </row>
    <row r="1350" customFormat="1" ht="21" spans="1:25">
      <c r="A1350" s="4">
        <f t="shared" si="286"/>
        <v>1344</v>
      </c>
      <c r="B1350" s="28">
        <v>113097</v>
      </c>
      <c r="C1350" s="28" t="s">
        <v>61</v>
      </c>
      <c r="D1350" s="120" t="str">
        <f t="shared" si="284"/>
        <v>UI_icon_teshudognzuo_03</v>
      </c>
      <c r="E1350" s="28" t="str">
        <f t="shared" si="285"/>
        <v>打招呼</v>
      </c>
      <c r="F1350" t="s">
        <v>1064</v>
      </c>
      <c r="I1350" s="28">
        <v>1</v>
      </c>
      <c r="J1350" s="28">
        <v>0</v>
      </c>
      <c r="K1350" s="28">
        <v>1</v>
      </c>
      <c r="L1350" s="53" t="s">
        <v>1065</v>
      </c>
      <c r="M1350" t="s">
        <v>495</v>
      </c>
      <c r="O1350">
        <v>4014001</v>
      </c>
      <c r="P1350" s="28">
        <v>1</v>
      </c>
      <c r="Q1350" s="28"/>
      <c r="R1350" s="28"/>
      <c r="S1350" s="28"/>
      <c r="T1350" s="134"/>
      <c r="U1350" s="134"/>
      <c r="W1350" s="28" t="s">
        <v>103</v>
      </c>
      <c r="X1350" s="33" t="str">
        <f>IF(ISBLANK(W1350),"",VLOOKUP($W1350,Sheet2!$A$2:$E$29,3,FALSE))</f>
        <v>UI_icon_teshudognzuo_03</v>
      </c>
      <c r="Y1350" s="33" t="str">
        <f>IF(ISBLANK(W1350),"",VLOOKUP($W1350,Sheet2!$A$2:$E$29,4,FALSE))</f>
        <v>BQ_mood03</v>
      </c>
    </row>
    <row r="1351" customFormat="1" ht="21" spans="1:25">
      <c r="A1351" s="4">
        <f t="shared" si="286"/>
        <v>1345</v>
      </c>
      <c r="B1351" s="28">
        <v>113097</v>
      </c>
      <c r="C1351" s="28" t="s">
        <v>66</v>
      </c>
      <c r="D1351" s="120" t="str">
        <f t="shared" si="284"/>
        <v>UI_icon_teshudognzuo_13</v>
      </c>
      <c r="E1351" s="28" t="str">
        <f t="shared" si="285"/>
        <v>鼓掌</v>
      </c>
      <c r="F1351" t="s">
        <v>1066</v>
      </c>
      <c r="I1351" s="28">
        <v>1</v>
      </c>
      <c r="J1351" s="28">
        <v>0</v>
      </c>
      <c r="K1351" s="28">
        <v>1</v>
      </c>
      <c r="L1351" s="53" t="s">
        <v>1067</v>
      </c>
      <c r="M1351" t="s">
        <v>495</v>
      </c>
      <c r="O1351">
        <v>4014001</v>
      </c>
      <c r="P1351" s="28">
        <v>1</v>
      </c>
      <c r="Q1351" s="28"/>
      <c r="R1351" s="28"/>
      <c r="S1351" s="28"/>
      <c r="T1351" s="134"/>
      <c r="U1351" s="134"/>
      <c r="W1351" s="28" t="s">
        <v>98</v>
      </c>
      <c r="X1351" s="33" t="str">
        <f>IF(ISBLANK(W1351),"",VLOOKUP($W1351,Sheet2!$A$2:$E$29,3,FALSE))</f>
        <v>UI_icon_teshudognzuo_13</v>
      </c>
      <c r="Y1351" s="33" t="str">
        <f>IF(ISBLANK(W1351),"",VLOOKUP($W1351,Sheet2!$A$2:$E$29,4,FALSE))</f>
        <v>BQ_mood13</v>
      </c>
    </row>
    <row r="1352" customFormat="1" ht="21" spans="1:25">
      <c r="A1352" s="4">
        <f t="shared" si="286"/>
        <v>1346</v>
      </c>
      <c r="B1352" s="28">
        <v>113097</v>
      </c>
      <c r="C1352" s="28" t="s">
        <v>364</v>
      </c>
      <c r="D1352" s="120" t="str">
        <f t="shared" si="284"/>
        <v>UI_icon_teshudognzuo_27</v>
      </c>
      <c r="E1352" s="28" t="str">
        <f t="shared" si="285"/>
        <v>秀</v>
      </c>
      <c r="I1352" s="28">
        <v>0</v>
      </c>
      <c r="J1352" s="28">
        <v>1</v>
      </c>
      <c r="K1352" s="28">
        <v>0</v>
      </c>
      <c r="L1352" s="53"/>
      <c r="M1352" t="s">
        <v>495</v>
      </c>
      <c r="O1352">
        <v>4014001</v>
      </c>
      <c r="P1352" s="28">
        <v>0</v>
      </c>
      <c r="Q1352" s="28"/>
      <c r="R1352" s="28"/>
      <c r="S1352" s="28" t="s">
        <v>365</v>
      </c>
      <c r="T1352" s="134"/>
      <c r="U1352" s="134"/>
      <c r="W1352" s="28" t="s">
        <v>65</v>
      </c>
      <c r="X1352" s="33" t="str">
        <f>IF(ISBLANK(W1352),"",VLOOKUP($W1352,Sheet2!$A$2:$E$29,3,FALSE))</f>
        <v>UI_icon_teshudognzuo_27</v>
      </c>
      <c r="Y1352" s="33" t="str">
        <f>IF(ISBLANK(W1352),"",VLOOKUP($W1352,Sheet2!$A$2:$E$29,4,FALSE))</f>
        <v>BQ_mood27</v>
      </c>
    </row>
    <row r="1353" s="22" customFormat="1" spans="1:25">
      <c r="A1353" s="4">
        <f t="shared" si="286"/>
        <v>1347</v>
      </c>
      <c r="B1353" s="22">
        <v>112001</v>
      </c>
      <c r="C1353" s="22" t="s">
        <v>50</v>
      </c>
      <c r="D1353" s="117" t="str">
        <f t="shared" ref="D1353:D1384" si="287">X1353</f>
        <v>UI_icon_teshudognzuo_22</v>
      </c>
      <c r="E1353" s="22" t="str">
        <f t="shared" ref="E1353:E1416" si="288">W1353</f>
        <v>大笑</v>
      </c>
      <c r="F1353" s="22" t="s">
        <v>1414</v>
      </c>
      <c r="I1353" s="22">
        <v>1</v>
      </c>
      <c r="J1353" s="22">
        <v>0</v>
      </c>
      <c r="K1353" s="22">
        <v>1</v>
      </c>
      <c r="L1353" s="22" t="s">
        <v>1088</v>
      </c>
      <c r="M1353" s="213" t="s">
        <v>1089</v>
      </c>
      <c r="N1353" s="22">
        <v>0.9</v>
      </c>
      <c r="O1353" s="22">
        <v>400105</v>
      </c>
      <c r="P1353" s="22">
        <v>1</v>
      </c>
      <c r="T1353" s="95"/>
      <c r="U1353" s="95" t="s">
        <v>1415</v>
      </c>
      <c r="W1353" s="4" t="s">
        <v>155</v>
      </c>
      <c r="X1353" s="33" t="str">
        <f>IF(ISBLANK(W1353),"",VLOOKUP($W1353,Sheet2!$A$2:$E$29,3,FALSE))</f>
        <v>UI_icon_teshudognzuo_22</v>
      </c>
      <c r="Y1353" s="33" t="str">
        <f>IF(ISBLANK(W1353),"",VLOOKUP($W1353,Sheet2!$A$2:$E$29,4,FALSE))</f>
        <v>BQ_mood22</v>
      </c>
    </row>
    <row r="1354" s="22" customFormat="1" spans="1:25">
      <c r="A1354" s="4">
        <f t="shared" si="286"/>
        <v>1348</v>
      </c>
      <c r="B1354" s="22">
        <v>112001</v>
      </c>
      <c r="C1354" s="22" t="s">
        <v>56</v>
      </c>
      <c r="D1354" s="117" t="str">
        <f t="shared" si="287"/>
        <v>UI_icon_teshudognzuo_23</v>
      </c>
      <c r="E1354" s="22" t="str">
        <f t="shared" si="288"/>
        <v>摇头</v>
      </c>
      <c r="I1354" s="22">
        <v>1</v>
      </c>
      <c r="J1354" s="22">
        <v>0</v>
      </c>
      <c r="K1354" s="22">
        <v>1</v>
      </c>
      <c r="N1354" s="22">
        <v>3</v>
      </c>
      <c r="O1354" s="22">
        <v>400105</v>
      </c>
      <c r="P1354" s="22">
        <v>1</v>
      </c>
      <c r="T1354" s="95"/>
      <c r="U1354" s="95"/>
      <c r="W1354" t="s">
        <v>146</v>
      </c>
      <c r="X1354" s="33" t="str">
        <f>IF(ISBLANK(W1354),"",VLOOKUP($W1354,Sheet2!$A$2:$E$29,3,FALSE))</f>
        <v>UI_icon_teshudognzuo_23</v>
      </c>
      <c r="Y1354" s="33" t="str">
        <f>IF(ISBLANK(W1354),"",VLOOKUP($W1354,Sheet2!$A$2:$E$29,4,FALSE))</f>
        <v>BQ_mood23</v>
      </c>
    </row>
    <row r="1355" s="22" customFormat="1" spans="1:25">
      <c r="A1355" s="4">
        <f t="shared" si="286"/>
        <v>1349</v>
      </c>
      <c r="B1355" s="22">
        <v>112001</v>
      </c>
      <c r="C1355" s="22" t="s">
        <v>61</v>
      </c>
      <c r="D1355" s="117" t="str">
        <f t="shared" si="287"/>
        <v>UI_icon_teshudognzuo_03</v>
      </c>
      <c r="E1355" s="22" t="str">
        <f t="shared" si="288"/>
        <v>打招呼</v>
      </c>
      <c r="F1355" s="22" t="s">
        <v>1091</v>
      </c>
      <c r="I1355" s="22">
        <v>1</v>
      </c>
      <c r="J1355" s="22">
        <v>0</v>
      </c>
      <c r="K1355" s="22">
        <v>1</v>
      </c>
      <c r="L1355" s="22" t="s">
        <v>733</v>
      </c>
      <c r="M1355" s="213" t="s">
        <v>1092</v>
      </c>
      <c r="N1355" s="22">
        <v>2</v>
      </c>
      <c r="O1355" s="22">
        <v>400105</v>
      </c>
      <c r="P1355" s="22">
        <v>1</v>
      </c>
      <c r="T1355" s="95"/>
      <c r="U1355" s="95"/>
      <c r="W1355" t="s">
        <v>103</v>
      </c>
      <c r="X1355" s="33" t="str">
        <f>IF(ISBLANK(W1355),"",VLOOKUP($W1355,Sheet2!$A$2:$E$29,3,FALSE))</f>
        <v>UI_icon_teshudognzuo_03</v>
      </c>
      <c r="Y1355" s="33" t="str">
        <f>IF(ISBLANK(W1355),"",VLOOKUP($W1355,Sheet2!$A$2:$E$29,4,FALSE))</f>
        <v>BQ_mood03</v>
      </c>
    </row>
    <row r="1356" s="22" customFormat="1" spans="1:25">
      <c r="A1356" s="4">
        <f t="shared" si="286"/>
        <v>1350</v>
      </c>
      <c r="B1356" s="22">
        <v>112001</v>
      </c>
      <c r="C1356" s="22" t="s">
        <v>66</v>
      </c>
      <c r="D1356" s="117" t="str">
        <f t="shared" si="287"/>
        <v>UI_icon_teshudognzuo_07</v>
      </c>
      <c r="E1356" s="22" t="str">
        <f t="shared" si="288"/>
        <v>观望</v>
      </c>
      <c r="F1356" s="22" t="s">
        <v>1093</v>
      </c>
      <c r="I1356" s="22">
        <v>1</v>
      </c>
      <c r="J1356" s="22">
        <v>0</v>
      </c>
      <c r="K1356" s="22">
        <v>1</v>
      </c>
      <c r="L1356" s="22" t="s">
        <v>1094</v>
      </c>
      <c r="M1356" s="213" t="s">
        <v>183</v>
      </c>
      <c r="N1356" s="22">
        <v>3.6</v>
      </c>
      <c r="O1356" s="22">
        <v>400105</v>
      </c>
      <c r="P1356" s="22">
        <v>1</v>
      </c>
      <c r="T1356" s="95"/>
      <c r="U1356" s="95"/>
      <c r="W1356" t="s">
        <v>127</v>
      </c>
      <c r="X1356" s="33" t="str">
        <f>IF(ISBLANK(W1356),"",VLOOKUP($W1356,Sheet2!$A$2:$E$29,3,FALSE))</f>
        <v>UI_icon_teshudognzuo_07</v>
      </c>
      <c r="Y1356" s="33" t="str">
        <f>IF(ISBLANK(W1356),"",VLOOKUP($W1356,Sheet2!$A$2:$E$29,4,FALSE))</f>
        <v>BQ_mood07</v>
      </c>
    </row>
    <row r="1357" s="22" customFormat="1" spans="1:25">
      <c r="A1357" s="4">
        <f t="shared" si="286"/>
        <v>1351</v>
      </c>
      <c r="B1357" s="22">
        <v>112001</v>
      </c>
      <c r="C1357" s="22" t="s">
        <v>93</v>
      </c>
      <c r="D1357" s="117" t="str">
        <f t="shared" si="287"/>
        <v>UI_icon_teshudognzuo_28</v>
      </c>
      <c r="E1357" s="22" t="str">
        <f t="shared" si="288"/>
        <v>玩</v>
      </c>
      <c r="I1357" s="22">
        <v>1</v>
      </c>
      <c r="J1357" s="22">
        <v>0</v>
      </c>
      <c r="K1357" s="22">
        <v>1</v>
      </c>
      <c r="N1357" s="22">
        <v>9</v>
      </c>
      <c r="O1357" s="22">
        <v>400105</v>
      </c>
      <c r="P1357" s="22">
        <v>1</v>
      </c>
      <c r="T1357" s="95"/>
      <c r="U1357" s="95"/>
      <c r="W1357" t="s">
        <v>153</v>
      </c>
      <c r="X1357" s="33" t="str">
        <f>IF(ISBLANK(W1357),"",VLOOKUP($W1357,Sheet2!$A$2:$E$29,3,FALSE))</f>
        <v>UI_icon_teshudognzuo_28</v>
      </c>
      <c r="Y1357" s="33" t="str">
        <f>IF(ISBLANK(W1357),"",VLOOKUP($W1357,Sheet2!$A$2:$E$29,4,FALSE))</f>
        <v>BQ_mood28</v>
      </c>
    </row>
    <row r="1358" s="22" customFormat="1" spans="1:25">
      <c r="A1358" s="4">
        <f t="shared" si="286"/>
        <v>1352</v>
      </c>
      <c r="B1358" s="22">
        <v>112001</v>
      </c>
      <c r="C1358" s="22" t="s">
        <v>364</v>
      </c>
      <c r="D1358" s="117" t="str">
        <f t="shared" si="287"/>
        <v>UI_icon_teshudognzuo_27</v>
      </c>
      <c r="E1358" s="22" t="str">
        <f t="shared" si="288"/>
        <v>秀</v>
      </c>
      <c r="F1358" s="22" t="s">
        <v>1096</v>
      </c>
      <c r="I1358" s="22">
        <v>0</v>
      </c>
      <c r="J1358" s="22">
        <v>1</v>
      </c>
      <c r="K1358" s="22">
        <v>0</v>
      </c>
      <c r="L1358" s="22" t="s">
        <v>1097</v>
      </c>
      <c r="M1358" s="213" t="s">
        <v>1098</v>
      </c>
      <c r="N1358" s="22">
        <v>2.4</v>
      </c>
      <c r="O1358" s="22">
        <v>400105</v>
      </c>
      <c r="P1358" s="22">
        <v>0</v>
      </c>
      <c r="S1358" s="22" t="s">
        <v>365</v>
      </c>
      <c r="T1358" s="95"/>
      <c r="U1358" s="95"/>
      <c r="W1358" s="16" t="s">
        <v>65</v>
      </c>
      <c r="X1358" s="33" t="str">
        <f>IF(ISBLANK(W1358),"",VLOOKUP($W1358,Sheet2!$A$2:$E$29,3,FALSE))</f>
        <v>UI_icon_teshudognzuo_27</v>
      </c>
      <c r="Y1358" s="33" t="str">
        <f>IF(ISBLANK(W1358),"",VLOOKUP($W1358,Sheet2!$A$2:$E$29,4,FALSE))</f>
        <v>BQ_mood27</v>
      </c>
    </row>
    <row r="1359" s="37" customFormat="1" ht="20.25" spans="1:25">
      <c r="A1359" s="4">
        <f t="shared" ref="A1359:A1368" si="289">ROW()-6</f>
        <v>1353</v>
      </c>
      <c r="B1359" s="37">
        <v>113100</v>
      </c>
      <c r="C1359" s="37" t="s">
        <v>50</v>
      </c>
      <c r="D1359" s="168" t="str">
        <f t="shared" si="287"/>
        <v>UI_icon_teshudognzuo_22</v>
      </c>
      <c r="E1359" s="37" t="str">
        <f t="shared" si="288"/>
        <v>大笑</v>
      </c>
      <c r="F1359" s="37" t="s">
        <v>1416</v>
      </c>
      <c r="I1359" s="37">
        <v>1</v>
      </c>
      <c r="J1359" s="37">
        <v>0</v>
      </c>
      <c r="K1359" s="37">
        <v>1</v>
      </c>
      <c r="L1359" s="37" t="s">
        <v>1417</v>
      </c>
      <c r="M1359" s="37" t="s">
        <v>495</v>
      </c>
      <c r="O1359" s="37">
        <v>143</v>
      </c>
      <c r="P1359" s="37">
        <v>1</v>
      </c>
      <c r="T1359" s="177"/>
      <c r="U1359" s="177" t="s">
        <v>1418</v>
      </c>
      <c r="W1359" s="178" t="s">
        <v>155</v>
      </c>
      <c r="X1359" s="37" t="str">
        <f>IF(ISBLANK(W1359),"",VLOOKUP($W1359,Sheet2!$A$2:$E$29,3,FALSE))</f>
        <v>UI_icon_teshudognzuo_22</v>
      </c>
      <c r="Y1359" s="37" t="str">
        <f>IF(ISBLANK(W1359),"",VLOOKUP($W1359,Sheet2!$A$2:$E$29,4,FALSE))</f>
        <v>BQ_mood22</v>
      </c>
    </row>
    <row r="1360" s="37" customFormat="1" ht="20.25" spans="1:25">
      <c r="A1360" s="4">
        <f t="shared" si="289"/>
        <v>1354</v>
      </c>
      <c r="B1360" s="37">
        <v>113100</v>
      </c>
      <c r="C1360" s="37" t="s">
        <v>56</v>
      </c>
      <c r="D1360" s="168" t="str">
        <f t="shared" si="287"/>
        <v>UI_icon_teshudognzuo_12</v>
      </c>
      <c r="E1360" s="37" t="str">
        <f t="shared" si="288"/>
        <v>迷茫</v>
      </c>
      <c r="F1360" s="37" t="s">
        <v>1419</v>
      </c>
      <c r="I1360" s="37">
        <v>1</v>
      </c>
      <c r="J1360" s="37">
        <v>0</v>
      </c>
      <c r="K1360" s="37">
        <v>1</v>
      </c>
      <c r="L1360" s="37" t="s">
        <v>1420</v>
      </c>
      <c r="M1360" s="37" t="s">
        <v>495</v>
      </c>
      <c r="O1360" s="37">
        <v>143</v>
      </c>
      <c r="P1360" s="37">
        <v>1</v>
      </c>
      <c r="T1360" s="177"/>
      <c r="U1360" s="177"/>
      <c r="W1360" s="37" t="s">
        <v>375</v>
      </c>
      <c r="X1360" s="37" t="str">
        <f>IF(ISBLANK(W1360),"",VLOOKUP($W1360,Sheet2!$A$2:$E$29,3,FALSE))</f>
        <v>UI_icon_teshudognzuo_12</v>
      </c>
      <c r="Y1360" s="37" t="str">
        <f>IF(ISBLANK(W1360),"",VLOOKUP($W1360,Sheet2!$A$2:$E$29,4,FALSE))</f>
        <v>BQ_mood12</v>
      </c>
    </row>
    <row r="1361" s="37" customFormat="1" ht="20.25" spans="1:25">
      <c r="A1361" s="4">
        <f t="shared" si="289"/>
        <v>1355</v>
      </c>
      <c r="B1361" s="37">
        <v>113100</v>
      </c>
      <c r="C1361" s="37" t="s">
        <v>61</v>
      </c>
      <c r="D1361" s="168" t="str">
        <f t="shared" si="287"/>
        <v>UI_icon_teshudognzuo_21</v>
      </c>
      <c r="E1361" s="37" t="str">
        <f t="shared" si="288"/>
        <v>思考</v>
      </c>
      <c r="F1361" s="37" t="s">
        <v>1421</v>
      </c>
      <c r="I1361" s="37">
        <v>1</v>
      </c>
      <c r="J1361" s="37">
        <v>0</v>
      </c>
      <c r="K1361" s="37">
        <v>1</v>
      </c>
      <c r="L1361" s="37" t="s">
        <v>1422</v>
      </c>
      <c r="M1361" s="37" t="s">
        <v>495</v>
      </c>
      <c r="O1361" s="37">
        <v>143</v>
      </c>
      <c r="P1361" s="37">
        <v>1</v>
      </c>
      <c r="T1361" s="177"/>
      <c r="U1361" s="177"/>
      <c r="W1361" s="37" t="s">
        <v>205</v>
      </c>
      <c r="X1361" s="37" t="str">
        <f>IF(ISBLANK(W1361),"",VLOOKUP($W1361,Sheet2!$A$2:$E$29,3,FALSE))</f>
        <v>UI_icon_teshudognzuo_21</v>
      </c>
      <c r="Y1361" s="37" t="str">
        <f>IF(ISBLANK(W1361),"",VLOOKUP($W1361,Sheet2!$A$2:$E$29,4,FALSE))</f>
        <v>BQ_mood21</v>
      </c>
    </row>
    <row r="1362" s="37" customFormat="1" ht="20.25" spans="1:25">
      <c r="A1362" s="4">
        <f t="shared" si="289"/>
        <v>1356</v>
      </c>
      <c r="B1362" s="37">
        <v>113100</v>
      </c>
      <c r="C1362" s="37" t="s">
        <v>66</v>
      </c>
      <c r="D1362" s="168" t="str">
        <f t="shared" si="287"/>
        <v>UI_icon_teshudognzuo_14</v>
      </c>
      <c r="E1362" s="37" t="str">
        <f t="shared" si="288"/>
        <v>无奈</v>
      </c>
      <c r="F1362" s="37" t="s">
        <v>1423</v>
      </c>
      <c r="I1362" s="37">
        <v>1</v>
      </c>
      <c r="J1362" s="37">
        <v>0</v>
      </c>
      <c r="K1362" s="37">
        <v>1</v>
      </c>
      <c r="L1362" s="37" t="s">
        <v>1424</v>
      </c>
      <c r="M1362" s="37" t="s">
        <v>495</v>
      </c>
      <c r="O1362" s="37">
        <v>143</v>
      </c>
      <c r="P1362" s="37">
        <v>1</v>
      </c>
      <c r="T1362" s="177"/>
      <c r="U1362" s="177"/>
      <c r="W1362" s="37" t="s">
        <v>101</v>
      </c>
      <c r="X1362" s="37" t="str">
        <f>IF(ISBLANK(W1362),"",VLOOKUP($W1362,Sheet2!$A$2:$E$29,3,FALSE))</f>
        <v>UI_icon_teshudognzuo_14</v>
      </c>
      <c r="Y1362" s="37" t="str">
        <f>IF(ISBLANK(W1362),"",VLOOKUP($W1362,Sheet2!$A$2:$E$29,4,FALSE))</f>
        <v>BQ_mood14</v>
      </c>
    </row>
    <row r="1363" s="37" customFormat="1" ht="20.25" spans="1:25">
      <c r="A1363" s="4">
        <f t="shared" si="289"/>
        <v>1357</v>
      </c>
      <c r="B1363" s="37">
        <v>113100</v>
      </c>
      <c r="C1363" s="37" t="s">
        <v>547</v>
      </c>
      <c r="D1363" s="168" t="str">
        <f t="shared" si="287"/>
        <v>UI_icon_teshudognzuo_27</v>
      </c>
      <c r="E1363" s="37" t="str">
        <f t="shared" si="288"/>
        <v>秀</v>
      </c>
      <c r="I1363" s="37">
        <v>0</v>
      </c>
      <c r="J1363" s="37">
        <v>1</v>
      </c>
      <c r="K1363" s="37">
        <v>0</v>
      </c>
      <c r="O1363" s="37">
        <v>143</v>
      </c>
      <c r="P1363" s="37">
        <v>0</v>
      </c>
      <c r="S1363" s="37" t="s">
        <v>365</v>
      </c>
      <c r="T1363" s="177"/>
      <c r="U1363" s="177"/>
      <c r="W1363" s="37" t="s">
        <v>65</v>
      </c>
      <c r="X1363" s="37" t="str">
        <f>IF(ISBLANK(W1363),"",VLOOKUP($W1363,Sheet2!$A$2:$E$29,3,FALSE))</f>
        <v>UI_icon_teshudognzuo_27</v>
      </c>
      <c r="Y1363" s="37" t="str">
        <f>IF(ISBLANK(W1363),"",VLOOKUP($W1363,Sheet2!$A$2:$E$29,4,FALSE))</f>
        <v>BQ_mood27</v>
      </c>
    </row>
    <row r="1364" s="29" customFormat="1" ht="20.25" spans="1:25">
      <c r="A1364" s="4">
        <f t="shared" si="289"/>
        <v>1358</v>
      </c>
      <c r="B1364" s="29">
        <v>113100</v>
      </c>
      <c r="C1364" s="29" t="s">
        <v>50</v>
      </c>
      <c r="D1364" s="169" t="str">
        <f t="shared" si="287"/>
        <v>UI_icon_teshudognzuo_22</v>
      </c>
      <c r="E1364" s="29" t="str">
        <f t="shared" si="288"/>
        <v>大笑</v>
      </c>
      <c r="F1364" s="29" t="s">
        <v>1416</v>
      </c>
      <c r="I1364" s="29">
        <v>1</v>
      </c>
      <c r="J1364" s="29">
        <v>0</v>
      </c>
      <c r="K1364" s="29">
        <v>1</v>
      </c>
      <c r="L1364" s="29" t="s">
        <v>1417</v>
      </c>
      <c r="M1364" s="29" t="s">
        <v>495</v>
      </c>
      <c r="O1364" s="29">
        <v>4014301</v>
      </c>
      <c r="P1364" s="29">
        <v>1</v>
      </c>
      <c r="T1364" s="179"/>
      <c r="U1364" s="179" t="s">
        <v>1425</v>
      </c>
      <c r="W1364" s="180" t="s">
        <v>155</v>
      </c>
      <c r="X1364" s="29" t="str">
        <f>IF(ISBLANK(W1364),"",VLOOKUP($W1364,Sheet2!$A$2:$E$29,3,FALSE))</f>
        <v>UI_icon_teshudognzuo_22</v>
      </c>
      <c r="Y1364" s="29" t="str">
        <f>IF(ISBLANK(W1364),"",VLOOKUP($W1364,Sheet2!$A$2:$E$29,4,FALSE))</f>
        <v>BQ_mood22</v>
      </c>
    </row>
    <row r="1365" s="29" customFormat="1" ht="20.25" spans="1:25">
      <c r="A1365" s="4">
        <f t="shared" si="289"/>
        <v>1359</v>
      </c>
      <c r="B1365" s="29">
        <v>113100</v>
      </c>
      <c r="C1365" s="29" t="s">
        <v>56</v>
      </c>
      <c r="D1365" s="169" t="str">
        <f t="shared" si="287"/>
        <v>UI_icon_teshudognzuo_12</v>
      </c>
      <c r="E1365" s="29" t="str">
        <f t="shared" si="288"/>
        <v>迷茫</v>
      </c>
      <c r="F1365" s="29" t="s">
        <v>1419</v>
      </c>
      <c r="I1365" s="29">
        <v>1</v>
      </c>
      <c r="J1365" s="29">
        <v>0</v>
      </c>
      <c r="K1365" s="29">
        <v>1</v>
      </c>
      <c r="L1365" s="29" t="s">
        <v>1420</v>
      </c>
      <c r="M1365" s="29" t="s">
        <v>495</v>
      </c>
      <c r="O1365" s="29">
        <v>4014301</v>
      </c>
      <c r="P1365" s="29">
        <v>1</v>
      </c>
      <c r="T1365" s="179"/>
      <c r="U1365" s="179"/>
      <c r="W1365" s="29" t="s">
        <v>375</v>
      </c>
      <c r="X1365" s="29" t="str">
        <f>IF(ISBLANK(W1365),"",VLOOKUP($W1365,Sheet2!$A$2:$E$29,3,FALSE))</f>
        <v>UI_icon_teshudognzuo_12</v>
      </c>
      <c r="Y1365" s="29" t="str">
        <f>IF(ISBLANK(W1365),"",VLOOKUP($W1365,Sheet2!$A$2:$E$29,4,FALSE))</f>
        <v>BQ_mood12</v>
      </c>
    </row>
    <row r="1366" s="29" customFormat="1" ht="20.25" spans="1:25">
      <c r="A1366" s="4">
        <f t="shared" si="289"/>
        <v>1360</v>
      </c>
      <c r="B1366" s="29">
        <v>113100</v>
      </c>
      <c r="C1366" s="29" t="s">
        <v>61</v>
      </c>
      <c r="D1366" s="169" t="str">
        <f t="shared" si="287"/>
        <v>UI_icon_teshudognzuo_21</v>
      </c>
      <c r="E1366" s="29" t="str">
        <f t="shared" si="288"/>
        <v>思考</v>
      </c>
      <c r="F1366" s="29" t="s">
        <v>1421</v>
      </c>
      <c r="I1366" s="29">
        <v>1</v>
      </c>
      <c r="J1366" s="29">
        <v>0</v>
      </c>
      <c r="K1366" s="29">
        <v>1</v>
      </c>
      <c r="L1366" s="29" t="s">
        <v>1422</v>
      </c>
      <c r="M1366" s="29" t="s">
        <v>495</v>
      </c>
      <c r="O1366" s="29">
        <v>4014301</v>
      </c>
      <c r="P1366" s="29">
        <v>1</v>
      </c>
      <c r="T1366" s="179"/>
      <c r="U1366" s="179"/>
      <c r="W1366" s="29" t="s">
        <v>205</v>
      </c>
      <c r="X1366" s="29" t="str">
        <f>IF(ISBLANK(W1366),"",VLOOKUP($W1366,Sheet2!$A$2:$E$29,3,FALSE))</f>
        <v>UI_icon_teshudognzuo_21</v>
      </c>
      <c r="Y1366" s="29" t="str">
        <f>IF(ISBLANK(W1366),"",VLOOKUP($W1366,Sheet2!$A$2:$E$29,4,FALSE))</f>
        <v>BQ_mood21</v>
      </c>
    </row>
    <row r="1367" s="29" customFormat="1" ht="20.25" spans="1:25">
      <c r="A1367" s="4">
        <f t="shared" si="289"/>
        <v>1361</v>
      </c>
      <c r="B1367" s="29">
        <v>113100</v>
      </c>
      <c r="C1367" s="29" t="s">
        <v>66</v>
      </c>
      <c r="D1367" s="169" t="str">
        <f t="shared" si="287"/>
        <v>UI_icon_teshudognzuo_14</v>
      </c>
      <c r="E1367" s="29" t="str">
        <f t="shared" si="288"/>
        <v>无奈</v>
      </c>
      <c r="F1367" s="29" t="s">
        <v>1423</v>
      </c>
      <c r="I1367" s="29">
        <v>1</v>
      </c>
      <c r="J1367" s="29">
        <v>0</v>
      </c>
      <c r="K1367" s="29">
        <v>1</v>
      </c>
      <c r="L1367" s="29" t="s">
        <v>1424</v>
      </c>
      <c r="M1367" s="29" t="s">
        <v>495</v>
      </c>
      <c r="O1367" s="29">
        <v>4014301</v>
      </c>
      <c r="P1367" s="29">
        <v>1</v>
      </c>
      <c r="T1367" s="179"/>
      <c r="U1367" s="179"/>
      <c r="W1367" s="29" t="s">
        <v>101</v>
      </c>
      <c r="X1367" s="29" t="str">
        <f>IF(ISBLANK(W1367),"",VLOOKUP($W1367,Sheet2!$A$2:$E$29,3,FALSE))</f>
        <v>UI_icon_teshudognzuo_14</v>
      </c>
      <c r="Y1367" s="29" t="str">
        <f>IF(ISBLANK(W1367),"",VLOOKUP($W1367,Sheet2!$A$2:$E$29,4,FALSE))</f>
        <v>BQ_mood14</v>
      </c>
    </row>
    <row r="1368" s="29" customFormat="1" ht="20.25" spans="1:25">
      <c r="A1368" s="4">
        <f t="shared" si="289"/>
        <v>1362</v>
      </c>
      <c r="B1368" s="29">
        <v>113100</v>
      </c>
      <c r="C1368" s="29" t="s">
        <v>547</v>
      </c>
      <c r="D1368" s="169" t="str">
        <f t="shared" si="287"/>
        <v>UI_icon_teshudognzuo_27</v>
      </c>
      <c r="E1368" s="29" t="str">
        <f t="shared" si="288"/>
        <v>秀</v>
      </c>
      <c r="I1368" s="29">
        <v>0</v>
      </c>
      <c r="J1368" s="29">
        <v>1</v>
      </c>
      <c r="K1368" s="29">
        <v>0</v>
      </c>
      <c r="O1368" s="29">
        <v>4014301</v>
      </c>
      <c r="P1368" s="29">
        <v>0</v>
      </c>
      <c r="S1368" s="29" t="s">
        <v>365</v>
      </c>
      <c r="T1368" s="179"/>
      <c r="U1368" s="179"/>
      <c r="W1368" s="29" t="s">
        <v>65</v>
      </c>
      <c r="X1368" s="29" t="str">
        <f>IF(ISBLANK(W1368),"",VLOOKUP($W1368,Sheet2!$A$2:$E$29,3,FALSE))</f>
        <v>UI_icon_teshudognzuo_27</v>
      </c>
      <c r="Y1368" s="29" t="str">
        <f>IF(ISBLANK(W1368),"",VLOOKUP($W1368,Sheet2!$A$2:$E$29,4,FALSE))</f>
        <v>BQ_mood27</v>
      </c>
    </row>
    <row r="1369" s="31" customFormat="1" ht="20.25" spans="1:25">
      <c r="A1369" s="4">
        <f t="shared" ref="A1369:A1378" si="290">ROW()-6</f>
        <v>1363</v>
      </c>
      <c r="B1369" s="31">
        <v>113100</v>
      </c>
      <c r="C1369" s="31" t="s">
        <v>50</v>
      </c>
      <c r="D1369" s="116" t="str">
        <f t="shared" si="287"/>
        <v>UI_icon_teshudognzuo_22</v>
      </c>
      <c r="E1369" s="31" t="str">
        <f t="shared" si="288"/>
        <v>大笑</v>
      </c>
      <c r="F1369" s="31" t="s">
        <v>1416</v>
      </c>
      <c r="I1369" s="31">
        <v>1</v>
      </c>
      <c r="J1369" s="31">
        <v>0</v>
      </c>
      <c r="K1369" s="31">
        <v>1</v>
      </c>
      <c r="L1369" s="31" t="s">
        <v>1417</v>
      </c>
      <c r="M1369" s="31" t="s">
        <v>495</v>
      </c>
      <c r="O1369" s="29">
        <v>4014302</v>
      </c>
      <c r="P1369" s="31">
        <v>1</v>
      </c>
      <c r="T1369" s="181"/>
      <c r="U1369" s="181" t="s">
        <v>1426</v>
      </c>
      <c r="W1369" s="122" t="s">
        <v>155</v>
      </c>
      <c r="X1369" s="31" t="str">
        <f>IF(ISBLANK(W1369),"",VLOOKUP($W1369,Sheet2!$A$2:$E$29,3,FALSE))</f>
        <v>UI_icon_teshudognzuo_22</v>
      </c>
      <c r="Y1369" s="31" t="str">
        <f>IF(ISBLANK(W1369),"",VLOOKUP($W1369,Sheet2!$A$2:$E$29,4,FALSE))</f>
        <v>BQ_mood22</v>
      </c>
    </row>
    <row r="1370" s="31" customFormat="1" ht="20.25" spans="1:25">
      <c r="A1370" s="4">
        <f t="shared" si="290"/>
        <v>1364</v>
      </c>
      <c r="B1370" s="31">
        <v>113100</v>
      </c>
      <c r="C1370" s="31" t="s">
        <v>56</v>
      </c>
      <c r="D1370" s="116" t="str">
        <f t="shared" si="287"/>
        <v>UI_icon_teshudognzuo_12</v>
      </c>
      <c r="E1370" s="31" t="str">
        <f t="shared" si="288"/>
        <v>迷茫</v>
      </c>
      <c r="F1370" s="31" t="s">
        <v>1419</v>
      </c>
      <c r="I1370" s="31">
        <v>1</v>
      </c>
      <c r="J1370" s="31">
        <v>0</v>
      </c>
      <c r="K1370" s="31">
        <v>1</v>
      </c>
      <c r="L1370" s="31" t="s">
        <v>1420</v>
      </c>
      <c r="M1370" s="31" t="s">
        <v>495</v>
      </c>
      <c r="O1370" s="29">
        <v>4014302</v>
      </c>
      <c r="P1370" s="31">
        <v>1</v>
      </c>
      <c r="T1370" s="181"/>
      <c r="U1370" s="181"/>
      <c r="W1370" s="31" t="s">
        <v>375</v>
      </c>
      <c r="X1370" s="31" t="str">
        <f>IF(ISBLANK(W1370),"",VLOOKUP($W1370,Sheet2!$A$2:$E$29,3,FALSE))</f>
        <v>UI_icon_teshudognzuo_12</v>
      </c>
      <c r="Y1370" s="31" t="str">
        <f>IF(ISBLANK(W1370),"",VLOOKUP($W1370,Sheet2!$A$2:$E$29,4,FALSE))</f>
        <v>BQ_mood12</v>
      </c>
    </row>
    <row r="1371" s="31" customFormat="1" ht="20.25" spans="1:25">
      <c r="A1371" s="4">
        <f t="shared" si="290"/>
        <v>1365</v>
      </c>
      <c r="B1371" s="31">
        <v>113100</v>
      </c>
      <c r="C1371" s="31" t="s">
        <v>61</v>
      </c>
      <c r="D1371" s="116" t="str">
        <f t="shared" si="287"/>
        <v>UI_icon_teshudognzuo_21</v>
      </c>
      <c r="E1371" s="31" t="str">
        <f t="shared" si="288"/>
        <v>思考</v>
      </c>
      <c r="F1371" s="31" t="s">
        <v>1421</v>
      </c>
      <c r="I1371" s="31">
        <v>1</v>
      </c>
      <c r="J1371" s="31">
        <v>0</v>
      </c>
      <c r="K1371" s="31">
        <v>1</v>
      </c>
      <c r="L1371" s="31" t="s">
        <v>1422</v>
      </c>
      <c r="M1371" s="31" t="s">
        <v>495</v>
      </c>
      <c r="O1371" s="29">
        <v>4014302</v>
      </c>
      <c r="P1371" s="31">
        <v>1</v>
      </c>
      <c r="T1371" s="181"/>
      <c r="U1371" s="181"/>
      <c r="W1371" s="31" t="s">
        <v>205</v>
      </c>
      <c r="X1371" s="31" t="str">
        <f>IF(ISBLANK(W1371),"",VLOOKUP($W1371,Sheet2!$A$2:$E$29,3,FALSE))</f>
        <v>UI_icon_teshudognzuo_21</v>
      </c>
      <c r="Y1371" s="31" t="str">
        <f>IF(ISBLANK(W1371),"",VLOOKUP($W1371,Sheet2!$A$2:$E$29,4,FALSE))</f>
        <v>BQ_mood21</v>
      </c>
    </row>
    <row r="1372" s="31" customFormat="1" ht="20.25" spans="1:25">
      <c r="A1372" s="4">
        <f t="shared" si="290"/>
        <v>1366</v>
      </c>
      <c r="B1372" s="31">
        <v>113100</v>
      </c>
      <c r="C1372" s="31" t="s">
        <v>66</v>
      </c>
      <c r="D1372" s="116" t="str">
        <f t="shared" si="287"/>
        <v>UI_icon_teshudognzuo_14</v>
      </c>
      <c r="E1372" s="31" t="str">
        <f t="shared" si="288"/>
        <v>无奈</v>
      </c>
      <c r="F1372" s="31" t="s">
        <v>1423</v>
      </c>
      <c r="I1372" s="31">
        <v>1</v>
      </c>
      <c r="J1372" s="31">
        <v>0</v>
      </c>
      <c r="K1372" s="31">
        <v>1</v>
      </c>
      <c r="L1372" s="31" t="s">
        <v>1424</v>
      </c>
      <c r="M1372" s="31" t="s">
        <v>495</v>
      </c>
      <c r="O1372" s="29">
        <v>4014302</v>
      </c>
      <c r="P1372" s="31">
        <v>1</v>
      </c>
      <c r="T1372" s="181"/>
      <c r="U1372" s="181"/>
      <c r="W1372" s="31" t="s">
        <v>101</v>
      </c>
      <c r="X1372" s="31" t="str">
        <f>IF(ISBLANK(W1372),"",VLOOKUP($W1372,Sheet2!$A$2:$E$29,3,FALSE))</f>
        <v>UI_icon_teshudognzuo_14</v>
      </c>
      <c r="Y1372" s="31" t="str">
        <f>IF(ISBLANK(W1372),"",VLOOKUP($W1372,Sheet2!$A$2:$E$29,4,FALSE))</f>
        <v>BQ_mood14</v>
      </c>
    </row>
    <row r="1373" s="31" customFormat="1" ht="20.25" spans="1:25">
      <c r="A1373" s="4">
        <f t="shared" si="290"/>
        <v>1367</v>
      </c>
      <c r="B1373" s="31">
        <v>113100</v>
      </c>
      <c r="C1373" s="31" t="s">
        <v>364</v>
      </c>
      <c r="D1373" s="116" t="str">
        <f t="shared" si="287"/>
        <v>UI_icon_teshudognzuo_27</v>
      </c>
      <c r="E1373" s="31" t="str">
        <f t="shared" si="288"/>
        <v>秀</v>
      </c>
      <c r="I1373" s="31">
        <v>0</v>
      </c>
      <c r="J1373" s="31">
        <v>1</v>
      </c>
      <c r="K1373" s="31">
        <v>0</v>
      </c>
      <c r="O1373" s="29">
        <v>4014302</v>
      </c>
      <c r="P1373" s="31">
        <v>0</v>
      </c>
      <c r="S1373" s="31" t="s">
        <v>365</v>
      </c>
      <c r="T1373" s="181"/>
      <c r="U1373" s="181"/>
      <c r="W1373" s="31" t="s">
        <v>65</v>
      </c>
      <c r="X1373" s="31" t="str">
        <f>IF(ISBLANK(W1373),"",VLOOKUP($W1373,Sheet2!$A$2:$E$29,3,FALSE))</f>
        <v>UI_icon_teshudognzuo_27</v>
      </c>
      <c r="Y1373" s="31" t="str">
        <f>IF(ISBLANK(W1373),"",VLOOKUP($W1373,Sheet2!$A$2:$E$29,4,FALSE))</f>
        <v>BQ_mood27</v>
      </c>
    </row>
    <row r="1374" s="20" customFormat="1" ht="20.25" spans="1:25">
      <c r="A1374" s="4">
        <f t="shared" si="290"/>
        <v>1368</v>
      </c>
      <c r="B1374" s="20">
        <v>113101</v>
      </c>
      <c r="C1374" s="20" t="s">
        <v>50</v>
      </c>
      <c r="D1374" s="170" t="str">
        <f t="shared" si="287"/>
        <v>UI_icon_teshudognzuo_22</v>
      </c>
      <c r="E1374" s="20" t="str">
        <f t="shared" si="288"/>
        <v>大笑</v>
      </c>
      <c r="I1374" s="20">
        <v>1</v>
      </c>
      <c r="J1374" s="20">
        <v>0</v>
      </c>
      <c r="K1374" s="20">
        <v>1</v>
      </c>
      <c r="O1374" s="20">
        <v>144</v>
      </c>
      <c r="P1374" s="20">
        <v>1</v>
      </c>
      <c r="T1374" s="182"/>
      <c r="U1374" s="182" t="s">
        <v>1427</v>
      </c>
      <c r="W1374" s="76" t="s">
        <v>155</v>
      </c>
      <c r="X1374" s="20" t="str">
        <f>IF(ISBLANK(W1374),"",VLOOKUP($W1374,Sheet2!$A$2:$E$29,3,FALSE))</f>
        <v>UI_icon_teshudognzuo_22</v>
      </c>
      <c r="Y1374" s="20" t="str">
        <f>IF(ISBLANK(W1374),"",VLOOKUP($W1374,Sheet2!$A$2:$E$29,4,FALSE))</f>
        <v>BQ_mood22</v>
      </c>
    </row>
    <row r="1375" s="20" customFormat="1" ht="20.25" spans="1:25">
      <c r="A1375" s="4">
        <f t="shared" si="290"/>
        <v>1369</v>
      </c>
      <c r="B1375" s="20">
        <v>113101</v>
      </c>
      <c r="C1375" s="20" t="s">
        <v>56</v>
      </c>
      <c r="D1375" s="170" t="str">
        <f t="shared" si="287"/>
        <v>UI_icon_teshudognzuo_07</v>
      </c>
      <c r="E1375" s="20" t="str">
        <f t="shared" si="288"/>
        <v>观望</v>
      </c>
      <c r="F1375" s="20" t="s">
        <v>1428</v>
      </c>
      <c r="I1375" s="20">
        <v>1</v>
      </c>
      <c r="J1375" s="20">
        <v>0</v>
      </c>
      <c r="K1375" s="20">
        <v>1</v>
      </c>
      <c r="L1375" s="20" t="s">
        <v>1429</v>
      </c>
      <c r="N1375" s="20">
        <v>6.8</v>
      </c>
      <c r="O1375" s="20">
        <v>144</v>
      </c>
      <c r="P1375" s="20">
        <v>1</v>
      </c>
      <c r="T1375" s="182"/>
      <c r="U1375" s="182"/>
      <c r="W1375" s="20" t="s">
        <v>127</v>
      </c>
      <c r="X1375" s="20" t="str">
        <f>IF(ISBLANK(W1375),"",VLOOKUP($W1375,Sheet2!$A$2:$E$29,3,FALSE))</f>
        <v>UI_icon_teshudognzuo_07</v>
      </c>
      <c r="Y1375" s="20" t="str">
        <f>IF(ISBLANK(W1375),"",VLOOKUP($W1375,Sheet2!$A$2:$E$29,4,FALSE))</f>
        <v>BQ_mood07</v>
      </c>
    </row>
    <row r="1376" s="20" customFormat="1" ht="20.25" spans="1:25">
      <c r="A1376" s="4">
        <f t="shared" si="290"/>
        <v>1370</v>
      </c>
      <c r="B1376" s="20">
        <v>113101</v>
      </c>
      <c r="C1376" s="20" t="s">
        <v>61</v>
      </c>
      <c r="D1376" s="170" t="str">
        <f t="shared" si="287"/>
        <v>UI_icon_teshudognzuo_16</v>
      </c>
      <c r="E1376" s="20" t="str">
        <f t="shared" si="288"/>
        <v>挑衅</v>
      </c>
      <c r="F1376" s="20" t="s">
        <v>1430</v>
      </c>
      <c r="I1376" s="20">
        <v>1</v>
      </c>
      <c r="J1376" s="20">
        <v>0</v>
      </c>
      <c r="K1376" s="20">
        <v>1</v>
      </c>
      <c r="L1376" s="20" t="s">
        <v>1431</v>
      </c>
      <c r="N1376" s="20">
        <v>2</v>
      </c>
      <c r="O1376" s="20">
        <v>144</v>
      </c>
      <c r="P1376" s="20">
        <v>1</v>
      </c>
      <c r="T1376" s="182"/>
      <c r="U1376" s="182"/>
      <c r="W1376" s="20" t="s">
        <v>55</v>
      </c>
      <c r="X1376" s="20" t="str">
        <f>IF(ISBLANK(W1376),"",VLOOKUP($W1376,Sheet2!$A$2:$E$29,3,FALSE))</f>
        <v>UI_icon_teshudognzuo_16</v>
      </c>
      <c r="Y1376" s="20" t="str">
        <f>IF(ISBLANK(W1376),"",VLOOKUP($W1376,Sheet2!$A$2:$E$29,4,FALSE))</f>
        <v>BQ_mood16</v>
      </c>
    </row>
    <row r="1377" s="20" customFormat="1" ht="20.25" spans="1:25">
      <c r="A1377" s="4">
        <f t="shared" si="290"/>
        <v>1371</v>
      </c>
      <c r="B1377" s="20">
        <v>113101</v>
      </c>
      <c r="C1377" s="20" t="s">
        <v>66</v>
      </c>
      <c r="D1377" s="170" t="str">
        <f t="shared" si="287"/>
        <v>UI_icon_teshudognzuo_06</v>
      </c>
      <c r="E1377" s="20" t="str">
        <f t="shared" si="288"/>
        <v>行礼</v>
      </c>
      <c r="F1377" s="20" t="s">
        <v>1432</v>
      </c>
      <c r="I1377" s="20">
        <v>1</v>
      </c>
      <c r="J1377" s="20">
        <v>0</v>
      </c>
      <c r="K1377" s="20">
        <v>0</v>
      </c>
      <c r="L1377" s="20" t="s">
        <v>1433</v>
      </c>
      <c r="M1377" s="171"/>
      <c r="N1377" s="20">
        <v>5.3</v>
      </c>
      <c r="O1377" s="20">
        <v>144</v>
      </c>
      <c r="P1377" s="20">
        <v>1</v>
      </c>
      <c r="T1377" s="182"/>
      <c r="U1377" s="182"/>
      <c r="W1377" s="20" t="s">
        <v>449</v>
      </c>
      <c r="X1377" s="20" t="str">
        <f>IF(ISBLANK(W1377),"",VLOOKUP($W1377,Sheet2!$A$2:$E$29,3,FALSE))</f>
        <v>UI_icon_teshudognzuo_06</v>
      </c>
      <c r="Y1377" s="20" t="str">
        <f>IF(ISBLANK(W1377),"",VLOOKUP($W1377,Sheet2!$A$2:$E$29,4,FALSE))</f>
        <v>BQ_mood06</v>
      </c>
    </row>
    <row r="1378" s="20" customFormat="1" ht="20.25" spans="1:25">
      <c r="A1378" s="4">
        <f t="shared" si="290"/>
        <v>1372</v>
      </c>
      <c r="B1378" s="20">
        <v>113101</v>
      </c>
      <c r="C1378" s="20" t="s">
        <v>364</v>
      </c>
      <c r="D1378" s="170" t="str">
        <f t="shared" si="287"/>
        <v>UI_icon_teshudognzuo_27</v>
      </c>
      <c r="E1378" s="20" t="str">
        <f t="shared" si="288"/>
        <v>秀</v>
      </c>
      <c r="I1378" s="20">
        <v>0</v>
      </c>
      <c r="J1378" s="20">
        <v>1</v>
      </c>
      <c r="K1378" s="20">
        <v>0</v>
      </c>
      <c r="M1378" s="171"/>
      <c r="O1378" s="20">
        <v>144</v>
      </c>
      <c r="P1378" s="20">
        <v>0</v>
      </c>
      <c r="S1378" s="20" t="s">
        <v>365</v>
      </c>
      <c r="T1378" s="182"/>
      <c r="U1378" s="182"/>
      <c r="W1378" s="20" t="s">
        <v>65</v>
      </c>
      <c r="X1378" s="20" t="str">
        <f>IF(ISBLANK(W1378),"",VLOOKUP($W1378,Sheet2!$A$2:$E$29,3,FALSE))</f>
        <v>UI_icon_teshudognzuo_27</v>
      </c>
      <c r="Y1378" s="20" t="str">
        <f>IF(ISBLANK(W1378),"",VLOOKUP($W1378,Sheet2!$A$2:$E$29,4,FALSE))</f>
        <v>BQ_mood27</v>
      </c>
    </row>
    <row r="1379" s="22" customFormat="1" spans="1:25">
      <c r="A1379" s="4">
        <f t="shared" ref="A1379:A1388" si="291">ROW()-6</f>
        <v>1373</v>
      </c>
      <c r="B1379" s="22">
        <v>113102</v>
      </c>
      <c r="C1379" s="22" t="s">
        <v>50</v>
      </c>
      <c r="D1379" s="117" t="str">
        <f t="shared" si="287"/>
        <v>UI_icon_teshudognzuo_23</v>
      </c>
      <c r="E1379" s="22" t="str">
        <f t="shared" si="288"/>
        <v>摇头</v>
      </c>
      <c r="F1379" s="22" t="s">
        <v>1434</v>
      </c>
      <c r="I1379" s="22">
        <v>1</v>
      </c>
      <c r="J1379" s="22">
        <v>0</v>
      </c>
      <c r="K1379" s="22">
        <v>1</v>
      </c>
      <c r="L1379" s="22" t="s">
        <v>1435</v>
      </c>
      <c r="M1379" s="172" t="s">
        <v>1436</v>
      </c>
      <c r="N1379" s="22">
        <v>4.5</v>
      </c>
      <c r="O1379" s="22">
        <v>145</v>
      </c>
      <c r="P1379" s="22">
        <v>1</v>
      </c>
      <c r="T1379" s="95"/>
      <c r="U1379" s="95" t="s">
        <v>1437</v>
      </c>
      <c r="W1379" t="s">
        <v>146</v>
      </c>
      <c r="X1379" s="33" t="str">
        <f>IF(ISBLANK(W1379),"",VLOOKUP($W1379,Sheet2!$A$2:$E$29,3,FALSE))</f>
        <v>UI_icon_teshudognzuo_23</v>
      </c>
      <c r="Y1379" s="33" t="str">
        <f>IF(ISBLANK(W1379),"",VLOOKUP($W1379,Sheet2!$A$2:$E$29,4,FALSE))</f>
        <v>BQ_mood23</v>
      </c>
    </row>
    <row r="1380" s="22" customFormat="1" spans="1:25">
      <c r="A1380" s="4">
        <f t="shared" si="291"/>
        <v>1374</v>
      </c>
      <c r="B1380" s="22">
        <v>113102</v>
      </c>
      <c r="C1380" s="22" t="s">
        <v>61</v>
      </c>
      <c r="D1380" s="117" t="str">
        <f t="shared" si="287"/>
        <v>UI_icon_teshudognzuo_08</v>
      </c>
      <c r="E1380" s="22" t="str">
        <f t="shared" si="288"/>
        <v>休闲</v>
      </c>
      <c r="I1380" s="22">
        <v>1</v>
      </c>
      <c r="J1380" s="22">
        <v>0</v>
      </c>
      <c r="K1380" s="22">
        <v>0</v>
      </c>
      <c r="M1380" s="172" t="s">
        <v>728</v>
      </c>
      <c r="N1380" s="22">
        <v>2</v>
      </c>
      <c r="O1380" s="22">
        <v>145</v>
      </c>
      <c r="P1380" s="22">
        <v>1</v>
      </c>
      <c r="T1380" s="95"/>
      <c r="U1380" s="95"/>
      <c r="W1380" t="s">
        <v>72</v>
      </c>
      <c r="X1380" s="33" t="str">
        <f>IF(ISBLANK(W1380),"",VLOOKUP($W1380,Sheet2!$A$2:$E$29,3,FALSE))</f>
        <v>UI_icon_teshudognzuo_08</v>
      </c>
      <c r="Y1380" s="33" t="str">
        <f>IF(ISBLANK(W1380),"",VLOOKUP($W1380,Sheet2!$A$2:$E$29,4,FALSE))</f>
        <v>BQ_mood08</v>
      </c>
    </row>
    <row r="1381" s="22" customFormat="1" spans="1:25">
      <c r="A1381" s="4">
        <f t="shared" si="291"/>
        <v>1375</v>
      </c>
      <c r="B1381" s="22">
        <v>113102</v>
      </c>
      <c r="C1381" s="22" t="s">
        <v>66</v>
      </c>
      <c r="D1381" s="117" t="str">
        <f t="shared" si="287"/>
        <v>UI_icon_teshudognzuo_28</v>
      </c>
      <c r="E1381" s="22" t="str">
        <f t="shared" si="288"/>
        <v>玩</v>
      </c>
      <c r="F1381" s="22" t="s">
        <v>1438</v>
      </c>
      <c r="I1381" s="22">
        <v>1</v>
      </c>
      <c r="J1381" s="22">
        <v>0</v>
      </c>
      <c r="K1381" s="22">
        <v>1</v>
      </c>
      <c r="L1381" s="22" t="s">
        <v>1439</v>
      </c>
      <c r="M1381" s="172" t="s">
        <v>728</v>
      </c>
      <c r="N1381" s="22">
        <v>2</v>
      </c>
      <c r="O1381" s="22">
        <v>145</v>
      </c>
      <c r="P1381" s="22">
        <v>1</v>
      </c>
      <c r="T1381" s="95"/>
      <c r="U1381" s="95"/>
      <c r="W1381" t="s">
        <v>153</v>
      </c>
      <c r="X1381" s="33" t="str">
        <f>IF(ISBLANK(W1381),"",VLOOKUP($W1381,Sheet2!$A$2:$E$29,3,FALSE))</f>
        <v>UI_icon_teshudognzuo_28</v>
      </c>
      <c r="Y1381" s="33" t="str">
        <f>IF(ISBLANK(W1381),"",VLOOKUP($W1381,Sheet2!$A$2:$E$29,4,FALSE))</f>
        <v>BQ_mood28</v>
      </c>
    </row>
    <row r="1382" s="22" customFormat="1" spans="1:25">
      <c r="A1382" s="4">
        <f t="shared" si="291"/>
        <v>1376</v>
      </c>
      <c r="B1382" s="22">
        <v>113102</v>
      </c>
      <c r="C1382" s="22" t="s">
        <v>93</v>
      </c>
      <c r="D1382" s="117" t="str">
        <f t="shared" si="287"/>
        <v>UI_icon_teshudognzuo_05</v>
      </c>
      <c r="E1382" s="22" t="str">
        <f t="shared" si="288"/>
        <v>示威</v>
      </c>
      <c r="F1382" s="22" t="s">
        <v>1440</v>
      </c>
      <c r="I1382" s="22">
        <v>1</v>
      </c>
      <c r="J1382" s="22">
        <v>0</v>
      </c>
      <c r="K1382" s="22">
        <v>1</v>
      </c>
      <c r="L1382" s="22" t="s">
        <v>1441</v>
      </c>
      <c r="M1382" s="172" t="s">
        <v>728</v>
      </c>
      <c r="N1382" s="22">
        <v>3</v>
      </c>
      <c r="O1382" s="22">
        <v>145</v>
      </c>
      <c r="P1382" s="22">
        <v>1</v>
      </c>
      <c r="T1382" s="95"/>
      <c r="U1382" s="95"/>
      <c r="W1382" t="s">
        <v>60</v>
      </c>
      <c r="X1382" s="33" t="str">
        <f>IF(ISBLANK(W1382),"",VLOOKUP($W1382,Sheet2!$A$2:$E$29,3,FALSE))</f>
        <v>UI_icon_teshudognzuo_05</v>
      </c>
      <c r="Y1382" s="33" t="str">
        <f>IF(ISBLANK(W1382),"",VLOOKUP($W1382,Sheet2!$A$2:$E$29,4,FALSE))</f>
        <v>BQ_mood05</v>
      </c>
    </row>
    <row r="1383" s="22" customFormat="1" spans="1:25">
      <c r="A1383" s="4">
        <f t="shared" si="291"/>
        <v>1377</v>
      </c>
      <c r="B1383" s="22">
        <v>113102</v>
      </c>
      <c r="C1383" s="22" t="s">
        <v>364</v>
      </c>
      <c r="D1383" s="117" t="str">
        <f t="shared" si="287"/>
        <v>UI_icon_teshudognzuo_27</v>
      </c>
      <c r="E1383" s="22" t="str">
        <f t="shared" si="288"/>
        <v>秀</v>
      </c>
      <c r="I1383" s="22">
        <v>0</v>
      </c>
      <c r="J1383" s="22">
        <v>1</v>
      </c>
      <c r="K1383" s="22">
        <v>0</v>
      </c>
      <c r="M1383" s="172" t="s">
        <v>728</v>
      </c>
      <c r="N1383" s="22">
        <v>2.4</v>
      </c>
      <c r="O1383" s="22">
        <v>145</v>
      </c>
      <c r="P1383" s="22">
        <v>0</v>
      </c>
      <c r="S1383" s="22" t="s">
        <v>365</v>
      </c>
      <c r="T1383" s="95"/>
      <c r="U1383" s="95"/>
      <c r="W1383" s="16" t="s">
        <v>65</v>
      </c>
      <c r="X1383" s="33" t="str">
        <f>IF(ISBLANK(W1383),"",VLOOKUP($W1383,Sheet2!$A$2:$E$29,3,FALSE))</f>
        <v>UI_icon_teshudognzuo_27</v>
      </c>
      <c r="Y1383" s="33" t="str">
        <f>IF(ISBLANK(W1383),"",VLOOKUP($W1383,Sheet2!$A$2:$E$29,4,FALSE))</f>
        <v>BQ_mood27</v>
      </c>
    </row>
    <row r="1384" s="3" customFormat="1" ht="23.25" spans="1:25">
      <c r="A1384" s="4">
        <f t="shared" si="291"/>
        <v>1378</v>
      </c>
      <c r="B1384" s="3">
        <v>113083</v>
      </c>
      <c r="C1384" s="3" t="s">
        <v>50</v>
      </c>
      <c r="D1384" s="3" t="str">
        <f>IF(ISBLANK(C1384),"",VLOOKUP($W1384,Sheet2!$A$2:$E$29,3,FALSE))</f>
        <v>UI_icon_teshudognzuo_04</v>
      </c>
      <c r="E1384" s="3" t="str">
        <f t="shared" si="288"/>
        <v>放松</v>
      </c>
      <c r="F1384" s="3" t="s">
        <v>919</v>
      </c>
      <c r="I1384" s="3">
        <v>1</v>
      </c>
      <c r="J1384" s="3">
        <v>0</v>
      </c>
      <c r="K1384" s="3">
        <v>1</v>
      </c>
      <c r="L1384" s="3" t="s">
        <v>920</v>
      </c>
      <c r="M1384" s="173"/>
      <c r="O1384" s="3">
        <v>4012602</v>
      </c>
      <c r="P1384" s="3">
        <v>1</v>
      </c>
      <c r="T1384" s="14"/>
      <c r="U1384" s="14" t="s">
        <v>1442</v>
      </c>
      <c r="W1384" s="3" t="s">
        <v>111</v>
      </c>
      <c r="X1384" s="3" t="str">
        <f>IF(ISBLANK(W1384),"",VLOOKUP($W1384,Sheet2!$A$2:$E$29,3,FALSE))</f>
        <v>UI_icon_teshudognzuo_04</v>
      </c>
      <c r="Y1384" s="3" t="str">
        <f>IF(ISBLANK(W1384),"",VLOOKUP($W1384,Sheet2!$A$2:$E$29,4,FALSE))</f>
        <v>BQ_mood04</v>
      </c>
    </row>
    <row r="1385" s="25" customFormat="1" spans="1:25">
      <c r="A1385" s="4">
        <f t="shared" si="291"/>
        <v>1379</v>
      </c>
      <c r="B1385" s="25">
        <v>113083</v>
      </c>
      <c r="C1385" s="25" t="s">
        <v>56</v>
      </c>
      <c r="D1385" s="25" t="str">
        <f>IF(ISBLANK(C1385),"",VLOOKUP($W1385,Sheet2!$A$2:$E$29,3,FALSE))</f>
        <v>UI_icon_teshudognzuo_07</v>
      </c>
      <c r="E1385" s="25" t="str">
        <f t="shared" si="288"/>
        <v>观望</v>
      </c>
      <c r="F1385" s="25" t="s">
        <v>922</v>
      </c>
      <c r="I1385" s="25">
        <v>1</v>
      </c>
      <c r="J1385" s="25">
        <v>0</v>
      </c>
      <c r="K1385" s="25">
        <v>1</v>
      </c>
      <c r="M1385" s="174"/>
      <c r="O1385" s="25">
        <v>4012602</v>
      </c>
      <c r="P1385" s="25">
        <v>1</v>
      </c>
      <c r="T1385" s="108"/>
      <c r="U1385" s="108"/>
      <c r="W1385" s="25" t="s">
        <v>127</v>
      </c>
      <c r="X1385" s="25" t="str">
        <f>IF(ISBLANK(W1385),"",VLOOKUP($W1385,Sheet2!$A$2:$E$29,3,FALSE))</f>
        <v>UI_icon_teshudognzuo_07</v>
      </c>
      <c r="Y1385" s="25" t="str">
        <f>IF(ISBLANK(W1385),"",VLOOKUP($W1385,Sheet2!$A$2:$E$29,4,FALSE))</f>
        <v>BQ_mood07</v>
      </c>
    </row>
    <row r="1386" s="3" customFormat="1" spans="1:25">
      <c r="A1386" s="4">
        <f t="shared" si="291"/>
        <v>1380</v>
      </c>
      <c r="B1386" s="3">
        <v>113083</v>
      </c>
      <c r="C1386" s="3" t="s">
        <v>61</v>
      </c>
      <c r="D1386" s="3" t="str">
        <f>IF(ISBLANK(C1386),"",VLOOKUP($W1386,Sheet2!$A$2:$E$29,3,FALSE))</f>
        <v>UI_icon_teshudognzuo_08</v>
      </c>
      <c r="E1386" s="3" t="str">
        <f t="shared" si="288"/>
        <v>休闲</v>
      </c>
      <c r="F1386" s="3" t="s">
        <v>923</v>
      </c>
      <c r="I1386" s="3">
        <v>1</v>
      </c>
      <c r="J1386" s="3">
        <v>0</v>
      </c>
      <c r="K1386" s="3">
        <v>1</v>
      </c>
      <c r="L1386" s="3" t="s">
        <v>924</v>
      </c>
      <c r="O1386" s="3">
        <v>4012602</v>
      </c>
      <c r="P1386" s="3">
        <v>1</v>
      </c>
      <c r="T1386" s="15"/>
      <c r="U1386" s="15"/>
      <c r="W1386" s="3" t="s">
        <v>72</v>
      </c>
      <c r="X1386" s="3" t="str">
        <f>IF(ISBLANK(W1386),"",VLOOKUP($W1386,Sheet2!$A$2:$E$29,3,FALSE))</f>
        <v>UI_icon_teshudognzuo_08</v>
      </c>
      <c r="Y1386" s="3" t="str">
        <f>IF(ISBLANK(W1386),"",VLOOKUP($W1386,Sheet2!$A$2:$E$29,4,FALSE))</f>
        <v>BQ_mood08</v>
      </c>
    </row>
    <row r="1387" s="3" customFormat="1" spans="1:25">
      <c r="A1387" s="4">
        <f t="shared" si="291"/>
        <v>1381</v>
      </c>
      <c r="B1387" s="3">
        <v>113083</v>
      </c>
      <c r="C1387" s="3" t="s">
        <v>66</v>
      </c>
      <c r="D1387" s="3" t="str">
        <f>IF(ISBLANK(C1387),"",VLOOKUP($W1387,Sheet2!$A$2:$E$29,3,FALSE))</f>
        <v>UI_icon_teshudognzuo_15</v>
      </c>
      <c r="E1387" s="3" t="str">
        <f t="shared" si="288"/>
        <v>不屑</v>
      </c>
      <c r="F1387" s="3" t="s">
        <v>925</v>
      </c>
      <c r="I1387" s="3">
        <v>1</v>
      </c>
      <c r="J1387" s="3">
        <v>0</v>
      </c>
      <c r="K1387" s="3">
        <v>1</v>
      </c>
      <c r="L1387" s="3" t="s">
        <v>926</v>
      </c>
      <c r="O1387" s="3">
        <v>4012602</v>
      </c>
      <c r="P1387" s="3">
        <v>1</v>
      </c>
      <c r="T1387" s="15"/>
      <c r="U1387" s="15"/>
      <c r="W1387" s="3" t="s">
        <v>194</v>
      </c>
      <c r="X1387" s="3" t="str">
        <f>IF(ISBLANK(W1387),"",VLOOKUP($W1387,Sheet2!$A$2:$E$29,3,FALSE))</f>
        <v>UI_icon_teshudognzuo_15</v>
      </c>
      <c r="Y1387" s="3" t="str">
        <f>IF(ISBLANK(W1387),"",VLOOKUP($W1387,Sheet2!$A$2:$E$29,4,FALSE))</f>
        <v>BQ_mood15</v>
      </c>
    </row>
    <row r="1388" s="3" customFormat="1" spans="1:25">
      <c r="A1388" s="4">
        <f t="shared" si="291"/>
        <v>1382</v>
      </c>
      <c r="B1388" s="3">
        <v>113083</v>
      </c>
      <c r="C1388" s="3" t="s">
        <v>93</v>
      </c>
      <c r="D1388" s="3" t="str">
        <f>IF(ISBLANK(C1388),"",VLOOKUP($W1388,Sheet2!$A$2:$E$29,3,FALSE))</f>
        <v>UI_icon_teshudognzuo_02</v>
      </c>
      <c r="E1388" s="3" t="str">
        <f t="shared" si="288"/>
        <v>拒绝</v>
      </c>
      <c r="F1388" s="3" t="s">
        <v>927</v>
      </c>
      <c r="I1388" s="3">
        <v>1</v>
      </c>
      <c r="J1388" s="3">
        <v>0</v>
      </c>
      <c r="K1388" s="3">
        <v>1</v>
      </c>
      <c r="L1388" s="3" t="s">
        <v>928</v>
      </c>
      <c r="O1388" s="3">
        <v>4012602</v>
      </c>
      <c r="P1388" s="3">
        <v>1</v>
      </c>
      <c r="T1388" s="15"/>
      <c r="U1388" s="15"/>
      <c r="W1388" s="3" t="s">
        <v>77</v>
      </c>
      <c r="X1388" s="3" t="str">
        <f>IF(ISBLANK(W1388),"",VLOOKUP($W1388,Sheet2!$A$2:$E$29,3,FALSE))</f>
        <v>UI_icon_teshudognzuo_02</v>
      </c>
      <c r="Y1388" s="3" t="str">
        <f>IF(ISBLANK(W1388),"",VLOOKUP($W1388,Sheet2!$A$2:$E$29,4,FALSE))</f>
        <v>BQ_mood02</v>
      </c>
    </row>
    <row r="1389" s="3" customFormat="1" spans="1:25">
      <c r="A1389" s="4">
        <f t="shared" ref="A1389:A1398" si="292">ROW()-6</f>
        <v>1383</v>
      </c>
      <c r="B1389" s="3">
        <v>113083</v>
      </c>
      <c r="C1389" s="3" t="s">
        <v>364</v>
      </c>
      <c r="D1389" s="3" t="str">
        <f>IF(ISBLANK(C1389),"",VLOOKUP($W1389,Sheet2!$A$2:$E$29,3,FALSE))</f>
        <v>UI_icon_teshudognzuo_27</v>
      </c>
      <c r="E1389" s="3" t="str">
        <f t="shared" si="288"/>
        <v>秀</v>
      </c>
      <c r="I1389" s="3">
        <v>0</v>
      </c>
      <c r="J1389" s="3">
        <v>1</v>
      </c>
      <c r="K1389" s="3">
        <v>0</v>
      </c>
      <c r="O1389" s="3">
        <v>4012602</v>
      </c>
      <c r="P1389" s="3">
        <v>0</v>
      </c>
      <c r="S1389" s="3" t="s">
        <v>365</v>
      </c>
      <c r="T1389" s="15"/>
      <c r="U1389" s="15"/>
      <c r="W1389" s="3" t="s">
        <v>65</v>
      </c>
      <c r="X1389" s="3" t="str">
        <f>IF(ISBLANK(W1389),"",VLOOKUP($W1389,Sheet2!$A$2:$E$29,3,FALSE))</f>
        <v>UI_icon_teshudognzuo_27</v>
      </c>
      <c r="Y1389" s="3" t="str">
        <f>IF(ISBLANK(W1389),"",VLOOKUP($W1389,Sheet2!$A$2:$E$29,4,FALSE))</f>
        <v>BQ_mood27</v>
      </c>
    </row>
    <row r="1390" s="3" customFormat="1" ht="18" customHeight="1" spans="1:25">
      <c r="A1390" s="4">
        <f t="shared" si="292"/>
        <v>1384</v>
      </c>
      <c r="B1390" s="3">
        <v>113083</v>
      </c>
      <c r="C1390" s="3" t="s">
        <v>547</v>
      </c>
      <c r="D1390" s="6" t="str">
        <f>X1390</f>
        <v>UI_icon_teshudognzuo_27</v>
      </c>
      <c r="E1390" s="3" t="str">
        <f t="shared" si="288"/>
        <v>秀</v>
      </c>
      <c r="I1390" s="3">
        <v>0</v>
      </c>
      <c r="J1390" s="3">
        <v>1</v>
      </c>
      <c r="K1390" s="3">
        <v>0</v>
      </c>
      <c r="L1390" s="8"/>
      <c r="O1390" s="3">
        <v>4012602</v>
      </c>
      <c r="P1390" s="3">
        <v>0</v>
      </c>
      <c r="S1390" s="3" t="s">
        <v>587</v>
      </c>
      <c r="T1390" s="12"/>
      <c r="U1390" s="12" t="s">
        <v>1443</v>
      </c>
      <c r="W1390" s="3" t="s">
        <v>65</v>
      </c>
      <c r="X1390" s="3" t="str">
        <f>IF(ISBLANK(W1390),"",VLOOKUP($W1390,[3]Sheet2!$A$2:$E$29,3,FALSE))</f>
        <v>UI_icon_teshudognzuo_27</v>
      </c>
      <c r="Y1390" s="3" t="str">
        <f>IF(ISBLANK(W1390),"",VLOOKUP($W1390,[3]Sheet2!$A$2:$E$29,4,FALSE))</f>
        <v>BQ_mood27</v>
      </c>
    </row>
    <row r="1391" s="29" customFormat="1" ht="18.75" spans="1:25">
      <c r="A1391" s="4">
        <f t="shared" si="292"/>
        <v>1385</v>
      </c>
      <c r="B1391" s="29">
        <v>113089</v>
      </c>
      <c r="C1391" s="29" t="s">
        <v>50</v>
      </c>
      <c r="D1391" s="29" t="str">
        <f>IF(ISBLANK(C1391),"",VLOOKUP($W1391,Sheet2!$A$2:$E$29,3,FALSE))</f>
        <v>UI_icon_teshudognzuo_12</v>
      </c>
      <c r="E1391" s="29" t="str">
        <f t="shared" si="288"/>
        <v>迷茫</v>
      </c>
      <c r="F1391" s="29" t="s">
        <v>979</v>
      </c>
      <c r="I1391" s="29">
        <v>1</v>
      </c>
      <c r="J1391" s="29">
        <v>0</v>
      </c>
      <c r="K1391" s="29">
        <v>1</v>
      </c>
      <c r="L1391" s="103" t="s">
        <v>980</v>
      </c>
      <c r="O1391" s="29">
        <v>4013202</v>
      </c>
      <c r="P1391" s="29">
        <v>1</v>
      </c>
      <c r="T1391" s="114"/>
      <c r="U1391" s="114"/>
      <c r="W1391" s="29" t="s">
        <v>375</v>
      </c>
      <c r="X1391" s="29" t="str">
        <f>IF(ISBLANK(W1391),"",VLOOKUP($W1391,Sheet2!$A$2:$E$29,3,FALSE))</f>
        <v>UI_icon_teshudognzuo_12</v>
      </c>
      <c r="Y1391" s="29" t="str">
        <f>IF(ISBLANK(W1391),"",VLOOKUP($W1391,Sheet2!$A$2:$E$29,4,FALSE))</f>
        <v>BQ_mood12</v>
      </c>
    </row>
    <row r="1392" s="29" customFormat="1" ht="18.75" spans="1:25">
      <c r="A1392" s="4">
        <f t="shared" si="292"/>
        <v>1386</v>
      </c>
      <c r="B1392" s="29">
        <v>113089</v>
      </c>
      <c r="C1392" s="29" t="s">
        <v>56</v>
      </c>
      <c r="D1392" s="29" t="str">
        <f>IF(ISBLANK(C1392),"",VLOOKUP($W1392,Sheet2!$A$2:$E$29,3,FALSE))</f>
        <v>UI_icon_teshudognzuo_28</v>
      </c>
      <c r="E1392" s="29" t="str">
        <f t="shared" si="288"/>
        <v>玩</v>
      </c>
      <c r="F1392" s="29" t="s">
        <v>981</v>
      </c>
      <c r="I1392" s="29">
        <v>1</v>
      </c>
      <c r="J1392" s="29">
        <v>0</v>
      </c>
      <c r="K1392" s="29">
        <v>1</v>
      </c>
      <c r="L1392" s="103" t="s">
        <v>982</v>
      </c>
      <c r="O1392" s="29">
        <v>4013202</v>
      </c>
      <c r="P1392" s="29">
        <v>1</v>
      </c>
      <c r="T1392" s="114"/>
      <c r="U1392" s="114"/>
      <c r="W1392" s="29" t="s">
        <v>153</v>
      </c>
      <c r="X1392" s="29" t="str">
        <f>IF(ISBLANK(W1392),"",VLOOKUP($W1392,Sheet2!$A$2:$E$29,3,FALSE))</f>
        <v>UI_icon_teshudognzuo_28</v>
      </c>
      <c r="Y1392" s="29" t="str">
        <f>IF(ISBLANK(W1392),"",VLOOKUP($W1392,Sheet2!$A$2:$E$29,4,FALSE))</f>
        <v>BQ_mood28</v>
      </c>
    </row>
    <row r="1393" s="29" customFormat="1" ht="18.75" spans="1:25">
      <c r="A1393" s="4">
        <f t="shared" si="292"/>
        <v>1387</v>
      </c>
      <c r="B1393" s="29">
        <v>113089</v>
      </c>
      <c r="C1393" s="29" t="s">
        <v>61</v>
      </c>
      <c r="D1393" s="29" t="str">
        <f>IF(ISBLANK(C1393),"",VLOOKUP($W1393,Sheet2!$A$2:$E$29,3,FALSE))</f>
        <v>UI_icon_teshudognzuo_13</v>
      </c>
      <c r="E1393" s="29" t="str">
        <f t="shared" si="288"/>
        <v>鼓掌</v>
      </c>
      <c r="F1393" s="29" t="s">
        <v>983</v>
      </c>
      <c r="I1393" s="29">
        <v>1</v>
      </c>
      <c r="J1393" s="29">
        <v>0</v>
      </c>
      <c r="K1393" s="29">
        <v>1</v>
      </c>
      <c r="L1393" s="103" t="s">
        <v>984</v>
      </c>
      <c r="O1393" s="29">
        <v>4013202</v>
      </c>
      <c r="P1393" s="29">
        <v>1</v>
      </c>
      <c r="T1393" s="114"/>
      <c r="U1393" s="114"/>
      <c r="W1393" s="29" t="s">
        <v>98</v>
      </c>
      <c r="X1393" s="29" t="str">
        <f>IF(ISBLANK(W1393),"",VLOOKUP($W1393,Sheet2!$A$2:$E$29,3,FALSE))</f>
        <v>UI_icon_teshudognzuo_13</v>
      </c>
      <c r="Y1393" s="29" t="str">
        <f>IF(ISBLANK(W1393),"",VLOOKUP($W1393,Sheet2!$A$2:$E$29,4,FALSE))</f>
        <v>BQ_mood13</v>
      </c>
    </row>
    <row r="1394" s="29" customFormat="1" ht="37.5" spans="1:25">
      <c r="A1394" s="4">
        <f t="shared" si="292"/>
        <v>1388</v>
      </c>
      <c r="B1394" s="29">
        <v>113089</v>
      </c>
      <c r="C1394" s="29" t="s">
        <v>66</v>
      </c>
      <c r="D1394" s="29" t="str">
        <f>IF(ISBLANK(C1394),"",VLOOKUP($W1394,Sheet2!$A$2:$E$29,3,FALSE))</f>
        <v>UI_icon_teshudognzuo_05</v>
      </c>
      <c r="E1394" s="29" t="str">
        <f t="shared" si="288"/>
        <v>示威</v>
      </c>
      <c r="F1394" s="103" t="s">
        <v>985</v>
      </c>
      <c r="I1394" s="29">
        <v>1</v>
      </c>
      <c r="J1394" s="29">
        <v>0</v>
      </c>
      <c r="K1394" s="29">
        <v>1</v>
      </c>
      <c r="L1394" s="103" t="s">
        <v>986</v>
      </c>
      <c r="O1394" s="29">
        <v>4013202</v>
      </c>
      <c r="P1394" s="29">
        <v>1</v>
      </c>
      <c r="T1394" s="114"/>
      <c r="U1394" s="114" t="s">
        <v>1444</v>
      </c>
      <c r="W1394" s="29" t="s">
        <v>60</v>
      </c>
      <c r="X1394" s="29" t="str">
        <f>IF(ISBLANK(W1394),"",VLOOKUP($W1394,Sheet2!$A$2:$E$29,3,FALSE))</f>
        <v>UI_icon_teshudognzuo_05</v>
      </c>
      <c r="Y1394" s="29" t="str">
        <f>IF(ISBLANK(W1394),"",VLOOKUP($W1394,Sheet2!$A$2:$E$29,4,FALSE))</f>
        <v>BQ_mood05</v>
      </c>
    </row>
    <row r="1395" s="29" customFormat="1" ht="18.75" spans="1:25">
      <c r="A1395" s="4">
        <f t="shared" si="292"/>
        <v>1389</v>
      </c>
      <c r="B1395" s="29">
        <v>113089</v>
      </c>
      <c r="C1395" s="29" t="s">
        <v>93</v>
      </c>
      <c r="D1395" s="29" t="str">
        <f>IF(ISBLANK(C1395),"",VLOOKUP($W1395,Sheet2!$A$2:$E$29,3,FALSE))</f>
        <v>UI_icon_teshudognzuo_22</v>
      </c>
      <c r="E1395" s="29" t="str">
        <f t="shared" si="288"/>
        <v>大笑</v>
      </c>
      <c r="F1395" s="29" t="s">
        <v>988</v>
      </c>
      <c r="I1395" s="29">
        <v>1</v>
      </c>
      <c r="J1395" s="29">
        <v>0</v>
      </c>
      <c r="K1395" s="29">
        <v>1</v>
      </c>
      <c r="L1395" s="103" t="s">
        <v>989</v>
      </c>
      <c r="O1395" s="29">
        <v>4013202</v>
      </c>
      <c r="P1395" s="29">
        <v>1</v>
      </c>
      <c r="T1395" s="114"/>
      <c r="U1395" s="114"/>
      <c r="W1395" s="28" t="s">
        <v>155</v>
      </c>
      <c r="X1395" s="29" t="str">
        <f>IF(ISBLANK(W1395),"",VLOOKUP($W1395,Sheet2!$A$2:$E$29,3,FALSE))</f>
        <v>UI_icon_teshudognzuo_22</v>
      </c>
      <c r="Y1395" s="29" t="str">
        <f>IF(ISBLANK(W1395),"",VLOOKUP($W1395,Sheet2!$A$2:$E$29,4,FALSE))</f>
        <v>BQ_mood22</v>
      </c>
    </row>
    <row r="1396" s="29" customFormat="1" ht="18.75" spans="1:25">
      <c r="A1396" s="4">
        <f t="shared" si="292"/>
        <v>1390</v>
      </c>
      <c r="B1396" s="29">
        <v>113089</v>
      </c>
      <c r="C1396" s="29" t="s">
        <v>364</v>
      </c>
      <c r="D1396" s="29" t="str">
        <f>IF(ISBLANK(C1396),"",VLOOKUP($W1396,Sheet2!$A$2:$E$29,3,FALSE))</f>
        <v>UI_icon_teshudognzuo_27</v>
      </c>
      <c r="E1396" s="29" t="str">
        <f t="shared" si="288"/>
        <v>秀</v>
      </c>
      <c r="I1396" s="29">
        <v>0</v>
      </c>
      <c r="J1396" s="29">
        <v>1</v>
      </c>
      <c r="K1396" s="29">
        <v>0</v>
      </c>
      <c r="L1396" s="103"/>
      <c r="O1396" s="29">
        <v>4013202</v>
      </c>
      <c r="P1396" s="29">
        <v>0</v>
      </c>
      <c r="S1396" s="29" t="s">
        <v>365</v>
      </c>
      <c r="T1396" s="114"/>
      <c r="U1396" s="114"/>
      <c r="W1396" s="28" t="s">
        <v>65</v>
      </c>
      <c r="X1396" s="29" t="str">
        <f>IF(ISBLANK(W1396),"",VLOOKUP($W1396,Sheet2!$A$2:$E$29,3,FALSE))</f>
        <v>UI_icon_teshudognzuo_27</v>
      </c>
      <c r="Y1396" s="29" t="str">
        <f>IF(ISBLANK(W1396),"",VLOOKUP($W1396,Sheet2!$A$2:$E$29,4,FALSE))</f>
        <v>BQ_mood27</v>
      </c>
    </row>
    <row r="1397" s="38" customFormat="1" ht="18.75" spans="1:25">
      <c r="A1397" s="4">
        <f t="shared" si="292"/>
        <v>1391</v>
      </c>
      <c r="B1397" s="38">
        <v>113103</v>
      </c>
      <c r="C1397" s="38" t="s">
        <v>50</v>
      </c>
      <c r="D1397" s="38" t="str">
        <f>IF(ISBLANK(C1397),"",VLOOKUP($W1397,Sheet2!$A$2:$E$29,3,FALSE))</f>
        <v>UI_icon_teshudognzuo_08</v>
      </c>
      <c r="E1397" s="38" t="str">
        <f t="shared" si="288"/>
        <v>休闲</v>
      </c>
      <c r="F1397" s="38" t="s">
        <v>1445</v>
      </c>
      <c r="I1397" s="38">
        <v>1</v>
      </c>
      <c r="J1397" s="38">
        <v>0</v>
      </c>
      <c r="K1397" s="38">
        <v>1</v>
      </c>
      <c r="L1397" s="175" t="s">
        <v>1446</v>
      </c>
      <c r="O1397" s="38">
        <v>146</v>
      </c>
      <c r="P1397" s="38">
        <v>1</v>
      </c>
      <c r="T1397" s="183"/>
      <c r="U1397" s="183"/>
      <c r="W1397" s="38" t="s">
        <v>72</v>
      </c>
      <c r="X1397" s="38" t="str">
        <f>IF(ISBLANK(W1397),"",VLOOKUP($W1397,Sheet2!$A$2:$E$29,3,FALSE))</f>
        <v>UI_icon_teshudognzuo_08</v>
      </c>
      <c r="Y1397" s="38" t="str">
        <f>IF(ISBLANK(W1397),"",VLOOKUP($W1397,Sheet2!$A$2:$E$29,4,FALSE))</f>
        <v>BQ_mood08</v>
      </c>
    </row>
    <row r="1398" s="38" customFormat="1" ht="18.75" spans="1:25">
      <c r="A1398" s="4">
        <f t="shared" si="292"/>
        <v>1392</v>
      </c>
      <c r="B1398" s="38">
        <v>113103</v>
      </c>
      <c r="C1398" s="38" t="s">
        <v>56</v>
      </c>
      <c r="D1398" s="38" t="str">
        <f>IF(ISBLANK(C1398),"",VLOOKUP($W1398,Sheet2!$A$2:$E$29,3,FALSE))</f>
        <v>UI_icon_teshudognzuo_22</v>
      </c>
      <c r="E1398" s="38" t="str">
        <f t="shared" si="288"/>
        <v>大笑</v>
      </c>
      <c r="F1398" s="38" t="s">
        <v>1447</v>
      </c>
      <c r="I1398" s="38">
        <v>1</v>
      </c>
      <c r="J1398" s="38">
        <v>0</v>
      </c>
      <c r="K1398" s="38">
        <v>1</v>
      </c>
      <c r="L1398" s="175" t="s">
        <v>1448</v>
      </c>
      <c r="O1398" s="38">
        <v>146</v>
      </c>
      <c r="P1398" s="38">
        <v>1</v>
      </c>
      <c r="T1398" s="183"/>
      <c r="U1398" s="183"/>
      <c r="W1398" s="38" t="s">
        <v>155</v>
      </c>
      <c r="X1398" s="38" t="str">
        <f>IF(ISBLANK(W1398),"",VLOOKUP($W1398,Sheet2!$A$2:$E$29,3,FALSE))</f>
        <v>UI_icon_teshudognzuo_22</v>
      </c>
      <c r="Y1398" s="38" t="str">
        <f>IF(ISBLANK(W1398),"",VLOOKUP($W1398,Sheet2!$A$2:$E$29,4,FALSE))</f>
        <v>BQ_mood22</v>
      </c>
    </row>
    <row r="1399" s="38" customFormat="1" ht="18.75" spans="1:25">
      <c r="A1399" s="4">
        <f t="shared" ref="A1399:A1408" si="293">ROW()-6</f>
        <v>1393</v>
      </c>
      <c r="B1399" s="38">
        <v>113103</v>
      </c>
      <c r="C1399" s="38" t="s">
        <v>61</v>
      </c>
      <c r="D1399" s="38" t="str">
        <f>IF(ISBLANK(C1399),"",VLOOKUP($W1399,Sheet2!$A$2:$E$29,3,FALSE))</f>
        <v>UI_icon_teshudognzuo_12</v>
      </c>
      <c r="E1399" s="38" t="str">
        <f t="shared" si="288"/>
        <v>迷茫</v>
      </c>
      <c r="F1399" s="38" t="s">
        <v>1449</v>
      </c>
      <c r="I1399" s="38">
        <v>1</v>
      </c>
      <c r="J1399" s="38">
        <v>0</v>
      </c>
      <c r="K1399" s="38">
        <v>1</v>
      </c>
      <c r="L1399" s="175" t="s">
        <v>1450</v>
      </c>
      <c r="O1399" s="38">
        <v>146</v>
      </c>
      <c r="P1399" s="38">
        <v>1</v>
      </c>
      <c r="T1399" s="183"/>
      <c r="U1399" s="183"/>
      <c r="W1399" s="38" t="s">
        <v>375</v>
      </c>
      <c r="X1399" s="38" t="str">
        <f>IF(ISBLANK(W1399),"",VLOOKUP($W1399,Sheet2!$A$2:$E$29,3,FALSE))</f>
        <v>UI_icon_teshudognzuo_12</v>
      </c>
      <c r="Y1399" s="38" t="str">
        <f>IF(ISBLANK(W1399),"",VLOOKUP($W1399,Sheet2!$A$2:$E$29,4,FALSE))</f>
        <v>BQ_mood12</v>
      </c>
    </row>
    <row r="1400" s="38" customFormat="1" ht="18.75" spans="1:25">
      <c r="A1400" s="4">
        <f t="shared" si="293"/>
        <v>1394</v>
      </c>
      <c r="B1400" s="38">
        <v>113103</v>
      </c>
      <c r="C1400" s="38" t="s">
        <v>66</v>
      </c>
      <c r="D1400" s="38" t="str">
        <f>IF(ISBLANK(C1400),"",VLOOKUP($W1400,Sheet2!$A$2:$E$29,3,FALSE))</f>
        <v>UI_icon_teshudognzuo_07</v>
      </c>
      <c r="E1400" s="38" t="str">
        <f t="shared" si="288"/>
        <v>观望</v>
      </c>
      <c r="F1400" s="38" t="s">
        <v>1451</v>
      </c>
      <c r="I1400" s="38">
        <v>1</v>
      </c>
      <c r="J1400" s="38">
        <v>0</v>
      </c>
      <c r="K1400" s="38">
        <v>1</v>
      </c>
      <c r="L1400" s="175" t="s">
        <v>1452</v>
      </c>
      <c r="O1400" s="38">
        <v>146</v>
      </c>
      <c r="P1400" s="38">
        <v>1</v>
      </c>
      <c r="T1400" s="183"/>
      <c r="U1400" s="183" t="s">
        <v>1453</v>
      </c>
      <c r="W1400" s="38" t="s">
        <v>127</v>
      </c>
      <c r="X1400" s="38" t="str">
        <f>IF(ISBLANK(W1400),"",VLOOKUP($W1400,Sheet2!$A$2:$E$29,3,FALSE))</f>
        <v>UI_icon_teshudognzuo_07</v>
      </c>
      <c r="Y1400" s="38" t="str">
        <f>IF(ISBLANK(W1400),"",VLOOKUP($W1400,Sheet2!$A$2:$E$29,4,FALSE))</f>
        <v>BQ_mood07</v>
      </c>
    </row>
    <row r="1401" s="38" customFormat="1" ht="18.75" spans="1:25">
      <c r="A1401" s="4">
        <f t="shared" si="293"/>
        <v>1395</v>
      </c>
      <c r="B1401" s="38">
        <v>113103</v>
      </c>
      <c r="C1401" s="38" t="s">
        <v>93</v>
      </c>
      <c r="D1401" s="38" t="str">
        <f>IF(ISBLANK(C1401),"",VLOOKUP($W1401,Sheet2!$A$2:$E$29,3,FALSE))</f>
        <v>UI_icon_teshudognzuo_27</v>
      </c>
      <c r="E1401" s="38" t="str">
        <f t="shared" si="288"/>
        <v>秀</v>
      </c>
      <c r="F1401" s="38" t="s">
        <v>1454</v>
      </c>
      <c r="I1401" s="38">
        <v>1</v>
      </c>
      <c r="J1401" s="38">
        <v>0</v>
      </c>
      <c r="K1401" s="38">
        <v>1</v>
      </c>
      <c r="L1401" s="175" t="s">
        <v>1455</v>
      </c>
      <c r="O1401" s="38">
        <v>146</v>
      </c>
      <c r="P1401" s="38">
        <v>0</v>
      </c>
      <c r="T1401" s="183"/>
      <c r="U1401" s="183"/>
      <c r="W1401" s="38" t="s">
        <v>65</v>
      </c>
      <c r="X1401" s="38" t="str">
        <f>IF(ISBLANK(W1401),"",VLOOKUP($W1401,Sheet2!$A$2:$E$29,3,FALSE))</f>
        <v>UI_icon_teshudognzuo_27</v>
      </c>
      <c r="Y1401" s="38" t="str">
        <f>IF(ISBLANK(W1401),"",VLOOKUP($W1401,Sheet2!$A$2:$E$29,4,FALSE))</f>
        <v>BQ_mood27</v>
      </c>
    </row>
    <row r="1402" s="38" customFormat="1" ht="18.75" spans="1:25">
      <c r="A1402" s="4">
        <f t="shared" si="293"/>
        <v>1396</v>
      </c>
      <c r="B1402" s="38">
        <v>113103</v>
      </c>
      <c r="C1402" s="38" t="s">
        <v>364</v>
      </c>
      <c r="D1402" s="38" t="str">
        <f>IF(ISBLANK(C1402),"",VLOOKUP($W1402,Sheet2!$A$2:$E$29,3,FALSE))</f>
        <v>UI_icon_teshudognzuo_27</v>
      </c>
      <c r="E1402" s="38" t="str">
        <f t="shared" si="288"/>
        <v>秀</v>
      </c>
      <c r="I1402" s="38">
        <v>0</v>
      </c>
      <c r="J1402" s="38">
        <v>1</v>
      </c>
      <c r="K1402" s="38">
        <v>0</v>
      </c>
      <c r="L1402" s="175"/>
      <c r="O1402" s="38">
        <v>146</v>
      </c>
      <c r="P1402" s="38">
        <v>0</v>
      </c>
      <c r="S1402" s="38" t="s">
        <v>365</v>
      </c>
      <c r="T1402" s="183"/>
      <c r="U1402" s="183"/>
      <c r="W1402" s="38" t="s">
        <v>65</v>
      </c>
      <c r="X1402" s="38" t="str">
        <f>IF(ISBLANK(W1402),"",VLOOKUP($W1402,Sheet2!$A$2:$E$29,3,FALSE))</f>
        <v>UI_icon_teshudognzuo_27</v>
      </c>
      <c r="Y1402" s="38" t="str">
        <f>IF(ISBLANK(W1402),"",VLOOKUP($W1402,Sheet2!$A$2:$E$29,4,FALSE))</f>
        <v>BQ_mood27</v>
      </c>
    </row>
    <row r="1403" s="39" customFormat="1" ht="18.75" spans="1:25">
      <c r="A1403" s="4">
        <f t="shared" si="293"/>
        <v>1397</v>
      </c>
      <c r="B1403" s="39">
        <v>113103</v>
      </c>
      <c r="C1403" s="39" t="s">
        <v>50</v>
      </c>
      <c r="D1403" s="39" t="str">
        <f>IF(ISBLANK(C1403),"",VLOOKUP($W1403,Sheet2!$A$2:$E$29,3,FALSE))</f>
        <v>UI_icon_teshudognzuo_08</v>
      </c>
      <c r="E1403" s="39" t="str">
        <f t="shared" si="288"/>
        <v>休闲</v>
      </c>
      <c r="F1403" s="39" t="s">
        <v>1445</v>
      </c>
      <c r="I1403" s="39">
        <v>1</v>
      </c>
      <c r="J1403" s="39">
        <v>0</v>
      </c>
      <c r="K1403" s="39">
        <v>1</v>
      </c>
      <c r="L1403" s="39" t="s">
        <v>1446</v>
      </c>
      <c r="O1403" s="39">
        <v>4014601</v>
      </c>
      <c r="P1403" s="39">
        <v>1</v>
      </c>
      <c r="T1403" s="184"/>
      <c r="U1403" s="184"/>
      <c r="W1403" s="39" t="s">
        <v>72</v>
      </c>
      <c r="X1403" s="39" t="str">
        <f>IF(ISBLANK(W1403),"",VLOOKUP($W1403,Sheet2!$A$2:$E$29,3,FALSE))</f>
        <v>UI_icon_teshudognzuo_08</v>
      </c>
      <c r="Y1403" s="39" t="str">
        <f>IF(ISBLANK(W1403),"",VLOOKUP($W1403,Sheet2!$A$2:$E$29,4,FALSE))</f>
        <v>BQ_mood08</v>
      </c>
    </row>
    <row r="1404" s="39" customFormat="1" ht="18.75" spans="1:25">
      <c r="A1404" s="4">
        <f t="shared" si="293"/>
        <v>1398</v>
      </c>
      <c r="B1404" s="39">
        <v>113103</v>
      </c>
      <c r="C1404" s="39" t="s">
        <v>56</v>
      </c>
      <c r="D1404" s="39" t="str">
        <f>IF(ISBLANK(C1404),"",VLOOKUP($W1404,Sheet2!$A$2:$E$29,3,FALSE))</f>
        <v>UI_icon_teshudognzuo_22</v>
      </c>
      <c r="E1404" s="39" t="str">
        <f t="shared" si="288"/>
        <v>大笑</v>
      </c>
      <c r="F1404" s="39" t="s">
        <v>1447</v>
      </c>
      <c r="I1404" s="39">
        <v>1</v>
      </c>
      <c r="J1404" s="39">
        <v>0</v>
      </c>
      <c r="K1404" s="39">
        <v>1</v>
      </c>
      <c r="L1404" s="39" t="s">
        <v>1448</v>
      </c>
      <c r="O1404" s="39">
        <v>4014601</v>
      </c>
      <c r="P1404" s="39">
        <v>1</v>
      </c>
      <c r="T1404" s="184"/>
      <c r="U1404" s="184"/>
      <c r="W1404" s="39" t="s">
        <v>155</v>
      </c>
      <c r="X1404" s="39" t="str">
        <f>IF(ISBLANK(W1404),"",VLOOKUP($W1404,Sheet2!$A$2:$E$29,3,FALSE))</f>
        <v>UI_icon_teshudognzuo_22</v>
      </c>
      <c r="Y1404" s="39" t="str">
        <f>IF(ISBLANK(W1404),"",VLOOKUP($W1404,Sheet2!$A$2:$E$29,4,FALSE))</f>
        <v>BQ_mood22</v>
      </c>
    </row>
    <row r="1405" s="39" customFormat="1" ht="18.75" spans="1:25">
      <c r="A1405" s="4">
        <f t="shared" si="293"/>
        <v>1399</v>
      </c>
      <c r="B1405" s="39">
        <v>113103</v>
      </c>
      <c r="C1405" s="39" t="s">
        <v>61</v>
      </c>
      <c r="D1405" s="39" t="str">
        <f>IF(ISBLANK(C1405),"",VLOOKUP($W1405,Sheet2!$A$2:$E$29,3,FALSE))</f>
        <v>UI_icon_teshudognzuo_12</v>
      </c>
      <c r="E1405" s="39" t="str">
        <f t="shared" si="288"/>
        <v>迷茫</v>
      </c>
      <c r="F1405" s="39" t="s">
        <v>1449</v>
      </c>
      <c r="I1405" s="39">
        <v>1</v>
      </c>
      <c r="J1405" s="39">
        <v>0</v>
      </c>
      <c r="K1405" s="39">
        <v>1</v>
      </c>
      <c r="L1405" s="39" t="s">
        <v>1450</v>
      </c>
      <c r="O1405" s="39">
        <v>4014601</v>
      </c>
      <c r="P1405" s="39">
        <v>1</v>
      </c>
      <c r="T1405" s="184"/>
      <c r="U1405" s="184"/>
      <c r="W1405" s="39" t="s">
        <v>375</v>
      </c>
      <c r="X1405" s="39" t="str">
        <f>IF(ISBLANK(W1405),"",VLOOKUP($W1405,Sheet2!$A$2:$E$29,3,FALSE))</f>
        <v>UI_icon_teshudognzuo_12</v>
      </c>
      <c r="Y1405" s="39" t="str">
        <f>IF(ISBLANK(W1405),"",VLOOKUP($W1405,Sheet2!$A$2:$E$29,4,FALSE))</f>
        <v>BQ_mood12</v>
      </c>
    </row>
    <row r="1406" s="39" customFormat="1" ht="18.75" spans="1:25">
      <c r="A1406" s="4">
        <f t="shared" si="293"/>
        <v>1400</v>
      </c>
      <c r="B1406" s="39">
        <v>113103</v>
      </c>
      <c r="C1406" s="39" t="s">
        <v>66</v>
      </c>
      <c r="D1406" s="39" t="str">
        <f>IF(ISBLANK(C1406),"",VLOOKUP($W1406,Sheet2!$A$2:$E$29,3,FALSE))</f>
        <v>UI_icon_teshudognzuo_07</v>
      </c>
      <c r="E1406" s="39" t="str">
        <f t="shared" si="288"/>
        <v>观望</v>
      </c>
      <c r="F1406" s="39" t="s">
        <v>1451</v>
      </c>
      <c r="I1406" s="39">
        <v>1</v>
      </c>
      <c r="J1406" s="39">
        <v>0</v>
      </c>
      <c r="K1406" s="39">
        <v>1</v>
      </c>
      <c r="L1406" s="39" t="s">
        <v>1452</v>
      </c>
      <c r="O1406" s="39">
        <v>4014601</v>
      </c>
      <c r="P1406" s="39">
        <v>1</v>
      </c>
      <c r="T1406" s="184"/>
      <c r="U1406" s="184" t="s">
        <v>1456</v>
      </c>
      <c r="W1406" s="39" t="s">
        <v>127</v>
      </c>
      <c r="X1406" s="39" t="str">
        <f>IF(ISBLANK(W1406),"",VLOOKUP($W1406,Sheet2!$A$2:$E$29,3,FALSE))</f>
        <v>UI_icon_teshudognzuo_07</v>
      </c>
      <c r="Y1406" s="39" t="str">
        <f>IF(ISBLANK(W1406),"",VLOOKUP($W1406,Sheet2!$A$2:$E$29,4,FALSE))</f>
        <v>BQ_mood07</v>
      </c>
    </row>
    <row r="1407" s="39" customFormat="1" ht="18.75" spans="1:25">
      <c r="A1407" s="4">
        <f t="shared" si="293"/>
        <v>1401</v>
      </c>
      <c r="B1407" s="39">
        <v>113103</v>
      </c>
      <c r="C1407" s="39" t="s">
        <v>93</v>
      </c>
      <c r="D1407" s="39" t="str">
        <f>IF(ISBLANK(C1407),"",VLOOKUP($W1407,Sheet2!$A$2:$E$29,3,FALSE))</f>
        <v>UI_icon_teshudognzuo_27</v>
      </c>
      <c r="E1407" s="39" t="str">
        <f t="shared" si="288"/>
        <v>秀</v>
      </c>
      <c r="F1407" s="39" t="s">
        <v>1454</v>
      </c>
      <c r="I1407" s="39">
        <v>1</v>
      </c>
      <c r="J1407" s="39">
        <v>0</v>
      </c>
      <c r="K1407" s="39">
        <v>1</v>
      </c>
      <c r="L1407" s="39" t="s">
        <v>1455</v>
      </c>
      <c r="O1407" s="39">
        <v>4014601</v>
      </c>
      <c r="P1407" s="39">
        <v>0</v>
      </c>
      <c r="T1407" s="184"/>
      <c r="U1407" s="184"/>
      <c r="W1407" s="39" t="s">
        <v>65</v>
      </c>
      <c r="X1407" s="39" t="str">
        <f>IF(ISBLANK(W1407),"",VLOOKUP($W1407,Sheet2!$A$2:$E$29,3,FALSE))</f>
        <v>UI_icon_teshudognzuo_27</v>
      </c>
      <c r="Y1407" s="39" t="str">
        <f>IF(ISBLANK(W1407),"",VLOOKUP($W1407,Sheet2!$A$2:$E$29,4,FALSE))</f>
        <v>BQ_mood27</v>
      </c>
    </row>
    <row r="1408" s="39" customFormat="1" ht="18.75" spans="1:25">
      <c r="A1408" s="4">
        <f t="shared" si="293"/>
        <v>1402</v>
      </c>
      <c r="B1408" s="39">
        <v>113103</v>
      </c>
      <c r="C1408" s="39" t="s">
        <v>364</v>
      </c>
      <c r="D1408" s="39" t="str">
        <f>IF(ISBLANK(C1408),"",VLOOKUP($W1408,Sheet2!$A$2:$E$29,3,FALSE))</f>
        <v>UI_icon_teshudognzuo_27</v>
      </c>
      <c r="E1408" s="39" t="str">
        <f t="shared" si="288"/>
        <v>秀</v>
      </c>
      <c r="I1408" s="39">
        <v>0</v>
      </c>
      <c r="J1408" s="39">
        <v>1</v>
      </c>
      <c r="K1408" s="39">
        <v>0</v>
      </c>
      <c r="L1408" s="176"/>
      <c r="O1408" s="39">
        <v>4014601</v>
      </c>
      <c r="P1408" s="39">
        <v>0</v>
      </c>
      <c r="S1408" s="39" t="s">
        <v>365</v>
      </c>
      <c r="T1408" s="184"/>
      <c r="U1408" s="184"/>
      <c r="W1408" s="39" t="s">
        <v>65</v>
      </c>
      <c r="X1408" s="39" t="str">
        <f>IF(ISBLANK(W1408),"",VLOOKUP($W1408,Sheet2!$A$2:$E$29,3,FALSE))</f>
        <v>UI_icon_teshudognzuo_27</v>
      </c>
      <c r="Y1408" s="39" t="str">
        <f>IF(ISBLANK(W1408),"",VLOOKUP($W1408,Sheet2!$A$2:$E$29,4,FALSE))</f>
        <v>BQ_mood27</v>
      </c>
    </row>
    <row r="1409" s="3" customFormat="1" ht="18.75" spans="1:25">
      <c r="A1409" s="4">
        <f t="shared" ref="A1409:A1418" si="294">ROW()-6</f>
        <v>1403</v>
      </c>
      <c r="B1409" s="3">
        <v>113104</v>
      </c>
      <c r="C1409" s="3" t="s">
        <v>50</v>
      </c>
      <c r="D1409" s="3" t="str">
        <f>IF(ISBLANK(C1409),"",VLOOKUP($W1409,Sheet2!$A$2:$E$29,3,FALSE))</f>
        <v>UI_icon_teshudognzuo_05</v>
      </c>
      <c r="E1409" s="3" t="str">
        <f t="shared" si="288"/>
        <v>示威</v>
      </c>
      <c r="F1409" s="3" t="s">
        <v>1457</v>
      </c>
      <c r="I1409" s="3">
        <v>1</v>
      </c>
      <c r="J1409" s="3">
        <v>0</v>
      </c>
      <c r="K1409" s="3">
        <v>1</v>
      </c>
      <c r="L1409" s="3" t="s">
        <v>1458</v>
      </c>
      <c r="N1409" s="3">
        <v>2.4</v>
      </c>
      <c r="O1409" s="3">
        <v>147</v>
      </c>
      <c r="P1409" s="3">
        <v>1</v>
      </c>
      <c r="T1409" s="12"/>
      <c r="U1409" s="12"/>
      <c r="W1409" s="3" t="s">
        <v>60</v>
      </c>
      <c r="X1409" s="3" t="str">
        <f>IF(ISBLANK(W1409),"",VLOOKUP($W1409,Sheet2!$A$2:$E$29,3,FALSE))</f>
        <v>UI_icon_teshudognzuo_05</v>
      </c>
      <c r="Y1409" s="3" t="str">
        <f>IF(ISBLANK(W1409),"",VLOOKUP($W1409,Sheet2!$A$2:$E$29,4,FALSE))</f>
        <v>BQ_mood05</v>
      </c>
    </row>
    <row r="1410" s="3" customFormat="1" ht="18.75" spans="1:25">
      <c r="A1410" s="4">
        <f t="shared" si="294"/>
        <v>1404</v>
      </c>
      <c r="B1410" s="3">
        <v>113104</v>
      </c>
      <c r="C1410" s="3" t="s">
        <v>56</v>
      </c>
      <c r="D1410" s="3" t="str">
        <f>IF(ISBLANK(C1410),"",VLOOKUP($W1410,Sheet2!$A$2:$E$29,3,FALSE))</f>
        <v>UI_icon_teshudognzuo_16</v>
      </c>
      <c r="E1410" s="3" t="str">
        <f t="shared" si="288"/>
        <v>挑衅</v>
      </c>
      <c r="F1410" s="3" t="s">
        <v>1459</v>
      </c>
      <c r="I1410" s="3">
        <v>1</v>
      </c>
      <c r="J1410" s="3">
        <v>0</v>
      </c>
      <c r="K1410" s="3">
        <v>1</v>
      </c>
      <c r="L1410" s="3" t="s">
        <v>1460</v>
      </c>
      <c r="N1410" s="3">
        <v>3.5</v>
      </c>
      <c r="O1410" s="3">
        <v>147</v>
      </c>
      <c r="P1410" s="3">
        <v>1</v>
      </c>
      <c r="T1410" s="12"/>
      <c r="U1410" s="12"/>
      <c r="W1410" s="3" t="s">
        <v>55</v>
      </c>
      <c r="X1410" s="3" t="str">
        <f>IF(ISBLANK(W1410),"",VLOOKUP($W1410,Sheet2!$A$2:$E$29,3,FALSE))</f>
        <v>UI_icon_teshudognzuo_16</v>
      </c>
      <c r="Y1410" s="3" t="str">
        <f>IF(ISBLANK(W1410),"",VLOOKUP($W1410,Sheet2!$A$2:$E$29,4,FALSE))</f>
        <v>BQ_mood16</v>
      </c>
    </row>
    <row r="1411" s="3" customFormat="1" ht="18.75" spans="1:25">
      <c r="A1411" s="4">
        <f t="shared" si="294"/>
        <v>1405</v>
      </c>
      <c r="B1411" s="3">
        <v>113104</v>
      </c>
      <c r="C1411" s="3" t="s">
        <v>61</v>
      </c>
      <c r="D1411" s="3" t="str">
        <f>IF(ISBLANK(C1411),"",VLOOKUP($W1411,Sheet2!$A$2:$E$29,3,FALSE))</f>
        <v>UI_icon_teshudognzuo_07</v>
      </c>
      <c r="E1411" s="3" t="str">
        <f t="shared" si="288"/>
        <v>观望</v>
      </c>
      <c r="F1411" s="3" t="s">
        <v>1461</v>
      </c>
      <c r="I1411" s="3">
        <v>1</v>
      </c>
      <c r="J1411" s="3">
        <v>0</v>
      </c>
      <c r="K1411" s="3">
        <v>1</v>
      </c>
      <c r="L1411" s="3" t="s">
        <v>1462</v>
      </c>
      <c r="N1411" s="3">
        <v>2</v>
      </c>
      <c r="O1411" s="3">
        <v>147</v>
      </c>
      <c r="P1411" s="3">
        <v>1</v>
      </c>
      <c r="T1411" s="12"/>
      <c r="U1411" s="12"/>
      <c r="W1411" s="3" t="s">
        <v>127</v>
      </c>
      <c r="X1411" s="3" t="str">
        <f>IF(ISBLANK(W1411),"",VLOOKUP($W1411,Sheet2!$A$2:$E$29,3,FALSE))</f>
        <v>UI_icon_teshudognzuo_07</v>
      </c>
      <c r="Y1411" s="3" t="str">
        <f>IF(ISBLANK(W1411),"",VLOOKUP($W1411,Sheet2!$A$2:$E$29,4,FALSE))</f>
        <v>BQ_mood07</v>
      </c>
    </row>
    <row r="1412" s="3" customFormat="1" ht="37.5" spans="1:25">
      <c r="A1412" s="4">
        <f t="shared" si="294"/>
        <v>1406</v>
      </c>
      <c r="B1412" s="3">
        <v>113104</v>
      </c>
      <c r="C1412" s="3" t="s">
        <v>66</v>
      </c>
      <c r="D1412" s="3" t="str">
        <f>IF(ISBLANK(C1412),"",VLOOKUP($W1412,Sheet2!$A$2:$E$29,3,FALSE))</f>
        <v>UI_icon_teshudognzuo_27</v>
      </c>
      <c r="E1412" s="3" t="str">
        <f t="shared" si="288"/>
        <v>秀</v>
      </c>
      <c r="F1412" s="3" t="s">
        <v>1463</v>
      </c>
      <c r="I1412" s="3">
        <v>1</v>
      </c>
      <c r="J1412" s="3">
        <v>0</v>
      </c>
      <c r="K1412" s="3">
        <v>1</v>
      </c>
      <c r="L1412" s="3" t="s">
        <v>1464</v>
      </c>
      <c r="O1412" s="3">
        <v>147</v>
      </c>
      <c r="P1412" s="3">
        <v>1</v>
      </c>
      <c r="T1412" s="12"/>
      <c r="U1412" s="12" t="s">
        <v>1465</v>
      </c>
      <c r="W1412" s="3" t="s">
        <v>65</v>
      </c>
      <c r="X1412" s="3" t="str">
        <f>IF(ISBLANK(W1412),"",VLOOKUP($W1412,Sheet2!$A$2:$E$29,3,FALSE))</f>
        <v>UI_icon_teshudognzuo_27</v>
      </c>
      <c r="Y1412" s="3" t="str">
        <f>IF(ISBLANK(W1412),"",VLOOKUP($W1412,Sheet2!$A$2:$E$29,4,FALSE))</f>
        <v>BQ_mood27</v>
      </c>
    </row>
    <row r="1413" s="3" customFormat="1" ht="18.75" spans="1:25">
      <c r="A1413" s="4">
        <f t="shared" si="294"/>
        <v>1407</v>
      </c>
      <c r="B1413" s="3">
        <v>113104</v>
      </c>
      <c r="C1413" s="3" t="s">
        <v>93</v>
      </c>
      <c r="D1413" s="3" t="str">
        <f>IF(ISBLANK(C1413),"",VLOOKUP($W1413,Sheet2!$A$2:$E$29,3,FALSE))</f>
        <v>UI_icon_teshudognzuo_15</v>
      </c>
      <c r="E1413" s="3" t="str">
        <f t="shared" si="288"/>
        <v>不屑</v>
      </c>
      <c r="F1413" s="3" t="s">
        <v>1466</v>
      </c>
      <c r="I1413" s="3">
        <v>1</v>
      </c>
      <c r="J1413" s="3">
        <v>0</v>
      </c>
      <c r="K1413" s="3">
        <v>1</v>
      </c>
      <c r="L1413" s="3" t="s">
        <v>1467</v>
      </c>
      <c r="N1413" s="3">
        <v>2.4</v>
      </c>
      <c r="O1413" s="3">
        <v>147</v>
      </c>
      <c r="P1413" s="3">
        <v>1</v>
      </c>
      <c r="T1413" s="12"/>
      <c r="U1413" s="12"/>
      <c r="W1413" s="3" t="s">
        <v>194</v>
      </c>
      <c r="X1413" s="3" t="str">
        <f>IF(ISBLANK(W1413),"",VLOOKUP($W1413,Sheet2!$A$2:$E$29,3,FALSE))</f>
        <v>UI_icon_teshudognzuo_15</v>
      </c>
      <c r="Y1413" s="3" t="str">
        <f>IF(ISBLANK(W1413),"",VLOOKUP($W1413,Sheet2!$A$2:$E$29,4,FALSE))</f>
        <v>BQ_mood15</v>
      </c>
    </row>
    <row r="1414" s="3" customFormat="1" ht="18.75" spans="1:25">
      <c r="A1414" s="4">
        <f t="shared" si="294"/>
        <v>1408</v>
      </c>
      <c r="B1414" s="3">
        <v>113104</v>
      </c>
      <c r="C1414" s="3" t="s">
        <v>364</v>
      </c>
      <c r="D1414" s="3" t="str">
        <f>IF(ISBLANK(C1414),"",VLOOKUP($W1414,Sheet2!$A$2:$E$29,3,FALSE))</f>
        <v>UI_icon_teshudognzuo_27</v>
      </c>
      <c r="E1414" s="3" t="str">
        <f t="shared" si="288"/>
        <v>秀</v>
      </c>
      <c r="I1414" s="3">
        <v>0</v>
      </c>
      <c r="J1414" s="3">
        <v>1</v>
      </c>
      <c r="K1414" s="3">
        <v>0</v>
      </c>
      <c r="L1414" s="8"/>
      <c r="O1414" s="3">
        <v>147</v>
      </c>
      <c r="P1414" s="3">
        <v>0</v>
      </c>
      <c r="S1414" s="3" t="s">
        <v>365</v>
      </c>
      <c r="T1414" s="12"/>
      <c r="U1414" s="12"/>
      <c r="W1414" s="3" t="s">
        <v>65</v>
      </c>
      <c r="X1414" s="3" t="str">
        <f>IF(ISBLANK(W1414),"",VLOOKUP($W1414,Sheet2!$A$2:$E$29,3,FALSE))</f>
        <v>UI_icon_teshudognzuo_27</v>
      </c>
      <c r="Y1414" s="3" t="str">
        <f>IF(ISBLANK(W1414),"",VLOOKUP($W1414,Sheet2!$A$2:$E$29,4,FALSE))</f>
        <v>BQ_mood27</v>
      </c>
    </row>
    <row r="1415" s="40" customFormat="1" ht="18.75" spans="1:25">
      <c r="A1415" s="4">
        <f t="shared" si="294"/>
        <v>1409</v>
      </c>
      <c r="B1415" s="40">
        <v>113104</v>
      </c>
      <c r="C1415" s="40" t="s">
        <v>50</v>
      </c>
      <c r="D1415" s="40" t="str">
        <f>IF(ISBLANK(C1415),"",VLOOKUP($W1415,Sheet2!$A$2:$E$29,3,FALSE))</f>
        <v>UI_icon_teshudognzuo_05</v>
      </c>
      <c r="E1415" s="40" t="str">
        <f t="shared" si="288"/>
        <v>示威</v>
      </c>
      <c r="F1415" s="3" t="s">
        <v>1457</v>
      </c>
      <c r="I1415" s="40">
        <v>1</v>
      </c>
      <c r="J1415" s="40">
        <v>0</v>
      </c>
      <c r="K1415" s="40">
        <v>1</v>
      </c>
      <c r="L1415" s="3" t="s">
        <v>1458</v>
      </c>
      <c r="N1415" s="3">
        <v>2.4</v>
      </c>
      <c r="O1415" s="40">
        <v>4014701</v>
      </c>
      <c r="P1415" s="40">
        <v>1</v>
      </c>
      <c r="T1415" s="194"/>
      <c r="U1415" s="194"/>
      <c r="W1415" s="40" t="s">
        <v>60</v>
      </c>
      <c r="X1415" s="40" t="str">
        <f>IF(ISBLANK(W1415),"",VLOOKUP($W1415,Sheet2!$A$2:$E$29,3,FALSE))</f>
        <v>UI_icon_teshudognzuo_05</v>
      </c>
      <c r="Y1415" s="40" t="str">
        <f>IF(ISBLANK(W1415),"",VLOOKUP($W1415,Sheet2!$A$2:$E$29,4,FALSE))</f>
        <v>BQ_mood05</v>
      </c>
    </row>
    <row r="1416" s="40" customFormat="1" ht="18.75" spans="1:25">
      <c r="A1416" s="4">
        <f t="shared" si="294"/>
        <v>1410</v>
      </c>
      <c r="B1416" s="40">
        <v>113104</v>
      </c>
      <c r="C1416" s="40" t="s">
        <v>56</v>
      </c>
      <c r="D1416" s="40" t="str">
        <f>IF(ISBLANK(C1416),"",VLOOKUP($W1416,Sheet2!$A$2:$E$29,3,FALSE))</f>
        <v>UI_icon_teshudognzuo_16</v>
      </c>
      <c r="E1416" s="40" t="str">
        <f t="shared" si="288"/>
        <v>挑衅</v>
      </c>
      <c r="F1416" s="3" t="s">
        <v>1459</v>
      </c>
      <c r="I1416" s="40">
        <v>1</v>
      </c>
      <c r="J1416" s="40">
        <v>0</v>
      </c>
      <c r="K1416" s="40">
        <v>1</v>
      </c>
      <c r="L1416" s="3" t="s">
        <v>1460</v>
      </c>
      <c r="N1416" s="3">
        <v>3.5</v>
      </c>
      <c r="O1416" s="40">
        <v>4014701</v>
      </c>
      <c r="P1416" s="40">
        <v>1</v>
      </c>
      <c r="T1416" s="194"/>
      <c r="U1416" s="194"/>
      <c r="W1416" s="40" t="s">
        <v>55</v>
      </c>
      <c r="X1416" s="40" t="str">
        <f>IF(ISBLANK(W1416),"",VLOOKUP($W1416,Sheet2!$A$2:$E$29,3,FALSE))</f>
        <v>UI_icon_teshudognzuo_16</v>
      </c>
      <c r="Y1416" s="40" t="str">
        <f>IF(ISBLANK(W1416),"",VLOOKUP($W1416,Sheet2!$A$2:$E$29,4,FALSE))</f>
        <v>BQ_mood16</v>
      </c>
    </row>
    <row r="1417" s="40" customFormat="1" ht="18.75" spans="1:25">
      <c r="A1417" s="4">
        <f t="shared" si="294"/>
        <v>1411</v>
      </c>
      <c r="B1417" s="40">
        <v>113104</v>
      </c>
      <c r="C1417" s="40" t="s">
        <v>61</v>
      </c>
      <c r="D1417" s="40" t="str">
        <f>IF(ISBLANK(C1417),"",VLOOKUP($W1417,Sheet2!$A$2:$E$29,3,FALSE))</f>
        <v>UI_icon_teshudognzuo_07</v>
      </c>
      <c r="E1417" s="40" t="str">
        <f t="shared" ref="E1417:E1466" si="295">W1417</f>
        <v>观望</v>
      </c>
      <c r="F1417" s="3" t="s">
        <v>1461</v>
      </c>
      <c r="I1417" s="40">
        <v>1</v>
      </c>
      <c r="J1417" s="40">
        <v>0</v>
      </c>
      <c r="K1417" s="40">
        <v>1</v>
      </c>
      <c r="L1417" s="3" t="s">
        <v>1462</v>
      </c>
      <c r="N1417" s="3">
        <v>2</v>
      </c>
      <c r="O1417" s="40">
        <v>4014701</v>
      </c>
      <c r="P1417" s="40">
        <v>1</v>
      </c>
      <c r="T1417" s="194"/>
      <c r="U1417" s="194"/>
      <c r="W1417" s="40" t="s">
        <v>127</v>
      </c>
      <c r="X1417" s="40" t="str">
        <f>IF(ISBLANK(W1417),"",VLOOKUP($W1417,Sheet2!$A$2:$E$29,3,FALSE))</f>
        <v>UI_icon_teshudognzuo_07</v>
      </c>
      <c r="Y1417" s="40" t="str">
        <f>IF(ISBLANK(W1417),"",VLOOKUP($W1417,Sheet2!$A$2:$E$29,4,FALSE))</f>
        <v>BQ_mood07</v>
      </c>
    </row>
    <row r="1418" s="40" customFormat="1" ht="37.5" spans="1:25">
      <c r="A1418" s="4">
        <f t="shared" si="294"/>
        <v>1412</v>
      </c>
      <c r="B1418" s="40">
        <v>113104</v>
      </c>
      <c r="C1418" s="40" t="s">
        <v>66</v>
      </c>
      <c r="D1418" s="40" t="str">
        <f>IF(ISBLANK(C1418),"",VLOOKUP($W1418,Sheet2!$A$2:$E$29,3,FALSE))</f>
        <v>UI_icon_teshudognzuo_27</v>
      </c>
      <c r="E1418" s="40" t="str">
        <f t="shared" si="295"/>
        <v>秀</v>
      </c>
      <c r="F1418" s="3" t="s">
        <v>1463</v>
      </c>
      <c r="I1418" s="40">
        <v>1</v>
      </c>
      <c r="J1418" s="40">
        <v>0</v>
      </c>
      <c r="K1418" s="40">
        <v>1</v>
      </c>
      <c r="L1418" s="3" t="s">
        <v>1464</v>
      </c>
      <c r="N1418" s="3"/>
      <c r="O1418" s="40">
        <v>4014701</v>
      </c>
      <c r="P1418" s="40">
        <v>1</v>
      </c>
      <c r="T1418" s="194"/>
      <c r="U1418" s="194" t="s">
        <v>1468</v>
      </c>
      <c r="W1418" s="40" t="s">
        <v>65</v>
      </c>
      <c r="X1418" s="40" t="str">
        <f>IF(ISBLANK(W1418),"",VLOOKUP($W1418,Sheet2!$A$2:$E$29,3,FALSE))</f>
        <v>UI_icon_teshudognzuo_27</v>
      </c>
      <c r="Y1418" s="40" t="str">
        <f>IF(ISBLANK(W1418),"",VLOOKUP($W1418,Sheet2!$A$2:$E$29,4,FALSE))</f>
        <v>BQ_mood27</v>
      </c>
    </row>
    <row r="1419" s="40" customFormat="1" ht="18.75" spans="1:25">
      <c r="A1419" s="4">
        <f t="shared" ref="A1419:A1428" si="296">ROW()-6</f>
        <v>1413</v>
      </c>
      <c r="B1419" s="40">
        <v>113104</v>
      </c>
      <c r="C1419" s="40" t="s">
        <v>93</v>
      </c>
      <c r="D1419" s="40" t="str">
        <f>IF(ISBLANK(C1419),"",VLOOKUP($W1419,Sheet2!$A$2:$E$29,3,FALSE))</f>
        <v>UI_icon_teshudognzuo_15</v>
      </c>
      <c r="E1419" s="40" t="str">
        <f t="shared" si="295"/>
        <v>不屑</v>
      </c>
      <c r="F1419" s="3" t="s">
        <v>1466</v>
      </c>
      <c r="I1419" s="40">
        <v>1</v>
      </c>
      <c r="J1419" s="40">
        <v>0</v>
      </c>
      <c r="K1419" s="40">
        <v>1</v>
      </c>
      <c r="L1419" s="3" t="s">
        <v>1467</v>
      </c>
      <c r="N1419" s="3">
        <v>2.4</v>
      </c>
      <c r="O1419" s="40">
        <v>4014701</v>
      </c>
      <c r="P1419" s="40">
        <v>1</v>
      </c>
      <c r="T1419" s="194"/>
      <c r="U1419" s="194"/>
      <c r="W1419" s="40" t="s">
        <v>194</v>
      </c>
      <c r="X1419" s="40" t="str">
        <f>IF(ISBLANK(W1419),"",VLOOKUP($W1419,Sheet2!$A$2:$E$29,3,FALSE))</f>
        <v>UI_icon_teshudognzuo_15</v>
      </c>
      <c r="Y1419" s="40" t="str">
        <f>IF(ISBLANK(W1419),"",VLOOKUP($W1419,Sheet2!$A$2:$E$29,4,FALSE))</f>
        <v>BQ_mood15</v>
      </c>
    </row>
    <row r="1420" s="40" customFormat="1" ht="18.75" spans="1:25">
      <c r="A1420" s="4">
        <f t="shared" si="296"/>
        <v>1414</v>
      </c>
      <c r="B1420" s="40">
        <v>113104</v>
      </c>
      <c r="C1420" s="40" t="s">
        <v>364</v>
      </c>
      <c r="D1420" s="40" t="str">
        <f>IF(ISBLANK(C1420),"",VLOOKUP($W1420,Sheet2!$A$2:$E$29,3,FALSE))</f>
        <v>UI_icon_teshudognzuo_27</v>
      </c>
      <c r="E1420" s="40" t="str">
        <f t="shared" si="295"/>
        <v>秀</v>
      </c>
      <c r="I1420" s="40">
        <v>0</v>
      </c>
      <c r="J1420" s="40">
        <v>1</v>
      </c>
      <c r="K1420" s="40">
        <v>0</v>
      </c>
      <c r="L1420" s="189"/>
      <c r="O1420" s="40">
        <v>4014701</v>
      </c>
      <c r="P1420" s="40">
        <v>0</v>
      </c>
      <c r="S1420" s="40" t="s">
        <v>365</v>
      </c>
      <c r="T1420" s="194"/>
      <c r="U1420" s="194"/>
      <c r="W1420" s="40" t="s">
        <v>65</v>
      </c>
      <c r="X1420" s="40" t="str">
        <f>IF(ISBLANK(W1420),"",VLOOKUP($W1420,Sheet2!$A$2:$E$29,3,FALSE))</f>
        <v>UI_icon_teshudognzuo_27</v>
      </c>
      <c r="Y1420" s="40" t="str">
        <f>IF(ISBLANK(W1420),"",VLOOKUP($W1420,Sheet2!$A$2:$E$29,4,FALSE))</f>
        <v>BQ_mood27</v>
      </c>
    </row>
    <row r="1421" s="3" customFormat="1" ht="18.75" spans="1:25">
      <c r="A1421" s="4">
        <f t="shared" si="296"/>
        <v>1415</v>
      </c>
      <c r="B1421" s="3">
        <v>113105</v>
      </c>
      <c r="C1421" s="3" t="s">
        <v>50</v>
      </c>
      <c r="D1421" s="3" t="str">
        <f>IF(ISBLANK(C1421),"",VLOOKUP($W1421,Sheet2!$A$2:$E$29,3,FALSE))</f>
        <v>UI_icon_teshudognzuo_22</v>
      </c>
      <c r="E1421" s="3" t="str">
        <f t="shared" si="295"/>
        <v>大笑</v>
      </c>
      <c r="F1421" s="3" t="s">
        <v>1469</v>
      </c>
      <c r="I1421" s="3">
        <v>1</v>
      </c>
      <c r="J1421" s="3">
        <v>0</v>
      </c>
      <c r="K1421" s="3">
        <v>1</v>
      </c>
      <c r="O1421" s="3">
        <v>148</v>
      </c>
      <c r="P1421" s="3">
        <v>1</v>
      </c>
      <c r="T1421" s="12"/>
      <c r="U1421" s="12"/>
      <c r="W1421" s="3" t="s">
        <v>155</v>
      </c>
      <c r="X1421" s="3" t="str">
        <f>IF(ISBLANK(W1421),"",VLOOKUP($W1421,Sheet2!$A$2:$E$29,3,FALSE))</f>
        <v>UI_icon_teshudognzuo_22</v>
      </c>
      <c r="Y1421" s="3" t="str">
        <f>IF(ISBLANK(W1421),"",VLOOKUP($W1421,Sheet2!$A$2:$E$29,4,FALSE))</f>
        <v>BQ_mood22</v>
      </c>
    </row>
    <row r="1422" s="3" customFormat="1" ht="18.75" spans="1:25">
      <c r="A1422" s="4">
        <f t="shared" si="296"/>
        <v>1416</v>
      </c>
      <c r="B1422" s="3">
        <v>113105</v>
      </c>
      <c r="C1422" s="3" t="s">
        <v>56</v>
      </c>
      <c r="D1422" s="3" t="str">
        <f>IF(ISBLANK(C1422),"",VLOOKUP($W1422,Sheet2!$A$2:$E$29,3,FALSE))</f>
        <v>UI_icon_teshudognzuo_04</v>
      </c>
      <c r="E1422" s="3" t="str">
        <f t="shared" si="295"/>
        <v>放松</v>
      </c>
      <c r="F1422" s="3" t="s">
        <v>1470</v>
      </c>
      <c r="I1422" s="3">
        <v>1</v>
      </c>
      <c r="J1422" s="3">
        <v>0</v>
      </c>
      <c r="K1422" s="3">
        <v>1</v>
      </c>
      <c r="O1422" s="3">
        <v>148</v>
      </c>
      <c r="P1422" s="3">
        <v>1</v>
      </c>
      <c r="T1422" s="12"/>
      <c r="U1422" s="12"/>
      <c r="W1422" s="3" t="s">
        <v>111</v>
      </c>
      <c r="X1422" s="3" t="str">
        <f>IF(ISBLANK(W1422),"",VLOOKUP($W1422,Sheet2!$A$2:$E$29,3,FALSE))</f>
        <v>UI_icon_teshudognzuo_04</v>
      </c>
      <c r="Y1422" s="3" t="str">
        <f>IF(ISBLANK(W1422),"",VLOOKUP($W1422,Sheet2!$A$2:$E$29,4,FALSE))</f>
        <v>BQ_mood04</v>
      </c>
    </row>
    <row r="1423" s="3" customFormat="1" ht="18.75" spans="1:25">
      <c r="A1423" s="4">
        <f t="shared" si="296"/>
        <v>1417</v>
      </c>
      <c r="B1423" s="3">
        <v>113105</v>
      </c>
      <c r="C1423" s="3" t="s">
        <v>61</v>
      </c>
      <c r="D1423" s="3" t="str">
        <f>IF(ISBLANK(C1423),"",VLOOKUP($W1423,Sheet2!$A$2:$E$29,3,FALSE))</f>
        <v>UI_icon_teshudognzuo_05</v>
      </c>
      <c r="E1423" s="3" t="str">
        <f t="shared" si="295"/>
        <v>示威</v>
      </c>
      <c r="F1423" s="3" t="s">
        <v>1471</v>
      </c>
      <c r="I1423" s="3">
        <v>1</v>
      </c>
      <c r="J1423" s="3">
        <v>0</v>
      </c>
      <c r="K1423" s="3">
        <v>1</v>
      </c>
      <c r="L1423" s="3" t="s">
        <v>1472</v>
      </c>
      <c r="O1423" s="3">
        <v>148</v>
      </c>
      <c r="P1423" s="3">
        <v>1</v>
      </c>
      <c r="T1423" s="12"/>
      <c r="U1423" s="12"/>
      <c r="W1423" s="3" t="s">
        <v>60</v>
      </c>
      <c r="X1423" s="3" t="str">
        <f>IF(ISBLANK(W1423),"",VLOOKUP($W1423,Sheet2!$A$2:$E$29,3,FALSE))</f>
        <v>UI_icon_teshudognzuo_05</v>
      </c>
      <c r="Y1423" s="3" t="str">
        <f>IF(ISBLANK(W1423),"",VLOOKUP($W1423,Sheet2!$A$2:$E$29,4,FALSE))</f>
        <v>BQ_mood05</v>
      </c>
    </row>
    <row r="1424" s="3" customFormat="1" ht="18.75" spans="1:25">
      <c r="A1424" s="4">
        <f t="shared" si="296"/>
        <v>1418</v>
      </c>
      <c r="B1424" s="3">
        <v>113105</v>
      </c>
      <c r="C1424" s="3" t="s">
        <v>66</v>
      </c>
      <c r="D1424" s="3" t="str">
        <f>IF(ISBLANK(C1424),"",VLOOKUP($W1424,Sheet2!$A$2:$E$29,3,FALSE))</f>
        <v>UI_icon_teshudognzuo_16</v>
      </c>
      <c r="E1424" s="3" t="str">
        <f t="shared" si="295"/>
        <v>挑衅</v>
      </c>
      <c r="F1424" s="3" t="s">
        <v>1473</v>
      </c>
      <c r="I1424" s="3">
        <v>1</v>
      </c>
      <c r="J1424" s="3">
        <v>0</v>
      </c>
      <c r="K1424" s="3">
        <v>1</v>
      </c>
      <c r="L1424" s="3" t="s">
        <v>955</v>
      </c>
      <c r="O1424" s="3">
        <v>148</v>
      </c>
      <c r="P1424" s="3">
        <v>1</v>
      </c>
      <c r="T1424" s="12"/>
      <c r="U1424" s="12" t="s">
        <v>1474</v>
      </c>
      <c r="W1424" s="3" t="s">
        <v>55</v>
      </c>
      <c r="X1424" s="3" t="str">
        <f>IF(ISBLANK(W1424),"",VLOOKUP($W1424,Sheet2!$A$2:$E$29,3,FALSE))</f>
        <v>UI_icon_teshudognzuo_16</v>
      </c>
      <c r="Y1424" s="3" t="str">
        <f>IF(ISBLANK(W1424),"",VLOOKUP($W1424,Sheet2!$A$2:$E$29,4,FALSE))</f>
        <v>BQ_mood16</v>
      </c>
    </row>
    <row r="1425" s="3" customFormat="1" ht="18.75" spans="1:25">
      <c r="A1425" s="4">
        <f t="shared" si="296"/>
        <v>1419</v>
      </c>
      <c r="B1425" s="3">
        <v>113105</v>
      </c>
      <c r="C1425" s="3" t="s">
        <v>93</v>
      </c>
      <c r="D1425" s="3" t="str">
        <f>IF(ISBLANK(C1425),"",VLOOKUP($W1425,Sheet2!$A$2:$E$29,3,FALSE))</f>
        <v>UI_icon_teshudognzuo_10</v>
      </c>
      <c r="E1425" s="3" t="str">
        <f t="shared" si="295"/>
        <v>生气</v>
      </c>
      <c r="F1425" s="3" t="s">
        <v>1475</v>
      </c>
      <c r="I1425" s="3">
        <v>1</v>
      </c>
      <c r="J1425" s="3">
        <v>0</v>
      </c>
      <c r="K1425" s="3">
        <v>1</v>
      </c>
      <c r="L1425" s="3" t="s">
        <v>1476</v>
      </c>
      <c r="O1425" s="3">
        <v>148</v>
      </c>
      <c r="P1425" s="3">
        <v>1</v>
      </c>
      <c r="T1425" s="12"/>
      <c r="U1425" s="12"/>
      <c r="W1425" s="3" t="s">
        <v>446</v>
      </c>
      <c r="X1425" s="3" t="str">
        <f>IF(ISBLANK(W1425),"",VLOOKUP($W1425,Sheet2!$A$2:$E$29,3,FALSE))</f>
        <v>UI_icon_teshudognzuo_10</v>
      </c>
      <c r="Y1425" s="3" t="str">
        <f>IF(ISBLANK(W1425),"",VLOOKUP($W1425,Sheet2!$A$2:$E$29,4,FALSE))</f>
        <v>BQ_mood10</v>
      </c>
    </row>
    <row r="1426" s="3" customFormat="1" ht="18.75" spans="1:25">
      <c r="A1426" s="4">
        <f t="shared" si="296"/>
        <v>1420</v>
      </c>
      <c r="B1426" s="3">
        <v>113105</v>
      </c>
      <c r="C1426" s="3" t="s">
        <v>364</v>
      </c>
      <c r="D1426" s="3" t="str">
        <f>IF(ISBLANK(C1426),"",VLOOKUP($W1426,Sheet2!$A$2:$E$29,3,FALSE))</f>
        <v>UI_icon_teshudognzuo_27</v>
      </c>
      <c r="E1426" s="3" t="str">
        <f t="shared" si="295"/>
        <v>秀</v>
      </c>
      <c r="I1426" s="3">
        <v>0</v>
      </c>
      <c r="J1426" s="3">
        <v>1</v>
      </c>
      <c r="K1426" s="3">
        <v>0</v>
      </c>
      <c r="L1426" s="8"/>
      <c r="O1426" s="3">
        <v>148</v>
      </c>
      <c r="P1426" s="3">
        <v>0</v>
      </c>
      <c r="S1426" s="3" t="s">
        <v>365</v>
      </c>
      <c r="T1426" s="12"/>
      <c r="U1426" s="12"/>
      <c r="W1426" s="3" t="s">
        <v>65</v>
      </c>
      <c r="X1426" s="3" t="str">
        <f>IF(ISBLANK(W1426),"",VLOOKUP($W1426,Sheet2!$A$2:$E$29,3,FALSE))</f>
        <v>UI_icon_teshudognzuo_27</v>
      </c>
      <c r="Y1426" s="3" t="str">
        <f>IF(ISBLANK(W1426),"",VLOOKUP($W1426,Sheet2!$A$2:$E$29,4,FALSE))</f>
        <v>BQ_mood27</v>
      </c>
    </row>
    <row r="1427" s="40" customFormat="1" ht="18.75" spans="1:25">
      <c r="A1427" s="4">
        <f t="shared" si="296"/>
        <v>1421</v>
      </c>
      <c r="B1427" s="40">
        <v>113105</v>
      </c>
      <c r="C1427" s="40" t="s">
        <v>50</v>
      </c>
      <c r="D1427" s="40" t="str">
        <f>IF(ISBLANK(C1427),"",VLOOKUP($W1427,Sheet2!$A$2:$E$29,3,FALSE))</f>
        <v>UI_icon_teshudognzuo_22</v>
      </c>
      <c r="E1427" s="40" t="str">
        <f t="shared" si="295"/>
        <v>大笑</v>
      </c>
      <c r="F1427" s="40" t="s">
        <v>1469</v>
      </c>
      <c r="I1427" s="40">
        <v>1</v>
      </c>
      <c r="J1427" s="40">
        <v>0</v>
      </c>
      <c r="K1427" s="40">
        <v>1</v>
      </c>
      <c r="O1427" s="40">
        <v>4014801</v>
      </c>
      <c r="P1427" s="40">
        <v>1</v>
      </c>
      <c r="T1427" s="194"/>
      <c r="U1427" s="194"/>
      <c r="W1427" s="40" t="s">
        <v>155</v>
      </c>
      <c r="X1427" s="40" t="str">
        <f>IF(ISBLANK(W1427),"",VLOOKUP($W1427,Sheet2!$A$2:$E$29,3,FALSE))</f>
        <v>UI_icon_teshudognzuo_22</v>
      </c>
      <c r="Y1427" s="40" t="str">
        <f>IF(ISBLANK(W1427),"",VLOOKUP($W1427,Sheet2!$A$2:$E$29,4,FALSE))</f>
        <v>BQ_mood22</v>
      </c>
    </row>
    <row r="1428" s="40" customFormat="1" ht="18.75" spans="1:25">
      <c r="A1428" s="4">
        <f t="shared" si="296"/>
        <v>1422</v>
      </c>
      <c r="B1428" s="40">
        <v>113105</v>
      </c>
      <c r="C1428" s="40" t="s">
        <v>56</v>
      </c>
      <c r="D1428" s="40" t="str">
        <f>IF(ISBLANK(C1428),"",VLOOKUP($W1428,Sheet2!$A$2:$E$29,3,FALSE))</f>
        <v>UI_icon_teshudognzuo_04</v>
      </c>
      <c r="E1428" s="40" t="str">
        <f t="shared" si="295"/>
        <v>放松</v>
      </c>
      <c r="F1428" s="40" t="s">
        <v>1470</v>
      </c>
      <c r="I1428" s="40">
        <v>1</v>
      </c>
      <c r="J1428" s="40">
        <v>0</v>
      </c>
      <c r="K1428" s="40">
        <v>1</v>
      </c>
      <c r="O1428" s="40">
        <v>4014801</v>
      </c>
      <c r="P1428" s="40">
        <v>1</v>
      </c>
      <c r="T1428" s="194"/>
      <c r="U1428" s="194"/>
      <c r="W1428" s="40" t="s">
        <v>111</v>
      </c>
      <c r="X1428" s="40" t="str">
        <f>IF(ISBLANK(W1428),"",VLOOKUP($W1428,Sheet2!$A$2:$E$29,3,FALSE))</f>
        <v>UI_icon_teshudognzuo_04</v>
      </c>
      <c r="Y1428" s="40" t="str">
        <f>IF(ISBLANK(W1428),"",VLOOKUP($W1428,Sheet2!$A$2:$E$29,4,FALSE))</f>
        <v>BQ_mood04</v>
      </c>
    </row>
    <row r="1429" s="40" customFormat="1" ht="18.75" spans="1:25">
      <c r="A1429" s="4">
        <f t="shared" ref="A1429:A1438" si="297">ROW()-6</f>
        <v>1423</v>
      </c>
      <c r="B1429" s="40">
        <v>113105</v>
      </c>
      <c r="C1429" s="40" t="s">
        <v>61</v>
      </c>
      <c r="D1429" s="40" t="str">
        <f>IF(ISBLANK(C1429),"",VLOOKUP($W1429,Sheet2!$A$2:$E$29,3,FALSE))</f>
        <v>UI_icon_teshudognzuo_05</v>
      </c>
      <c r="E1429" s="40" t="str">
        <f t="shared" si="295"/>
        <v>示威</v>
      </c>
      <c r="F1429" s="40" t="s">
        <v>1471</v>
      </c>
      <c r="I1429" s="40">
        <v>1</v>
      </c>
      <c r="J1429" s="40">
        <v>0</v>
      </c>
      <c r="K1429" s="40">
        <v>1</v>
      </c>
      <c r="L1429" s="40" t="s">
        <v>1472</v>
      </c>
      <c r="O1429" s="40">
        <v>4014801</v>
      </c>
      <c r="P1429" s="40">
        <v>1</v>
      </c>
      <c r="T1429" s="194"/>
      <c r="U1429" s="194"/>
      <c r="W1429" s="40" t="s">
        <v>60</v>
      </c>
      <c r="X1429" s="40" t="str">
        <f>IF(ISBLANK(W1429),"",VLOOKUP($W1429,Sheet2!$A$2:$E$29,3,FALSE))</f>
        <v>UI_icon_teshudognzuo_05</v>
      </c>
      <c r="Y1429" s="40" t="str">
        <f>IF(ISBLANK(W1429),"",VLOOKUP($W1429,Sheet2!$A$2:$E$29,4,FALSE))</f>
        <v>BQ_mood05</v>
      </c>
    </row>
    <row r="1430" s="40" customFormat="1" ht="18.75" spans="1:25">
      <c r="A1430" s="4">
        <f t="shared" si="297"/>
        <v>1424</v>
      </c>
      <c r="B1430" s="40">
        <v>113105</v>
      </c>
      <c r="C1430" s="40" t="s">
        <v>66</v>
      </c>
      <c r="D1430" s="40" t="str">
        <f>IF(ISBLANK(C1430),"",VLOOKUP($W1430,Sheet2!$A$2:$E$29,3,FALSE))</f>
        <v>UI_icon_teshudognzuo_16</v>
      </c>
      <c r="E1430" s="40" t="str">
        <f t="shared" si="295"/>
        <v>挑衅</v>
      </c>
      <c r="F1430" s="40" t="s">
        <v>1473</v>
      </c>
      <c r="I1430" s="40">
        <v>1</v>
      </c>
      <c r="J1430" s="40">
        <v>0</v>
      </c>
      <c r="K1430" s="40">
        <v>1</v>
      </c>
      <c r="L1430" s="40" t="s">
        <v>955</v>
      </c>
      <c r="O1430" s="40">
        <v>4014801</v>
      </c>
      <c r="P1430" s="40">
        <v>1</v>
      </c>
      <c r="T1430" s="194"/>
      <c r="U1430" s="194" t="s">
        <v>1474</v>
      </c>
      <c r="W1430" s="40" t="s">
        <v>55</v>
      </c>
      <c r="X1430" s="40" t="str">
        <f>IF(ISBLANK(W1430),"",VLOOKUP($W1430,Sheet2!$A$2:$E$29,3,FALSE))</f>
        <v>UI_icon_teshudognzuo_16</v>
      </c>
      <c r="Y1430" s="40" t="str">
        <f>IF(ISBLANK(W1430),"",VLOOKUP($W1430,Sheet2!$A$2:$E$29,4,FALSE))</f>
        <v>BQ_mood16</v>
      </c>
    </row>
    <row r="1431" s="40" customFormat="1" ht="18.75" spans="1:25">
      <c r="A1431" s="4">
        <f t="shared" si="297"/>
        <v>1425</v>
      </c>
      <c r="B1431" s="40">
        <v>113105</v>
      </c>
      <c r="C1431" s="40" t="s">
        <v>93</v>
      </c>
      <c r="D1431" s="40" t="str">
        <f>IF(ISBLANK(C1431),"",VLOOKUP($W1431,Sheet2!$A$2:$E$29,3,FALSE))</f>
        <v>UI_icon_teshudognzuo_10</v>
      </c>
      <c r="E1431" s="40" t="str">
        <f t="shared" si="295"/>
        <v>生气</v>
      </c>
      <c r="F1431" s="40" t="s">
        <v>1475</v>
      </c>
      <c r="I1431" s="40">
        <v>1</v>
      </c>
      <c r="J1431" s="40">
        <v>0</v>
      </c>
      <c r="K1431" s="40">
        <v>1</v>
      </c>
      <c r="L1431" s="40" t="s">
        <v>1476</v>
      </c>
      <c r="O1431" s="40">
        <v>4014801</v>
      </c>
      <c r="P1431" s="40">
        <v>1</v>
      </c>
      <c r="T1431" s="194"/>
      <c r="U1431" s="194"/>
      <c r="W1431" s="40" t="s">
        <v>446</v>
      </c>
      <c r="X1431" s="40" t="str">
        <f>IF(ISBLANK(W1431),"",VLOOKUP($W1431,Sheet2!$A$2:$E$29,3,FALSE))</f>
        <v>UI_icon_teshudognzuo_10</v>
      </c>
      <c r="Y1431" s="40" t="str">
        <f>IF(ISBLANK(W1431),"",VLOOKUP($W1431,Sheet2!$A$2:$E$29,4,FALSE))</f>
        <v>BQ_mood10</v>
      </c>
    </row>
    <row r="1432" s="40" customFormat="1" ht="18.75" spans="1:25">
      <c r="A1432" s="4">
        <f t="shared" si="297"/>
        <v>1426</v>
      </c>
      <c r="B1432" s="40">
        <v>113105</v>
      </c>
      <c r="C1432" s="40" t="s">
        <v>364</v>
      </c>
      <c r="D1432" s="40" t="str">
        <f>IF(ISBLANK(C1432),"",VLOOKUP($W1432,Sheet2!$A$2:$E$29,3,FALSE))</f>
        <v>UI_icon_teshudognzuo_27</v>
      </c>
      <c r="E1432" s="40" t="str">
        <f t="shared" si="295"/>
        <v>秀</v>
      </c>
      <c r="I1432" s="40">
        <v>0</v>
      </c>
      <c r="J1432" s="40">
        <v>1</v>
      </c>
      <c r="K1432" s="40">
        <v>0</v>
      </c>
      <c r="L1432" s="189"/>
      <c r="O1432" s="40">
        <v>4014801</v>
      </c>
      <c r="P1432" s="40">
        <v>0</v>
      </c>
      <c r="S1432" s="40" t="s">
        <v>365</v>
      </c>
      <c r="T1432" s="194"/>
      <c r="U1432" s="194"/>
      <c r="W1432" s="40" t="s">
        <v>65</v>
      </c>
      <c r="X1432" s="40" t="str">
        <f>IF(ISBLANK(W1432),"",VLOOKUP($W1432,Sheet2!$A$2:$E$29,3,FALSE))</f>
        <v>UI_icon_teshudognzuo_27</v>
      </c>
      <c r="Y1432" s="40" t="str">
        <f>IF(ISBLANK(W1432),"",VLOOKUP($W1432,Sheet2!$A$2:$E$29,4,FALSE))</f>
        <v>BQ_mood27</v>
      </c>
    </row>
    <row r="1433" s="2" customFormat="1" ht="18.75" spans="1:25">
      <c r="A1433" s="4">
        <f t="shared" si="297"/>
        <v>1427</v>
      </c>
      <c r="B1433" s="2">
        <v>113105</v>
      </c>
      <c r="C1433" s="2" t="s">
        <v>1328</v>
      </c>
      <c r="D1433" s="2" t="str">
        <f>IF(ISBLANK(C1433),"",VLOOKUP($W1433,Sheet2!$A$2:$E$29,3,FALSE))</f>
        <v>UI_icon_teshudognzuo_23</v>
      </c>
      <c r="E1433" s="2" t="str">
        <f t="shared" si="295"/>
        <v>摇头</v>
      </c>
      <c r="F1433" s="185" t="s">
        <v>958</v>
      </c>
      <c r="I1433" s="2">
        <v>1</v>
      </c>
      <c r="J1433" s="2">
        <v>0</v>
      </c>
      <c r="K1433" s="2">
        <v>0</v>
      </c>
      <c r="L1433" s="185" t="s">
        <v>959</v>
      </c>
      <c r="O1433" s="2">
        <v>4014801</v>
      </c>
      <c r="P1433" s="2">
        <v>0</v>
      </c>
      <c r="R1433" s="2">
        <v>1</v>
      </c>
      <c r="T1433" s="161"/>
      <c r="U1433" s="161" t="s">
        <v>1477</v>
      </c>
      <c r="W1433" s="2" t="s">
        <v>146</v>
      </c>
      <c r="X1433" s="2" t="str">
        <f>IF(ISBLANK(W1433),"",VLOOKUP($W1433,Sheet2!$A$2:$E$29,3,FALSE))</f>
        <v>UI_icon_teshudognzuo_23</v>
      </c>
      <c r="Y1433" s="2" t="str">
        <f>IF(ISBLANK(W1433),"",VLOOKUP($W1433,Sheet2!$A$2:$E$29,4,FALSE))</f>
        <v>BQ_mood23</v>
      </c>
    </row>
    <row r="1434" s="2" customFormat="1" ht="18.75" spans="1:25">
      <c r="A1434" s="4">
        <f t="shared" si="297"/>
        <v>1428</v>
      </c>
      <c r="B1434" s="2">
        <v>113105</v>
      </c>
      <c r="C1434" s="2" t="s">
        <v>1391</v>
      </c>
      <c r="D1434" s="2" t="str">
        <f>IF(ISBLANK(C1434),"",VLOOKUP($W1434,Sheet2!$A$2:$E$29,3,FALSE))</f>
        <v>UI_icon_teshudognzuo_07</v>
      </c>
      <c r="E1434" s="2" t="str">
        <f t="shared" si="295"/>
        <v>观望</v>
      </c>
      <c r="F1434" s="185" t="s">
        <v>961</v>
      </c>
      <c r="I1434" s="2">
        <v>1</v>
      </c>
      <c r="J1434" s="2">
        <v>0</v>
      </c>
      <c r="K1434" s="2">
        <v>0</v>
      </c>
      <c r="L1434" s="190"/>
      <c r="O1434" s="2">
        <v>4014801</v>
      </c>
      <c r="P1434" s="2">
        <v>0</v>
      </c>
      <c r="R1434" s="2">
        <v>1</v>
      </c>
      <c r="T1434" s="161"/>
      <c r="U1434" s="161"/>
      <c r="W1434" s="2" t="s">
        <v>127</v>
      </c>
      <c r="X1434" s="2" t="str">
        <f>IF(ISBLANK(W1434),"",VLOOKUP($W1434,Sheet2!$A$2:$E$29,3,FALSE))</f>
        <v>UI_icon_teshudognzuo_07</v>
      </c>
      <c r="Y1434" s="2" t="str">
        <f>IF(ISBLANK(W1434),"",VLOOKUP($W1434,Sheet2!$A$2:$E$29,4,FALSE))</f>
        <v>BQ_mood07</v>
      </c>
    </row>
    <row r="1435" s="2" customFormat="1" ht="18.75" spans="1:25">
      <c r="A1435" s="4">
        <f t="shared" si="297"/>
        <v>1429</v>
      </c>
      <c r="B1435" s="2">
        <v>113105</v>
      </c>
      <c r="C1435" s="2" t="s">
        <v>1478</v>
      </c>
      <c r="D1435" s="2" t="str">
        <f>IF(ISBLANK(C1435),"",VLOOKUP($W1435,Sheet2!$A$2:$E$29,3,FALSE))</f>
        <v>UI_icon_teshudognzuo_15</v>
      </c>
      <c r="E1435" s="2" t="str">
        <f t="shared" si="295"/>
        <v>不屑</v>
      </c>
      <c r="F1435" s="185" t="s">
        <v>962</v>
      </c>
      <c r="I1435" s="2">
        <v>1</v>
      </c>
      <c r="J1435" s="2">
        <v>0</v>
      </c>
      <c r="K1435" s="2">
        <v>0</v>
      </c>
      <c r="L1435" s="185" t="s">
        <v>963</v>
      </c>
      <c r="O1435" s="2">
        <v>4014801</v>
      </c>
      <c r="P1435" s="2">
        <v>0</v>
      </c>
      <c r="R1435" s="2">
        <v>1</v>
      </c>
      <c r="T1435" s="82"/>
      <c r="U1435" s="82"/>
      <c r="W1435" s="2" t="s">
        <v>194</v>
      </c>
      <c r="X1435" s="2" t="str">
        <f>IF(ISBLANK(W1435),"",VLOOKUP($W1435,Sheet2!$A$2:$E$29,3,FALSE))</f>
        <v>UI_icon_teshudognzuo_15</v>
      </c>
      <c r="Y1435" s="2" t="str">
        <f>IF(ISBLANK(W1435),"",VLOOKUP($W1435,Sheet2!$A$2:$E$29,4,FALSE))</f>
        <v>BQ_mood15</v>
      </c>
    </row>
    <row r="1436" s="2" customFormat="1" ht="18.75" spans="1:25">
      <c r="A1436" s="4">
        <f t="shared" si="297"/>
        <v>1430</v>
      </c>
      <c r="B1436" s="2">
        <v>113105</v>
      </c>
      <c r="C1436" s="2" t="s">
        <v>1479</v>
      </c>
      <c r="D1436" s="2" t="str">
        <f>IF(ISBLANK(C1436),"",VLOOKUP($W1436,Sheet2!$A$2:$E$29,3,FALSE))</f>
        <v>UI_icon_teshudognzuo_05</v>
      </c>
      <c r="E1436" s="2" t="str">
        <f t="shared" si="295"/>
        <v>示威</v>
      </c>
      <c r="F1436" s="185" t="s">
        <v>964</v>
      </c>
      <c r="I1436" s="2">
        <v>1</v>
      </c>
      <c r="J1436" s="2">
        <v>0</v>
      </c>
      <c r="K1436" s="2">
        <v>0</v>
      </c>
      <c r="L1436" s="185" t="s">
        <v>965</v>
      </c>
      <c r="O1436" s="2">
        <v>4014801</v>
      </c>
      <c r="P1436" s="2">
        <v>0</v>
      </c>
      <c r="R1436" s="2">
        <v>1</v>
      </c>
      <c r="T1436" s="161"/>
      <c r="U1436" s="161"/>
      <c r="W1436" s="2" t="s">
        <v>60</v>
      </c>
      <c r="X1436" s="2" t="str">
        <f>IF(ISBLANK(W1436),"",VLOOKUP($W1436,Sheet2!$A$2:$E$29,3,FALSE))</f>
        <v>UI_icon_teshudognzuo_05</v>
      </c>
      <c r="Y1436" s="2" t="str">
        <f>IF(ISBLANK(W1436),"",VLOOKUP($W1436,Sheet2!$A$2:$E$29,4,FALSE))</f>
        <v>BQ_mood05</v>
      </c>
    </row>
    <row r="1437" s="2" customFormat="1" ht="18.75" spans="1:25">
      <c r="A1437" s="4">
        <f t="shared" si="297"/>
        <v>1431</v>
      </c>
      <c r="B1437" s="2">
        <v>113105</v>
      </c>
      <c r="C1437" s="2" t="s">
        <v>1480</v>
      </c>
      <c r="D1437" s="2" t="str">
        <f>IF(ISBLANK(C1437),"",VLOOKUP($W1437,Sheet2!$A$2:$E$29,3,FALSE))</f>
        <v>UI_icon_teshudognzuo_10</v>
      </c>
      <c r="E1437" s="2" t="str">
        <f t="shared" si="295"/>
        <v>生气</v>
      </c>
      <c r="F1437" s="185" t="s">
        <v>966</v>
      </c>
      <c r="I1437" s="2">
        <v>1</v>
      </c>
      <c r="J1437" s="2">
        <v>0</v>
      </c>
      <c r="K1437" s="2">
        <v>0</v>
      </c>
      <c r="L1437" s="185" t="s">
        <v>967</v>
      </c>
      <c r="O1437" s="2">
        <v>4014801</v>
      </c>
      <c r="P1437" s="2">
        <v>0</v>
      </c>
      <c r="R1437" s="2">
        <v>1</v>
      </c>
      <c r="T1437" s="161"/>
      <c r="U1437" s="161"/>
      <c r="W1437" s="2" t="s">
        <v>446</v>
      </c>
      <c r="X1437" s="2" t="str">
        <f>IF(ISBLANK(W1437),"",VLOOKUP($W1437,Sheet2!$A$2:$E$29,3,FALSE))</f>
        <v>UI_icon_teshudognzuo_10</v>
      </c>
      <c r="Y1437" s="2" t="str">
        <f>IF(ISBLANK(W1437),"",VLOOKUP($W1437,Sheet2!$A$2:$E$29,4,FALSE))</f>
        <v>BQ_mood10</v>
      </c>
    </row>
    <row r="1438" s="2" customFormat="1" ht="18.75" spans="1:25">
      <c r="A1438" s="4">
        <f t="shared" si="297"/>
        <v>1432</v>
      </c>
      <c r="B1438" s="2">
        <v>113105</v>
      </c>
      <c r="C1438" s="2" t="s">
        <v>1481</v>
      </c>
      <c r="D1438" s="2" t="str">
        <f>IF(ISBLANK(C1438),"",VLOOKUP($W1438,Sheet2!$A$2:$E$29,3,FALSE))</f>
        <v>UI_icon_teshudognzuo_27</v>
      </c>
      <c r="E1438" s="2" t="str">
        <f t="shared" si="295"/>
        <v>秀</v>
      </c>
      <c r="I1438" s="2">
        <v>0</v>
      </c>
      <c r="J1438" s="2">
        <v>1</v>
      </c>
      <c r="K1438" s="2">
        <v>0</v>
      </c>
      <c r="L1438" s="190"/>
      <c r="O1438" s="2">
        <v>4014801</v>
      </c>
      <c r="P1438" s="2">
        <v>0</v>
      </c>
      <c r="R1438" s="2">
        <v>1</v>
      </c>
      <c r="S1438" s="2" t="s">
        <v>365</v>
      </c>
      <c r="T1438" s="161"/>
      <c r="U1438" s="161"/>
      <c r="W1438" s="2" t="s">
        <v>65</v>
      </c>
      <c r="X1438" s="2" t="str">
        <f>IF(ISBLANK(W1438),"",VLOOKUP($W1438,Sheet2!$A$2:$E$29,3,FALSE))</f>
        <v>UI_icon_teshudognzuo_27</v>
      </c>
      <c r="Y1438" s="2" t="str">
        <f>IF(ISBLANK(W1438),"",VLOOKUP($W1438,Sheet2!$A$2:$E$29,4,FALSE))</f>
        <v>BQ_mood27</v>
      </c>
    </row>
    <row r="1439" s="3" customFormat="1" ht="18.75" spans="1:25">
      <c r="A1439" s="4">
        <f t="shared" ref="A1439:A1448" si="298">ROW()-6</f>
        <v>1433</v>
      </c>
      <c r="B1439" s="3">
        <v>113106</v>
      </c>
      <c r="C1439" s="3" t="s">
        <v>50</v>
      </c>
      <c r="D1439" s="3" t="str">
        <f>IF(ISBLANK(C1439),"",VLOOKUP($W1439,Sheet2!$A$2:$E$29,3,FALSE))</f>
        <v>UI_icon_teshudognzuo_07</v>
      </c>
      <c r="E1439" s="3" t="str">
        <f t="shared" si="295"/>
        <v>观望</v>
      </c>
      <c r="F1439" s="3" t="s">
        <v>1482</v>
      </c>
      <c r="G1439" s="3">
        <v>0.4</v>
      </c>
      <c r="I1439" s="3">
        <v>1</v>
      </c>
      <c r="J1439" s="3">
        <v>0</v>
      </c>
      <c r="K1439" s="3">
        <v>1</v>
      </c>
      <c r="L1439" s="3" t="s">
        <v>1483</v>
      </c>
      <c r="O1439" s="3">
        <v>149</v>
      </c>
      <c r="P1439" s="3">
        <v>1</v>
      </c>
      <c r="T1439" s="12"/>
      <c r="U1439" s="12"/>
      <c r="W1439" s="3" t="s">
        <v>127</v>
      </c>
      <c r="X1439" s="3" t="str">
        <f>IF(ISBLANK(W1439),"",VLOOKUP($W1439,Sheet2!$A$2:$E$29,3,FALSE))</f>
        <v>UI_icon_teshudognzuo_07</v>
      </c>
      <c r="Y1439" s="3" t="str">
        <f>IF(ISBLANK(W1439),"",VLOOKUP($W1439,Sheet2!$A$2:$E$29,4,FALSE))</f>
        <v>BQ_mood07</v>
      </c>
    </row>
    <row r="1440" s="3" customFormat="1" ht="18.75" spans="1:25">
      <c r="A1440" s="4">
        <f t="shared" si="298"/>
        <v>1434</v>
      </c>
      <c r="B1440" s="3">
        <v>113106</v>
      </c>
      <c r="C1440" s="3" t="s">
        <v>56</v>
      </c>
      <c r="D1440" s="3" t="str">
        <f>IF(ISBLANK(C1440),"",VLOOKUP($W1440,Sheet2!$A$2:$E$29,3,FALSE))</f>
        <v>UI_icon_teshudognzuo_28</v>
      </c>
      <c r="E1440" s="3" t="str">
        <f t="shared" si="295"/>
        <v>玩</v>
      </c>
      <c r="F1440" s="3" t="s">
        <v>1484</v>
      </c>
      <c r="G1440" s="3">
        <v>0.2</v>
      </c>
      <c r="I1440" s="3">
        <v>1</v>
      </c>
      <c r="J1440" s="3">
        <v>0</v>
      </c>
      <c r="K1440" s="3">
        <v>1</v>
      </c>
      <c r="L1440" s="3" t="s">
        <v>1485</v>
      </c>
      <c r="O1440" s="3">
        <v>149</v>
      </c>
      <c r="P1440" s="3">
        <v>1</v>
      </c>
      <c r="T1440" s="12"/>
      <c r="U1440" s="12"/>
      <c r="W1440" s="3" t="s">
        <v>153</v>
      </c>
      <c r="X1440" s="3" t="str">
        <f>IF(ISBLANK(W1440),"",VLOOKUP($W1440,Sheet2!$A$2:$E$29,3,FALSE))</f>
        <v>UI_icon_teshudognzuo_28</v>
      </c>
      <c r="Y1440" s="3" t="str">
        <f>IF(ISBLANK(W1440),"",VLOOKUP($W1440,Sheet2!$A$2:$E$29,4,FALSE))</f>
        <v>BQ_mood28</v>
      </c>
    </row>
    <row r="1441" s="3" customFormat="1" ht="18.75" spans="1:25">
      <c r="A1441" s="4">
        <f t="shared" si="298"/>
        <v>1435</v>
      </c>
      <c r="B1441" s="3">
        <v>113106</v>
      </c>
      <c r="C1441" s="3" t="s">
        <v>61</v>
      </c>
      <c r="D1441" s="3" t="str">
        <f>IF(ISBLANK(C1441),"",VLOOKUP($W1441,Sheet2!$A$2:$E$29,3,FALSE))</f>
        <v>UI_icon_teshudognzuo_04</v>
      </c>
      <c r="E1441" s="3" t="str">
        <f t="shared" si="295"/>
        <v>放松</v>
      </c>
      <c r="F1441" s="3" t="s">
        <v>1486</v>
      </c>
      <c r="G1441" s="3">
        <v>0.9</v>
      </c>
      <c r="I1441" s="3">
        <v>1</v>
      </c>
      <c r="J1441" s="3">
        <v>0</v>
      </c>
      <c r="K1441" s="3">
        <v>1</v>
      </c>
      <c r="L1441" s="3" t="s">
        <v>1487</v>
      </c>
      <c r="N1441" s="3">
        <v>2</v>
      </c>
      <c r="O1441" s="3">
        <v>149</v>
      </c>
      <c r="P1441" s="3">
        <v>1</v>
      </c>
      <c r="T1441" s="12"/>
      <c r="U1441" s="12"/>
      <c r="W1441" s="3" t="s">
        <v>111</v>
      </c>
      <c r="X1441" s="3" t="str">
        <f>IF(ISBLANK(W1441),"",VLOOKUP($W1441,Sheet2!$A$2:$E$29,3,FALSE))</f>
        <v>UI_icon_teshudognzuo_04</v>
      </c>
      <c r="Y1441" s="3" t="str">
        <f>IF(ISBLANK(W1441),"",VLOOKUP($W1441,Sheet2!$A$2:$E$29,4,FALSE))</f>
        <v>BQ_mood04</v>
      </c>
    </row>
    <row r="1442" s="3" customFormat="1" ht="18.75" spans="1:25">
      <c r="A1442" s="4">
        <f t="shared" si="298"/>
        <v>1436</v>
      </c>
      <c r="B1442" s="3">
        <v>113106</v>
      </c>
      <c r="C1442" s="3" t="s">
        <v>66</v>
      </c>
      <c r="D1442" s="3" t="str">
        <f>IF(ISBLANK(C1442),"",VLOOKUP($W1442,Sheet2!$A$2:$E$29,3,FALSE))</f>
        <v>UI_icon_teshudognzuo_08</v>
      </c>
      <c r="E1442" s="3" t="str">
        <f t="shared" si="295"/>
        <v>休闲</v>
      </c>
      <c r="I1442" s="3">
        <v>1</v>
      </c>
      <c r="J1442" s="3">
        <v>0</v>
      </c>
      <c r="K1442" s="3">
        <v>1</v>
      </c>
      <c r="O1442" s="3">
        <v>149</v>
      </c>
      <c r="P1442" s="3">
        <v>1</v>
      </c>
      <c r="T1442" s="12"/>
      <c r="U1442" s="12" t="s">
        <v>1488</v>
      </c>
      <c r="W1442" s="3" t="s">
        <v>72</v>
      </c>
      <c r="X1442" s="3" t="str">
        <f>IF(ISBLANK(W1442),"",VLOOKUP($W1442,Sheet2!$A$2:$E$29,3,FALSE))</f>
        <v>UI_icon_teshudognzuo_08</v>
      </c>
      <c r="Y1442" s="3" t="str">
        <f>IF(ISBLANK(W1442),"",VLOOKUP($W1442,Sheet2!$A$2:$E$29,4,FALSE))</f>
        <v>BQ_mood08</v>
      </c>
    </row>
    <row r="1443" s="3" customFormat="1" ht="18.75" spans="1:25">
      <c r="A1443" s="4">
        <f t="shared" si="298"/>
        <v>1437</v>
      </c>
      <c r="B1443" s="3">
        <v>113106</v>
      </c>
      <c r="C1443" s="3" t="s">
        <v>93</v>
      </c>
      <c r="D1443" s="3" t="str">
        <f>IF(ISBLANK(C1443),"",VLOOKUP($W1443,Sheet2!$A$2:$E$29,3,FALSE))</f>
        <v>UI_icon_teshudognzuo_05</v>
      </c>
      <c r="E1443" s="3" t="str">
        <f t="shared" si="295"/>
        <v>示威</v>
      </c>
      <c r="F1443" s="3" t="s">
        <v>1489</v>
      </c>
      <c r="G1443" s="3">
        <v>0.5</v>
      </c>
      <c r="I1443" s="3">
        <v>1</v>
      </c>
      <c r="J1443" s="3">
        <v>0</v>
      </c>
      <c r="K1443" s="3">
        <v>1</v>
      </c>
      <c r="L1443" s="3" t="s">
        <v>1490</v>
      </c>
      <c r="O1443" s="3">
        <v>149</v>
      </c>
      <c r="P1443" s="3">
        <v>1</v>
      </c>
      <c r="T1443" s="12"/>
      <c r="U1443" s="12"/>
      <c r="W1443" s="3" t="s">
        <v>60</v>
      </c>
      <c r="X1443" s="3" t="str">
        <f>IF(ISBLANK(W1443),"",VLOOKUP($W1443,Sheet2!$A$2:$E$29,3,FALSE))</f>
        <v>UI_icon_teshudognzuo_05</v>
      </c>
      <c r="Y1443" s="3" t="str">
        <f>IF(ISBLANK(W1443),"",VLOOKUP($W1443,Sheet2!$A$2:$E$29,4,FALSE))</f>
        <v>BQ_mood05</v>
      </c>
    </row>
    <row r="1444" s="3" customFormat="1" ht="18.75" spans="1:25">
      <c r="A1444" s="4">
        <f t="shared" si="298"/>
        <v>1438</v>
      </c>
      <c r="B1444" s="3">
        <v>113106</v>
      </c>
      <c r="C1444" s="3" t="s">
        <v>364</v>
      </c>
      <c r="D1444" s="3" t="str">
        <f>IF(ISBLANK(C1444),"",VLOOKUP($W1444,Sheet2!$A$2:$E$29,3,FALSE))</f>
        <v>UI_icon_teshudognzuo_27</v>
      </c>
      <c r="E1444" s="3" t="str">
        <f t="shared" si="295"/>
        <v>秀</v>
      </c>
      <c r="I1444" s="3">
        <v>0</v>
      </c>
      <c r="J1444" s="3">
        <v>1</v>
      </c>
      <c r="K1444" s="3">
        <v>0</v>
      </c>
      <c r="L1444" s="8"/>
      <c r="O1444" s="3">
        <v>149</v>
      </c>
      <c r="P1444" s="3">
        <v>0</v>
      </c>
      <c r="S1444" s="3" t="s">
        <v>365</v>
      </c>
      <c r="T1444" s="12"/>
      <c r="U1444" s="12"/>
      <c r="W1444" s="3" t="s">
        <v>65</v>
      </c>
      <c r="X1444" s="3" t="str">
        <f>IF(ISBLANK(W1444),"",VLOOKUP($W1444,Sheet2!$A$2:$E$29,3,FALSE))</f>
        <v>UI_icon_teshudognzuo_27</v>
      </c>
      <c r="Y1444" s="3" t="str">
        <f>IF(ISBLANK(W1444),"",VLOOKUP($W1444,Sheet2!$A$2:$E$29,4,FALSE))</f>
        <v>BQ_mood27</v>
      </c>
    </row>
    <row r="1445" s="40" customFormat="1" ht="18.75" spans="1:25">
      <c r="A1445" s="4">
        <f t="shared" si="298"/>
        <v>1439</v>
      </c>
      <c r="B1445" s="40">
        <v>113106</v>
      </c>
      <c r="C1445" s="40" t="s">
        <v>50</v>
      </c>
      <c r="D1445" s="40" t="str">
        <f>IF(ISBLANK(C1445),"",VLOOKUP($W1445,Sheet2!$A$2:$E$29,3,FALSE))</f>
        <v>UI_icon_teshudognzuo_07</v>
      </c>
      <c r="E1445" s="40" t="str">
        <f t="shared" si="295"/>
        <v>观望</v>
      </c>
      <c r="F1445" s="3" t="s">
        <v>1482</v>
      </c>
      <c r="G1445" s="3">
        <v>0.4</v>
      </c>
      <c r="I1445" s="40">
        <v>1</v>
      </c>
      <c r="J1445" s="40">
        <v>0</v>
      </c>
      <c r="K1445" s="40">
        <v>1</v>
      </c>
      <c r="L1445" s="3" t="s">
        <v>1483</v>
      </c>
      <c r="O1445" s="40">
        <v>4014901</v>
      </c>
      <c r="P1445" s="40">
        <v>1</v>
      </c>
      <c r="T1445" s="194"/>
      <c r="U1445" s="194"/>
      <c r="W1445" s="3" t="s">
        <v>127</v>
      </c>
      <c r="X1445" s="40" t="str">
        <f>IF(ISBLANK(W1445),"",VLOOKUP($W1445,Sheet2!$A$2:$E$29,3,FALSE))</f>
        <v>UI_icon_teshudognzuo_07</v>
      </c>
      <c r="Y1445" s="40" t="str">
        <f>IF(ISBLANK(W1445),"",VLOOKUP($W1445,Sheet2!$A$2:$E$29,4,FALSE))</f>
        <v>BQ_mood07</v>
      </c>
    </row>
    <row r="1446" s="40" customFormat="1" ht="18.75" spans="1:25">
      <c r="A1446" s="4">
        <f t="shared" si="298"/>
        <v>1440</v>
      </c>
      <c r="B1446" s="40">
        <v>113106</v>
      </c>
      <c r="C1446" s="40" t="s">
        <v>56</v>
      </c>
      <c r="D1446" s="40" t="str">
        <f>IF(ISBLANK(C1446),"",VLOOKUP($W1446,Sheet2!$A$2:$E$29,3,FALSE))</f>
        <v>UI_icon_teshudognzuo_28</v>
      </c>
      <c r="E1446" s="40" t="str">
        <f t="shared" si="295"/>
        <v>玩</v>
      </c>
      <c r="F1446" s="3" t="s">
        <v>1484</v>
      </c>
      <c r="G1446" s="3">
        <v>0.2</v>
      </c>
      <c r="I1446" s="40">
        <v>1</v>
      </c>
      <c r="J1446" s="40">
        <v>0</v>
      </c>
      <c r="K1446" s="40">
        <v>1</v>
      </c>
      <c r="L1446" s="3" t="s">
        <v>1485</v>
      </c>
      <c r="O1446" s="40">
        <v>4014901</v>
      </c>
      <c r="P1446" s="40">
        <v>1</v>
      </c>
      <c r="T1446" s="194"/>
      <c r="U1446" s="194"/>
      <c r="W1446" s="3" t="s">
        <v>153</v>
      </c>
      <c r="X1446" s="40" t="str">
        <f>IF(ISBLANK(W1446),"",VLOOKUP($W1446,Sheet2!$A$2:$E$29,3,FALSE))</f>
        <v>UI_icon_teshudognzuo_28</v>
      </c>
      <c r="Y1446" s="40" t="str">
        <f>IF(ISBLANK(W1446),"",VLOOKUP($W1446,Sheet2!$A$2:$E$29,4,FALSE))</f>
        <v>BQ_mood28</v>
      </c>
    </row>
    <row r="1447" s="40" customFormat="1" ht="18.75" spans="1:25">
      <c r="A1447" s="4">
        <f t="shared" si="298"/>
        <v>1441</v>
      </c>
      <c r="B1447" s="40">
        <v>113106</v>
      </c>
      <c r="C1447" s="40" t="s">
        <v>61</v>
      </c>
      <c r="D1447" s="40" t="str">
        <f>IF(ISBLANK(C1447),"",VLOOKUP($W1447,Sheet2!$A$2:$E$29,3,FALSE))</f>
        <v>UI_icon_teshudognzuo_04</v>
      </c>
      <c r="E1447" s="40" t="str">
        <f t="shared" si="295"/>
        <v>放松</v>
      </c>
      <c r="F1447" s="3" t="s">
        <v>1486</v>
      </c>
      <c r="G1447" s="3">
        <v>0.9</v>
      </c>
      <c r="I1447" s="40">
        <v>1</v>
      </c>
      <c r="J1447" s="40">
        <v>0</v>
      </c>
      <c r="K1447" s="40">
        <v>1</v>
      </c>
      <c r="L1447" s="3" t="s">
        <v>1487</v>
      </c>
      <c r="O1447" s="40">
        <v>4014901</v>
      </c>
      <c r="P1447" s="40">
        <v>1</v>
      </c>
      <c r="T1447" s="194"/>
      <c r="U1447" s="194"/>
      <c r="W1447" s="3" t="s">
        <v>111</v>
      </c>
      <c r="X1447" s="40" t="str">
        <f>IF(ISBLANK(W1447),"",VLOOKUP($W1447,Sheet2!$A$2:$E$29,3,FALSE))</f>
        <v>UI_icon_teshudognzuo_04</v>
      </c>
      <c r="Y1447" s="40" t="str">
        <f>IF(ISBLANK(W1447),"",VLOOKUP($W1447,Sheet2!$A$2:$E$29,4,FALSE))</f>
        <v>BQ_mood04</v>
      </c>
    </row>
    <row r="1448" s="40" customFormat="1" ht="37.5" spans="1:25">
      <c r="A1448" s="4">
        <f t="shared" si="298"/>
        <v>1442</v>
      </c>
      <c r="B1448" s="40">
        <v>113106</v>
      </c>
      <c r="C1448" s="40" t="s">
        <v>66</v>
      </c>
      <c r="D1448" s="40" t="str">
        <f>IF(ISBLANK(C1448),"",VLOOKUP($W1448,Sheet2!$A$2:$E$29,3,FALSE))</f>
        <v>UI_icon_teshudognzuo_08</v>
      </c>
      <c r="E1448" s="40" t="str">
        <f t="shared" si="295"/>
        <v>休闲</v>
      </c>
      <c r="F1448" s="3"/>
      <c r="G1448" s="3"/>
      <c r="I1448" s="40">
        <v>1</v>
      </c>
      <c r="J1448" s="40">
        <v>0</v>
      </c>
      <c r="K1448" s="40">
        <v>1</v>
      </c>
      <c r="L1448" s="3"/>
      <c r="O1448" s="40">
        <v>4014901</v>
      </c>
      <c r="P1448" s="40">
        <v>1</v>
      </c>
      <c r="T1448" s="194"/>
      <c r="U1448" s="194" t="s">
        <v>1491</v>
      </c>
      <c r="W1448" s="3" t="s">
        <v>72</v>
      </c>
      <c r="X1448" s="40" t="str">
        <f>IF(ISBLANK(W1448),"",VLOOKUP($W1448,Sheet2!$A$2:$E$29,3,FALSE))</f>
        <v>UI_icon_teshudognzuo_08</v>
      </c>
      <c r="Y1448" s="40" t="str">
        <f>IF(ISBLANK(W1448),"",VLOOKUP($W1448,Sheet2!$A$2:$E$29,4,FALSE))</f>
        <v>BQ_mood08</v>
      </c>
    </row>
    <row r="1449" s="40" customFormat="1" ht="18.75" spans="1:25">
      <c r="A1449" s="4">
        <f t="shared" ref="A1449:A1458" si="299">ROW()-6</f>
        <v>1443</v>
      </c>
      <c r="B1449" s="40">
        <v>113106</v>
      </c>
      <c r="C1449" s="40" t="s">
        <v>93</v>
      </c>
      <c r="D1449" s="40" t="str">
        <f>IF(ISBLANK(C1449),"",VLOOKUP($W1449,Sheet2!$A$2:$E$29,3,FALSE))</f>
        <v>UI_icon_teshudognzuo_05</v>
      </c>
      <c r="E1449" s="40" t="str">
        <f t="shared" si="295"/>
        <v>示威</v>
      </c>
      <c r="F1449" s="3" t="s">
        <v>1489</v>
      </c>
      <c r="G1449" s="3">
        <v>0.4</v>
      </c>
      <c r="I1449" s="40">
        <v>1</v>
      </c>
      <c r="J1449" s="40">
        <v>0</v>
      </c>
      <c r="K1449" s="40">
        <v>1</v>
      </c>
      <c r="L1449" s="3" t="s">
        <v>1490</v>
      </c>
      <c r="O1449" s="40">
        <v>4014901</v>
      </c>
      <c r="P1449" s="40">
        <v>1</v>
      </c>
      <c r="T1449" s="194"/>
      <c r="U1449" s="194"/>
      <c r="W1449" s="3" t="s">
        <v>60</v>
      </c>
      <c r="X1449" s="40" t="str">
        <f>IF(ISBLANK(W1449),"",VLOOKUP($W1449,Sheet2!$A$2:$E$29,3,FALSE))</f>
        <v>UI_icon_teshudognzuo_05</v>
      </c>
      <c r="Y1449" s="40" t="str">
        <f>IF(ISBLANK(W1449),"",VLOOKUP($W1449,Sheet2!$A$2:$E$29,4,FALSE))</f>
        <v>BQ_mood05</v>
      </c>
    </row>
    <row r="1450" s="40" customFormat="1" ht="18.75" spans="1:25">
      <c r="A1450" s="4">
        <f t="shared" si="299"/>
        <v>1444</v>
      </c>
      <c r="B1450" s="40">
        <v>113106</v>
      </c>
      <c r="C1450" s="40" t="s">
        <v>364</v>
      </c>
      <c r="D1450" s="40" t="str">
        <f>IF(ISBLANK(C1450),"",VLOOKUP($W1450,Sheet2!$A$2:$E$29,3,FALSE))</f>
        <v>UI_icon_teshudognzuo_27</v>
      </c>
      <c r="E1450" s="40" t="str">
        <f t="shared" si="295"/>
        <v>秀</v>
      </c>
      <c r="I1450" s="40">
        <v>0</v>
      </c>
      <c r="J1450" s="40">
        <v>1</v>
      </c>
      <c r="K1450" s="40">
        <v>0</v>
      </c>
      <c r="L1450" s="189"/>
      <c r="O1450" s="40">
        <v>4014901</v>
      </c>
      <c r="P1450" s="40">
        <v>0</v>
      </c>
      <c r="S1450" s="40" t="s">
        <v>365</v>
      </c>
      <c r="T1450" s="194"/>
      <c r="U1450" s="194"/>
      <c r="W1450" s="3" t="s">
        <v>65</v>
      </c>
      <c r="X1450" s="40" t="str">
        <f>IF(ISBLANK(W1450),"",VLOOKUP($W1450,Sheet2!$A$2:$E$29,3,FALSE))</f>
        <v>UI_icon_teshudognzuo_27</v>
      </c>
      <c r="Y1450" s="40" t="str">
        <f>IF(ISBLANK(W1450),"",VLOOKUP($W1450,Sheet2!$A$2:$E$29,4,FALSE))</f>
        <v>BQ_mood27</v>
      </c>
    </row>
    <row r="1451" s="27" customFormat="1" ht="18.75" spans="1:25">
      <c r="A1451" s="4">
        <f t="shared" si="299"/>
        <v>1445</v>
      </c>
      <c r="B1451" s="27">
        <v>113106</v>
      </c>
      <c r="C1451" s="27" t="s">
        <v>50</v>
      </c>
      <c r="D1451" s="27" t="str">
        <f>IF(ISBLANK(C1451),"",VLOOKUP($W1451,Sheet2!$A$2:$E$29,3,FALSE))</f>
        <v>UI_icon_teshudognzuo_07</v>
      </c>
      <c r="E1451" s="27" t="str">
        <f t="shared" si="295"/>
        <v>观望</v>
      </c>
      <c r="F1451" s="27" t="s">
        <v>1482</v>
      </c>
      <c r="G1451" s="27">
        <v>0.4</v>
      </c>
      <c r="I1451" s="27">
        <v>1</v>
      </c>
      <c r="J1451" s="27">
        <v>0</v>
      </c>
      <c r="K1451" s="27">
        <v>1</v>
      </c>
      <c r="L1451" s="27" t="s">
        <v>1483</v>
      </c>
      <c r="O1451" s="27">
        <v>4014902</v>
      </c>
      <c r="P1451" s="27">
        <v>1</v>
      </c>
      <c r="T1451" s="111"/>
      <c r="U1451" s="111"/>
      <c r="W1451" s="27" t="s">
        <v>127</v>
      </c>
      <c r="X1451" s="27" t="str">
        <f>IF(ISBLANK(W1451),"",VLOOKUP($W1451,Sheet2!$A$2:$E$29,3,FALSE))</f>
        <v>UI_icon_teshudognzuo_07</v>
      </c>
      <c r="Y1451" s="27" t="str">
        <f>IF(ISBLANK(W1451),"",VLOOKUP($W1451,Sheet2!$A$2:$E$29,4,FALSE))</f>
        <v>BQ_mood07</v>
      </c>
    </row>
    <row r="1452" s="27" customFormat="1" ht="18.75" spans="1:25">
      <c r="A1452" s="4">
        <f t="shared" si="299"/>
        <v>1446</v>
      </c>
      <c r="B1452" s="27">
        <v>113106</v>
      </c>
      <c r="C1452" s="27" t="s">
        <v>56</v>
      </c>
      <c r="D1452" s="27" t="str">
        <f>IF(ISBLANK(C1452),"",VLOOKUP($W1452,Sheet2!$A$2:$E$29,3,FALSE))</f>
        <v>UI_icon_teshudognzuo_28</v>
      </c>
      <c r="E1452" s="27" t="str">
        <f t="shared" si="295"/>
        <v>玩</v>
      </c>
      <c r="F1452" s="27" t="s">
        <v>1484</v>
      </c>
      <c r="G1452" s="27">
        <v>0.2</v>
      </c>
      <c r="I1452" s="27">
        <v>1</v>
      </c>
      <c r="J1452" s="27">
        <v>0</v>
      </c>
      <c r="K1452" s="27">
        <v>1</v>
      </c>
      <c r="L1452" s="27" t="s">
        <v>1485</v>
      </c>
      <c r="O1452" s="27">
        <v>4014902</v>
      </c>
      <c r="P1452" s="27">
        <v>1</v>
      </c>
      <c r="T1452" s="111"/>
      <c r="U1452" s="111"/>
      <c r="W1452" s="27" t="s">
        <v>153</v>
      </c>
      <c r="X1452" s="27" t="str">
        <f>IF(ISBLANK(W1452),"",VLOOKUP($W1452,Sheet2!$A$2:$E$29,3,FALSE))</f>
        <v>UI_icon_teshudognzuo_28</v>
      </c>
      <c r="Y1452" s="27" t="str">
        <f>IF(ISBLANK(W1452),"",VLOOKUP($W1452,Sheet2!$A$2:$E$29,4,FALSE))</f>
        <v>BQ_mood28</v>
      </c>
    </row>
    <row r="1453" s="27" customFormat="1" ht="18.75" spans="1:25">
      <c r="A1453" s="4">
        <f t="shared" si="299"/>
        <v>1447</v>
      </c>
      <c r="B1453" s="27">
        <v>113106</v>
      </c>
      <c r="C1453" s="27" t="s">
        <v>61</v>
      </c>
      <c r="D1453" s="27" t="str">
        <f>IF(ISBLANK(C1453),"",VLOOKUP($W1453,Sheet2!$A$2:$E$29,3,FALSE))</f>
        <v>UI_icon_teshudognzuo_04</v>
      </c>
      <c r="E1453" s="27" t="str">
        <f t="shared" si="295"/>
        <v>放松</v>
      </c>
      <c r="F1453" s="27" t="s">
        <v>1486</v>
      </c>
      <c r="G1453" s="27">
        <v>0.9</v>
      </c>
      <c r="I1453" s="27">
        <v>1</v>
      </c>
      <c r="J1453" s="27">
        <v>0</v>
      </c>
      <c r="K1453" s="27">
        <v>1</v>
      </c>
      <c r="L1453" s="27" t="s">
        <v>1487</v>
      </c>
      <c r="N1453" s="27">
        <v>2</v>
      </c>
      <c r="O1453" s="27">
        <v>4014902</v>
      </c>
      <c r="P1453" s="27">
        <v>1</v>
      </c>
      <c r="T1453" s="111"/>
      <c r="U1453" s="111"/>
      <c r="W1453" s="27" t="s">
        <v>111</v>
      </c>
      <c r="X1453" s="27" t="str">
        <f>IF(ISBLANK(W1453),"",VLOOKUP($W1453,Sheet2!$A$2:$E$29,3,FALSE))</f>
        <v>UI_icon_teshudognzuo_04</v>
      </c>
      <c r="Y1453" s="27" t="str">
        <f>IF(ISBLANK(W1453),"",VLOOKUP($W1453,Sheet2!$A$2:$E$29,4,FALSE))</f>
        <v>BQ_mood04</v>
      </c>
    </row>
    <row r="1454" s="27" customFormat="1" ht="37.5" spans="1:25">
      <c r="A1454" s="4">
        <f t="shared" si="299"/>
        <v>1448</v>
      </c>
      <c r="B1454" s="27">
        <v>113106</v>
      </c>
      <c r="C1454" s="27" t="s">
        <v>66</v>
      </c>
      <c r="D1454" s="27" t="str">
        <f>IF(ISBLANK(C1454),"",VLOOKUP($W1454,Sheet2!$A$2:$E$29,3,FALSE))</f>
        <v>UI_icon_teshudognzuo_08</v>
      </c>
      <c r="E1454" s="27" t="str">
        <f t="shared" si="295"/>
        <v>休闲</v>
      </c>
      <c r="I1454" s="27">
        <v>1</v>
      </c>
      <c r="J1454" s="27">
        <v>0</v>
      </c>
      <c r="K1454" s="27">
        <v>1</v>
      </c>
      <c r="O1454" s="27">
        <v>4014902</v>
      </c>
      <c r="P1454" s="27">
        <v>1</v>
      </c>
      <c r="T1454" s="111"/>
      <c r="U1454" s="111" t="s">
        <v>1492</v>
      </c>
      <c r="W1454" s="27" t="s">
        <v>72</v>
      </c>
      <c r="X1454" s="27" t="str">
        <f>IF(ISBLANK(W1454),"",VLOOKUP($W1454,Sheet2!$A$2:$E$29,3,FALSE))</f>
        <v>UI_icon_teshudognzuo_08</v>
      </c>
      <c r="Y1454" s="27" t="str">
        <f>IF(ISBLANK(W1454),"",VLOOKUP($W1454,Sheet2!$A$2:$E$29,4,FALSE))</f>
        <v>BQ_mood08</v>
      </c>
    </row>
    <row r="1455" s="27" customFormat="1" ht="18.75" spans="1:25">
      <c r="A1455" s="4">
        <f t="shared" si="299"/>
        <v>1449</v>
      </c>
      <c r="B1455" s="27">
        <v>113106</v>
      </c>
      <c r="C1455" s="27" t="s">
        <v>93</v>
      </c>
      <c r="D1455" s="27" t="str">
        <f>IF(ISBLANK(C1455),"",VLOOKUP($W1455,Sheet2!$A$2:$E$29,3,FALSE))</f>
        <v>UI_icon_teshudognzuo_05</v>
      </c>
      <c r="E1455" s="27" t="str">
        <f t="shared" si="295"/>
        <v>示威</v>
      </c>
      <c r="F1455" s="27" t="s">
        <v>1489</v>
      </c>
      <c r="G1455" s="27">
        <v>0.5</v>
      </c>
      <c r="I1455" s="27">
        <v>1</v>
      </c>
      <c r="J1455" s="27">
        <v>0</v>
      </c>
      <c r="K1455" s="27">
        <v>1</v>
      </c>
      <c r="L1455" s="27" t="s">
        <v>1490</v>
      </c>
      <c r="O1455" s="27">
        <v>4014902</v>
      </c>
      <c r="P1455" s="27">
        <v>1</v>
      </c>
      <c r="T1455" s="111"/>
      <c r="U1455" s="111"/>
      <c r="W1455" s="27" t="s">
        <v>60</v>
      </c>
      <c r="X1455" s="27" t="str">
        <f>IF(ISBLANK(W1455),"",VLOOKUP($W1455,Sheet2!$A$2:$E$29,3,FALSE))</f>
        <v>UI_icon_teshudognzuo_05</v>
      </c>
      <c r="Y1455" s="27" t="str">
        <f>IF(ISBLANK(W1455),"",VLOOKUP($W1455,Sheet2!$A$2:$E$29,4,FALSE))</f>
        <v>BQ_mood05</v>
      </c>
    </row>
    <row r="1456" s="27" customFormat="1" ht="18.75" spans="1:25">
      <c r="A1456" s="4">
        <f t="shared" si="299"/>
        <v>1450</v>
      </c>
      <c r="B1456" s="27">
        <v>113106</v>
      </c>
      <c r="C1456" s="27" t="s">
        <v>364</v>
      </c>
      <c r="D1456" s="27" t="str">
        <f>IF(ISBLANK(C1456),"",VLOOKUP($W1456,Sheet2!$A$2:$E$29,3,FALSE))</f>
        <v>UI_icon_teshudognzuo_27</v>
      </c>
      <c r="E1456" s="27" t="str">
        <f t="shared" si="295"/>
        <v>秀</v>
      </c>
      <c r="I1456" s="27">
        <v>0</v>
      </c>
      <c r="J1456" s="27">
        <v>1</v>
      </c>
      <c r="K1456" s="27">
        <v>0</v>
      </c>
      <c r="L1456" s="191"/>
      <c r="O1456" s="27">
        <v>4014902</v>
      </c>
      <c r="P1456" s="27">
        <v>0</v>
      </c>
      <c r="S1456" s="27" t="s">
        <v>365</v>
      </c>
      <c r="T1456" s="111"/>
      <c r="U1456" s="111"/>
      <c r="W1456" s="27" t="s">
        <v>65</v>
      </c>
      <c r="X1456" s="27" t="str">
        <f>IF(ISBLANK(W1456),"",VLOOKUP($W1456,Sheet2!$A$2:$E$29,3,FALSE))</f>
        <v>UI_icon_teshudognzuo_27</v>
      </c>
      <c r="Y1456" s="27" t="str">
        <f>IF(ISBLANK(W1456),"",VLOOKUP($W1456,Sheet2!$A$2:$E$29,4,FALSE))</f>
        <v>BQ_mood27</v>
      </c>
    </row>
    <row r="1457" s="27" customFormat="1" ht="18.75" spans="1:25">
      <c r="A1457" s="4">
        <f t="shared" si="299"/>
        <v>1451</v>
      </c>
      <c r="B1457" s="27">
        <v>113106</v>
      </c>
      <c r="C1457" s="27" t="s">
        <v>1328</v>
      </c>
      <c r="D1457" s="27" t="str">
        <f>IF(ISBLANK(C1457),"",VLOOKUP($W1457,Sheet2!$A$2:$E$29,3,FALSE))</f>
        <v>UI_icon_teshudognzuo_14</v>
      </c>
      <c r="E1457" s="27" t="str">
        <f t="shared" si="295"/>
        <v>无奈</v>
      </c>
      <c r="F1457" s="186"/>
      <c r="I1457" s="27">
        <v>1</v>
      </c>
      <c r="J1457" s="27">
        <v>0</v>
      </c>
      <c r="K1457" s="27">
        <v>0</v>
      </c>
      <c r="L1457" s="186"/>
      <c r="O1457" s="27">
        <v>4014902</v>
      </c>
      <c r="P1457" s="27">
        <v>0</v>
      </c>
      <c r="R1457" s="27">
        <v>1</v>
      </c>
      <c r="T1457" s="111"/>
      <c r="U1457" s="111"/>
      <c r="W1457" s="27" t="s">
        <v>101</v>
      </c>
      <c r="X1457" s="27" t="str">
        <f>IF(ISBLANK(W1457),"",VLOOKUP($W1457,Sheet2!$A$2:$E$29,3,FALSE))</f>
        <v>UI_icon_teshudognzuo_14</v>
      </c>
      <c r="Y1457" s="27" t="str">
        <f>IF(ISBLANK(W1457),"",VLOOKUP($W1457,Sheet2!$A$2:$E$29,4,FALSE))</f>
        <v>BQ_mood14</v>
      </c>
    </row>
    <row r="1458" s="41" customFormat="1" ht="18.75" spans="1:25">
      <c r="A1458" s="4">
        <f t="shared" si="299"/>
        <v>1452</v>
      </c>
      <c r="B1458" s="41">
        <v>113106</v>
      </c>
      <c r="C1458" s="41" t="s">
        <v>50</v>
      </c>
      <c r="D1458" s="41" t="str">
        <f>IF(ISBLANK(C1458),"",VLOOKUP($W1458,Sheet2!$A$2:$E$29,3,FALSE))</f>
        <v>UI_icon_teshudognzuo_07</v>
      </c>
      <c r="E1458" s="41" t="str">
        <f t="shared" si="295"/>
        <v>观望</v>
      </c>
      <c r="F1458" s="42" t="s">
        <v>1482</v>
      </c>
      <c r="G1458" s="42">
        <v>0.4</v>
      </c>
      <c r="I1458" s="41">
        <v>1</v>
      </c>
      <c r="J1458" s="41">
        <v>0</v>
      </c>
      <c r="K1458" s="41">
        <v>1</v>
      </c>
      <c r="L1458" s="42" t="s">
        <v>1483</v>
      </c>
      <c r="O1458" s="41">
        <v>4014903</v>
      </c>
      <c r="P1458" s="41">
        <v>1</v>
      </c>
      <c r="T1458" s="195"/>
      <c r="U1458" s="195"/>
      <c r="W1458" s="42" t="s">
        <v>127</v>
      </c>
      <c r="X1458" s="41" t="str">
        <f>IF(ISBLANK(W1458),"",VLOOKUP($W1458,Sheet2!$A$2:$E$29,3,FALSE))</f>
        <v>UI_icon_teshudognzuo_07</v>
      </c>
      <c r="Y1458" s="41" t="str">
        <f>IF(ISBLANK(W1458),"",VLOOKUP($W1458,Sheet2!$A$2:$E$29,4,FALSE))</f>
        <v>BQ_mood07</v>
      </c>
    </row>
    <row r="1459" s="41" customFormat="1" ht="18.75" spans="1:25">
      <c r="A1459" s="4">
        <f t="shared" ref="A1459:A1468" si="300">ROW()-6</f>
        <v>1453</v>
      </c>
      <c r="B1459" s="41">
        <v>113106</v>
      </c>
      <c r="C1459" s="41" t="s">
        <v>56</v>
      </c>
      <c r="D1459" s="41" t="str">
        <f>IF(ISBLANK(C1459),"",VLOOKUP($W1459,Sheet2!$A$2:$E$29,3,FALSE))</f>
        <v>UI_icon_teshudognzuo_28</v>
      </c>
      <c r="E1459" s="41" t="str">
        <f t="shared" si="295"/>
        <v>玩</v>
      </c>
      <c r="F1459" s="42" t="s">
        <v>1484</v>
      </c>
      <c r="G1459" s="42">
        <v>0.2</v>
      </c>
      <c r="I1459" s="41">
        <v>1</v>
      </c>
      <c r="J1459" s="41">
        <v>0</v>
      </c>
      <c r="K1459" s="41">
        <v>1</v>
      </c>
      <c r="L1459" s="42" t="s">
        <v>1485</v>
      </c>
      <c r="O1459" s="41">
        <v>4014903</v>
      </c>
      <c r="P1459" s="41">
        <v>1</v>
      </c>
      <c r="T1459" s="195"/>
      <c r="U1459" s="195"/>
      <c r="W1459" s="42" t="s">
        <v>153</v>
      </c>
      <c r="X1459" s="41" t="str">
        <f>IF(ISBLANK(W1459),"",VLOOKUP($W1459,Sheet2!$A$2:$E$29,3,FALSE))</f>
        <v>UI_icon_teshudognzuo_28</v>
      </c>
      <c r="Y1459" s="41" t="str">
        <f>IF(ISBLANK(W1459),"",VLOOKUP($W1459,Sheet2!$A$2:$E$29,4,FALSE))</f>
        <v>BQ_mood28</v>
      </c>
    </row>
    <row r="1460" s="41" customFormat="1" ht="18.75" spans="1:25">
      <c r="A1460" s="4">
        <f t="shared" si="300"/>
        <v>1454</v>
      </c>
      <c r="B1460" s="41">
        <v>113106</v>
      </c>
      <c r="C1460" s="41" t="s">
        <v>61</v>
      </c>
      <c r="D1460" s="41" t="str">
        <f>IF(ISBLANK(C1460),"",VLOOKUP($W1460,Sheet2!$A$2:$E$29,3,FALSE))</f>
        <v>UI_icon_teshudognzuo_04</v>
      </c>
      <c r="E1460" s="41" t="str">
        <f t="shared" si="295"/>
        <v>放松</v>
      </c>
      <c r="F1460" s="42" t="s">
        <v>1486</v>
      </c>
      <c r="G1460" s="42">
        <v>0.9</v>
      </c>
      <c r="I1460" s="41">
        <v>1</v>
      </c>
      <c r="J1460" s="41">
        <v>0</v>
      </c>
      <c r="K1460" s="41">
        <v>1</v>
      </c>
      <c r="L1460" s="42" t="s">
        <v>1487</v>
      </c>
      <c r="O1460" s="41">
        <v>4014903</v>
      </c>
      <c r="P1460" s="41">
        <v>1</v>
      </c>
      <c r="T1460" s="195"/>
      <c r="U1460" s="195"/>
      <c r="W1460" s="42" t="s">
        <v>111</v>
      </c>
      <c r="X1460" s="41" t="str">
        <f>IF(ISBLANK(W1460),"",VLOOKUP($W1460,Sheet2!$A$2:$E$29,3,FALSE))</f>
        <v>UI_icon_teshudognzuo_04</v>
      </c>
      <c r="Y1460" s="41" t="str">
        <f>IF(ISBLANK(W1460),"",VLOOKUP($W1460,Sheet2!$A$2:$E$29,4,FALSE))</f>
        <v>BQ_mood04</v>
      </c>
    </row>
    <row r="1461" s="41" customFormat="1" ht="37.5" spans="1:25">
      <c r="A1461" s="4">
        <f t="shared" si="300"/>
        <v>1455</v>
      </c>
      <c r="B1461" s="41">
        <v>113106</v>
      </c>
      <c r="C1461" s="41" t="s">
        <v>66</v>
      </c>
      <c r="D1461" s="41" t="str">
        <f>IF(ISBLANK(C1461),"",VLOOKUP($W1461,Sheet2!$A$2:$E$29,3,FALSE))</f>
        <v>UI_icon_teshudognzuo_08</v>
      </c>
      <c r="E1461" s="41" t="str">
        <f t="shared" si="295"/>
        <v>休闲</v>
      </c>
      <c r="F1461" s="42"/>
      <c r="G1461" s="42"/>
      <c r="I1461" s="41">
        <v>1</v>
      </c>
      <c r="J1461" s="41">
        <v>0</v>
      </c>
      <c r="K1461" s="41">
        <v>1</v>
      </c>
      <c r="L1461" s="42"/>
      <c r="O1461" s="41">
        <v>4014903</v>
      </c>
      <c r="P1461" s="41">
        <v>1</v>
      </c>
      <c r="T1461" s="195"/>
      <c r="U1461" s="195" t="s">
        <v>1493</v>
      </c>
      <c r="W1461" s="42" t="s">
        <v>72</v>
      </c>
      <c r="X1461" s="41" t="str">
        <f>IF(ISBLANK(W1461),"",VLOOKUP($W1461,Sheet2!$A$2:$E$29,3,FALSE))</f>
        <v>UI_icon_teshudognzuo_08</v>
      </c>
      <c r="Y1461" s="41" t="str">
        <f>IF(ISBLANK(W1461),"",VLOOKUP($W1461,Sheet2!$A$2:$E$29,4,FALSE))</f>
        <v>BQ_mood08</v>
      </c>
    </row>
    <row r="1462" s="41" customFormat="1" ht="18.75" spans="1:25">
      <c r="A1462" s="4">
        <f t="shared" si="300"/>
        <v>1456</v>
      </c>
      <c r="B1462" s="41">
        <v>113106</v>
      </c>
      <c r="C1462" s="41" t="s">
        <v>93</v>
      </c>
      <c r="D1462" s="41" t="str">
        <f>IF(ISBLANK(C1462),"",VLOOKUP($W1462,Sheet2!$A$2:$E$29,3,FALSE))</f>
        <v>UI_icon_teshudognzuo_05</v>
      </c>
      <c r="E1462" s="41" t="str">
        <f t="shared" si="295"/>
        <v>示威</v>
      </c>
      <c r="F1462" s="42" t="s">
        <v>1489</v>
      </c>
      <c r="G1462" s="42">
        <v>0.4</v>
      </c>
      <c r="I1462" s="41">
        <v>1</v>
      </c>
      <c r="J1462" s="41">
        <v>0</v>
      </c>
      <c r="K1462" s="41">
        <v>1</v>
      </c>
      <c r="L1462" s="42" t="s">
        <v>1490</v>
      </c>
      <c r="O1462" s="41">
        <v>4014903</v>
      </c>
      <c r="P1462" s="41">
        <v>1</v>
      </c>
      <c r="T1462" s="195"/>
      <c r="U1462" s="195"/>
      <c r="W1462" s="42" t="s">
        <v>60</v>
      </c>
      <c r="X1462" s="41" t="str">
        <f>IF(ISBLANK(W1462),"",VLOOKUP($W1462,Sheet2!$A$2:$E$29,3,FALSE))</f>
        <v>UI_icon_teshudognzuo_05</v>
      </c>
      <c r="Y1462" s="41" t="str">
        <f>IF(ISBLANK(W1462),"",VLOOKUP($W1462,Sheet2!$A$2:$E$29,4,FALSE))</f>
        <v>BQ_mood05</v>
      </c>
    </row>
    <row r="1463" s="41" customFormat="1" ht="18.75" spans="1:25">
      <c r="A1463" s="4">
        <f t="shared" si="300"/>
        <v>1457</v>
      </c>
      <c r="B1463" s="41">
        <v>113106</v>
      </c>
      <c r="C1463" s="41" t="s">
        <v>364</v>
      </c>
      <c r="D1463" s="41" t="str">
        <f>IF(ISBLANK(C1463),"",VLOOKUP($W1463,Sheet2!$A$2:$E$29,3,FALSE))</f>
        <v>UI_icon_teshudognzuo_27</v>
      </c>
      <c r="E1463" s="41" t="str">
        <f t="shared" si="295"/>
        <v>秀</v>
      </c>
      <c r="I1463" s="41">
        <v>0</v>
      </c>
      <c r="J1463" s="41">
        <v>1</v>
      </c>
      <c r="K1463" s="41">
        <v>0</v>
      </c>
      <c r="L1463" s="192"/>
      <c r="O1463" s="41">
        <v>4014903</v>
      </c>
      <c r="P1463" s="41">
        <v>0</v>
      </c>
      <c r="S1463" s="41" t="s">
        <v>365</v>
      </c>
      <c r="T1463" s="195"/>
      <c r="U1463" s="195"/>
      <c r="W1463" s="42" t="s">
        <v>65</v>
      </c>
      <c r="X1463" s="41" t="str">
        <f>IF(ISBLANK(W1463),"",VLOOKUP($W1463,Sheet2!$A$2:$E$29,3,FALSE))</f>
        <v>UI_icon_teshudognzuo_27</v>
      </c>
      <c r="Y1463" s="41" t="str">
        <f>IF(ISBLANK(W1463),"",VLOOKUP($W1463,Sheet2!$A$2:$E$29,4,FALSE))</f>
        <v>BQ_mood27</v>
      </c>
    </row>
    <row r="1464" s="42" customFormat="1" ht="18.75" spans="1:25">
      <c r="A1464" s="4">
        <f t="shared" si="300"/>
        <v>1458</v>
      </c>
      <c r="B1464" s="42">
        <v>113106</v>
      </c>
      <c r="C1464" s="42" t="s">
        <v>1328</v>
      </c>
      <c r="D1464" s="42" t="str">
        <f>IF(ISBLANK(C1464),"",VLOOKUP($W1464,Sheet2!$A$2:$E$29,3,FALSE))</f>
        <v>UI_icon_teshudognzuo_14</v>
      </c>
      <c r="E1464" s="42" t="str">
        <f t="shared" si="295"/>
        <v>无奈</v>
      </c>
      <c r="F1464" s="187"/>
      <c r="I1464" s="42">
        <v>1</v>
      </c>
      <c r="J1464" s="42">
        <v>0</v>
      </c>
      <c r="K1464" s="42">
        <v>0</v>
      </c>
      <c r="L1464" s="187"/>
      <c r="O1464" s="42">
        <v>4014903</v>
      </c>
      <c r="P1464" s="42">
        <v>0</v>
      </c>
      <c r="R1464" s="42">
        <v>1</v>
      </c>
      <c r="T1464" s="196"/>
      <c r="U1464" s="196"/>
      <c r="W1464" s="42" t="s">
        <v>101</v>
      </c>
      <c r="X1464" s="42" t="str">
        <f>IF(ISBLANK(W1464),"",VLOOKUP($W1464,Sheet2!$A$2:$E$29,3,FALSE))</f>
        <v>UI_icon_teshudognzuo_14</v>
      </c>
      <c r="Y1464" s="42" t="str">
        <f>IF(ISBLANK(W1464),"",VLOOKUP($W1464,Sheet2!$A$2:$E$29,4,FALSE))</f>
        <v>BQ_mood14</v>
      </c>
    </row>
    <row r="1465" customFormat="1" ht="16" customHeight="1" spans="1:25">
      <c r="A1465" s="4">
        <f t="shared" si="300"/>
        <v>1459</v>
      </c>
      <c r="B1465" s="46">
        <v>113049</v>
      </c>
      <c r="C1465" s="4" t="s">
        <v>547</v>
      </c>
      <c r="D1465" s="41" t="str">
        <f>IF(ISBLANK(C1465),"",VLOOKUP($W1465,Sheet2!$A$2:$E$29,3,FALSE))</f>
        <v>UI_icon_teshudognzuo_27</v>
      </c>
      <c r="E1465" s="41" t="str">
        <f t="shared" si="295"/>
        <v>秀</v>
      </c>
      <c r="I1465">
        <v>0</v>
      </c>
      <c r="J1465" s="2">
        <v>1</v>
      </c>
      <c r="K1465">
        <v>0</v>
      </c>
      <c r="O1465" s="69">
        <v>94</v>
      </c>
      <c r="P1465">
        <v>0</v>
      </c>
      <c r="S1465" t="s">
        <v>587</v>
      </c>
      <c r="T1465" s="60"/>
      <c r="U1465" s="60" t="s">
        <v>1494</v>
      </c>
      <c r="V1465">
        <v>6</v>
      </c>
      <c r="W1465" t="s">
        <v>65</v>
      </c>
      <c r="X1465" s="42" t="str">
        <f>IF(ISBLANK(W1465),"",VLOOKUP($W1465,Sheet2!$A$2:$E$29,3,FALSE))</f>
        <v>UI_icon_teshudognzuo_27</v>
      </c>
      <c r="Y1465" s="41" t="str">
        <f>IF(ISBLANK(W1465),"",VLOOKUP($W1465,Sheet2!$A$2:$E$29,4,FALSE))</f>
        <v>BQ_mood27</v>
      </c>
    </row>
    <row r="1466" customFormat="1" ht="16" customHeight="1" spans="1:25">
      <c r="A1466" s="4">
        <f t="shared" si="300"/>
        <v>1460</v>
      </c>
      <c r="B1466" s="46">
        <v>113049</v>
      </c>
      <c r="C1466" s="4" t="s">
        <v>547</v>
      </c>
      <c r="D1466" s="41" t="str">
        <f>IF(ISBLANK(C1466),"",VLOOKUP($W1466,Sheet2!$A$2:$E$29,3,FALSE))</f>
        <v>UI_icon_teshudognzuo_27</v>
      </c>
      <c r="E1466" s="41" t="str">
        <f t="shared" si="295"/>
        <v>秀</v>
      </c>
      <c r="I1466">
        <v>0</v>
      </c>
      <c r="J1466" s="2">
        <v>1</v>
      </c>
      <c r="K1466">
        <v>0</v>
      </c>
      <c r="O1466" s="69">
        <v>409401</v>
      </c>
      <c r="P1466">
        <v>0</v>
      </c>
      <c r="S1466" t="s">
        <v>587</v>
      </c>
      <c r="T1466" s="60"/>
      <c r="U1466" s="60" t="s">
        <v>1495</v>
      </c>
      <c r="V1466">
        <v>6</v>
      </c>
      <c r="W1466" t="s">
        <v>65</v>
      </c>
      <c r="X1466" s="42" t="str">
        <f>IF(ISBLANK(W1466),"",VLOOKUP($W1466,Sheet2!$A$2:$E$29,3,FALSE))</f>
        <v>UI_icon_teshudognzuo_27</v>
      </c>
      <c r="Y1466" s="41" t="str">
        <f>IF(ISBLANK(W1466),"",VLOOKUP($W1466,Sheet2!$A$2:$E$29,4,FALSE))</f>
        <v>BQ_mood27</v>
      </c>
    </row>
    <row r="1467" s="4" customFormat="1" ht="13.5" customHeight="1" spans="1:25">
      <c r="A1467" s="4">
        <f t="shared" si="300"/>
        <v>1461</v>
      </c>
      <c r="B1467" s="188">
        <v>4000001</v>
      </c>
      <c r="C1467" s="4" t="s">
        <v>50</v>
      </c>
      <c r="D1467" s="4" t="str">
        <f>X1467</f>
        <v>UI_icon_teshudognzuo_08</v>
      </c>
      <c r="E1467" s="4" t="s">
        <v>72</v>
      </c>
      <c r="I1467">
        <v>1</v>
      </c>
      <c r="J1467">
        <v>1</v>
      </c>
      <c r="K1467">
        <v>0</v>
      </c>
      <c r="L1467" s="52"/>
      <c r="O1467">
        <v>2005</v>
      </c>
      <c r="P1467" s="4">
        <v>0</v>
      </c>
      <c r="T1467" s="135">
        <v>1</v>
      </c>
      <c r="U1467" s="135" t="s">
        <v>1496</v>
      </c>
      <c r="V1467" s="4">
        <v>1</v>
      </c>
      <c r="W1467" s="4" t="s">
        <v>72</v>
      </c>
      <c r="X1467" s="4" t="str">
        <f>IF(ISBLANK(W1467),"",VLOOKUP($W1467,Sheet2!$A$2:$E$29,3,FALSE))</f>
        <v>UI_icon_teshudognzuo_08</v>
      </c>
      <c r="Y1467" s="4" t="str">
        <f>IF(ISBLANK(W1467),"",VLOOKUP($W1467,Sheet2!$A$2:$E$29,4,FALSE))</f>
        <v>BQ_mood08</v>
      </c>
    </row>
    <row r="1468" customFormat="1" ht="18.75" spans="1:25">
      <c r="A1468" s="4">
        <f t="shared" si="300"/>
        <v>1462</v>
      </c>
      <c r="B1468" s="188">
        <v>4000001</v>
      </c>
      <c r="C1468" t="s">
        <v>56</v>
      </c>
      <c r="D1468" t="str">
        <f t="shared" ref="D1467:D1471" si="301">X1468</f>
        <v>UI_icon_teshudognzuo_04</v>
      </c>
      <c r="E1468" t="s">
        <v>111</v>
      </c>
      <c r="I1468">
        <v>1</v>
      </c>
      <c r="J1468">
        <v>1</v>
      </c>
      <c r="K1468">
        <v>0</v>
      </c>
      <c r="L1468" s="53"/>
      <c r="O1468">
        <v>2005</v>
      </c>
      <c r="P1468">
        <v>0</v>
      </c>
      <c r="T1468" s="136">
        <v>1</v>
      </c>
      <c r="U1468" s="136"/>
      <c r="V1468">
        <v>2</v>
      </c>
      <c r="W1468" t="s">
        <v>111</v>
      </c>
      <c r="X1468" t="str">
        <f>IF(ISBLANK(W1468),"",VLOOKUP($W1468,Sheet2!$A$2:$E$29,3,FALSE))</f>
        <v>UI_icon_teshudognzuo_04</v>
      </c>
      <c r="Y1468" t="str">
        <f>IF(ISBLANK(W1468),"",VLOOKUP($W1468,Sheet2!$A$2:$E$29,4,FALSE))</f>
        <v>BQ_mood04</v>
      </c>
    </row>
    <row r="1469" customFormat="1" ht="18.75" spans="1:25">
      <c r="A1469" s="4">
        <f t="shared" ref="A1469:A1478" si="302">ROW()-6</f>
        <v>1463</v>
      </c>
      <c r="B1469" s="188">
        <v>4000001</v>
      </c>
      <c r="C1469" t="s">
        <v>61</v>
      </c>
      <c r="D1469" t="str">
        <f t="shared" si="301"/>
        <v>UI_icon_teshudognzuo_03</v>
      </c>
      <c r="E1469" t="s">
        <v>103</v>
      </c>
      <c r="I1469">
        <v>0</v>
      </c>
      <c r="J1469">
        <v>0</v>
      </c>
      <c r="K1469">
        <v>0</v>
      </c>
      <c r="L1469" s="53"/>
      <c r="P1469">
        <v>0</v>
      </c>
      <c r="T1469" s="136">
        <v>0</v>
      </c>
      <c r="U1469" s="136"/>
      <c r="V1469">
        <v>3</v>
      </c>
      <c r="W1469" t="s">
        <v>103</v>
      </c>
      <c r="X1469" t="str">
        <f>IF(ISBLANK(W1469),"",VLOOKUP($W1469,Sheet2!$A$2:$E$29,3,FALSE))</f>
        <v>UI_icon_teshudognzuo_03</v>
      </c>
      <c r="Y1469" t="str">
        <f>IF(ISBLANK(W1469),"",VLOOKUP($W1469,Sheet2!$A$2:$E$29,4,FALSE))</f>
        <v>BQ_mood03</v>
      </c>
    </row>
    <row r="1470" customFormat="1" ht="18.75" spans="1:25">
      <c r="A1470" s="4">
        <f t="shared" si="302"/>
        <v>1464</v>
      </c>
      <c r="B1470" s="188">
        <v>4000001</v>
      </c>
      <c r="C1470" t="s">
        <v>66</v>
      </c>
      <c r="D1470" t="str">
        <f t="shared" si="301"/>
        <v>UI_icon_teshudognzuo_07</v>
      </c>
      <c r="E1470" t="s">
        <v>127</v>
      </c>
      <c r="I1470">
        <v>0</v>
      </c>
      <c r="J1470">
        <v>0</v>
      </c>
      <c r="K1470">
        <v>0</v>
      </c>
      <c r="L1470" s="53"/>
      <c r="P1470">
        <v>0</v>
      </c>
      <c r="T1470" s="136">
        <v>0</v>
      </c>
      <c r="U1470" s="136"/>
      <c r="V1470">
        <v>4</v>
      </c>
      <c r="W1470" t="s">
        <v>127</v>
      </c>
      <c r="X1470" t="str">
        <f>IF(ISBLANK(W1470),"",VLOOKUP($W1470,Sheet2!$A$2:$E$29,3,FALSE))</f>
        <v>UI_icon_teshudognzuo_07</v>
      </c>
      <c r="Y1470" t="str">
        <f>IF(ISBLANK(W1470),"",VLOOKUP($W1470,Sheet2!$A$2:$E$29,4,FALSE))</f>
        <v>BQ_mood07</v>
      </c>
    </row>
    <row r="1471" s="16" customFormat="1" ht="18.75" spans="1:25">
      <c r="A1471" s="4">
        <f t="shared" si="302"/>
        <v>1465</v>
      </c>
      <c r="B1471" s="188">
        <v>4000001</v>
      </c>
      <c r="C1471" s="16" t="s">
        <v>93</v>
      </c>
      <c r="D1471" s="16" t="str">
        <f t="shared" si="301"/>
        <v>UI_icon_teshudognzuo_08</v>
      </c>
      <c r="E1471" s="16" t="s">
        <v>72</v>
      </c>
      <c r="I1471">
        <v>0</v>
      </c>
      <c r="J1471">
        <v>0</v>
      </c>
      <c r="K1471">
        <v>0</v>
      </c>
      <c r="L1471" s="54"/>
      <c r="P1471" s="16">
        <v>0</v>
      </c>
      <c r="T1471" s="137">
        <v>0</v>
      </c>
      <c r="U1471" s="137"/>
      <c r="V1471" s="16">
        <v>5</v>
      </c>
      <c r="W1471" s="16" t="s">
        <v>72</v>
      </c>
      <c r="X1471" s="16" t="str">
        <f>IF(ISBLANK(W1471),"",VLOOKUP($W1471,Sheet2!$A$2:$E$29,3,FALSE))</f>
        <v>UI_icon_teshudognzuo_08</v>
      </c>
      <c r="Y1471" s="16" t="str">
        <f>IF(ISBLANK(W1471),"",VLOOKUP($W1471,Sheet2!$A$2:$E$29,4,FALSE))</f>
        <v>BQ_mood08</v>
      </c>
    </row>
    <row r="1472" s="23" customFormat="1" ht="18.75" spans="1:25">
      <c r="A1472" s="4">
        <f t="shared" si="302"/>
        <v>1466</v>
      </c>
      <c r="B1472" s="188">
        <v>4000003</v>
      </c>
      <c r="C1472" s="23" t="s">
        <v>50</v>
      </c>
      <c r="D1472" s="23" t="str">
        <f>IF(ISBLANK(C1472),"",VLOOKUP($W1472,Sheet2!$A$2:$E$29,3,FALSE))</f>
        <v>UI_icon_teshudognzuo_02</v>
      </c>
      <c r="E1472" s="23" t="str">
        <f t="shared" ref="E1472:E1517" si="303">W1472</f>
        <v>拒绝</v>
      </c>
      <c r="I1472">
        <v>1</v>
      </c>
      <c r="J1472">
        <v>1</v>
      </c>
      <c r="K1472">
        <v>0</v>
      </c>
      <c r="O1472" s="193">
        <v>2016</v>
      </c>
      <c r="P1472" s="23">
        <v>1</v>
      </c>
      <c r="T1472" s="135">
        <v>1</v>
      </c>
      <c r="U1472" s="135" t="s">
        <v>1497</v>
      </c>
      <c r="W1472" s="23" t="s">
        <v>77</v>
      </c>
      <c r="X1472" s="23" t="str">
        <f>IF(ISBLANK(W1472),"",VLOOKUP($W1472,Sheet2!$A$2:$E$29,3,FALSE))</f>
        <v>UI_icon_teshudognzuo_02</v>
      </c>
      <c r="Y1472" s="23" t="str">
        <f>IF(ISBLANK(W1472),"",VLOOKUP($W1472,Sheet2!$A$2:$E$29,4,FALSE))</f>
        <v>BQ_mood02</v>
      </c>
    </row>
    <row r="1473" s="23" customFormat="1" ht="18.75" spans="1:25">
      <c r="A1473" s="4">
        <f t="shared" si="302"/>
        <v>1467</v>
      </c>
      <c r="B1473" s="188">
        <v>4000003</v>
      </c>
      <c r="C1473" s="23" t="s">
        <v>56</v>
      </c>
      <c r="D1473" s="23" t="str">
        <f>IF(ISBLANK(C1473),"",VLOOKUP($W1473,Sheet2!$A$2:$E$29,3,FALSE))</f>
        <v>UI_icon_teshudognzuo_05</v>
      </c>
      <c r="E1473" s="23" t="str">
        <f t="shared" si="303"/>
        <v>示威</v>
      </c>
      <c r="I1473">
        <v>1</v>
      </c>
      <c r="J1473">
        <v>1</v>
      </c>
      <c r="K1473">
        <v>0</v>
      </c>
      <c r="O1473" s="193">
        <v>2016</v>
      </c>
      <c r="P1473" s="23">
        <v>1</v>
      </c>
      <c r="T1473" s="136">
        <v>1</v>
      </c>
      <c r="U1473" s="167"/>
      <c r="W1473" s="23" t="s">
        <v>60</v>
      </c>
      <c r="X1473" s="23" t="str">
        <f>IF(ISBLANK(W1473),"",VLOOKUP($W1473,Sheet2!$A$2:$E$29,3,FALSE))</f>
        <v>UI_icon_teshudognzuo_05</v>
      </c>
      <c r="Y1473" s="23" t="str">
        <f>IF(ISBLANK(W1473),"",VLOOKUP($W1473,Sheet2!$A$2:$E$29,4,FALSE))</f>
        <v>BQ_mood05</v>
      </c>
    </row>
    <row r="1474" s="23" customFormat="1" ht="18.75" spans="1:25">
      <c r="A1474" s="4">
        <f t="shared" si="302"/>
        <v>1468</v>
      </c>
      <c r="B1474" s="188">
        <v>4000003</v>
      </c>
      <c r="C1474" s="23" t="s">
        <v>61</v>
      </c>
      <c r="D1474" s="23" t="str">
        <f>IF(ISBLANK(C1474),"",VLOOKUP($W1474,Sheet2!$A$2:$E$29,3,FALSE))</f>
        <v>UI_icon_teshudognzuo_04</v>
      </c>
      <c r="E1474" s="23" t="str">
        <f t="shared" si="303"/>
        <v>放松</v>
      </c>
      <c r="I1474">
        <v>0</v>
      </c>
      <c r="J1474">
        <v>0</v>
      </c>
      <c r="K1474">
        <v>0</v>
      </c>
      <c r="P1474" s="23">
        <v>1</v>
      </c>
      <c r="T1474" s="136">
        <v>0</v>
      </c>
      <c r="U1474" s="167"/>
      <c r="W1474" s="23" t="s">
        <v>111</v>
      </c>
      <c r="X1474" s="23" t="str">
        <f>IF(ISBLANK(W1474),"",VLOOKUP($W1474,Sheet2!$A$2:$E$29,3,FALSE))</f>
        <v>UI_icon_teshudognzuo_04</v>
      </c>
      <c r="Y1474" s="23" t="str">
        <f>IF(ISBLANK(W1474),"",VLOOKUP($W1474,Sheet2!$A$2:$E$29,4,FALSE))</f>
        <v>BQ_mood04</v>
      </c>
    </row>
    <row r="1475" s="23" customFormat="1" ht="18.75" spans="1:25">
      <c r="A1475" s="4">
        <f t="shared" si="302"/>
        <v>1469</v>
      </c>
      <c r="B1475" s="188">
        <v>4000003</v>
      </c>
      <c r="C1475" s="23" t="s">
        <v>66</v>
      </c>
      <c r="D1475" s="23" t="str">
        <f>IF(ISBLANK(C1475),"",VLOOKUP($W1475,Sheet2!$A$2:$E$29,3,FALSE))</f>
        <v>UI_icon_teshudognzuo_22</v>
      </c>
      <c r="E1475" s="23" t="str">
        <f t="shared" si="303"/>
        <v>大笑</v>
      </c>
      <c r="I1475">
        <v>0</v>
      </c>
      <c r="J1475">
        <v>0</v>
      </c>
      <c r="K1475">
        <v>0</v>
      </c>
      <c r="P1475" s="23">
        <v>1</v>
      </c>
      <c r="T1475" s="136">
        <v>0</v>
      </c>
      <c r="U1475" s="167"/>
      <c r="W1475" s="23" t="s">
        <v>155</v>
      </c>
      <c r="X1475" s="23" t="str">
        <f>IF(ISBLANK(W1475),"",VLOOKUP($W1475,Sheet2!$A$2:$E$29,3,FALSE))</f>
        <v>UI_icon_teshudognzuo_22</v>
      </c>
      <c r="Y1475" s="23" t="str">
        <f>IF(ISBLANK(W1475),"",VLOOKUP($W1475,Sheet2!$A$2:$E$29,4,FALSE))</f>
        <v>BQ_mood22</v>
      </c>
    </row>
    <row r="1476" s="23" customFormat="1" ht="18.75" spans="1:25">
      <c r="A1476" s="4">
        <f t="shared" si="302"/>
        <v>1470</v>
      </c>
      <c r="B1476" s="188">
        <v>4000003</v>
      </c>
      <c r="C1476" s="23" t="s">
        <v>93</v>
      </c>
      <c r="D1476" s="23" t="str">
        <f>IF(ISBLANK(C1476),"",VLOOKUP($W1476,Sheet2!$A$2:$E$29,3,FALSE))</f>
        <v>UI_icon_teshudognzuo_07</v>
      </c>
      <c r="E1476" s="23" t="str">
        <f t="shared" si="303"/>
        <v>观望</v>
      </c>
      <c r="I1476">
        <v>0</v>
      </c>
      <c r="J1476">
        <v>0</v>
      </c>
      <c r="K1476">
        <v>0</v>
      </c>
      <c r="P1476" s="23">
        <v>1</v>
      </c>
      <c r="T1476" s="136">
        <v>0</v>
      </c>
      <c r="U1476" s="167"/>
      <c r="W1476" s="23" t="s">
        <v>127</v>
      </c>
      <c r="X1476" s="23" t="str">
        <f>IF(ISBLANK(W1476),"",VLOOKUP($W1476,Sheet2!$A$2:$E$29,3,FALSE))</f>
        <v>UI_icon_teshudognzuo_07</v>
      </c>
      <c r="Y1476" s="23" t="str">
        <f>IF(ISBLANK(W1476),"",VLOOKUP($W1476,Sheet2!$A$2:$E$29,4,FALSE))</f>
        <v>BQ_mood07</v>
      </c>
    </row>
    <row r="1477" s="23" customFormat="1" ht="18.75" spans="1:25">
      <c r="A1477" s="4">
        <f t="shared" si="302"/>
        <v>1471</v>
      </c>
      <c r="B1477" s="188">
        <v>4000003</v>
      </c>
      <c r="C1477" s="23" t="s">
        <v>364</v>
      </c>
      <c r="D1477" s="23" t="str">
        <f>IF(ISBLANK(C1477),"",VLOOKUP($W1477,Sheet2!$A$2:$E$29,3,FALSE))</f>
        <v>UI_icon_teshudognzuo_27</v>
      </c>
      <c r="E1477" s="23" t="str">
        <f t="shared" si="303"/>
        <v>秀</v>
      </c>
      <c r="I1477">
        <v>0</v>
      </c>
      <c r="J1477">
        <v>0</v>
      </c>
      <c r="K1477">
        <v>0</v>
      </c>
      <c r="P1477" s="23">
        <v>0</v>
      </c>
      <c r="T1477" s="136">
        <v>0</v>
      </c>
      <c r="U1477" s="167"/>
      <c r="W1477" s="23" t="s">
        <v>65</v>
      </c>
      <c r="X1477" s="23" t="str">
        <f>IF(ISBLANK(W1477),"",VLOOKUP($W1477,Sheet2!$A$2:$E$29,3,FALSE))</f>
        <v>UI_icon_teshudognzuo_27</v>
      </c>
      <c r="Y1477" s="23" t="str">
        <f>IF(ISBLANK(W1477),"",VLOOKUP($W1477,Sheet2!$A$2:$E$29,4,FALSE))</f>
        <v>BQ_mood27</v>
      </c>
    </row>
    <row r="1478" s="2" customFormat="1" ht="18.75" spans="1:25">
      <c r="A1478" s="4">
        <f t="shared" si="302"/>
        <v>1472</v>
      </c>
      <c r="B1478" s="188">
        <v>121038</v>
      </c>
      <c r="C1478" s="2" t="s">
        <v>50</v>
      </c>
      <c r="D1478" s="2" t="str">
        <f>IF(ISBLANK(C1478),"",VLOOKUP($W1478,Sheet2!$A$2:$E$29,3,FALSE))</f>
        <v>UI_icon_teshudognzuo_08</v>
      </c>
      <c r="E1478" s="2" t="str">
        <f t="shared" si="303"/>
        <v>休闲</v>
      </c>
      <c r="I1478">
        <v>1</v>
      </c>
      <c r="J1478">
        <v>1</v>
      </c>
      <c r="K1478">
        <v>0</v>
      </c>
      <c r="O1478" s="199">
        <v>1044</v>
      </c>
      <c r="P1478" s="2">
        <v>1</v>
      </c>
      <c r="T1478" s="136">
        <v>1</v>
      </c>
      <c r="U1478" s="135" t="s">
        <v>1498</v>
      </c>
      <c r="W1478" s="2" t="s">
        <v>72</v>
      </c>
      <c r="X1478" s="2" t="str">
        <f>IF(ISBLANK(W1478),"",VLOOKUP($W1478,Sheet2!$A$2:$E$29,3,FALSE))</f>
        <v>UI_icon_teshudognzuo_08</v>
      </c>
      <c r="Y1478" s="2" t="str">
        <f>IF(ISBLANK(W1478),"",VLOOKUP($W1478,Sheet2!$A$2:$E$29,4,FALSE))</f>
        <v>BQ_mood08</v>
      </c>
    </row>
    <row r="1479" s="2" customFormat="1" ht="18.75" spans="1:25">
      <c r="A1479" s="4">
        <f t="shared" ref="A1479:A1488" si="304">ROW()-6</f>
        <v>1473</v>
      </c>
      <c r="B1479" s="188">
        <v>121038</v>
      </c>
      <c r="C1479" s="2" t="s">
        <v>56</v>
      </c>
      <c r="D1479" s="2" t="str">
        <f>IF(ISBLANK(C1479),"",VLOOKUP($W1479,Sheet2!$A$2:$E$29,3,FALSE))</f>
        <v>UI_icon_teshudognzuo_04</v>
      </c>
      <c r="E1479" s="2" t="str">
        <f t="shared" si="303"/>
        <v>放松</v>
      </c>
      <c r="I1479">
        <v>1</v>
      </c>
      <c r="J1479">
        <v>1</v>
      </c>
      <c r="K1479">
        <v>0</v>
      </c>
      <c r="O1479" s="199">
        <v>1044</v>
      </c>
      <c r="P1479" s="2">
        <v>1</v>
      </c>
      <c r="T1479" s="136">
        <v>1</v>
      </c>
      <c r="U1479" s="167"/>
      <c r="W1479" s="2" t="s">
        <v>111</v>
      </c>
      <c r="X1479" s="2" t="str">
        <f>IF(ISBLANK(W1479),"",VLOOKUP($W1479,Sheet2!$A$2:$E$29,3,FALSE))</f>
        <v>UI_icon_teshudognzuo_04</v>
      </c>
      <c r="Y1479" s="2" t="str">
        <f>IF(ISBLANK(W1479),"",VLOOKUP($W1479,Sheet2!$A$2:$E$29,4,FALSE))</f>
        <v>BQ_mood04</v>
      </c>
    </row>
    <row r="1480" s="2" customFormat="1" ht="18.75" spans="1:25">
      <c r="A1480" s="4">
        <f t="shared" si="304"/>
        <v>1474</v>
      </c>
      <c r="B1480" s="188">
        <v>121038</v>
      </c>
      <c r="C1480" s="2" t="s">
        <v>61</v>
      </c>
      <c r="D1480" s="2" t="str">
        <f>IF(ISBLANK(C1480),"",VLOOKUP($W1480,Sheet2!$A$2:$E$29,3,FALSE))</f>
        <v>UI_icon_teshudognzuo_28</v>
      </c>
      <c r="E1480" s="2" t="str">
        <f t="shared" si="303"/>
        <v>玩</v>
      </c>
      <c r="I1480">
        <v>0</v>
      </c>
      <c r="J1480">
        <v>0</v>
      </c>
      <c r="K1480">
        <v>0</v>
      </c>
      <c r="P1480" s="2">
        <v>1</v>
      </c>
      <c r="T1480" s="136">
        <v>0</v>
      </c>
      <c r="U1480" s="167"/>
      <c r="W1480" s="2" t="s">
        <v>153</v>
      </c>
      <c r="X1480" s="2" t="str">
        <f>IF(ISBLANK(W1480),"",VLOOKUP($W1480,Sheet2!$A$2:$E$29,3,FALSE))</f>
        <v>UI_icon_teshudognzuo_28</v>
      </c>
      <c r="Y1480" s="2" t="str">
        <f>IF(ISBLANK(W1480),"",VLOOKUP($W1480,Sheet2!$A$2:$E$29,4,FALSE))</f>
        <v>BQ_mood28</v>
      </c>
    </row>
    <row r="1481" s="2" customFormat="1" ht="18.75" spans="1:25">
      <c r="A1481" s="4">
        <f t="shared" si="304"/>
        <v>1475</v>
      </c>
      <c r="B1481" s="188">
        <v>121038</v>
      </c>
      <c r="C1481" s="2" t="s">
        <v>66</v>
      </c>
      <c r="D1481" s="2" t="str">
        <f>IF(ISBLANK(C1481),"",VLOOKUP($W1481,Sheet2!$A$2:$E$29,3,FALSE))</f>
        <v>UI_icon_teshudognzuo_03</v>
      </c>
      <c r="E1481" s="2" t="str">
        <f t="shared" si="303"/>
        <v>打招呼</v>
      </c>
      <c r="I1481">
        <v>0</v>
      </c>
      <c r="J1481">
        <v>0</v>
      </c>
      <c r="K1481">
        <v>0</v>
      </c>
      <c r="P1481" s="2">
        <v>1</v>
      </c>
      <c r="T1481" s="136">
        <v>0</v>
      </c>
      <c r="U1481" s="167"/>
      <c r="W1481" s="2" t="s">
        <v>103</v>
      </c>
      <c r="X1481" s="2" t="str">
        <f>IF(ISBLANK(W1481),"",VLOOKUP($W1481,Sheet2!$A$2:$E$29,3,FALSE))</f>
        <v>UI_icon_teshudognzuo_03</v>
      </c>
      <c r="Y1481" s="2" t="str">
        <f>IF(ISBLANK(W1481),"",VLOOKUP($W1481,Sheet2!$A$2:$E$29,4,FALSE))</f>
        <v>BQ_mood03</v>
      </c>
    </row>
    <row r="1482" s="2" customFormat="1" ht="18.75" spans="1:25">
      <c r="A1482" s="4">
        <f t="shared" si="304"/>
        <v>1476</v>
      </c>
      <c r="B1482" s="188">
        <v>121038</v>
      </c>
      <c r="C1482" s="2" t="s">
        <v>93</v>
      </c>
      <c r="D1482" s="2" t="str">
        <f>IF(ISBLANK(C1482),"",VLOOKUP($W1482,Sheet2!$A$2:$E$29,3,FALSE))</f>
        <v>UI_icon_teshudognzuo_21</v>
      </c>
      <c r="E1482" s="2" t="str">
        <f t="shared" si="303"/>
        <v>思考</v>
      </c>
      <c r="I1482">
        <v>0</v>
      </c>
      <c r="J1482">
        <v>0</v>
      </c>
      <c r="K1482">
        <v>0</v>
      </c>
      <c r="P1482" s="2">
        <v>1</v>
      </c>
      <c r="T1482" s="136">
        <v>0</v>
      </c>
      <c r="U1482" s="167"/>
      <c r="W1482" s="2" t="s">
        <v>205</v>
      </c>
      <c r="X1482" s="2" t="str">
        <f>IF(ISBLANK(W1482),"",VLOOKUP($W1482,Sheet2!$A$2:$E$29,3,FALSE))</f>
        <v>UI_icon_teshudognzuo_21</v>
      </c>
      <c r="Y1482" s="2" t="str">
        <f>IF(ISBLANK(W1482),"",VLOOKUP($W1482,Sheet2!$A$2:$E$29,4,FALSE))</f>
        <v>BQ_mood21</v>
      </c>
    </row>
    <row r="1483" s="2" customFormat="1" ht="18.75" spans="1:25">
      <c r="A1483" s="4">
        <f t="shared" si="304"/>
        <v>1477</v>
      </c>
      <c r="B1483" s="188">
        <v>121038</v>
      </c>
      <c r="C1483" s="2" t="s">
        <v>364</v>
      </c>
      <c r="D1483" s="2" t="str">
        <f>IF(ISBLANK(C1483),"",VLOOKUP($W1483,Sheet2!$A$2:$E$29,3,FALSE))</f>
        <v>UI_icon_teshudognzuo_27</v>
      </c>
      <c r="E1483" s="2" t="str">
        <f t="shared" si="303"/>
        <v>秀</v>
      </c>
      <c r="I1483">
        <v>0</v>
      </c>
      <c r="J1483">
        <v>0</v>
      </c>
      <c r="K1483">
        <v>0</v>
      </c>
      <c r="P1483" s="2">
        <v>0</v>
      </c>
      <c r="T1483" s="136">
        <v>0</v>
      </c>
      <c r="U1483" s="167"/>
      <c r="W1483" s="2" t="s">
        <v>65</v>
      </c>
      <c r="X1483" s="2" t="str">
        <f>IF(ISBLANK(W1483),"",VLOOKUP($W1483,Sheet2!$A$2:$E$29,3,FALSE))</f>
        <v>UI_icon_teshudognzuo_27</v>
      </c>
      <c r="Y1483" s="2" t="str">
        <f>IF(ISBLANK(W1483),"",VLOOKUP($W1483,Sheet2!$A$2:$E$29,4,FALSE))</f>
        <v>BQ_mood27</v>
      </c>
    </row>
    <row r="1484" s="3" customFormat="1" ht="18.75" spans="1:25">
      <c r="A1484" s="4">
        <f t="shared" si="304"/>
        <v>1478</v>
      </c>
      <c r="B1484" s="3">
        <v>113107</v>
      </c>
      <c r="C1484" s="3" t="s">
        <v>50</v>
      </c>
      <c r="D1484" s="3" t="str">
        <f>IF(ISBLANK(C1484),"",VLOOKUP($W1484,Sheet2!$A$2:$E$29,3,FALSE))</f>
        <v>UI_icon_teshudognzuo_27</v>
      </c>
      <c r="E1484" s="3" t="str">
        <f t="shared" si="303"/>
        <v>秀</v>
      </c>
      <c r="F1484" s="3" t="s">
        <v>1499</v>
      </c>
      <c r="I1484" s="3">
        <v>1</v>
      </c>
      <c r="J1484" s="3">
        <v>0</v>
      </c>
      <c r="K1484" s="3">
        <v>1</v>
      </c>
      <c r="L1484" s="3" t="s">
        <v>1500</v>
      </c>
      <c r="O1484" s="3">
        <v>150</v>
      </c>
      <c r="P1484" s="3">
        <v>1</v>
      </c>
      <c r="T1484" s="12"/>
      <c r="U1484" s="12"/>
      <c r="W1484" s="3" t="s">
        <v>65</v>
      </c>
      <c r="X1484" s="3" t="str">
        <f>IF(ISBLANK(W1484),"",VLOOKUP($W1484,Sheet2!$A$2:$E$29,3,FALSE))</f>
        <v>UI_icon_teshudognzuo_27</v>
      </c>
      <c r="Y1484" s="3" t="str">
        <f>IF(ISBLANK(W1484),"",VLOOKUP($W1484,Sheet2!$A$2:$E$29,4,FALSE))</f>
        <v>BQ_mood27</v>
      </c>
    </row>
    <row r="1485" s="3" customFormat="1" ht="18.75" spans="1:25">
      <c r="A1485" s="4">
        <f t="shared" si="304"/>
        <v>1479</v>
      </c>
      <c r="B1485" s="3">
        <v>113107</v>
      </c>
      <c r="C1485" s="3" t="s">
        <v>56</v>
      </c>
      <c r="D1485" s="3" t="str">
        <f>IF(ISBLANK(C1485),"",VLOOKUP($W1485,Sheet2!$A$2:$E$29,3,FALSE))</f>
        <v>UI_icon_teshudognzuo_03</v>
      </c>
      <c r="E1485" s="3" t="str">
        <f t="shared" si="303"/>
        <v>打招呼</v>
      </c>
      <c r="F1485" s="3" t="s">
        <v>1501</v>
      </c>
      <c r="I1485" s="3">
        <v>1</v>
      </c>
      <c r="J1485" s="3">
        <v>0</v>
      </c>
      <c r="K1485" s="3">
        <v>1</v>
      </c>
      <c r="L1485" s="3" t="s">
        <v>1502</v>
      </c>
      <c r="O1485" s="3">
        <v>150</v>
      </c>
      <c r="P1485" s="3">
        <v>1</v>
      </c>
      <c r="T1485" s="12"/>
      <c r="U1485" s="12"/>
      <c r="W1485" s="3" t="s">
        <v>103</v>
      </c>
      <c r="X1485" s="3" t="str">
        <f>IF(ISBLANK(W1485),"",VLOOKUP($W1485,Sheet2!$A$2:$E$29,3,FALSE))</f>
        <v>UI_icon_teshudognzuo_03</v>
      </c>
      <c r="Y1485" s="3" t="str">
        <f>IF(ISBLANK(W1485),"",VLOOKUP($W1485,Sheet2!$A$2:$E$29,4,FALSE))</f>
        <v>BQ_mood03</v>
      </c>
    </row>
    <row r="1486" s="3" customFormat="1" ht="18.75" spans="1:25">
      <c r="A1486" s="4">
        <f t="shared" si="304"/>
        <v>1480</v>
      </c>
      <c r="B1486" s="3">
        <v>113107</v>
      </c>
      <c r="C1486" s="3" t="s">
        <v>61</v>
      </c>
      <c r="D1486" s="3" t="str">
        <f>IF(ISBLANK(C1486),"",VLOOKUP($W1486,Sheet2!$A$2:$E$29,3,FALSE))</f>
        <v>UI_icon_teshudognzuo_05</v>
      </c>
      <c r="E1486" s="3" t="str">
        <f t="shared" si="303"/>
        <v>示威</v>
      </c>
      <c r="F1486" s="3" t="s">
        <v>1503</v>
      </c>
      <c r="I1486" s="3">
        <v>1</v>
      </c>
      <c r="J1486" s="3">
        <v>0</v>
      </c>
      <c r="K1486" s="3">
        <v>1</v>
      </c>
      <c r="L1486" s="3" t="s">
        <v>1504</v>
      </c>
      <c r="O1486" s="3">
        <v>150</v>
      </c>
      <c r="P1486" s="3">
        <v>1</v>
      </c>
      <c r="T1486" s="12"/>
      <c r="U1486" s="12"/>
      <c r="W1486" s="3" t="s">
        <v>60</v>
      </c>
      <c r="X1486" s="3" t="str">
        <f>IF(ISBLANK(W1486),"",VLOOKUP($W1486,Sheet2!$A$2:$E$29,3,FALSE))</f>
        <v>UI_icon_teshudognzuo_05</v>
      </c>
      <c r="Y1486" s="3" t="str">
        <f>IF(ISBLANK(W1486),"",VLOOKUP($W1486,Sheet2!$A$2:$E$29,4,FALSE))</f>
        <v>BQ_mood05</v>
      </c>
    </row>
    <row r="1487" s="3" customFormat="1" ht="18.75" spans="1:25">
      <c r="A1487" s="4">
        <f t="shared" si="304"/>
        <v>1481</v>
      </c>
      <c r="B1487" s="3">
        <v>113107</v>
      </c>
      <c r="C1487" s="3" t="s">
        <v>66</v>
      </c>
      <c r="D1487" s="3" t="str">
        <f>IF(ISBLANK(C1487),"",VLOOKUP($W1487,Sheet2!$A$2:$E$29,3,FALSE))</f>
        <v>UI_icon_teshudognzuo_21</v>
      </c>
      <c r="E1487" s="3" t="str">
        <f t="shared" si="303"/>
        <v>思考</v>
      </c>
      <c r="F1487" s="3" t="s">
        <v>1505</v>
      </c>
      <c r="I1487" s="3">
        <v>1</v>
      </c>
      <c r="J1487" s="3">
        <v>0</v>
      </c>
      <c r="K1487" s="3">
        <v>1</v>
      </c>
      <c r="L1487" s="3" t="s">
        <v>1506</v>
      </c>
      <c r="O1487" s="3">
        <v>150</v>
      </c>
      <c r="P1487" s="3">
        <v>1</v>
      </c>
      <c r="T1487" s="12"/>
      <c r="U1487" s="12" t="s">
        <v>1507</v>
      </c>
      <c r="W1487" s="3" t="s">
        <v>205</v>
      </c>
      <c r="X1487" s="3" t="str">
        <f>IF(ISBLANK(W1487),"",VLOOKUP($W1487,Sheet2!$A$2:$E$29,3,FALSE))</f>
        <v>UI_icon_teshudognzuo_21</v>
      </c>
      <c r="Y1487" s="3" t="str">
        <f>IF(ISBLANK(W1487),"",VLOOKUP($W1487,Sheet2!$A$2:$E$29,4,FALSE))</f>
        <v>BQ_mood21</v>
      </c>
    </row>
    <row r="1488" s="3" customFormat="1" ht="18.75" spans="1:25">
      <c r="A1488" s="4">
        <f t="shared" si="304"/>
        <v>1482</v>
      </c>
      <c r="B1488" s="3">
        <v>113107</v>
      </c>
      <c r="C1488" s="3" t="s">
        <v>93</v>
      </c>
      <c r="D1488" s="3" t="str">
        <f>IF(ISBLANK(C1488),"",VLOOKUP($W1488,Sheet2!$A$2:$E$29,3,FALSE))</f>
        <v>UI_icon_teshudognzuo_07</v>
      </c>
      <c r="E1488" s="3" t="str">
        <f t="shared" si="303"/>
        <v>观望</v>
      </c>
      <c r="F1488" s="3" t="s">
        <v>1508</v>
      </c>
      <c r="I1488" s="3">
        <v>1</v>
      </c>
      <c r="J1488" s="3">
        <v>0</v>
      </c>
      <c r="K1488" s="3">
        <v>1</v>
      </c>
      <c r="L1488" s="3" t="s">
        <v>1509</v>
      </c>
      <c r="O1488" s="3">
        <v>150</v>
      </c>
      <c r="P1488" s="3">
        <v>1</v>
      </c>
      <c r="T1488" s="12"/>
      <c r="U1488" s="12"/>
      <c r="W1488" s="3" t="s">
        <v>127</v>
      </c>
      <c r="X1488" s="3" t="str">
        <f>IF(ISBLANK(W1488),"",VLOOKUP($W1488,Sheet2!$A$2:$E$29,3,FALSE))</f>
        <v>UI_icon_teshudognzuo_07</v>
      </c>
      <c r="Y1488" s="3" t="str">
        <f>IF(ISBLANK(W1488),"",VLOOKUP($W1488,Sheet2!$A$2:$E$29,4,FALSE))</f>
        <v>BQ_mood07</v>
      </c>
    </row>
    <row r="1489" s="3" customFormat="1" ht="18.75" spans="1:25">
      <c r="A1489" s="4">
        <f t="shared" ref="A1489:A1516" si="305">ROW()-6</f>
        <v>1483</v>
      </c>
      <c r="B1489" s="3">
        <v>113107</v>
      </c>
      <c r="C1489" s="3" t="s">
        <v>364</v>
      </c>
      <c r="D1489" s="3" t="str">
        <f>IF(ISBLANK(C1489),"",VLOOKUP($W1489,Sheet2!$A$2:$E$29,3,FALSE))</f>
        <v>UI_icon_teshudognzuo_27</v>
      </c>
      <c r="E1489" s="3" t="str">
        <f t="shared" si="303"/>
        <v>秀</v>
      </c>
      <c r="I1489" s="3">
        <v>0</v>
      </c>
      <c r="J1489" s="3">
        <v>1</v>
      </c>
      <c r="K1489" s="3">
        <v>0</v>
      </c>
      <c r="L1489" s="8"/>
      <c r="O1489" s="3">
        <v>150</v>
      </c>
      <c r="P1489" s="3">
        <v>0</v>
      </c>
      <c r="S1489" s="3" t="s">
        <v>365</v>
      </c>
      <c r="T1489" s="12"/>
      <c r="U1489" s="12"/>
      <c r="W1489" s="3" t="s">
        <v>65</v>
      </c>
      <c r="X1489" s="3" t="str">
        <f>IF(ISBLANK(W1489),"",VLOOKUP($W1489,Sheet2!$A$2:$E$29,3,FALSE))</f>
        <v>UI_icon_teshudognzuo_27</v>
      </c>
      <c r="Y1489" s="3" t="str">
        <f>IF(ISBLANK(W1489),"",VLOOKUP($W1489,Sheet2!$A$2:$E$29,4,FALSE))</f>
        <v>BQ_mood27</v>
      </c>
    </row>
    <row r="1490" s="43" customFormat="1" ht="18.75" spans="1:25">
      <c r="A1490" s="4">
        <f t="shared" si="305"/>
        <v>1484</v>
      </c>
      <c r="B1490" s="43">
        <v>113107</v>
      </c>
      <c r="C1490" s="43" t="s">
        <v>50</v>
      </c>
      <c r="D1490" s="43" t="str">
        <f>IF(ISBLANK(C1490),"",VLOOKUP($W1490,Sheet2!$A$2:$E$29,3,FALSE))</f>
        <v>UI_icon_teshudognzuo_27</v>
      </c>
      <c r="E1490" s="43" t="str">
        <f t="shared" si="303"/>
        <v>秀</v>
      </c>
      <c r="F1490" s="43" t="s">
        <v>1499</v>
      </c>
      <c r="I1490" s="43">
        <v>1</v>
      </c>
      <c r="J1490" s="43">
        <v>0</v>
      </c>
      <c r="K1490" s="43">
        <v>1</v>
      </c>
      <c r="L1490" s="43" t="s">
        <v>1500</v>
      </c>
      <c r="O1490" s="43">
        <v>4015001</v>
      </c>
      <c r="P1490" s="43">
        <v>1</v>
      </c>
      <c r="T1490" s="202"/>
      <c r="U1490" s="202"/>
      <c r="W1490" s="43" t="s">
        <v>65</v>
      </c>
      <c r="X1490" s="43" t="str">
        <f>IF(ISBLANK(W1490),"",VLOOKUP($W1490,Sheet2!$A$2:$E$29,3,FALSE))</f>
        <v>UI_icon_teshudognzuo_27</v>
      </c>
      <c r="Y1490" s="43" t="str">
        <f>IF(ISBLANK(W1490),"",VLOOKUP($W1490,Sheet2!$A$2:$E$29,4,FALSE))</f>
        <v>BQ_mood27</v>
      </c>
    </row>
    <row r="1491" s="43" customFormat="1" ht="18.75" spans="1:25">
      <c r="A1491" s="4">
        <f t="shared" si="305"/>
        <v>1485</v>
      </c>
      <c r="B1491" s="43">
        <v>113107</v>
      </c>
      <c r="C1491" s="43" t="s">
        <v>56</v>
      </c>
      <c r="D1491" s="43" t="str">
        <f>IF(ISBLANK(C1491),"",VLOOKUP($W1491,Sheet2!$A$2:$E$29,3,FALSE))</f>
        <v>UI_icon_teshudognzuo_03</v>
      </c>
      <c r="E1491" s="43" t="str">
        <f t="shared" si="303"/>
        <v>打招呼</v>
      </c>
      <c r="F1491" s="43" t="s">
        <v>1501</v>
      </c>
      <c r="I1491" s="43">
        <v>1</v>
      </c>
      <c r="J1491" s="43">
        <v>0</v>
      </c>
      <c r="K1491" s="43">
        <v>1</v>
      </c>
      <c r="L1491" s="43" t="s">
        <v>1502</v>
      </c>
      <c r="O1491" s="43">
        <v>4015001</v>
      </c>
      <c r="P1491" s="43">
        <v>1</v>
      </c>
      <c r="T1491" s="202"/>
      <c r="U1491" s="202"/>
      <c r="W1491" s="43" t="s">
        <v>103</v>
      </c>
      <c r="X1491" s="43" t="str">
        <f>IF(ISBLANK(W1491),"",VLOOKUP($W1491,Sheet2!$A$2:$E$29,3,FALSE))</f>
        <v>UI_icon_teshudognzuo_03</v>
      </c>
      <c r="Y1491" s="43" t="str">
        <f>IF(ISBLANK(W1491),"",VLOOKUP($W1491,Sheet2!$A$2:$E$29,4,FALSE))</f>
        <v>BQ_mood03</v>
      </c>
    </row>
    <row r="1492" s="43" customFormat="1" ht="18.75" spans="1:25">
      <c r="A1492" s="4">
        <f t="shared" si="305"/>
        <v>1486</v>
      </c>
      <c r="B1492" s="43">
        <v>113107</v>
      </c>
      <c r="C1492" s="43" t="s">
        <v>61</v>
      </c>
      <c r="D1492" s="43" t="str">
        <f>IF(ISBLANK(C1492),"",VLOOKUP($W1492,Sheet2!$A$2:$E$29,3,FALSE))</f>
        <v>UI_icon_teshudognzuo_05</v>
      </c>
      <c r="E1492" s="43" t="str">
        <f t="shared" si="303"/>
        <v>示威</v>
      </c>
      <c r="F1492" s="43" t="s">
        <v>1503</v>
      </c>
      <c r="I1492" s="43">
        <v>1</v>
      </c>
      <c r="J1492" s="43">
        <v>0</v>
      </c>
      <c r="K1492" s="43">
        <v>1</v>
      </c>
      <c r="L1492" s="43" t="s">
        <v>1504</v>
      </c>
      <c r="O1492" s="43">
        <v>4015001</v>
      </c>
      <c r="P1492" s="43">
        <v>1</v>
      </c>
      <c r="T1492" s="202"/>
      <c r="U1492" s="202"/>
      <c r="W1492" s="43" t="s">
        <v>60</v>
      </c>
      <c r="X1492" s="43" t="str">
        <f>IF(ISBLANK(W1492),"",VLOOKUP($W1492,Sheet2!$A$2:$E$29,3,FALSE))</f>
        <v>UI_icon_teshudognzuo_05</v>
      </c>
      <c r="Y1492" s="43" t="str">
        <f>IF(ISBLANK(W1492),"",VLOOKUP($W1492,Sheet2!$A$2:$E$29,4,FALSE))</f>
        <v>BQ_mood05</v>
      </c>
    </row>
    <row r="1493" s="43" customFormat="1" ht="37.5" spans="1:25">
      <c r="A1493" s="4">
        <f t="shared" si="305"/>
        <v>1487</v>
      </c>
      <c r="B1493" s="43">
        <v>113107</v>
      </c>
      <c r="C1493" s="43" t="s">
        <v>66</v>
      </c>
      <c r="D1493" s="43" t="str">
        <f>IF(ISBLANK(C1493),"",VLOOKUP($W1493,Sheet2!$A$2:$E$29,3,FALSE))</f>
        <v>UI_icon_teshudognzuo_21</v>
      </c>
      <c r="E1493" s="43" t="str">
        <f t="shared" si="303"/>
        <v>思考</v>
      </c>
      <c r="F1493" s="43" t="s">
        <v>1505</v>
      </c>
      <c r="I1493" s="43">
        <v>1</v>
      </c>
      <c r="J1493" s="43">
        <v>0</v>
      </c>
      <c r="K1493" s="43">
        <v>1</v>
      </c>
      <c r="L1493" s="43" t="s">
        <v>1506</v>
      </c>
      <c r="O1493" s="43">
        <v>4015001</v>
      </c>
      <c r="P1493" s="43">
        <v>1</v>
      </c>
      <c r="T1493" s="202"/>
      <c r="U1493" s="202" t="s">
        <v>1510</v>
      </c>
      <c r="W1493" s="43" t="s">
        <v>205</v>
      </c>
      <c r="X1493" s="43" t="str">
        <f>IF(ISBLANK(W1493),"",VLOOKUP($W1493,Sheet2!$A$2:$E$29,3,FALSE))</f>
        <v>UI_icon_teshudognzuo_21</v>
      </c>
      <c r="Y1493" s="43" t="str">
        <f>IF(ISBLANK(W1493),"",VLOOKUP($W1493,Sheet2!$A$2:$E$29,4,FALSE))</f>
        <v>BQ_mood21</v>
      </c>
    </row>
    <row r="1494" s="43" customFormat="1" ht="18.75" spans="1:25">
      <c r="A1494" s="4">
        <f t="shared" si="305"/>
        <v>1488</v>
      </c>
      <c r="B1494" s="43">
        <v>113107</v>
      </c>
      <c r="C1494" s="43" t="s">
        <v>93</v>
      </c>
      <c r="D1494" s="43" t="str">
        <f>IF(ISBLANK(C1494),"",VLOOKUP($W1494,Sheet2!$A$2:$E$29,3,FALSE))</f>
        <v>UI_icon_teshudognzuo_07</v>
      </c>
      <c r="E1494" s="43" t="str">
        <f t="shared" si="303"/>
        <v>观望</v>
      </c>
      <c r="F1494" s="43" t="s">
        <v>1508</v>
      </c>
      <c r="I1494" s="43">
        <v>1</v>
      </c>
      <c r="J1494" s="43">
        <v>0</v>
      </c>
      <c r="K1494" s="43">
        <v>1</v>
      </c>
      <c r="L1494" s="43" t="s">
        <v>1509</v>
      </c>
      <c r="O1494" s="43">
        <v>4015001</v>
      </c>
      <c r="P1494" s="43">
        <v>1</v>
      </c>
      <c r="T1494" s="202"/>
      <c r="U1494" s="202"/>
      <c r="W1494" s="43" t="s">
        <v>127</v>
      </c>
      <c r="X1494" s="43" t="str">
        <f>IF(ISBLANK(W1494),"",VLOOKUP($W1494,Sheet2!$A$2:$E$29,3,FALSE))</f>
        <v>UI_icon_teshudognzuo_07</v>
      </c>
      <c r="Y1494" s="43" t="str">
        <f>IF(ISBLANK(W1494),"",VLOOKUP($W1494,Sheet2!$A$2:$E$29,4,FALSE))</f>
        <v>BQ_mood07</v>
      </c>
    </row>
    <row r="1495" s="43" customFormat="1" ht="18.75" spans="1:25">
      <c r="A1495" s="4">
        <f t="shared" si="305"/>
        <v>1489</v>
      </c>
      <c r="B1495" s="43">
        <v>113107</v>
      </c>
      <c r="C1495" s="43" t="s">
        <v>364</v>
      </c>
      <c r="D1495" s="43" t="str">
        <f>IF(ISBLANK(C1495),"",VLOOKUP($W1495,Sheet2!$A$2:$E$29,3,FALSE))</f>
        <v>UI_icon_teshudognzuo_27</v>
      </c>
      <c r="E1495" s="43" t="str">
        <f t="shared" si="303"/>
        <v>秀</v>
      </c>
      <c r="I1495" s="43">
        <v>0</v>
      </c>
      <c r="J1495" s="43">
        <v>1</v>
      </c>
      <c r="K1495" s="43">
        <v>0</v>
      </c>
      <c r="L1495" s="200"/>
      <c r="O1495" s="43">
        <v>4015001</v>
      </c>
      <c r="P1495" s="43">
        <v>0</v>
      </c>
      <c r="S1495" s="43" t="s">
        <v>365</v>
      </c>
      <c r="T1495" s="202"/>
      <c r="U1495" s="202"/>
      <c r="W1495" s="43" t="s">
        <v>65</v>
      </c>
      <c r="X1495" s="43" t="str">
        <f>IF(ISBLANK(W1495),"",VLOOKUP($W1495,Sheet2!$A$2:$E$29,3,FALSE))</f>
        <v>UI_icon_teshudognzuo_27</v>
      </c>
      <c r="Y1495" s="43" t="str">
        <f>IF(ISBLANK(W1495),"",VLOOKUP($W1495,Sheet2!$A$2:$E$29,4,FALSE))</f>
        <v>BQ_mood27</v>
      </c>
    </row>
    <row r="1496" s="27" customFormat="1" ht="18.75" spans="1:25">
      <c r="A1496" s="4">
        <f t="shared" si="305"/>
        <v>1490</v>
      </c>
      <c r="B1496" s="43">
        <v>113107</v>
      </c>
      <c r="C1496" s="27" t="s">
        <v>1328</v>
      </c>
      <c r="D1496" s="27" t="str">
        <f>IF(ISBLANK(C1496),"",VLOOKUP($W1496,Sheet2!$A$2:$E$29,3,FALSE))</f>
        <v>UI_icon_teshudognzuo_05</v>
      </c>
      <c r="E1496" s="27" t="str">
        <f t="shared" si="303"/>
        <v>示威</v>
      </c>
      <c r="F1496" s="186"/>
      <c r="I1496" s="27">
        <v>1</v>
      </c>
      <c r="J1496" s="27">
        <v>0</v>
      </c>
      <c r="K1496" s="27">
        <v>0</v>
      </c>
      <c r="L1496" s="186"/>
      <c r="O1496" s="43">
        <v>4015001</v>
      </c>
      <c r="P1496" s="27">
        <v>0</v>
      </c>
      <c r="R1496" s="27">
        <v>1</v>
      </c>
      <c r="T1496" s="111"/>
      <c r="U1496" s="111"/>
      <c r="W1496" s="43" t="s">
        <v>60</v>
      </c>
      <c r="X1496" s="27" t="str">
        <f>IF(ISBLANK(W1496),"",VLOOKUP($W1496,Sheet2!$A$2:$E$29,3,FALSE))</f>
        <v>UI_icon_teshudognzuo_05</v>
      </c>
      <c r="Y1496" s="27" t="str">
        <f>IF(ISBLANK(W1496),"",VLOOKUP($W1496,Sheet2!$A$2:$E$29,4,FALSE))</f>
        <v>BQ_mood05</v>
      </c>
    </row>
    <row r="1497" customFormat="1" ht="16" customHeight="1" spans="1:25">
      <c r="A1497" s="4">
        <f t="shared" si="305"/>
        <v>1491</v>
      </c>
      <c r="B1497" s="68">
        <v>113059</v>
      </c>
      <c r="C1497" s="4" t="s">
        <v>50</v>
      </c>
      <c r="D1497" s="16" t="str">
        <f t="shared" ref="D1497:D1503" si="306">X1497</f>
        <v>UI_icon_teshudognzuo_05</v>
      </c>
      <c r="E1497" t="str">
        <f t="shared" si="303"/>
        <v>示威</v>
      </c>
      <c r="F1497" t="s">
        <v>704</v>
      </c>
      <c r="I1497">
        <v>1</v>
      </c>
      <c r="J1497" s="2">
        <v>0</v>
      </c>
      <c r="K1497">
        <v>1</v>
      </c>
      <c r="L1497" t="s">
        <v>705</v>
      </c>
      <c r="O1497" s="69">
        <v>4010302</v>
      </c>
      <c r="P1497">
        <v>1</v>
      </c>
      <c r="T1497" s="70"/>
      <c r="U1497" s="70"/>
      <c r="W1497" t="s">
        <v>60</v>
      </c>
      <c r="X1497" t="str">
        <f>IF(ISBLANK(W1497),"",VLOOKUP($W1497,Sheet2!$A$2:$E$29,3,FALSE))</f>
        <v>UI_icon_teshudognzuo_05</v>
      </c>
      <c r="Y1497" t="str">
        <f>IF(ISBLANK(W1497),"",VLOOKUP($W1497,Sheet2!$A$2:$E$29,4,FALSE))</f>
        <v>BQ_mood05</v>
      </c>
    </row>
    <row r="1498" customFormat="1" ht="16" customHeight="1" spans="1:25">
      <c r="A1498" s="4">
        <f t="shared" si="305"/>
        <v>1492</v>
      </c>
      <c r="B1498" s="68">
        <v>113059</v>
      </c>
      <c r="C1498" s="4" t="s">
        <v>56</v>
      </c>
      <c r="D1498" s="16" t="str">
        <f t="shared" si="306"/>
        <v>UI_icon_teshudognzuo_02</v>
      </c>
      <c r="E1498" t="str">
        <f t="shared" si="303"/>
        <v>拒绝</v>
      </c>
      <c r="F1498" t="s">
        <v>706</v>
      </c>
      <c r="I1498">
        <v>1</v>
      </c>
      <c r="J1498" s="2">
        <v>0</v>
      </c>
      <c r="K1498">
        <v>1</v>
      </c>
      <c r="L1498" t="s">
        <v>707</v>
      </c>
      <c r="O1498" s="69">
        <v>4010302</v>
      </c>
      <c r="P1498">
        <v>1</v>
      </c>
      <c r="T1498" s="70"/>
      <c r="U1498" s="70"/>
      <c r="W1498" t="s">
        <v>77</v>
      </c>
      <c r="X1498" t="str">
        <f>IF(ISBLANK(W1498),"",VLOOKUP($W1498,Sheet2!$A$2:$E$29,3,FALSE))</f>
        <v>UI_icon_teshudognzuo_02</v>
      </c>
      <c r="Y1498" t="str">
        <f>IF(ISBLANK(W1498),"",VLOOKUP($W1498,Sheet2!$A$2:$E$29,4,FALSE))</f>
        <v>BQ_mood02</v>
      </c>
    </row>
    <row r="1499" customFormat="1" ht="16" customHeight="1" spans="1:25">
      <c r="A1499" s="4">
        <f t="shared" si="305"/>
        <v>1493</v>
      </c>
      <c r="B1499" s="68">
        <v>113059</v>
      </c>
      <c r="C1499" s="4" t="s">
        <v>61</v>
      </c>
      <c r="D1499" s="16" t="str">
        <f t="shared" si="306"/>
        <v>UI_icon_teshudognzuo_04</v>
      </c>
      <c r="E1499" t="str">
        <f t="shared" si="303"/>
        <v>放松</v>
      </c>
      <c r="F1499" t="s">
        <v>708</v>
      </c>
      <c r="I1499">
        <v>1</v>
      </c>
      <c r="J1499" s="2">
        <v>0</v>
      </c>
      <c r="K1499">
        <v>1</v>
      </c>
      <c r="L1499" t="s">
        <v>709</v>
      </c>
      <c r="O1499" s="69">
        <v>4010302</v>
      </c>
      <c r="P1499">
        <v>1</v>
      </c>
      <c r="T1499" s="70"/>
      <c r="U1499" s="70" t="s">
        <v>710</v>
      </c>
      <c r="W1499" t="s">
        <v>111</v>
      </c>
      <c r="X1499" t="str">
        <f>IF(ISBLANK(W1499),"",VLOOKUP($W1499,Sheet2!$A$2:$E$29,3,FALSE))</f>
        <v>UI_icon_teshudognzuo_04</v>
      </c>
      <c r="Y1499" t="str">
        <f>IF(ISBLANK(W1499),"",VLOOKUP($W1499,Sheet2!$A$2:$E$29,4,FALSE))</f>
        <v>BQ_mood04</v>
      </c>
    </row>
    <row r="1500" customFormat="1" ht="16" customHeight="1" spans="1:25">
      <c r="A1500" s="4">
        <f t="shared" si="305"/>
        <v>1494</v>
      </c>
      <c r="B1500" s="68">
        <v>113059</v>
      </c>
      <c r="C1500" s="4" t="s">
        <v>66</v>
      </c>
      <c r="D1500" s="16" t="str">
        <f t="shared" si="306"/>
        <v>UI_icon_teshudognzuo_07</v>
      </c>
      <c r="E1500" t="str">
        <f t="shared" si="303"/>
        <v>观望</v>
      </c>
      <c r="F1500" t="s">
        <v>711</v>
      </c>
      <c r="I1500">
        <v>1</v>
      </c>
      <c r="J1500" s="2">
        <v>0</v>
      </c>
      <c r="K1500">
        <v>0</v>
      </c>
      <c r="L1500" t="s">
        <v>712</v>
      </c>
      <c r="O1500" s="69">
        <v>4010302</v>
      </c>
      <c r="P1500">
        <v>1</v>
      </c>
      <c r="T1500" s="70"/>
      <c r="U1500" s="70"/>
      <c r="W1500" t="s">
        <v>127</v>
      </c>
      <c r="X1500" t="str">
        <f>IF(ISBLANK(W1500),"",VLOOKUP($W1500,Sheet2!$A$2:$E$29,3,FALSE))</f>
        <v>UI_icon_teshudognzuo_07</v>
      </c>
      <c r="Y1500" t="str">
        <f>IF(ISBLANK(W1500),"",VLOOKUP($W1500,Sheet2!$A$2:$E$29,4,FALSE))</f>
        <v>BQ_mood07</v>
      </c>
    </row>
    <row r="1501" customFormat="1" ht="16" customHeight="1" spans="1:25">
      <c r="A1501" s="4">
        <f t="shared" si="305"/>
        <v>1495</v>
      </c>
      <c r="B1501" s="68">
        <v>113059</v>
      </c>
      <c r="C1501" s="4" t="s">
        <v>93</v>
      </c>
      <c r="D1501" s="16" t="str">
        <f t="shared" si="306"/>
        <v>UI_icon_teshudognzuo_22</v>
      </c>
      <c r="E1501" t="str">
        <f t="shared" si="303"/>
        <v>大笑</v>
      </c>
      <c r="F1501" t="s">
        <v>713</v>
      </c>
      <c r="I1501">
        <v>1</v>
      </c>
      <c r="J1501" s="2">
        <v>0</v>
      </c>
      <c r="K1501">
        <v>1</v>
      </c>
      <c r="L1501" t="s">
        <v>714</v>
      </c>
      <c r="O1501" s="69">
        <v>4010302</v>
      </c>
      <c r="P1501">
        <v>1</v>
      </c>
      <c r="T1501" s="70"/>
      <c r="U1501" s="70"/>
      <c r="W1501" t="s">
        <v>155</v>
      </c>
      <c r="X1501" t="str">
        <f>IF(ISBLANK(W1501),"",VLOOKUP($W1501,Sheet2!$A$2:$E$29,3,FALSE))</f>
        <v>UI_icon_teshudognzuo_22</v>
      </c>
      <c r="Y1501" t="str">
        <f>IF(ISBLANK(W1501),"",VLOOKUP($W1501,Sheet2!$A$2:$E$29,4,FALSE))</f>
        <v>BQ_mood22</v>
      </c>
    </row>
    <row r="1502" customFormat="1" ht="16" customHeight="1" spans="1:25">
      <c r="A1502" s="4">
        <f t="shared" si="305"/>
        <v>1496</v>
      </c>
      <c r="B1502" s="68">
        <v>113059</v>
      </c>
      <c r="C1502" s="4" t="s">
        <v>364</v>
      </c>
      <c r="D1502" s="16" t="str">
        <f t="shared" si="306"/>
        <v>UI_icon_teshudognzuo_27</v>
      </c>
      <c r="E1502" t="str">
        <f t="shared" si="303"/>
        <v>秀</v>
      </c>
      <c r="I1502">
        <v>0</v>
      </c>
      <c r="J1502" s="2">
        <v>1</v>
      </c>
      <c r="K1502">
        <v>0</v>
      </c>
      <c r="O1502" s="69">
        <v>4010302</v>
      </c>
      <c r="P1502">
        <v>0</v>
      </c>
      <c r="S1502" t="s">
        <v>365</v>
      </c>
      <c r="T1502" s="70"/>
      <c r="U1502" s="70"/>
      <c r="W1502" t="s">
        <v>65</v>
      </c>
      <c r="X1502" t="str">
        <f>IF(ISBLANK(W1502),"",VLOOKUP($W1502,Sheet2!$A$2:$E$29,3,FALSE))</f>
        <v>UI_icon_teshudognzuo_27</v>
      </c>
      <c r="Y1502" t="str">
        <f>IF(ISBLANK(W1502),"",VLOOKUP($W1502,Sheet2!$A$2:$E$29,4,FALSE))</f>
        <v>BQ_mood27</v>
      </c>
    </row>
    <row r="1503" customFormat="1" ht="16" customHeight="1" spans="1:25">
      <c r="A1503" s="4">
        <f t="shared" si="305"/>
        <v>1497</v>
      </c>
      <c r="B1503" s="68">
        <v>113059</v>
      </c>
      <c r="C1503" s="4" t="s">
        <v>547</v>
      </c>
      <c r="D1503" s="16" t="str">
        <f t="shared" si="306"/>
        <v>UI_icon_teshudognzuo_27</v>
      </c>
      <c r="E1503" t="str">
        <f t="shared" si="303"/>
        <v>秀</v>
      </c>
      <c r="I1503">
        <v>0</v>
      </c>
      <c r="J1503" s="2">
        <v>1</v>
      </c>
      <c r="K1503">
        <v>0</v>
      </c>
      <c r="O1503" s="69">
        <v>4010302</v>
      </c>
      <c r="P1503">
        <v>0</v>
      </c>
      <c r="S1503" t="s">
        <v>587</v>
      </c>
      <c r="T1503" s="70"/>
      <c r="U1503" s="70"/>
      <c r="W1503" t="s">
        <v>65</v>
      </c>
      <c r="X1503" t="str">
        <f>IF(ISBLANK(W1503),"",VLOOKUP($W1503,Sheet2!$A$2:$E$29,3,FALSE))</f>
        <v>UI_icon_teshudognzuo_27</v>
      </c>
      <c r="Y1503" t="str">
        <f>IF(ISBLANK(W1503),"",VLOOKUP($W1503,Sheet2!$A$2:$E$29,4,FALSE))</f>
        <v>BQ_mood27</v>
      </c>
    </row>
    <row r="1504" s="20" customFormat="1" ht="18.75" spans="1:25">
      <c r="A1504" s="76">
        <f t="shared" ref="A1504:A1553" si="307">ROW()-6</f>
        <v>1498</v>
      </c>
      <c r="B1504" s="20">
        <v>113108</v>
      </c>
      <c r="C1504" s="20" t="s">
        <v>50</v>
      </c>
      <c r="D1504" s="20" t="s">
        <v>1160</v>
      </c>
      <c r="E1504" s="20" t="s">
        <v>446</v>
      </c>
      <c r="F1504" s="197" t="s">
        <v>1511</v>
      </c>
      <c r="G1504" s="20">
        <v>0.6</v>
      </c>
      <c r="I1504" s="20">
        <v>1</v>
      </c>
      <c r="J1504" s="20">
        <v>0</v>
      </c>
      <c r="K1504" s="20">
        <v>1</v>
      </c>
      <c r="L1504" s="197" t="s">
        <v>1512</v>
      </c>
      <c r="O1504" s="20">
        <v>151</v>
      </c>
      <c r="P1504" s="20">
        <v>1</v>
      </c>
      <c r="T1504" s="203"/>
      <c r="U1504" s="203"/>
      <c r="W1504" s="20" t="s">
        <v>446</v>
      </c>
      <c r="X1504" s="20" t="str">
        <f>IF(ISBLANK(W1504),"",VLOOKUP($W1504,Sheet2!$A$2:$E$29,3,FALSE))</f>
        <v>UI_icon_teshudognzuo_10</v>
      </c>
      <c r="Y1504" s="20" t="str">
        <f>IF(ISBLANK(W1504),"",VLOOKUP($W1504,Sheet2!$A$2:$E$29,4,FALSE))</f>
        <v>BQ_mood10</v>
      </c>
    </row>
    <row r="1505" s="20" customFormat="1" ht="18.75" spans="1:25">
      <c r="A1505" s="76">
        <f t="shared" si="307"/>
        <v>1499</v>
      </c>
      <c r="B1505" s="20">
        <v>113108</v>
      </c>
      <c r="C1505" s="20" t="s">
        <v>56</v>
      </c>
      <c r="D1505" s="20" t="s">
        <v>135</v>
      </c>
      <c r="E1505" s="20" t="s">
        <v>77</v>
      </c>
      <c r="F1505" s="197" t="s">
        <v>1513</v>
      </c>
      <c r="G1505" s="20">
        <v>0.5</v>
      </c>
      <c r="I1505" s="20">
        <v>1</v>
      </c>
      <c r="J1505" s="20">
        <v>0</v>
      </c>
      <c r="K1505" s="20">
        <v>1</v>
      </c>
      <c r="L1505" s="197" t="s">
        <v>1514</v>
      </c>
      <c r="O1505" s="20">
        <v>151</v>
      </c>
      <c r="P1505" s="20">
        <v>1</v>
      </c>
      <c r="T1505" s="203"/>
      <c r="U1505" s="203"/>
      <c r="W1505" s="20" t="s">
        <v>77</v>
      </c>
      <c r="X1505" s="20" t="str">
        <f>IF(ISBLANK(W1505),"",VLOOKUP($W1505,Sheet2!$A$2:$E$29,3,FALSE))</f>
        <v>UI_icon_teshudognzuo_02</v>
      </c>
      <c r="Y1505" s="20" t="str">
        <f>IF(ISBLANK(W1505),"",VLOOKUP($W1505,Sheet2!$A$2:$E$29,4,FALSE))</f>
        <v>BQ_mood02</v>
      </c>
    </row>
    <row r="1506" s="20" customFormat="1" ht="18.75" spans="1:25">
      <c r="A1506" s="76">
        <f t="shared" si="307"/>
        <v>1500</v>
      </c>
      <c r="B1506" s="20">
        <v>113108</v>
      </c>
      <c r="C1506" s="20" t="s">
        <v>61</v>
      </c>
      <c r="D1506" s="20" t="s">
        <v>1298</v>
      </c>
      <c r="E1506" s="20" t="s">
        <v>375</v>
      </c>
      <c r="F1506" s="197" t="s">
        <v>1515</v>
      </c>
      <c r="G1506" s="20">
        <v>0.4</v>
      </c>
      <c r="I1506" s="20">
        <v>1</v>
      </c>
      <c r="J1506" s="20">
        <v>0</v>
      </c>
      <c r="K1506" s="20">
        <v>1</v>
      </c>
      <c r="L1506" s="197" t="s">
        <v>1516</v>
      </c>
      <c r="N1506" s="20">
        <v>4.7</v>
      </c>
      <c r="O1506" s="20">
        <v>151</v>
      </c>
      <c r="P1506" s="20">
        <v>1</v>
      </c>
      <c r="T1506" s="203"/>
      <c r="U1506" s="203"/>
      <c r="W1506" s="20" t="s">
        <v>375</v>
      </c>
      <c r="X1506" s="20" t="str">
        <f>IF(ISBLANK(W1506),"",VLOOKUP($W1506,Sheet2!$A$2:$E$29,3,FALSE))</f>
        <v>UI_icon_teshudognzuo_12</v>
      </c>
      <c r="Y1506" s="20" t="str">
        <f>IF(ISBLANK(W1506),"",VLOOKUP($W1506,Sheet2!$A$2:$E$29,4,FALSE))</f>
        <v>BQ_mood12</v>
      </c>
    </row>
    <row r="1507" s="20" customFormat="1" ht="18.75" spans="1:25">
      <c r="A1507" s="76">
        <f t="shared" si="307"/>
        <v>1501</v>
      </c>
      <c r="B1507" s="20">
        <v>113108</v>
      </c>
      <c r="C1507" s="20" t="s">
        <v>66</v>
      </c>
      <c r="D1507" s="20" t="s">
        <v>83</v>
      </c>
      <c r="E1507" s="20" t="s">
        <v>60</v>
      </c>
      <c r="F1507" s="197" t="s">
        <v>1517</v>
      </c>
      <c r="G1507" s="20">
        <v>0.7</v>
      </c>
      <c r="I1507" s="20">
        <v>1</v>
      </c>
      <c r="J1507" s="20">
        <v>0</v>
      </c>
      <c r="K1507" s="20">
        <v>1</v>
      </c>
      <c r="L1507" s="197" t="s">
        <v>1518</v>
      </c>
      <c r="O1507" s="20">
        <v>151</v>
      </c>
      <c r="P1507" s="20">
        <v>1</v>
      </c>
      <c r="T1507" s="203"/>
      <c r="U1507" s="203" t="s">
        <v>1519</v>
      </c>
      <c r="W1507" s="20" t="s">
        <v>60</v>
      </c>
      <c r="X1507" s="20" t="str">
        <f>IF(ISBLANK(W1507),"",VLOOKUP($W1507,Sheet2!$A$2:$E$29,3,FALSE))</f>
        <v>UI_icon_teshudognzuo_05</v>
      </c>
      <c r="Y1507" s="20" t="str">
        <f>IF(ISBLANK(W1507),"",VLOOKUP($W1507,Sheet2!$A$2:$E$29,4,FALSE))</f>
        <v>BQ_mood05</v>
      </c>
    </row>
    <row r="1508" s="20" customFormat="1" ht="18.75" spans="1:25">
      <c r="A1508" s="76">
        <f t="shared" si="307"/>
        <v>1502</v>
      </c>
      <c r="B1508" s="20">
        <v>113108</v>
      </c>
      <c r="C1508" s="20" t="s">
        <v>93</v>
      </c>
      <c r="D1508" s="20" t="s">
        <v>1128</v>
      </c>
      <c r="E1508" s="20" t="s">
        <v>194</v>
      </c>
      <c r="F1508" s="197" t="s">
        <v>1520</v>
      </c>
      <c r="G1508" s="20">
        <v>0.8</v>
      </c>
      <c r="I1508" s="20">
        <v>1</v>
      </c>
      <c r="J1508" s="20">
        <v>0</v>
      </c>
      <c r="K1508" s="20">
        <v>1</v>
      </c>
      <c r="L1508" s="197" t="s">
        <v>1521</v>
      </c>
      <c r="O1508" s="20">
        <v>151</v>
      </c>
      <c r="P1508" s="20">
        <v>1</v>
      </c>
      <c r="T1508" s="203"/>
      <c r="U1508" s="203"/>
      <c r="W1508" s="20" t="s">
        <v>194</v>
      </c>
      <c r="X1508" s="20" t="str">
        <f>IF(ISBLANK(W1508),"",VLOOKUP($W1508,Sheet2!$A$2:$E$29,3,FALSE))</f>
        <v>UI_icon_teshudognzuo_15</v>
      </c>
      <c r="Y1508" s="20" t="str">
        <f>IF(ISBLANK(W1508),"",VLOOKUP($W1508,Sheet2!$A$2:$E$29,4,FALSE))</f>
        <v>BQ_mood15</v>
      </c>
    </row>
    <row r="1509" s="20" customFormat="1" ht="18.75" spans="1:25">
      <c r="A1509" s="76">
        <f t="shared" si="307"/>
        <v>1503</v>
      </c>
      <c r="B1509" s="20">
        <v>113108</v>
      </c>
      <c r="C1509" s="20" t="s">
        <v>364</v>
      </c>
      <c r="D1509" s="20" t="s">
        <v>78</v>
      </c>
      <c r="E1509" s="20" t="s">
        <v>65</v>
      </c>
      <c r="F1509" s="197"/>
      <c r="I1509" s="20">
        <v>0</v>
      </c>
      <c r="J1509" s="20">
        <v>1</v>
      </c>
      <c r="K1509" s="20">
        <v>0</v>
      </c>
      <c r="L1509" s="201"/>
      <c r="O1509" s="20">
        <v>151</v>
      </c>
      <c r="P1509" s="20">
        <v>0</v>
      </c>
      <c r="S1509" s="20" t="s">
        <v>365</v>
      </c>
      <c r="T1509" s="203"/>
      <c r="U1509" s="203"/>
      <c r="W1509" s="20" t="s">
        <v>65</v>
      </c>
      <c r="X1509" s="20" t="str">
        <f>IF(ISBLANK(W1509),"",VLOOKUP($W1509,Sheet2!$A$2:$E$29,3,FALSE))</f>
        <v>UI_icon_teshudognzuo_27</v>
      </c>
      <c r="Y1509" s="20" t="str">
        <f>IF(ISBLANK(W1509),"",VLOOKUP($W1509,Sheet2!$A$2:$E$29,4,FALSE))</f>
        <v>BQ_mood27</v>
      </c>
    </row>
    <row r="1510" s="33" customFormat="1" ht="18.75" spans="1:25">
      <c r="A1510" s="129">
        <f t="shared" si="307"/>
        <v>1504</v>
      </c>
      <c r="B1510" s="33">
        <v>113108</v>
      </c>
      <c r="C1510" s="33" t="s">
        <v>50</v>
      </c>
      <c r="D1510" s="33" t="s">
        <v>1160</v>
      </c>
      <c r="E1510" s="33" t="s">
        <v>446</v>
      </c>
      <c r="F1510" s="197" t="s">
        <v>1511</v>
      </c>
      <c r="G1510" s="33">
        <v>0.6</v>
      </c>
      <c r="I1510" s="33">
        <v>1</v>
      </c>
      <c r="J1510" s="33">
        <v>0</v>
      </c>
      <c r="K1510" s="33">
        <v>1</v>
      </c>
      <c r="L1510" s="197" t="s">
        <v>1512</v>
      </c>
      <c r="O1510" s="33">
        <v>4015101</v>
      </c>
      <c r="P1510" s="33">
        <v>1</v>
      </c>
      <c r="T1510" s="133"/>
      <c r="U1510" s="133"/>
      <c r="W1510" s="33" t="s">
        <v>446</v>
      </c>
      <c r="X1510" s="33" t="str">
        <f>IF(ISBLANK(W1510),"",VLOOKUP($W1510,Sheet2!$A$2:$E$29,3,FALSE))</f>
        <v>UI_icon_teshudognzuo_10</v>
      </c>
      <c r="Y1510" s="33" t="str">
        <f>IF(ISBLANK(W1510),"",VLOOKUP($W1510,Sheet2!$A$2:$E$29,4,FALSE))</f>
        <v>BQ_mood10</v>
      </c>
    </row>
    <row r="1511" s="33" customFormat="1" ht="18.75" spans="1:25">
      <c r="A1511" s="129">
        <f t="shared" si="307"/>
        <v>1505</v>
      </c>
      <c r="B1511" s="33">
        <v>113108</v>
      </c>
      <c r="C1511" s="33" t="s">
        <v>56</v>
      </c>
      <c r="D1511" s="33" t="s">
        <v>135</v>
      </c>
      <c r="E1511" s="33" t="s">
        <v>77</v>
      </c>
      <c r="F1511" s="197" t="s">
        <v>1513</v>
      </c>
      <c r="G1511" s="33">
        <v>0.5</v>
      </c>
      <c r="I1511" s="33">
        <v>1</v>
      </c>
      <c r="J1511" s="33">
        <v>0</v>
      </c>
      <c r="K1511" s="33">
        <v>1</v>
      </c>
      <c r="L1511" s="197" t="s">
        <v>1514</v>
      </c>
      <c r="O1511" s="33">
        <v>4015101</v>
      </c>
      <c r="P1511" s="33">
        <v>1</v>
      </c>
      <c r="T1511" s="133"/>
      <c r="U1511" s="133"/>
      <c r="W1511" s="33" t="s">
        <v>77</v>
      </c>
      <c r="X1511" s="33" t="str">
        <f>IF(ISBLANK(W1511),"",VLOOKUP($W1511,Sheet2!$A$2:$E$29,3,FALSE))</f>
        <v>UI_icon_teshudognzuo_02</v>
      </c>
      <c r="Y1511" s="33" t="str">
        <f>IF(ISBLANK(W1511),"",VLOOKUP($W1511,Sheet2!$A$2:$E$29,4,FALSE))</f>
        <v>BQ_mood02</v>
      </c>
    </row>
    <row r="1512" s="33" customFormat="1" ht="18.75" spans="1:25">
      <c r="A1512" s="129">
        <f t="shared" si="307"/>
        <v>1506</v>
      </c>
      <c r="B1512" s="33">
        <v>113108</v>
      </c>
      <c r="C1512" s="33" t="s">
        <v>61</v>
      </c>
      <c r="D1512" s="33" t="s">
        <v>1298</v>
      </c>
      <c r="E1512" s="33" t="s">
        <v>375</v>
      </c>
      <c r="F1512" s="197" t="s">
        <v>1515</v>
      </c>
      <c r="G1512" s="33">
        <v>0.4</v>
      </c>
      <c r="I1512" s="33">
        <v>1</v>
      </c>
      <c r="J1512" s="33">
        <v>0</v>
      </c>
      <c r="K1512" s="33">
        <v>1</v>
      </c>
      <c r="L1512" s="197" t="s">
        <v>1516</v>
      </c>
      <c r="N1512" s="33">
        <v>4.7</v>
      </c>
      <c r="O1512" s="33">
        <v>4015101</v>
      </c>
      <c r="P1512" s="33">
        <v>1</v>
      </c>
      <c r="T1512" s="133"/>
      <c r="U1512" s="133"/>
      <c r="W1512" s="33" t="s">
        <v>375</v>
      </c>
      <c r="X1512" s="33" t="str">
        <f>IF(ISBLANK(W1512),"",VLOOKUP($W1512,Sheet2!$A$2:$E$29,3,FALSE))</f>
        <v>UI_icon_teshudognzuo_12</v>
      </c>
      <c r="Y1512" s="33" t="str">
        <f>IF(ISBLANK(W1512),"",VLOOKUP($W1512,Sheet2!$A$2:$E$29,4,FALSE))</f>
        <v>BQ_mood12</v>
      </c>
    </row>
    <row r="1513" s="33" customFormat="1" ht="37.5" spans="1:25">
      <c r="A1513" s="129">
        <f t="shared" si="307"/>
        <v>1507</v>
      </c>
      <c r="B1513" s="33">
        <v>113108</v>
      </c>
      <c r="C1513" s="33" t="s">
        <v>66</v>
      </c>
      <c r="D1513" s="33" t="s">
        <v>83</v>
      </c>
      <c r="E1513" s="33" t="s">
        <v>60</v>
      </c>
      <c r="F1513" s="197" t="s">
        <v>1517</v>
      </c>
      <c r="G1513" s="33">
        <v>0.7</v>
      </c>
      <c r="I1513" s="33">
        <v>1</v>
      </c>
      <c r="J1513" s="33">
        <v>0</v>
      </c>
      <c r="K1513" s="33">
        <v>1</v>
      </c>
      <c r="L1513" s="197" t="s">
        <v>1518</v>
      </c>
      <c r="O1513" s="33">
        <v>4015101</v>
      </c>
      <c r="P1513" s="33">
        <v>1</v>
      </c>
      <c r="T1513" s="133"/>
      <c r="U1513" s="133" t="s">
        <v>1522</v>
      </c>
      <c r="W1513" s="33" t="s">
        <v>60</v>
      </c>
      <c r="X1513" s="33" t="str">
        <f>IF(ISBLANK(W1513),"",VLOOKUP($W1513,Sheet2!$A$2:$E$29,3,FALSE))</f>
        <v>UI_icon_teshudognzuo_05</v>
      </c>
      <c r="Y1513" s="33" t="str">
        <f>IF(ISBLANK(W1513),"",VLOOKUP($W1513,Sheet2!$A$2:$E$29,4,FALSE))</f>
        <v>BQ_mood05</v>
      </c>
    </row>
    <row r="1514" s="33" customFormat="1" ht="18.75" spans="1:25">
      <c r="A1514" s="129">
        <f t="shared" si="307"/>
        <v>1508</v>
      </c>
      <c r="B1514" s="33">
        <v>113108</v>
      </c>
      <c r="C1514" s="33" t="s">
        <v>93</v>
      </c>
      <c r="D1514" s="33" t="s">
        <v>1128</v>
      </c>
      <c r="E1514" s="33" t="s">
        <v>194</v>
      </c>
      <c r="F1514" s="197" t="s">
        <v>1520</v>
      </c>
      <c r="G1514" s="33">
        <v>0.8</v>
      </c>
      <c r="I1514" s="33">
        <v>1</v>
      </c>
      <c r="J1514" s="33">
        <v>0</v>
      </c>
      <c r="K1514" s="33">
        <v>1</v>
      </c>
      <c r="L1514" s="197" t="s">
        <v>1521</v>
      </c>
      <c r="O1514" s="33">
        <v>4015101</v>
      </c>
      <c r="P1514" s="33">
        <v>1</v>
      </c>
      <c r="T1514" s="133"/>
      <c r="U1514" s="133"/>
      <c r="W1514" s="33" t="s">
        <v>194</v>
      </c>
      <c r="X1514" s="33" t="str">
        <f>IF(ISBLANK(W1514),"",VLOOKUP($W1514,Sheet2!$A$2:$E$29,3,FALSE))</f>
        <v>UI_icon_teshudognzuo_15</v>
      </c>
      <c r="Y1514" s="33" t="str">
        <f>IF(ISBLANK(W1514),"",VLOOKUP($W1514,Sheet2!$A$2:$E$29,4,FALSE))</f>
        <v>BQ_mood15</v>
      </c>
    </row>
    <row r="1515" s="33" customFormat="1" ht="18.75" spans="1:25">
      <c r="A1515" s="129">
        <f t="shared" si="307"/>
        <v>1509</v>
      </c>
      <c r="B1515" s="33">
        <v>113108</v>
      </c>
      <c r="C1515" s="33" t="s">
        <v>364</v>
      </c>
      <c r="D1515" s="33" t="s">
        <v>78</v>
      </c>
      <c r="E1515" s="33" t="s">
        <v>65</v>
      </c>
      <c r="F1515" s="197"/>
      <c r="I1515" s="33">
        <v>0</v>
      </c>
      <c r="J1515" s="33">
        <v>1</v>
      </c>
      <c r="K1515" s="33">
        <v>0</v>
      </c>
      <c r="L1515" s="201"/>
      <c r="O1515" s="33">
        <v>4015101</v>
      </c>
      <c r="P1515" s="33">
        <v>0</v>
      </c>
      <c r="S1515" s="33" t="s">
        <v>365</v>
      </c>
      <c r="T1515" s="133"/>
      <c r="U1515" s="133"/>
      <c r="W1515" s="33" t="s">
        <v>65</v>
      </c>
      <c r="X1515" s="33" t="str">
        <f>IF(ISBLANK(W1515),"",VLOOKUP($W1515,Sheet2!$A$2:$E$29,3,FALSE))</f>
        <v>UI_icon_teshudognzuo_27</v>
      </c>
      <c r="Y1515" s="33" t="str">
        <f>IF(ISBLANK(W1515),"",VLOOKUP($W1515,Sheet2!$A$2:$E$29,4,FALSE))</f>
        <v>BQ_mood27</v>
      </c>
    </row>
    <row r="1516" s="33" customFormat="1" ht="18.75" spans="1:25">
      <c r="A1516" s="129">
        <f t="shared" si="307"/>
        <v>1510</v>
      </c>
      <c r="B1516" s="33">
        <v>113108</v>
      </c>
      <c r="C1516" s="33" t="s">
        <v>1328</v>
      </c>
      <c r="D1516" s="33" t="str">
        <f>IF(ISBLANK(C1516),"",VLOOKUP($W1516,Sheet2!$A$2:$E$29,3,FALSE))</f>
        <v>UI_icon_teshudognzuo_05</v>
      </c>
      <c r="E1516" s="33" t="str">
        <f t="shared" si="303"/>
        <v>示威</v>
      </c>
      <c r="F1516" s="198"/>
      <c r="I1516" s="33">
        <v>1</v>
      </c>
      <c r="J1516" s="33">
        <v>0</v>
      </c>
      <c r="K1516" s="33">
        <v>0</v>
      </c>
      <c r="L1516" s="198"/>
      <c r="O1516" s="33">
        <v>4015101</v>
      </c>
      <c r="P1516" s="33">
        <v>0</v>
      </c>
      <c r="R1516" s="33">
        <v>1</v>
      </c>
      <c r="T1516" s="133"/>
      <c r="U1516" s="133"/>
      <c r="W1516" s="33" t="s">
        <v>60</v>
      </c>
      <c r="X1516" s="33" t="str">
        <f>IF(ISBLANK(W1516),"",VLOOKUP($W1516,Sheet2!$A$2:$E$29,3,FALSE))</f>
        <v>UI_icon_teshudognzuo_05</v>
      </c>
      <c r="Y1516" s="33" t="str">
        <f>IF(ISBLANK(W1516),"",VLOOKUP($W1516,Sheet2!$A$2:$E$29,4,FALSE))</f>
        <v>BQ_mood05</v>
      </c>
    </row>
    <row r="1517" spans="1:25">
      <c r="A1517" s="129">
        <f t="shared" si="307"/>
        <v>1511</v>
      </c>
      <c r="B1517">
        <v>113004</v>
      </c>
      <c r="C1517" t="s">
        <v>364</v>
      </c>
      <c r="D1517" s="33" t="s">
        <v>83</v>
      </c>
      <c r="E1517" s="33" t="s">
        <v>60</v>
      </c>
      <c r="I1517">
        <v>0</v>
      </c>
      <c r="J1517">
        <v>1</v>
      </c>
      <c r="K1517">
        <v>0</v>
      </c>
      <c r="O1517">
        <v>42</v>
      </c>
      <c r="P1517">
        <v>0</v>
      </c>
      <c r="S1517" t="s">
        <v>587</v>
      </c>
      <c r="W1517" s="33" t="s">
        <v>60</v>
      </c>
      <c r="X1517" s="16" t="str">
        <f>IF(ISBLANK(W1517),"",VLOOKUP($W1517,Sheet2!$A$2:$E$29,3,FALSE))</f>
        <v>UI_icon_teshudognzuo_05</v>
      </c>
      <c r="Y1517" s="16" t="str">
        <f>IF(ISBLANK(W1517),"",VLOOKUP($W1517,Sheet2!$A$2:$E$29,4,FALSE))</f>
        <v>BQ_mood05</v>
      </c>
    </row>
    <row r="1518" customFormat="1" spans="1:25">
      <c r="A1518" s="129">
        <f t="shared" si="307"/>
        <v>1512</v>
      </c>
      <c r="B1518">
        <v>113004</v>
      </c>
      <c r="C1518" t="s">
        <v>364</v>
      </c>
      <c r="D1518" s="33" t="s">
        <v>83</v>
      </c>
      <c r="E1518" s="33" t="s">
        <v>60</v>
      </c>
      <c r="I1518">
        <v>0</v>
      </c>
      <c r="J1518">
        <v>1</v>
      </c>
      <c r="K1518">
        <v>0</v>
      </c>
      <c r="O1518">
        <v>404201</v>
      </c>
      <c r="P1518">
        <v>0</v>
      </c>
      <c r="S1518" t="s">
        <v>587</v>
      </c>
      <c r="W1518" s="33" t="s">
        <v>60</v>
      </c>
      <c r="X1518" s="16" t="str">
        <f>IF(ISBLANK(W1518),"",VLOOKUP($W1518,Sheet2!$A$2:$E$29,3,FALSE))</f>
        <v>UI_icon_teshudognzuo_05</v>
      </c>
      <c r="Y1518" s="16" t="str">
        <f>IF(ISBLANK(W1518),"",VLOOKUP($W1518,Sheet2!$A$2:$E$29,4,FALSE))</f>
        <v>BQ_mood05</v>
      </c>
    </row>
    <row r="1519" s="44" customFormat="1" spans="1:25">
      <c r="A1519" s="44">
        <f t="shared" si="307"/>
        <v>1513</v>
      </c>
      <c r="B1519" s="44">
        <v>113109</v>
      </c>
      <c r="C1519" s="44" t="s">
        <v>50</v>
      </c>
      <c r="D1519" s="44" t="str">
        <f>IF(ISBLANK(C1519),"",VLOOKUP($W1519,Sheet2!$A$2:$E$29,3,FALSE))</f>
        <v>UI_icon_teshudognzuo_03</v>
      </c>
      <c r="E1519" s="44" t="str">
        <f t="shared" ref="E1519:E1553" si="308">W1519</f>
        <v>打招呼</v>
      </c>
      <c r="F1519" s="44" t="s">
        <v>1523</v>
      </c>
      <c r="I1519" s="44">
        <v>1</v>
      </c>
      <c r="J1519" s="44">
        <v>0</v>
      </c>
      <c r="K1519" s="44">
        <v>1</v>
      </c>
      <c r="L1519" s="44" t="s">
        <v>1524</v>
      </c>
      <c r="O1519" s="44">
        <v>152</v>
      </c>
      <c r="P1519" s="44">
        <v>1</v>
      </c>
      <c r="W1519" s="44" t="s">
        <v>103</v>
      </c>
      <c r="X1519" s="44" t="str">
        <f>IF(ISBLANK(W1519),"",VLOOKUP($W1519,Sheet2!$A$2:$E$29,3,FALSE))</f>
        <v>UI_icon_teshudognzuo_03</v>
      </c>
      <c r="Y1519" s="44" t="str">
        <f>IF(ISBLANK(W1519),"",VLOOKUP($W1519,Sheet2!$A$2:$E$29,4,FALSE))</f>
        <v>BQ_mood03</v>
      </c>
    </row>
    <row r="1520" s="44" customFormat="1" spans="1:25">
      <c r="A1520" s="44">
        <f t="shared" si="307"/>
        <v>1514</v>
      </c>
      <c r="B1520" s="44">
        <v>113109</v>
      </c>
      <c r="C1520" s="44" t="s">
        <v>56</v>
      </c>
      <c r="D1520" s="44" t="str">
        <f>IF(ISBLANK(C1520),"",VLOOKUP($W1520,Sheet2!$A$2:$E$29,3,FALSE))</f>
        <v>UI_icon_teshudognzuo_22</v>
      </c>
      <c r="E1520" s="44" t="str">
        <f t="shared" si="308"/>
        <v>大笑</v>
      </c>
      <c r="F1520" s="44" t="s">
        <v>1525</v>
      </c>
      <c r="I1520" s="44">
        <v>1</v>
      </c>
      <c r="J1520" s="44">
        <v>0</v>
      </c>
      <c r="K1520" s="44">
        <v>1</v>
      </c>
      <c r="L1520" s="44" t="s">
        <v>1526</v>
      </c>
      <c r="O1520" s="44">
        <v>152</v>
      </c>
      <c r="P1520" s="44">
        <v>1</v>
      </c>
      <c r="W1520" s="44" t="s">
        <v>155</v>
      </c>
      <c r="X1520" s="44" t="str">
        <f>IF(ISBLANK(W1520),"",VLOOKUP($W1520,Sheet2!$A$2:$E$29,3,FALSE))</f>
        <v>UI_icon_teshudognzuo_22</v>
      </c>
      <c r="Y1520" s="44" t="str">
        <f>IF(ISBLANK(W1520),"",VLOOKUP($W1520,Sheet2!$A$2:$E$29,4,FALSE))</f>
        <v>BQ_mood22</v>
      </c>
    </row>
    <row r="1521" s="44" customFormat="1" spans="1:25">
      <c r="A1521" s="44">
        <f t="shared" si="307"/>
        <v>1515</v>
      </c>
      <c r="B1521" s="44">
        <v>113109</v>
      </c>
      <c r="C1521" s="44" t="s">
        <v>61</v>
      </c>
      <c r="D1521" s="44" t="str">
        <f>IF(ISBLANK(C1521),"",VLOOKUP($W1521,Sheet2!$A$2:$E$29,3,FALSE))</f>
        <v>UI_icon_teshudognzuo_04</v>
      </c>
      <c r="E1521" s="44" t="str">
        <f t="shared" si="308"/>
        <v>放松</v>
      </c>
      <c r="F1521" s="44" t="s">
        <v>1527</v>
      </c>
      <c r="G1521" s="44">
        <v>0.3</v>
      </c>
      <c r="I1521" s="44">
        <v>1</v>
      </c>
      <c r="J1521" s="44">
        <v>0</v>
      </c>
      <c r="K1521" s="44">
        <v>1</v>
      </c>
      <c r="L1521" s="44" t="s">
        <v>1528</v>
      </c>
      <c r="O1521" s="44">
        <v>152</v>
      </c>
      <c r="P1521" s="44">
        <v>1</v>
      </c>
      <c r="U1521" s="44" t="s">
        <v>1529</v>
      </c>
      <c r="W1521" s="44" t="s">
        <v>111</v>
      </c>
      <c r="X1521" s="44" t="str">
        <f>IF(ISBLANK(W1521),"",VLOOKUP($W1521,Sheet2!$A$2:$E$29,3,FALSE))</f>
        <v>UI_icon_teshudognzuo_04</v>
      </c>
      <c r="Y1521" s="44" t="str">
        <f>IF(ISBLANK(W1521),"",VLOOKUP($W1521,Sheet2!$A$2:$E$29,4,FALSE))</f>
        <v>BQ_mood04</v>
      </c>
    </row>
    <row r="1522" s="44" customFormat="1" spans="1:25">
      <c r="A1522" s="44">
        <f t="shared" si="307"/>
        <v>1516</v>
      </c>
      <c r="B1522" s="44">
        <v>113109</v>
      </c>
      <c r="C1522" s="44" t="s">
        <v>66</v>
      </c>
      <c r="D1522" s="44" t="str">
        <f>IF(ISBLANK(C1522),"",VLOOKUP($W1522,Sheet2!$A$2:$E$29,3,FALSE))</f>
        <v>UI_icon_teshudognzuo_05</v>
      </c>
      <c r="E1522" s="44" t="str">
        <f t="shared" si="308"/>
        <v>示威</v>
      </c>
      <c r="F1522" s="44" t="s">
        <v>1530</v>
      </c>
      <c r="I1522" s="44">
        <v>1</v>
      </c>
      <c r="J1522" s="44">
        <v>0</v>
      </c>
      <c r="K1522" s="44">
        <v>1</v>
      </c>
      <c r="L1522" s="44" t="s">
        <v>1531</v>
      </c>
      <c r="O1522" s="44">
        <v>152</v>
      </c>
      <c r="P1522" s="44">
        <v>1</v>
      </c>
      <c r="W1522" s="44" t="s">
        <v>60</v>
      </c>
      <c r="X1522" s="44" t="str">
        <f>IF(ISBLANK(W1522),"",VLOOKUP($W1522,Sheet2!$A$2:$E$29,3,FALSE))</f>
        <v>UI_icon_teshudognzuo_05</v>
      </c>
      <c r="Y1522" s="44" t="str">
        <f>IF(ISBLANK(W1522),"",VLOOKUP($W1522,Sheet2!$A$2:$E$29,4,FALSE))</f>
        <v>BQ_mood05</v>
      </c>
    </row>
    <row r="1523" s="44" customFormat="1" spans="1:25">
      <c r="A1523" s="44">
        <f t="shared" si="307"/>
        <v>1517</v>
      </c>
      <c r="B1523" s="44">
        <v>113109</v>
      </c>
      <c r="C1523" s="44" t="s">
        <v>93</v>
      </c>
      <c r="D1523" s="44" t="str">
        <f>IF(ISBLANK(C1523),"",VLOOKUP($W1523,Sheet2!$A$2:$E$29,3,FALSE))</f>
        <v>UI_icon_teshudognzuo_07</v>
      </c>
      <c r="E1523" s="44" t="str">
        <f t="shared" si="308"/>
        <v>观望</v>
      </c>
      <c r="F1523" s="44" t="s">
        <v>1532</v>
      </c>
      <c r="I1523" s="44">
        <v>1</v>
      </c>
      <c r="J1523" s="44">
        <v>0</v>
      </c>
      <c r="K1523" s="44">
        <v>1</v>
      </c>
      <c r="L1523" s="44" t="s">
        <v>1533</v>
      </c>
      <c r="O1523" s="44">
        <v>152</v>
      </c>
      <c r="P1523" s="44">
        <v>1</v>
      </c>
      <c r="W1523" s="44" t="s">
        <v>127</v>
      </c>
      <c r="X1523" s="44" t="str">
        <f>IF(ISBLANK(W1523),"",VLOOKUP($W1523,Sheet2!$A$2:$E$29,3,FALSE))</f>
        <v>UI_icon_teshudognzuo_07</v>
      </c>
      <c r="Y1523" s="44" t="str">
        <f>IF(ISBLANK(W1523),"",VLOOKUP($W1523,Sheet2!$A$2:$E$29,4,FALSE))</f>
        <v>BQ_mood07</v>
      </c>
    </row>
    <row r="1524" s="44" customFormat="1" spans="1:25">
      <c r="A1524" s="44">
        <f t="shared" si="307"/>
        <v>1518</v>
      </c>
      <c r="B1524" s="44">
        <v>113109</v>
      </c>
      <c r="C1524" s="44" t="s">
        <v>364</v>
      </c>
      <c r="D1524" s="44" t="str">
        <f>IF(ISBLANK(C1524),"",VLOOKUP($W1524,Sheet2!$A$2:$E$29,3,FALSE))</f>
        <v>UI_icon_teshudognzuo_27</v>
      </c>
      <c r="E1524" s="44" t="str">
        <f t="shared" si="308"/>
        <v>秀</v>
      </c>
      <c r="I1524" s="44">
        <v>0</v>
      </c>
      <c r="J1524" s="44">
        <v>1</v>
      </c>
      <c r="K1524" s="44">
        <v>0</v>
      </c>
      <c r="O1524" s="44">
        <v>152</v>
      </c>
      <c r="S1524" s="44" t="s">
        <v>365</v>
      </c>
      <c r="W1524" s="44" t="s">
        <v>65</v>
      </c>
      <c r="X1524" s="44" t="str">
        <f>IF(ISBLANK(W1524),"",VLOOKUP($W1524,Sheet2!$A$2:$E$29,3,FALSE))</f>
        <v>UI_icon_teshudognzuo_27</v>
      </c>
      <c r="Y1524" s="44" t="str">
        <f>IF(ISBLANK(W1524),"",VLOOKUP($W1524,Sheet2!$A$2:$E$29,4,FALSE))</f>
        <v>BQ_mood27</v>
      </c>
    </row>
    <row r="1525" spans="1:26">
      <c r="A1525" s="20">
        <f t="shared" si="307"/>
        <v>1519</v>
      </c>
      <c r="B1525" s="20">
        <v>113109</v>
      </c>
      <c r="C1525" s="20" t="s">
        <v>50</v>
      </c>
      <c r="D1525" s="20" t="str">
        <f>IF(ISBLANK(C1525),"",VLOOKUP($W1525,Sheet2!$A$2:$E$29,3,FALSE))</f>
        <v>UI_icon_teshudognzuo_03</v>
      </c>
      <c r="E1525" s="20" t="str">
        <f t="shared" si="308"/>
        <v>打招呼</v>
      </c>
      <c r="F1525" s="20" t="s">
        <v>1523</v>
      </c>
      <c r="G1525" s="20"/>
      <c r="H1525" s="20"/>
      <c r="I1525" s="20">
        <v>1</v>
      </c>
      <c r="J1525" s="20">
        <v>0</v>
      </c>
      <c r="K1525" s="20">
        <v>1</v>
      </c>
      <c r="L1525" s="20" t="s">
        <v>1524</v>
      </c>
      <c r="M1525" s="20"/>
      <c r="N1525" s="20"/>
      <c r="O1525" s="20">
        <v>4015201</v>
      </c>
      <c r="P1525" s="20">
        <v>1</v>
      </c>
      <c r="Q1525" s="20"/>
      <c r="R1525" s="20"/>
      <c r="S1525" s="20"/>
      <c r="T1525" s="20"/>
      <c r="U1525" s="20"/>
      <c r="V1525" s="20"/>
      <c r="W1525" s="20" t="s">
        <v>103</v>
      </c>
      <c r="X1525" s="20" t="str">
        <f>IF(ISBLANK(W1525),"",VLOOKUP($W1525,Sheet2!$A$2:$E$29,3,FALSE))</f>
        <v>UI_icon_teshudognzuo_03</v>
      </c>
      <c r="Y1525" s="20" t="str">
        <f>IF(ISBLANK(W1525),"",VLOOKUP($W1525,Sheet2!$A$2:$E$29,4,FALSE))</f>
        <v>BQ_mood03</v>
      </c>
      <c r="Z1525" s="20"/>
    </row>
    <row r="1526" spans="1:26">
      <c r="A1526" s="20">
        <f t="shared" si="307"/>
        <v>1520</v>
      </c>
      <c r="B1526" s="20">
        <v>113109</v>
      </c>
      <c r="C1526" s="20" t="s">
        <v>56</v>
      </c>
      <c r="D1526" s="20" t="str">
        <f>IF(ISBLANK(C1526),"",VLOOKUP($W1526,Sheet2!$A$2:$E$29,3,FALSE))</f>
        <v>UI_icon_teshudognzuo_22</v>
      </c>
      <c r="E1526" s="20" t="str">
        <f t="shared" si="308"/>
        <v>大笑</v>
      </c>
      <c r="F1526" s="20" t="s">
        <v>1525</v>
      </c>
      <c r="G1526" s="20"/>
      <c r="H1526" s="20"/>
      <c r="I1526" s="20">
        <v>1</v>
      </c>
      <c r="J1526" s="20">
        <v>0</v>
      </c>
      <c r="K1526" s="20">
        <v>1</v>
      </c>
      <c r="L1526" s="20" t="s">
        <v>1526</v>
      </c>
      <c r="M1526" s="20"/>
      <c r="N1526" s="20"/>
      <c r="O1526" s="20">
        <v>4015201</v>
      </c>
      <c r="P1526" s="20">
        <v>1</v>
      </c>
      <c r="Q1526" s="20"/>
      <c r="R1526" s="20"/>
      <c r="S1526" s="20"/>
      <c r="T1526" s="20"/>
      <c r="U1526" s="20"/>
      <c r="V1526" s="20"/>
      <c r="W1526" s="20" t="s">
        <v>155</v>
      </c>
      <c r="X1526" s="20" t="str">
        <f>IF(ISBLANK(W1526),"",VLOOKUP($W1526,Sheet2!$A$2:$E$29,3,FALSE))</f>
        <v>UI_icon_teshudognzuo_22</v>
      </c>
      <c r="Y1526" s="20" t="str">
        <f>IF(ISBLANK(W1526),"",VLOOKUP($W1526,Sheet2!$A$2:$E$29,4,FALSE))</f>
        <v>BQ_mood22</v>
      </c>
      <c r="Z1526" s="20"/>
    </row>
    <row r="1527" spans="1:26">
      <c r="A1527" s="20">
        <f t="shared" si="307"/>
        <v>1521</v>
      </c>
      <c r="B1527" s="20">
        <v>113109</v>
      </c>
      <c r="C1527" s="20" t="s">
        <v>61</v>
      </c>
      <c r="D1527" s="20" t="str">
        <f>IF(ISBLANK(C1527),"",VLOOKUP($W1527,Sheet2!$A$2:$E$29,3,FALSE))</f>
        <v>UI_icon_teshudognzuo_04</v>
      </c>
      <c r="E1527" s="20" t="str">
        <f t="shared" si="308"/>
        <v>放松</v>
      </c>
      <c r="F1527" s="20" t="s">
        <v>1527</v>
      </c>
      <c r="G1527" s="20">
        <v>0.3</v>
      </c>
      <c r="H1527" s="20"/>
      <c r="I1527" s="20">
        <v>1</v>
      </c>
      <c r="J1527" s="20">
        <v>0</v>
      </c>
      <c r="K1527" s="20">
        <v>1</v>
      </c>
      <c r="L1527" s="20" t="s">
        <v>1528</v>
      </c>
      <c r="M1527" s="20"/>
      <c r="N1527" s="20"/>
      <c r="O1527" s="20">
        <v>4015201</v>
      </c>
      <c r="P1527" s="20">
        <v>1</v>
      </c>
      <c r="Q1527" s="20"/>
      <c r="R1527" s="20"/>
      <c r="S1527" s="20"/>
      <c r="T1527" s="20"/>
      <c r="U1527" s="20"/>
      <c r="V1527" s="20"/>
      <c r="W1527" s="20" t="s">
        <v>111</v>
      </c>
      <c r="X1527" s="20" t="str">
        <f>IF(ISBLANK(W1527),"",VLOOKUP($W1527,Sheet2!$A$2:$E$29,3,FALSE))</f>
        <v>UI_icon_teshudognzuo_04</v>
      </c>
      <c r="Y1527" s="20" t="str">
        <f>IF(ISBLANK(W1527),"",VLOOKUP($W1527,Sheet2!$A$2:$E$29,4,FALSE))</f>
        <v>BQ_mood04</v>
      </c>
      <c r="Z1527" s="20"/>
    </row>
    <row r="1528" spans="1:26">
      <c r="A1528" s="20">
        <f t="shared" si="307"/>
        <v>1522</v>
      </c>
      <c r="B1528" s="20">
        <v>113109</v>
      </c>
      <c r="C1528" s="20" t="s">
        <v>66</v>
      </c>
      <c r="D1528" s="20" t="str">
        <f>IF(ISBLANK(C1528),"",VLOOKUP($W1528,Sheet2!$A$2:$E$29,3,FALSE))</f>
        <v>UI_icon_teshudognzuo_05</v>
      </c>
      <c r="E1528" s="20" t="str">
        <f t="shared" si="308"/>
        <v>示威</v>
      </c>
      <c r="F1528" s="20" t="s">
        <v>1530</v>
      </c>
      <c r="G1528" s="20"/>
      <c r="H1528" s="20"/>
      <c r="I1528" s="20">
        <v>1</v>
      </c>
      <c r="J1528" s="20">
        <v>0</v>
      </c>
      <c r="K1528" s="20">
        <v>1</v>
      </c>
      <c r="L1528" s="20" t="s">
        <v>1531</v>
      </c>
      <c r="M1528" s="20"/>
      <c r="N1528" s="20"/>
      <c r="O1528" s="20">
        <v>4015201</v>
      </c>
      <c r="P1528" s="20">
        <v>1</v>
      </c>
      <c r="Q1528" s="20"/>
      <c r="R1528" s="20"/>
      <c r="S1528" s="20"/>
      <c r="T1528" s="20"/>
      <c r="U1528" s="20" t="s">
        <v>1534</v>
      </c>
      <c r="V1528" s="20"/>
      <c r="W1528" s="20" t="s">
        <v>60</v>
      </c>
      <c r="X1528" s="20" t="str">
        <f>IF(ISBLANK(W1528),"",VLOOKUP($W1528,Sheet2!$A$2:$E$29,3,FALSE))</f>
        <v>UI_icon_teshudognzuo_05</v>
      </c>
      <c r="Y1528" s="20" t="str">
        <f>IF(ISBLANK(W1528),"",VLOOKUP($W1528,Sheet2!$A$2:$E$29,4,FALSE))</f>
        <v>BQ_mood05</v>
      </c>
      <c r="Z1528" s="20"/>
    </row>
    <row r="1529" spans="1:26">
      <c r="A1529" s="20">
        <f t="shared" si="307"/>
        <v>1523</v>
      </c>
      <c r="B1529" s="20">
        <v>113109</v>
      </c>
      <c r="C1529" s="20" t="s">
        <v>93</v>
      </c>
      <c r="D1529" s="20" t="str">
        <f>IF(ISBLANK(C1529),"",VLOOKUP($W1529,Sheet2!$A$2:$E$29,3,FALSE))</f>
        <v>UI_icon_teshudognzuo_07</v>
      </c>
      <c r="E1529" s="20" t="str">
        <f t="shared" si="308"/>
        <v>观望</v>
      </c>
      <c r="F1529" s="20" t="s">
        <v>1532</v>
      </c>
      <c r="G1529" s="20"/>
      <c r="H1529" s="20"/>
      <c r="I1529" s="20">
        <v>1</v>
      </c>
      <c r="J1529" s="20">
        <v>0</v>
      </c>
      <c r="K1529" s="20">
        <v>1</v>
      </c>
      <c r="L1529" s="20" t="s">
        <v>1533</v>
      </c>
      <c r="M1529" s="20"/>
      <c r="N1529" s="20"/>
      <c r="O1529" s="20">
        <v>4015201</v>
      </c>
      <c r="P1529" s="20">
        <v>1</v>
      </c>
      <c r="Q1529" s="20"/>
      <c r="R1529" s="20"/>
      <c r="S1529" s="20"/>
      <c r="T1529" s="20"/>
      <c r="U1529" s="20"/>
      <c r="V1529" s="20"/>
      <c r="W1529" s="20" t="s">
        <v>127</v>
      </c>
      <c r="X1529" s="20" t="str">
        <f>IF(ISBLANK(W1529),"",VLOOKUP($W1529,Sheet2!$A$2:$E$29,3,FALSE))</f>
        <v>UI_icon_teshudognzuo_07</v>
      </c>
      <c r="Y1529" s="20" t="str">
        <f>IF(ISBLANK(W1529),"",VLOOKUP($W1529,Sheet2!$A$2:$E$29,4,FALSE))</f>
        <v>BQ_mood07</v>
      </c>
      <c r="Z1529" s="20"/>
    </row>
    <row r="1530" spans="1:26">
      <c r="A1530" s="20">
        <f t="shared" si="307"/>
        <v>1524</v>
      </c>
      <c r="B1530" s="20">
        <v>113109</v>
      </c>
      <c r="C1530" s="20" t="s">
        <v>364</v>
      </c>
      <c r="D1530" s="20" t="str">
        <f>IF(ISBLANK(C1530),"",VLOOKUP($W1530,Sheet2!$A$2:$E$29,3,FALSE))</f>
        <v>UI_icon_teshudognzuo_27</v>
      </c>
      <c r="E1530" s="20" t="str">
        <f t="shared" si="308"/>
        <v>秀</v>
      </c>
      <c r="F1530" s="20"/>
      <c r="G1530" s="20"/>
      <c r="H1530" s="20"/>
      <c r="I1530" s="20">
        <v>0</v>
      </c>
      <c r="J1530" s="20">
        <v>1</v>
      </c>
      <c r="K1530" s="20">
        <v>0</v>
      </c>
      <c r="L1530" s="20"/>
      <c r="M1530" s="20"/>
      <c r="N1530" s="20"/>
      <c r="O1530" s="20">
        <v>4015201</v>
      </c>
      <c r="P1530" s="20"/>
      <c r="Q1530" s="20"/>
      <c r="R1530" s="20"/>
      <c r="S1530" s="20" t="s">
        <v>365</v>
      </c>
      <c r="T1530" s="20"/>
      <c r="U1530" s="20"/>
      <c r="V1530" s="20"/>
      <c r="W1530" s="20" t="s">
        <v>65</v>
      </c>
      <c r="X1530" s="20" t="str">
        <f>IF(ISBLANK(W1530),"",VLOOKUP($W1530,Sheet2!$A$2:$E$29,3,FALSE))</f>
        <v>UI_icon_teshudognzuo_27</v>
      </c>
      <c r="Y1530" s="20" t="str">
        <f>IF(ISBLANK(W1530),"",VLOOKUP($W1530,Sheet2!$A$2:$E$29,4,FALSE))</f>
        <v>BQ_mood27</v>
      </c>
      <c r="Z1530" s="20"/>
    </row>
    <row r="1531" s="44" customFormat="1" spans="1:25">
      <c r="A1531" s="44">
        <f t="shared" si="307"/>
        <v>1525</v>
      </c>
      <c r="B1531" s="44">
        <v>113109</v>
      </c>
      <c r="C1531" s="44" t="s">
        <v>1328</v>
      </c>
      <c r="D1531" s="44" t="str">
        <f>IF(ISBLANK(C1531),"",VLOOKUP($W1531,Sheet2!$A$2:$E$29,3,FALSE))</f>
        <v>UI_icon_teshudognzuo_05</v>
      </c>
      <c r="E1531" s="44" t="str">
        <f t="shared" si="308"/>
        <v>示威</v>
      </c>
      <c r="I1531" s="44">
        <v>1</v>
      </c>
      <c r="J1531" s="44">
        <v>0</v>
      </c>
      <c r="K1531" s="44">
        <v>0</v>
      </c>
      <c r="O1531" s="44">
        <v>30106</v>
      </c>
      <c r="P1531" s="44">
        <v>0</v>
      </c>
      <c r="R1531" s="44">
        <v>1</v>
      </c>
      <c r="W1531" s="44" t="s">
        <v>60</v>
      </c>
      <c r="X1531" s="44" t="str">
        <f>IF(ISBLANK(W1531),"",VLOOKUP($W1531,Sheet2!$A$2:$E$29,3,FALSE))</f>
        <v>UI_icon_teshudognzuo_05</v>
      </c>
      <c r="Y1531" s="44" t="str">
        <f>IF(ISBLANK(W1531),"",VLOOKUP($W1531,Sheet2!$A$2:$E$29,4,FALSE))</f>
        <v>BQ_mood05</v>
      </c>
    </row>
    <row r="1532" s="44" customFormat="1" spans="1:25">
      <c r="A1532" s="44">
        <f t="shared" si="307"/>
        <v>1526</v>
      </c>
      <c r="B1532" s="44">
        <v>113109</v>
      </c>
      <c r="C1532" s="44" t="s">
        <v>50</v>
      </c>
      <c r="D1532" s="44" t="str">
        <f>IF(ISBLANK(C1532),"",VLOOKUP($W1532,Sheet2!$A$2:$E$29,3,FALSE))</f>
        <v>UI_icon_teshudognzuo_03</v>
      </c>
      <c r="E1532" s="44" t="str">
        <f t="shared" si="308"/>
        <v>打招呼</v>
      </c>
      <c r="F1532" s="44" t="s">
        <v>1523</v>
      </c>
      <c r="I1532" s="44">
        <v>1</v>
      </c>
      <c r="J1532" s="44">
        <v>0</v>
      </c>
      <c r="K1532" s="44">
        <v>1</v>
      </c>
      <c r="L1532" s="44" t="s">
        <v>1524</v>
      </c>
      <c r="O1532" s="44">
        <v>4015202</v>
      </c>
      <c r="P1532" s="44">
        <v>1</v>
      </c>
      <c r="W1532" s="44" t="s">
        <v>103</v>
      </c>
      <c r="X1532" s="44" t="str">
        <f>IF(ISBLANK(W1532),"",VLOOKUP($W1532,Sheet2!$A$2:$E$29,3,FALSE))</f>
        <v>UI_icon_teshudognzuo_03</v>
      </c>
      <c r="Y1532" s="44" t="str">
        <f>IF(ISBLANK(W1532),"",VLOOKUP($W1532,Sheet2!$A$2:$E$29,4,FALSE))</f>
        <v>BQ_mood03</v>
      </c>
    </row>
    <row r="1533" s="44" customFormat="1" spans="1:25">
      <c r="A1533" s="44">
        <f t="shared" si="307"/>
        <v>1527</v>
      </c>
      <c r="B1533" s="44">
        <v>113109</v>
      </c>
      <c r="C1533" s="44" t="s">
        <v>56</v>
      </c>
      <c r="D1533" s="44" t="str">
        <f>IF(ISBLANK(C1533),"",VLOOKUP($W1533,Sheet2!$A$2:$E$29,3,FALSE))</f>
        <v>UI_icon_teshudognzuo_22</v>
      </c>
      <c r="E1533" s="44" t="str">
        <f t="shared" si="308"/>
        <v>大笑</v>
      </c>
      <c r="F1533" s="44" t="s">
        <v>1525</v>
      </c>
      <c r="I1533" s="44">
        <v>1</v>
      </c>
      <c r="J1533" s="44">
        <v>0</v>
      </c>
      <c r="K1533" s="44">
        <v>1</v>
      </c>
      <c r="L1533" s="44" t="s">
        <v>1526</v>
      </c>
      <c r="O1533" s="44">
        <v>4015202</v>
      </c>
      <c r="P1533" s="44">
        <v>1</v>
      </c>
      <c r="W1533" s="44" t="s">
        <v>155</v>
      </c>
      <c r="X1533" s="44" t="str">
        <f>IF(ISBLANK(W1533),"",VLOOKUP($W1533,Sheet2!$A$2:$E$29,3,FALSE))</f>
        <v>UI_icon_teshudognzuo_22</v>
      </c>
      <c r="Y1533" s="44" t="str">
        <f>IF(ISBLANK(W1533),"",VLOOKUP($W1533,Sheet2!$A$2:$E$29,4,FALSE))</f>
        <v>BQ_mood22</v>
      </c>
    </row>
    <row r="1534" s="44" customFormat="1" spans="1:25">
      <c r="A1534" s="44">
        <f t="shared" si="307"/>
        <v>1528</v>
      </c>
      <c r="B1534" s="44">
        <v>113109</v>
      </c>
      <c r="C1534" s="44" t="s">
        <v>61</v>
      </c>
      <c r="D1534" s="44" t="str">
        <f>IF(ISBLANK(C1534),"",VLOOKUP($W1534,Sheet2!$A$2:$E$29,3,FALSE))</f>
        <v>UI_icon_teshudognzuo_04</v>
      </c>
      <c r="E1534" s="44" t="str">
        <f t="shared" si="308"/>
        <v>放松</v>
      </c>
      <c r="F1534" s="44" t="s">
        <v>1527</v>
      </c>
      <c r="G1534" s="44">
        <v>0.3</v>
      </c>
      <c r="I1534" s="44">
        <v>1</v>
      </c>
      <c r="J1534" s="44">
        <v>0</v>
      </c>
      <c r="K1534" s="44">
        <v>1</v>
      </c>
      <c r="L1534" s="44" t="s">
        <v>1528</v>
      </c>
      <c r="O1534" s="44">
        <v>4015202</v>
      </c>
      <c r="P1534" s="44">
        <v>1</v>
      </c>
      <c r="U1534" s="44" t="s">
        <v>1529</v>
      </c>
      <c r="W1534" s="44" t="s">
        <v>111</v>
      </c>
      <c r="X1534" s="44" t="str">
        <f>IF(ISBLANK(W1534),"",VLOOKUP($W1534,Sheet2!$A$2:$E$29,3,FALSE))</f>
        <v>UI_icon_teshudognzuo_04</v>
      </c>
      <c r="Y1534" s="44" t="str">
        <f>IF(ISBLANK(W1534),"",VLOOKUP($W1534,Sheet2!$A$2:$E$29,4,FALSE))</f>
        <v>BQ_mood04</v>
      </c>
    </row>
    <row r="1535" s="44" customFormat="1" spans="1:25">
      <c r="A1535" s="44">
        <f t="shared" si="307"/>
        <v>1529</v>
      </c>
      <c r="B1535" s="44">
        <v>113109</v>
      </c>
      <c r="C1535" s="44" t="s">
        <v>66</v>
      </c>
      <c r="D1535" s="44" t="str">
        <f>IF(ISBLANK(C1535),"",VLOOKUP($W1535,Sheet2!$A$2:$E$29,3,FALSE))</f>
        <v>UI_icon_teshudognzuo_05</v>
      </c>
      <c r="E1535" s="44" t="str">
        <f t="shared" si="308"/>
        <v>示威</v>
      </c>
      <c r="F1535" s="44" t="s">
        <v>1530</v>
      </c>
      <c r="I1535" s="44">
        <v>1</v>
      </c>
      <c r="J1535" s="44">
        <v>0</v>
      </c>
      <c r="K1535" s="44">
        <v>1</v>
      </c>
      <c r="L1535" s="44" t="s">
        <v>1531</v>
      </c>
      <c r="O1535" s="44">
        <v>4015202</v>
      </c>
      <c r="P1535" s="44">
        <v>1</v>
      </c>
      <c r="W1535" s="44" t="s">
        <v>60</v>
      </c>
      <c r="X1535" s="44" t="str">
        <f>IF(ISBLANK(W1535),"",VLOOKUP($W1535,Sheet2!$A$2:$E$29,3,FALSE))</f>
        <v>UI_icon_teshudognzuo_05</v>
      </c>
      <c r="Y1535" s="44" t="str">
        <f>IF(ISBLANK(W1535),"",VLOOKUP($W1535,Sheet2!$A$2:$E$29,4,FALSE))</f>
        <v>BQ_mood05</v>
      </c>
    </row>
    <row r="1536" s="44" customFormat="1" spans="1:25">
      <c r="A1536" s="44">
        <f t="shared" si="307"/>
        <v>1530</v>
      </c>
      <c r="B1536" s="44">
        <v>113109</v>
      </c>
      <c r="C1536" s="44" t="s">
        <v>93</v>
      </c>
      <c r="D1536" s="44" t="str">
        <f>IF(ISBLANK(C1536),"",VLOOKUP($W1536,Sheet2!$A$2:$E$29,3,FALSE))</f>
        <v>UI_icon_teshudognzuo_07</v>
      </c>
      <c r="E1536" s="44" t="str">
        <f t="shared" si="308"/>
        <v>观望</v>
      </c>
      <c r="F1536" s="44" t="s">
        <v>1532</v>
      </c>
      <c r="I1536" s="44">
        <v>1</v>
      </c>
      <c r="J1536" s="44">
        <v>0</v>
      </c>
      <c r="K1536" s="44">
        <v>1</v>
      </c>
      <c r="L1536" s="44" t="s">
        <v>1533</v>
      </c>
      <c r="O1536" s="44">
        <v>4015202</v>
      </c>
      <c r="P1536" s="44">
        <v>1</v>
      </c>
      <c r="W1536" s="44" t="s">
        <v>127</v>
      </c>
      <c r="X1536" s="44" t="str">
        <f>IF(ISBLANK(W1536),"",VLOOKUP($W1536,Sheet2!$A$2:$E$29,3,FALSE))</f>
        <v>UI_icon_teshudognzuo_07</v>
      </c>
      <c r="Y1536" s="44" t="str">
        <f>IF(ISBLANK(W1536),"",VLOOKUP($W1536,Sheet2!$A$2:$E$29,4,FALSE))</f>
        <v>BQ_mood07</v>
      </c>
    </row>
    <row r="1537" s="44" customFormat="1" spans="1:25">
      <c r="A1537" s="44">
        <f t="shared" si="307"/>
        <v>1531</v>
      </c>
      <c r="B1537" s="44">
        <v>113109</v>
      </c>
      <c r="C1537" s="44" t="s">
        <v>364</v>
      </c>
      <c r="D1537" s="44" t="str">
        <f>IF(ISBLANK(C1537),"",VLOOKUP($W1537,Sheet2!$A$2:$E$29,3,FALSE))</f>
        <v>UI_icon_teshudognzuo_27</v>
      </c>
      <c r="E1537" s="44" t="str">
        <f t="shared" si="308"/>
        <v>秀</v>
      </c>
      <c r="I1537" s="44">
        <v>0</v>
      </c>
      <c r="J1537" s="44">
        <v>1</v>
      </c>
      <c r="K1537" s="44">
        <v>0</v>
      </c>
      <c r="O1537" s="44">
        <v>4015202</v>
      </c>
      <c r="S1537" s="44" t="s">
        <v>365</v>
      </c>
      <c r="W1537" s="44" t="s">
        <v>65</v>
      </c>
      <c r="X1537" s="44" t="str">
        <f>IF(ISBLANK(W1537),"",VLOOKUP($W1537,Sheet2!$A$2:$E$29,3,FALSE))</f>
        <v>UI_icon_teshudognzuo_27</v>
      </c>
      <c r="Y1537" s="44" t="str">
        <f>IF(ISBLANK(W1537),"",VLOOKUP($W1537,Sheet2!$A$2:$E$29,4,FALSE))</f>
        <v>BQ_mood27</v>
      </c>
    </row>
    <row r="1538" s="20" customFormat="1" spans="1:25">
      <c r="A1538" s="20">
        <f t="shared" si="307"/>
        <v>1532</v>
      </c>
      <c r="B1538" s="20">
        <v>113110</v>
      </c>
      <c r="C1538" s="20" t="s">
        <v>61</v>
      </c>
      <c r="D1538" s="20" t="str">
        <f>IF(ISBLANK(C1538),"",VLOOKUP($W1538,[4]Sheet2!$A$2:$E$29,3,FALSE))</f>
        <v>UI_icon_teshudognzuo_07</v>
      </c>
      <c r="E1538" s="20" t="str">
        <f t="shared" si="308"/>
        <v>观望</v>
      </c>
      <c r="F1538" s="20" t="s">
        <v>1535</v>
      </c>
      <c r="I1538" s="20">
        <v>1</v>
      </c>
      <c r="J1538" s="20">
        <v>0</v>
      </c>
      <c r="K1538" s="20">
        <v>1</v>
      </c>
      <c r="L1538" s="20" t="s">
        <v>1536</v>
      </c>
      <c r="O1538" s="20">
        <v>153</v>
      </c>
      <c r="P1538" s="20">
        <v>1</v>
      </c>
      <c r="U1538" s="20" t="s">
        <v>1537</v>
      </c>
      <c r="W1538" s="20" t="s">
        <v>127</v>
      </c>
      <c r="X1538" s="20" t="str">
        <f>IF(ISBLANK(W1538),"",VLOOKUP($W1538,[4]Sheet2!$A$2:$E$29,3,FALSE))</f>
        <v>UI_icon_teshudognzuo_07</v>
      </c>
      <c r="Y1538" s="20" t="str">
        <f>IF(ISBLANK(W1538),"",VLOOKUP($W1538,[4]Sheet2!$A$2:$E$29,4,FALSE))</f>
        <v>BQ_mood07</v>
      </c>
    </row>
    <row r="1539" s="20" customFormat="1" spans="1:25">
      <c r="A1539" s="20">
        <f t="shared" si="307"/>
        <v>1533</v>
      </c>
      <c r="B1539" s="20">
        <v>113110</v>
      </c>
      <c r="C1539" s="20" t="s">
        <v>66</v>
      </c>
      <c r="D1539" s="20" t="str">
        <f>IF(ISBLANK(C1539),"",VLOOKUP($W1539,[4]Sheet2!$A$2:$E$29,3,FALSE))</f>
        <v>UI_icon_teshudognzuo_04</v>
      </c>
      <c r="E1539" s="20" t="str">
        <f t="shared" si="308"/>
        <v>放松</v>
      </c>
      <c r="F1539" s="20" t="s">
        <v>1538</v>
      </c>
      <c r="I1539" s="20">
        <v>1</v>
      </c>
      <c r="J1539" s="20">
        <v>0</v>
      </c>
      <c r="K1539" s="20">
        <v>1</v>
      </c>
      <c r="L1539" s="20" t="s">
        <v>1539</v>
      </c>
      <c r="N1539" s="20">
        <v>2.8</v>
      </c>
      <c r="O1539" s="20">
        <v>153</v>
      </c>
      <c r="P1539" s="20">
        <v>1</v>
      </c>
      <c r="W1539" s="20" t="s">
        <v>111</v>
      </c>
      <c r="X1539" s="20" t="str">
        <f>IF(ISBLANK(W1539),"",VLOOKUP($W1539,[4]Sheet2!$A$2:$E$29,3,FALSE))</f>
        <v>UI_icon_teshudognzuo_04</v>
      </c>
      <c r="Y1539" s="20" t="str">
        <f>IF(ISBLANK(W1539),"",VLOOKUP($W1539,[4]Sheet2!$A$2:$E$29,4,FALSE))</f>
        <v>BQ_mood04</v>
      </c>
    </row>
    <row r="1540" s="20" customFormat="1" spans="1:25">
      <c r="A1540" s="20">
        <f t="shared" si="307"/>
        <v>1534</v>
      </c>
      <c r="B1540" s="20">
        <v>113110</v>
      </c>
      <c r="C1540" s="20" t="s">
        <v>93</v>
      </c>
      <c r="D1540" s="20" t="str">
        <f>IF(ISBLANK(C1540),"",VLOOKUP($W1540,[4]Sheet2!$A$2:$E$29,3,FALSE))</f>
        <v>UI_icon_teshudognzuo_05</v>
      </c>
      <c r="E1540" s="20" t="str">
        <f t="shared" si="308"/>
        <v>示威</v>
      </c>
      <c r="F1540" s="20" t="s">
        <v>1540</v>
      </c>
      <c r="I1540" s="20">
        <v>1</v>
      </c>
      <c r="J1540" s="20">
        <v>0</v>
      </c>
      <c r="K1540" s="20">
        <v>1</v>
      </c>
      <c r="L1540" s="20" t="s">
        <v>1541</v>
      </c>
      <c r="O1540" s="20">
        <v>153</v>
      </c>
      <c r="P1540" s="20">
        <v>1</v>
      </c>
      <c r="W1540" s="20" t="s">
        <v>60</v>
      </c>
      <c r="X1540" s="20" t="str">
        <f>IF(ISBLANK(W1540),"",VLOOKUP($W1540,[4]Sheet2!$A$2:$E$29,3,FALSE))</f>
        <v>UI_icon_teshudognzuo_05</v>
      </c>
      <c r="Y1540" s="20" t="str">
        <f>IF(ISBLANK(W1540),"",VLOOKUP($W1540,[4]Sheet2!$A$2:$E$29,4,FALSE))</f>
        <v>BQ_mood05</v>
      </c>
    </row>
    <row r="1541" s="20" customFormat="1" spans="1:25">
      <c r="A1541" s="20">
        <f t="shared" si="307"/>
        <v>1535</v>
      </c>
      <c r="B1541" s="20">
        <v>113110</v>
      </c>
      <c r="C1541" s="20" t="s">
        <v>364</v>
      </c>
      <c r="D1541" s="20" t="str">
        <f>IF(ISBLANK(C1541),"",VLOOKUP($W1541,[4]Sheet2!$A$2:$E$29,3,FALSE))</f>
        <v>UI_icon_teshudognzuo_27</v>
      </c>
      <c r="E1541" s="20" t="str">
        <f t="shared" si="308"/>
        <v>秀</v>
      </c>
      <c r="I1541" s="20">
        <v>0</v>
      </c>
      <c r="J1541" s="20">
        <v>1</v>
      </c>
      <c r="K1541" s="20">
        <v>0</v>
      </c>
      <c r="O1541" s="20">
        <v>153</v>
      </c>
      <c r="S1541" s="20" t="s">
        <v>365</v>
      </c>
      <c r="W1541" s="20" t="s">
        <v>65</v>
      </c>
      <c r="X1541" s="20" t="str">
        <f>IF(ISBLANK(W1541),"",VLOOKUP($W1541,[4]Sheet2!$A$2:$E$29,3,FALSE))</f>
        <v>UI_icon_teshudognzuo_27</v>
      </c>
      <c r="Y1541" s="20" t="str">
        <f>IF(ISBLANK(W1541),"",VLOOKUP($W1541,[4]Sheet2!$A$2:$E$29,4,FALSE))</f>
        <v>BQ_mood27</v>
      </c>
    </row>
    <row r="1542" s="20" customFormat="1" spans="1:25">
      <c r="A1542" s="20">
        <f t="shared" si="307"/>
        <v>1536</v>
      </c>
      <c r="B1542" s="20">
        <v>113110</v>
      </c>
      <c r="C1542" s="20" t="s">
        <v>61</v>
      </c>
      <c r="D1542" s="20" t="str">
        <f>IF(ISBLANK(C1542),"",VLOOKUP($W1542,[4]Sheet2!$A$2:$E$29,3,FALSE))</f>
        <v>UI_icon_teshudognzuo_07</v>
      </c>
      <c r="E1542" s="20" t="str">
        <f t="shared" si="308"/>
        <v>观望</v>
      </c>
      <c r="F1542" s="20" t="s">
        <v>1535</v>
      </c>
      <c r="I1542" s="20">
        <v>1</v>
      </c>
      <c r="J1542" s="20">
        <v>0</v>
      </c>
      <c r="K1542" s="20">
        <v>1</v>
      </c>
      <c r="L1542" s="20" t="s">
        <v>1536</v>
      </c>
      <c r="O1542" s="20">
        <v>4015301</v>
      </c>
      <c r="P1542" s="20">
        <v>1</v>
      </c>
      <c r="U1542" s="20" t="s">
        <v>1542</v>
      </c>
      <c r="W1542" s="20" t="s">
        <v>127</v>
      </c>
      <c r="X1542" s="20" t="str">
        <f>IF(ISBLANK(W1542),"",VLOOKUP($W1542,[4]Sheet2!$A$2:$E$29,3,FALSE))</f>
        <v>UI_icon_teshudognzuo_07</v>
      </c>
      <c r="Y1542" s="20" t="str">
        <f>IF(ISBLANK(W1542),"",VLOOKUP($W1542,[4]Sheet2!$A$2:$E$29,4,FALSE))</f>
        <v>BQ_mood07</v>
      </c>
    </row>
    <row r="1543" s="20" customFormat="1" spans="1:25">
      <c r="A1543" s="20">
        <f t="shared" si="307"/>
        <v>1537</v>
      </c>
      <c r="B1543" s="20">
        <v>113110</v>
      </c>
      <c r="C1543" s="20" t="s">
        <v>66</v>
      </c>
      <c r="D1543" s="20" t="str">
        <f>IF(ISBLANK(C1543),"",VLOOKUP($W1543,[4]Sheet2!$A$2:$E$29,3,FALSE))</f>
        <v>UI_icon_teshudognzuo_04</v>
      </c>
      <c r="E1543" s="20" t="str">
        <f t="shared" si="308"/>
        <v>放松</v>
      </c>
      <c r="F1543" s="20" t="s">
        <v>1538</v>
      </c>
      <c r="I1543" s="20">
        <v>1</v>
      </c>
      <c r="J1543" s="20">
        <v>0</v>
      </c>
      <c r="K1543" s="20">
        <v>1</v>
      </c>
      <c r="L1543" s="20" t="s">
        <v>1539</v>
      </c>
      <c r="N1543" s="20">
        <v>2.8</v>
      </c>
      <c r="O1543" s="20">
        <v>4015301</v>
      </c>
      <c r="P1543" s="20">
        <v>1</v>
      </c>
      <c r="W1543" s="20" t="s">
        <v>111</v>
      </c>
      <c r="X1543" s="20" t="str">
        <f>IF(ISBLANK(W1543),"",VLOOKUP($W1543,[4]Sheet2!$A$2:$E$29,3,FALSE))</f>
        <v>UI_icon_teshudognzuo_04</v>
      </c>
      <c r="Y1543" s="20" t="str">
        <f>IF(ISBLANK(W1543),"",VLOOKUP($W1543,[4]Sheet2!$A$2:$E$29,4,FALSE))</f>
        <v>BQ_mood04</v>
      </c>
    </row>
    <row r="1544" s="20" customFormat="1" spans="1:25">
      <c r="A1544" s="20">
        <f t="shared" si="307"/>
        <v>1538</v>
      </c>
      <c r="B1544" s="20">
        <v>113110</v>
      </c>
      <c r="C1544" s="20" t="s">
        <v>93</v>
      </c>
      <c r="D1544" s="20" t="str">
        <f>IF(ISBLANK(C1544),"",VLOOKUP($W1544,[4]Sheet2!$A$2:$E$29,3,FALSE))</f>
        <v>UI_icon_teshudognzuo_05</v>
      </c>
      <c r="E1544" s="20" t="str">
        <f t="shared" si="308"/>
        <v>示威</v>
      </c>
      <c r="F1544" s="20" t="s">
        <v>1540</v>
      </c>
      <c r="I1544" s="20">
        <v>1</v>
      </c>
      <c r="J1544" s="20">
        <v>0</v>
      </c>
      <c r="K1544" s="20">
        <v>1</v>
      </c>
      <c r="L1544" s="20" t="s">
        <v>1541</v>
      </c>
      <c r="O1544" s="20">
        <v>4015301</v>
      </c>
      <c r="P1544" s="20">
        <v>1</v>
      </c>
      <c r="W1544" s="20" t="s">
        <v>60</v>
      </c>
      <c r="X1544" s="20" t="str">
        <f>IF(ISBLANK(W1544),"",VLOOKUP($W1544,[4]Sheet2!$A$2:$E$29,3,FALSE))</f>
        <v>UI_icon_teshudognzuo_05</v>
      </c>
      <c r="Y1544" s="20" t="str">
        <f>IF(ISBLANK(W1544),"",VLOOKUP($W1544,[4]Sheet2!$A$2:$E$29,4,FALSE))</f>
        <v>BQ_mood05</v>
      </c>
    </row>
    <row r="1545" s="20" customFormat="1" spans="1:25">
      <c r="A1545" s="20">
        <f t="shared" si="307"/>
        <v>1539</v>
      </c>
      <c r="B1545" s="20">
        <v>113110</v>
      </c>
      <c r="C1545" s="20" t="s">
        <v>364</v>
      </c>
      <c r="D1545" s="20" t="str">
        <f>IF(ISBLANK(C1545),"",VLOOKUP($W1545,[4]Sheet2!$A$2:$E$29,3,FALSE))</f>
        <v>UI_icon_teshudognzuo_27</v>
      </c>
      <c r="E1545" s="20" t="str">
        <f t="shared" si="308"/>
        <v>秀</v>
      </c>
      <c r="I1545" s="20">
        <v>0</v>
      </c>
      <c r="J1545" s="20">
        <v>1</v>
      </c>
      <c r="K1545" s="20">
        <v>0</v>
      </c>
      <c r="O1545" s="20">
        <v>4015301</v>
      </c>
      <c r="S1545" s="20" t="s">
        <v>365</v>
      </c>
      <c r="W1545" s="20" t="s">
        <v>65</v>
      </c>
      <c r="X1545" s="20" t="str">
        <f>IF(ISBLANK(W1545),"",VLOOKUP($W1545,[4]Sheet2!$A$2:$E$29,3,FALSE))</f>
        <v>UI_icon_teshudognzuo_27</v>
      </c>
      <c r="Y1545" s="20" t="str">
        <f>IF(ISBLANK(W1545),"",VLOOKUP($W1545,[4]Sheet2!$A$2:$E$29,4,FALSE))</f>
        <v>BQ_mood27</v>
      </c>
    </row>
    <row r="1546" s="20" customFormat="1" spans="1:25">
      <c r="A1546" s="20">
        <f t="shared" si="307"/>
        <v>1540</v>
      </c>
      <c r="B1546" s="20">
        <v>113110</v>
      </c>
      <c r="C1546" s="20" t="s">
        <v>61</v>
      </c>
      <c r="D1546" s="20" t="str">
        <f>IF(ISBLANK(C1546),"",VLOOKUP($W1546,[4]Sheet2!$A$2:$E$29,3,FALSE))</f>
        <v>UI_icon_teshudognzuo_07</v>
      </c>
      <c r="E1546" s="20" t="str">
        <f t="shared" si="308"/>
        <v>观望</v>
      </c>
      <c r="F1546" s="20" t="s">
        <v>1535</v>
      </c>
      <c r="I1546" s="20">
        <v>1</v>
      </c>
      <c r="J1546" s="20">
        <v>0</v>
      </c>
      <c r="K1546" s="20">
        <v>1</v>
      </c>
      <c r="L1546" s="20" t="s">
        <v>1536</v>
      </c>
      <c r="O1546" s="20">
        <v>4015302</v>
      </c>
      <c r="P1546" s="20">
        <v>1</v>
      </c>
      <c r="U1546" s="20" t="s">
        <v>1543</v>
      </c>
      <c r="W1546" s="20" t="s">
        <v>127</v>
      </c>
      <c r="X1546" s="20" t="str">
        <f>IF(ISBLANK(W1546),"",VLOOKUP($W1546,[4]Sheet2!$A$2:$E$29,3,FALSE))</f>
        <v>UI_icon_teshudognzuo_07</v>
      </c>
      <c r="Y1546" s="20" t="str">
        <f>IF(ISBLANK(W1546),"",VLOOKUP($W1546,[4]Sheet2!$A$2:$E$29,4,FALSE))</f>
        <v>BQ_mood07</v>
      </c>
    </row>
    <row r="1547" s="20" customFormat="1" spans="1:25">
      <c r="A1547" s="20">
        <f t="shared" si="307"/>
        <v>1541</v>
      </c>
      <c r="B1547" s="20">
        <v>113110</v>
      </c>
      <c r="C1547" s="20" t="s">
        <v>66</v>
      </c>
      <c r="D1547" s="20" t="str">
        <f>IF(ISBLANK(C1547),"",VLOOKUP($W1547,[4]Sheet2!$A$2:$E$29,3,FALSE))</f>
        <v>UI_icon_teshudognzuo_04</v>
      </c>
      <c r="E1547" s="20" t="str">
        <f t="shared" si="308"/>
        <v>放松</v>
      </c>
      <c r="F1547" s="20" t="s">
        <v>1538</v>
      </c>
      <c r="I1547" s="20">
        <v>1</v>
      </c>
      <c r="J1547" s="20">
        <v>0</v>
      </c>
      <c r="K1547" s="20">
        <v>1</v>
      </c>
      <c r="L1547" s="20" t="s">
        <v>1539</v>
      </c>
      <c r="N1547" s="20">
        <v>2.8</v>
      </c>
      <c r="O1547" s="20">
        <v>4015302</v>
      </c>
      <c r="P1547" s="20">
        <v>1</v>
      </c>
      <c r="W1547" s="20" t="s">
        <v>111</v>
      </c>
      <c r="X1547" s="20" t="str">
        <f>IF(ISBLANK(W1547),"",VLOOKUP($W1547,[4]Sheet2!$A$2:$E$29,3,FALSE))</f>
        <v>UI_icon_teshudognzuo_04</v>
      </c>
      <c r="Y1547" s="20" t="str">
        <f>IF(ISBLANK(W1547),"",VLOOKUP($W1547,[4]Sheet2!$A$2:$E$29,4,FALSE))</f>
        <v>BQ_mood04</v>
      </c>
    </row>
    <row r="1548" s="20" customFormat="1" spans="1:25">
      <c r="A1548" s="20">
        <f t="shared" si="307"/>
        <v>1542</v>
      </c>
      <c r="B1548" s="20">
        <v>113110</v>
      </c>
      <c r="C1548" s="20" t="s">
        <v>93</v>
      </c>
      <c r="D1548" s="20" t="str">
        <f>IF(ISBLANK(C1548),"",VLOOKUP($W1548,[4]Sheet2!$A$2:$E$29,3,FALSE))</f>
        <v>UI_icon_teshudognzuo_05</v>
      </c>
      <c r="E1548" s="20" t="str">
        <f t="shared" si="308"/>
        <v>示威</v>
      </c>
      <c r="F1548" s="20" t="s">
        <v>1540</v>
      </c>
      <c r="I1548" s="20">
        <v>1</v>
      </c>
      <c r="J1548" s="20">
        <v>0</v>
      </c>
      <c r="K1548" s="20">
        <v>1</v>
      </c>
      <c r="L1548" s="20" t="s">
        <v>1541</v>
      </c>
      <c r="O1548" s="20">
        <v>4015302</v>
      </c>
      <c r="P1548" s="20">
        <v>1</v>
      </c>
      <c r="W1548" s="20" t="s">
        <v>60</v>
      </c>
      <c r="X1548" s="20" t="str">
        <f>IF(ISBLANK(W1548),"",VLOOKUP($W1548,[4]Sheet2!$A$2:$E$29,3,FALSE))</f>
        <v>UI_icon_teshudognzuo_05</v>
      </c>
      <c r="Y1548" s="20" t="str">
        <f>IF(ISBLANK(W1548),"",VLOOKUP($W1548,[4]Sheet2!$A$2:$E$29,4,FALSE))</f>
        <v>BQ_mood05</v>
      </c>
    </row>
    <row r="1549" s="20" customFormat="1" spans="1:25">
      <c r="A1549" s="20">
        <f t="shared" si="307"/>
        <v>1543</v>
      </c>
      <c r="B1549" s="20">
        <v>113110</v>
      </c>
      <c r="C1549" s="20" t="s">
        <v>364</v>
      </c>
      <c r="D1549" s="20" t="str">
        <f>IF(ISBLANK(C1549),"",VLOOKUP($W1549,[4]Sheet2!$A$2:$E$29,3,FALSE))</f>
        <v>UI_icon_teshudognzuo_27</v>
      </c>
      <c r="E1549" s="20" t="str">
        <f t="shared" si="308"/>
        <v>秀</v>
      </c>
      <c r="I1549" s="20">
        <v>0</v>
      </c>
      <c r="J1549" s="20">
        <v>1</v>
      </c>
      <c r="K1549" s="20">
        <v>0</v>
      </c>
      <c r="O1549" s="20">
        <v>4015302</v>
      </c>
      <c r="S1549" s="20" t="s">
        <v>365</v>
      </c>
      <c r="W1549" s="20" t="s">
        <v>65</v>
      </c>
      <c r="X1549" s="20" t="str">
        <f>IF(ISBLANK(W1549),"",VLOOKUP($W1549,[4]Sheet2!$A$2:$E$29,3,FALSE))</f>
        <v>UI_icon_teshudognzuo_27</v>
      </c>
      <c r="Y1549" s="20" t="str">
        <f>IF(ISBLANK(W1549),"",VLOOKUP($W1549,[4]Sheet2!$A$2:$E$29,4,FALSE))</f>
        <v>BQ_mood27</v>
      </c>
    </row>
    <row r="1550" s="20" customFormat="1" spans="1:25">
      <c r="A1550" s="20">
        <f t="shared" si="307"/>
        <v>1544</v>
      </c>
      <c r="B1550" s="20">
        <v>113110</v>
      </c>
      <c r="C1550" s="20" t="s">
        <v>61</v>
      </c>
      <c r="D1550" s="20" t="str">
        <f>IF(ISBLANK(C1550),"",VLOOKUP($W1550,[4]Sheet2!$A$2:$E$29,3,FALSE))</f>
        <v>UI_icon_teshudognzuo_07</v>
      </c>
      <c r="E1550" s="20" t="str">
        <f t="shared" si="308"/>
        <v>观望</v>
      </c>
      <c r="F1550" s="20" t="s">
        <v>1535</v>
      </c>
      <c r="I1550" s="20">
        <v>1</v>
      </c>
      <c r="J1550" s="20">
        <v>0</v>
      </c>
      <c r="K1550" s="20">
        <v>1</v>
      </c>
      <c r="L1550" s="20" t="s">
        <v>1536</v>
      </c>
      <c r="O1550" s="20">
        <v>4015303</v>
      </c>
      <c r="P1550" s="20">
        <v>1</v>
      </c>
      <c r="U1550" s="20" t="s">
        <v>1544</v>
      </c>
      <c r="W1550" s="20" t="s">
        <v>127</v>
      </c>
      <c r="X1550" s="20" t="str">
        <f>IF(ISBLANK(W1550),"",VLOOKUP($W1550,[4]Sheet2!$A$2:$E$29,3,FALSE))</f>
        <v>UI_icon_teshudognzuo_07</v>
      </c>
      <c r="Y1550" s="20" t="str">
        <f>IF(ISBLANK(W1550),"",VLOOKUP($W1550,[4]Sheet2!$A$2:$E$29,4,FALSE))</f>
        <v>BQ_mood07</v>
      </c>
    </row>
    <row r="1551" s="20" customFormat="1" spans="1:25">
      <c r="A1551" s="20">
        <f t="shared" si="307"/>
        <v>1545</v>
      </c>
      <c r="B1551" s="20">
        <v>113110</v>
      </c>
      <c r="C1551" s="20" t="s">
        <v>66</v>
      </c>
      <c r="D1551" s="20" t="str">
        <f>IF(ISBLANK(C1551),"",VLOOKUP($W1551,[4]Sheet2!$A$2:$E$29,3,FALSE))</f>
        <v>UI_icon_teshudognzuo_04</v>
      </c>
      <c r="E1551" s="20" t="str">
        <f t="shared" si="308"/>
        <v>放松</v>
      </c>
      <c r="F1551" s="20" t="s">
        <v>1538</v>
      </c>
      <c r="I1551" s="20">
        <v>1</v>
      </c>
      <c r="J1551" s="20">
        <v>0</v>
      </c>
      <c r="K1551" s="20">
        <v>1</v>
      </c>
      <c r="L1551" s="20" t="s">
        <v>1539</v>
      </c>
      <c r="N1551" s="20">
        <v>2.8</v>
      </c>
      <c r="O1551" s="20">
        <v>4015303</v>
      </c>
      <c r="P1551" s="20">
        <v>1</v>
      </c>
      <c r="W1551" s="20" t="s">
        <v>111</v>
      </c>
      <c r="X1551" s="20" t="str">
        <f>IF(ISBLANK(W1551),"",VLOOKUP($W1551,[4]Sheet2!$A$2:$E$29,3,FALSE))</f>
        <v>UI_icon_teshudognzuo_04</v>
      </c>
      <c r="Y1551" s="20" t="str">
        <f>IF(ISBLANK(W1551),"",VLOOKUP($W1551,[4]Sheet2!$A$2:$E$29,4,FALSE))</f>
        <v>BQ_mood04</v>
      </c>
    </row>
    <row r="1552" s="20" customFormat="1" spans="1:25">
      <c r="A1552" s="20">
        <f t="shared" si="307"/>
        <v>1546</v>
      </c>
      <c r="B1552" s="20">
        <v>113110</v>
      </c>
      <c r="C1552" s="20" t="s">
        <v>93</v>
      </c>
      <c r="D1552" s="20" t="str">
        <f>IF(ISBLANK(C1552),"",VLOOKUP($W1552,[4]Sheet2!$A$2:$E$29,3,FALSE))</f>
        <v>UI_icon_teshudognzuo_05</v>
      </c>
      <c r="E1552" s="20" t="str">
        <f t="shared" si="308"/>
        <v>示威</v>
      </c>
      <c r="F1552" s="20" t="s">
        <v>1540</v>
      </c>
      <c r="I1552" s="20">
        <v>1</v>
      </c>
      <c r="J1552" s="20">
        <v>0</v>
      </c>
      <c r="K1552" s="20">
        <v>1</v>
      </c>
      <c r="L1552" s="20" t="s">
        <v>1541</v>
      </c>
      <c r="O1552" s="20">
        <v>4015303</v>
      </c>
      <c r="P1552" s="20">
        <v>1</v>
      </c>
      <c r="W1552" s="20" t="s">
        <v>60</v>
      </c>
      <c r="X1552" s="20" t="str">
        <f>IF(ISBLANK(W1552),"",VLOOKUP($W1552,[4]Sheet2!$A$2:$E$29,3,FALSE))</f>
        <v>UI_icon_teshudognzuo_05</v>
      </c>
      <c r="Y1552" s="20" t="str">
        <f>IF(ISBLANK(W1552),"",VLOOKUP($W1552,[4]Sheet2!$A$2:$E$29,4,FALSE))</f>
        <v>BQ_mood05</v>
      </c>
    </row>
    <row r="1553" s="20" customFormat="1" spans="1:25">
      <c r="A1553" s="20">
        <f t="shared" si="307"/>
        <v>1547</v>
      </c>
      <c r="B1553" s="20">
        <v>113110</v>
      </c>
      <c r="C1553" s="20" t="s">
        <v>364</v>
      </c>
      <c r="D1553" s="20" t="str">
        <f>IF(ISBLANK(C1553),"",VLOOKUP($W1553,[4]Sheet2!$A$2:$E$29,3,FALSE))</f>
        <v>UI_icon_teshudognzuo_27</v>
      </c>
      <c r="E1553" s="20" t="str">
        <f t="shared" si="308"/>
        <v>秀</v>
      </c>
      <c r="I1553" s="20">
        <v>0</v>
      </c>
      <c r="J1553" s="20">
        <v>1</v>
      </c>
      <c r="K1553" s="20">
        <v>0</v>
      </c>
      <c r="O1553" s="20">
        <v>4015303</v>
      </c>
      <c r="S1553" s="20" t="s">
        <v>365</v>
      </c>
      <c r="W1553" s="20" t="s">
        <v>65</v>
      </c>
      <c r="X1553" s="20" t="str">
        <f>IF(ISBLANK(W1553),"",VLOOKUP($W1553,[4]Sheet2!$A$2:$E$29,3,FALSE))</f>
        <v>UI_icon_teshudognzuo_27</v>
      </c>
      <c r="Y1553" s="20" t="str">
        <f>IF(ISBLANK(W1553),"",VLOOKUP($W1553,[4]Sheet2!$A$2:$E$29,4,FALSE))</f>
        <v>BQ_mood27</v>
      </c>
    </row>
    <row r="1554" s="20" customFormat="1" spans="1:25">
      <c r="A1554" s="20">
        <f t="shared" ref="A1554:A1572" si="309">ROW()-6</f>
        <v>1548</v>
      </c>
      <c r="B1554" s="20">
        <v>113110</v>
      </c>
      <c r="C1554" s="20" t="s">
        <v>61</v>
      </c>
      <c r="D1554" s="20" t="str">
        <f>IF(ISBLANK(C1554),"",VLOOKUP($W1554,[4]Sheet2!$A$2:$E$29,3,FALSE))</f>
        <v>UI_icon_teshudognzuo_07</v>
      </c>
      <c r="E1554" s="20" t="str">
        <f t="shared" ref="E1554:E1573" si="310">W1554</f>
        <v>观望</v>
      </c>
      <c r="F1554" s="20" t="s">
        <v>1535</v>
      </c>
      <c r="I1554" s="20">
        <v>1</v>
      </c>
      <c r="J1554" s="20">
        <v>0</v>
      </c>
      <c r="K1554" s="20">
        <v>1</v>
      </c>
      <c r="L1554" s="20" t="s">
        <v>1536</v>
      </c>
      <c r="O1554" s="20">
        <v>4015304</v>
      </c>
      <c r="P1554" s="20">
        <v>1</v>
      </c>
      <c r="U1554" s="20" t="s">
        <v>1545</v>
      </c>
      <c r="W1554" s="20" t="s">
        <v>127</v>
      </c>
      <c r="X1554" s="20" t="str">
        <f>IF(ISBLANK(W1554),"",VLOOKUP($W1554,[4]Sheet2!$A$2:$E$29,3,FALSE))</f>
        <v>UI_icon_teshudognzuo_07</v>
      </c>
      <c r="Y1554" s="20" t="str">
        <f>IF(ISBLANK(W1554),"",VLOOKUP($W1554,[4]Sheet2!$A$2:$E$29,4,FALSE))</f>
        <v>BQ_mood07</v>
      </c>
    </row>
    <row r="1555" s="20" customFormat="1" spans="1:25">
      <c r="A1555" s="20">
        <f t="shared" si="309"/>
        <v>1549</v>
      </c>
      <c r="B1555" s="20">
        <v>113110</v>
      </c>
      <c r="C1555" s="20" t="s">
        <v>66</v>
      </c>
      <c r="D1555" s="20" t="str">
        <f>IF(ISBLANK(C1555),"",VLOOKUP($W1555,[4]Sheet2!$A$2:$E$29,3,FALSE))</f>
        <v>UI_icon_teshudognzuo_04</v>
      </c>
      <c r="E1555" s="20" t="str">
        <f t="shared" si="310"/>
        <v>放松</v>
      </c>
      <c r="F1555" s="20" t="s">
        <v>1538</v>
      </c>
      <c r="I1555" s="20">
        <v>1</v>
      </c>
      <c r="J1555" s="20">
        <v>0</v>
      </c>
      <c r="K1555" s="20">
        <v>1</v>
      </c>
      <c r="L1555" s="20" t="s">
        <v>1539</v>
      </c>
      <c r="N1555" s="20">
        <v>2.8</v>
      </c>
      <c r="O1555" s="20">
        <v>4015304</v>
      </c>
      <c r="P1555" s="20">
        <v>1</v>
      </c>
      <c r="W1555" s="20" t="s">
        <v>111</v>
      </c>
      <c r="X1555" s="20" t="str">
        <f>IF(ISBLANK(W1555),"",VLOOKUP($W1555,[4]Sheet2!$A$2:$E$29,3,FALSE))</f>
        <v>UI_icon_teshudognzuo_04</v>
      </c>
      <c r="Y1555" s="20" t="str">
        <f>IF(ISBLANK(W1555),"",VLOOKUP($W1555,[4]Sheet2!$A$2:$E$29,4,FALSE))</f>
        <v>BQ_mood04</v>
      </c>
    </row>
    <row r="1556" s="20" customFormat="1" spans="1:25">
      <c r="A1556" s="20">
        <f t="shared" si="309"/>
        <v>1550</v>
      </c>
      <c r="B1556" s="20">
        <v>113110</v>
      </c>
      <c r="C1556" s="20" t="s">
        <v>93</v>
      </c>
      <c r="D1556" s="20" t="str">
        <f>IF(ISBLANK(C1556),"",VLOOKUP($W1556,[4]Sheet2!$A$2:$E$29,3,FALSE))</f>
        <v>UI_icon_teshudognzuo_05</v>
      </c>
      <c r="E1556" s="20" t="str">
        <f t="shared" si="310"/>
        <v>示威</v>
      </c>
      <c r="F1556" s="20" t="s">
        <v>1540</v>
      </c>
      <c r="I1556" s="20">
        <v>1</v>
      </c>
      <c r="J1556" s="20">
        <v>0</v>
      </c>
      <c r="K1556" s="20">
        <v>1</v>
      </c>
      <c r="L1556" s="20" t="s">
        <v>1541</v>
      </c>
      <c r="O1556" s="20">
        <v>4015304</v>
      </c>
      <c r="P1556" s="20">
        <v>1</v>
      </c>
      <c r="W1556" s="20" t="s">
        <v>60</v>
      </c>
      <c r="X1556" s="20" t="str">
        <f>IF(ISBLANK(W1556),"",VLOOKUP($W1556,[4]Sheet2!$A$2:$E$29,3,FALSE))</f>
        <v>UI_icon_teshudognzuo_05</v>
      </c>
      <c r="Y1556" s="20" t="str">
        <f>IF(ISBLANK(W1556),"",VLOOKUP($W1556,[4]Sheet2!$A$2:$E$29,4,FALSE))</f>
        <v>BQ_mood05</v>
      </c>
    </row>
    <row r="1557" s="20" customFormat="1" spans="1:25">
      <c r="A1557" s="20">
        <f t="shared" si="309"/>
        <v>1551</v>
      </c>
      <c r="B1557" s="20">
        <v>113110</v>
      </c>
      <c r="C1557" s="20" t="s">
        <v>364</v>
      </c>
      <c r="D1557" s="20" t="str">
        <f>IF(ISBLANK(C1557),"",VLOOKUP($W1557,[4]Sheet2!$A$2:$E$29,3,FALSE))</f>
        <v>UI_icon_teshudognzuo_27</v>
      </c>
      <c r="E1557" s="20" t="str">
        <f t="shared" si="310"/>
        <v>秀</v>
      </c>
      <c r="I1557" s="20">
        <v>0</v>
      </c>
      <c r="J1557" s="20">
        <v>1</v>
      </c>
      <c r="K1557" s="20">
        <v>0</v>
      </c>
      <c r="O1557" s="20">
        <v>4015304</v>
      </c>
      <c r="S1557" s="20" t="s">
        <v>365</v>
      </c>
      <c r="W1557" s="20" t="s">
        <v>65</v>
      </c>
      <c r="X1557" s="20" t="str">
        <f>IF(ISBLANK(W1557),"",VLOOKUP($W1557,[4]Sheet2!$A$2:$E$29,3,FALSE))</f>
        <v>UI_icon_teshudognzuo_27</v>
      </c>
      <c r="Y1557" s="20" t="str">
        <f>IF(ISBLANK(W1557),"",VLOOKUP($W1557,[4]Sheet2!$A$2:$E$29,4,FALSE))</f>
        <v>BQ_mood27</v>
      </c>
    </row>
    <row r="1558" s="20" customFormat="1" spans="1:25">
      <c r="A1558" s="20">
        <f t="shared" si="309"/>
        <v>1552</v>
      </c>
      <c r="B1558" s="20">
        <v>113110</v>
      </c>
      <c r="C1558" s="20" t="s">
        <v>61</v>
      </c>
      <c r="D1558" s="20" t="str">
        <f>IF(ISBLANK(C1558),"",VLOOKUP($W1558,[4]Sheet2!$A$2:$E$29,3,FALSE))</f>
        <v>UI_icon_teshudognzuo_07</v>
      </c>
      <c r="E1558" s="20" t="str">
        <f t="shared" si="310"/>
        <v>观望</v>
      </c>
      <c r="F1558" s="20" t="s">
        <v>1535</v>
      </c>
      <c r="I1558" s="20">
        <v>1</v>
      </c>
      <c r="J1558" s="20">
        <v>0</v>
      </c>
      <c r="K1558" s="20">
        <v>1</v>
      </c>
      <c r="L1558" s="20" t="s">
        <v>1536</v>
      </c>
      <c r="O1558" s="20">
        <v>4015305</v>
      </c>
      <c r="P1558" s="20">
        <v>1</v>
      </c>
      <c r="U1558" s="20" t="s">
        <v>1546</v>
      </c>
      <c r="W1558" s="20" t="s">
        <v>127</v>
      </c>
      <c r="X1558" s="20" t="str">
        <f>IF(ISBLANK(W1558),"",VLOOKUP($W1558,[4]Sheet2!$A$2:$E$29,3,FALSE))</f>
        <v>UI_icon_teshudognzuo_07</v>
      </c>
      <c r="Y1558" s="20" t="str">
        <f>IF(ISBLANK(W1558),"",VLOOKUP($W1558,[4]Sheet2!$A$2:$E$29,4,FALSE))</f>
        <v>BQ_mood07</v>
      </c>
    </row>
    <row r="1559" s="20" customFormat="1" spans="1:25">
      <c r="A1559" s="20">
        <f t="shared" si="309"/>
        <v>1553</v>
      </c>
      <c r="B1559" s="20">
        <v>113110</v>
      </c>
      <c r="C1559" s="20" t="s">
        <v>66</v>
      </c>
      <c r="D1559" s="20" t="str">
        <f>IF(ISBLANK(C1559),"",VLOOKUP($W1559,[4]Sheet2!$A$2:$E$29,3,FALSE))</f>
        <v>UI_icon_teshudognzuo_04</v>
      </c>
      <c r="E1559" s="20" t="str">
        <f t="shared" si="310"/>
        <v>放松</v>
      </c>
      <c r="F1559" s="20" t="s">
        <v>1538</v>
      </c>
      <c r="I1559" s="20">
        <v>1</v>
      </c>
      <c r="J1559" s="20">
        <v>0</v>
      </c>
      <c r="K1559" s="20">
        <v>1</v>
      </c>
      <c r="L1559" s="20" t="s">
        <v>1539</v>
      </c>
      <c r="N1559" s="20">
        <v>2.8</v>
      </c>
      <c r="O1559" s="20">
        <v>4015305</v>
      </c>
      <c r="P1559" s="20">
        <v>1</v>
      </c>
      <c r="W1559" s="20" t="s">
        <v>111</v>
      </c>
      <c r="X1559" s="20" t="str">
        <f>IF(ISBLANK(W1559),"",VLOOKUP($W1559,[4]Sheet2!$A$2:$E$29,3,FALSE))</f>
        <v>UI_icon_teshudognzuo_04</v>
      </c>
      <c r="Y1559" s="20" t="str">
        <f>IF(ISBLANK(W1559),"",VLOOKUP($W1559,[4]Sheet2!$A$2:$E$29,4,FALSE))</f>
        <v>BQ_mood04</v>
      </c>
    </row>
    <row r="1560" s="20" customFormat="1" spans="1:25">
      <c r="A1560" s="20">
        <f t="shared" si="309"/>
        <v>1554</v>
      </c>
      <c r="B1560" s="20">
        <v>113110</v>
      </c>
      <c r="C1560" s="20" t="s">
        <v>93</v>
      </c>
      <c r="D1560" s="20" t="str">
        <f>IF(ISBLANK(C1560),"",VLOOKUP($W1560,[4]Sheet2!$A$2:$E$29,3,FALSE))</f>
        <v>UI_icon_teshudognzuo_05</v>
      </c>
      <c r="E1560" s="20" t="str">
        <f t="shared" si="310"/>
        <v>示威</v>
      </c>
      <c r="F1560" s="20" t="s">
        <v>1540</v>
      </c>
      <c r="I1560" s="20">
        <v>1</v>
      </c>
      <c r="J1560" s="20">
        <v>0</v>
      </c>
      <c r="K1560" s="20">
        <v>1</v>
      </c>
      <c r="L1560" s="20" t="s">
        <v>1541</v>
      </c>
      <c r="O1560" s="20">
        <v>4015305</v>
      </c>
      <c r="P1560" s="20">
        <v>1</v>
      </c>
      <c r="W1560" s="20" t="s">
        <v>60</v>
      </c>
      <c r="X1560" s="20" t="str">
        <f>IF(ISBLANK(W1560),"",VLOOKUP($W1560,[4]Sheet2!$A$2:$E$29,3,FALSE))</f>
        <v>UI_icon_teshudognzuo_05</v>
      </c>
      <c r="Y1560" s="20" t="str">
        <f>IF(ISBLANK(W1560),"",VLOOKUP($W1560,[4]Sheet2!$A$2:$E$29,4,FALSE))</f>
        <v>BQ_mood05</v>
      </c>
    </row>
    <row r="1561" s="20" customFormat="1" spans="1:25">
      <c r="A1561" s="20">
        <f t="shared" si="309"/>
        <v>1555</v>
      </c>
      <c r="B1561" s="20">
        <v>113110</v>
      </c>
      <c r="C1561" s="20" t="s">
        <v>364</v>
      </c>
      <c r="D1561" s="20" t="str">
        <f>IF(ISBLANK(C1561),"",VLOOKUP($W1561,[4]Sheet2!$A$2:$E$29,3,FALSE))</f>
        <v>UI_icon_teshudognzuo_27</v>
      </c>
      <c r="E1561" s="20" t="str">
        <f t="shared" si="310"/>
        <v>秀</v>
      </c>
      <c r="I1561" s="20">
        <v>0</v>
      </c>
      <c r="J1561" s="20">
        <v>1</v>
      </c>
      <c r="K1561" s="20">
        <v>0</v>
      </c>
      <c r="O1561" s="20">
        <v>4015305</v>
      </c>
      <c r="S1561" s="20" t="s">
        <v>365</v>
      </c>
      <c r="W1561" s="20" t="s">
        <v>65</v>
      </c>
      <c r="X1561" s="20" t="str">
        <f>IF(ISBLANK(W1561),"",VLOOKUP($W1561,[4]Sheet2!$A$2:$E$29,3,FALSE))</f>
        <v>UI_icon_teshudognzuo_27</v>
      </c>
      <c r="Y1561" s="20" t="str">
        <f>IF(ISBLANK(W1561),"",VLOOKUP($W1561,[4]Sheet2!$A$2:$E$29,4,FALSE))</f>
        <v>BQ_mood27</v>
      </c>
    </row>
    <row r="1562" s="1" customFormat="1" ht="18.75" spans="1:25">
      <c r="A1562" s="4">
        <f t="shared" si="309"/>
        <v>1556</v>
      </c>
      <c r="B1562" s="1">
        <v>113078</v>
      </c>
      <c r="C1562" s="1" t="s">
        <v>50</v>
      </c>
      <c r="D1562" t="str">
        <f>IF(ISBLANK(C1562),"",VLOOKUP($W1562,Sheet2!$A$2:$E$29,3,FALSE))</f>
        <v>UI_icon_teshudognzuo_05</v>
      </c>
      <c r="E1562" t="str">
        <f t="shared" si="310"/>
        <v>示威</v>
      </c>
      <c r="F1562" s="1" t="s">
        <v>872</v>
      </c>
      <c r="I1562" s="1">
        <v>1</v>
      </c>
      <c r="J1562" s="1">
        <v>0</v>
      </c>
      <c r="K1562" s="1">
        <v>1</v>
      </c>
      <c r="L1562" s="1" t="s">
        <v>873</v>
      </c>
      <c r="O1562" s="7">
        <v>4012102</v>
      </c>
      <c r="P1562" s="1">
        <v>1</v>
      </c>
      <c r="T1562" s="9"/>
      <c r="U1562" s="9" t="s">
        <v>1547</v>
      </c>
      <c r="W1562" s="1" t="s">
        <v>60</v>
      </c>
      <c r="X1562" t="str">
        <f>IF(ISBLANK(W1562),"",VLOOKUP($W1562,Sheet2!$A$2:$E$29,3,FALSE))</f>
        <v>UI_icon_teshudognzuo_05</v>
      </c>
      <c r="Y1562" t="str">
        <f>IF(ISBLANK(W1562),"",VLOOKUP($W1562,Sheet2!$A$2:$E$29,4,FALSE))</f>
        <v>BQ_mood05</v>
      </c>
    </row>
    <row r="1563" s="1" customFormat="1" ht="18.75" spans="1:25">
      <c r="A1563" s="4">
        <f t="shared" si="309"/>
        <v>1557</v>
      </c>
      <c r="B1563" s="1">
        <v>113078</v>
      </c>
      <c r="C1563" s="1" t="s">
        <v>56</v>
      </c>
      <c r="D1563" t="str">
        <f>IF(ISBLANK(C1563),"",VLOOKUP($W1563,Sheet2!$A$2:$E$29,3,FALSE))</f>
        <v>UI_icon_teshudognzuo_07</v>
      </c>
      <c r="E1563" t="str">
        <f t="shared" si="310"/>
        <v>观望</v>
      </c>
      <c r="F1563" s="1" t="s">
        <v>875</v>
      </c>
      <c r="I1563" s="1">
        <v>1</v>
      </c>
      <c r="J1563" s="1">
        <v>0</v>
      </c>
      <c r="K1563" s="1">
        <v>1</v>
      </c>
      <c r="L1563" s="1" t="s">
        <v>876</v>
      </c>
      <c r="O1563" s="7">
        <v>4012102</v>
      </c>
      <c r="P1563" s="1">
        <v>1</v>
      </c>
      <c r="T1563" s="9"/>
      <c r="U1563" s="9"/>
      <c r="W1563" s="1" t="s">
        <v>127</v>
      </c>
      <c r="X1563" t="str">
        <f>IF(ISBLANK(W1563),"",VLOOKUP($W1563,Sheet2!$A$2:$E$29,3,FALSE))</f>
        <v>UI_icon_teshudognzuo_07</v>
      </c>
      <c r="Y1563" t="str">
        <f>IF(ISBLANK(W1563),"",VLOOKUP($W1563,Sheet2!$A$2:$E$29,4,FALSE))</f>
        <v>BQ_mood07</v>
      </c>
    </row>
    <row r="1564" s="1" customFormat="1" ht="18.75" spans="1:25">
      <c r="A1564" s="4">
        <f t="shared" si="309"/>
        <v>1558</v>
      </c>
      <c r="B1564" s="1">
        <v>113078</v>
      </c>
      <c r="C1564" s="1" t="s">
        <v>61</v>
      </c>
      <c r="D1564" t="str">
        <f>IF(ISBLANK(C1564),"",VLOOKUP($W1564,Sheet2!$A$2:$E$29,3,FALSE))</f>
        <v>UI_icon_teshudognzuo_10</v>
      </c>
      <c r="E1564" t="str">
        <f t="shared" si="310"/>
        <v>生气</v>
      </c>
      <c r="F1564" s="1" t="s">
        <v>877</v>
      </c>
      <c r="I1564" s="1">
        <v>1</v>
      </c>
      <c r="J1564" s="1">
        <v>0</v>
      </c>
      <c r="K1564" s="1">
        <v>1</v>
      </c>
      <c r="L1564" s="1" t="s">
        <v>878</v>
      </c>
      <c r="O1564" s="7">
        <v>4012102</v>
      </c>
      <c r="P1564" s="1">
        <v>1</v>
      </c>
      <c r="T1564" s="9"/>
      <c r="U1564" s="9"/>
      <c r="W1564" s="1" t="s">
        <v>446</v>
      </c>
      <c r="X1564" t="str">
        <f>IF(ISBLANK(W1564),"",VLOOKUP($W1564,Sheet2!$A$2:$E$29,3,FALSE))</f>
        <v>UI_icon_teshudognzuo_10</v>
      </c>
      <c r="Y1564" t="str">
        <f>IF(ISBLANK(W1564),"",VLOOKUP($W1564,Sheet2!$A$2:$E$29,4,FALSE))</f>
        <v>BQ_mood10</v>
      </c>
    </row>
    <row r="1565" s="1" customFormat="1" ht="18.75" spans="1:25">
      <c r="A1565" s="4">
        <f t="shared" si="309"/>
        <v>1559</v>
      </c>
      <c r="B1565" s="1">
        <v>113078</v>
      </c>
      <c r="C1565" s="1" t="s">
        <v>66</v>
      </c>
      <c r="D1565" t="str">
        <f>IF(ISBLANK(C1565),"",VLOOKUP($W1565,Sheet2!$A$2:$E$29,3,FALSE))</f>
        <v>UI_icon_teshudognzuo_15</v>
      </c>
      <c r="E1565" t="str">
        <f t="shared" si="310"/>
        <v>不屑</v>
      </c>
      <c r="I1565" s="1">
        <v>1</v>
      </c>
      <c r="J1565" s="1">
        <v>0</v>
      </c>
      <c r="K1565" s="1">
        <v>1</v>
      </c>
      <c r="O1565" s="7">
        <v>4012102</v>
      </c>
      <c r="P1565" s="1">
        <v>1</v>
      </c>
      <c r="T1565" s="9"/>
      <c r="U1565" s="9"/>
      <c r="W1565" s="1" t="s">
        <v>194</v>
      </c>
      <c r="X1565" t="str">
        <f>IF(ISBLANK(W1565),"",VLOOKUP($W1565,Sheet2!$A$2:$E$29,3,FALSE))</f>
        <v>UI_icon_teshudognzuo_15</v>
      </c>
      <c r="Y1565" t="str">
        <f>IF(ISBLANK(W1565),"",VLOOKUP($W1565,Sheet2!$A$2:$E$29,4,FALSE))</f>
        <v>BQ_mood15</v>
      </c>
    </row>
    <row r="1566" s="1" customFormat="1" ht="18.75" spans="1:25">
      <c r="A1566" s="4">
        <f t="shared" si="309"/>
        <v>1560</v>
      </c>
      <c r="B1566" s="1">
        <v>113078</v>
      </c>
      <c r="C1566" s="1" t="s">
        <v>93</v>
      </c>
      <c r="D1566" t="str">
        <f>IF(ISBLANK(C1566),"",VLOOKUP($W1566,Sheet2!$A$2:$E$29,3,FALSE))</f>
        <v>UI_icon_teshudognzuo_02</v>
      </c>
      <c r="E1566" t="str">
        <f t="shared" si="310"/>
        <v>拒绝</v>
      </c>
      <c r="F1566" s="1" t="s">
        <v>879</v>
      </c>
      <c r="I1566" s="1">
        <v>1</v>
      </c>
      <c r="J1566" s="1">
        <v>0</v>
      </c>
      <c r="K1566" s="1">
        <v>1</v>
      </c>
      <c r="L1566" s="1" t="s">
        <v>880</v>
      </c>
      <c r="O1566" s="7">
        <v>4012102</v>
      </c>
      <c r="P1566" s="1">
        <v>1</v>
      </c>
      <c r="T1566" s="9"/>
      <c r="U1566" s="9"/>
      <c r="W1566" s="1" t="s">
        <v>77</v>
      </c>
      <c r="X1566" t="str">
        <f>IF(ISBLANK(W1566),"",VLOOKUP($W1566,Sheet2!$A$2:$E$29,3,FALSE))</f>
        <v>UI_icon_teshudognzuo_02</v>
      </c>
      <c r="Y1566" t="str">
        <f>IF(ISBLANK(W1566),"",VLOOKUP($W1566,Sheet2!$A$2:$E$29,4,FALSE))</f>
        <v>BQ_mood02</v>
      </c>
    </row>
    <row r="1567" s="1" customFormat="1" ht="18.75" spans="1:25">
      <c r="A1567" s="4">
        <f t="shared" si="309"/>
        <v>1561</v>
      </c>
      <c r="B1567" s="1">
        <v>113078</v>
      </c>
      <c r="C1567" s="1" t="s">
        <v>364</v>
      </c>
      <c r="D1567" t="str">
        <f>IF(ISBLANK(C1567),"",VLOOKUP($W1567,Sheet2!$A$2:$E$29,3,FALSE))</f>
        <v>UI_icon_teshudognzuo_27</v>
      </c>
      <c r="E1567" t="str">
        <f t="shared" si="310"/>
        <v>秀</v>
      </c>
      <c r="I1567" s="1">
        <v>0</v>
      </c>
      <c r="J1567" s="1">
        <v>1</v>
      </c>
      <c r="K1567" s="1">
        <v>0</v>
      </c>
      <c r="O1567" s="7">
        <v>4012102</v>
      </c>
      <c r="P1567" s="1">
        <v>0</v>
      </c>
      <c r="S1567" s="1" t="s">
        <v>365</v>
      </c>
      <c r="T1567" s="9"/>
      <c r="U1567" s="9"/>
      <c r="W1567" s="1" t="s">
        <v>65</v>
      </c>
      <c r="X1567" t="str">
        <f>IF(ISBLANK(W1567),"",VLOOKUP($W1567,Sheet2!$A$2:$E$29,3,FALSE))</f>
        <v>UI_icon_teshudognzuo_27</v>
      </c>
      <c r="Y1567" t="str">
        <f>IF(ISBLANK(W1567),"",VLOOKUP($W1567,Sheet2!$A$2:$E$29,4,FALSE))</f>
        <v>BQ_mood27</v>
      </c>
    </row>
    <row r="1568" s="1" customFormat="1" ht="18.75" spans="1:25">
      <c r="A1568" s="4">
        <f t="shared" si="309"/>
        <v>1562</v>
      </c>
      <c r="B1568" s="1">
        <v>113078</v>
      </c>
      <c r="C1568" s="1" t="s">
        <v>547</v>
      </c>
      <c r="D1568" t="str">
        <f>IF(ISBLANK(C1568),"",VLOOKUP($W1568,Sheet2!$A$2:$E$29,3,FALSE))</f>
        <v>UI_icon_teshudognzuo_27</v>
      </c>
      <c r="E1568" t="str">
        <f t="shared" si="310"/>
        <v>秀</v>
      </c>
      <c r="I1568" s="1">
        <v>0</v>
      </c>
      <c r="J1568" s="1">
        <v>1</v>
      </c>
      <c r="K1568" s="1">
        <v>0</v>
      </c>
      <c r="O1568" s="7">
        <v>4012102</v>
      </c>
      <c r="P1568" s="1">
        <v>0</v>
      </c>
      <c r="S1568" s="1" t="s">
        <v>587</v>
      </c>
      <c r="T1568" s="9"/>
      <c r="U1568" s="9"/>
      <c r="W1568" s="1" t="s">
        <v>65</v>
      </c>
      <c r="X1568" t="str">
        <f>IF(ISBLANK(W1568),"",VLOOKUP($W1568,Sheet2!$A$2:$E$29,3,FALSE))</f>
        <v>UI_icon_teshudognzuo_27</v>
      </c>
      <c r="Y1568" t="str">
        <f>IF(ISBLANK(W1568),"",VLOOKUP($W1568,Sheet2!$A$2:$E$29,4,FALSE))</f>
        <v>BQ_mood27</v>
      </c>
    </row>
    <row r="1569" s="1" customFormat="1" spans="1:25">
      <c r="A1569" s="5">
        <f t="shared" si="309"/>
        <v>1563</v>
      </c>
      <c r="B1569" s="1">
        <v>113078</v>
      </c>
      <c r="C1569" s="1" t="s">
        <v>1328</v>
      </c>
      <c r="D1569" s="1" t="str">
        <f>IF(ISBLANK(C1569),"",VLOOKUP($W1569,Sheet2!$A$2:$E$29,3,FALSE))</f>
        <v>UI_icon_teshudognzuo_28</v>
      </c>
      <c r="E1569" s="1" t="str">
        <f t="shared" si="310"/>
        <v>玩</v>
      </c>
      <c r="I1569" s="1">
        <v>1</v>
      </c>
      <c r="O1569" s="7">
        <v>4012102</v>
      </c>
      <c r="R1569" s="1">
        <v>1</v>
      </c>
      <c r="T1569" s="10"/>
      <c r="U1569" s="10"/>
      <c r="W1569" s="1" t="s">
        <v>153</v>
      </c>
      <c r="X1569" s="1" t="str">
        <f>IF(ISBLANK(W1569),"",VLOOKUP($W1569,Sheet2!$A$2:$E$29,3,FALSE))</f>
        <v>UI_icon_teshudognzuo_28</v>
      </c>
      <c r="Y1569" s="1" t="str">
        <f>IF(ISBLANK(W1569),"",VLOOKUP($W1569,Sheet2!$A$2:$E$29,4,FALSE))</f>
        <v>BQ_mood28</v>
      </c>
    </row>
    <row r="1570" s="2" customFormat="1" ht="16" customHeight="1" spans="1:25">
      <c r="A1570" s="4">
        <f t="shared" si="309"/>
        <v>1564</v>
      </c>
      <c r="B1570" s="2">
        <v>113079</v>
      </c>
      <c r="C1570" s="2" t="s">
        <v>50</v>
      </c>
      <c r="D1570" s="2" t="str">
        <f>IF(ISBLANK(C1570),"",VLOOKUP($W1570,Sheet2!$A$2:$E$29,3,FALSE))</f>
        <v>UI_icon_teshudognzuo_05</v>
      </c>
      <c r="E1570" s="2" t="str">
        <f t="shared" si="310"/>
        <v>示威</v>
      </c>
      <c r="F1570" s="2" t="s">
        <v>881</v>
      </c>
      <c r="I1570" s="2">
        <v>1</v>
      </c>
      <c r="J1570" s="2">
        <v>0</v>
      </c>
      <c r="K1570" s="2">
        <v>1</v>
      </c>
      <c r="L1570" s="2" t="s">
        <v>882</v>
      </c>
      <c r="O1570" s="7">
        <v>4012202</v>
      </c>
      <c r="P1570" s="2">
        <v>1</v>
      </c>
      <c r="T1570" s="11"/>
      <c r="U1570" s="11" t="s">
        <v>1548</v>
      </c>
      <c r="W1570" s="2" t="s">
        <v>60</v>
      </c>
      <c r="X1570" s="2" t="str">
        <f>IF(ISBLANK(W1570),"",VLOOKUP($W1570,Sheet2!$A$2:$E$29,3,FALSE))</f>
        <v>UI_icon_teshudognzuo_05</v>
      </c>
      <c r="Y1570" s="2" t="str">
        <f>IF(ISBLANK(W1570),"",VLOOKUP($W1570,Sheet2!$A$2:$E$29,4,FALSE))</f>
        <v>BQ_mood05</v>
      </c>
    </row>
    <row r="1571" s="2" customFormat="1" ht="18" customHeight="1" spans="1:25">
      <c r="A1571" s="4">
        <f t="shared" ref="A1571:A1585" si="311">ROW()-6</f>
        <v>1565</v>
      </c>
      <c r="B1571" s="2">
        <v>113079</v>
      </c>
      <c r="C1571" s="2" t="s">
        <v>56</v>
      </c>
      <c r="D1571" s="2" t="str">
        <f>IF(ISBLANK(C1571),"",VLOOKUP($W1571,Sheet2!$A$2:$E$29,3,FALSE))</f>
        <v>UI_icon_teshudognzuo_07</v>
      </c>
      <c r="E1571" s="2" t="str">
        <f t="shared" si="310"/>
        <v>观望</v>
      </c>
      <c r="F1571" s="2" t="s">
        <v>884</v>
      </c>
      <c r="I1571" s="2">
        <v>1</v>
      </c>
      <c r="J1571" s="2">
        <v>0</v>
      </c>
      <c r="K1571" s="2">
        <v>1</v>
      </c>
      <c r="L1571" s="2" t="s">
        <v>885</v>
      </c>
      <c r="O1571" s="7">
        <v>4012202</v>
      </c>
      <c r="P1571" s="2">
        <v>1</v>
      </c>
      <c r="T1571" s="11"/>
      <c r="U1571" s="11"/>
      <c r="W1571" s="2" t="s">
        <v>127</v>
      </c>
      <c r="X1571" s="2" t="str">
        <f>IF(ISBLANK(W1571),"",VLOOKUP($W1571,Sheet2!$A$2:$E$29,3,FALSE))</f>
        <v>UI_icon_teshudognzuo_07</v>
      </c>
      <c r="Y1571" s="2" t="str">
        <f>IF(ISBLANK(W1571),"",VLOOKUP($W1571,Sheet2!$A$2:$E$29,4,FALSE))</f>
        <v>BQ_mood07</v>
      </c>
    </row>
    <row r="1572" s="2" customFormat="1" ht="17" customHeight="1" spans="1:25">
      <c r="A1572" s="4">
        <f t="shared" si="311"/>
        <v>1566</v>
      </c>
      <c r="B1572" s="2">
        <v>113079</v>
      </c>
      <c r="C1572" s="2" t="s">
        <v>61</v>
      </c>
      <c r="D1572" s="2" t="str">
        <f>IF(ISBLANK(C1572),"",VLOOKUP($W1572,Sheet2!$A$2:$E$29,3,FALSE))</f>
        <v>UI_icon_teshudognzuo_15</v>
      </c>
      <c r="E1572" s="2" t="str">
        <f t="shared" ref="E1572:E1591" si="312">W1572</f>
        <v>不屑</v>
      </c>
      <c r="F1572" s="2" t="s">
        <v>886</v>
      </c>
      <c r="I1572" s="2">
        <v>1</v>
      </c>
      <c r="J1572" s="2">
        <v>0</v>
      </c>
      <c r="K1572" s="2">
        <v>1</v>
      </c>
      <c r="L1572" s="2" t="s">
        <v>887</v>
      </c>
      <c r="O1572" s="7">
        <v>4012202</v>
      </c>
      <c r="P1572" s="2">
        <v>1</v>
      </c>
      <c r="T1572" s="11"/>
      <c r="U1572" s="11"/>
      <c r="W1572" s="2" t="s">
        <v>194</v>
      </c>
      <c r="X1572" s="2" t="str">
        <f>IF(ISBLANK(W1572),"",VLOOKUP($W1572,Sheet2!$A$2:$E$29,3,FALSE))</f>
        <v>UI_icon_teshudognzuo_15</v>
      </c>
      <c r="Y1572" s="2" t="str">
        <f>IF(ISBLANK(W1572),"",VLOOKUP($W1572,Sheet2!$A$2:$E$29,4,FALSE))</f>
        <v>BQ_mood15</v>
      </c>
    </row>
    <row r="1573" s="2" customFormat="1" spans="1:25">
      <c r="A1573" s="4">
        <f t="shared" si="311"/>
        <v>1567</v>
      </c>
      <c r="B1573" s="2">
        <v>113079</v>
      </c>
      <c r="C1573" s="2" t="s">
        <v>66</v>
      </c>
      <c r="D1573" s="2" t="str">
        <f>IF(ISBLANK(C1573),"",VLOOKUP($W1573,Sheet2!$A$2:$E$29,3,FALSE))</f>
        <v>UI_icon_teshudognzuo_02</v>
      </c>
      <c r="E1573" s="2" t="str">
        <f t="shared" si="312"/>
        <v>拒绝</v>
      </c>
      <c r="I1573" s="2">
        <v>1</v>
      </c>
      <c r="J1573" s="2">
        <v>0</v>
      </c>
      <c r="K1573" s="2">
        <v>1</v>
      </c>
      <c r="O1573" s="7">
        <v>4012202</v>
      </c>
      <c r="P1573" s="2">
        <v>1</v>
      </c>
      <c r="T1573" s="11"/>
      <c r="U1573" s="11"/>
      <c r="W1573" s="2" t="s">
        <v>77</v>
      </c>
      <c r="X1573" s="2" t="str">
        <f>IF(ISBLANK(W1573),"",VLOOKUP($W1573,Sheet2!$A$2:$E$29,3,FALSE))</f>
        <v>UI_icon_teshudognzuo_02</v>
      </c>
      <c r="Y1573" s="2" t="str">
        <f>IF(ISBLANK(W1573),"",VLOOKUP($W1573,Sheet2!$A$2:$E$29,4,FALSE))</f>
        <v>BQ_mood02</v>
      </c>
    </row>
    <row r="1574" s="2" customFormat="1" ht="19" customHeight="1" spans="1:25">
      <c r="A1574" s="4">
        <f t="shared" si="311"/>
        <v>1568</v>
      </c>
      <c r="B1574" s="2">
        <v>113079</v>
      </c>
      <c r="C1574" s="2" t="s">
        <v>93</v>
      </c>
      <c r="D1574" s="2" t="str">
        <f>IF(ISBLANK(C1574),"",VLOOKUP($W1574,Sheet2!$A$2:$E$29,3,FALSE))</f>
        <v>UI_icon_teshudognzuo_04</v>
      </c>
      <c r="E1574" s="2" t="str">
        <f t="shared" si="312"/>
        <v>放松</v>
      </c>
      <c r="F1574" s="2" t="s">
        <v>888</v>
      </c>
      <c r="I1574" s="2">
        <v>1</v>
      </c>
      <c r="J1574" s="2">
        <v>0</v>
      </c>
      <c r="K1574" s="2">
        <v>1</v>
      </c>
      <c r="L1574" s="2" t="s">
        <v>889</v>
      </c>
      <c r="O1574" s="7">
        <v>4012202</v>
      </c>
      <c r="P1574" s="2">
        <v>1</v>
      </c>
      <c r="T1574" s="11"/>
      <c r="U1574" s="11"/>
      <c r="W1574" s="2" t="s">
        <v>111</v>
      </c>
      <c r="X1574" s="2" t="str">
        <f>IF(ISBLANK(W1574),"",VLOOKUP($W1574,Sheet2!$A$2:$E$29,3,FALSE))</f>
        <v>UI_icon_teshudognzuo_04</v>
      </c>
      <c r="Y1574" s="2" t="str">
        <f>IF(ISBLANK(W1574),"",VLOOKUP($W1574,Sheet2!$A$2:$E$29,4,FALSE))</f>
        <v>BQ_mood04</v>
      </c>
    </row>
    <row r="1575" s="2" customFormat="1" ht="18" customHeight="1" spans="1:25">
      <c r="A1575" s="4">
        <f t="shared" si="311"/>
        <v>1569</v>
      </c>
      <c r="B1575" s="2">
        <v>113079</v>
      </c>
      <c r="C1575" s="2" t="s">
        <v>364</v>
      </c>
      <c r="D1575" s="2" t="str">
        <f>IF(ISBLANK(C1575),"",VLOOKUP($W1575,Sheet2!$A$2:$E$29,3,FALSE))</f>
        <v>UI_icon_teshudognzuo_27</v>
      </c>
      <c r="E1575" s="2" t="str">
        <f t="shared" si="312"/>
        <v>秀</v>
      </c>
      <c r="I1575" s="2">
        <v>0</v>
      </c>
      <c r="J1575" s="2">
        <v>1</v>
      </c>
      <c r="K1575" s="2">
        <v>0</v>
      </c>
      <c r="O1575" s="7">
        <v>4012202</v>
      </c>
      <c r="P1575" s="2">
        <v>0</v>
      </c>
      <c r="S1575" s="2" t="s">
        <v>365</v>
      </c>
      <c r="T1575" s="11"/>
      <c r="U1575" s="11"/>
      <c r="W1575" s="2" t="s">
        <v>65</v>
      </c>
      <c r="X1575" s="2" t="str">
        <f>IF(ISBLANK(W1575),"",VLOOKUP($W1575,Sheet2!$A$2:$E$29,3,FALSE))</f>
        <v>UI_icon_teshudognzuo_27</v>
      </c>
      <c r="Y1575" s="2" t="str">
        <f>IF(ISBLANK(W1575),"",VLOOKUP($W1575,Sheet2!$A$2:$E$29,4,FALSE))</f>
        <v>BQ_mood27</v>
      </c>
    </row>
    <row r="1576" s="2" customFormat="1" ht="18.75" spans="1:25">
      <c r="A1576" s="4">
        <f t="shared" si="311"/>
        <v>1570</v>
      </c>
      <c r="B1576" s="2">
        <v>113079</v>
      </c>
      <c r="C1576" s="2" t="s">
        <v>547</v>
      </c>
      <c r="D1576" s="2" t="str">
        <f>IF(ISBLANK(C1576),"",VLOOKUP($W1576,Sheet2!$A$2:$E$29,3,FALSE))</f>
        <v>UI_icon_teshudognzuo_27</v>
      </c>
      <c r="E1576" s="2" t="str">
        <f t="shared" si="312"/>
        <v>秀</v>
      </c>
      <c r="I1576" s="2">
        <v>0</v>
      </c>
      <c r="J1576" s="2">
        <v>1</v>
      </c>
      <c r="K1576" s="2">
        <v>0</v>
      </c>
      <c r="O1576" s="7">
        <v>4012202</v>
      </c>
      <c r="P1576" s="2">
        <v>0</v>
      </c>
      <c r="S1576" s="3" t="s">
        <v>587</v>
      </c>
      <c r="T1576" s="12"/>
      <c r="U1576" s="12"/>
      <c r="W1576" s="2" t="s">
        <v>65</v>
      </c>
      <c r="X1576" s="2" t="str">
        <f>IF(ISBLANK(W1576),"",VLOOKUP($W1576,Sheet2!$A$2:$E$29,3,FALSE))</f>
        <v>UI_icon_teshudognzuo_27</v>
      </c>
      <c r="Y1576" s="2" t="str">
        <f>IF(ISBLANK(W1576),"",VLOOKUP($W1576,Sheet2!$A$2:$E$29,4,FALSE))</f>
        <v>BQ_mood27</v>
      </c>
    </row>
    <row r="1577" s="2" customFormat="1" spans="1:25">
      <c r="A1577" s="4">
        <f t="shared" si="311"/>
        <v>1571</v>
      </c>
      <c r="B1577" s="2">
        <v>113079</v>
      </c>
      <c r="C1577" s="2" t="s">
        <v>1328</v>
      </c>
      <c r="D1577" s="2" t="str">
        <f>IF(ISBLANK(C1577),"",VLOOKUP($W1577,Sheet2!$A$2:$E$29,3,FALSE))</f>
        <v>UI_icon_teshudognzuo_28</v>
      </c>
      <c r="E1577" s="2" t="str">
        <f t="shared" si="312"/>
        <v>玩</v>
      </c>
      <c r="I1577" s="2">
        <v>1</v>
      </c>
      <c r="O1577" s="7">
        <v>4012202</v>
      </c>
      <c r="R1577" s="2">
        <v>1</v>
      </c>
      <c r="T1577" s="13"/>
      <c r="U1577" s="13"/>
      <c r="W1577" s="2" t="s">
        <v>153</v>
      </c>
      <c r="X1577" s="2" t="str">
        <f>IF(ISBLANK(W1577),"",VLOOKUP($W1577,Sheet2!$A$2:$E$29,3,FALSE))</f>
        <v>UI_icon_teshudognzuo_28</v>
      </c>
      <c r="Y1577" s="2" t="str">
        <f>IF(ISBLANK(W1577),"",VLOOKUP($W1577,Sheet2!$A$2:$E$29,4,FALSE))</f>
        <v>BQ_mood28</v>
      </c>
    </row>
    <row r="1578" s="3" customFormat="1" ht="23.25" spans="1:25">
      <c r="A1578" s="4">
        <f t="shared" si="311"/>
        <v>1572</v>
      </c>
      <c r="B1578" s="3">
        <v>113083</v>
      </c>
      <c r="C1578" s="3" t="s">
        <v>50</v>
      </c>
      <c r="D1578" s="3" t="str">
        <f>IF(ISBLANK(C1578),"",VLOOKUP($W1578,Sheet2!$A$2:$E$29,3,FALSE))</f>
        <v>UI_icon_teshudognzuo_04</v>
      </c>
      <c r="E1578" s="3" t="str">
        <f t="shared" si="312"/>
        <v>放松</v>
      </c>
      <c r="F1578" s="3" t="s">
        <v>919</v>
      </c>
      <c r="I1578" s="3">
        <v>1</v>
      </c>
      <c r="J1578" s="3">
        <v>0</v>
      </c>
      <c r="K1578" s="3">
        <v>1</v>
      </c>
      <c r="L1578" s="3" t="s">
        <v>920</v>
      </c>
      <c r="O1578" s="7">
        <v>4012603</v>
      </c>
      <c r="P1578" s="3">
        <v>1</v>
      </c>
      <c r="T1578" s="14"/>
      <c r="U1578" s="14" t="s">
        <v>1549</v>
      </c>
      <c r="W1578" s="3" t="s">
        <v>111</v>
      </c>
      <c r="X1578" s="3" t="str">
        <f>IF(ISBLANK(W1578),"",VLOOKUP($W1578,Sheet2!$A$2:$E$29,3,FALSE))</f>
        <v>UI_icon_teshudognzuo_04</v>
      </c>
      <c r="Y1578" s="3" t="str">
        <f>IF(ISBLANK(W1578),"",VLOOKUP($W1578,Sheet2!$A$2:$E$29,4,FALSE))</f>
        <v>BQ_mood04</v>
      </c>
    </row>
    <row r="1579" s="3" customFormat="1" spans="1:25">
      <c r="A1579" s="4">
        <f t="shared" si="311"/>
        <v>1573</v>
      </c>
      <c r="B1579" s="3">
        <v>113083</v>
      </c>
      <c r="C1579" s="3" t="s">
        <v>56</v>
      </c>
      <c r="D1579" s="3" t="str">
        <f>IF(ISBLANK(C1579),"",VLOOKUP($W1579,Sheet2!$A$2:$E$29,3,FALSE))</f>
        <v>UI_icon_teshudognzuo_07</v>
      </c>
      <c r="E1579" s="3" t="str">
        <f t="shared" si="312"/>
        <v>观望</v>
      </c>
      <c r="F1579" s="3" t="s">
        <v>922</v>
      </c>
      <c r="I1579" s="3">
        <v>1</v>
      </c>
      <c r="J1579" s="3">
        <v>0</v>
      </c>
      <c r="K1579" s="3">
        <v>1</v>
      </c>
      <c r="O1579" s="7">
        <v>4012603</v>
      </c>
      <c r="P1579" s="3">
        <v>1</v>
      </c>
      <c r="T1579" s="15"/>
      <c r="U1579" s="15"/>
      <c r="W1579" s="3" t="s">
        <v>127</v>
      </c>
      <c r="X1579" s="3" t="str">
        <f>IF(ISBLANK(W1579),"",VLOOKUP($W1579,Sheet2!$A$2:$E$29,3,FALSE))</f>
        <v>UI_icon_teshudognzuo_07</v>
      </c>
      <c r="Y1579" s="3" t="str">
        <f>IF(ISBLANK(W1579),"",VLOOKUP($W1579,Sheet2!$A$2:$E$29,4,FALSE))</f>
        <v>BQ_mood07</v>
      </c>
    </row>
    <row r="1580" s="3" customFormat="1" spans="1:25">
      <c r="A1580" s="4">
        <f t="shared" si="311"/>
        <v>1574</v>
      </c>
      <c r="B1580" s="3">
        <v>113083</v>
      </c>
      <c r="C1580" s="3" t="s">
        <v>61</v>
      </c>
      <c r="D1580" s="3" t="str">
        <f>IF(ISBLANK(C1580),"",VLOOKUP($W1580,Sheet2!$A$2:$E$29,3,FALSE))</f>
        <v>UI_icon_teshudognzuo_08</v>
      </c>
      <c r="E1580" s="3" t="str">
        <f t="shared" si="312"/>
        <v>休闲</v>
      </c>
      <c r="F1580" s="3" t="s">
        <v>923</v>
      </c>
      <c r="I1580" s="3">
        <v>1</v>
      </c>
      <c r="J1580" s="3">
        <v>0</v>
      </c>
      <c r="K1580" s="3">
        <v>1</v>
      </c>
      <c r="L1580" s="3" t="s">
        <v>924</v>
      </c>
      <c r="O1580" s="7">
        <v>4012603</v>
      </c>
      <c r="P1580" s="3">
        <v>1</v>
      </c>
      <c r="T1580" s="15"/>
      <c r="U1580" s="15"/>
      <c r="W1580" s="3" t="s">
        <v>72</v>
      </c>
      <c r="X1580" s="3" t="str">
        <f>IF(ISBLANK(W1580),"",VLOOKUP($W1580,Sheet2!$A$2:$E$29,3,FALSE))</f>
        <v>UI_icon_teshudognzuo_08</v>
      </c>
      <c r="Y1580" s="3" t="str">
        <f>IF(ISBLANK(W1580),"",VLOOKUP($W1580,Sheet2!$A$2:$E$29,4,FALSE))</f>
        <v>BQ_mood08</v>
      </c>
    </row>
    <row r="1581" s="3" customFormat="1" spans="1:25">
      <c r="A1581" s="4">
        <f t="shared" si="311"/>
        <v>1575</v>
      </c>
      <c r="B1581" s="3">
        <v>113083</v>
      </c>
      <c r="C1581" s="3" t="s">
        <v>66</v>
      </c>
      <c r="D1581" s="3" t="str">
        <f>IF(ISBLANK(C1581),"",VLOOKUP($W1581,Sheet2!$A$2:$E$29,3,FALSE))</f>
        <v>UI_icon_teshudognzuo_15</v>
      </c>
      <c r="E1581" s="3" t="str">
        <f t="shared" si="312"/>
        <v>不屑</v>
      </c>
      <c r="F1581" s="3" t="s">
        <v>925</v>
      </c>
      <c r="I1581" s="3">
        <v>1</v>
      </c>
      <c r="J1581" s="3">
        <v>0</v>
      </c>
      <c r="K1581" s="3">
        <v>1</v>
      </c>
      <c r="L1581" s="3" t="s">
        <v>926</v>
      </c>
      <c r="O1581" s="7">
        <v>4012603</v>
      </c>
      <c r="P1581" s="3">
        <v>1</v>
      </c>
      <c r="T1581" s="15"/>
      <c r="U1581" s="15"/>
      <c r="W1581" s="3" t="s">
        <v>194</v>
      </c>
      <c r="X1581" s="3" t="str">
        <f>IF(ISBLANK(W1581),"",VLOOKUP($W1581,Sheet2!$A$2:$E$29,3,FALSE))</f>
        <v>UI_icon_teshudognzuo_15</v>
      </c>
      <c r="Y1581" s="3" t="str">
        <f>IF(ISBLANK(W1581),"",VLOOKUP($W1581,Sheet2!$A$2:$E$29,4,FALSE))</f>
        <v>BQ_mood15</v>
      </c>
    </row>
    <row r="1582" s="3" customFormat="1" spans="1:25">
      <c r="A1582" s="4">
        <f t="shared" si="311"/>
        <v>1576</v>
      </c>
      <c r="B1582" s="3">
        <v>113083</v>
      </c>
      <c r="C1582" s="3" t="s">
        <v>93</v>
      </c>
      <c r="D1582" s="3" t="str">
        <f>IF(ISBLANK(C1582),"",VLOOKUP($W1582,Sheet2!$A$2:$E$29,3,FALSE))</f>
        <v>UI_icon_teshudognzuo_02</v>
      </c>
      <c r="E1582" s="3" t="str">
        <f t="shared" si="312"/>
        <v>拒绝</v>
      </c>
      <c r="F1582" s="3" t="s">
        <v>927</v>
      </c>
      <c r="I1582" s="3">
        <v>1</v>
      </c>
      <c r="J1582" s="3">
        <v>0</v>
      </c>
      <c r="K1582" s="3">
        <v>1</v>
      </c>
      <c r="L1582" s="3" t="s">
        <v>928</v>
      </c>
      <c r="O1582" s="7">
        <v>4012603</v>
      </c>
      <c r="P1582" s="3">
        <v>1</v>
      </c>
      <c r="T1582" s="15"/>
      <c r="U1582" s="15"/>
      <c r="W1582" s="3" t="s">
        <v>77</v>
      </c>
      <c r="X1582" s="3" t="str">
        <f>IF(ISBLANK(W1582),"",VLOOKUP($W1582,Sheet2!$A$2:$E$29,3,FALSE))</f>
        <v>UI_icon_teshudognzuo_02</v>
      </c>
      <c r="Y1582" s="3" t="str">
        <f>IF(ISBLANK(W1582),"",VLOOKUP($W1582,Sheet2!$A$2:$E$29,4,FALSE))</f>
        <v>BQ_mood02</v>
      </c>
    </row>
    <row r="1583" s="3" customFormat="1" spans="1:25">
      <c r="A1583" s="4">
        <f t="shared" si="311"/>
        <v>1577</v>
      </c>
      <c r="B1583" s="3">
        <v>113083</v>
      </c>
      <c r="C1583" s="3" t="s">
        <v>364</v>
      </c>
      <c r="D1583" s="3" t="str">
        <f>IF(ISBLANK(C1583),"",VLOOKUP($W1583,Sheet2!$A$2:$E$29,3,FALSE))</f>
        <v>UI_icon_teshudognzuo_27</v>
      </c>
      <c r="E1583" s="3" t="str">
        <f t="shared" si="312"/>
        <v>秀</v>
      </c>
      <c r="I1583" s="3">
        <v>0</v>
      </c>
      <c r="J1583" s="3">
        <v>1</v>
      </c>
      <c r="K1583" s="3">
        <v>0</v>
      </c>
      <c r="O1583" s="7">
        <v>4012603</v>
      </c>
      <c r="P1583" s="3">
        <v>0</v>
      </c>
      <c r="S1583" s="3" t="s">
        <v>365</v>
      </c>
      <c r="T1583" s="15"/>
      <c r="U1583" s="15"/>
      <c r="W1583" s="3" t="s">
        <v>65</v>
      </c>
      <c r="X1583" s="3" t="str">
        <f>IF(ISBLANK(W1583),"",VLOOKUP($W1583,Sheet2!$A$2:$E$29,3,FALSE))</f>
        <v>UI_icon_teshudognzuo_27</v>
      </c>
      <c r="Y1583" s="3" t="str">
        <f>IF(ISBLANK(W1583),"",VLOOKUP($W1583,Sheet2!$A$2:$E$29,4,FALSE))</f>
        <v>BQ_mood27</v>
      </c>
    </row>
    <row r="1584" s="3" customFormat="1" ht="14" customHeight="1" spans="1:25">
      <c r="A1584" s="4">
        <f t="shared" si="311"/>
        <v>1578</v>
      </c>
      <c r="B1584" s="3">
        <v>113083</v>
      </c>
      <c r="C1584" s="3" t="s">
        <v>547</v>
      </c>
      <c r="D1584" s="6" t="str">
        <f>X1584</f>
        <v>UI_icon_teshudognzuo_27</v>
      </c>
      <c r="E1584" s="3" t="str">
        <f t="shared" si="312"/>
        <v>秀</v>
      </c>
      <c r="I1584" s="3">
        <v>0</v>
      </c>
      <c r="J1584" s="3">
        <v>1</v>
      </c>
      <c r="K1584" s="3">
        <v>0</v>
      </c>
      <c r="L1584" s="8"/>
      <c r="O1584" s="7">
        <v>4012603</v>
      </c>
      <c r="P1584" s="3">
        <v>0</v>
      </c>
      <c r="S1584" s="3" t="s">
        <v>587</v>
      </c>
      <c r="T1584" s="12"/>
      <c r="U1584" s="12" t="s">
        <v>1550</v>
      </c>
      <c r="W1584" s="3" t="s">
        <v>65</v>
      </c>
      <c r="X1584" s="3" t="str">
        <f>IF(ISBLANK(W1584),"",VLOOKUP($W1584,[3]Sheet2!$A$2:$E$29,3,FALSE))</f>
        <v>UI_icon_teshudognzuo_27</v>
      </c>
      <c r="Y1584" s="3" t="str">
        <f>IF(ISBLANK(W1584),"",VLOOKUP($W1584,[3]Sheet2!$A$2:$E$29,4,FALSE))</f>
        <v>BQ_mood27</v>
      </c>
    </row>
    <row r="1585" s="3" customFormat="1" spans="1:25">
      <c r="A1585" s="4">
        <f t="shared" si="311"/>
        <v>1579</v>
      </c>
      <c r="B1585" s="3">
        <v>113083</v>
      </c>
      <c r="C1585" s="3" t="s">
        <v>1328</v>
      </c>
      <c r="D1585" s="3" t="str">
        <f>IF(ISBLANK(C1585),"",VLOOKUP($W1585,Sheet2!$A$2:$E$29,3,FALSE))</f>
        <v>UI_icon_teshudognzuo_28</v>
      </c>
      <c r="E1585" s="3" t="str">
        <f t="shared" si="312"/>
        <v>玩</v>
      </c>
      <c r="I1585" s="3">
        <v>1</v>
      </c>
      <c r="O1585" s="7">
        <v>4012603</v>
      </c>
      <c r="R1585" s="3">
        <v>1</v>
      </c>
      <c r="W1585" s="3" t="s">
        <v>153</v>
      </c>
      <c r="X1585" s="3" t="str">
        <f>IF(ISBLANK(W1585),"",VLOOKUP($W1585,Sheet2!$A$2:$E$29,3,FALSE))</f>
        <v>UI_icon_teshudognzuo_28</v>
      </c>
      <c r="Y1585" s="3" t="str">
        <f>IF(ISBLANK(W1585),"",VLOOKUP($W1585,Sheet2!$A$2:$E$29,4,FALSE))</f>
        <v>BQ_mood28</v>
      </c>
    </row>
    <row r="1586" ht="30" spans="1:25">
      <c r="A1586" s="4">
        <f t="shared" ref="A1586:A1649" si="313">ROW()-6</f>
        <v>1580</v>
      </c>
      <c r="B1586" s="22">
        <v>113077</v>
      </c>
      <c r="C1586" s="22" t="s">
        <v>50</v>
      </c>
      <c r="D1586" t="str">
        <f>IF(ISBLANK(C1586),"",VLOOKUP($W1586,Sheet2!$A$2:$E$29,3,FALSE))</f>
        <v>UI_icon_teshudognzuo_05</v>
      </c>
      <c r="E1586" t="str">
        <f t="shared" si="312"/>
        <v>示威</v>
      </c>
      <c r="F1586" s="22" t="s">
        <v>863</v>
      </c>
      <c r="G1586" s="22"/>
      <c r="H1586" s="22"/>
      <c r="I1586" s="22">
        <v>1</v>
      </c>
      <c r="J1586" s="22">
        <v>0</v>
      </c>
      <c r="K1586" s="22">
        <v>1</v>
      </c>
      <c r="L1586" s="88" t="s">
        <v>864</v>
      </c>
      <c r="M1586" s="22"/>
      <c r="N1586" s="22"/>
      <c r="O1586" s="22">
        <v>4011902</v>
      </c>
      <c r="P1586" s="22">
        <v>1</v>
      </c>
      <c r="Q1586" s="22"/>
      <c r="R1586" s="22"/>
      <c r="S1586" s="22"/>
      <c r="T1586" s="95"/>
      <c r="U1586" s="95" t="s">
        <v>865</v>
      </c>
      <c r="V1586" s="22"/>
      <c r="W1586" s="22" t="s">
        <v>60</v>
      </c>
      <c r="X1586" t="str">
        <f>IF(ISBLANK(W1586),"",VLOOKUP($W1586,Sheet2!$A$2:$E$29,3,FALSE))</f>
        <v>UI_icon_teshudognzuo_05</v>
      </c>
      <c r="Y1586" t="str">
        <f>IF(ISBLANK(W1586),"",VLOOKUP($W1586,Sheet2!$A$2:$E$29,4,FALSE))</f>
        <v>BQ_mood05</v>
      </c>
    </row>
    <row r="1587" spans="1:25">
      <c r="A1587" s="4">
        <f t="shared" si="313"/>
        <v>1581</v>
      </c>
      <c r="B1587" s="22">
        <v>113077</v>
      </c>
      <c r="C1587" s="22" t="s">
        <v>56</v>
      </c>
      <c r="D1587" t="str">
        <f>IF(ISBLANK(C1587),"",VLOOKUP($W1587,Sheet2!$A$2:$E$29,3,FALSE))</f>
        <v>UI_icon_teshudognzuo_04</v>
      </c>
      <c r="E1587" t="str">
        <f t="shared" si="312"/>
        <v>放松</v>
      </c>
      <c r="F1587" s="22" t="s">
        <v>866</v>
      </c>
      <c r="G1587" s="22"/>
      <c r="H1587" s="22"/>
      <c r="I1587" s="22">
        <v>1</v>
      </c>
      <c r="J1587" s="22">
        <v>0</v>
      </c>
      <c r="K1587" s="22">
        <v>1</v>
      </c>
      <c r="L1587" s="22" t="s">
        <v>867</v>
      </c>
      <c r="M1587" s="22"/>
      <c r="N1587" s="22"/>
      <c r="O1587" s="22">
        <v>4011902</v>
      </c>
      <c r="P1587" s="22">
        <v>1</v>
      </c>
      <c r="Q1587" s="22"/>
      <c r="R1587" s="22"/>
      <c r="S1587" s="22"/>
      <c r="T1587" s="95"/>
      <c r="U1587" s="95"/>
      <c r="V1587" s="22"/>
      <c r="W1587" s="22" t="s">
        <v>111</v>
      </c>
      <c r="X1587" t="str">
        <f>IF(ISBLANK(W1587),"",VLOOKUP($W1587,Sheet2!$A$2:$E$29,3,FALSE))</f>
        <v>UI_icon_teshudognzuo_04</v>
      </c>
      <c r="Y1587" t="str">
        <f>IF(ISBLANK(W1587),"",VLOOKUP($W1587,Sheet2!$A$2:$E$29,4,FALSE))</f>
        <v>BQ_mood04</v>
      </c>
    </row>
    <row r="1588" spans="1:25">
      <c r="A1588" s="4">
        <f t="shared" si="313"/>
        <v>1582</v>
      </c>
      <c r="B1588" s="22">
        <v>113077</v>
      </c>
      <c r="C1588" s="22" t="s">
        <v>61</v>
      </c>
      <c r="D1588" t="str">
        <f>IF(ISBLANK(C1588),"",VLOOKUP($W1588,Sheet2!$A$2:$E$29,3,FALSE))</f>
        <v>UI_icon_teshudognzuo_07</v>
      </c>
      <c r="E1588" t="str">
        <f t="shared" si="312"/>
        <v>观望</v>
      </c>
      <c r="F1588" s="22" t="s">
        <v>868</v>
      </c>
      <c r="G1588" s="22"/>
      <c r="H1588" s="22"/>
      <c r="I1588" s="22">
        <v>1</v>
      </c>
      <c r="J1588" s="22">
        <v>0</v>
      </c>
      <c r="K1588" s="22">
        <v>1</v>
      </c>
      <c r="L1588" s="22" t="s">
        <v>869</v>
      </c>
      <c r="M1588" s="22"/>
      <c r="N1588" s="22"/>
      <c r="O1588" s="22">
        <v>4011902</v>
      </c>
      <c r="P1588" s="22">
        <v>1</v>
      </c>
      <c r="Q1588" s="22"/>
      <c r="R1588" s="22"/>
      <c r="S1588" s="22"/>
      <c r="T1588" s="95"/>
      <c r="U1588" s="95"/>
      <c r="V1588" s="22"/>
      <c r="W1588" s="22" t="s">
        <v>127</v>
      </c>
      <c r="X1588" t="str">
        <f>IF(ISBLANK(W1588),"",VLOOKUP($W1588,Sheet2!$A$2:$E$29,3,FALSE))</f>
        <v>UI_icon_teshudognzuo_07</v>
      </c>
      <c r="Y1588" t="str">
        <f>IF(ISBLANK(W1588),"",VLOOKUP($W1588,Sheet2!$A$2:$E$29,4,FALSE))</f>
        <v>BQ_mood07</v>
      </c>
    </row>
    <row r="1589" spans="1:25">
      <c r="A1589" s="4">
        <f t="shared" si="313"/>
        <v>1583</v>
      </c>
      <c r="B1589" s="22">
        <v>113077</v>
      </c>
      <c r="C1589" s="22" t="s">
        <v>66</v>
      </c>
      <c r="D1589" t="str">
        <f>IF(ISBLANK(C1589),"",VLOOKUP($W1589,Sheet2!$A$2:$E$29,3,FALSE))</f>
        <v>UI_icon_teshudognzuo_10</v>
      </c>
      <c r="E1589" t="str">
        <f t="shared" si="312"/>
        <v>生气</v>
      </c>
      <c r="F1589" s="22" t="s">
        <v>870</v>
      </c>
      <c r="G1589" s="22"/>
      <c r="H1589" s="22"/>
      <c r="I1589" s="22">
        <v>1</v>
      </c>
      <c r="J1589" s="22">
        <v>0</v>
      </c>
      <c r="K1589" s="22">
        <v>1</v>
      </c>
      <c r="L1589" s="88" t="s">
        <v>871</v>
      </c>
      <c r="M1589" s="22"/>
      <c r="N1589" s="22"/>
      <c r="O1589" s="22">
        <v>4011902</v>
      </c>
      <c r="P1589" s="22">
        <v>1</v>
      </c>
      <c r="Q1589" s="22"/>
      <c r="R1589" s="22"/>
      <c r="S1589" s="22"/>
      <c r="T1589" s="95"/>
      <c r="U1589" s="95"/>
      <c r="V1589" s="22"/>
      <c r="W1589" s="22" t="s">
        <v>446</v>
      </c>
      <c r="X1589" t="str">
        <f>IF(ISBLANK(W1589),"",VLOOKUP($W1589,Sheet2!$A$2:$E$29,3,FALSE))</f>
        <v>UI_icon_teshudognzuo_10</v>
      </c>
      <c r="Y1589" t="str">
        <f>IF(ISBLANK(W1589),"",VLOOKUP($W1589,Sheet2!$A$2:$E$29,4,FALSE))</f>
        <v>BQ_mood10</v>
      </c>
    </row>
    <row r="1590" spans="1:25">
      <c r="A1590" s="4">
        <f t="shared" si="313"/>
        <v>1584</v>
      </c>
      <c r="B1590" s="22">
        <v>113077</v>
      </c>
      <c r="C1590" s="22" t="s">
        <v>93</v>
      </c>
      <c r="D1590" t="str">
        <f>IF(ISBLANK(C1590),"",VLOOKUP($W1590,Sheet2!$A$2:$E$29,3,FALSE))</f>
        <v>UI_icon_teshudognzuo_04</v>
      </c>
      <c r="E1590" t="str">
        <f t="shared" si="312"/>
        <v>放松</v>
      </c>
      <c r="F1590" s="88" t="s">
        <v>866</v>
      </c>
      <c r="G1590" s="22"/>
      <c r="H1590" s="22"/>
      <c r="I1590" s="22">
        <v>1</v>
      </c>
      <c r="J1590" s="22">
        <v>0</v>
      </c>
      <c r="K1590" s="22">
        <v>1</v>
      </c>
      <c r="L1590" s="22" t="s">
        <v>867</v>
      </c>
      <c r="M1590" s="22"/>
      <c r="N1590" s="22"/>
      <c r="O1590" s="22">
        <v>4011902</v>
      </c>
      <c r="P1590" s="22">
        <v>1</v>
      </c>
      <c r="Q1590" s="22"/>
      <c r="R1590" s="22"/>
      <c r="S1590" s="22"/>
      <c r="T1590" s="95"/>
      <c r="U1590" s="95"/>
      <c r="V1590" s="22"/>
      <c r="W1590" s="22" t="s">
        <v>111</v>
      </c>
      <c r="X1590" t="str">
        <f>IF(ISBLANK(W1590),"",VLOOKUP($W1590,Sheet2!$A$2:$E$29,3,FALSE))</f>
        <v>UI_icon_teshudognzuo_04</v>
      </c>
      <c r="Y1590" t="str">
        <f>IF(ISBLANK(W1590),"",VLOOKUP($W1590,Sheet2!$A$2:$E$29,4,FALSE))</f>
        <v>BQ_mood04</v>
      </c>
    </row>
    <row r="1591" spans="1:25">
      <c r="A1591" s="4">
        <f t="shared" si="313"/>
        <v>1585</v>
      </c>
      <c r="B1591" s="22">
        <v>113077</v>
      </c>
      <c r="C1591" s="22" t="s">
        <v>364</v>
      </c>
      <c r="D1591" t="str">
        <f>IF(ISBLANK(C1591),"",VLOOKUP($W1591,Sheet2!$A$2:$E$29,3,FALSE))</f>
        <v>UI_icon_teshudognzuo_03</v>
      </c>
      <c r="E1591" t="str">
        <f t="shared" si="312"/>
        <v>打招呼</v>
      </c>
      <c r="F1591" s="22"/>
      <c r="G1591" s="22"/>
      <c r="H1591" s="22"/>
      <c r="I1591" s="22">
        <v>0</v>
      </c>
      <c r="J1591" s="22">
        <v>1</v>
      </c>
      <c r="K1591" s="22">
        <v>0</v>
      </c>
      <c r="L1591" s="22"/>
      <c r="M1591" s="22"/>
      <c r="N1591" s="22"/>
      <c r="O1591" s="22">
        <v>4011902</v>
      </c>
      <c r="P1591" s="22">
        <v>0</v>
      </c>
      <c r="Q1591" s="22"/>
      <c r="R1591" s="22"/>
      <c r="S1591" s="22" t="s">
        <v>365</v>
      </c>
      <c r="T1591" s="95"/>
      <c r="U1591" s="95"/>
      <c r="V1591" s="22"/>
      <c r="W1591" s="22" t="s">
        <v>103</v>
      </c>
      <c r="X1591" t="str">
        <f>IF(ISBLANK(W1591),"",VLOOKUP($W1591,Sheet2!$A$2:$E$29,3,FALSE))</f>
        <v>UI_icon_teshudognzuo_03</v>
      </c>
      <c r="Y1591" t="str">
        <f>IF(ISBLANK(W1591),"",VLOOKUP($W1591,Sheet2!$A$2:$E$29,4,FALSE))</f>
        <v>BQ_mood03</v>
      </c>
    </row>
    <row r="1592" customFormat="1" spans="1:25">
      <c r="A1592" s="129">
        <f t="shared" si="313"/>
        <v>1586</v>
      </c>
      <c r="B1592">
        <v>113062</v>
      </c>
      <c r="C1592" t="s">
        <v>547</v>
      </c>
      <c r="D1592" s="33" t="s">
        <v>83</v>
      </c>
      <c r="E1592" s="33" t="s">
        <v>60</v>
      </c>
      <c r="I1592">
        <v>0</v>
      </c>
      <c r="J1592">
        <v>1</v>
      </c>
      <c r="K1592">
        <v>0</v>
      </c>
      <c r="O1592">
        <v>106</v>
      </c>
      <c r="P1592">
        <v>0</v>
      </c>
      <c r="S1592" t="s">
        <v>587</v>
      </c>
      <c r="W1592" s="33" t="s">
        <v>60</v>
      </c>
      <c r="X1592" s="16" t="str">
        <f>IF(ISBLANK(W1592),"",VLOOKUP($W1592,[5]Sheet2!$A$2:$E$29,3,FALSE))</f>
        <v>UI_icon_teshudognzuo_05</v>
      </c>
      <c r="Y1592" s="16" t="str">
        <f>IF(ISBLANK(W1592),"",VLOOKUP($W1592,[5]Sheet2!$A$2:$E$29,4,FALSE))</f>
        <v>BQ_mood05</v>
      </c>
    </row>
    <row r="1593" customFormat="1" spans="1:25">
      <c r="A1593" s="129">
        <f t="shared" si="313"/>
        <v>1587</v>
      </c>
      <c r="B1593">
        <v>113062</v>
      </c>
      <c r="C1593" t="s">
        <v>547</v>
      </c>
      <c r="D1593" s="33" t="s">
        <v>83</v>
      </c>
      <c r="E1593" s="33" t="s">
        <v>60</v>
      </c>
      <c r="I1593">
        <v>0</v>
      </c>
      <c r="J1593">
        <v>1</v>
      </c>
      <c r="K1593">
        <v>0</v>
      </c>
      <c r="O1593">
        <v>4010601</v>
      </c>
      <c r="P1593">
        <v>0</v>
      </c>
      <c r="S1593" t="s">
        <v>587</v>
      </c>
      <c r="W1593" s="33" t="s">
        <v>60</v>
      </c>
      <c r="X1593" s="16" t="str">
        <f>IF(ISBLANK(W1593),"",VLOOKUP($W1593,[5]Sheet2!$A$2:$E$29,3,FALSE))</f>
        <v>UI_icon_teshudognzuo_05</v>
      </c>
      <c r="Y1593" s="16" t="str">
        <f>IF(ISBLANK(W1593),"",VLOOKUP($W1593,[5]Sheet2!$A$2:$E$29,4,FALSE))</f>
        <v>BQ_mood05</v>
      </c>
    </row>
    <row r="1594" spans="1:26">
      <c r="A1594" s="22">
        <f t="shared" si="313"/>
        <v>1588</v>
      </c>
      <c r="B1594" s="22">
        <v>113111</v>
      </c>
      <c r="C1594" s="22" t="s">
        <v>50</v>
      </c>
      <c r="D1594" s="22" t="str">
        <f>IF(ISBLANK(C1594),"",VLOOKUP($W1599,[6]Sheet2!$A$2:$E$29,3,FALSE))</f>
        <v>UI_icon_teshudognzuo_05</v>
      </c>
      <c r="E1594" s="22" t="str">
        <f>W1599</f>
        <v>示威</v>
      </c>
      <c r="F1594" s="22" t="s">
        <v>1551</v>
      </c>
      <c r="G1594" s="22"/>
      <c r="H1594" s="22"/>
      <c r="I1594" s="22">
        <v>1</v>
      </c>
      <c r="J1594" s="22">
        <v>0</v>
      </c>
      <c r="K1594" s="22">
        <v>1</v>
      </c>
      <c r="L1594" s="22" t="s">
        <v>1552</v>
      </c>
      <c r="M1594" s="22"/>
      <c r="N1594" s="22"/>
      <c r="O1594" s="22">
        <v>154</v>
      </c>
      <c r="P1594" s="22">
        <v>1</v>
      </c>
      <c r="Q1594" s="22"/>
      <c r="R1594" s="22"/>
      <c r="S1594" s="22"/>
      <c r="T1594" s="22"/>
      <c r="U1594" s="95" t="s">
        <v>1553</v>
      </c>
      <c r="V1594" s="22"/>
      <c r="W1594" s="22" t="s">
        <v>103</v>
      </c>
      <c r="X1594" s="22" t="str">
        <f>IF(ISBLANK(W1594),"",VLOOKUP($W1594,[6]Sheet2!$A$2:$E$29,3,FALSE))</f>
        <v>UI_icon_teshudognzuo_03</v>
      </c>
      <c r="Y1594" s="22" t="str">
        <f>IF(ISBLANK(W1594),"",VLOOKUP($W1594,[6]Sheet2!$A$2:$E$29,4,FALSE))</f>
        <v>BQ_mood03</v>
      </c>
      <c r="Z1594" s="22"/>
    </row>
    <row r="1595" spans="1:26">
      <c r="A1595" s="22">
        <f t="shared" si="313"/>
        <v>1589</v>
      </c>
      <c r="B1595" s="22">
        <v>113111</v>
      </c>
      <c r="C1595" s="22" t="s">
        <v>56</v>
      </c>
      <c r="D1595" s="22" t="str">
        <f>IF(ISBLANK(C1595),"",VLOOKUP($W1595,[6]Sheet2!$A$2:$E$29,3,FALSE))</f>
        <v>UI_icon_teshudognzuo_04</v>
      </c>
      <c r="E1595" s="22" t="str">
        <f t="shared" ref="E1595:E1598" si="314">W1595</f>
        <v>放松</v>
      </c>
      <c r="F1595" s="22" t="s">
        <v>1554</v>
      </c>
      <c r="G1595" s="22"/>
      <c r="H1595" s="22"/>
      <c r="I1595" s="22">
        <v>1</v>
      </c>
      <c r="J1595" s="22">
        <v>0</v>
      </c>
      <c r="K1595" s="22">
        <v>1</v>
      </c>
      <c r="L1595" s="22" t="s">
        <v>1555</v>
      </c>
      <c r="M1595" s="22"/>
      <c r="N1595" s="22"/>
      <c r="O1595" s="22">
        <v>154</v>
      </c>
      <c r="P1595" s="22">
        <v>1</v>
      </c>
      <c r="Q1595" s="22"/>
      <c r="R1595" s="22"/>
      <c r="S1595" s="22"/>
      <c r="T1595" s="22"/>
      <c r="U1595" s="95"/>
      <c r="V1595" s="22"/>
      <c r="W1595" s="22" t="s">
        <v>111</v>
      </c>
      <c r="X1595" s="22" t="str">
        <f>IF(ISBLANK(W1595),"",VLOOKUP($W1595,[6]Sheet2!$A$2:$E$29,3,FALSE))</f>
        <v>UI_icon_teshudognzuo_04</v>
      </c>
      <c r="Y1595" s="22" t="str">
        <f>IF(ISBLANK(W1595),"",VLOOKUP($W1595,[6]Sheet2!$A$2:$E$29,4,FALSE))</f>
        <v>BQ_mood04</v>
      </c>
      <c r="Z1595" s="22"/>
    </row>
    <row r="1596" spans="1:26">
      <c r="A1596" s="22">
        <f t="shared" si="313"/>
        <v>1590</v>
      </c>
      <c r="B1596" s="22">
        <v>113111</v>
      </c>
      <c r="C1596" s="22" t="s">
        <v>61</v>
      </c>
      <c r="D1596" s="22" t="str">
        <f>IF(ISBLANK(C1596),"",VLOOKUP($W1596,[6]Sheet2!$A$2:$E$29,3,FALSE))</f>
        <v>UI_icon_teshudognzuo_07</v>
      </c>
      <c r="E1596" s="22" t="str">
        <f t="shared" si="314"/>
        <v>观望</v>
      </c>
      <c r="F1596" s="22" t="s">
        <v>1556</v>
      </c>
      <c r="G1596" s="22"/>
      <c r="H1596" s="22"/>
      <c r="I1596" s="22">
        <v>1</v>
      </c>
      <c r="J1596" s="22">
        <v>0</v>
      </c>
      <c r="K1596" s="22">
        <v>1</v>
      </c>
      <c r="L1596" s="22" t="s">
        <v>1557</v>
      </c>
      <c r="M1596" s="22"/>
      <c r="N1596" s="22"/>
      <c r="O1596" s="22">
        <v>154</v>
      </c>
      <c r="P1596" s="22">
        <v>1</v>
      </c>
      <c r="Q1596" s="22"/>
      <c r="R1596" s="22"/>
      <c r="S1596" s="22"/>
      <c r="T1596" s="22"/>
      <c r="U1596" s="95"/>
      <c r="V1596" s="22"/>
      <c r="W1596" s="22" t="s">
        <v>127</v>
      </c>
      <c r="X1596" s="22" t="str">
        <f>IF(ISBLANK(W1596),"",VLOOKUP($W1596,[6]Sheet2!$A$2:$E$29,3,FALSE))</f>
        <v>UI_icon_teshudognzuo_07</v>
      </c>
      <c r="Y1596" s="22" t="str">
        <f>IF(ISBLANK(W1596),"",VLOOKUP($W1596,[6]Sheet2!$A$2:$E$29,4,FALSE))</f>
        <v>BQ_mood07</v>
      </c>
      <c r="Z1596" s="22"/>
    </row>
    <row r="1597" spans="1:26">
      <c r="A1597" s="22">
        <f t="shared" si="313"/>
        <v>1591</v>
      </c>
      <c r="B1597" s="22">
        <v>113111</v>
      </c>
      <c r="C1597" s="22" t="s">
        <v>66</v>
      </c>
      <c r="D1597" s="22" t="str">
        <f>IF(ISBLANK(C1597),"",VLOOKUP($W1597,[6]Sheet2!$A$2:$E$29,3,FALSE))</f>
        <v>UI_icon_teshudognzuo_10</v>
      </c>
      <c r="E1597" s="22" t="str">
        <f t="shared" si="314"/>
        <v>生气</v>
      </c>
      <c r="F1597" s="22" t="s">
        <v>1558</v>
      </c>
      <c r="G1597" s="22"/>
      <c r="H1597" s="22"/>
      <c r="I1597" s="22">
        <v>1</v>
      </c>
      <c r="J1597" s="22">
        <v>0</v>
      </c>
      <c r="K1597" s="22">
        <v>1</v>
      </c>
      <c r="L1597" s="22" t="s">
        <v>1559</v>
      </c>
      <c r="M1597" s="22"/>
      <c r="N1597" s="22"/>
      <c r="O1597" s="22">
        <v>154</v>
      </c>
      <c r="P1597" s="22">
        <v>1</v>
      </c>
      <c r="Q1597" s="22"/>
      <c r="R1597" s="22"/>
      <c r="S1597" s="22"/>
      <c r="T1597" s="22"/>
      <c r="U1597" s="95"/>
      <c r="V1597" s="22"/>
      <c r="W1597" s="22" t="s">
        <v>446</v>
      </c>
      <c r="X1597" s="22" t="str">
        <f>IF(ISBLANK(W1597),"",VLOOKUP($W1597,[6]Sheet2!$A$2:$E$29,3,FALSE))</f>
        <v>UI_icon_teshudognzuo_10</v>
      </c>
      <c r="Y1597" s="22" t="str">
        <f>IF(ISBLANK(W1597),"",VLOOKUP($W1597,[6]Sheet2!$A$2:$E$29,4,FALSE))</f>
        <v>BQ_mood10</v>
      </c>
      <c r="Z1597" s="22"/>
    </row>
    <row r="1598" spans="1:26">
      <c r="A1598" s="22">
        <f t="shared" si="313"/>
        <v>1592</v>
      </c>
      <c r="B1598" s="22">
        <v>113111</v>
      </c>
      <c r="C1598" s="22" t="s">
        <v>93</v>
      </c>
      <c r="D1598" s="22" t="str">
        <f>IF(ISBLANK(C1598),"",VLOOKUP($W1598,[6]Sheet2!$A$2:$E$29,3,FALSE))</f>
        <v>UI_icon_teshudognzuo_04</v>
      </c>
      <c r="E1598" s="22" t="str">
        <f t="shared" si="314"/>
        <v>放松</v>
      </c>
      <c r="F1598" s="22" t="s">
        <v>1560</v>
      </c>
      <c r="G1598" s="22"/>
      <c r="H1598" s="22"/>
      <c r="I1598" s="22">
        <v>1</v>
      </c>
      <c r="J1598" s="22">
        <v>0</v>
      </c>
      <c r="K1598" s="22">
        <v>1</v>
      </c>
      <c r="L1598" s="22" t="s">
        <v>1561</v>
      </c>
      <c r="M1598" s="22"/>
      <c r="N1598" s="22"/>
      <c r="O1598" s="22">
        <v>154</v>
      </c>
      <c r="P1598" s="22">
        <v>1</v>
      </c>
      <c r="Q1598" s="22"/>
      <c r="R1598" s="22"/>
      <c r="S1598" s="22"/>
      <c r="T1598" s="22"/>
      <c r="U1598" s="95"/>
      <c r="V1598" s="22"/>
      <c r="W1598" s="22" t="s">
        <v>111</v>
      </c>
      <c r="X1598" s="22" t="str">
        <f>IF(ISBLANK(W1598),"",VLOOKUP($W1598,[6]Sheet2!$A$2:$E$29,3,FALSE))</f>
        <v>UI_icon_teshudognzuo_04</v>
      </c>
      <c r="Y1598" s="22" t="str">
        <f>IF(ISBLANK(W1598),"",VLOOKUP($W1598,[6]Sheet2!$A$2:$E$29,4,FALSE))</f>
        <v>BQ_mood04</v>
      </c>
      <c r="Z1598" s="22"/>
    </row>
    <row r="1599" spans="1:26">
      <c r="A1599" s="22">
        <f t="shared" si="313"/>
        <v>1593</v>
      </c>
      <c r="B1599" s="22">
        <v>113111</v>
      </c>
      <c r="C1599" s="22" t="s">
        <v>364</v>
      </c>
      <c r="D1599" s="22" t="str">
        <f>IF(ISBLANK(C1599),"",VLOOKUP($W1594,[6]Sheet2!$A$2:$E$29,3,FALSE))</f>
        <v>UI_icon_teshudognzuo_03</v>
      </c>
      <c r="E1599" s="22" t="str">
        <f>W1594</f>
        <v>打招呼</v>
      </c>
      <c r="F1599" s="22"/>
      <c r="G1599" s="22"/>
      <c r="H1599" s="22"/>
      <c r="I1599" s="22">
        <v>0</v>
      </c>
      <c r="J1599" s="22">
        <v>1</v>
      </c>
      <c r="K1599" s="22">
        <v>0</v>
      </c>
      <c r="L1599" s="22"/>
      <c r="M1599" s="22"/>
      <c r="N1599" s="22"/>
      <c r="O1599" s="22">
        <v>154</v>
      </c>
      <c r="P1599" s="22">
        <v>0</v>
      </c>
      <c r="Q1599" s="22"/>
      <c r="R1599" s="22"/>
      <c r="S1599" s="22" t="s">
        <v>365</v>
      </c>
      <c r="T1599" s="22"/>
      <c r="U1599" s="95"/>
      <c r="V1599" s="22"/>
      <c r="W1599" s="22" t="s">
        <v>60</v>
      </c>
      <c r="X1599" s="22" t="str">
        <f>IF(ISBLANK(W1599),"",VLOOKUP($W1599,[6]Sheet2!$A$2:$E$29,3,FALSE))</f>
        <v>UI_icon_teshudognzuo_05</v>
      </c>
      <c r="Y1599" s="22" t="str">
        <f>IF(ISBLANK(W1599),"",VLOOKUP($W1599,[6]Sheet2!$A$2:$E$29,4,FALSE))</f>
        <v>BQ_mood05</v>
      </c>
      <c r="Z1599" s="22"/>
    </row>
    <row r="1600" s="20" customFormat="1" spans="1:25">
      <c r="A1600" s="20">
        <f t="shared" si="313"/>
        <v>1594</v>
      </c>
      <c r="B1600" s="20">
        <v>113111</v>
      </c>
      <c r="C1600" s="20" t="s">
        <v>50</v>
      </c>
      <c r="D1600" s="20" t="str">
        <f>IF(ISBLANK(C1600),"",VLOOKUP($W1605,[6]Sheet2!$A$2:$E$29,3,FALSE))</f>
        <v>UI_icon_teshudognzuo_05</v>
      </c>
      <c r="E1600" s="20" t="str">
        <f>W1605</f>
        <v>示威</v>
      </c>
      <c r="F1600" s="20" t="s">
        <v>1551</v>
      </c>
      <c r="I1600" s="20">
        <v>1</v>
      </c>
      <c r="J1600" s="20">
        <v>0</v>
      </c>
      <c r="K1600" s="20">
        <v>1</v>
      </c>
      <c r="L1600" s="20" t="s">
        <v>1552</v>
      </c>
      <c r="O1600" s="20">
        <v>4015401</v>
      </c>
      <c r="P1600" s="20">
        <v>1</v>
      </c>
      <c r="U1600" s="94" t="s">
        <v>1562</v>
      </c>
      <c r="W1600" s="20" t="s">
        <v>103</v>
      </c>
      <c r="X1600" s="20" t="str">
        <f>IF(ISBLANK(W1600),"",VLOOKUP($W1600,[6]Sheet2!$A$2:$E$29,3,FALSE))</f>
        <v>UI_icon_teshudognzuo_03</v>
      </c>
      <c r="Y1600" s="20" t="str">
        <f>IF(ISBLANK(W1600),"",VLOOKUP($W1600,[6]Sheet2!$A$2:$E$29,4,FALSE))</f>
        <v>BQ_mood03</v>
      </c>
    </row>
    <row r="1601" s="20" customFormat="1" spans="1:25">
      <c r="A1601" s="20">
        <f t="shared" si="313"/>
        <v>1595</v>
      </c>
      <c r="B1601" s="20">
        <v>113111</v>
      </c>
      <c r="C1601" s="20" t="s">
        <v>56</v>
      </c>
      <c r="D1601" s="20" t="str">
        <f>IF(ISBLANK(C1601),"",VLOOKUP($W1601,[6]Sheet2!$A$2:$E$29,3,FALSE))</f>
        <v>UI_icon_teshudognzuo_04</v>
      </c>
      <c r="E1601" s="20" t="str">
        <f t="shared" ref="E1601:E1604" si="315">W1601</f>
        <v>放松</v>
      </c>
      <c r="F1601" s="20" t="s">
        <v>1554</v>
      </c>
      <c r="I1601" s="20">
        <v>1</v>
      </c>
      <c r="J1601" s="20">
        <v>0</v>
      </c>
      <c r="K1601" s="20">
        <v>1</v>
      </c>
      <c r="L1601" s="20" t="s">
        <v>1555</v>
      </c>
      <c r="O1601" s="20">
        <v>4015401</v>
      </c>
      <c r="P1601" s="20">
        <v>1</v>
      </c>
      <c r="U1601" s="94"/>
      <c r="W1601" s="20" t="s">
        <v>111</v>
      </c>
      <c r="X1601" s="20" t="str">
        <f>IF(ISBLANK(W1601),"",VLOOKUP($W1601,[6]Sheet2!$A$2:$E$29,3,FALSE))</f>
        <v>UI_icon_teshudognzuo_04</v>
      </c>
      <c r="Y1601" s="20" t="str">
        <f>IF(ISBLANK(W1601),"",VLOOKUP($W1601,[6]Sheet2!$A$2:$E$29,4,FALSE))</f>
        <v>BQ_mood04</v>
      </c>
    </row>
    <row r="1602" s="20" customFormat="1" spans="1:25">
      <c r="A1602" s="20">
        <f t="shared" si="313"/>
        <v>1596</v>
      </c>
      <c r="B1602" s="20">
        <v>113111</v>
      </c>
      <c r="C1602" s="20" t="s">
        <v>61</v>
      </c>
      <c r="D1602" s="20" t="str">
        <f>IF(ISBLANK(C1602),"",VLOOKUP($W1602,[6]Sheet2!$A$2:$E$29,3,FALSE))</f>
        <v>UI_icon_teshudognzuo_07</v>
      </c>
      <c r="E1602" s="20" t="str">
        <f t="shared" si="315"/>
        <v>观望</v>
      </c>
      <c r="F1602" s="20" t="s">
        <v>1556</v>
      </c>
      <c r="I1602" s="20">
        <v>1</v>
      </c>
      <c r="J1602" s="20">
        <v>0</v>
      </c>
      <c r="K1602" s="20">
        <v>1</v>
      </c>
      <c r="L1602" s="20" t="s">
        <v>1557</v>
      </c>
      <c r="O1602" s="20">
        <v>4015401</v>
      </c>
      <c r="P1602" s="20">
        <v>1</v>
      </c>
      <c r="U1602" s="94"/>
      <c r="W1602" s="20" t="s">
        <v>127</v>
      </c>
      <c r="X1602" s="20" t="str">
        <f>IF(ISBLANK(W1602),"",VLOOKUP($W1602,[6]Sheet2!$A$2:$E$29,3,FALSE))</f>
        <v>UI_icon_teshudognzuo_07</v>
      </c>
      <c r="Y1602" s="20" t="str">
        <f>IF(ISBLANK(W1602),"",VLOOKUP($W1602,[6]Sheet2!$A$2:$E$29,4,FALSE))</f>
        <v>BQ_mood07</v>
      </c>
    </row>
    <row r="1603" s="20" customFormat="1" spans="1:25">
      <c r="A1603" s="20">
        <f t="shared" si="313"/>
        <v>1597</v>
      </c>
      <c r="B1603" s="20">
        <v>113111</v>
      </c>
      <c r="C1603" s="20" t="s">
        <v>66</v>
      </c>
      <c r="D1603" s="20" t="str">
        <f>IF(ISBLANK(C1603),"",VLOOKUP($W1603,[6]Sheet2!$A$2:$E$29,3,FALSE))</f>
        <v>UI_icon_teshudognzuo_10</v>
      </c>
      <c r="E1603" s="20" t="str">
        <f t="shared" si="315"/>
        <v>生气</v>
      </c>
      <c r="F1603" s="20" t="s">
        <v>1558</v>
      </c>
      <c r="I1603" s="20">
        <v>1</v>
      </c>
      <c r="J1603" s="20">
        <v>0</v>
      </c>
      <c r="K1603" s="20">
        <v>1</v>
      </c>
      <c r="L1603" s="20" t="s">
        <v>1559</v>
      </c>
      <c r="O1603" s="20">
        <v>4015401</v>
      </c>
      <c r="P1603" s="20">
        <v>1</v>
      </c>
      <c r="U1603" s="94"/>
      <c r="W1603" s="20" t="s">
        <v>446</v>
      </c>
      <c r="X1603" s="20" t="str">
        <f>IF(ISBLANK(W1603),"",VLOOKUP($W1603,[6]Sheet2!$A$2:$E$29,3,FALSE))</f>
        <v>UI_icon_teshudognzuo_10</v>
      </c>
      <c r="Y1603" s="20" t="str">
        <f>IF(ISBLANK(W1603),"",VLOOKUP($W1603,[6]Sheet2!$A$2:$E$29,4,FALSE))</f>
        <v>BQ_mood10</v>
      </c>
    </row>
    <row r="1604" s="20" customFormat="1" spans="1:25">
      <c r="A1604" s="20">
        <f t="shared" si="313"/>
        <v>1598</v>
      </c>
      <c r="B1604" s="20">
        <v>113111</v>
      </c>
      <c r="C1604" s="20" t="s">
        <v>93</v>
      </c>
      <c r="D1604" s="20" t="str">
        <f>IF(ISBLANK(C1604),"",VLOOKUP($W1604,[6]Sheet2!$A$2:$E$29,3,FALSE))</f>
        <v>UI_icon_teshudognzuo_04</v>
      </c>
      <c r="E1604" s="20" t="str">
        <f t="shared" si="315"/>
        <v>放松</v>
      </c>
      <c r="F1604" s="20" t="s">
        <v>1560</v>
      </c>
      <c r="I1604" s="20">
        <v>1</v>
      </c>
      <c r="J1604" s="20">
        <v>0</v>
      </c>
      <c r="K1604" s="20">
        <v>1</v>
      </c>
      <c r="L1604" s="20" t="s">
        <v>1561</v>
      </c>
      <c r="O1604" s="20">
        <v>4015401</v>
      </c>
      <c r="P1604" s="20">
        <v>1</v>
      </c>
      <c r="U1604" s="94"/>
      <c r="W1604" s="20" t="s">
        <v>111</v>
      </c>
      <c r="X1604" s="20" t="str">
        <f>IF(ISBLANK(W1604),"",VLOOKUP($W1604,[6]Sheet2!$A$2:$E$29,3,FALSE))</f>
        <v>UI_icon_teshudognzuo_04</v>
      </c>
      <c r="Y1604" s="20" t="str">
        <f>IF(ISBLANK(W1604),"",VLOOKUP($W1604,[6]Sheet2!$A$2:$E$29,4,FALSE))</f>
        <v>BQ_mood04</v>
      </c>
    </row>
    <row r="1605" s="20" customFormat="1" spans="1:25">
      <c r="A1605" s="20">
        <f t="shared" si="313"/>
        <v>1599</v>
      </c>
      <c r="B1605" s="20">
        <v>113111</v>
      </c>
      <c r="C1605" s="20" t="s">
        <v>364</v>
      </c>
      <c r="D1605" s="20" t="str">
        <f>IF(ISBLANK(C1605),"",VLOOKUP($W1600,[6]Sheet2!$A$2:$E$29,3,FALSE))</f>
        <v>UI_icon_teshudognzuo_03</v>
      </c>
      <c r="E1605" s="20" t="str">
        <f>W1600</f>
        <v>打招呼</v>
      </c>
      <c r="I1605" s="20">
        <v>0</v>
      </c>
      <c r="J1605" s="20">
        <v>1</v>
      </c>
      <c r="K1605" s="20">
        <v>0</v>
      </c>
      <c r="O1605" s="20">
        <v>4015401</v>
      </c>
      <c r="P1605" s="20">
        <v>0</v>
      </c>
      <c r="S1605" s="20" t="s">
        <v>365</v>
      </c>
      <c r="U1605" s="94"/>
      <c r="W1605" s="20" t="s">
        <v>60</v>
      </c>
      <c r="X1605" s="20" t="str">
        <f>IF(ISBLANK(W1605),"",VLOOKUP($W1605,[6]Sheet2!$A$2:$E$29,3,FALSE))</f>
        <v>UI_icon_teshudognzuo_05</v>
      </c>
      <c r="Y1605" s="20" t="str">
        <f>IF(ISBLANK(W1605),"",VLOOKUP($W1605,[6]Sheet2!$A$2:$E$29,4,FALSE))</f>
        <v>BQ_mood05</v>
      </c>
    </row>
    <row r="1606" spans="1:26">
      <c r="A1606" s="22">
        <f t="shared" si="313"/>
        <v>1600</v>
      </c>
      <c r="B1606" s="22">
        <v>113111</v>
      </c>
      <c r="C1606" s="22" t="s">
        <v>50</v>
      </c>
      <c r="D1606" s="22" t="str">
        <f>IF(ISBLANK(C1606),"",VLOOKUP($W1611,[6]Sheet2!$A$2:$E$29,3,FALSE))</f>
        <v>UI_icon_teshudognzuo_05</v>
      </c>
      <c r="E1606" s="22" t="str">
        <f>W1611</f>
        <v>示威</v>
      </c>
      <c r="F1606" s="22" t="s">
        <v>1551</v>
      </c>
      <c r="G1606" s="22"/>
      <c r="H1606" s="22"/>
      <c r="I1606" s="22">
        <v>1</v>
      </c>
      <c r="J1606" s="22">
        <v>0</v>
      </c>
      <c r="K1606" s="22">
        <v>1</v>
      </c>
      <c r="L1606" s="22" t="s">
        <v>1552</v>
      </c>
      <c r="M1606" s="22"/>
      <c r="N1606" s="22"/>
      <c r="O1606" s="22">
        <v>4015402</v>
      </c>
      <c r="P1606" s="22">
        <v>1</v>
      </c>
      <c r="Q1606" s="22"/>
      <c r="R1606" s="22"/>
      <c r="S1606" s="22"/>
      <c r="T1606" s="22"/>
      <c r="U1606" s="95" t="s">
        <v>1563</v>
      </c>
      <c r="V1606" s="22"/>
      <c r="W1606" s="22" t="s">
        <v>103</v>
      </c>
      <c r="X1606" s="22" t="str">
        <f>IF(ISBLANK(W1606),"",VLOOKUP($W1606,[6]Sheet2!$A$2:$E$29,3,FALSE))</f>
        <v>UI_icon_teshudognzuo_03</v>
      </c>
      <c r="Y1606" s="22" t="str">
        <f>IF(ISBLANK(W1606),"",VLOOKUP($W1606,[6]Sheet2!$A$2:$E$29,4,FALSE))</f>
        <v>BQ_mood03</v>
      </c>
      <c r="Z1606" s="22"/>
    </row>
    <row r="1607" spans="1:26">
      <c r="A1607" s="22">
        <f t="shared" si="313"/>
        <v>1601</v>
      </c>
      <c r="B1607" s="22">
        <v>113111</v>
      </c>
      <c r="C1607" s="22" t="s">
        <v>56</v>
      </c>
      <c r="D1607" s="22" t="str">
        <f>IF(ISBLANK(C1607),"",VLOOKUP($W1607,[6]Sheet2!$A$2:$E$29,3,FALSE))</f>
        <v>UI_icon_teshudognzuo_04</v>
      </c>
      <c r="E1607" s="22" t="str">
        <f t="shared" ref="E1607:E1610" si="316">W1607</f>
        <v>放松</v>
      </c>
      <c r="F1607" s="22" t="s">
        <v>1554</v>
      </c>
      <c r="G1607" s="22"/>
      <c r="H1607" s="22"/>
      <c r="I1607" s="22">
        <v>1</v>
      </c>
      <c r="J1607" s="22">
        <v>0</v>
      </c>
      <c r="K1607" s="22">
        <v>1</v>
      </c>
      <c r="L1607" s="22" t="s">
        <v>1555</v>
      </c>
      <c r="M1607" s="22"/>
      <c r="N1607" s="22"/>
      <c r="O1607" s="22">
        <v>4015402</v>
      </c>
      <c r="P1607" s="22">
        <v>1</v>
      </c>
      <c r="Q1607" s="22"/>
      <c r="R1607" s="22"/>
      <c r="S1607" s="22"/>
      <c r="T1607" s="22"/>
      <c r="U1607" s="95"/>
      <c r="V1607" s="22"/>
      <c r="W1607" s="22" t="s">
        <v>111</v>
      </c>
      <c r="X1607" s="22" t="str">
        <f>IF(ISBLANK(W1607),"",VLOOKUP($W1607,[6]Sheet2!$A$2:$E$29,3,FALSE))</f>
        <v>UI_icon_teshudognzuo_04</v>
      </c>
      <c r="Y1607" s="22" t="str">
        <f>IF(ISBLANK(W1607),"",VLOOKUP($W1607,[6]Sheet2!$A$2:$E$29,4,FALSE))</f>
        <v>BQ_mood04</v>
      </c>
      <c r="Z1607" s="22"/>
    </row>
    <row r="1608" spans="1:26">
      <c r="A1608" s="22">
        <f t="shared" si="313"/>
        <v>1602</v>
      </c>
      <c r="B1608" s="22">
        <v>113111</v>
      </c>
      <c r="C1608" s="22" t="s">
        <v>61</v>
      </c>
      <c r="D1608" s="22" t="str">
        <f>IF(ISBLANK(C1608),"",VLOOKUP($W1608,[6]Sheet2!$A$2:$E$29,3,FALSE))</f>
        <v>UI_icon_teshudognzuo_07</v>
      </c>
      <c r="E1608" s="22" t="str">
        <f t="shared" si="316"/>
        <v>观望</v>
      </c>
      <c r="F1608" s="22" t="s">
        <v>1556</v>
      </c>
      <c r="G1608" s="22"/>
      <c r="H1608" s="22"/>
      <c r="I1608" s="22">
        <v>1</v>
      </c>
      <c r="J1608" s="22">
        <v>0</v>
      </c>
      <c r="K1608" s="22">
        <v>1</v>
      </c>
      <c r="L1608" s="22" t="s">
        <v>1557</v>
      </c>
      <c r="M1608" s="22"/>
      <c r="N1608" s="22"/>
      <c r="O1608" s="22">
        <v>4015402</v>
      </c>
      <c r="P1608" s="22">
        <v>1</v>
      </c>
      <c r="Q1608" s="22"/>
      <c r="R1608" s="22"/>
      <c r="S1608" s="22"/>
      <c r="T1608" s="22"/>
      <c r="U1608" s="95"/>
      <c r="V1608" s="22"/>
      <c r="W1608" s="22" t="s">
        <v>127</v>
      </c>
      <c r="X1608" s="22" t="str">
        <f>IF(ISBLANK(W1608),"",VLOOKUP($W1608,[6]Sheet2!$A$2:$E$29,3,FALSE))</f>
        <v>UI_icon_teshudognzuo_07</v>
      </c>
      <c r="Y1608" s="22" t="str">
        <f>IF(ISBLANK(W1608),"",VLOOKUP($W1608,[6]Sheet2!$A$2:$E$29,4,FALSE))</f>
        <v>BQ_mood07</v>
      </c>
      <c r="Z1608" s="22"/>
    </row>
    <row r="1609" spans="1:26">
      <c r="A1609" s="22">
        <f t="shared" si="313"/>
        <v>1603</v>
      </c>
      <c r="B1609" s="22">
        <v>113111</v>
      </c>
      <c r="C1609" s="22" t="s">
        <v>66</v>
      </c>
      <c r="D1609" s="22" t="str">
        <f>IF(ISBLANK(C1609),"",VLOOKUP($W1609,[6]Sheet2!$A$2:$E$29,3,FALSE))</f>
        <v>UI_icon_teshudognzuo_10</v>
      </c>
      <c r="E1609" s="22" t="str">
        <f t="shared" si="316"/>
        <v>生气</v>
      </c>
      <c r="F1609" s="22" t="s">
        <v>1558</v>
      </c>
      <c r="G1609" s="22"/>
      <c r="H1609" s="22"/>
      <c r="I1609" s="22">
        <v>1</v>
      </c>
      <c r="J1609" s="22">
        <v>0</v>
      </c>
      <c r="K1609" s="22">
        <v>1</v>
      </c>
      <c r="L1609" s="22" t="s">
        <v>1559</v>
      </c>
      <c r="M1609" s="22"/>
      <c r="N1609" s="22"/>
      <c r="O1609" s="22">
        <v>4015402</v>
      </c>
      <c r="P1609" s="22">
        <v>1</v>
      </c>
      <c r="Q1609" s="22"/>
      <c r="R1609" s="22"/>
      <c r="S1609" s="22"/>
      <c r="T1609" s="22"/>
      <c r="U1609" s="95"/>
      <c r="V1609" s="22"/>
      <c r="W1609" s="22" t="s">
        <v>446</v>
      </c>
      <c r="X1609" s="22" t="str">
        <f>IF(ISBLANK(W1609),"",VLOOKUP($W1609,[6]Sheet2!$A$2:$E$29,3,FALSE))</f>
        <v>UI_icon_teshudognzuo_10</v>
      </c>
      <c r="Y1609" s="22" t="str">
        <f>IF(ISBLANK(W1609),"",VLOOKUP($W1609,[6]Sheet2!$A$2:$E$29,4,FALSE))</f>
        <v>BQ_mood10</v>
      </c>
      <c r="Z1609" s="22"/>
    </row>
    <row r="1610" spans="1:26">
      <c r="A1610" s="22">
        <f t="shared" si="313"/>
        <v>1604</v>
      </c>
      <c r="B1610" s="22">
        <v>113111</v>
      </c>
      <c r="C1610" s="22" t="s">
        <v>93</v>
      </c>
      <c r="D1610" s="22" t="str">
        <f>IF(ISBLANK(C1610),"",VLOOKUP($W1610,[6]Sheet2!$A$2:$E$29,3,FALSE))</f>
        <v>UI_icon_teshudognzuo_04</v>
      </c>
      <c r="E1610" s="22" t="str">
        <f t="shared" si="316"/>
        <v>放松</v>
      </c>
      <c r="F1610" s="22" t="s">
        <v>1560</v>
      </c>
      <c r="G1610" s="22"/>
      <c r="H1610" s="22"/>
      <c r="I1610" s="22">
        <v>1</v>
      </c>
      <c r="J1610" s="22">
        <v>0</v>
      </c>
      <c r="K1610" s="22">
        <v>1</v>
      </c>
      <c r="L1610" s="22" t="s">
        <v>1561</v>
      </c>
      <c r="M1610" s="22"/>
      <c r="N1610" s="22"/>
      <c r="O1610" s="22">
        <v>4015402</v>
      </c>
      <c r="P1610" s="22">
        <v>1</v>
      </c>
      <c r="Q1610" s="22"/>
      <c r="R1610" s="22"/>
      <c r="S1610" s="22"/>
      <c r="T1610" s="22"/>
      <c r="U1610" s="95"/>
      <c r="V1610" s="22"/>
      <c r="W1610" s="22" t="s">
        <v>111</v>
      </c>
      <c r="X1610" s="22" t="str">
        <f>IF(ISBLANK(W1610),"",VLOOKUP($W1610,[6]Sheet2!$A$2:$E$29,3,FALSE))</f>
        <v>UI_icon_teshudognzuo_04</v>
      </c>
      <c r="Y1610" s="22" t="str">
        <f>IF(ISBLANK(W1610),"",VLOOKUP($W1610,[6]Sheet2!$A$2:$E$29,4,FALSE))</f>
        <v>BQ_mood04</v>
      </c>
      <c r="Z1610" s="22"/>
    </row>
    <row r="1611" spans="1:26">
      <c r="A1611" s="22">
        <f t="shared" si="313"/>
        <v>1605</v>
      </c>
      <c r="B1611" s="22">
        <v>113111</v>
      </c>
      <c r="C1611" s="22" t="s">
        <v>364</v>
      </c>
      <c r="D1611" s="22" t="str">
        <f>IF(ISBLANK(C1611),"",VLOOKUP($W1606,[6]Sheet2!$A$2:$E$29,3,FALSE))</f>
        <v>UI_icon_teshudognzuo_03</v>
      </c>
      <c r="E1611" s="22" t="str">
        <f>W1606</f>
        <v>打招呼</v>
      </c>
      <c r="F1611" s="22"/>
      <c r="G1611" s="22"/>
      <c r="H1611" s="22"/>
      <c r="I1611" s="22">
        <v>0</v>
      </c>
      <c r="J1611" s="22">
        <v>1</v>
      </c>
      <c r="K1611" s="22">
        <v>0</v>
      </c>
      <c r="L1611" s="22"/>
      <c r="M1611" s="22"/>
      <c r="N1611" s="22"/>
      <c r="O1611" s="22">
        <v>4015402</v>
      </c>
      <c r="P1611" s="22">
        <v>0</v>
      </c>
      <c r="Q1611" s="22"/>
      <c r="R1611" s="22"/>
      <c r="S1611" s="22" t="s">
        <v>365</v>
      </c>
      <c r="T1611" s="22"/>
      <c r="U1611" s="95"/>
      <c r="V1611" s="22"/>
      <c r="W1611" s="22" t="s">
        <v>60</v>
      </c>
      <c r="X1611" s="22" t="str">
        <f>IF(ISBLANK(W1611),"",VLOOKUP($W1611,[6]Sheet2!$A$2:$E$29,3,FALSE))</f>
        <v>UI_icon_teshudognzuo_05</v>
      </c>
      <c r="Y1611" s="22" t="str">
        <f>IF(ISBLANK(W1611),"",VLOOKUP($W1611,[6]Sheet2!$A$2:$E$29,4,FALSE))</f>
        <v>BQ_mood05</v>
      </c>
      <c r="Z1611" s="22"/>
    </row>
    <row r="1612" s="20" customFormat="1" spans="1:25">
      <c r="A1612" s="20">
        <f t="shared" si="313"/>
        <v>1606</v>
      </c>
      <c r="B1612" s="20">
        <v>113111</v>
      </c>
      <c r="C1612" s="20" t="s">
        <v>50</v>
      </c>
      <c r="D1612" s="20" t="str">
        <f>IF(ISBLANK(C1612),"",VLOOKUP($W1617,[6]Sheet2!$A$2:$E$29,3,FALSE))</f>
        <v>UI_icon_teshudognzuo_05</v>
      </c>
      <c r="E1612" s="20" t="str">
        <f>W1617</f>
        <v>示威</v>
      </c>
      <c r="F1612" s="20" t="s">
        <v>1551</v>
      </c>
      <c r="I1612" s="20">
        <v>1</v>
      </c>
      <c r="J1612" s="20">
        <v>0</v>
      </c>
      <c r="K1612" s="20">
        <v>1</v>
      </c>
      <c r="L1612" s="20" t="s">
        <v>1552</v>
      </c>
      <c r="O1612" s="20">
        <v>4015403</v>
      </c>
      <c r="P1612" s="20">
        <v>1</v>
      </c>
      <c r="U1612" s="94" t="s">
        <v>1564</v>
      </c>
      <c r="W1612" s="20" t="s">
        <v>103</v>
      </c>
      <c r="X1612" s="20" t="str">
        <f>IF(ISBLANK(W1612),"",VLOOKUP($W1612,[6]Sheet2!$A$2:$E$29,3,FALSE))</f>
        <v>UI_icon_teshudognzuo_03</v>
      </c>
      <c r="Y1612" s="20" t="str">
        <f>IF(ISBLANK(W1612),"",VLOOKUP($W1612,[6]Sheet2!$A$2:$E$29,4,FALSE))</f>
        <v>BQ_mood03</v>
      </c>
    </row>
    <row r="1613" s="20" customFormat="1" spans="1:25">
      <c r="A1613" s="20">
        <f t="shared" si="313"/>
        <v>1607</v>
      </c>
      <c r="B1613" s="20">
        <v>113111</v>
      </c>
      <c r="C1613" s="20" t="s">
        <v>56</v>
      </c>
      <c r="D1613" s="20" t="str">
        <f>IF(ISBLANK(C1613),"",VLOOKUP($W1613,[6]Sheet2!$A$2:$E$29,3,FALSE))</f>
        <v>UI_icon_teshudognzuo_04</v>
      </c>
      <c r="E1613" s="20" t="str">
        <f t="shared" ref="E1613:E1616" si="317">W1613</f>
        <v>放松</v>
      </c>
      <c r="F1613" s="20" t="s">
        <v>1554</v>
      </c>
      <c r="I1613" s="20">
        <v>1</v>
      </c>
      <c r="J1613" s="20">
        <v>0</v>
      </c>
      <c r="K1613" s="20">
        <v>1</v>
      </c>
      <c r="L1613" s="20" t="s">
        <v>1555</v>
      </c>
      <c r="O1613" s="20">
        <v>4015403</v>
      </c>
      <c r="P1613" s="20">
        <v>1</v>
      </c>
      <c r="U1613" s="94"/>
      <c r="W1613" s="20" t="s">
        <v>111</v>
      </c>
      <c r="X1613" s="20" t="str">
        <f>IF(ISBLANK(W1613),"",VLOOKUP($W1613,[6]Sheet2!$A$2:$E$29,3,FALSE))</f>
        <v>UI_icon_teshudognzuo_04</v>
      </c>
      <c r="Y1613" s="20" t="str">
        <f>IF(ISBLANK(W1613),"",VLOOKUP($W1613,[6]Sheet2!$A$2:$E$29,4,FALSE))</f>
        <v>BQ_mood04</v>
      </c>
    </row>
    <row r="1614" s="20" customFormat="1" spans="1:25">
      <c r="A1614" s="20">
        <f t="shared" si="313"/>
        <v>1608</v>
      </c>
      <c r="B1614" s="20">
        <v>113111</v>
      </c>
      <c r="C1614" s="20" t="s">
        <v>61</v>
      </c>
      <c r="D1614" s="20" t="str">
        <f>IF(ISBLANK(C1614),"",VLOOKUP($W1614,[6]Sheet2!$A$2:$E$29,3,FALSE))</f>
        <v>UI_icon_teshudognzuo_07</v>
      </c>
      <c r="E1614" s="20" t="str">
        <f t="shared" si="317"/>
        <v>观望</v>
      </c>
      <c r="F1614" s="20" t="s">
        <v>1556</v>
      </c>
      <c r="I1614" s="20">
        <v>1</v>
      </c>
      <c r="J1614" s="20">
        <v>0</v>
      </c>
      <c r="K1614" s="20">
        <v>1</v>
      </c>
      <c r="L1614" s="20" t="s">
        <v>1557</v>
      </c>
      <c r="O1614" s="20">
        <v>4015403</v>
      </c>
      <c r="P1614" s="20">
        <v>1</v>
      </c>
      <c r="U1614" s="94"/>
      <c r="W1614" s="20" t="s">
        <v>127</v>
      </c>
      <c r="X1614" s="20" t="str">
        <f>IF(ISBLANK(W1614),"",VLOOKUP($W1614,[6]Sheet2!$A$2:$E$29,3,FALSE))</f>
        <v>UI_icon_teshudognzuo_07</v>
      </c>
      <c r="Y1614" s="20" t="str">
        <f>IF(ISBLANK(W1614),"",VLOOKUP($W1614,[6]Sheet2!$A$2:$E$29,4,FALSE))</f>
        <v>BQ_mood07</v>
      </c>
    </row>
    <row r="1615" s="20" customFormat="1" spans="1:25">
      <c r="A1615" s="20">
        <f t="shared" si="313"/>
        <v>1609</v>
      </c>
      <c r="B1615" s="20">
        <v>113111</v>
      </c>
      <c r="C1615" s="20" t="s">
        <v>66</v>
      </c>
      <c r="D1615" s="20" t="str">
        <f>IF(ISBLANK(C1615),"",VLOOKUP($W1615,[6]Sheet2!$A$2:$E$29,3,FALSE))</f>
        <v>UI_icon_teshudognzuo_10</v>
      </c>
      <c r="E1615" s="20" t="str">
        <f t="shared" si="317"/>
        <v>生气</v>
      </c>
      <c r="F1615" s="20" t="s">
        <v>1558</v>
      </c>
      <c r="I1615" s="20">
        <v>1</v>
      </c>
      <c r="J1615" s="20">
        <v>0</v>
      </c>
      <c r="K1615" s="20">
        <v>1</v>
      </c>
      <c r="L1615" s="20" t="s">
        <v>1559</v>
      </c>
      <c r="O1615" s="20">
        <v>4015403</v>
      </c>
      <c r="P1615" s="20">
        <v>1</v>
      </c>
      <c r="U1615" s="94"/>
      <c r="W1615" s="20" t="s">
        <v>446</v>
      </c>
      <c r="X1615" s="20" t="str">
        <f>IF(ISBLANK(W1615),"",VLOOKUP($W1615,[6]Sheet2!$A$2:$E$29,3,FALSE))</f>
        <v>UI_icon_teshudognzuo_10</v>
      </c>
      <c r="Y1615" s="20" t="str">
        <f>IF(ISBLANK(W1615),"",VLOOKUP($W1615,[6]Sheet2!$A$2:$E$29,4,FALSE))</f>
        <v>BQ_mood10</v>
      </c>
    </row>
    <row r="1616" s="20" customFormat="1" spans="1:25">
      <c r="A1616" s="20">
        <f t="shared" si="313"/>
        <v>1610</v>
      </c>
      <c r="B1616" s="20">
        <v>113111</v>
      </c>
      <c r="C1616" s="20" t="s">
        <v>93</v>
      </c>
      <c r="D1616" s="20" t="str">
        <f>IF(ISBLANK(C1616),"",VLOOKUP($W1616,[6]Sheet2!$A$2:$E$29,3,FALSE))</f>
        <v>UI_icon_teshudognzuo_04</v>
      </c>
      <c r="E1616" s="20" t="str">
        <f t="shared" si="317"/>
        <v>放松</v>
      </c>
      <c r="F1616" s="20" t="s">
        <v>1560</v>
      </c>
      <c r="I1616" s="20">
        <v>1</v>
      </c>
      <c r="J1616" s="20">
        <v>0</v>
      </c>
      <c r="K1616" s="20">
        <v>1</v>
      </c>
      <c r="L1616" s="20" t="s">
        <v>1561</v>
      </c>
      <c r="O1616" s="20">
        <v>4015403</v>
      </c>
      <c r="P1616" s="20">
        <v>1</v>
      </c>
      <c r="U1616" s="94"/>
      <c r="W1616" s="20" t="s">
        <v>111</v>
      </c>
      <c r="X1616" s="20" t="str">
        <f>IF(ISBLANK(W1616),"",VLOOKUP($W1616,[6]Sheet2!$A$2:$E$29,3,FALSE))</f>
        <v>UI_icon_teshudognzuo_04</v>
      </c>
      <c r="Y1616" s="20" t="str">
        <f>IF(ISBLANK(W1616),"",VLOOKUP($W1616,[6]Sheet2!$A$2:$E$29,4,FALSE))</f>
        <v>BQ_mood04</v>
      </c>
    </row>
    <row r="1617" s="20" customFormat="1" spans="1:25">
      <c r="A1617" s="20">
        <f t="shared" si="313"/>
        <v>1611</v>
      </c>
      <c r="B1617" s="20">
        <v>113111</v>
      </c>
      <c r="C1617" s="20" t="s">
        <v>364</v>
      </c>
      <c r="D1617" s="20" t="str">
        <f>IF(ISBLANK(C1617),"",VLOOKUP($W1612,[6]Sheet2!$A$2:$E$29,3,FALSE))</f>
        <v>UI_icon_teshudognzuo_03</v>
      </c>
      <c r="E1617" s="20" t="str">
        <f>W1612</f>
        <v>打招呼</v>
      </c>
      <c r="I1617" s="20">
        <v>0</v>
      </c>
      <c r="J1617" s="20">
        <v>1</v>
      </c>
      <c r="K1617" s="20">
        <v>0</v>
      </c>
      <c r="O1617" s="20">
        <v>4015403</v>
      </c>
      <c r="P1617" s="20">
        <v>0</v>
      </c>
      <c r="S1617" s="20" t="s">
        <v>365</v>
      </c>
      <c r="U1617" s="94"/>
      <c r="W1617" s="20" t="s">
        <v>60</v>
      </c>
      <c r="X1617" s="20" t="str">
        <f>IF(ISBLANK(W1617),"",VLOOKUP($W1617,[6]Sheet2!$A$2:$E$29,3,FALSE))</f>
        <v>UI_icon_teshudognzuo_05</v>
      </c>
      <c r="Y1617" s="20" t="str">
        <f>IF(ISBLANK(W1617),"",VLOOKUP($W1617,[6]Sheet2!$A$2:$E$29,4,FALSE))</f>
        <v>BQ_mood05</v>
      </c>
    </row>
    <row r="1618" s="20" customFormat="1" spans="1:25">
      <c r="A1618" s="20">
        <f t="shared" si="313"/>
        <v>1612</v>
      </c>
      <c r="B1618" s="20">
        <v>113111</v>
      </c>
      <c r="C1618" s="20" t="s">
        <v>1328</v>
      </c>
      <c r="D1618" s="20" t="s">
        <v>1095</v>
      </c>
      <c r="E1618" s="20" t="s">
        <v>153</v>
      </c>
      <c r="I1618" s="20">
        <v>1</v>
      </c>
      <c r="O1618" s="20">
        <v>4015403</v>
      </c>
      <c r="R1618" s="20">
        <v>1</v>
      </c>
      <c r="U1618" s="94"/>
      <c r="W1618" s="20" t="s">
        <v>153</v>
      </c>
      <c r="X1618" s="20" t="s">
        <v>1095</v>
      </c>
      <c r="Y1618" s="20" t="s">
        <v>1327</v>
      </c>
    </row>
    <row r="1619" spans="1:26">
      <c r="A1619" s="22">
        <f t="shared" si="313"/>
        <v>1613</v>
      </c>
      <c r="B1619" s="22">
        <v>113112</v>
      </c>
      <c r="C1619" s="22" t="s">
        <v>50</v>
      </c>
      <c r="D1619" s="22" t="str">
        <f>IF(ISBLANK(C1619),"",VLOOKUP($W1624,[6]Sheet2!$A$2:$E$29,3,FALSE))</f>
        <v>UI_icon_teshudognzuo_05</v>
      </c>
      <c r="E1619" s="22" t="str">
        <f>W1624</f>
        <v>示威</v>
      </c>
      <c r="F1619" s="22" t="s">
        <v>1565</v>
      </c>
      <c r="G1619" s="22">
        <v>0.4</v>
      </c>
      <c r="H1619" s="22"/>
      <c r="I1619" s="22">
        <v>1</v>
      </c>
      <c r="J1619" s="22">
        <v>0</v>
      </c>
      <c r="K1619" s="22">
        <v>1</v>
      </c>
      <c r="L1619" s="22" t="s">
        <v>1566</v>
      </c>
      <c r="M1619" s="22"/>
      <c r="N1619" s="22"/>
      <c r="O1619" s="22">
        <v>155</v>
      </c>
      <c r="P1619" s="22">
        <v>1</v>
      </c>
      <c r="Q1619" s="22"/>
      <c r="R1619" s="22"/>
      <c r="S1619" s="22"/>
      <c r="T1619" s="22"/>
      <c r="U1619" s="95" t="s">
        <v>1567</v>
      </c>
      <c r="V1619" s="22"/>
      <c r="W1619" s="22" t="s">
        <v>103</v>
      </c>
      <c r="X1619" s="22" t="str">
        <f>IF(ISBLANK(W1619),"",VLOOKUP($W1619,[6]Sheet2!$A$2:$E$29,3,FALSE))</f>
        <v>UI_icon_teshudognzuo_03</v>
      </c>
      <c r="Y1619" s="22" t="str">
        <f>IF(ISBLANK(W1619),"",VLOOKUP($W1619,[6]Sheet2!$A$2:$E$29,4,FALSE))</f>
        <v>BQ_mood03</v>
      </c>
      <c r="Z1619" s="22"/>
    </row>
    <row r="1620" spans="1:26">
      <c r="A1620" s="22">
        <f t="shared" si="313"/>
        <v>1614</v>
      </c>
      <c r="B1620" s="22">
        <v>113112</v>
      </c>
      <c r="C1620" s="22" t="s">
        <v>56</v>
      </c>
      <c r="D1620" s="22" t="str">
        <f>IF(ISBLANK(C1620),"",VLOOKUP($W1620,[6]Sheet2!$A$2:$E$29,3,FALSE))</f>
        <v>UI_icon_teshudognzuo_04</v>
      </c>
      <c r="E1620" s="22" t="str">
        <f t="shared" ref="E1620:E1623" si="318">W1620</f>
        <v>放松</v>
      </c>
      <c r="F1620" s="22" t="s">
        <v>1568</v>
      </c>
      <c r="G1620" s="22">
        <v>0.8</v>
      </c>
      <c r="H1620" s="22"/>
      <c r="I1620" s="22">
        <v>1</v>
      </c>
      <c r="J1620" s="22">
        <v>0</v>
      </c>
      <c r="K1620" s="22">
        <v>1</v>
      </c>
      <c r="L1620" s="22" t="s">
        <v>1569</v>
      </c>
      <c r="M1620" s="22"/>
      <c r="N1620" s="22"/>
      <c r="O1620" s="22">
        <v>155</v>
      </c>
      <c r="P1620" s="22">
        <v>1</v>
      </c>
      <c r="Q1620" s="22"/>
      <c r="R1620" s="22"/>
      <c r="S1620" s="22"/>
      <c r="T1620" s="22"/>
      <c r="U1620" s="95"/>
      <c r="V1620" s="22"/>
      <c r="W1620" s="22" t="s">
        <v>111</v>
      </c>
      <c r="X1620" s="22" t="str">
        <f>IF(ISBLANK(W1620),"",VLOOKUP($W1620,[6]Sheet2!$A$2:$E$29,3,FALSE))</f>
        <v>UI_icon_teshudognzuo_04</v>
      </c>
      <c r="Y1620" s="22" t="str">
        <f>IF(ISBLANK(W1620),"",VLOOKUP($W1620,[6]Sheet2!$A$2:$E$29,4,FALSE))</f>
        <v>BQ_mood04</v>
      </c>
      <c r="Z1620" s="22"/>
    </row>
    <row r="1621" spans="1:26">
      <c r="A1621" s="22">
        <f t="shared" si="313"/>
        <v>1615</v>
      </c>
      <c r="B1621" s="22">
        <v>113112</v>
      </c>
      <c r="C1621" s="22" t="s">
        <v>61</v>
      </c>
      <c r="D1621" s="22" t="str">
        <f>IF(ISBLANK(C1621),"",VLOOKUP($W1621,[6]Sheet2!$A$2:$E$29,3,FALSE))</f>
        <v>UI_icon_teshudognzuo_07</v>
      </c>
      <c r="E1621" s="22" t="str">
        <f t="shared" si="318"/>
        <v>观望</v>
      </c>
      <c r="F1621" s="22" t="s">
        <v>1570</v>
      </c>
      <c r="G1621" s="22">
        <v>0.4</v>
      </c>
      <c r="H1621" s="22"/>
      <c r="I1621" s="22">
        <v>1</v>
      </c>
      <c r="J1621" s="22">
        <v>0</v>
      </c>
      <c r="K1621" s="22">
        <v>1</v>
      </c>
      <c r="L1621" s="22" t="s">
        <v>1571</v>
      </c>
      <c r="M1621" s="22"/>
      <c r="N1621" s="22"/>
      <c r="O1621" s="22">
        <v>155</v>
      </c>
      <c r="P1621" s="22">
        <v>1</v>
      </c>
      <c r="Q1621" s="22"/>
      <c r="R1621" s="22"/>
      <c r="S1621" s="22"/>
      <c r="T1621" s="22"/>
      <c r="U1621" s="95"/>
      <c r="V1621" s="22"/>
      <c r="W1621" s="22" t="s">
        <v>127</v>
      </c>
      <c r="X1621" s="22" t="str">
        <f>IF(ISBLANK(W1621),"",VLOOKUP($W1621,[6]Sheet2!$A$2:$E$29,3,FALSE))</f>
        <v>UI_icon_teshudognzuo_07</v>
      </c>
      <c r="Y1621" s="22" t="str">
        <f>IF(ISBLANK(W1621),"",VLOOKUP($W1621,[6]Sheet2!$A$2:$E$29,4,FALSE))</f>
        <v>BQ_mood07</v>
      </c>
      <c r="Z1621" s="22"/>
    </row>
    <row r="1622" spans="1:26">
      <c r="A1622" s="22">
        <f t="shared" si="313"/>
        <v>1616</v>
      </c>
      <c r="B1622" s="22">
        <v>113112</v>
      </c>
      <c r="C1622" s="22" t="s">
        <v>66</v>
      </c>
      <c r="D1622" s="22" t="str">
        <f>IF(ISBLANK(C1622),"",VLOOKUP($W1622,[6]Sheet2!$A$2:$E$29,3,FALSE))</f>
        <v>UI_icon_teshudognzuo_10</v>
      </c>
      <c r="E1622" s="22" t="str">
        <f t="shared" si="318"/>
        <v>生气</v>
      </c>
      <c r="F1622" s="22" t="s">
        <v>1572</v>
      </c>
      <c r="G1622" s="22">
        <v>0.3</v>
      </c>
      <c r="H1622" s="22"/>
      <c r="I1622" s="22">
        <v>1</v>
      </c>
      <c r="J1622" s="22">
        <v>0</v>
      </c>
      <c r="K1622" s="22">
        <v>1</v>
      </c>
      <c r="L1622" s="22" t="s">
        <v>1573</v>
      </c>
      <c r="M1622" s="22"/>
      <c r="N1622" s="22"/>
      <c r="O1622" s="22">
        <v>155</v>
      </c>
      <c r="P1622" s="22">
        <v>1</v>
      </c>
      <c r="Q1622" s="22"/>
      <c r="R1622" s="22"/>
      <c r="S1622" s="22"/>
      <c r="T1622" s="22"/>
      <c r="U1622" s="95"/>
      <c r="V1622" s="22"/>
      <c r="W1622" s="22" t="s">
        <v>446</v>
      </c>
      <c r="X1622" s="22" t="str">
        <f>IF(ISBLANK(W1622),"",VLOOKUP($W1622,[6]Sheet2!$A$2:$E$29,3,FALSE))</f>
        <v>UI_icon_teshudognzuo_10</v>
      </c>
      <c r="Y1622" s="22" t="str">
        <f>IF(ISBLANK(W1622),"",VLOOKUP($W1622,[6]Sheet2!$A$2:$E$29,4,FALSE))</f>
        <v>BQ_mood10</v>
      </c>
      <c r="Z1622" s="22"/>
    </row>
    <row r="1623" spans="1:26">
      <c r="A1623" s="22">
        <f t="shared" si="313"/>
        <v>1617</v>
      </c>
      <c r="B1623" s="22">
        <v>113112</v>
      </c>
      <c r="C1623" s="22" t="s">
        <v>93</v>
      </c>
      <c r="D1623" s="22" t="str">
        <f>IF(ISBLANK(C1623),"",VLOOKUP($W1623,[6]Sheet2!$A$2:$E$29,3,FALSE))</f>
        <v>UI_icon_teshudognzuo_27</v>
      </c>
      <c r="E1623" s="22" t="str">
        <f t="shared" si="318"/>
        <v>秀</v>
      </c>
      <c r="F1623" s="22" t="s">
        <v>1574</v>
      </c>
      <c r="G1623" s="22">
        <v>0.4</v>
      </c>
      <c r="H1623" s="22"/>
      <c r="I1623" s="22">
        <v>1</v>
      </c>
      <c r="J1623" s="22">
        <v>0</v>
      </c>
      <c r="K1623" s="22">
        <v>1</v>
      </c>
      <c r="L1623" s="22" t="s">
        <v>1575</v>
      </c>
      <c r="M1623" s="22"/>
      <c r="N1623" s="22"/>
      <c r="O1623" s="22">
        <v>155</v>
      </c>
      <c r="P1623" s="22">
        <v>1</v>
      </c>
      <c r="Q1623" s="22"/>
      <c r="R1623" s="22"/>
      <c r="S1623" s="22"/>
      <c r="T1623" s="22"/>
      <c r="U1623" s="95"/>
      <c r="V1623" s="22"/>
      <c r="W1623" s="22" t="s">
        <v>65</v>
      </c>
      <c r="X1623" s="22" t="s">
        <v>78</v>
      </c>
      <c r="Y1623" s="22" t="s">
        <v>272</v>
      </c>
      <c r="Z1623" s="22"/>
    </row>
    <row r="1624" spans="1:26">
      <c r="A1624" s="22">
        <f t="shared" si="313"/>
        <v>1618</v>
      </c>
      <c r="B1624" s="22">
        <v>113112</v>
      </c>
      <c r="C1624" s="22" t="s">
        <v>364</v>
      </c>
      <c r="D1624" s="22" t="str">
        <f>IF(ISBLANK(C1624),"",VLOOKUP($W1619,[6]Sheet2!$A$2:$E$29,3,FALSE))</f>
        <v>UI_icon_teshudognzuo_03</v>
      </c>
      <c r="E1624" s="22" t="str">
        <f>W1619</f>
        <v>打招呼</v>
      </c>
      <c r="F1624" s="22"/>
      <c r="G1624" s="22"/>
      <c r="H1624" s="22"/>
      <c r="I1624" s="22">
        <v>0</v>
      </c>
      <c r="J1624" s="22">
        <v>1</v>
      </c>
      <c r="K1624" s="22">
        <v>0</v>
      </c>
      <c r="L1624" s="22"/>
      <c r="M1624" s="22"/>
      <c r="N1624" s="22"/>
      <c r="O1624" s="22">
        <v>155</v>
      </c>
      <c r="P1624" s="22">
        <v>0</v>
      </c>
      <c r="Q1624" s="22"/>
      <c r="R1624" s="22"/>
      <c r="S1624" s="22" t="s">
        <v>365</v>
      </c>
      <c r="T1624" s="22"/>
      <c r="U1624" s="95"/>
      <c r="V1624" s="22"/>
      <c r="W1624" s="22" t="s">
        <v>60</v>
      </c>
      <c r="X1624" s="22" t="str">
        <f>IF(ISBLANK(W1624),"",VLOOKUP($W1624,[6]Sheet2!$A$2:$E$29,3,FALSE))</f>
        <v>UI_icon_teshudognzuo_05</v>
      </c>
      <c r="Y1624" s="22" t="str">
        <f>IF(ISBLANK(W1624),"",VLOOKUP($W1624,[6]Sheet2!$A$2:$E$29,4,FALSE))</f>
        <v>BQ_mood05</v>
      </c>
      <c r="Z1624" s="22"/>
    </row>
    <row r="1625" s="45" customFormat="1" spans="1:25">
      <c r="A1625" s="45">
        <f t="shared" si="313"/>
        <v>1619</v>
      </c>
      <c r="B1625" s="45">
        <v>113112</v>
      </c>
      <c r="C1625" s="45" t="s">
        <v>50</v>
      </c>
      <c r="D1625" s="45" t="str">
        <f>IF(ISBLANK(C1625),"",VLOOKUP($W1630,[6]Sheet2!$A$2:$E$29,3,FALSE))</f>
        <v>UI_icon_teshudognzuo_05</v>
      </c>
      <c r="E1625" s="45" t="str">
        <f>W1630</f>
        <v>示威</v>
      </c>
      <c r="F1625" s="45" t="s">
        <v>1565</v>
      </c>
      <c r="G1625" s="45">
        <v>0.4</v>
      </c>
      <c r="I1625" s="45">
        <v>1</v>
      </c>
      <c r="J1625" s="45">
        <v>0</v>
      </c>
      <c r="K1625" s="45">
        <v>1</v>
      </c>
      <c r="L1625" s="45" t="s">
        <v>1566</v>
      </c>
      <c r="O1625" s="45">
        <v>4015501</v>
      </c>
      <c r="P1625" s="45">
        <v>1</v>
      </c>
      <c r="U1625" s="204" t="s">
        <v>1576</v>
      </c>
      <c r="W1625" s="45" t="s">
        <v>103</v>
      </c>
      <c r="X1625" s="45" t="str">
        <f>IF(ISBLANK(W1625),"",VLOOKUP($W1625,[6]Sheet2!$A$2:$E$29,3,FALSE))</f>
        <v>UI_icon_teshudognzuo_03</v>
      </c>
      <c r="Y1625" s="45" t="str">
        <f>IF(ISBLANK(W1625),"",VLOOKUP($W1625,[6]Sheet2!$A$2:$E$29,4,FALSE))</f>
        <v>BQ_mood03</v>
      </c>
    </row>
    <row r="1626" s="45" customFormat="1" spans="1:25">
      <c r="A1626" s="45">
        <f t="shared" si="313"/>
        <v>1620</v>
      </c>
      <c r="B1626" s="45">
        <v>113112</v>
      </c>
      <c r="C1626" s="45" t="s">
        <v>56</v>
      </c>
      <c r="D1626" s="45" t="str">
        <f>IF(ISBLANK(C1626),"",VLOOKUP($W1626,[6]Sheet2!$A$2:$E$29,3,FALSE))</f>
        <v>UI_icon_teshudognzuo_04</v>
      </c>
      <c r="E1626" s="45" t="str">
        <f t="shared" ref="E1626:E1629" si="319">W1626</f>
        <v>放松</v>
      </c>
      <c r="F1626" s="45" t="s">
        <v>1568</v>
      </c>
      <c r="G1626" s="45">
        <v>0.8</v>
      </c>
      <c r="I1626" s="45">
        <v>1</v>
      </c>
      <c r="J1626" s="45">
        <v>0</v>
      </c>
      <c r="K1626" s="45">
        <v>1</v>
      </c>
      <c r="L1626" s="45" t="s">
        <v>1569</v>
      </c>
      <c r="O1626" s="45">
        <v>4015501</v>
      </c>
      <c r="P1626" s="45">
        <v>1</v>
      </c>
      <c r="U1626" s="204"/>
      <c r="W1626" s="45" t="s">
        <v>111</v>
      </c>
      <c r="X1626" s="45" t="str">
        <f>IF(ISBLANK(W1626),"",VLOOKUP($W1626,[6]Sheet2!$A$2:$E$29,3,FALSE))</f>
        <v>UI_icon_teshudognzuo_04</v>
      </c>
      <c r="Y1626" s="45" t="str">
        <f>IF(ISBLANK(W1626),"",VLOOKUP($W1626,[6]Sheet2!$A$2:$E$29,4,FALSE))</f>
        <v>BQ_mood04</v>
      </c>
    </row>
    <row r="1627" s="45" customFormat="1" spans="1:25">
      <c r="A1627" s="45">
        <f t="shared" si="313"/>
        <v>1621</v>
      </c>
      <c r="B1627" s="45">
        <v>113112</v>
      </c>
      <c r="C1627" s="45" t="s">
        <v>61</v>
      </c>
      <c r="D1627" s="45" t="str">
        <f>IF(ISBLANK(C1627),"",VLOOKUP($W1627,[6]Sheet2!$A$2:$E$29,3,FALSE))</f>
        <v>UI_icon_teshudognzuo_07</v>
      </c>
      <c r="E1627" s="45" t="str">
        <f t="shared" si="319"/>
        <v>观望</v>
      </c>
      <c r="F1627" s="45" t="s">
        <v>1570</v>
      </c>
      <c r="G1627" s="45">
        <v>0.4</v>
      </c>
      <c r="I1627" s="45">
        <v>1</v>
      </c>
      <c r="J1627" s="45">
        <v>0</v>
      </c>
      <c r="K1627" s="45">
        <v>1</v>
      </c>
      <c r="L1627" s="45" t="s">
        <v>1571</v>
      </c>
      <c r="O1627" s="45">
        <v>4015501</v>
      </c>
      <c r="P1627" s="45">
        <v>1</v>
      </c>
      <c r="U1627" s="204"/>
      <c r="W1627" s="45" t="s">
        <v>127</v>
      </c>
      <c r="X1627" s="45" t="str">
        <f>IF(ISBLANK(W1627),"",VLOOKUP($W1627,[6]Sheet2!$A$2:$E$29,3,FALSE))</f>
        <v>UI_icon_teshudognzuo_07</v>
      </c>
      <c r="Y1627" s="45" t="str">
        <f>IF(ISBLANK(W1627),"",VLOOKUP($W1627,[6]Sheet2!$A$2:$E$29,4,FALSE))</f>
        <v>BQ_mood07</v>
      </c>
    </row>
    <row r="1628" s="45" customFormat="1" spans="1:25">
      <c r="A1628" s="45">
        <f t="shared" si="313"/>
        <v>1622</v>
      </c>
      <c r="B1628" s="45">
        <v>113112</v>
      </c>
      <c r="C1628" s="45" t="s">
        <v>66</v>
      </c>
      <c r="D1628" s="45" t="str">
        <f>IF(ISBLANK(C1628),"",VLOOKUP($W1628,[6]Sheet2!$A$2:$E$29,3,FALSE))</f>
        <v>UI_icon_teshudognzuo_10</v>
      </c>
      <c r="E1628" s="45" t="str">
        <f t="shared" si="319"/>
        <v>生气</v>
      </c>
      <c r="F1628" s="45" t="s">
        <v>1572</v>
      </c>
      <c r="G1628" s="45">
        <v>0.3</v>
      </c>
      <c r="I1628" s="45">
        <v>1</v>
      </c>
      <c r="J1628" s="45">
        <v>0</v>
      </c>
      <c r="K1628" s="45">
        <v>1</v>
      </c>
      <c r="L1628" s="45" t="s">
        <v>1573</v>
      </c>
      <c r="O1628" s="45">
        <v>4015501</v>
      </c>
      <c r="P1628" s="45">
        <v>1</v>
      </c>
      <c r="U1628" s="204"/>
      <c r="W1628" s="45" t="s">
        <v>446</v>
      </c>
      <c r="X1628" s="45" t="str">
        <f>IF(ISBLANK(W1628),"",VLOOKUP($W1628,[6]Sheet2!$A$2:$E$29,3,FALSE))</f>
        <v>UI_icon_teshudognzuo_10</v>
      </c>
      <c r="Y1628" s="45" t="str">
        <f>IF(ISBLANK(W1628),"",VLOOKUP($W1628,[6]Sheet2!$A$2:$E$29,4,FALSE))</f>
        <v>BQ_mood10</v>
      </c>
    </row>
    <row r="1629" s="45" customFormat="1" spans="1:25">
      <c r="A1629" s="45">
        <f t="shared" si="313"/>
        <v>1623</v>
      </c>
      <c r="B1629" s="45">
        <v>113112</v>
      </c>
      <c r="C1629" s="45" t="s">
        <v>93</v>
      </c>
      <c r="D1629" s="45" t="str">
        <f>IF(ISBLANK(C1629),"",VLOOKUP($W1629,[6]Sheet2!$A$2:$E$29,3,FALSE))</f>
        <v>UI_icon_teshudognzuo_27</v>
      </c>
      <c r="E1629" s="45" t="str">
        <f t="shared" si="319"/>
        <v>秀</v>
      </c>
      <c r="F1629" s="45" t="s">
        <v>1574</v>
      </c>
      <c r="G1629" s="45">
        <v>0.4</v>
      </c>
      <c r="I1629" s="45">
        <v>1</v>
      </c>
      <c r="J1629" s="45">
        <v>0</v>
      </c>
      <c r="K1629" s="45">
        <v>1</v>
      </c>
      <c r="L1629" s="45" t="s">
        <v>1575</v>
      </c>
      <c r="O1629" s="45">
        <v>4015501</v>
      </c>
      <c r="P1629" s="45">
        <v>1</v>
      </c>
      <c r="U1629" s="204"/>
      <c r="W1629" s="45" t="s">
        <v>65</v>
      </c>
      <c r="X1629" s="45" t="s">
        <v>78</v>
      </c>
      <c r="Y1629" s="45" t="s">
        <v>272</v>
      </c>
    </row>
    <row r="1630" s="45" customFormat="1" spans="1:25">
      <c r="A1630" s="45">
        <f t="shared" si="313"/>
        <v>1624</v>
      </c>
      <c r="B1630" s="45">
        <v>113112</v>
      </c>
      <c r="C1630" s="45" t="s">
        <v>364</v>
      </c>
      <c r="D1630" s="45" t="str">
        <f>IF(ISBLANK(C1630),"",VLOOKUP($W1625,[6]Sheet2!$A$2:$E$29,3,FALSE))</f>
        <v>UI_icon_teshudognzuo_03</v>
      </c>
      <c r="E1630" s="45" t="str">
        <f>W1625</f>
        <v>打招呼</v>
      </c>
      <c r="I1630" s="45">
        <v>0</v>
      </c>
      <c r="J1630" s="45">
        <v>1</v>
      </c>
      <c r="K1630" s="45">
        <v>0</v>
      </c>
      <c r="O1630" s="45">
        <v>4015501</v>
      </c>
      <c r="P1630" s="45">
        <v>0</v>
      </c>
      <c r="S1630" s="45" t="s">
        <v>365</v>
      </c>
      <c r="U1630" s="204"/>
      <c r="W1630" s="45" t="s">
        <v>60</v>
      </c>
      <c r="X1630" s="45" t="str">
        <f>IF(ISBLANK(W1630),"",VLOOKUP($W1630,[6]Sheet2!$A$2:$E$29,3,FALSE))</f>
        <v>UI_icon_teshudognzuo_05</v>
      </c>
      <c r="Y1630" s="45" t="str">
        <f>IF(ISBLANK(W1630),"",VLOOKUP($W1630,[6]Sheet2!$A$2:$E$29,4,FALSE))</f>
        <v>BQ_mood05</v>
      </c>
    </row>
    <row r="1631" spans="1:26">
      <c r="A1631" s="22">
        <f t="shared" si="313"/>
        <v>1625</v>
      </c>
      <c r="B1631" s="22">
        <v>113112</v>
      </c>
      <c r="C1631" s="22" t="s">
        <v>50</v>
      </c>
      <c r="D1631" s="22" t="str">
        <f>IF(ISBLANK(C1631),"",VLOOKUP($W1636,[6]Sheet2!$A$2:$E$29,3,FALSE))</f>
        <v>UI_icon_teshudognzuo_05</v>
      </c>
      <c r="E1631" s="22" t="str">
        <f>W1636</f>
        <v>示威</v>
      </c>
      <c r="F1631" s="22" t="s">
        <v>1565</v>
      </c>
      <c r="G1631" s="22">
        <v>0.4</v>
      </c>
      <c r="H1631" s="22"/>
      <c r="I1631" s="22">
        <v>1</v>
      </c>
      <c r="J1631" s="22">
        <v>0</v>
      </c>
      <c r="K1631" s="22">
        <v>1</v>
      </c>
      <c r="L1631" s="22" t="s">
        <v>1566</v>
      </c>
      <c r="M1631" s="22"/>
      <c r="N1631" s="22"/>
      <c r="O1631" s="22">
        <v>4015502</v>
      </c>
      <c r="P1631" s="22">
        <v>1</v>
      </c>
      <c r="Q1631" s="22"/>
      <c r="R1631" s="22"/>
      <c r="S1631" s="22"/>
      <c r="T1631" s="22"/>
      <c r="U1631" s="95" t="s">
        <v>1577</v>
      </c>
      <c r="V1631" s="22"/>
      <c r="W1631" s="22" t="s">
        <v>103</v>
      </c>
      <c r="X1631" s="22" t="str">
        <f>IF(ISBLANK(W1631),"",VLOOKUP($W1631,[6]Sheet2!$A$2:$E$29,3,FALSE))</f>
        <v>UI_icon_teshudognzuo_03</v>
      </c>
      <c r="Y1631" s="22" t="str">
        <f>IF(ISBLANK(W1631),"",VLOOKUP($W1631,[6]Sheet2!$A$2:$E$29,4,FALSE))</f>
        <v>BQ_mood03</v>
      </c>
      <c r="Z1631" s="22"/>
    </row>
    <row r="1632" spans="1:26">
      <c r="A1632" s="22">
        <f t="shared" si="313"/>
        <v>1626</v>
      </c>
      <c r="B1632" s="22">
        <v>113112</v>
      </c>
      <c r="C1632" s="22" t="s">
        <v>56</v>
      </c>
      <c r="D1632" s="22" t="str">
        <f>IF(ISBLANK(C1632),"",VLOOKUP($W1632,[6]Sheet2!$A$2:$E$29,3,FALSE))</f>
        <v>UI_icon_teshudognzuo_04</v>
      </c>
      <c r="E1632" s="22" t="str">
        <f t="shared" ref="E1632:E1635" si="320">W1632</f>
        <v>放松</v>
      </c>
      <c r="F1632" s="22" t="s">
        <v>1568</v>
      </c>
      <c r="G1632" s="22">
        <v>0.8</v>
      </c>
      <c r="H1632" s="22"/>
      <c r="I1632" s="22">
        <v>1</v>
      </c>
      <c r="J1632" s="22">
        <v>0</v>
      </c>
      <c r="K1632" s="22">
        <v>1</v>
      </c>
      <c r="L1632" s="22" t="s">
        <v>1569</v>
      </c>
      <c r="M1632" s="22"/>
      <c r="N1632" s="22"/>
      <c r="O1632" s="22">
        <v>4015502</v>
      </c>
      <c r="P1632" s="22">
        <v>1</v>
      </c>
      <c r="Q1632" s="22"/>
      <c r="R1632" s="22"/>
      <c r="S1632" s="22"/>
      <c r="T1632" s="22"/>
      <c r="U1632" s="95"/>
      <c r="V1632" s="22"/>
      <c r="W1632" s="22" t="s">
        <v>111</v>
      </c>
      <c r="X1632" s="22" t="str">
        <f>IF(ISBLANK(W1632),"",VLOOKUP($W1632,[6]Sheet2!$A$2:$E$29,3,FALSE))</f>
        <v>UI_icon_teshudognzuo_04</v>
      </c>
      <c r="Y1632" s="22" t="str">
        <f>IF(ISBLANK(W1632),"",VLOOKUP($W1632,[6]Sheet2!$A$2:$E$29,4,FALSE))</f>
        <v>BQ_mood04</v>
      </c>
      <c r="Z1632" s="22"/>
    </row>
    <row r="1633" spans="1:26">
      <c r="A1633" s="22">
        <f t="shared" si="313"/>
        <v>1627</v>
      </c>
      <c r="B1633" s="22">
        <v>113112</v>
      </c>
      <c r="C1633" s="22" t="s">
        <v>61</v>
      </c>
      <c r="D1633" s="22" t="str">
        <f>IF(ISBLANK(C1633),"",VLOOKUP($W1633,[6]Sheet2!$A$2:$E$29,3,FALSE))</f>
        <v>UI_icon_teshudognzuo_07</v>
      </c>
      <c r="E1633" s="22" t="str">
        <f t="shared" si="320"/>
        <v>观望</v>
      </c>
      <c r="F1633" s="22" t="s">
        <v>1570</v>
      </c>
      <c r="G1633" s="22">
        <v>0.4</v>
      </c>
      <c r="H1633" s="22"/>
      <c r="I1633" s="22">
        <v>1</v>
      </c>
      <c r="J1633" s="22">
        <v>0</v>
      </c>
      <c r="K1633" s="22">
        <v>1</v>
      </c>
      <c r="L1633" s="22" t="s">
        <v>1571</v>
      </c>
      <c r="M1633" s="22"/>
      <c r="N1633" s="22"/>
      <c r="O1633" s="22">
        <v>4015502</v>
      </c>
      <c r="P1633" s="22">
        <v>1</v>
      </c>
      <c r="Q1633" s="22"/>
      <c r="R1633" s="22"/>
      <c r="S1633" s="22"/>
      <c r="T1633" s="22"/>
      <c r="U1633" s="95"/>
      <c r="V1633" s="22"/>
      <c r="W1633" s="22" t="s">
        <v>127</v>
      </c>
      <c r="X1633" s="22" t="str">
        <f>IF(ISBLANK(W1633),"",VLOOKUP($W1633,[6]Sheet2!$A$2:$E$29,3,FALSE))</f>
        <v>UI_icon_teshudognzuo_07</v>
      </c>
      <c r="Y1633" s="22" t="str">
        <f>IF(ISBLANK(W1633),"",VLOOKUP($W1633,[6]Sheet2!$A$2:$E$29,4,FALSE))</f>
        <v>BQ_mood07</v>
      </c>
      <c r="Z1633" s="22"/>
    </row>
    <row r="1634" spans="1:26">
      <c r="A1634" s="22">
        <f t="shared" si="313"/>
        <v>1628</v>
      </c>
      <c r="B1634" s="22">
        <v>113112</v>
      </c>
      <c r="C1634" s="22" t="s">
        <v>66</v>
      </c>
      <c r="D1634" s="22" t="str">
        <f>IF(ISBLANK(C1634),"",VLOOKUP($W1634,[6]Sheet2!$A$2:$E$29,3,FALSE))</f>
        <v>UI_icon_teshudognzuo_10</v>
      </c>
      <c r="E1634" s="22" t="str">
        <f t="shared" si="320"/>
        <v>生气</v>
      </c>
      <c r="F1634" s="22" t="s">
        <v>1572</v>
      </c>
      <c r="G1634" s="22">
        <v>0.3</v>
      </c>
      <c r="H1634" s="22"/>
      <c r="I1634" s="22">
        <v>1</v>
      </c>
      <c r="J1634" s="22">
        <v>0</v>
      </c>
      <c r="K1634" s="22">
        <v>1</v>
      </c>
      <c r="L1634" s="22" t="s">
        <v>1573</v>
      </c>
      <c r="M1634" s="22"/>
      <c r="N1634" s="22"/>
      <c r="O1634" s="22">
        <v>4015502</v>
      </c>
      <c r="P1634" s="22">
        <v>1</v>
      </c>
      <c r="Q1634" s="22"/>
      <c r="R1634" s="22"/>
      <c r="S1634" s="22"/>
      <c r="T1634" s="22"/>
      <c r="U1634" s="95"/>
      <c r="V1634" s="22"/>
      <c r="W1634" s="22" t="s">
        <v>446</v>
      </c>
      <c r="X1634" s="22" t="str">
        <f>IF(ISBLANK(W1634),"",VLOOKUP($W1634,[6]Sheet2!$A$2:$E$29,3,FALSE))</f>
        <v>UI_icon_teshudognzuo_10</v>
      </c>
      <c r="Y1634" s="22" t="str">
        <f>IF(ISBLANK(W1634),"",VLOOKUP($W1634,[6]Sheet2!$A$2:$E$29,4,FALSE))</f>
        <v>BQ_mood10</v>
      </c>
      <c r="Z1634" s="22"/>
    </row>
    <row r="1635" spans="1:26">
      <c r="A1635" s="22">
        <f t="shared" si="313"/>
        <v>1629</v>
      </c>
      <c r="B1635" s="22">
        <v>113112</v>
      </c>
      <c r="C1635" s="22" t="s">
        <v>93</v>
      </c>
      <c r="D1635" s="22" t="str">
        <f>IF(ISBLANK(C1635),"",VLOOKUP($W1635,[6]Sheet2!$A$2:$E$29,3,FALSE))</f>
        <v>UI_icon_teshudognzuo_27</v>
      </c>
      <c r="E1635" s="22" t="str">
        <f t="shared" si="320"/>
        <v>秀</v>
      </c>
      <c r="F1635" s="22" t="s">
        <v>1574</v>
      </c>
      <c r="G1635" s="22">
        <v>0.4</v>
      </c>
      <c r="H1635" s="22"/>
      <c r="I1635" s="22">
        <v>1</v>
      </c>
      <c r="J1635" s="22">
        <v>0</v>
      </c>
      <c r="K1635" s="22">
        <v>1</v>
      </c>
      <c r="L1635" s="22" t="s">
        <v>1575</v>
      </c>
      <c r="M1635" s="22"/>
      <c r="N1635" s="22"/>
      <c r="O1635" s="22">
        <v>4015502</v>
      </c>
      <c r="P1635" s="22">
        <v>1</v>
      </c>
      <c r="Q1635" s="22"/>
      <c r="R1635" s="22"/>
      <c r="S1635" s="22"/>
      <c r="T1635" s="22"/>
      <c r="U1635" s="95"/>
      <c r="V1635" s="22"/>
      <c r="W1635" s="22" t="s">
        <v>65</v>
      </c>
      <c r="X1635" s="22" t="s">
        <v>78</v>
      </c>
      <c r="Y1635" s="22" t="s">
        <v>272</v>
      </c>
      <c r="Z1635" s="22"/>
    </row>
    <row r="1636" spans="1:26">
      <c r="A1636" s="22">
        <f t="shared" si="313"/>
        <v>1630</v>
      </c>
      <c r="B1636" s="22">
        <v>113112</v>
      </c>
      <c r="C1636" s="22" t="s">
        <v>364</v>
      </c>
      <c r="D1636" s="22" t="str">
        <f>IF(ISBLANK(C1636),"",VLOOKUP($W1631,[6]Sheet2!$A$2:$E$29,3,FALSE))</f>
        <v>UI_icon_teshudognzuo_03</v>
      </c>
      <c r="E1636" s="22" t="str">
        <f>W1631</f>
        <v>打招呼</v>
      </c>
      <c r="F1636" s="22"/>
      <c r="G1636" s="22"/>
      <c r="H1636" s="22"/>
      <c r="I1636" s="22">
        <v>0</v>
      </c>
      <c r="J1636" s="22">
        <v>1</v>
      </c>
      <c r="K1636" s="22">
        <v>0</v>
      </c>
      <c r="L1636" s="22"/>
      <c r="M1636" s="22"/>
      <c r="N1636" s="22"/>
      <c r="O1636" s="22">
        <v>4015502</v>
      </c>
      <c r="P1636" s="22">
        <v>0</v>
      </c>
      <c r="Q1636" s="22"/>
      <c r="R1636" s="22"/>
      <c r="S1636" s="22" t="s">
        <v>365</v>
      </c>
      <c r="T1636" s="22"/>
      <c r="U1636" s="95"/>
      <c r="V1636" s="22"/>
      <c r="W1636" s="22" t="s">
        <v>60</v>
      </c>
      <c r="X1636" s="22" t="str">
        <f>IF(ISBLANK(W1636),"",VLOOKUP($W1636,[6]Sheet2!$A$2:$E$29,3,FALSE))</f>
        <v>UI_icon_teshudognzuo_05</v>
      </c>
      <c r="Y1636" s="22"/>
      <c r="Z1636" s="22"/>
    </row>
    <row r="1637" customFormat="1" spans="1:26">
      <c r="A1637" s="22">
        <f t="shared" si="313"/>
        <v>1631</v>
      </c>
      <c r="B1637" s="22">
        <v>113112</v>
      </c>
      <c r="C1637" s="22" t="s">
        <v>1328</v>
      </c>
      <c r="D1637" s="22" t="str">
        <f>IF(ISBLANK(C1637),"",VLOOKUP($W1637,Sheet2!$A$2:$E$29,3,FALSE))</f>
        <v>UI_icon_teshudognzuo_05</v>
      </c>
      <c r="E1637" s="22" t="str">
        <f t="shared" ref="E1637:E1643" si="321">W1637</f>
        <v>示威</v>
      </c>
      <c r="F1637" s="22"/>
      <c r="G1637" s="22"/>
      <c r="H1637" s="22"/>
      <c r="I1637" s="22">
        <v>1</v>
      </c>
      <c r="J1637" s="22">
        <v>0</v>
      </c>
      <c r="K1637" s="22">
        <v>0</v>
      </c>
      <c r="L1637" s="22"/>
      <c r="M1637" s="22"/>
      <c r="N1637" s="22"/>
      <c r="O1637" s="22">
        <v>4015502</v>
      </c>
      <c r="P1637" s="22">
        <v>0</v>
      </c>
      <c r="Q1637" s="22"/>
      <c r="R1637" s="22">
        <v>1</v>
      </c>
      <c r="S1637" s="22"/>
      <c r="T1637" s="22"/>
      <c r="U1637" s="95"/>
      <c r="V1637" s="22"/>
      <c r="W1637" s="22" t="s">
        <v>60</v>
      </c>
      <c r="X1637" s="22" t="str">
        <f>IF(ISBLANK(W1637),"",VLOOKUP($W1637,Sheet2!$A$2:$E$29,3,FALSE))</f>
        <v>UI_icon_teshudognzuo_05</v>
      </c>
      <c r="Y1637" s="22" t="str">
        <f>IF(ISBLANK(W1637),"",VLOOKUP($W1637,Sheet2!$A$2:$E$29,4,FALSE))</f>
        <v>BQ_mood05</v>
      </c>
      <c r="Z1637" s="22"/>
    </row>
    <row r="1638" s="45" customFormat="1" spans="1:25">
      <c r="A1638" s="45">
        <f t="shared" si="313"/>
        <v>1632</v>
      </c>
      <c r="B1638" s="45">
        <v>113034</v>
      </c>
      <c r="C1638" s="45" t="s">
        <v>364</v>
      </c>
      <c r="D1638" s="45" t="str">
        <f>IF(ISBLANK(C1638),"",VLOOKUP($W1633,[6]Sheet2!$A$2:$E$29,3,FALSE))</f>
        <v>UI_icon_teshudognzuo_07</v>
      </c>
      <c r="E1638" s="45" t="str">
        <f>W1633</f>
        <v>观望</v>
      </c>
      <c r="I1638" s="45">
        <v>0</v>
      </c>
      <c r="J1638" s="45">
        <v>1</v>
      </c>
      <c r="K1638" s="45">
        <v>0</v>
      </c>
      <c r="O1638" s="45">
        <v>81</v>
      </c>
      <c r="P1638" s="45">
        <v>0</v>
      </c>
      <c r="S1638" s="45" t="s">
        <v>365</v>
      </c>
      <c r="U1638" s="204"/>
      <c r="W1638" s="45" t="s">
        <v>60</v>
      </c>
      <c r="X1638" s="45" t="str">
        <f>IF(ISBLANK(W1638),"",VLOOKUP($W1638,[6]Sheet2!$A$2:$E$29,3,FALSE))</f>
        <v>UI_icon_teshudognzuo_05</v>
      </c>
      <c r="Y1638" s="45" t="str">
        <f>IF(ISBLANK(W1638),"",VLOOKUP($W1638,[6]Sheet2!$A$2:$E$29,4,FALSE))</f>
        <v>BQ_mood05</v>
      </c>
    </row>
    <row r="1639" customFormat="1" spans="1:26">
      <c r="A1639" s="22">
        <f t="shared" si="313"/>
        <v>1633</v>
      </c>
      <c r="B1639" s="22">
        <v>113113</v>
      </c>
      <c r="C1639" s="22" t="s">
        <v>50</v>
      </c>
      <c r="D1639" s="22" t="str">
        <f>IF(ISBLANK(C1639),"",VLOOKUP($W1644,[6]Sheet2!$A$2:$E$29,3,FALSE))</f>
        <v>UI_icon_teshudognzuo_05</v>
      </c>
      <c r="E1639" s="22" t="str">
        <f>W1644</f>
        <v>示威</v>
      </c>
      <c r="F1639" s="22" t="s">
        <v>1578</v>
      </c>
      <c r="G1639" s="22"/>
      <c r="H1639" s="22"/>
      <c r="I1639" s="22">
        <v>1</v>
      </c>
      <c r="J1639" s="22">
        <v>0</v>
      </c>
      <c r="K1639" s="22">
        <v>1</v>
      </c>
      <c r="L1639" s="22" t="s">
        <v>1579</v>
      </c>
      <c r="M1639" s="22"/>
      <c r="N1639" s="22"/>
      <c r="O1639" s="22">
        <v>156</v>
      </c>
      <c r="P1639" s="22">
        <v>1</v>
      </c>
      <c r="Q1639" s="22"/>
      <c r="R1639" s="22"/>
      <c r="S1639" s="22"/>
      <c r="T1639" s="22"/>
      <c r="U1639" s="95" t="s">
        <v>1580</v>
      </c>
      <c r="V1639" s="22"/>
      <c r="W1639" s="22" t="s">
        <v>103</v>
      </c>
      <c r="X1639" s="22" t="str">
        <f>IF(ISBLANK(W1639),"",VLOOKUP($W1639,[6]Sheet2!$A$2:$E$29,3,FALSE))</f>
        <v>UI_icon_teshudognzuo_03</v>
      </c>
      <c r="Y1639" s="22" t="str">
        <f>IF(ISBLANK(W1639),"",VLOOKUP($W1639,[6]Sheet2!$A$2:$E$29,4,FALSE))</f>
        <v>BQ_mood03</v>
      </c>
      <c r="Z1639" s="22"/>
    </row>
    <row r="1640" customFormat="1" spans="1:26">
      <c r="A1640" s="22">
        <f t="shared" si="313"/>
        <v>1634</v>
      </c>
      <c r="B1640" s="22">
        <v>113113</v>
      </c>
      <c r="C1640" s="22" t="s">
        <v>56</v>
      </c>
      <c r="D1640" s="22" t="str">
        <f>IF(ISBLANK(C1640),"",VLOOKUP($W1640,[6]Sheet2!$A$2:$E$29,3,FALSE))</f>
        <v>UI_icon_teshudognzuo_04</v>
      </c>
      <c r="E1640" s="22" t="str">
        <f t="shared" si="321"/>
        <v>放松</v>
      </c>
      <c r="F1640" s="22" t="s">
        <v>1581</v>
      </c>
      <c r="G1640" s="22">
        <v>0.3</v>
      </c>
      <c r="H1640" s="22"/>
      <c r="I1640" s="22">
        <v>1</v>
      </c>
      <c r="J1640" s="22">
        <v>0</v>
      </c>
      <c r="K1640" s="22">
        <v>1</v>
      </c>
      <c r="L1640" s="22" t="s">
        <v>1582</v>
      </c>
      <c r="M1640" s="22"/>
      <c r="N1640" s="22"/>
      <c r="O1640" s="22">
        <v>156</v>
      </c>
      <c r="P1640" s="22">
        <v>1</v>
      </c>
      <c r="Q1640" s="22"/>
      <c r="R1640" s="22"/>
      <c r="S1640" s="22"/>
      <c r="T1640" s="22"/>
      <c r="U1640" s="95"/>
      <c r="V1640" s="22"/>
      <c r="W1640" s="22" t="s">
        <v>111</v>
      </c>
      <c r="X1640" s="22" t="str">
        <f>IF(ISBLANK(W1640),"",VLOOKUP($W1640,[6]Sheet2!$A$2:$E$29,3,FALSE))</f>
        <v>UI_icon_teshudognzuo_04</v>
      </c>
      <c r="Y1640" s="22" t="str">
        <f>IF(ISBLANK(W1640),"",VLOOKUP($W1640,[6]Sheet2!$A$2:$E$29,4,FALSE))</f>
        <v>BQ_mood04</v>
      </c>
      <c r="Z1640" s="22"/>
    </row>
    <row r="1641" customFormat="1" spans="1:26">
      <c r="A1641" s="22">
        <f t="shared" si="313"/>
        <v>1635</v>
      </c>
      <c r="B1641" s="22">
        <v>113113</v>
      </c>
      <c r="C1641" s="22" t="s">
        <v>61</v>
      </c>
      <c r="D1641" s="22" t="str">
        <f>IF(ISBLANK(C1641),"",VLOOKUP($W1641,[6]Sheet2!$A$2:$E$29,3,FALSE))</f>
        <v>UI_icon_teshudognzuo_07</v>
      </c>
      <c r="E1641" s="22" t="str">
        <f t="shared" si="321"/>
        <v>观望</v>
      </c>
      <c r="F1641" s="22"/>
      <c r="G1641" s="22"/>
      <c r="H1641" s="22"/>
      <c r="I1641" s="22">
        <v>1</v>
      </c>
      <c r="J1641" s="22">
        <v>0</v>
      </c>
      <c r="K1641" s="22">
        <v>1</v>
      </c>
      <c r="L1641" s="22"/>
      <c r="M1641" s="22"/>
      <c r="N1641" s="22"/>
      <c r="O1641" s="22">
        <v>156</v>
      </c>
      <c r="P1641" s="22">
        <v>1</v>
      </c>
      <c r="Q1641" s="22"/>
      <c r="R1641" s="22"/>
      <c r="S1641" s="22"/>
      <c r="T1641" s="22"/>
      <c r="U1641" s="205"/>
      <c r="V1641" s="22"/>
      <c r="W1641" s="22" t="s">
        <v>127</v>
      </c>
      <c r="X1641" s="22" t="str">
        <f>IF(ISBLANK(W1641),"",VLOOKUP($W1641,[6]Sheet2!$A$2:$E$29,3,FALSE))</f>
        <v>UI_icon_teshudognzuo_07</v>
      </c>
      <c r="Y1641" s="22" t="str">
        <f>IF(ISBLANK(W1641),"",VLOOKUP($W1641,[6]Sheet2!$A$2:$E$29,4,FALSE))</f>
        <v>BQ_mood07</v>
      </c>
      <c r="Z1641" s="22"/>
    </row>
    <row r="1642" customFormat="1" spans="1:26">
      <c r="A1642" s="22">
        <f t="shared" si="313"/>
        <v>1636</v>
      </c>
      <c r="B1642" s="22">
        <v>113113</v>
      </c>
      <c r="C1642" s="22" t="s">
        <v>66</v>
      </c>
      <c r="D1642" s="22" t="str">
        <f>IF(ISBLANK(C1642),"",VLOOKUP($W1642,[6]Sheet2!$A$2:$E$29,3,FALSE))</f>
        <v>UI_icon_teshudognzuo_10</v>
      </c>
      <c r="E1642" s="22" t="str">
        <f t="shared" si="321"/>
        <v>生气</v>
      </c>
      <c r="F1642" s="22" t="s">
        <v>1583</v>
      </c>
      <c r="G1642" s="22"/>
      <c r="H1642" s="22"/>
      <c r="I1642" s="22">
        <v>1</v>
      </c>
      <c r="J1642" s="22">
        <v>0</v>
      </c>
      <c r="K1642" s="22">
        <v>1</v>
      </c>
      <c r="L1642" s="22" t="s">
        <v>1584</v>
      </c>
      <c r="M1642" s="22"/>
      <c r="N1642" s="22"/>
      <c r="O1642" s="22">
        <v>156</v>
      </c>
      <c r="P1642" s="22">
        <v>1</v>
      </c>
      <c r="Q1642" s="22"/>
      <c r="R1642" s="22"/>
      <c r="S1642" s="22"/>
      <c r="T1642" s="22"/>
      <c r="U1642" s="95"/>
      <c r="V1642" s="22"/>
      <c r="W1642" s="22" t="s">
        <v>446</v>
      </c>
      <c r="X1642" s="22" t="str">
        <f>IF(ISBLANK(W1642),"",VLOOKUP($W1642,[6]Sheet2!$A$2:$E$29,3,FALSE))</f>
        <v>UI_icon_teshudognzuo_10</v>
      </c>
      <c r="Y1642" s="22" t="str">
        <f>IF(ISBLANK(W1642),"",VLOOKUP($W1642,[6]Sheet2!$A$2:$E$29,4,FALSE))</f>
        <v>BQ_mood10</v>
      </c>
      <c r="Z1642" s="22"/>
    </row>
    <row r="1643" customFormat="1" spans="1:26">
      <c r="A1643" s="22">
        <f t="shared" si="313"/>
        <v>1637</v>
      </c>
      <c r="B1643" s="22">
        <v>113113</v>
      </c>
      <c r="C1643" s="22" t="s">
        <v>93</v>
      </c>
      <c r="D1643" s="22" t="str">
        <f>IF(ISBLANK(C1643),"",VLOOKUP($W1643,[6]Sheet2!$A$2:$E$29,3,FALSE))</f>
        <v>UI_icon_teshudognzuo_27</v>
      </c>
      <c r="E1643" s="22" t="str">
        <f t="shared" si="321"/>
        <v>秀</v>
      </c>
      <c r="F1643" s="22" t="s">
        <v>1585</v>
      </c>
      <c r="G1643" s="22"/>
      <c r="H1643" s="22"/>
      <c r="I1643" s="22">
        <v>1</v>
      </c>
      <c r="J1643" s="22">
        <v>0</v>
      </c>
      <c r="K1643" s="22">
        <v>1</v>
      </c>
      <c r="L1643" s="22" t="s">
        <v>1586</v>
      </c>
      <c r="M1643" s="22"/>
      <c r="N1643" s="22"/>
      <c r="O1643" s="22">
        <v>156</v>
      </c>
      <c r="P1643" s="22">
        <v>1</v>
      </c>
      <c r="Q1643" s="22"/>
      <c r="R1643" s="22"/>
      <c r="S1643" s="22"/>
      <c r="T1643" s="22"/>
      <c r="U1643" s="95"/>
      <c r="V1643" s="22"/>
      <c r="W1643" s="22" t="s">
        <v>65</v>
      </c>
      <c r="X1643" s="22" t="s">
        <v>78</v>
      </c>
      <c r="Y1643" s="22" t="s">
        <v>272</v>
      </c>
      <c r="Z1643" s="22"/>
    </row>
    <row r="1644" customFormat="1" spans="1:26">
      <c r="A1644" s="22">
        <f t="shared" si="313"/>
        <v>1638</v>
      </c>
      <c r="B1644" s="22">
        <v>113113</v>
      </c>
      <c r="C1644" s="22" t="s">
        <v>364</v>
      </c>
      <c r="D1644" s="22" t="str">
        <f>IF(ISBLANK(C1644),"",VLOOKUP($W1639,[6]Sheet2!$A$2:$E$29,3,FALSE))</f>
        <v>UI_icon_teshudognzuo_03</v>
      </c>
      <c r="E1644" s="22" t="str">
        <f>W1639</f>
        <v>打招呼</v>
      </c>
      <c r="F1644" s="22"/>
      <c r="G1644" s="22"/>
      <c r="H1644" s="22"/>
      <c r="I1644" s="22">
        <v>0</v>
      </c>
      <c r="J1644" s="22">
        <v>1</v>
      </c>
      <c r="K1644" s="22">
        <v>0</v>
      </c>
      <c r="L1644" s="22"/>
      <c r="M1644" s="22"/>
      <c r="N1644" s="22"/>
      <c r="O1644" s="22">
        <v>156</v>
      </c>
      <c r="P1644" s="22">
        <v>0</v>
      </c>
      <c r="Q1644" s="22"/>
      <c r="R1644" s="22"/>
      <c r="S1644" s="22" t="s">
        <v>365</v>
      </c>
      <c r="T1644" s="22"/>
      <c r="U1644" s="95"/>
      <c r="V1644" s="22"/>
      <c r="W1644" s="22" t="s">
        <v>60</v>
      </c>
      <c r="X1644" s="22" t="str">
        <f>IF(ISBLANK(W1644),"",VLOOKUP($W1644,[6]Sheet2!$A$2:$E$29,3,FALSE))</f>
        <v>UI_icon_teshudognzuo_05</v>
      </c>
      <c r="Y1644" s="22" t="str">
        <f>IF(ISBLANK(W1644),"",VLOOKUP($W1644,[6]Sheet2!$A$2:$E$29,4,FALSE))</f>
        <v>BQ_mood05</v>
      </c>
      <c r="Z1644" s="22"/>
    </row>
    <row r="1645" s="45" customFormat="1" spans="1:25">
      <c r="A1645" s="45">
        <f t="shared" si="313"/>
        <v>1639</v>
      </c>
      <c r="B1645" s="45">
        <v>113113</v>
      </c>
      <c r="C1645" s="45" t="s">
        <v>50</v>
      </c>
      <c r="D1645" s="45" t="str">
        <f>IF(ISBLANK(C1645),"",VLOOKUP($W1650,[6]Sheet2!$A$2:$E$29,3,FALSE))</f>
        <v>UI_icon_teshudognzuo_05</v>
      </c>
      <c r="E1645" s="45" t="str">
        <f>W1650</f>
        <v>示威</v>
      </c>
      <c r="F1645" s="45" t="s">
        <v>1578</v>
      </c>
      <c r="I1645" s="45">
        <v>1</v>
      </c>
      <c r="J1645" s="45">
        <v>0</v>
      </c>
      <c r="K1645" s="45">
        <v>1</v>
      </c>
      <c r="L1645" s="45" t="s">
        <v>1579</v>
      </c>
      <c r="O1645" s="45">
        <v>4015601</v>
      </c>
      <c r="P1645" s="45">
        <v>1</v>
      </c>
      <c r="U1645" s="204" t="s">
        <v>1587</v>
      </c>
      <c r="W1645" s="45" t="s">
        <v>103</v>
      </c>
      <c r="X1645" s="45" t="str">
        <f>IF(ISBLANK(W1645),"",VLOOKUP($W1645,[6]Sheet2!$A$2:$E$29,3,FALSE))</f>
        <v>UI_icon_teshudognzuo_03</v>
      </c>
      <c r="Y1645" s="45" t="str">
        <f>IF(ISBLANK(W1645),"",VLOOKUP($W1645,[6]Sheet2!$A$2:$E$29,4,FALSE))</f>
        <v>BQ_mood03</v>
      </c>
    </row>
    <row r="1646" s="45" customFormat="1" spans="1:25">
      <c r="A1646" s="45">
        <f t="shared" si="313"/>
        <v>1640</v>
      </c>
      <c r="B1646" s="45">
        <v>113113</v>
      </c>
      <c r="C1646" s="45" t="s">
        <v>56</v>
      </c>
      <c r="D1646" s="45" t="str">
        <f>IF(ISBLANK(C1646),"",VLOOKUP($W1646,[6]Sheet2!$A$2:$E$29,3,FALSE))</f>
        <v>UI_icon_teshudognzuo_04</v>
      </c>
      <c r="E1646" s="45" t="str">
        <f t="shared" ref="E1646:E1649" si="322">W1646</f>
        <v>放松</v>
      </c>
      <c r="F1646" s="45" t="s">
        <v>1581</v>
      </c>
      <c r="G1646" s="45">
        <v>0.3</v>
      </c>
      <c r="I1646" s="45">
        <v>1</v>
      </c>
      <c r="J1646" s="45">
        <v>0</v>
      </c>
      <c r="K1646" s="45">
        <v>1</v>
      </c>
      <c r="L1646" s="45" t="s">
        <v>1582</v>
      </c>
      <c r="O1646" s="45">
        <v>4015601</v>
      </c>
      <c r="P1646" s="45">
        <v>1</v>
      </c>
      <c r="U1646" s="204"/>
      <c r="W1646" s="45" t="s">
        <v>111</v>
      </c>
      <c r="X1646" s="45" t="str">
        <f>IF(ISBLANK(W1646),"",VLOOKUP($W1646,[6]Sheet2!$A$2:$E$29,3,FALSE))</f>
        <v>UI_icon_teshudognzuo_04</v>
      </c>
      <c r="Y1646" s="45" t="str">
        <f>IF(ISBLANK(W1646),"",VLOOKUP($W1646,[6]Sheet2!$A$2:$E$29,4,FALSE))</f>
        <v>BQ_mood04</v>
      </c>
    </row>
    <row r="1647" s="45" customFormat="1" spans="1:25">
      <c r="A1647" s="45">
        <f t="shared" si="313"/>
        <v>1641</v>
      </c>
      <c r="B1647" s="45">
        <v>113113</v>
      </c>
      <c r="C1647" s="45" t="s">
        <v>61</v>
      </c>
      <c r="D1647" s="45" t="str">
        <f>IF(ISBLANK(C1647),"",VLOOKUP($W1647,[6]Sheet2!$A$2:$E$29,3,FALSE))</f>
        <v>UI_icon_teshudognzuo_07</v>
      </c>
      <c r="E1647" s="45" t="str">
        <f t="shared" si="322"/>
        <v>观望</v>
      </c>
      <c r="I1647" s="45">
        <v>1</v>
      </c>
      <c r="J1647" s="45">
        <v>0</v>
      </c>
      <c r="K1647" s="45">
        <v>1</v>
      </c>
      <c r="O1647" s="45">
        <v>4015601</v>
      </c>
      <c r="P1647" s="45">
        <v>1</v>
      </c>
      <c r="U1647" s="204"/>
      <c r="W1647" s="45" t="s">
        <v>127</v>
      </c>
      <c r="X1647" s="45" t="str">
        <f>IF(ISBLANK(W1647),"",VLOOKUP($W1647,[6]Sheet2!$A$2:$E$29,3,FALSE))</f>
        <v>UI_icon_teshudognzuo_07</v>
      </c>
      <c r="Y1647" s="45" t="str">
        <f>IF(ISBLANK(W1647),"",VLOOKUP($W1647,[6]Sheet2!$A$2:$E$29,4,FALSE))</f>
        <v>BQ_mood07</v>
      </c>
    </row>
    <row r="1648" s="45" customFormat="1" spans="1:25">
      <c r="A1648" s="45">
        <f t="shared" si="313"/>
        <v>1642</v>
      </c>
      <c r="B1648" s="45">
        <v>113113</v>
      </c>
      <c r="C1648" s="45" t="s">
        <v>66</v>
      </c>
      <c r="D1648" s="45" t="str">
        <f>IF(ISBLANK(C1648),"",VLOOKUP($W1648,[6]Sheet2!$A$2:$E$29,3,FALSE))</f>
        <v>UI_icon_teshudognzuo_10</v>
      </c>
      <c r="E1648" s="45" t="str">
        <f t="shared" si="322"/>
        <v>生气</v>
      </c>
      <c r="F1648" s="45" t="s">
        <v>1583</v>
      </c>
      <c r="I1648" s="45">
        <v>1</v>
      </c>
      <c r="J1648" s="45">
        <v>0</v>
      </c>
      <c r="K1648" s="45">
        <v>1</v>
      </c>
      <c r="L1648" s="45" t="s">
        <v>1584</v>
      </c>
      <c r="O1648" s="45">
        <v>4015601</v>
      </c>
      <c r="P1648" s="45">
        <v>1</v>
      </c>
      <c r="U1648" s="204"/>
      <c r="W1648" s="45" t="s">
        <v>446</v>
      </c>
      <c r="X1648" s="45" t="str">
        <f>IF(ISBLANK(W1648),"",VLOOKUP($W1648,[6]Sheet2!$A$2:$E$29,3,FALSE))</f>
        <v>UI_icon_teshudognzuo_10</v>
      </c>
      <c r="Y1648" s="45" t="str">
        <f>IF(ISBLANK(W1648),"",VLOOKUP($W1648,[6]Sheet2!$A$2:$E$29,4,FALSE))</f>
        <v>BQ_mood10</v>
      </c>
    </row>
    <row r="1649" s="45" customFormat="1" spans="1:25">
      <c r="A1649" s="45">
        <f t="shared" si="313"/>
        <v>1643</v>
      </c>
      <c r="B1649" s="45">
        <v>113113</v>
      </c>
      <c r="C1649" s="45" t="s">
        <v>93</v>
      </c>
      <c r="D1649" s="45" t="str">
        <f>IF(ISBLANK(C1649),"",VLOOKUP($W1649,[6]Sheet2!$A$2:$E$29,3,FALSE))</f>
        <v>UI_icon_teshudognzuo_27</v>
      </c>
      <c r="E1649" s="45" t="str">
        <f t="shared" si="322"/>
        <v>秀</v>
      </c>
      <c r="F1649" s="45" t="s">
        <v>1585</v>
      </c>
      <c r="I1649" s="45">
        <v>1</v>
      </c>
      <c r="J1649" s="45">
        <v>0</v>
      </c>
      <c r="K1649" s="45">
        <v>1</v>
      </c>
      <c r="L1649" s="45" t="s">
        <v>1586</v>
      </c>
      <c r="O1649" s="45">
        <v>4015601</v>
      </c>
      <c r="P1649" s="45">
        <v>1</v>
      </c>
      <c r="U1649" s="204"/>
      <c r="W1649" s="45" t="s">
        <v>65</v>
      </c>
      <c r="X1649" s="45" t="s">
        <v>78</v>
      </c>
      <c r="Y1649" s="45" t="s">
        <v>272</v>
      </c>
    </row>
    <row r="1650" s="45" customFormat="1" spans="1:25">
      <c r="A1650" s="45">
        <f>ROW()-6</f>
        <v>1644</v>
      </c>
      <c r="B1650" s="45">
        <v>113113</v>
      </c>
      <c r="C1650" s="45" t="s">
        <v>364</v>
      </c>
      <c r="D1650" s="45" t="str">
        <f>IF(ISBLANK(C1650),"",VLOOKUP($W1645,[6]Sheet2!$A$2:$E$29,3,FALSE))</f>
        <v>UI_icon_teshudognzuo_03</v>
      </c>
      <c r="E1650" s="45" t="str">
        <f>W1645</f>
        <v>打招呼</v>
      </c>
      <c r="I1650" s="45">
        <v>0</v>
      </c>
      <c r="J1650" s="45">
        <v>1</v>
      </c>
      <c r="K1650" s="45">
        <v>0</v>
      </c>
      <c r="O1650" s="45">
        <v>4015601</v>
      </c>
      <c r="P1650" s="45">
        <v>0</v>
      </c>
      <c r="S1650" s="45" t="s">
        <v>365</v>
      </c>
      <c r="U1650" s="204"/>
      <c r="W1650" s="45" t="s">
        <v>60</v>
      </c>
      <c r="X1650" s="45" t="str">
        <f>IF(ISBLANK(W1650),"",VLOOKUP($W1650,[6]Sheet2!$A$2:$E$29,3,FALSE))</f>
        <v>UI_icon_teshudognzuo_05</v>
      </c>
      <c r="Y1650" s="45" t="str">
        <f>IF(ISBLANK(W1650),"",VLOOKUP($W1650,[6]Sheet2!$A$2:$E$29,4,FALSE))</f>
        <v>BQ_mood05</v>
      </c>
    </row>
    <row r="1651" s="45" customFormat="1" spans="1:25">
      <c r="A1651" s="45">
        <f>ROW()-6</f>
        <v>1645</v>
      </c>
      <c r="B1651" s="45">
        <v>113112</v>
      </c>
      <c r="C1651" s="45" t="s">
        <v>1328</v>
      </c>
      <c r="D1651" s="45" t="str">
        <f>IF(ISBLANK(C1651),"",VLOOKUP($W1651,Sheet2!$A$2:$E$29,3,FALSE))</f>
        <v>UI_icon_teshudognzuo_05</v>
      </c>
      <c r="E1651" s="45" t="str">
        <f>W1651</f>
        <v>示威</v>
      </c>
      <c r="I1651" s="45">
        <v>1</v>
      </c>
      <c r="J1651" s="45">
        <v>0</v>
      </c>
      <c r="K1651" s="45">
        <v>0</v>
      </c>
      <c r="O1651" s="45">
        <v>4015601</v>
      </c>
      <c r="P1651" s="45">
        <v>0</v>
      </c>
      <c r="R1651" s="45">
        <v>1</v>
      </c>
      <c r="U1651" s="204"/>
      <c r="W1651" s="45" t="s">
        <v>60</v>
      </c>
      <c r="X1651" s="45" t="str">
        <f>IF(ISBLANK(W1651),"",VLOOKUP($W1651,Sheet2!$A$2:$E$29,3,FALSE))</f>
        <v>UI_icon_teshudognzuo_05</v>
      </c>
      <c r="Y1651" s="45" t="str">
        <f>IF(ISBLANK(W1651),"",VLOOKUP($W1651,Sheet2!$A$2:$E$29,4,FALSE))</f>
        <v>BQ_mood05</v>
      </c>
    </row>
    <row r="1652" customFormat="1" spans="1:26">
      <c r="A1652" s="22">
        <f t="shared" ref="A1652:A1661" si="323">ROW()-6</f>
        <v>1646</v>
      </c>
      <c r="B1652" s="22">
        <v>113114</v>
      </c>
      <c r="C1652" s="22" t="s">
        <v>50</v>
      </c>
      <c r="D1652" s="22" t="str">
        <f>IF(ISBLANK(C1652),"",VLOOKUP($W1656,[6]Sheet2!$A$2:$E$29,3,FALSE))</f>
        <v>UI_icon_teshudognzuo_05</v>
      </c>
      <c r="E1652" s="22" t="str">
        <f>W1656</f>
        <v>示威</v>
      </c>
      <c r="F1652" s="22"/>
      <c r="G1652" s="22"/>
      <c r="H1652" s="22"/>
      <c r="I1652" s="22">
        <v>1</v>
      </c>
      <c r="J1652" s="22">
        <v>0</v>
      </c>
      <c r="K1652" s="22">
        <v>1</v>
      </c>
      <c r="L1652" s="22" t="s">
        <v>395</v>
      </c>
      <c r="M1652" s="22" t="s">
        <v>728</v>
      </c>
      <c r="N1652" s="22"/>
      <c r="O1652" s="22">
        <v>157</v>
      </c>
      <c r="P1652" s="22">
        <v>1</v>
      </c>
      <c r="Q1652" s="22"/>
      <c r="R1652" s="22"/>
      <c r="S1652" s="22"/>
      <c r="T1652" s="22"/>
      <c r="U1652" s="95" t="s">
        <v>1588</v>
      </c>
      <c r="V1652" s="22"/>
      <c r="W1652" s="22" t="s">
        <v>103</v>
      </c>
      <c r="X1652" s="22" t="str">
        <f>IF(ISBLANK(W1652),"",VLOOKUP($W1652,[6]Sheet2!$A$2:$E$29,3,FALSE))</f>
        <v>UI_icon_teshudognzuo_03</v>
      </c>
      <c r="Y1652" s="22" t="str">
        <f>IF(ISBLANK(W1652),"",VLOOKUP($W1652,[6]Sheet2!$A$2:$E$29,4,FALSE))</f>
        <v>BQ_mood03</v>
      </c>
      <c r="Z1652" s="22"/>
    </row>
    <row r="1653" customFormat="1" spans="1:26">
      <c r="A1653" s="22">
        <f t="shared" si="323"/>
        <v>1647</v>
      </c>
      <c r="B1653" s="22">
        <v>113114</v>
      </c>
      <c r="C1653" s="22" t="s">
        <v>56</v>
      </c>
      <c r="D1653" s="22" t="str">
        <f>IF(ISBLANK(C1653),"",VLOOKUP($W1653,[6]Sheet2!$A$2:$E$29,3,FALSE))</f>
        <v>UI_icon_teshudognzuo_04</v>
      </c>
      <c r="E1653" s="22" t="str">
        <f>W1653</f>
        <v>放松</v>
      </c>
      <c r="F1653" s="22"/>
      <c r="G1653" s="22"/>
      <c r="H1653" s="22"/>
      <c r="I1653" s="22">
        <v>1</v>
      </c>
      <c r="J1653" s="22">
        <v>0</v>
      </c>
      <c r="K1653" s="22">
        <v>1</v>
      </c>
      <c r="L1653" s="22" t="s">
        <v>390</v>
      </c>
      <c r="M1653" s="22" t="s">
        <v>728</v>
      </c>
      <c r="N1653" s="22"/>
      <c r="O1653" s="22">
        <v>157</v>
      </c>
      <c r="P1653" s="22">
        <v>1</v>
      </c>
      <c r="Q1653" s="22"/>
      <c r="R1653" s="22"/>
      <c r="S1653" s="22"/>
      <c r="T1653" s="22"/>
      <c r="U1653" s="95"/>
      <c r="V1653" s="22"/>
      <c r="W1653" s="22" t="s">
        <v>111</v>
      </c>
      <c r="X1653" s="22" t="str">
        <f>IF(ISBLANK(W1653),"",VLOOKUP($W1653,[6]Sheet2!$A$2:$E$29,3,FALSE))</f>
        <v>UI_icon_teshudognzuo_04</v>
      </c>
      <c r="Y1653" s="22" t="str">
        <f>IF(ISBLANK(W1653),"",VLOOKUP($W1653,[6]Sheet2!$A$2:$E$29,4,FALSE))</f>
        <v>BQ_mood04</v>
      </c>
      <c r="Z1653" s="22"/>
    </row>
    <row r="1654" customFormat="1" spans="1:26">
      <c r="A1654" s="22">
        <f t="shared" si="323"/>
        <v>1648</v>
      </c>
      <c r="B1654" s="22">
        <v>113114</v>
      </c>
      <c r="C1654" s="22" t="s">
        <v>66</v>
      </c>
      <c r="D1654" s="22" t="str">
        <f>IF(ISBLANK(C1654),"",VLOOKUP($W1654,[6]Sheet2!$A$2:$E$29,3,FALSE))</f>
        <v>UI_icon_teshudognzuo_10</v>
      </c>
      <c r="E1654" s="22" t="str">
        <f>W1654</f>
        <v>生气</v>
      </c>
      <c r="F1654" s="22"/>
      <c r="G1654" s="22"/>
      <c r="H1654" s="22"/>
      <c r="I1654" s="22">
        <v>1</v>
      </c>
      <c r="J1654" s="22">
        <v>0</v>
      </c>
      <c r="K1654" s="22">
        <v>1</v>
      </c>
      <c r="L1654" s="22" t="s">
        <v>393</v>
      </c>
      <c r="M1654" s="22" t="s">
        <v>728</v>
      </c>
      <c r="N1654" s="22"/>
      <c r="O1654" s="22">
        <v>157</v>
      </c>
      <c r="P1654" s="22">
        <v>1</v>
      </c>
      <c r="Q1654" s="22"/>
      <c r="R1654" s="22"/>
      <c r="S1654" s="22"/>
      <c r="T1654" s="22"/>
      <c r="U1654" s="95"/>
      <c r="V1654" s="22"/>
      <c r="W1654" s="22" t="s">
        <v>446</v>
      </c>
      <c r="X1654" s="22" t="str">
        <f>IF(ISBLANK(W1654),"",VLOOKUP($W1654,[6]Sheet2!$A$2:$E$29,3,FALSE))</f>
        <v>UI_icon_teshudognzuo_10</v>
      </c>
      <c r="Y1654" s="22" t="str">
        <f>IF(ISBLANK(W1654),"",VLOOKUP($W1654,[6]Sheet2!$A$2:$E$29,4,FALSE))</f>
        <v>BQ_mood10</v>
      </c>
      <c r="Z1654" s="22"/>
    </row>
    <row r="1655" customFormat="1" spans="1:26">
      <c r="A1655" s="22">
        <f t="shared" si="323"/>
        <v>1649</v>
      </c>
      <c r="B1655" s="22">
        <v>113114</v>
      </c>
      <c r="C1655" s="22" t="s">
        <v>93</v>
      </c>
      <c r="D1655" s="22" t="str">
        <f>IF(ISBLANK(C1655),"",VLOOKUP($W1655,[6]Sheet2!$A$2:$E$29,3,FALSE))</f>
        <v>UI_icon_teshudognzuo_27</v>
      </c>
      <c r="E1655" s="22" t="str">
        <f>W1655</f>
        <v>秀</v>
      </c>
      <c r="F1655" s="22"/>
      <c r="G1655" s="22"/>
      <c r="H1655" s="22"/>
      <c r="I1655" s="22">
        <v>1</v>
      </c>
      <c r="J1655" s="22">
        <v>0</v>
      </c>
      <c r="K1655" s="22">
        <v>1</v>
      </c>
      <c r="L1655" s="22" t="s">
        <v>790</v>
      </c>
      <c r="M1655" s="22" t="s">
        <v>728</v>
      </c>
      <c r="N1655" s="22"/>
      <c r="O1655" s="22">
        <v>157</v>
      </c>
      <c r="P1655" s="22">
        <v>1</v>
      </c>
      <c r="Q1655" s="22"/>
      <c r="R1655" s="22"/>
      <c r="S1655" s="22"/>
      <c r="T1655" s="22"/>
      <c r="U1655" s="95"/>
      <c r="V1655" s="22"/>
      <c r="W1655" s="22" t="s">
        <v>65</v>
      </c>
      <c r="X1655" s="22" t="s">
        <v>78</v>
      </c>
      <c r="Y1655" s="22" t="s">
        <v>272</v>
      </c>
      <c r="Z1655" s="22"/>
    </row>
    <row r="1656" customFormat="1" spans="1:26">
      <c r="A1656" s="22">
        <f t="shared" si="323"/>
        <v>1650</v>
      </c>
      <c r="B1656" s="22">
        <v>113114</v>
      </c>
      <c r="C1656" s="22" t="s">
        <v>364</v>
      </c>
      <c r="D1656" s="22" t="str">
        <f>IF(ISBLANK(C1656),"",VLOOKUP($W1652,[6]Sheet2!$A$2:$E$29,3,FALSE))</f>
        <v>UI_icon_teshudognzuo_03</v>
      </c>
      <c r="E1656" s="22" t="str">
        <f>W1652</f>
        <v>打招呼</v>
      </c>
      <c r="F1656" s="22"/>
      <c r="G1656" s="22"/>
      <c r="H1656" s="22"/>
      <c r="I1656" s="22">
        <v>0</v>
      </c>
      <c r="J1656" s="22">
        <v>1</v>
      </c>
      <c r="K1656" s="22">
        <v>0</v>
      </c>
      <c r="L1656" s="22"/>
      <c r="M1656" s="22"/>
      <c r="N1656" s="22"/>
      <c r="O1656" s="22">
        <v>157</v>
      </c>
      <c r="P1656" s="22">
        <v>0</v>
      </c>
      <c r="Q1656" s="22"/>
      <c r="R1656" s="22"/>
      <c r="S1656" s="22" t="s">
        <v>365</v>
      </c>
      <c r="T1656" s="22"/>
      <c r="U1656" s="95"/>
      <c r="V1656" s="22"/>
      <c r="W1656" s="22" t="s">
        <v>60</v>
      </c>
      <c r="X1656" s="22" t="str">
        <f>IF(ISBLANK(W1656),"",VLOOKUP($W1656,[6]Sheet2!$A$2:$E$29,3,FALSE))</f>
        <v>UI_icon_teshudognzuo_05</v>
      </c>
      <c r="Y1656" s="22" t="str">
        <f>IF(ISBLANK(W1656),"",VLOOKUP($W1656,[6]Sheet2!$A$2:$E$29,4,FALSE))</f>
        <v>BQ_mood05</v>
      </c>
      <c r="Z1656" s="22"/>
    </row>
    <row r="1657" s="45" customFormat="1" spans="1:25">
      <c r="A1657" s="45">
        <f t="shared" si="323"/>
        <v>1651</v>
      </c>
      <c r="B1657" s="45">
        <v>113114</v>
      </c>
      <c r="C1657" s="45" t="s">
        <v>50</v>
      </c>
      <c r="D1657" s="45" t="str">
        <f>IF(ISBLANK(C1657),"",VLOOKUP($W1661,[6]Sheet2!$A$2:$E$29,3,FALSE))</f>
        <v>UI_icon_teshudognzuo_05</v>
      </c>
      <c r="E1657" s="45" t="str">
        <f>W1661</f>
        <v>示威</v>
      </c>
      <c r="I1657" s="45">
        <v>1</v>
      </c>
      <c r="J1657" s="45">
        <v>0</v>
      </c>
      <c r="K1657" s="45">
        <v>1</v>
      </c>
      <c r="L1657" s="45" t="s">
        <v>395</v>
      </c>
      <c r="M1657" s="45" t="s">
        <v>728</v>
      </c>
      <c r="O1657" s="45">
        <v>4015701</v>
      </c>
      <c r="P1657" s="45">
        <v>1</v>
      </c>
      <c r="U1657" s="204" t="s">
        <v>1589</v>
      </c>
      <c r="W1657" s="45" t="s">
        <v>103</v>
      </c>
      <c r="X1657" s="45" t="str">
        <f>IF(ISBLANK(W1657),"",VLOOKUP($W1657,[6]Sheet2!$A$2:$E$29,3,FALSE))</f>
        <v>UI_icon_teshudognzuo_03</v>
      </c>
      <c r="Y1657" s="45" t="str">
        <f>IF(ISBLANK(W1657),"",VLOOKUP($W1657,[6]Sheet2!$A$2:$E$29,4,FALSE))</f>
        <v>BQ_mood03</v>
      </c>
    </row>
    <row r="1658" s="45" customFormat="1" spans="1:25">
      <c r="A1658" s="45">
        <f t="shared" si="323"/>
        <v>1652</v>
      </c>
      <c r="B1658" s="45">
        <v>113114</v>
      </c>
      <c r="C1658" s="45" t="s">
        <v>56</v>
      </c>
      <c r="D1658" s="45" t="str">
        <f>IF(ISBLANK(C1658),"",VLOOKUP($W1658,[6]Sheet2!$A$2:$E$29,3,FALSE))</f>
        <v>UI_icon_teshudognzuo_04</v>
      </c>
      <c r="E1658" s="45" t="str">
        <f>W1658</f>
        <v>放松</v>
      </c>
      <c r="I1658" s="45">
        <v>1</v>
      </c>
      <c r="J1658" s="45">
        <v>0</v>
      </c>
      <c r="K1658" s="45">
        <v>1</v>
      </c>
      <c r="L1658" s="45" t="s">
        <v>390</v>
      </c>
      <c r="M1658" s="45" t="s">
        <v>728</v>
      </c>
      <c r="O1658" s="45">
        <v>4015701</v>
      </c>
      <c r="P1658" s="45">
        <v>1</v>
      </c>
      <c r="U1658" s="204"/>
      <c r="W1658" s="45" t="s">
        <v>111</v>
      </c>
      <c r="X1658" s="45" t="str">
        <f>IF(ISBLANK(W1658),"",VLOOKUP($W1658,[6]Sheet2!$A$2:$E$29,3,FALSE))</f>
        <v>UI_icon_teshudognzuo_04</v>
      </c>
      <c r="Y1658" s="45" t="str">
        <f>IF(ISBLANK(W1658),"",VLOOKUP($W1658,[6]Sheet2!$A$2:$E$29,4,FALSE))</f>
        <v>BQ_mood04</v>
      </c>
    </row>
    <row r="1659" s="45" customFormat="1" spans="1:25">
      <c r="A1659" s="45">
        <f t="shared" si="323"/>
        <v>1653</v>
      </c>
      <c r="B1659" s="45">
        <v>113114</v>
      </c>
      <c r="C1659" s="45" t="s">
        <v>66</v>
      </c>
      <c r="D1659" s="45" t="str">
        <f>IF(ISBLANK(C1659),"",VLOOKUP($W1659,[6]Sheet2!$A$2:$E$29,3,FALSE))</f>
        <v>UI_icon_teshudognzuo_10</v>
      </c>
      <c r="E1659" s="45" t="str">
        <f>W1659</f>
        <v>生气</v>
      </c>
      <c r="I1659" s="45">
        <v>1</v>
      </c>
      <c r="J1659" s="45">
        <v>0</v>
      </c>
      <c r="K1659" s="45">
        <v>1</v>
      </c>
      <c r="L1659" s="45" t="s">
        <v>393</v>
      </c>
      <c r="M1659" s="45" t="s">
        <v>728</v>
      </c>
      <c r="O1659" s="45">
        <v>4015701</v>
      </c>
      <c r="P1659" s="45">
        <v>1</v>
      </c>
      <c r="U1659" s="204"/>
      <c r="W1659" s="45" t="s">
        <v>446</v>
      </c>
      <c r="X1659" s="45" t="str">
        <f>IF(ISBLANK(W1659),"",VLOOKUP($W1659,[6]Sheet2!$A$2:$E$29,3,FALSE))</f>
        <v>UI_icon_teshudognzuo_10</v>
      </c>
      <c r="Y1659" s="45" t="str">
        <f>IF(ISBLANK(W1659),"",VLOOKUP($W1659,[6]Sheet2!$A$2:$E$29,4,FALSE))</f>
        <v>BQ_mood10</v>
      </c>
    </row>
    <row r="1660" s="45" customFormat="1" spans="1:25">
      <c r="A1660" s="45">
        <f t="shared" si="323"/>
        <v>1654</v>
      </c>
      <c r="B1660" s="45">
        <v>113114</v>
      </c>
      <c r="C1660" s="45" t="s">
        <v>93</v>
      </c>
      <c r="D1660" s="45" t="str">
        <f>IF(ISBLANK(C1660),"",VLOOKUP($W1660,[6]Sheet2!$A$2:$E$29,3,FALSE))</f>
        <v>UI_icon_teshudognzuo_27</v>
      </c>
      <c r="E1660" s="45" t="str">
        <f>W1660</f>
        <v>秀</v>
      </c>
      <c r="I1660" s="45">
        <v>1</v>
      </c>
      <c r="J1660" s="45">
        <v>0</v>
      </c>
      <c r="K1660" s="45">
        <v>1</v>
      </c>
      <c r="L1660" s="45" t="s">
        <v>790</v>
      </c>
      <c r="M1660" s="45" t="s">
        <v>728</v>
      </c>
      <c r="O1660" s="45">
        <v>4015701</v>
      </c>
      <c r="P1660" s="45">
        <v>1</v>
      </c>
      <c r="U1660" s="204"/>
      <c r="W1660" s="45" t="s">
        <v>65</v>
      </c>
      <c r="X1660" s="45" t="s">
        <v>78</v>
      </c>
      <c r="Y1660" s="45" t="s">
        <v>272</v>
      </c>
    </row>
    <row r="1661" s="45" customFormat="1" spans="1:25">
      <c r="A1661" s="45">
        <f t="shared" si="323"/>
        <v>1655</v>
      </c>
      <c r="B1661" s="45">
        <v>113114</v>
      </c>
      <c r="C1661" s="45" t="s">
        <v>364</v>
      </c>
      <c r="D1661" s="45" t="str">
        <f>IF(ISBLANK(C1661),"",VLOOKUP($W1657,[6]Sheet2!$A$2:$E$29,3,FALSE))</f>
        <v>UI_icon_teshudognzuo_03</v>
      </c>
      <c r="E1661" s="45" t="str">
        <f>W1657</f>
        <v>打招呼</v>
      </c>
      <c r="I1661" s="45">
        <v>0</v>
      </c>
      <c r="J1661" s="45">
        <v>1</v>
      </c>
      <c r="K1661" s="45">
        <v>0</v>
      </c>
      <c r="O1661" s="45">
        <v>4015701</v>
      </c>
      <c r="P1661" s="45">
        <v>0</v>
      </c>
      <c r="S1661" s="45" t="s">
        <v>365</v>
      </c>
      <c r="U1661" s="204"/>
      <c r="W1661" s="45" t="s">
        <v>60</v>
      </c>
      <c r="X1661" s="45" t="str">
        <f>IF(ISBLANK(W1661),"",VLOOKUP($W1661,[6]Sheet2!$A$2:$E$29,3,FALSE))</f>
        <v>UI_icon_teshudognzuo_05</v>
      </c>
      <c r="Y1661" s="45" t="str">
        <f>IF(ISBLANK(W1661),"",VLOOKUP($W1661,[6]Sheet2!$A$2:$E$29,4,FALSE))</f>
        <v>BQ_mood05</v>
      </c>
    </row>
    <row r="1662" s="20" customFormat="1" spans="1:25">
      <c r="A1662" s="20">
        <f t="shared" ref="A1662:A1672" si="324">ROW()-6</f>
        <v>1656</v>
      </c>
      <c r="B1662" s="20">
        <v>113027</v>
      </c>
      <c r="C1662" s="20" t="s">
        <v>50</v>
      </c>
      <c r="D1662" s="20" t="str">
        <f t="shared" ref="D1662:D1667" si="325">X1662</f>
        <v>UI_icon_teshudognzuo_28</v>
      </c>
      <c r="E1662" s="20" t="str">
        <f t="shared" ref="E1662:E1667" si="326">W1662</f>
        <v>玩</v>
      </c>
      <c r="F1662" s="20" t="s">
        <v>389</v>
      </c>
      <c r="I1662" s="20">
        <v>1</v>
      </c>
      <c r="J1662" s="20">
        <v>0</v>
      </c>
      <c r="K1662" s="20">
        <v>1</v>
      </c>
      <c r="L1662" s="20" t="s">
        <v>390</v>
      </c>
      <c r="M1662" s="214" t="s">
        <v>300</v>
      </c>
      <c r="N1662" s="20">
        <v>4.1</v>
      </c>
      <c r="O1662" s="20">
        <v>407801</v>
      </c>
      <c r="P1662" s="20">
        <v>1</v>
      </c>
      <c r="U1662" s="94" t="s">
        <v>1590</v>
      </c>
      <c r="V1662" s="20">
        <v>1</v>
      </c>
      <c r="W1662" s="20" t="s">
        <v>153</v>
      </c>
      <c r="X1662" s="20" t="str">
        <f>IF(ISBLANK(W1662),"",VLOOKUP($W1662,Sheet2!$A$2:$E$29,3,FALSE))</f>
        <v>UI_icon_teshudognzuo_28</v>
      </c>
      <c r="Y1662" s="20" t="str">
        <f>IF(ISBLANK(W1662),"",VLOOKUP($W1662,Sheet2!$A$2:$E$29,4,FALSE))</f>
        <v>BQ_mood28</v>
      </c>
    </row>
    <row r="1663" s="20" customFormat="1" spans="1:25">
      <c r="A1663" s="20">
        <f t="shared" si="324"/>
        <v>1657</v>
      </c>
      <c r="B1663" s="20">
        <v>113027</v>
      </c>
      <c r="C1663" s="20" t="s">
        <v>56</v>
      </c>
      <c r="D1663" s="20" t="str">
        <f t="shared" si="325"/>
        <v>UI_icon_teshudognzuo_16</v>
      </c>
      <c r="E1663" s="20" t="str">
        <f t="shared" si="326"/>
        <v>挑衅</v>
      </c>
      <c r="F1663" s="20" t="s">
        <v>392</v>
      </c>
      <c r="I1663" s="20">
        <v>1</v>
      </c>
      <c r="J1663" s="20">
        <v>0</v>
      </c>
      <c r="K1663" s="20">
        <v>1</v>
      </c>
      <c r="L1663" s="20" t="s">
        <v>393</v>
      </c>
      <c r="M1663" s="214" t="s">
        <v>300</v>
      </c>
      <c r="N1663" s="20">
        <v>4.9</v>
      </c>
      <c r="O1663" s="20">
        <v>407801</v>
      </c>
      <c r="P1663" s="20">
        <v>1</v>
      </c>
      <c r="U1663" s="94"/>
      <c r="V1663" s="20">
        <v>2</v>
      </c>
      <c r="W1663" s="20" t="s">
        <v>55</v>
      </c>
      <c r="X1663" s="20" t="str">
        <f>IF(ISBLANK(W1663),"",VLOOKUP($W1663,Sheet2!$A$2:$E$29,3,FALSE))</f>
        <v>UI_icon_teshudognzuo_16</v>
      </c>
      <c r="Y1663" s="20" t="str">
        <f>IF(ISBLANK(W1663),"",VLOOKUP($W1663,Sheet2!$A$2:$E$29,4,FALSE))</f>
        <v>BQ_mood16</v>
      </c>
    </row>
    <row r="1664" s="20" customFormat="1" spans="1:25">
      <c r="A1664" s="20">
        <f t="shared" si="324"/>
        <v>1658</v>
      </c>
      <c r="B1664" s="20">
        <v>113027</v>
      </c>
      <c r="C1664" s="20" t="s">
        <v>61</v>
      </c>
      <c r="D1664" s="20" t="str">
        <f t="shared" si="325"/>
        <v>UI_icon_teshudognzuo_05</v>
      </c>
      <c r="E1664" s="20" t="str">
        <f t="shared" si="326"/>
        <v>示威</v>
      </c>
      <c r="F1664" s="20" t="s">
        <v>394</v>
      </c>
      <c r="I1664" s="20">
        <v>1</v>
      </c>
      <c r="J1664" s="20">
        <v>0</v>
      </c>
      <c r="K1664" s="20">
        <v>1</v>
      </c>
      <c r="L1664" s="20" t="s">
        <v>395</v>
      </c>
      <c r="M1664" s="214" t="s">
        <v>300</v>
      </c>
      <c r="N1664" s="20">
        <v>2.2</v>
      </c>
      <c r="O1664" s="20">
        <v>407801</v>
      </c>
      <c r="P1664" s="20">
        <v>1</v>
      </c>
      <c r="U1664" s="94"/>
      <c r="V1664" s="20">
        <v>3</v>
      </c>
      <c r="W1664" s="20" t="s">
        <v>60</v>
      </c>
      <c r="X1664" s="20" t="str">
        <f>IF(ISBLANK(W1664),"",VLOOKUP($W1664,Sheet2!$A$2:$E$29,3,FALSE))</f>
        <v>UI_icon_teshudognzuo_05</v>
      </c>
      <c r="Y1664" s="20" t="str">
        <f>IF(ISBLANK(W1664),"",VLOOKUP($W1664,Sheet2!$A$2:$E$29,4,FALSE))</f>
        <v>BQ_mood05</v>
      </c>
    </row>
    <row r="1665" s="20" customFormat="1" spans="1:25">
      <c r="A1665" s="20">
        <f t="shared" si="324"/>
        <v>1659</v>
      </c>
      <c r="B1665" s="20">
        <v>113027</v>
      </c>
      <c r="C1665" s="20" t="s">
        <v>66</v>
      </c>
      <c r="D1665" s="20" t="str">
        <f t="shared" si="325"/>
        <v>UI_icon_teshudognzuo_15</v>
      </c>
      <c r="E1665" s="20" t="str">
        <f t="shared" si="326"/>
        <v>不屑</v>
      </c>
      <c r="F1665" s="20" t="s">
        <v>396</v>
      </c>
      <c r="I1665" s="20">
        <v>1</v>
      </c>
      <c r="J1665" s="20">
        <v>0</v>
      </c>
      <c r="K1665" s="20">
        <v>1</v>
      </c>
      <c r="L1665" s="20" t="s">
        <v>397</v>
      </c>
      <c r="M1665" s="214" t="s">
        <v>300</v>
      </c>
      <c r="N1665" s="20">
        <v>6.2</v>
      </c>
      <c r="O1665" s="20">
        <v>407801</v>
      </c>
      <c r="P1665" s="20">
        <v>1</v>
      </c>
      <c r="U1665" s="94"/>
      <c r="V1665" s="20">
        <v>4</v>
      </c>
      <c r="W1665" s="20" t="s">
        <v>194</v>
      </c>
      <c r="X1665" s="20" t="str">
        <f>IF(ISBLANK(W1665),"",VLOOKUP($W1665,Sheet2!$A$2:$E$29,3,FALSE))</f>
        <v>UI_icon_teshudognzuo_15</v>
      </c>
      <c r="Y1665" s="20" t="str">
        <f>IF(ISBLANK(W1665),"",VLOOKUP($W1665,Sheet2!$A$2:$E$29,4,FALSE))</f>
        <v>BQ_mood15</v>
      </c>
    </row>
    <row r="1666" s="20" customFormat="1" spans="1:25">
      <c r="A1666" s="20">
        <f t="shared" si="324"/>
        <v>1660</v>
      </c>
      <c r="B1666" s="20">
        <v>113027</v>
      </c>
      <c r="C1666" s="20" t="s">
        <v>93</v>
      </c>
      <c r="D1666" s="20" t="str">
        <f t="shared" si="325"/>
        <v>UI_icon_teshudognzuo_07</v>
      </c>
      <c r="E1666" s="20" t="str">
        <f t="shared" si="326"/>
        <v>观望</v>
      </c>
      <c r="F1666" s="20" t="s">
        <v>398</v>
      </c>
      <c r="I1666" s="20">
        <v>1</v>
      </c>
      <c r="J1666" s="20">
        <v>0</v>
      </c>
      <c r="K1666" s="20">
        <v>1</v>
      </c>
      <c r="L1666" s="20" t="s">
        <v>399</v>
      </c>
      <c r="M1666" s="214" t="s">
        <v>300</v>
      </c>
      <c r="N1666" s="20">
        <v>3.4</v>
      </c>
      <c r="O1666" s="20">
        <v>407801</v>
      </c>
      <c r="P1666" s="20">
        <v>1</v>
      </c>
      <c r="U1666" s="94"/>
      <c r="V1666" s="20">
        <v>5</v>
      </c>
      <c r="W1666" s="20" t="s">
        <v>127</v>
      </c>
      <c r="X1666" s="20" t="str">
        <f>IF(ISBLANK(W1666),"",VLOOKUP($W1666,Sheet2!$A$2:$E$29,3,FALSE))</f>
        <v>UI_icon_teshudognzuo_07</v>
      </c>
      <c r="Y1666" s="20" t="str">
        <f>IF(ISBLANK(W1666),"",VLOOKUP($W1666,Sheet2!$A$2:$E$29,4,FALSE))</f>
        <v>BQ_mood07</v>
      </c>
    </row>
    <row r="1667" s="20" customFormat="1" spans="1:25">
      <c r="A1667" s="20">
        <f t="shared" si="324"/>
        <v>1661</v>
      </c>
      <c r="B1667" s="20">
        <v>113027</v>
      </c>
      <c r="C1667" s="20" t="s">
        <v>364</v>
      </c>
      <c r="D1667" s="20" t="str">
        <f t="shared" si="325"/>
        <v>UI_icon_teshudognzuo_27</v>
      </c>
      <c r="E1667" s="20" t="str">
        <f t="shared" si="326"/>
        <v>秀</v>
      </c>
      <c r="I1667" s="20">
        <v>0</v>
      </c>
      <c r="J1667" s="20">
        <v>1</v>
      </c>
      <c r="K1667" s="20">
        <v>0</v>
      </c>
      <c r="O1667" s="20">
        <v>407801</v>
      </c>
      <c r="P1667" s="20">
        <v>0</v>
      </c>
      <c r="S1667" s="20" t="s">
        <v>365</v>
      </c>
      <c r="U1667" s="94"/>
      <c r="V1667" s="20">
        <v>6</v>
      </c>
      <c r="W1667" s="20" t="s">
        <v>65</v>
      </c>
      <c r="X1667" s="20" t="str">
        <f>IF(ISBLANK(W1667),"",VLOOKUP($W1667,Sheet2!$A$2:$E$29,3,FALSE))</f>
        <v>UI_icon_teshudognzuo_27</v>
      </c>
      <c r="Y1667" s="20" t="str">
        <f>IF(ISBLANK(W1667),"",VLOOKUP($W1667,Sheet2!$A$2:$E$29,4,FALSE))</f>
        <v>BQ_mood27</v>
      </c>
    </row>
    <row r="1668" s="2" customFormat="1" spans="1:25">
      <c r="A1668" s="2">
        <f t="shared" si="324"/>
        <v>1662</v>
      </c>
      <c r="B1668" s="2">
        <v>113008</v>
      </c>
      <c r="C1668" s="2" t="s">
        <v>50</v>
      </c>
      <c r="D1668" s="2" t="s">
        <v>78</v>
      </c>
      <c r="E1668" s="2" t="s">
        <v>65</v>
      </c>
      <c r="F1668" s="2" t="s">
        <v>168</v>
      </c>
      <c r="I1668" s="2">
        <v>0</v>
      </c>
      <c r="J1668" s="2">
        <v>1</v>
      </c>
      <c r="K1668" s="2">
        <v>1</v>
      </c>
      <c r="L1668" s="2" t="s">
        <v>169</v>
      </c>
      <c r="M1668" s="217" t="s">
        <v>170</v>
      </c>
      <c r="N1668" s="2">
        <v>2.7</v>
      </c>
      <c r="O1668" s="2">
        <v>405003</v>
      </c>
      <c r="P1668" s="2">
        <v>1</v>
      </c>
      <c r="U1668" s="11"/>
      <c r="V1668" s="2">
        <v>1</v>
      </c>
      <c r="W1668" s="2" t="s">
        <v>65</v>
      </c>
      <c r="X1668" s="2" t="s">
        <v>78</v>
      </c>
      <c r="Y1668" s="2" t="s">
        <v>272</v>
      </c>
    </row>
    <row r="1669" s="2" customFormat="1" spans="1:25">
      <c r="A1669" s="2">
        <f t="shared" si="324"/>
        <v>1663</v>
      </c>
      <c r="B1669" s="2">
        <v>113008</v>
      </c>
      <c r="C1669" s="2" t="s">
        <v>56</v>
      </c>
      <c r="D1669" s="2" t="s">
        <v>135</v>
      </c>
      <c r="E1669" s="2" t="s">
        <v>77</v>
      </c>
      <c r="F1669" s="2" t="s">
        <v>172</v>
      </c>
      <c r="I1669" s="2">
        <v>1</v>
      </c>
      <c r="J1669" s="2">
        <v>0</v>
      </c>
      <c r="K1669" s="2">
        <v>1</v>
      </c>
      <c r="L1669" s="2" t="s">
        <v>173</v>
      </c>
      <c r="M1669" s="217" t="s">
        <v>170</v>
      </c>
      <c r="N1669" s="2">
        <v>2.5</v>
      </c>
      <c r="O1669" s="2">
        <v>405003</v>
      </c>
      <c r="P1669" s="2">
        <v>0</v>
      </c>
      <c r="U1669" s="11"/>
      <c r="V1669" s="2">
        <v>2</v>
      </c>
      <c r="W1669" s="2" t="s">
        <v>77</v>
      </c>
      <c r="X1669" s="2" t="s">
        <v>135</v>
      </c>
      <c r="Y1669" s="2" t="s">
        <v>1312</v>
      </c>
    </row>
    <row r="1670" s="2" customFormat="1" spans="1:25">
      <c r="A1670" s="2">
        <f t="shared" si="324"/>
        <v>1664</v>
      </c>
      <c r="B1670" s="2">
        <v>113008</v>
      </c>
      <c r="C1670" s="2" t="s">
        <v>61</v>
      </c>
      <c r="D1670" s="2" t="s">
        <v>102</v>
      </c>
      <c r="E1670" s="2" t="s">
        <v>103</v>
      </c>
      <c r="F1670" s="2" t="s">
        <v>174</v>
      </c>
      <c r="I1670" s="2">
        <v>1</v>
      </c>
      <c r="J1670" s="2">
        <v>0</v>
      </c>
      <c r="K1670" s="2">
        <v>1</v>
      </c>
      <c r="L1670" s="2" t="s">
        <v>175</v>
      </c>
      <c r="M1670" s="217" t="s">
        <v>176</v>
      </c>
      <c r="N1670" s="2">
        <v>2.1</v>
      </c>
      <c r="O1670" s="2">
        <v>405003</v>
      </c>
      <c r="P1670" s="2">
        <v>1</v>
      </c>
      <c r="U1670" s="11" t="s">
        <v>1591</v>
      </c>
      <c r="V1670" s="2">
        <v>3</v>
      </c>
      <c r="W1670" s="2" t="s">
        <v>103</v>
      </c>
      <c r="X1670" s="2" t="s">
        <v>102</v>
      </c>
      <c r="Y1670" s="2" t="s">
        <v>749</v>
      </c>
    </row>
    <row r="1671" s="2" customFormat="1" spans="1:25">
      <c r="A1671" s="2">
        <f t="shared" si="324"/>
        <v>1665</v>
      </c>
      <c r="B1671" s="2">
        <v>113008</v>
      </c>
      <c r="C1671" s="2" t="s">
        <v>66</v>
      </c>
      <c r="D1671" s="2" t="s">
        <v>107</v>
      </c>
      <c r="E1671" s="2" t="s">
        <v>72</v>
      </c>
      <c r="I1671" s="2">
        <v>0</v>
      </c>
      <c r="J1671" s="2">
        <v>1</v>
      </c>
      <c r="K1671" s="2">
        <v>0</v>
      </c>
      <c r="M1671" s="217" t="s">
        <v>177</v>
      </c>
      <c r="N1671" s="2">
        <v>2.3</v>
      </c>
      <c r="O1671" s="2">
        <v>405003</v>
      </c>
      <c r="P1671" s="2">
        <v>0</v>
      </c>
      <c r="U1671" s="11"/>
      <c r="V1671" s="2">
        <v>4</v>
      </c>
      <c r="W1671" s="2" t="s">
        <v>111</v>
      </c>
      <c r="X1671" s="2" t="s">
        <v>107</v>
      </c>
      <c r="Y1671" s="2" t="s">
        <v>745</v>
      </c>
    </row>
    <row r="1672" s="2" customFormat="1" spans="1:25">
      <c r="A1672" s="2">
        <f t="shared" si="324"/>
        <v>1666</v>
      </c>
      <c r="B1672" s="2">
        <v>113008</v>
      </c>
      <c r="C1672" s="2" t="s">
        <v>93</v>
      </c>
      <c r="D1672" s="2" t="s">
        <v>1095</v>
      </c>
      <c r="E1672" s="2" t="s">
        <v>153</v>
      </c>
      <c r="F1672" s="2" t="s">
        <v>178</v>
      </c>
      <c r="I1672" s="2">
        <v>1</v>
      </c>
      <c r="J1672" s="2">
        <v>0</v>
      </c>
      <c r="K1672" s="2">
        <v>1</v>
      </c>
      <c r="L1672" s="2" t="s">
        <v>179</v>
      </c>
      <c r="M1672" s="217" t="s">
        <v>180</v>
      </c>
      <c r="N1672" s="2">
        <v>3.7</v>
      </c>
      <c r="O1672" s="2">
        <v>405003</v>
      </c>
      <c r="P1672" s="2">
        <v>0</v>
      </c>
      <c r="U1672" s="11"/>
      <c r="V1672" s="2">
        <v>5</v>
      </c>
      <c r="W1672" s="2" t="s">
        <v>153</v>
      </c>
      <c r="X1672" s="2" t="s">
        <v>1095</v>
      </c>
      <c r="Y1672" s="2" t="s">
        <v>1327</v>
      </c>
    </row>
  </sheetData>
  <autoFilter xmlns:etc="http://www.wps.cn/officeDocument/2017/etCustomData" ref="A1:Y1672" etc:filterBottomFollowUsedRange="0">
    <extLst/>
  </autoFilter>
  <mergeCells count="247">
    <mergeCell ref="U7:U12"/>
    <mergeCell ref="U13:U17"/>
    <mergeCell ref="U18:U22"/>
    <mergeCell ref="U23:U27"/>
    <mergeCell ref="U28:U32"/>
    <mergeCell ref="U33:U37"/>
    <mergeCell ref="U38:U42"/>
    <mergeCell ref="U43:U47"/>
    <mergeCell ref="U48:U52"/>
    <mergeCell ref="U53:U57"/>
    <mergeCell ref="U58:U62"/>
    <mergeCell ref="U63:U67"/>
    <mergeCell ref="U68:U72"/>
    <mergeCell ref="U73:U77"/>
    <mergeCell ref="U78:U82"/>
    <mergeCell ref="U83:U87"/>
    <mergeCell ref="U93:U97"/>
    <mergeCell ref="U98:U102"/>
    <mergeCell ref="U103:U107"/>
    <mergeCell ref="U108:U112"/>
    <mergeCell ref="U113:U117"/>
    <mergeCell ref="U118:U122"/>
    <mergeCell ref="U123:U127"/>
    <mergeCell ref="U128:U133"/>
    <mergeCell ref="U134:U139"/>
    <mergeCell ref="U140:U145"/>
    <mergeCell ref="U146:U151"/>
    <mergeCell ref="U152:U156"/>
    <mergeCell ref="U157:U161"/>
    <mergeCell ref="U162:U167"/>
    <mergeCell ref="U168:U173"/>
    <mergeCell ref="U174:U178"/>
    <mergeCell ref="U179:U183"/>
    <mergeCell ref="U184:U188"/>
    <mergeCell ref="U189:U193"/>
    <mergeCell ref="U194:U198"/>
    <mergeCell ref="U199:U204"/>
    <mergeCell ref="U205:U210"/>
    <mergeCell ref="U211:U216"/>
    <mergeCell ref="U217:U221"/>
    <mergeCell ref="U222:U227"/>
    <mergeCell ref="U228:U233"/>
    <mergeCell ref="U234:U239"/>
    <mergeCell ref="U240:U244"/>
    <mergeCell ref="U245:U249"/>
    <mergeCell ref="U250:U254"/>
    <mergeCell ref="U256:U261"/>
    <mergeCell ref="U262:U266"/>
    <mergeCell ref="U267:U272"/>
    <mergeCell ref="U273:U278"/>
    <mergeCell ref="U279:U284"/>
    <mergeCell ref="U285:U289"/>
    <mergeCell ref="U290:U295"/>
    <mergeCell ref="U296:U300"/>
    <mergeCell ref="U301:U306"/>
    <mergeCell ref="U307:U313"/>
    <mergeCell ref="U314:U319"/>
    <mergeCell ref="U350:U355"/>
    <mergeCell ref="U356:U361"/>
    <mergeCell ref="U368:U373"/>
    <mergeCell ref="U374:U379"/>
    <mergeCell ref="U380:U385"/>
    <mergeCell ref="U386:U391"/>
    <mergeCell ref="U392:U398"/>
    <mergeCell ref="U399:U402"/>
    <mergeCell ref="U403:U408"/>
    <mergeCell ref="U409:U414"/>
    <mergeCell ref="U415:U420"/>
    <mergeCell ref="U421:U426"/>
    <mergeCell ref="U427:U432"/>
    <mergeCell ref="U434:U439"/>
    <mergeCell ref="U441:U446"/>
    <mergeCell ref="U447:U452"/>
    <mergeCell ref="U453:U458"/>
    <mergeCell ref="U459:U464"/>
    <mergeCell ref="U466:U471"/>
    <mergeCell ref="U472:U477"/>
    <mergeCell ref="U478:U483"/>
    <mergeCell ref="U484:U489"/>
    <mergeCell ref="U508:U513"/>
    <mergeCell ref="U515:U520"/>
    <mergeCell ref="U521:U526"/>
    <mergeCell ref="U533:U538"/>
    <mergeCell ref="U539:U544"/>
    <mergeCell ref="U545:U550"/>
    <mergeCell ref="U551:U556"/>
    <mergeCell ref="U557:U562"/>
    <mergeCell ref="U563:U568"/>
    <mergeCell ref="U569:U573"/>
    <mergeCell ref="U574:U578"/>
    <mergeCell ref="U579:U583"/>
    <mergeCell ref="U584:U588"/>
    <mergeCell ref="U589:U594"/>
    <mergeCell ref="U595:U599"/>
    <mergeCell ref="U600:U604"/>
    <mergeCell ref="U605:U610"/>
    <mergeCell ref="U611:U616"/>
    <mergeCell ref="U617:U621"/>
    <mergeCell ref="U622:U626"/>
    <mergeCell ref="U627:U631"/>
    <mergeCell ref="U632:U636"/>
    <mergeCell ref="U637:U641"/>
    <mergeCell ref="U642:U646"/>
    <mergeCell ref="U647:U651"/>
    <mergeCell ref="U652:U656"/>
    <mergeCell ref="U657:U661"/>
    <mergeCell ref="U662:U666"/>
    <mergeCell ref="U667:U671"/>
    <mergeCell ref="U677:U681"/>
    <mergeCell ref="U682:U686"/>
    <mergeCell ref="U687:U691"/>
    <mergeCell ref="U692:U696"/>
    <mergeCell ref="U697:U701"/>
    <mergeCell ref="U702:U706"/>
    <mergeCell ref="U707:U711"/>
    <mergeCell ref="U712:U716"/>
    <mergeCell ref="U717:U721"/>
    <mergeCell ref="U722:U726"/>
    <mergeCell ref="U727:U731"/>
    <mergeCell ref="U732:U736"/>
    <mergeCell ref="U737:U741"/>
    <mergeCell ref="U742:U746"/>
    <mergeCell ref="U747:U751"/>
    <mergeCell ref="U752:U756"/>
    <mergeCell ref="U757:U761"/>
    <mergeCell ref="U762:U766"/>
    <mergeCell ref="U767:U771"/>
    <mergeCell ref="U772:U776"/>
    <mergeCell ref="U777:U781"/>
    <mergeCell ref="U782:U786"/>
    <mergeCell ref="U787:U791"/>
    <mergeCell ref="U792:U796"/>
    <mergeCell ref="U797:U802"/>
    <mergeCell ref="U803:U807"/>
    <mergeCell ref="U808:U813"/>
    <mergeCell ref="U814:U818"/>
    <mergeCell ref="U819:U823"/>
    <mergeCell ref="U824:U828"/>
    <mergeCell ref="U829:U833"/>
    <mergeCell ref="U834:U838"/>
    <mergeCell ref="U839:U843"/>
    <mergeCell ref="U844:U848"/>
    <mergeCell ref="U849:U854"/>
    <mergeCell ref="U855:U859"/>
    <mergeCell ref="U860:U864"/>
    <mergeCell ref="U865:U869"/>
    <mergeCell ref="U870:U874"/>
    <mergeCell ref="U875:U879"/>
    <mergeCell ref="U880:U884"/>
    <mergeCell ref="U885:U890"/>
    <mergeCell ref="U891:U896"/>
    <mergeCell ref="U897:U902"/>
    <mergeCell ref="U903:U908"/>
    <mergeCell ref="U909:U913"/>
    <mergeCell ref="U914:U919"/>
    <mergeCell ref="U920:U924"/>
    <mergeCell ref="U925:U930"/>
    <mergeCell ref="U931:U936"/>
    <mergeCell ref="U937:U942"/>
    <mergeCell ref="U943:U948"/>
    <mergeCell ref="U949:U953"/>
    <mergeCell ref="U954:U958"/>
    <mergeCell ref="U959:U963"/>
    <mergeCell ref="U964:U968"/>
    <mergeCell ref="U969:U973"/>
    <mergeCell ref="U974:U978"/>
    <mergeCell ref="U979:U983"/>
    <mergeCell ref="U984:U989"/>
    <mergeCell ref="U990:U994"/>
    <mergeCell ref="U995:U1000"/>
    <mergeCell ref="U1001:U1007"/>
    <mergeCell ref="U1008:U1014"/>
    <mergeCell ref="U1015:U1019"/>
    <mergeCell ref="U1020:U1024"/>
    <mergeCell ref="U1025:U1029"/>
    <mergeCell ref="U1030:U1035"/>
    <mergeCell ref="U1036:U1041"/>
    <mergeCell ref="U1042:U1046"/>
    <mergeCell ref="U1047:U1052"/>
    <mergeCell ref="U1053:U1058"/>
    <mergeCell ref="U1059:U1063"/>
    <mergeCell ref="U1064:U1070"/>
    <mergeCell ref="U1071:U1075"/>
    <mergeCell ref="U1077:U1082"/>
    <mergeCell ref="U1083:U1087"/>
    <mergeCell ref="U1088:U1092"/>
    <mergeCell ref="U1093:U1098"/>
    <mergeCell ref="U1099:U1104"/>
    <mergeCell ref="U1105:U1109"/>
    <mergeCell ref="U1110:U1115"/>
    <mergeCell ref="U1116:U1119"/>
    <mergeCell ref="U1120:U1126"/>
    <mergeCell ref="U1127:U1132"/>
    <mergeCell ref="U1134:U1139"/>
    <mergeCell ref="U1158:U1162"/>
    <mergeCell ref="U1164:U1169"/>
    <mergeCell ref="U1176:U1182"/>
    <mergeCell ref="U1183:U1188"/>
    <mergeCell ref="U1191:U1196"/>
    <mergeCell ref="U1199:U1202"/>
    <mergeCell ref="U1204:U1209"/>
    <mergeCell ref="U1210:U1214"/>
    <mergeCell ref="U1215:U1220"/>
    <mergeCell ref="U1223:U1228"/>
    <mergeCell ref="U1229:U1234"/>
    <mergeCell ref="U1236:U1243"/>
    <mergeCell ref="U1244:U1249"/>
    <mergeCell ref="U1250:U1255"/>
    <mergeCell ref="U1256:U1261"/>
    <mergeCell ref="U1262:U1267"/>
    <mergeCell ref="U1268:U1273"/>
    <mergeCell ref="U1276:U1281"/>
    <mergeCell ref="U1283:U1288"/>
    <mergeCell ref="U1289:U1294"/>
    <mergeCell ref="U1312:U1317"/>
    <mergeCell ref="U1318:U1323"/>
    <mergeCell ref="U1324:U1329"/>
    <mergeCell ref="U1336:U1341"/>
    <mergeCell ref="U1342:U1347"/>
    <mergeCell ref="U1348:U1352"/>
    <mergeCell ref="U1353:U1358"/>
    <mergeCell ref="U1359:U1363"/>
    <mergeCell ref="U1364:U1368"/>
    <mergeCell ref="U1369:U1373"/>
    <mergeCell ref="U1374:U1377"/>
    <mergeCell ref="U1379:U1383"/>
    <mergeCell ref="U1384:U1389"/>
    <mergeCell ref="U1433:U1438"/>
    <mergeCell ref="U1467:U1471"/>
    <mergeCell ref="U1472:U1477"/>
    <mergeCell ref="U1478:U1483"/>
    <mergeCell ref="U1562:U1567"/>
    <mergeCell ref="U1570:U1577"/>
    <mergeCell ref="U1578:U1583"/>
    <mergeCell ref="U1586:U1591"/>
    <mergeCell ref="U1594:U1599"/>
    <mergeCell ref="U1600:U1605"/>
    <mergeCell ref="U1606:U1611"/>
    <mergeCell ref="U1612:U1617"/>
    <mergeCell ref="U1619:U1624"/>
    <mergeCell ref="U1625:U1630"/>
    <mergeCell ref="U1631:U1636"/>
    <mergeCell ref="U1639:U1644"/>
    <mergeCell ref="U1645:U1651"/>
    <mergeCell ref="U1652:U1656"/>
    <mergeCell ref="U1657:U1661"/>
    <mergeCell ref="U1662:U1667"/>
  </mergeCells>
  <conditionalFormatting sqref="F591">
    <cfRule type="duplicateValues" dxfId="0" priority="199"/>
    <cfRule type="duplicateValues" dxfId="0" priority="200"/>
    <cfRule type="duplicateValues" dxfId="0" priority="201"/>
    <cfRule type="duplicateValues" dxfId="1" priority="202"/>
  </conditionalFormatting>
  <conditionalFormatting sqref="B1468">
    <cfRule type="duplicateValues" dxfId="0" priority="72"/>
  </conditionalFormatting>
  <conditionalFormatting sqref="B1469">
    <cfRule type="duplicateValues" dxfId="0" priority="71"/>
  </conditionalFormatting>
  <conditionalFormatting sqref="B1470">
    <cfRule type="duplicateValues" dxfId="0" priority="79"/>
  </conditionalFormatting>
  <conditionalFormatting sqref="B1471">
    <cfRule type="duplicateValues" dxfId="0" priority="70"/>
  </conditionalFormatting>
  <conditionalFormatting sqref="B1473">
    <cfRule type="duplicateValues" dxfId="0" priority="76"/>
  </conditionalFormatting>
  <conditionalFormatting sqref="B1474">
    <cfRule type="duplicateValues" dxfId="0" priority="75"/>
  </conditionalFormatting>
  <conditionalFormatting sqref="B1475">
    <cfRule type="duplicateValues" dxfId="0" priority="74"/>
  </conditionalFormatting>
  <conditionalFormatting sqref="B1476">
    <cfRule type="duplicateValues" dxfId="0" priority="73"/>
  </conditionalFormatting>
  <conditionalFormatting sqref="B1477">
    <cfRule type="duplicateValues" dxfId="0" priority="78"/>
  </conditionalFormatting>
  <conditionalFormatting sqref="O1478">
    <cfRule type="duplicateValues" dxfId="0" priority="82"/>
  </conditionalFormatting>
  <conditionalFormatting sqref="B1479">
    <cfRule type="duplicateValues" dxfId="0" priority="77"/>
  </conditionalFormatting>
  <conditionalFormatting sqref="O1479">
    <cfRule type="duplicateValues" dxfId="0" priority="81"/>
  </conditionalFormatting>
  <conditionalFormatting sqref="B1480">
    <cfRule type="duplicateValues" dxfId="0" priority="69"/>
  </conditionalFormatting>
  <conditionalFormatting sqref="B1481">
    <cfRule type="duplicateValues" dxfId="0" priority="68"/>
  </conditionalFormatting>
  <conditionalFormatting sqref="B1482">
    <cfRule type="duplicateValues" dxfId="0" priority="67"/>
  </conditionalFormatting>
  <conditionalFormatting sqref="B1483">
    <cfRule type="duplicateValues" dxfId="0" priority="66"/>
  </conditionalFormatting>
  <conditionalFormatting sqref="A1518">
    <cfRule type="duplicateValues" dxfId="1" priority="59"/>
  </conditionalFormatting>
  <conditionalFormatting sqref="A1569">
    <cfRule type="duplicateValues" dxfId="1" priority="44"/>
  </conditionalFormatting>
  <conditionalFormatting sqref="A1592">
    <cfRule type="duplicateValues" dxfId="1" priority="43"/>
  </conditionalFormatting>
  <conditionalFormatting sqref="A1593">
    <cfRule type="duplicateValues" dxfId="1" priority="42"/>
  </conditionalFormatting>
  <conditionalFormatting sqref="A1637">
    <cfRule type="duplicateValues" dxfId="1" priority="37"/>
  </conditionalFormatting>
  <conditionalFormatting sqref="A1638">
    <cfRule type="duplicateValues" dxfId="1" priority="36"/>
  </conditionalFormatting>
  <conditionalFormatting sqref="A1639">
    <cfRule type="duplicateValues" dxfId="1" priority="35"/>
  </conditionalFormatting>
  <conditionalFormatting sqref="A1640">
    <cfRule type="duplicateValues" dxfId="1" priority="34"/>
  </conditionalFormatting>
  <conditionalFormatting sqref="A1641">
    <cfRule type="duplicateValues" dxfId="1" priority="33"/>
  </conditionalFormatting>
  <conditionalFormatting sqref="A1642">
    <cfRule type="duplicateValues" dxfId="1" priority="32"/>
  </conditionalFormatting>
  <conditionalFormatting sqref="A1643">
    <cfRule type="duplicateValues" dxfId="1" priority="31"/>
  </conditionalFormatting>
  <conditionalFormatting sqref="A1644">
    <cfRule type="duplicateValues" dxfId="1" priority="30"/>
  </conditionalFormatting>
  <conditionalFormatting sqref="A1645">
    <cfRule type="duplicateValues" dxfId="1" priority="23"/>
  </conditionalFormatting>
  <conditionalFormatting sqref="A1646">
    <cfRule type="duplicateValues" dxfId="1" priority="22"/>
  </conditionalFormatting>
  <conditionalFormatting sqref="A1647">
    <cfRule type="duplicateValues" dxfId="1" priority="21"/>
  </conditionalFormatting>
  <conditionalFormatting sqref="A1648">
    <cfRule type="duplicateValues" dxfId="1" priority="20"/>
  </conditionalFormatting>
  <conditionalFormatting sqref="A1649">
    <cfRule type="duplicateValues" dxfId="1" priority="19"/>
  </conditionalFormatting>
  <conditionalFormatting sqref="A1650">
    <cfRule type="duplicateValues" dxfId="1" priority="18"/>
  </conditionalFormatting>
  <conditionalFormatting sqref="A1651">
    <cfRule type="duplicateValues" dxfId="1" priority="16"/>
  </conditionalFormatting>
  <conditionalFormatting sqref="A1652">
    <cfRule type="duplicateValues" dxfId="1" priority="15"/>
  </conditionalFormatting>
  <conditionalFormatting sqref="A1653">
    <cfRule type="duplicateValues" dxfId="1" priority="14"/>
  </conditionalFormatting>
  <conditionalFormatting sqref="A1654">
    <cfRule type="duplicateValues" dxfId="1" priority="12"/>
  </conditionalFormatting>
  <conditionalFormatting sqref="A1655">
    <cfRule type="duplicateValues" dxfId="1" priority="11"/>
  </conditionalFormatting>
  <conditionalFormatting sqref="A1656">
    <cfRule type="duplicateValues" dxfId="1" priority="10"/>
  </conditionalFormatting>
  <conditionalFormatting sqref="A1657">
    <cfRule type="duplicateValues" dxfId="1" priority="9"/>
  </conditionalFormatting>
  <conditionalFormatting sqref="A1658">
    <cfRule type="duplicateValues" dxfId="1" priority="8"/>
  </conditionalFormatting>
  <conditionalFormatting sqref="A1659">
    <cfRule type="duplicateValues" dxfId="1" priority="6"/>
  </conditionalFormatting>
  <conditionalFormatting sqref="A1660">
    <cfRule type="duplicateValues" dxfId="1" priority="5"/>
  </conditionalFormatting>
  <conditionalFormatting sqref="A1661">
    <cfRule type="duplicateValues" dxfId="1" priority="4"/>
  </conditionalFormatting>
  <conditionalFormatting sqref="A1497:A1517">
    <cfRule type="duplicateValues" dxfId="1" priority="63"/>
  </conditionalFormatting>
  <conditionalFormatting sqref="A1532:A1537">
    <cfRule type="duplicateValues" dxfId="1" priority="57"/>
  </conditionalFormatting>
  <conditionalFormatting sqref="A1538:A1541">
    <cfRule type="duplicateValues" dxfId="1" priority="56"/>
  </conditionalFormatting>
  <conditionalFormatting sqref="A1542:A1545">
    <cfRule type="duplicateValues" dxfId="1" priority="55"/>
  </conditionalFormatting>
  <conditionalFormatting sqref="A1546:A1549">
    <cfRule type="duplicateValues" dxfId="1" priority="54"/>
  </conditionalFormatting>
  <conditionalFormatting sqref="A1550:A1553">
    <cfRule type="duplicateValues" dxfId="1" priority="51"/>
  </conditionalFormatting>
  <conditionalFormatting sqref="A1554:A1557">
    <cfRule type="duplicateValues" dxfId="1" priority="48"/>
  </conditionalFormatting>
  <conditionalFormatting sqref="A1558:A1561">
    <cfRule type="duplicateValues" dxfId="1" priority="47"/>
  </conditionalFormatting>
  <conditionalFormatting sqref="A1578:A1591">
    <cfRule type="duplicateValues" dxfId="1" priority="45"/>
  </conditionalFormatting>
  <conditionalFormatting sqref="A1619:A1624">
    <cfRule type="duplicateValues" dxfId="1" priority="41"/>
  </conditionalFormatting>
  <conditionalFormatting sqref="A1625:A1630">
    <cfRule type="duplicateValues" dxfId="1" priority="40"/>
  </conditionalFormatting>
  <conditionalFormatting sqref="A1631:A1636">
    <cfRule type="duplicateValues" dxfId="1" priority="39"/>
  </conditionalFormatting>
  <conditionalFormatting sqref="A1662:A1672">
    <cfRule type="duplicateValues" dxfId="1" priority="1"/>
  </conditionalFormatting>
  <conditionalFormatting sqref="O1036:O1041">
    <cfRule type="duplicateValues" dxfId="0" priority="160"/>
  </conditionalFormatting>
  <conditionalFormatting sqref="O1053:O1058">
    <cfRule type="duplicateValues" dxfId="0" priority="159"/>
  </conditionalFormatting>
  <conditionalFormatting sqref="A1:A1496 A1519:A1524 A1594:A1618 A1673:A1048576">
    <cfRule type="duplicateValues" dxfId="1" priority="203"/>
  </conditionalFormatting>
  <conditionalFormatting sqref="B1467 B1472 B1478">
    <cfRule type="duplicateValues" dxfId="0" priority="80"/>
  </conditionalFormatting>
  <conditionalFormatting sqref="A1562:A1568 A1570:A1577">
    <cfRule type="duplicateValues" dxfId="1" priority="46"/>
  </conditionalFormatting>
  <dataValidations count="1">
    <dataValidation type="list" allowBlank="1" showInputMessage="1" showErrorMessage="1" sqref="F163:F165">
      <formula1>"「ONE PIECE トレジャークルーズ」,「航海王啓航」"</formula1>
    </dataValidation>
  </dataValidations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9"/>
  <sheetViews>
    <sheetView workbookViewId="0">
      <selection activeCell="J7" sqref="J7"/>
    </sheetView>
  </sheetViews>
  <sheetFormatPr defaultColWidth="9" defaultRowHeight="15" outlineLevelCol="4"/>
  <cols>
    <col min="3" max="3" width="26.6285714285714" customWidth="1"/>
    <col min="4" max="4" width="10.4380952380952" customWidth="1"/>
  </cols>
  <sheetData>
    <row r="1" s="17" customFormat="1" ht="23.25" customHeight="1" spans="1:5">
      <c r="A1" s="17" t="s">
        <v>1592</v>
      </c>
      <c r="B1" s="17" t="s">
        <v>1593</v>
      </c>
      <c r="D1" s="17" t="s">
        <v>1594</v>
      </c>
      <c r="E1" s="17" t="s">
        <v>1592</v>
      </c>
    </row>
    <row r="2" ht="50.15" customHeight="1" spans="1:5">
      <c r="A2" t="s">
        <v>67</v>
      </c>
      <c r="C2" t="s">
        <v>130</v>
      </c>
      <c r="D2" t="s">
        <v>1595</v>
      </c>
      <c r="E2" t="str">
        <f>A2</f>
        <v>认同</v>
      </c>
    </row>
    <row r="3" ht="50.15" customHeight="1" spans="1:5">
      <c r="A3" t="s">
        <v>77</v>
      </c>
      <c r="C3" t="s">
        <v>135</v>
      </c>
      <c r="D3" t="s">
        <v>1596</v>
      </c>
      <c r="E3" t="str">
        <f t="shared" ref="E3:E29" si="0">A3</f>
        <v>拒绝</v>
      </c>
    </row>
    <row r="4" ht="50.15" customHeight="1" spans="1:5">
      <c r="A4" t="s">
        <v>103</v>
      </c>
      <c r="C4" t="s">
        <v>102</v>
      </c>
      <c r="D4" t="s">
        <v>1597</v>
      </c>
      <c r="E4" t="str">
        <f t="shared" si="0"/>
        <v>打招呼</v>
      </c>
    </row>
    <row r="5" ht="50.15" customHeight="1" spans="1:5">
      <c r="A5" t="s">
        <v>111</v>
      </c>
      <c r="C5" t="s">
        <v>107</v>
      </c>
      <c r="D5" t="s">
        <v>1598</v>
      </c>
      <c r="E5" t="str">
        <f t="shared" si="0"/>
        <v>放松</v>
      </c>
    </row>
    <row r="6" ht="50.15" customHeight="1" spans="1:5">
      <c r="A6" t="s">
        <v>60</v>
      </c>
      <c r="C6" t="s">
        <v>83</v>
      </c>
      <c r="D6" t="s">
        <v>1599</v>
      </c>
      <c r="E6" t="str">
        <f t="shared" si="0"/>
        <v>示威</v>
      </c>
    </row>
    <row r="7" ht="50.15" customHeight="1" spans="1:5">
      <c r="A7" t="s">
        <v>449</v>
      </c>
      <c r="C7" t="s">
        <v>746</v>
      </c>
      <c r="D7" t="s">
        <v>1600</v>
      </c>
      <c r="E7" t="str">
        <f t="shared" si="0"/>
        <v>行礼</v>
      </c>
    </row>
    <row r="8" ht="50.15" customHeight="1" spans="1:5">
      <c r="A8" t="s">
        <v>127</v>
      </c>
      <c r="C8" t="s">
        <v>126</v>
      </c>
      <c r="D8" t="s">
        <v>1601</v>
      </c>
      <c r="E8" t="str">
        <f t="shared" si="0"/>
        <v>观望</v>
      </c>
    </row>
    <row r="9" ht="50.15" customHeight="1" spans="1:5">
      <c r="A9" t="s">
        <v>72</v>
      </c>
      <c r="C9" t="s">
        <v>92</v>
      </c>
      <c r="D9" t="s">
        <v>1602</v>
      </c>
      <c r="E9" t="str">
        <f t="shared" si="0"/>
        <v>休闲</v>
      </c>
    </row>
    <row r="10" ht="50.15" customHeight="1" spans="1:5">
      <c r="A10" t="s">
        <v>363</v>
      </c>
      <c r="C10" t="s">
        <v>1370</v>
      </c>
      <c r="D10" t="s">
        <v>1603</v>
      </c>
      <c r="E10" t="str">
        <f t="shared" si="0"/>
        <v>点头</v>
      </c>
    </row>
    <row r="11" ht="50.15" customHeight="1" spans="1:5">
      <c r="A11" t="s">
        <v>446</v>
      </c>
      <c r="C11" t="s">
        <v>1160</v>
      </c>
      <c r="D11" t="s">
        <v>1604</v>
      </c>
      <c r="E11" t="str">
        <f t="shared" si="0"/>
        <v>生气</v>
      </c>
    </row>
    <row r="12" ht="50.15" customHeight="1" spans="1:5">
      <c r="A12" t="s">
        <v>468</v>
      </c>
      <c r="C12" t="s">
        <v>1135</v>
      </c>
      <c r="D12" t="s">
        <v>1605</v>
      </c>
      <c r="E12" t="str">
        <f t="shared" si="0"/>
        <v>招手</v>
      </c>
    </row>
    <row r="13" ht="50.15" customHeight="1" spans="1:5">
      <c r="A13" t="s">
        <v>375</v>
      </c>
      <c r="C13" t="s">
        <v>1298</v>
      </c>
      <c r="D13" t="s">
        <v>1606</v>
      </c>
      <c r="E13" t="str">
        <f t="shared" si="0"/>
        <v>迷茫</v>
      </c>
    </row>
    <row r="14" ht="50.15" customHeight="1" spans="1:5">
      <c r="A14" t="s">
        <v>98</v>
      </c>
      <c r="C14" t="s">
        <v>97</v>
      </c>
      <c r="D14" t="s">
        <v>1607</v>
      </c>
      <c r="E14" t="str">
        <f t="shared" si="0"/>
        <v>鼓掌</v>
      </c>
    </row>
    <row r="15" ht="50.15" customHeight="1" spans="1:5">
      <c r="A15" t="s">
        <v>101</v>
      </c>
      <c r="C15" t="s">
        <v>100</v>
      </c>
      <c r="D15" t="s">
        <v>1608</v>
      </c>
      <c r="E15" t="str">
        <f t="shared" si="0"/>
        <v>无奈</v>
      </c>
    </row>
    <row r="16" ht="50.15" customHeight="1" spans="1:5">
      <c r="A16" t="s">
        <v>194</v>
      </c>
      <c r="C16" t="s">
        <v>1128</v>
      </c>
      <c r="D16" t="s">
        <v>1609</v>
      </c>
      <c r="E16" t="str">
        <f t="shared" si="0"/>
        <v>不屑</v>
      </c>
    </row>
    <row r="17" ht="50.15" customHeight="1" spans="1:5">
      <c r="A17" t="s">
        <v>55</v>
      </c>
      <c r="C17" t="s">
        <v>94</v>
      </c>
      <c r="D17" t="s">
        <v>1610</v>
      </c>
      <c r="E17" t="str">
        <f t="shared" si="0"/>
        <v>挑衅</v>
      </c>
    </row>
    <row r="18" ht="50.15" customHeight="1" spans="1:5">
      <c r="A18" t="s">
        <v>113</v>
      </c>
      <c r="C18" t="s">
        <v>112</v>
      </c>
      <c r="D18" t="s">
        <v>1611</v>
      </c>
      <c r="E18" t="str">
        <f t="shared" si="0"/>
        <v>抠鼻</v>
      </c>
    </row>
    <row r="19" ht="50.15" customHeight="1" spans="1:5">
      <c r="A19" t="s">
        <v>88</v>
      </c>
      <c r="C19" t="s">
        <v>87</v>
      </c>
      <c r="D19" t="s">
        <v>1612</v>
      </c>
      <c r="E19" t="str">
        <f t="shared" si="0"/>
        <v>哈气</v>
      </c>
    </row>
    <row r="20" ht="50.15" customHeight="1" spans="1:5">
      <c r="A20" t="s">
        <v>125</v>
      </c>
      <c r="C20" t="s">
        <v>121</v>
      </c>
      <c r="D20" t="s">
        <v>1613</v>
      </c>
      <c r="E20" t="str">
        <f t="shared" si="0"/>
        <v>合影</v>
      </c>
    </row>
    <row r="21" ht="50.15" customHeight="1" spans="1:5">
      <c r="A21" t="s">
        <v>129</v>
      </c>
      <c r="C21" t="s">
        <v>128</v>
      </c>
      <c r="D21" t="s">
        <v>1614</v>
      </c>
      <c r="E21" t="str">
        <f t="shared" si="0"/>
        <v>睡觉</v>
      </c>
    </row>
    <row r="22" ht="50.15" customHeight="1" spans="1:5">
      <c r="A22" t="s">
        <v>205</v>
      </c>
      <c r="C22" t="s">
        <v>204</v>
      </c>
      <c r="D22" t="s">
        <v>1615</v>
      </c>
      <c r="E22" t="str">
        <f t="shared" si="0"/>
        <v>思考</v>
      </c>
    </row>
    <row r="23" ht="50.15" customHeight="1" spans="1:5">
      <c r="A23" t="s">
        <v>155</v>
      </c>
      <c r="C23" t="s">
        <v>275</v>
      </c>
      <c r="D23" t="s">
        <v>1616</v>
      </c>
      <c r="E23" t="str">
        <f t="shared" si="0"/>
        <v>大笑</v>
      </c>
    </row>
    <row r="24" ht="50.15" customHeight="1" spans="1:5">
      <c r="A24" t="s">
        <v>146</v>
      </c>
      <c r="C24" t="s">
        <v>196</v>
      </c>
      <c r="D24" t="s">
        <v>1617</v>
      </c>
      <c r="E24" t="str">
        <f t="shared" si="0"/>
        <v>摇头</v>
      </c>
    </row>
    <row r="25" ht="50.15" customHeight="1" spans="1:5">
      <c r="A25" t="s">
        <v>167</v>
      </c>
      <c r="C25" t="s">
        <v>1618</v>
      </c>
      <c r="D25" t="s">
        <v>1619</v>
      </c>
      <c r="E25" t="str">
        <f t="shared" si="0"/>
        <v>时间</v>
      </c>
    </row>
    <row r="26" ht="50.15" customHeight="1" spans="1:5">
      <c r="A26" t="s">
        <v>681</v>
      </c>
      <c r="C26" t="s">
        <v>1620</v>
      </c>
      <c r="D26" t="s">
        <v>1621</v>
      </c>
      <c r="E26" t="str">
        <f t="shared" si="0"/>
        <v>疑问</v>
      </c>
    </row>
    <row r="27" ht="50.15" customHeight="1" spans="1:5">
      <c r="A27" t="s">
        <v>147</v>
      </c>
      <c r="C27" t="s">
        <v>1313</v>
      </c>
      <c r="D27" t="s">
        <v>1622</v>
      </c>
      <c r="E27" t="str">
        <f t="shared" si="0"/>
        <v>看书</v>
      </c>
    </row>
    <row r="28" ht="50.15" customHeight="1" spans="1:5">
      <c r="A28" t="s">
        <v>65</v>
      </c>
      <c r="C28" t="s">
        <v>78</v>
      </c>
      <c r="D28" t="s">
        <v>1623</v>
      </c>
      <c r="E28" t="str">
        <f t="shared" si="0"/>
        <v>秀</v>
      </c>
    </row>
    <row r="29" ht="50.15" customHeight="1" spans="1:5">
      <c r="A29" t="s">
        <v>153</v>
      </c>
      <c r="C29" t="s">
        <v>1095</v>
      </c>
      <c r="D29" t="s">
        <v>1624</v>
      </c>
      <c r="E29" t="str">
        <f t="shared" si="0"/>
        <v>玩</v>
      </c>
    </row>
  </sheetData>
  <pageMargins left="0.699305555555556" right="0.699305555555556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B280"/>
  <sheetViews>
    <sheetView topLeftCell="A255" workbookViewId="0">
      <selection activeCell="M1368" sqref="M1368"/>
    </sheetView>
  </sheetViews>
  <sheetFormatPr defaultColWidth="9" defaultRowHeight="15" outlineLevelCol="1"/>
  <sheetData>
    <row r="1" spans="2:2">
      <c r="B1" s="4" t="s">
        <v>50</v>
      </c>
    </row>
    <row r="2" spans="2:2">
      <c r="B2" t="s">
        <v>56</v>
      </c>
    </row>
    <row r="3" spans="2:2">
      <c r="B3" t="s">
        <v>61</v>
      </c>
    </row>
    <row r="4" spans="2:2">
      <c r="B4" t="s">
        <v>66</v>
      </c>
    </row>
    <row r="5" spans="2:2">
      <c r="B5" t="s">
        <v>68</v>
      </c>
    </row>
    <row r="6" spans="2:2">
      <c r="B6" s="16" t="s">
        <v>73</v>
      </c>
    </row>
    <row r="7" spans="2:2">
      <c r="B7" t="s">
        <v>50</v>
      </c>
    </row>
    <row r="8" spans="2:2">
      <c r="B8" t="s">
        <v>56</v>
      </c>
    </row>
    <row r="9" spans="2:2">
      <c r="B9" t="s">
        <v>61</v>
      </c>
    </row>
    <row r="10" spans="2:2">
      <c r="B10" t="s">
        <v>66</v>
      </c>
    </row>
    <row r="11" spans="2:2">
      <c r="B11" s="16" t="s">
        <v>93</v>
      </c>
    </row>
    <row r="12" spans="2:2">
      <c r="B12" s="4" t="s">
        <v>50</v>
      </c>
    </row>
    <row r="13" spans="2:2">
      <c r="B13" t="s">
        <v>56</v>
      </c>
    </row>
    <row r="14" spans="2:2">
      <c r="B14" t="s">
        <v>61</v>
      </c>
    </row>
    <row r="15" spans="2:2">
      <c r="B15" t="s">
        <v>66</v>
      </c>
    </row>
    <row r="16" spans="2:2">
      <c r="B16" s="16" t="s">
        <v>93</v>
      </c>
    </row>
    <row r="17" spans="2:2">
      <c r="B17" s="4" t="s">
        <v>50</v>
      </c>
    </row>
    <row r="18" spans="2:2">
      <c r="B18" t="s">
        <v>56</v>
      </c>
    </row>
    <row r="19" spans="2:2">
      <c r="B19" t="s">
        <v>61</v>
      </c>
    </row>
    <row r="20" spans="2:2">
      <c r="B20" t="s">
        <v>66</v>
      </c>
    </row>
    <row r="21" spans="2:2">
      <c r="B21" s="16" t="s">
        <v>93</v>
      </c>
    </row>
    <row r="22" spans="2:2">
      <c r="B22" s="4" t="s">
        <v>50</v>
      </c>
    </row>
    <row r="23" spans="2:2">
      <c r="B23" t="s">
        <v>56</v>
      </c>
    </row>
    <row r="24" spans="2:2">
      <c r="B24" t="s">
        <v>61</v>
      </c>
    </row>
    <row r="25" spans="2:2">
      <c r="B25" t="s">
        <v>66</v>
      </c>
    </row>
    <row r="26" spans="2:2">
      <c r="B26" s="16" t="s">
        <v>93</v>
      </c>
    </row>
    <row r="27" spans="2:2">
      <c r="B27" s="4" t="s">
        <v>50</v>
      </c>
    </row>
    <row r="28" spans="2:2">
      <c r="B28" t="s">
        <v>56</v>
      </c>
    </row>
    <row r="29" spans="2:2">
      <c r="B29" t="s">
        <v>61</v>
      </c>
    </row>
    <row r="30" spans="2:2">
      <c r="B30" t="s">
        <v>66</v>
      </c>
    </row>
    <row r="31" spans="2:2">
      <c r="B31" s="16" t="s">
        <v>93</v>
      </c>
    </row>
    <row r="32" spans="2:2">
      <c r="B32" s="4" t="s">
        <v>50</v>
      </c>
    </row>
    <row r="33" spans="2:2">
      <c r="B33" t="s">
        <v>56</v>
      </c>
    </row>
    <row r="34" spans="2:2">
      <c r="B34" t="s">
        <v>61</v>
      </c>
    </row>
    <row r="35" spans="2:2">
      <c r="B35" t="s">
        <v>66</v>
      </c>
    </row>
    <row r="36" spans="2:2">
      <c r="B36" s="16" t="s">
        <v>93</v>
      </c>
    </row>
    <row r="37" spans="2:2">
      <c r="B37" s="4" t="s">
        <v>50</v>
      </c>
    </row>
    <row r="38" spans="2:2">
      <c r="B38" t="s">
        <v>56</v>
      </c>
    </row>
    <row r="39" spans="2:2">
      <c r="B39" t="s">
        <v>61</v>
      </c>
    </row>
    <row r="40" spans="2:2">
      <c r="B40" t="s">
        <v>66</v>
      </c>
    </row>
    <row r="41" spans="2:2">
      <c r="B41" s="16" t="s">
        <v>93</v>
      </c>
    </row>
    <row r="42" spans="2:2">
      <c r="B42" s="4" t="s">
        <v>50</v>
      </c>
    </row>
    <row r="43" spans="2:2">
      <c r="B43" t="s">
        <v>56</v>
      </c>
    </row>
    <row r="44" spans="2:2">
      <c r="B44" t="s">
        <v>61</v>
      </c>
    </row>
    <row r="45" spans="2:2">
      <c r="B45" t="s">
        <v>66</v>
      </c>
    </row>
    <row r="46" spans="2:2">
      <c r="B46" s="16" t="s">
        <v>93</v>
      </c>
    </row>
    <row r="47" spans="2:2">
      <c r="B47" s="4" t="s">
        <v>50</v>
      </c>
    </row>
    <row r="48" spans="2:2">
      <c r="B48" t="s">
        <v>56</v>
      </c>
    </row>
    <row r="49" spans="2:2">
      <c r="B49" t="s">
        <v>61</v>
      </c>
    </row>
    <row r="50" spans="2:2">
      <c r="B50" t="s">
        <v>66</v>
      </c>
    </row>
    <row r="51" spans="2:2">
      <c r="B51" s="16" t="s">
        <v>93</v>
      </c>
    </row>
    <row r="52" spans="2:2">
      <c r="B52" s="4" t="s">
        <v>50</v>
      </c>
    </row>
    <row r="53" spans="2:2">
      <c r="B53" t="s">
        <v>56</v>
      </c>
    </row>
    <row r="54" spans="2:2">
      <c r="B54" t="s">
        <v>61</v>
      </c>
    </row>
    <row r="55" spans="2:2">
      <c r="B55" t="s">
        <v>66</v>
      </c>
    </row>
    <row r="56" spans="2:2">
      <c r="B56" s="16" t="s">
        <v>93</v>
      </c>
    </row>
    <row r="57" spans="2:2">
      <c r="B57" s="4" t="s">
        <v>50</v>
      </c>
    </row>
    <row r="58" spans="2:2">
      <c r="B58" t="s">
        <v>56</v>
      </c>
    </row>
    <row r="59" spans="2:2">
      <c r="B59" t="s">
        <v>61</v>
      </c>
    </row>
    <row r="60" spans="2:2">
      <c r="B60" t="s">
        <v>66</v>
      </c>
    </row>
    <row r="61" spans="2:2">
      <c r="B61" t="s">
        <v>93</v>
      </c>
    </row>
    <row r="62" spans="2:2">
      <c r="B62" s="16" t="s">
        <v>73</v>
      </c>
    </row>
    <row r="63" spans="2:2">
      <c r="B63" s="4" t="s">
        <v>50</v>
      </c>
    </row>
    <row r="64" spans="2:2">
      <c r="B64" t="s">
        <v>56</v>
      </c>
    </row>
    <row r="65" spans="2:2">
      <c r="B65" t="s">
        <v>61</v>
      </c>
    </row>
    <row r="66" spans="2:2">
      <c r="B66" t="s">
        <v>66</v>
      </c>
    </row>
    <row r="67" spans="2:2">
      <c r="B67" s="16" t="s">
        <v>93</v>
      </c>
    </row>
    <row r="68" spans="2:2">
      <c r="B68" s="4" t="s">
        <v>50</v>
      </c>
    </row>
    <row r="69" spans="2:2">
      <c r="B69" t="s">
        <v>56</v>
      </c>
    </row>
    <row r="70" spans="2:2">
      <c r="B70" t="s">
        <v>61</v>
      </c>
    </row>
    <row r="71" spans="2:2">
      <c r="B71" t="s">
        <v>66</v>
      </c>
    </row>
    <row r="72" spans="2:2">
      <c r="B72" s="16" t="s">
        <v>93</v>
      </c>
    </row>
    <row r="73" spans="2:2">
      <c r="B73" s="4" t="s">
        <v>50</v>
      </c>
    </row>
    <row r="74" spans="2:2">
      <c r="B74" t="s">
        <v>56</v>
      </c>
    </row>
    <row r="75" spans="2:2">
      <c r="B75" t="s">
        <v>61</v>
      </c>
    </row>
    <row r="76" spans="2:2">
      <c r="B76" t="s">
        <v>66</v>
      </c>
    </row>
    <row r="77" spans="2:2">
      <c r="B77" s="16" t="s">
        <v>93</v>
      </c>
    </row>
    <row r="78" spans="2:2">
      <c r="B78" s="4" t="s">
        <v>50</v>
      </c>
    </row>
    <row r="79" spans="2:2">
      <c r="B79" t="s">
        <v>56</v>
      </c>
    </row>
    <row r="80" spans="2:2">
      <c r="B80" t="s">
        <v>61</v>
      </c>
    </row>
    <row r="81" spans="2:2">
      <c r="B81" t="s">
        <v>66</v>
      </c>
    </row>
    <row r="82" spans="2:2">
      <c r="B82" s="16" t="s">
        <v>93</v>
      </c>
    </row>
    <row r="83" spans="2:2">
      <c r="B83" s="4" t="s">
        <v>50</v>
      </c>
    </row>
    <row r="84" spans="2:2">
      <c r="B84" t="s">
        <v>56</v>
      </c>
    </row>
    <row r="85" spans="2:2">
      <c r="B85" t="s">
        <v>61</v>
      </c>
    </row>
    <row r="86" spans="2:2">
      <c r="B86" t="s">
        <v>66</v>
      </c>
    </row>
    <row r="87" spans="2:2">
      <c r="B87" t="s">
        <v>93</v>
      </c>
    </row>
    <row r="88" spans="2:2">
      <c r="B88" t="s">
        <v>73</v>
      </c>
    </row>
    <row r="89" spans="2:2">
      <c r="B89" s="4" t="s">
        <v>50</v>
      </c>
    </row>
    <row r="90" spans="2:2">
      <c r="B90" t="s">
        <v>56</v>
      </c>
    </row>
    <row r="91" spans="2:2">
      <c r="B91" t="s">
        <v>61</v>
      </c>
    </row>
    <row r="92" spans="2:2">
      <c r="B92" t="s">
        <v>66</v>
      </c>
    </row>
    <row r="93" spans="2:2">
      <c r="B93" s="16" t="s">
        <v>93</v>
      </c>
    </row>
    <row r="94" spans="2:2">
      <c r="B94" s="4" t="s">
        <v>50</v>
      </c>
    </row>
    <row r="95" spans="2:2">
      <c r="B95" t="s">
        <v>56</v>
      </c>
    </row>
    <row r="96" spans="2:2">
      <c r="B96" t="s">
        <v>61</v>
      </c>
    </row>
    <row r="97" spans="2:2">
      <c r="B97" t="s">
        <v>66</v>
      </c>
    </row>
    <row r="98" spans="2:2">
      <c r="B98" s="16" t="s">
        <v>93</v>
      </c>
    </row>
    <row r="99" spans="2:2">
      <c r="B99" s="4" t="s">
        <v>50</v>
      </c>
    </row>
    <row r="100" spans="2:2">
      <c r="B100" t="s">
        <v>56</v>
      </c>
    </row>
    <row r="101" spans="2:2">
      <c r="B101" t="s">
        <v>61</v>
      </c>
    </row>
    <row r="102" spans="2:2">
      <c r="B102" t="s">
        <v>66</v>
      </c>
    </row>
    <row r="103" spans="2:2">
      <c r="B103" t="s">
        <v>93</v>
      </c>
    </row>
    <row r="104" spans="2:2">
      <c r="B104" t="s">
        <v>73</v>
      </c>
    </row>
    <row r="105" spans="2:2">
      <c r="B105" s="4" t="s">
        <v>50</v>
      </c>
    </row>
    <row r="106" spans="2:2">
      <c r="B106" t="s">
        <v>56</v>
      </c>
    </row>
    <row r="107" spans="2:2">
      <c r="B107" t="s">
        <v>61</v>
      </c>
    </row>
    <row r="108" spans="2:2">
      <c r="B108" t="s">
        <v>66</v>
      </c>
    </row>
    <row r="109" spans="2:2">
      <c r="B109" t="s">
        <v>93</v>
      </c>
    </row>
    <row r="110" spans="2:2">
      <c r="B110" t="s">
        <v>73</v>
      </c>
    </row>
    <row r="111" spans="2:2">
      <c r="B111" s="4" t="s">
        <v>50</v>
      </c>
    </row>
    <row r="112" spans="2:2">
      <c r="B112" t="s">
        <v>56</v>
      </c>
    </row>
    <row r="113" spans="2:2">
      <c r="B113" t="s">
        <v>61</v>
      </c>
    </row>
    <row r="114" spans="2:2">
      <c r="B114" t="s">
        <v>66</v>
      </c>
    </row>
    <row r="115" spans="2:2">
      <c r="B115" s="16" t="s">
        <v>93</v>
      </c>
    </row>
    <row r="116" spans="2:2">
      <c r="B116" s="4" t="s">
        <v>50</v>
      </c>
    </row>
    <row r="117" spans="2:2">
      <c r="B117" t="s">
        <v>56</v>
      </c>
    </row>
    <row r="118" spans="2:2">
      <c r="B118" t="s">
        <v>61</v>
      </c>
    </row>
    <row r="119" spans="2:2">
      <c r="B119" t="s">
        <v>66</v>
      </c>
    </row>
    <row r="120" spans="2:2">
      <c r="B120" s="16" t="s">
        <v>93</v>
      </c>
    </row>
    <row r="121" spans="2:2">
      <c r="B121" s="4" t="s">
        <v>50</v>
      </c>
    </row>
    <row r="122" spans="2:2">
      <c r="B122" t="s">
        <v>56</v>
      </c>
    </row>
    <row r="123" spans="2:2">
      <c r="B123" t="s">
        <v>61</v>
      </c>
    </row>
    <row r="124" spans="2:2">
      <c r="B124" t="s">
        <v>66</v>
      </c>
    </row>
    <row r="125" spans="2:2">
      <c r="B125" s="16" t="s">
        <v>93</v>
      </c>
    </row>
    <row r="126" spans="2:2">
      <c r="B126" s="4" t="s">
        <v>50</v>
      </c>
    </row>
    <row r="127" spans="2:2">
      <c r="B127" t="s">
        <v>56</v>
      </c>
    </row>
    <row r="128" spans="2:2">
      <c r="B128" t="s">
        <v>61</v>
      </c>
    </row>
    <row r="129" spans="2:2">
      <c r="B129" t="s">
        <v>66</v>
      </c>
    </row>
    <row r="130" spans="2:2">
      <c r="B130" s="16" t="s">
        <v>93</v>
      </c>
    </row>
    <row r="131" spans="2:2">
      <c r="B131" s="4" t="s">
        <v>50</v>
      </c>
    </row>
    <row r="132" spans="2:2">
      <c r="B132" t="s">
        <v>56</v>
      </c>
    </row>
    <row r="133" spans="2:2">
      <c r="B133" t="s">
        <v>61</v>
      </c>
    </row>
    <row r="134" spans="2:2">
      <c r="B134" t="s">
        <v>66</v>
      </c>
    </row>
    <row r="135" spans="2:2">
      <c r="B135" s="16" t="s">
        <v>93</v>
      </c>
    </row>
    <row r="136" spans="2:2">
      <c r="B136" s="4" t="s">
        <v>50</v>
      </c>
    </row>
    <row r="137" spans="2:2">
      <c r="B137" t="s">
        <v>56</v>
      </c>
    </row>
    <row r="138" spans="2:2">
      <c r="B138" t="s">
        <v>61</v>
      </c>
    </row>
    <row r="139" spans="2:2">
      <c r="B139" t="s">
        <v>66</v>
      </c>
    </row>
    <row r="140" spans="2:2">
      <c r="B140" s="16" t="s">
        <v>93</v>
      </c>
    </row>
    <row r="141" spans="2:2">
      <c r="B141" s="4" t="s">
        <v>50</v>
      </c>
    </row>
    <row r="142" spans="2:2">
      <c r="B142" t="s">
        <v>56</v>
      </c>
    </row>
    <row r="143" spans="2:2">
      <c r="B143" t="s">
        <v>61</v>
      </c>
    </row>
    <row r="144" spans="2:2">
      <c r="B144" t="s">
        <v>66</v>
      </c>
    </row>
    <row r="145" spans="2:2">
      <c r="B145" s="16" t="s">
        <v>93</v>
      </c>
    </row>
    <row r="146" spans="2:2">
      <c r="B146" s="4" t="s">
        <v>50</v>
      </c>
    </row>
    <row r="147" spans="2:2">
      <c r="B147" t="s">
        <v>56</v>
      </c>
    </row>
    <row r="148" spans="2:2">
      <c r="B148" t="s">
        <v>61</v>
      </c>
    </row>
    <row r="149" spans="2:2">
      <c r="B149" t="s">
        <v>66</v>
      </c>
    </row>
    <row r="150" spans="2:2">
      <c r="B150" s="16" t="s">
        <v>93</v>
      </c>
    </row>
    <row r="151" spans="2:2">
      <c r="B151" s="4" t="s">
        <v>50</v>
      </c>
    </row>
    <row r="152" spans="2:2">
      <c r="B152" t="s">
        <v>56</v>
      </c>
    </row>
    <row r="153" spans="2:2">
      <c r="B153" t="s">
        <v>61</v>
      </c>
    </row>
    <row r="154" spans="2:2">
      <c r="B154" t="s">
        <v>66</v>
      </c>
    </row>
    <row r="155" spans="2:2">
      <c r="B155" s="16" t="s">
        <v>93</v>
      </c>
    </row>
    <row r="156" spans="2:2">
      <c r="B156" s="4" t="s">
        <v>50</v>
      </c>
    </row>
    <row r="157" spans="2:2">
      <c r="B157" t="s">
        <v>56</v>
      </c>
    </row>
    <row r="158" spans="2:2">
      <c r="B158" t="s">
        <v>61</v>
      </c>
    </row>
    <row r="159" spans="2:2">
      <c r="B159" t="s">
        <v>66</v>
      </c>
    </row>
    <row r="160" spans="2:2">
      <c r="B160" s="16" t="s">
        <v>93</v>
      </c>
    </row>
    <row r="161" spans="2:2">
      <c r="B161" s="4" t="s">
        <v>50</v>
      </c>
    </row>
    <row r="162" spans="2:2">
      <c r="B162" t="s">
        <v>56</v>
      </c>
    </row>
    <row r="163" spans="2:2">
      <c r="B163" t="s">
        <v>61</v>
      </c>
    </row>
    <row r="164" spans="2:2">
      <c r="B164" t="s">
        <v>66</v>
      </c>
    </row>
    <row r="165" spans="2:2">
      <c r="B165" s="16" t="s">
        <v>93</v>
      </c>
    </row>
    <row r="166" spans="2:2">
      <c r="B166" s="4" t="s">
        <v>50</v>
      </c>
    </row>
    <row r="167" spans="2:2">
      <c r="B167" t="s">
        <v>56</v>
      </c>
    </row>
    <row r="168" spans="2:2">
      <c r="B168" t="s">
        <v>61</v>
      </c>
    </row>
    <row r="169" spans="2:2">
      <c r="B169" t="s">
        <v>66</v>
      </c>
    </row>
    <row r="170" spans="2:2">
      <c r="B170" s="16" t="s">
        <v>93</v>
      </c>
    </row>
    <row r="171" spans="2:2">
      <c r="B171" s="4" t="s">
        <v>50</v>
      </c>
    </row>
    <row r="172" spans="2:2">
      <c r="B172" t="s">
        <v>56</v>
      </c>
    </row>
    <row r="173" spans="2:2">
      <c r="B173" t="s">
        <v>61</v>
      </c>
    </row>
    <row r="174" spans="2:2">
      <c r="B174" t="s">
        <v>66</v>
      </c>
    </row>
    <row r="175" spans="2:2">
      <c r="B175" s="16" t="s">
        <v>93</v>
      </c>
    </row>
    <row r="176" spans="2:2">
      <c r="B176" s="4" t="s">
        <v>50</v>
      </c>
    </row>
    <row r="177" spans="2:2">
      <c r="B177" t="s">
        <v>56</v>
      </c>
    </row>
    <row r="178" spans="2:2">
      <c r="B178" t="s">
        <v>61</v>
      </c>
    </row>
    <row r="179" spans="2:2">
      <c r="B179" t="s">
        <v>66</v>
      </c>
    </row>
    <row r="180" spans="2:2">
      <c r="B180" s="16" t="s">
        <v>93</v>
      </c>
    </row>
    <row r="181" spans="2:2">
      <c r="B181" s="4" t="s">
        <v>50</v>
      </c>
    </row>
    <row r="182" spans="2:2">
      <c r="B182" t="s">
        <v>56</v>
      </c>
    </row>
    <row r="183" spans="2:2">
      <c r="B183" t="s">
        <v>61</v>
      </c>
    </row>
    <row r="184" spans="2:2">
      <c r="B184" t="s">
        <v>66</v>
      </c>
    </row>
    <row r="185" spans="2:2">
      <c r="B185" s="16" t="s">
        <v>93</v>
      </c>
    </row>
    <row r="186" spans="2:2">
      <c r="B186" s="4" t="s">
        <v>50</v>
      </c>
    </row>
    <row r="187" spans="2:2">
      <c r="B187" t="s">
        <v>56</v>
      </c>
    </row>
    <row r="188" spans="2:2">
      <c r="B188" t="s">
        <v>61</v>
      </c>
    </row>
    <row r="189" spans="2:2">
      <c r="B189" t="s">
        <v>66</v>
      </c>
    </row>
    <row r="190" spans="2:2">
      <c r="B190" s="16" t="s">
        <v>93</v>
      </c>
    </row>
    <row r="191" spans="2:2">
      <c r="B191" s="4" t="s">
        <v>50</v>
      </c>
    </row>
    <row r="192" spans="2:2">
      <c r="B192" t="s">
        <v>56</v>
      </c>
    </row>
    <row r="193" spans="2:2">
      <c r="B193" t="s">
        <v>61</v>
      </c>
    </row>
    <row r="194" spans="2:2">
      <c r="B194" t="s">
        <v>66</v>
      </c>
    </row>
    <row r="195" spans="2:2">
      <c r="B195" s="16" t="s">
        <v>93</v>
      </c>
    </row>
    <row r="196" spans="2:2">
      <c r="B196" s="4" t="s">
        <v>50</v>
      </c>
    </row>
    <row r="197" spans="2:2">
      <c r="B197" t="s">
        <v>56</v>
      </c>
    </row>
    <row r="198" spans="2:2">
      <c r="B198" t="s">
        <v>61</v>
      </c>
    </row>
    <row r="199" spans="2:2">
      <c r="B199" t="s">
        <v>66</v>
      </c>
    </row>
    <row r="200" spans="2:2">
      <c r="B200" s="16" t="s">
        <v>93</v>
      </c>
    </row>
    <row r="201" spans="2:2">
      <c r="B201" s="4" t="s">
        <v>50</v>
      </c>
    </row>
    <row r="202" spans="2:2">
      <c r="B202" t="s">
        <v>56</v>
      </c>
    </row>
    <row r="203" spans="2:2">
      <c r="B203" t="s">
        <v>61</v>
      </c>
    </row>
    <row r="204" spans="2:2">
      <c r="B204" t="s">
        <v>66</v>
      </c>
    </row>
    <row r="205" spans="2:2">
      <c r="B205" s="16" t="s">
        <v>93</v>
      </c>
    </row>
    <row r="206" spans="2:2">
      <c r="B206" s="4" t="s">
        <v>50</v>
      </c>
    </row>
    <row r="207" spans="2:2">
      <c r="B207" t="s">
        <v>56</v>
      </c>
    </row>
    <row r="208" spans="2:2">
      <c r="B208" t="s">
        <v>61</v>
      </c>
    </row>
    <row r="209" spans="2:2">
      <c r="B209" t="s">
        <v>66</v>
      </c>
    </row>
    <row r="210" spans="2:2">
      <c r="B210" s="16" t="s">
        <v>93</v>
      </c>
    </row>
    <row r="211" spans="2:2">
      <c r="B211" s="4" t="s">
        <v>50</v>
      </c>
    </row>
    <row r="212" spans="2:2">
      <c r="B212" t="s">
        <v>56</v>
      </c>
    </row>
    <row r="213" spans="2:2">
      <c r="B213" t="s">
        <v>61</v>
      </c>
    </row>
    <row r="214" spans="2:2">
      <c r="B214" t="s">
        <v>66</v>
      </c>
    </row>
    <row r="215" spans="2:2">
      <c r="B215" s="16" t="s">
        <v>93</v>
      </c>
    </row>
    <row r="216" spans="2:2">
      <c r="B216" s="4" t="s">
        <v>50</v>
      </c>
    </row>
    <row r="217" spans="2:2">
      <c r="B217" t="s">
        <v>56</v>
      </c>
    </row>
    <row r="218" spans="2:2">
      <c r="B218" t="s">
        <v>61</v>
      </c>
    </row>
    <row r="219" spans="2:2">
      <c r="B219" t="s">
        <v>66</v>
      </c>
    </row>
    <row r="220" spans="2:2">
      <c r="B220" s="16" t="s">
        <v>93</v>
      </c>
    </row>
    <row r="221" spans="2:2">
      <c r="B221" s="4" t="s">
        <v>50</v>
      </c>
    </row>
    <row r="222" spans="2:2">
      <c r="B222" t="s">
        <v>56</v>
      </c>
    </row>
    <row r="223" spans="2:2">
      <c r="B223" t="s">
        <v>61</v>
      </c>
    </row>
    <row r="224" spans="2:2">
      <c r="B224" t="s">
        <v>66</v>
      </c>
    </row>
    <row r="225" spans="2:2">
      <c r="B225" s="16" t="s">
        <v>93</v>
      </c>
    </row>
    <row r="226" spans="2:2">
      <c r="B226" s="4" t="s">
        <v>50</v>
      </c>
    </row>
    <row r="227" spans="2:2">
      <c r="B227" t="s">
        <v>56</v>
      </c>
    </row>
    <row r="228" spans="2:2">
      <c r="B228" t="s">
        <v>61</v>
      </c>
    </row>
    <row r="229" spans="2:2">
      <c r="B229" t="s">
        <v>66</v>
      </c>
    </row>
    <row r="230" spans="2:2">
      <c r="B230" s="16" t="s">
        <v>93</v>
      </c>
    </row>
    <row r="231" spans="2:2">
      <c r="B231" s="4" t="s">
        <v>50</v>
      </c>
    </row>
    <row r="232" spans="2:2">
      <c r="B232" t="s">
        <v>56</v>
      </c>
    </row>
    <row r="233" spans="2:2">
      <c r="B233" t="s">
        <v>61</v>
      </c>
    </row>
    <row r="234" spans="2:2">
      <c r="B234" t="s">
        <v>66</v>
      </c>
    </row>
    <row r="235" spans="2:2">
      <c r="B235" s="16" t="s">
        <v>93</v>
      </c>
    </row>
    <row r="236" spans="2:2">
      <c r="B236" s="4" t="s">
        <v>50</v>
      </c>
    </row>
    <row r="237" spans="2:2">
      <c r="B237" t="s">
        <v>56</v>
      </c>
    </row>
    <row r="238" spans="2:2">
      <c r="B238" t="s">
        <v>61</v>
      </c>
    </row>
    <row r="239" spans="2:2">
      <c r="B239" t="s">
        <v>66</v>
      </c>
    </row>
    <row r="240" spans="2:2">
      <c r="B240" s="16" t="s">
        <v>93</v>
      </c>
    </row>
    <row r="241" spans="2:2">
      <c r="B241" s="4" t="s">
        <v>50</v>
      </c>
    </row>
    <row r="242" spans="2:2">
      <c r="B242" t="s">
        <v>56</v>
      </c>
    </row>
    <row r="243" spans="2:2">
      <c r="B243" t="s">
        <v>61</v>
      </c>
    </row>
    <row r="244" spans="2:2">
      <c r="B244" t="s">
        <v>66</v>
      </c>
    </row>
    <row r="245" spans="2:2">
      <c r="B245" s="16" t="s">
        <v>93</v>
      </c>
    </row>
    <row r="246" spans="2:2">
      <c r="B246" s="4" t="s">
        <v>50</v>
      </c>
    </row>
    <row r="247" spans="2:2">
      <c r="B247" t="s">
        <v>56</v>
      </c>
    </row>
    <row r="248" spans="2:2">
      <c r="B248" t="s">
        <v>61</v>
      </c>
    </row>
    <row r="249" spans="2:2">
      <c r="B249" t="s">
        <v>66</v>
      </c>
    </row>
    <row r="250" spans="2:2">
      <c r="B250" s="16" t="s">
        <v>93</v>
      </c>
    </row>
    <row r="251" spans="2:2">
      <c r="B251" s="4" t="s">
        <v>50</v>
      </c>
    </row>
    <row r="252" spans="2:2">
      <c r="B252" t="s">
        <v>56</v>
      </c>
    </row>
    <row r="253" spans="2:2">
      <c r="B253" t="s">
        <v>61</v>
      </c>
    </row>
    <row r="254" spans="2:2">
      <c r="B254" t="s">
        <v>66</v>
      </c>
    </row>
    <row r="255" spans="2:2">
      <c r="B255" s="16" t="s">
        <v>93</v>
      </c>
    </row>
    <row r="256" spans="2:2">
      <c r="B256" s="4" t="s">
        <v>50</v>
      </c>
    </row>
    <row r="257" spans="2:2">
      <c r="B257" t="s">
        <v>56</v>
      </c>
    </row>
    <row r="258" spans="2:2">
      <c r="B258" t="s">
        <v>61</v>
      </c>
    </row>
    <row r="259" spans="2:2">
      <c r="B259" t="s">
        <v>66</v>
      </c>
    </row>
    <row r="260" spans="2:2">
      <c r="B260" s="16" t="s">
        <v>93</v>
      </c>
    </row>
    <row r="261" spans="2:2">
      <c r="B261" s="4" t="s">
        <v>50</v>
      </c>
    </row>
    <row r="262" spans="2:2">
      <c r="B262" t="s">
        <v>56</v>
      </c>
    </row>
    <row r="263" spans="2:2">
      <c r="B263" t="s">
        <v>61</v>
      </c>
    </row>
    <row r="264" spans="2:2">
      <c r="B264" t="s">
        <v>66</v>
      </c>
    </row>
    <row r="265" spans="2:2">
      <c r="B265" s="16" t="s">
        <v>93</v>
      </c>
    </row>
    <row r="266" spans="2:2">
      <c r="B266" s="4" t="s">
        <v>50</v>
      </c>
    </row>
    <row r="267" spans="2:2">
      <c r="B267" t="s">
        <v>56</v>
      </c>
    </row>
    <row r="268" spans="2:2">
      <c r="B268" t="s">
        <v>61</v>
      </c>
    </row>
    <row r="269" spans="2:2">
      <c r="B269" t="s">
        <v>66</v>
      </c>
    </row>
    <row r="270" spans="2:2">
      <c r="B270" s="16" t="s">
        <v>93</v>
      </c>
    </row>
    <row r="271" spans="2:2">
      <c r="B271" s="4" t="s">
        <v>50</v>
      </c>
    </row>
    <row r="272" spans="2:2">
      <c r="B272" t="s">
        <v>56</v>
      </c>
    </row>
    <row r="273" spans="2:2">
      <c r="B273" t="s">
        <v>61</v>
      </c>
    </row>
    <row r="274" spans="2:2">
      <c r="B274" t="s">
        <v>66</v>
      </c>
    </row>
    <row r="275" spans="2:2">
      <c r="B275" s="16" t="s">
        <v>93</v>
      </c>
    </row>
    <row r="276" spans="2:2">
      <c r="B276" s="4" t="s">
        <v>50</v>
      </c>
    </row>
    <row r="277" spans="2:2">
      <c r="B277" t="s">
        <v>56</v>
      </c>
    </row>
    <row r="278" spans="2:2">
      <c r="B278" t="s">
        <v>61</v>
      </c>
    </row>
    <row r="279" spans="2:2">
      <c r="B279" t="s">
        <v>66</v>
      </c>
    </row>
    <row r="280" spans="2:2">
      <c r="B280" s="16" t="s">
        <v>93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Y44"/>
  <sheetViews>
    <sheetView topLeftCell="A16" workbookViewId="0">
      <selection activeCell="A21" sqref="$A21:$XFD44"/>
    </sheetView>
  </sheetViews>
  <sheetFormatPr defaultColWidth="9" defaultRowHeight="15"/>
  <sheetData>
    <row r="7" spans="7:8">
      <c r="G7" t="s">
        <v>1625</v>
      </c>
      <c r="H7" t="s">
        <v>1626</v>
      </c>
    </row>
    <row r="8" spans="7:8">
      <c r="G8">
        <v>1</v>
      </c>
      <c r="H8">
        <v>1</v>
      </c>
    </row>
    <row r="9" spans="7:8">
      <c r="G9">
        <v>1</v>
      </c>
      <c r="H9">
        <v>0</v>
      </c>
    </row>
    <row r="10" spans="7:8">
      <c r="G10">
        <v>0</v>
      </c>
      <c r="H10">
        <v>1</v>
      </c>
    </row>
    <row r="21" s="1" customFormat="1" ht="18.75" spans="1:25">
      <c r="A21" s="4">
        <f>ROW()-6</f>
        <v>15</v>
      </c>
      <c r="B21" s="1">
        <v>113078</v>
      </c>
      <c r="C21" s="1" t="s">
        <v>50</v>
      </c>
      <c r="D21" t="str">
        <f>IF(ISBLANK(C21),"",VLOOKUP($W21,Sheet2!$A$2:$E$29,3,FALSE))</f>
        <v>UI_icon_teshudognzuo_05</v>
      </c>
      <c r="E21" t="str">
        <f>W21</f>
        <v>示威</v>
      </c>
      <c r="F21" s="1" t="s">
        <v>872</v>
      </c>
      <c r="I21" s="1">
        <v>1</v>
      </c>
      <c r="J21" s="1">
        <v>0</v>
      </c>
      <c r="K21" s="1">
        <v>1</v>
      </c>
      <c r="L21" s="1" t="s">
        <v>873</v>
      </c>
      <c r="O21" s="7">
        <v>4015306</v>
      </c>
      <c r="P21" s="1">
        <v>1</v>
      </c>
      <c r="T21" s="9"/>
      <c r="U21" s="9" t="s">
        <v>1547</v>
      </c>
      <c r="W21" s="1" t="s">
        <v>60</v>
      </c>
      <c r="X21" t="str">
        <f>IF(ISBLANK(W21),"",VLOOKUP($W21,Sheet2!$A$2:$E$29,3,FALSE))</f>
        <v>UI_icon_teshudognzuo_05</v>
      </c>
      <c r="Y21" t="str">
        <f>IF(ISBLANK(W21),"",VLOOKUP($W21,Sheet2!$A$2:$E$29,4,FALSE))</f>
        <v>BQ_mood05</v>
      </c>
    </row>
    <row r="22" s="1" customFormat="1" ht="18.75" spans="1:25">
      <c r="A22" s="4">
        <f>ROW()-6</f>
        <v>16</v>
      </c>
      <c r="B22" s="1">
        <v>113078</v>
      </c>
      <c r="C22" s="1" t="s">
        <v>56</v>
      </c>
      <c r="D22" t="str">
        <f>IF(ISBLANK(C22),"",VLOOKUP($W22,Sheet2!$A$2:$E$29,3,FALSE))</f>
        <v>UI_icon_teshudognzuo_07</v>
      </c>
      <c r="E22" t="str">
        <f>W22</f>
        <v>观望</v>
      </c>
      <c r="F22" s="1" t="s">
        <v>875</v>
      </c>
      <c r="I22" s="1">
        <v>1</v>
      </c>
      <c r="J22" s="1">
        <v>0</v>
      </c>
      <c r="K22" s="1">
        <v>1</v>
      </c>
      <c r="L22" s="1" t="s">
        <v>876</v>
      </c>
      <c r="O22" s="7">
        <v>4015306</v>
      </c>
      <c r="P22" s="1">
        <v>1</v>
      </c>
      <c r="T22" s="9"/>
      <c r="U22" s="9"/>
      <c r="W22" s="1" t="s">
        <v>127</v>
      </c>
      <c r="X22" t="str">
        <f>IF(ISBLANK(W22),"",VLOOKUP($W22,Sheet2!$A$2:$E$29,3,FALSE))</f>
        <v>UI_icon_teshudognzuo_07</v>
      </c>
      <c r="Y22" t="str">
        <f>IF(ISBLANK(W22),"",VLOOKUP($W22,Sheet2!$A$2:$E$29,4,FALSE))</f>
        <v>BQ_mood07</v>
      </c>
    </row>
    <row r="23" s="1" customFormat="1" ht="18.75" spans="1:25">
      <c r="A23" s="4">
        <f t="shared" ref="A23:A28" si="0">ROW()-6</f>
        <v>17</v>
      </c>
      <c r="B23" s="1">
        <v>113078</v>
      </c>
      <c r="C23" s="1" t="s">
        <v>61</v>
      </c>
      <c r="D23" t="str">
        <f>IF(ISBLANK(C23),"",VLOOKUP($W23,Sheet2!$A$2:$E$29,3,FALSE))</f>
        <v>UI_icon_teshudognzuo_10</v>
      </c>
      <c r="E23" t="str">
        <f t="shared" ref="E23:E28" si="1">W23</f>
        <v>生气</v>
      </c>
      <c r="F23" s="1" t="s">
        <v>877</v>
      </c>
      <c r="I23" s="1">
        <v>1</v>
      </c>
      <c r="J23" s="1">
        <v>0</v>
      </c>
      <c r="K23" s="1">
        <v>1</v>
      </c>
      <c r="L23" s="1" t="s">
        <v>878</v>
      </c>
      <c r="O23" s="7">
        <v>4015306</v>
      </c>
      <c r="P23" s="1">
        <v>1</v>
      </c>
      <c r="T23" s="9"/>
      <c r="U23" s="9"/>
      <c r="W23" s="1" t="s">
        <v>446</v>
      </c>
      <c r="X23" t="str">
        <f>IF(ISBLANK(W23),"",VLOOKUP($W23,Sheet2!$A$2:$E$29,3,FALSE))</f>
        <v>UI_icon_teshudognzuo_10</v>
      </c>
      <c r="Y23" t="str">
        <f>IF(ISBLANK(W23),"",VLOOKUP($W23,Sheet2!$A$2:$E$29,4,FALSE))</f>
        <v>BQ_mood10</v>
      </c>
    </row>
    <row r="24" s="1" customFormat="1" ht="18.75" spans="1:25">
      <c r="A24" s="4">
        <f t="shared" si="0"/>
        <v>18</v>
      </c>
      <c r="B24" s="1">
        <v>113078</v>
      </c>
      <c r="C24" s="1" t="s">
        <v>66</v>
      </c>
      <c r="D24" t="str">
        <f>IF(ISBLANK(C24),"",VLOOKUP($W24,Sheet2!$A$2:$E$29,3,FALSE))</f>
        <v>UI_icon_teshudognzuo_15</v>
      </c>
      <c r="E24" t="str">
        <f t="shared" si="1"/>
        <v>不屑</v>
      </c>
      <c r="I24" s="1">
        <v>1</v>
      </c>
      <c r="J24" s="1">
        <v>0</v>
      </c>
      <c r="K24" s="1">
        <v>1</v>
      </c>
      <c r="O24" s="7">
        <v>4015306</v>
      </c>
      <c r="P24" s="1">
        <v>1</v>
      </c>
      <c r="T24" s="9"/>
      <c r="U24" s="9"/>
      <c r="W24" s="1" t="s">
        <v>194</v>
      </c>
      <c r="X24" t="str">
        <f>IF(ISBLANK(W24),"",VLOOKUP($W24,Sheet2!$A$2:$E$29,3,FALSE))</f>
        <v>UI_icon_teshudognzuo_15</v>
      </c>
      <c r="Y24" t="str">
        <f>IF(ISBLANK(W24),"",VLOOKUP($W24,Sheet2!$A$2:$E$29,4,FALSE))</f>
        <v>BQ_mood15</v>
      </c>
    </row>
    <row r="25" s="1" customFormat="1" ht="18.75" spans="1:25">
      <c r="A25" s="4">
        <f t="shared" si="0"/>
        <v>19</v>
      </c>
      <c r="B25" s="1">
        <v>113078</v>
      </c>
      <c r="C25" s="1" t="s">
        <v>93</v>
      </c>
      <c r="D25" t="str">
        <f>IF(ISBLANK(C25),"",VLOOKUP($W25,Sheet2!$A$2:$E$29,3,FALSE))</f>
        <v>UI_icon_teshudognzuo_02</v>
      </c>
      <c r="E25" t="str">
        <f t="shared" si="1"/>
        <v>拒绝</v>
      </c>
      <c r="F25" s="1" t="s">
        <v>879</v>
      </c>
      <c r="I25" s="1">
        <v>1</v>
      </c>
      <c r="J25" s="1">
        <v>0</v>
      </c>
      <c r="K25" s="1">
        <v>1</v>
      </c>
      <c r="L25" s="1" t="s">
        <v>880</v>
      </c>
      <c r="O25" s="7">
        <v>4015306</v>
      </c>
      <c r="P25" s="1">
        <v>1</v>
      </c>
      <c r="T25" s="9"/>
      <c r="U25" s="9"/>
      <c r="W25" s="1" t="s">
        <v>77</v>
      </c>
      <c r="X25" t="str">
        <f>IF(ISBLANK(W25),"",VLOOKUP($W25,Sheet2!$A$2:$E$29,3,FALSE))</f>
        <v>UI_icon_teshudognzuo_02</v>
      </c>
      <c r="Y25" t="str">
        <f>IF(ISBLANK(W25),"",VLOOKUP($W25,Sheet2!$A$2:$E$29,4,FALSE))</f>
        <v>BQ_mood02</v>
      </c>
    </row>
    <row r="26" s="1" customFormat="1" ht="18.75" spans="1:25">
      <c r="A26" s="4">
        <f t="shared" si="0"/>
        <v>20</v>
      </c>
      <c r="B26" s="1">
        <v>113078</v>
      </c>
      <c r="C26" s="1" t="s">
        <v>364</v>
      </c>
      <c r="D26" t="str">
        <f>IF(ISBLANK(C26),"",VLOOKUP($W26,Sheet2!$A$2:$E$29,3,FALSE))</f>
        <v>UI_icon_teshudognzuo_27</v>
      </c>
      <c r="E26" t="str">
        <f t="shared" si="1"/>
        <v>秀</v>
      </c>
      <c r="I26" s="1">
        <v>0</v>
      </c>
      <c r="J26" s="1">
        <v>1</v>
      </c>
      <c r="K26" s="1">
        <v>0</v>
      </c>
      <c r="O26" s="7">
        <v>4015306</v>
      </c>
      <c r="P26" s="1">
        <v>0</v>
      </c>
      <c r="S26" s="1" t="s">
        <v>365</v>
      </c>
      <c r="T26" s="9"/>
      <c r="U26" s="9"/>
      <c r="W26" s="1" t="s">
        <v>65</v>
      </c>
      <c r="X26" t="str">
        <f>IF(ISBLANK(W26),"",VLOOKUP($W26,Sheet2!$A$2:$E$29,3,FALSE))</f>
        <v>UI_icon_teshudognzuo_27</v>
      </c>
      <c r="Y26" t="str">
        <f>IF(ISBLANK(W26),"",VLOOKUP($W26,Sheet2!$A$2:$E$29,4,FALSE))</f>
        <v>BQ_mood27</v>
      </c>
    </row>
    <row r="27" s="1" customFormat="1" ht="18.75" spans="1:25">
      <c r="A27" s="4">
        <f t="shared" si="0"/>
        <v>21</v>
      </c>
      <c r="B27" s="1">
        <v>113078</v>
      </c>
      <c r="C27" s="1" t="s">
        <v>547</v>
      </c>
      <c r="D27" t="str">
        <f>IF(ISBLANK(C27),"",VLOOKUP($W27,Sheet2!$A$2:$E$29,3,FALSE))</f>
        <v>UI_icon_teshudognzuo_27</v>
      </c>
      <c r="E27" t="str">
        <f t="shared" si="1"/>
        <v>秀</v>
      </c>
      <c r="I27" s="1">
        <v>0</v>
      </c>
      <c r="J27" s="1">
        <v>1</v>
      </c>
      <c r="K27" s="1">
        <v>0</v>
      </c>
      <c r="O27" s="7">
        <v>4015306</v>
      </c>
      <c r="P27" s="1">
        <v>0</v>
      </c>
      <c r="S27" s="1" t="s">
        <v>587</v>
      </c>
      <c r="T27" s="9"/>
      <c r="U27" s="9"/>
      <c r="W27" s="1" t="s">
        <v>65</v>
      </c>
      <c r="X27" t="str">
        <f>IF(ISBLANK(W27),"",VLOOKUP($W27,Sheet2!$A$2:$E$29,3,FALSE))</f>
        <v>UI_icon_teshudognzuo_27</v>
      </c>
      <c r="Y27" t="str">
        <f>IF(ISBLANK(W27),"",VLOOKUP($W27,Sheet2!$A$2:$E$29,4,FALSE))</f>
        <v>BQ_mood27</v>
      </c>
    </row>
    <row r="28" s="1" customFormat="1" spans="1:25">
      <c r="A28" s="5">
        <f t="shared" si="0"/>
        <v>22</v>
      </c>
      <c r="B28" s="1">
        <v>113078</v>
      </c>
      <c r="C28" s="1" t="s">
        <v>1328</v>
      </c>
      <c r="D28" s="1" t="str">
        <f>IF(ISBLANK(C28),"",VLOOKUP($W28,Sheet2!$A$2:$E$29,3,FALSE))</f>
        <v>UI_icon_teshudognzuo_28</v>
      </c>
      <c r="E28" s="1" t="str">
        <f t="shared" si="1"/>
        <v>玩</v>
      </c>
      <c r="I28" s="1">
        <v>1</v>
      </c>
      <c r="O28" s="7">
        <v>4015306</v>
      </c>
      <c r="R28" s="1">
        <v>1</v>
      </c>
      <c r="T28" s="10"/>
      <c r="U28" s="10"/>
      <c r="W28" s="1" t="s">
        <v>153</v>
      </c>
      <c r="X28" s="1" t="str">
        <f>IF(ISBLANK(W28),"",VLOOKUP($W28,Sheet2!$A$2:$E$29,3,FALSE))</f>
        <v>UI_icon_teshudognzuo_28</v>
      </c>
      <c r="Y28" s="1" t="str">
        <f>IF(ISBLANK(W28),"",VLOOKUP($W28,Sheet2!$A$2:$E$29,4,FALSE))</f>
        <v>BQ_mood28</v>
      </c>
    </row>
    <row r="29" s="2" customFormat="1" ht="16" customHeight="1" spans="1:25">
      <c r="A29" s="4">
        <f t="shared" ref="A29:A44" si="2">ROW()-6</f>
        <v>23</v>
      </c>
      <c r="B29" s="2">
        <v>113079</v>
      </c>
      <c r="C29" s="2" t="s">
        <v>50</v>
      </c>
      <c r="D29" s="2" t="str">
        <f>IF(ISBLANK(C29),"",VLOOKUP($W29,Sheet2!$A$2:$E$29,3,FALSE))</f>
        <v>UI_icon_teshudognzuo_05</v>
      </c>
      <c r="E29" s="2" t="str">
        <f t="shared" ref="E29:E44" si="3">W29</f>
        <v>示威</v>
      </c>
      <c r="F29" s="2" t="s">
        <v>881</v>
      </c>
      <c r="I29" s="2">
        <v>1</v>
      </c>
      <c r="J29" s="2">
        <v>0</v>
      </c>
      <c r="K29" s="2">
        <v>1</v>
      </c>
      <c r="L29" s="2" t="s">
        <v>882</v>
      </c>
      <c r="O29" s="7">
        <v>4015307</v>
      </c>
      <c r="P29" s="2">
        <v>1</v>
      </c>
      <c r="T29" s="11"/>
      <c r="U29" s="11" t="s">
        <v>1548</v>
      </c>
      <c r="W29" s="2" t="s">
        <v>60</v>
      </c>
      <c r="X29" s="2" t="str">
        <f>IF(ISBLANK(W29),"",VLOOKUP($W29,Sheet2!$A$2:$E$29,3,FALSE))</f>
        <v>UI_icon_teshudognzuo_05</v>
      </c>
      <c r="Y29" s="2" t="str">
        <f>IF(ISBLANK(W29),"",VLOOKUP($W29,Sheet2!$A$2:$E$29,4,FALSE))</f>
        <v>BQ_mood05</v>
      </c>
    </row>
    <row r="30" s="2" customFormat="1" ht="18" customHeight="1" spans="1:25">
      <c r="A30" s="4">
        <f t="shared" si="2"/>
        <v>24</v>
      </c>
      <c r="B30" s="2">
        <v>113079</v>
      </c>
      <c r="C30" s="2" t="s">
        <v>56</v>
      </c>
      <c r="D30" s="2" t="str">
        <f>IF(ISBLANK(C30),"",VLOOKUP($W30,Sheet2!$A$2:$E$29,3,FALSE))</f>
        <v>UI_icon_teshudognzuo_07</v>
      </c>
      <c r="E30" s="2" t="str">
        <f t="shared" si="3"/>
        <v>观望</v>
      </c>
      <c r="F30" s="2" t="s">
        <v>884</v>
      </c>
      <c r="I30" s="2">
        <v>1</v>
      </c>
      <c r="J30" s="2">
        <v>0</v>
      </c>
      <c r="K30" s="2">
        <v>1</v>
      </c>
      <c r="L30" s="2" t="s">
        <v>885</v>
      </c>
      <c r="O30" s="7">
        <v>4015307</v>
      </c>
      <c r="P30" s="2">
        <v>1</v>
      </c>
      <c r="T30" s="11"/>
      <c r="U30" s="11"/>
      <c r="W30" s="2" t="s">
        <v>127</v>
      </c>
      <c r="X30" s="2" t="str">
        <f>IF(ISBLANK(W30),"",VLOOKUP($W30,Sheet2!$A$2:$E$29,3,FALSE))</f>
        <v>UI_icon_teshudognzuo_07</v>
      </c>
      <c r="Y30" s="2" t="str">
        <f>IF(ISBLANK(W30),"",VLOOKUP($W30,Sheet2!$A$2:$E$29,4,FALSE))</f>
        <v>BQ_mood07</v>
      </c>
    </row>
    <row r="31" s="2" customFormat="1" ht="17" customHeight="1" spans="1:25">
      <c r="A31" s="4">
        <f t="shared" si="2"/>
        <v>25</v>
      </c>
      <c r="B31" s="2">
        <v>113079</v>
      </c>
      <c r="C31" s="2" t="s">
        <v>61</v>
      </c>
      <c r="D31" s="2" t="str">
        <f>IF(ISBLANK(C31),"",VLOOKUP($W31,Sheet2!$A$2:$E$29,3,FALSE))</f>
        <v>UI_icon_teshudognzuo_15</v>
      </c>
      <c r="E31" s="2" t="str">
        <f t="shared" si="3"/>
        <v>不屑</v>
      </c>
      <c r="F31" s="2" t="s">
        <v>886</v>
      </c>
      <c r="I31" s="2">
        <v>1</v>
      </c>
      <c r="J31" s="2">
        <v>0</v>
      </c>
      <c r="K31" s="2">
        <v>1</v>
      </c>
      <c r="L31" s="2" t="s">
        <v>887</v>
      </c>
      <c r="O31" s="7">
        <v>4015307</v>
      </c>
      <c r="P31" s="2">
        <v>1</v>
      </c>
      <c r="T31" s="11"/>
      <c r="U31" s="11"/>
      <c r="W31" s="2" t="s">
        <v>194</v>
      </c>
      <c r="X31" s="2" t="str">
        <f>IF(ISBLANK(W31),"",VLOOKUP($W31,Sheet2!$A$2:$E$29,3,FALSE))</f>
        <v>UI_icon_teshudognzuo_15</v>
      </c>
      <c r="Y31" s="2" t="str">
        <f>IF(ISBLANK(W31),"",VLOOKUP($W31,Sheet2!$A$2:$E$29,4,FALSE))</f>
        <v>BQ_mood15</v>
      </c>
    </row>
    <row r="32" s="2" customFormat="1" spans="1:25">
      <c r="A32" s="4">
        <f t="shared" si="2"/>
        <v>26</v>
      </c>
      <c r="B32" s="2">
        <v>113079</v>
      </c>
      <c r="C32" s="2" t="s">
        <v>66</v>
      </c>
      <c r="D32" s="2" t="str">
        <f>IF(ISBLANK(C32),"",VLOOKUP($W32,Sheet2!$A$2:$E$29,3,FALSE))</f>
        <v>UI_icon_teshudognzuo_02</v>
      </c>
      <c r="E32" s="2" t="str">
        <f t="shared" si="3"/>
        <v>拒绝</v>
      </c>
      <c r="I32" s="2">
        <v>1</v>
      </c>
      <c r="J32" s="2">
        <v>0</v>
      </c>
      <c r="K32" s="2">
        <v>1</v>
      </c>
      <c r="O32" s="7">
        <v>4015307</v>
      </c>
      <c r="P32" s="2">
        <v>1</v>
      </c>
      <c r="T32" s="11"/>
      <c r="U32" s="11"/>
      <c r="W32" s="2" t="s">
        <v>77</v>
      </c>
      <c r="X32" s="2" t="str">
        <f>IF(ISBLANK(W32),"",VLOOKUP($W32,Sheet2!$A$2:$E$29,3,FALSE))</f>
        <v>UI_icon_teshudognzuo_02</v>
      </c>
      <c r="Y32" s="2" t="str">
        <f>IF(ISBLANK(W32),"",VLOOKUP($W32,Sheet2!$A$2:$E$29,4,FALSE))</f>
        <v>BQ_mood02</v>
      </c>
    </row>
    <row r="33" s="2" customFormat="1" ht="19" customHeight="1" spans="1:25">
      <c r="A33" s="4">
        <f t="shared" si="2"/>
        <v>27</v>
      </c>
      <c r="B33" s="2">
        <v>113079</v>
      </c>
      <c r="C33" s="2" t="s">
        <v>93</v>
      </c>
      <c r="D33" s="2" t="str">
        <f>IF(ISBLANK(C33),"",VLOOKUP($W33,Sheet2!$A$2:$E$29,3,FALSE))</f>
        <v>UI_icon_teshudognzuo_04</v>
      </c>
      <c r="E33" s="2" t="str">
        <f t="shared" si="3"/>
        <v>放松</v>
      </c>
      <c r="F33" s="2" t="s">
        <v>888</v>
      </c>
      <c r="I33" s="2">
        <v>1</v>
      </c>
      <c r="J33" s="2">
        <v>0</v>
      </c>
      <c r="K33" s="2">
        <v>1</v>
      </c>
      <c r="L33" s="2" t="s">
        <v>889</v>
      </c>
      <c r="O33" s="7">
        <v>4015307</v>
      </c>
      <c r="P33" s="2">
        <v>1</v>
      </c>
      <c r="T33" s="11"/>
      <c r="U33" s="11"/>
      <c r="W33" s="2" t="s">
        <v>111</v>
      </c>
      <c r="X33" s="2" t="str">
        <f>IF(ISBLANK(W33),"",VLOOKUP($W33,Sheet2!$A$2:$E$29,3,FALSE))</f>
        <v>UI_icon_teshudognzuo_04</v>
      </c>
      <c r="Y33" s="2" t="str">
        <f>IF(ISBLANK(W33),"",VLOOKUP($W33,Sheet2!$A$2:$E$29,4,FALSE))</f>
        <v>BQ_mood04</v>
      </c>
    </row>
    <row r="34" s="2" customFormat="1" ht="18" customHeight="1" spans="1:25">
      <c r="A34" s="4">
        <f t="shared" si="2"/>
        <v>28</v>
      </c>
      <c r="B34" s="2">
        <v>113079</v>
      </c>
      <c r="C34" s="2" t="s">
        <v>364</v>
      </c>
      <c r="D34" s="2" t="str">
        <f>IF(ISBLANK(C34),"",VLOOKUP($W34,Sheet2!$A$2:$E$29,3,FALSE))</f>
        <v>UI_icon_teshudognzuo_27</v>
      </c>
      <c r="E34" s="2" t="str">
        <f t="shared" si="3"/>
        <v>秀</v>
      </c>
      <c r="I34" s="2">
        <v>0</v>
      </c>
      <c r="J34" s="2">
        <v>1</v>
      </c>
      <c r="K34" s="2">
        <v>0</v>
      </c>
      <c r="O34" s="7">
        <v>4015307</v>
      </c>
      <c r="P34" s="2">
        <v>0</v>
      </c>
      <c r="S34" s="2" t="s">
        <v>365</v>
      </c>
      <c r="T34" s="11"/>
      <c r="U34" s="11"/>
      <c r="W34" s="2" t="s">
        <v>65</v>
      </c>
      <c r="X34" s="2" t="str">
        <f>IF(ISBLANK(W34),"",VLOOKUP($W34,Sheet2!$A$2:$E$29,3,FALSE))</f>
        <v>UI_icon_teshudognzuo_27</v>
      </c>
      <c r="Y34" s="2" t="str">
        <f>IF(ISBLANK(W34),"",VLOOKUP($W34,Sheet2!$A$2:$E$29,4,FALSE))</f>
        <v>BQ_mood27</v>
      </c>
    </row>
    <row r="35" s="2" customFormat="1" ht="18.75" spans="1:25">
      <c r="A35" s="4">
        <f t="shared" si="2"/>
        <v>29</v>
      </c>
      <c r="B35" s="2">
        <v>113079</v>
      </c>
      <c r="C35" s="2" t="s">
        <v>547</v>
      </c>
      <c r="D35" s="2" t="str">
        <f>IF(ISBLANK(C35),"",VLOOKUP($W35,Sheet2!$A$2:$E$29,3,FALSE))</f>
        <v>UI_icon_teshudognzuo_27</v>
      </c>
      <c r="E35" s="2" t="str">
        <f t="shared" si="3"/>
        <v>秀</v>
      </c>
      <c r="I35" s="2">
        <v>0</v>
      </c>
      <c r="J35" s="2">
        <v>1</v>
      </c>
      <c r="K35" s="2">
        <v>0</v>
      </c>
      <c r="O35" s="7">
        <v>4015307</v>
      </c>
      <c r="P35" s="2">
        <v>0</v>
      </c>
      <c r="S35" s="3" t="s">
        <v>587</v>
      </c>
      <c r="T35" s="12"/>
      <c r="U35" s="12"/>
      <c r="W35" s="2" t="s">
        <v>65</v>
      </c>
      <c r="X35" s="2" t="str">
        <f>IF(ISBLANK(W35),"",VLOOKUP($W35,Sheet2!$A$2:$E$29,3,FALSE))</f>
        <v>UI_icon_teshudognzuo_27</v>
      </c>
      <c r="Y35" s="2" t="str">
        <f>IF(ISBLANK(W35),"",VLOOKUP($W35,Sheet2!$A$2:$E$29,4,FALSE))</f>
        <v>BQ_mood27</v>
      </c>
    </row>
    <row r="36" s="2" customFormat="1" spans="1:25">
      <c r="A36" s="4">
        <f t="shared" si="2"/>
        <v>30</v>
      </c>
      <c r="B36" s="2">
        <v>113079</v>
      </c>
      <c r="C36" s="2" t="s">
        <v>1328</v>
      </c>
      <c r="D36" s="2" t="str">
        <f>IF(ISBLANK(C36),"",VLOOKUP($W36,Sheet2!$A$2:$E$29,3,FALSE))</f>
        <v>UI_icon_teshudognzuo_28</v>
      </c>
      <c r="E36" s="2" t="str">
        <f t="shared" si="3"/>
        <v>玩</v>
      </c>
      <c r="I36" s="2">
        <v>1</v>
      </c>
      <c r="O36" s="7">
        <v>4015307</v>
      </c>
      <c r="R36" s="2">
        <v>1</v>
      </c>
      <c r="T36" s="13"/>
      <c r="U36" s="13"/>
      <c r="W36" s="2" t="s">
        <v>153</v>
      </c>
      <c r="X36" s="2" t="str">
        <f>IF(ISBLANK(W36),"",VLOOKUP($W36,Sheet2!$A$2:$E$29,3,FALSE))</f>
        <v>UI_icon_teshudognzuo_28</v>
      </c>
      <c r="Y36" s="2" t="str">
        <f>IF(ISBLANK(W36),"",VLOOKUP($W36,Sheet2!$A$2:$E$29,4,FALSE))</f>
        <v>BQ_mood28</v>
      </c>
    </row>
    <row r="37" s="3" customFormat="1" ht="23.25" spans="1:25">
      <c r="A37" s="4">
        <f t="shared" si="2"/>
        <v>31</v>
      </c>
      <c r="B37" s="3">
        <v>113083</v>
      </c>
      <c r="C37" s="3" t="s">
        <v>50</v>
      </c>
      <c r="D37" s="3" t="str">
        <f>IF(ISBLANK(C37),"",VLOOKUP($W37,Sheet2!$A$2:$E$29,3,FALSE))</f>
        <v>UI_icon_teshudognzuo_04</v>
      </c>
      <c r="E37" s="3" t="str">
        <f t="shared" si="3"/>
        <v>放松</v>
      </c>
      <c r="F37" s="3" t="s">
        <v>919</v>
      </c>
      <c r="I37" s="3">
        <v>1</v>
      </c>
      <c r="J37" s="3">
        <v>0</v>
      </c>
      <c r="K37" s="3">
        <v>1</v>
      </c>
      <c r="L37" s="3" t="s">
        <v>920</v>
      </c>
      <c r="O37" s="7">
        <v>4015308</v>
      </c>
      <c r="P37" s="3">
        <v>1</v>
      </c>
      <c r="T37" s="14"/>
      <c r="U37" s="14" t="s">
        <v>1549</v>
      </c>
      <c r="W37" s="3" t="s">
        <v>111</v>
      </c>
      <c r="X37" s="3" t="str">
        <f>IF(ISBLANK(W37),"",VLOOKUP($W37,Sheet2!$A$2:$E$29,3,FALSE))</f>
        <v>UI_icon_teshudognzuo_04</v>
      </c>
      <c r="Y37" s="3" t="str">
        <f>IF(ISBLANK(W37),"",VLOOKUP($W37,Sheet2!$A$2:$E$29,4,FALSE))</f>
        <v>BQ_mood04</v>
      </c>
    </row>
    <row r="38" s="3" customFormat="1" spans="1:25">
      <c r="A38" s="4">
        <f t="shared" si="2"/>
        <v>32</v>
      </c>
      <c r="B38" s="3">
        <v>113083</v>
      </c>
      <c r="C38" s="3" t="s">
        <v>56</v>
      </c>
      <c r="D38" s="3" t="str">
        <f>IF(ISBLANK(C38),"",VLOOKUP($W38,Sheet2!$A$2:$E$29,3,FALSE))</f>
        <v>UI_icon_teshudognzuo_07</v>
      </c>
      <c r="E38" s="3" t="str">
        <f t="shared" si="3"/>
        <v>观望</v>
      </c>
      <c r="F38" s="3" t="s">
        <v>922</v>
      </c>
      <c r="I38" s="3">
        <v>1</v>
      </c>
      <c r="J38" s="3">
        <v>0</v>
      </c>
      <c r="K38" s="3">
        <v>1</v>
      </c>
      <c r="O38" s="7">
        <v>4015308</v>
      </c>
      <c r="P38" s="3">
        <v>1</v>
      </c>
      <c r="T38" s="15"/>
      <c r="U38" s="15"/>
      <c r="W38" s="3" t="s">
        <v>127</v>
      </c>
      <c r="X38" s="3" t="str">
        <f>IF(ISBLANK(W38),"",VLOOKUP($W38,Sheet2!$A$2:$E$29,3,FALSE))</f>
        <v>UI_icon_teshudognzuo_07</v>
      </c>
      <c r="Y38" s="3" t="str">
        <f>IF(ISBLANK(W38),"",VLOOKUP($W38,Sheet2!$A$2:$E$29,4,FALSE))</f>
        <v>BQ_mood07</v>
      </c>
    </row>
    <row r="39" s="3" customFormat="1" spans="1:25">
      <c r="A39" s="4">
        <f t="shared" si="2"/>
        <v>33</v>
      </c>
      <c r="B39" s="3">
        <v>113083</v>
      </c>
      <c r="C39" s="3" t="s">
        <v>61</v>
      </c>
      <c r="D39" s="3" t="str">
        <f>IF(ISBLANK(C39),"",VLOOKUP($W39,Sheet2!$A$2:$E$29,3,FALSE))</f>
        <v>UI_icon_teshudognzuo_08</v>
      </c>
      <c r="E39" s="3" t="str">
        <f t="shared" si="3"/>
        <v>休闲</v>
      </c>
      <c r="F39" s="3" t="s">
        <v>923</v>
      </c>
      <c r="I39" s="3">
        <v>1</v>
      </c>
      <c r="J39" s="3">
        <v>0</v>
      </c>
      <c r="K39" s="3">
        <v>1</v>
      </c>
      <c r="L39" s="3" t="s">
        <v>924</v>
      </c>
      <c r="O39" s="7">
        <v>4015308</v>
      </c>
      <c r="P39" s="3">
        <v>1</v>
      </c>
      <c r="T39" s="15"/>
      <c r="U39" s="15"/>
      <c r="W39" s="3" t="s">
        <v>72</v>
      </c>
      <c r="X39" s="3" t="str">
        <f>IF(ISBLANK(W39),"",VLOOKUP($W39,Sheet2!$A$2:$E$29,3,FALSE))</f>
        <v>UI_icon_teshudognzuo_08</v>
      </c>
      <c r="Y39" s="3" t="str">
        <f>IF(ISBLANK(W39),"",VLOOKUP($W39,Sheet2!$A$2:$E$29,4,FALSE))</f>
        <v>BQ_mood08</v>
      </c>
    </row>
    <row r="40" s="3" customFormat="1" spans="1:25">
      <c r="A40" s="4">
        <f t="shared" si="2"/>
        <v>34</v>
      </c>
      <c r="B40" s="3">
        <v>113083</v>
      </c>
      <c r="C40" s="3" t="s">
        <v>66</v>
      </c>
      <c r="D40" s="3" t="str">
        <f>IF(ISBLANK(C40),"",VLOOKUP($W40,Sheet2!$A$2:$E$29,3,FALSE))</f>
        <v>UI_icon_teshudognzuo_15</v>
      </c>
      <c r="E40" s="3" t="str">
        <f t="shared" si="3"/>
        <v>不屑</v>
      </c>
      <c r="F40" s="3" t="s">
        <v>925</v>
      </c>
      <c r="I40" s="3">
        <v>1</v>
      </c>
      <c r="J40" s="3">
        <v>0</v>
      </c>
      <c r="K40" s="3">
        <v>1</v>
      </c>
      <c r="L40" s="3" t="s">
        <v>926</v>
      </c>
      <c r="O40" s="7">
        <v>4015308</v>
      </c>
      <c r="P40" s="3">
        <v>1</v>
      </c>
      <c r="T40" s="15"/>
      <c r="U40" s="15"/>
      <c r="W40" s="3" t="s">
        <v>194</v>
      </c>
      <c r="X40" s="3" t="str">
        <f>IF(ISBLANK(W40),"",VLOOKUP($W40,Sheet2!$A$2:$E$29,3,FALSE))</f>
        <v>UI_icon_teshudognzuo_15</v>
      </c>
      <c r="Y40" s="3" t="str">
        <f>IF(ISBLANK(W40),"",VLOOKUP($W40,Sheet2!$A$2:$E$29,4,FALSE))</f>
        <v>BQ_mood15</v>
      </c>
    </row>
    <row r="41" s="3" customFormat="1" spans="1:25">
      <c r="A41" s="4">
        <f t="shared" si="2"/>
        <v>35</v>
      </c>
      <c r="B41" s="3">
        <v>113083</v>
      </c>
      <c r="C41" s="3" t="s">
        <v>93</v>
      </c>
      <c r="D41" s="3" t="str">
        <f>IF(ISBLANK(C41),"",VLOOKUP($W41,Sheet2!$A$2:$E$29,3,FALSE))</f>
        <v>UI_icon_teshudognzuo_02</v>
      </c>
      <c r="E41" s="3" t="str">
        <f t="shared" si="3"/>
        <v>拒绝</v>
      </c>
      <c r="F41" s="3" t="s">
        <v>927</v>
      </c>
      <c r="I41" s="3">
        <v>1</v>
      </c>
      <c r="J41" s="3">
        <v>0</v>
      </c>
      <c r="K41" s="3">
        <v>1</v>
      </c>
      <c r="L41" s="3" t="s">
        <v>928</v>
      </c>
      <c r="O41" s="7">
        <v>4015308</v>
      </c>
      <c r="P41" s="3">
        <v>1</v>
      </c>
      <c r="T41" s="15"/>
      <c r="U41" s="15"/>
      <c r="W41" s="3" t="s">
        <v>77</v>
      </c>
      <c r="X41" s="3" t="str">
        <f>IF(ISBLANK(W41),"",VLOOKUP($W41,Sheet2!$A$2:$E$29,3,FALSE))</f>
        <v>UI_icon_teshudognzuo_02</v>
      </c>
      <c r="Y41" s="3" t="str">
        <f>IF(ISBLANK(W41),"",VLOOKUP($W41,Sheet2!$A$2:$E$29,4,FALSE))</f>
        <v>BQ_mood02</v>
      </c>
    </row>
    <row r="42" s="3" customFormat="1" spans="1:25">
      <c r="A42" s="4">
        <f t="shared" si="2"/>
        <v>36</v>
      </c>
      <c r="B42" s="3">
        <v>113083</v>
      </c>
      <c r="C42" s="3" t="s">
        <v>364</v>
      </c>
      <c r="D42" s="3" t="str">
        <f>IF(ISBLANK(C42),"",VLOOKUP($W42,Sheet2!$A$2:$E$29,3,FALSE))</f>
        <v>UI_icon_teshudognzuo_27</v>
      </c>
      <c r="E42" s="3" t="str">
        <f t="shared" si="3"/>
        <v>秀</v>
      </c>
      <c r="I42" s="3">
        <v>0</v>
      </c>
      <c r="J42" s="3">
        <v>1</v>
      </c>
      <c r="K42" s="3">
        <v>0</v>
      </c>
      <c r="O42" s="7">
        <v>4015308</v>
      </c>
      <c r="P42" s="3">
        <v>0</v>
      </c>
      <c r="S42" s="3" t="s">
        <v>365</v>
      </c>
      <c r="T42" s="15"/>
      <c r="U42" s="15"/>
      <c r="W42" s="3" t="s">
        <v>65</v>
      </c>
      <c r="X42" s="3" t="str">
        <f>IF(ISBLANK(W42),"",VLOOKUP($W42,Sheet2!$A$2:$E$29,3,FALSE))</f>
        <v>UI_icon_teshudognzuo_27</v>
      </c>
      <c r="Y42" s="3" t="str">
        <f>IF(ISBLANK(W42),"",VLOOKUP($W42,Sheet2!$A$2:$E$29,4,FALSE))</f>
        <v>BQ_mood27</v>
      </c>
    </row>
    <row r="43" s="3" customFormat="1" spans="1:25">
      <c r="A43" s="4">
        <f t="shared" si="2"/>
        <v>37</v>
      </c>
      <c r="B43" s="3">
        <v>113083</v>
      </c>
      <c r="C43" s="3" t="s">
        <v>1328</v>
      </c>
      <c r="D43" s="3" t="str">
        <f>IF(ISBLANK(C43),"",VLOOKUP($W43,Sheet2!$A$2:$E$29,3,FALSE))</f>
        <v>UI_icon_teshudognzuo_28</v>
      </c>
      <c r="E43" s="3" t="str">
        <f t="shared" si="3"/>
        <v>玩</v>
      </c>
      <c r="I43" s="3">
        <v>1</v>
      </c>
      <c r="O43" s="7">
        <v>4015308</v>
      </c>
      <c r="R43" s="3">
        <v>1</v>
      </c>
      <c r="W43" s="3" t="s">
        <v>153</v>
      </c>
      <c r="X43" s="3" t="str">
        <f>IF(ISBLANK(W43),"",VLOOKUP($W43,Sheet2!$A$2:$E$29,3,FALSE))</f>
        <v>UI_icon_teshudognzuo_28</v>
      </c>
      <c r="Y43" s="3" t="str">
        <f>IF(ISBLANK(W43),"",VLOOKUP($W43,Sheet2!$A$2:$E$29,4,FALSE))</f>
        <v>BQ_mood28</v>
      </c>
    </row>
    <row r="44" s="3" customFormat="1" ht="112.5" spans="1:25">
      <c r="A44" s="4">
        <f t="shared" si="2"/>
        <v>38</v>
      </c>
      <c r="B44" s="3">
        <v>113083</v>
      </c>
      <c r="C44" s="3" t="s">
        <v>547</v>
      </c>
      <c r="D44" s="6" t="str">
        <f>X44</f>
        <v>UI_icon_teshudognzuo_27</v>
      </c>
      <c r="E44" s="3" t="str">
        <f t="shared" si="3"/>
        <v>秀</v>
      </c>
      <c r="I44" s="3">
        <v>0</v>
      </c>
      <c r="J44" s="3">
        <v>1</v>
      </c>
      <c r="K44" s="3">
        <v>0</v>
      </c>
      <c r="L44" s="8"/>
      <c r="O44" s="7">
        <v>4015308</v>
      </c>
      <c r="P44" s="3">
        <v>0</v>
      </c>
      <c r="S44" s="3" t="s">
        <v>587</v>
      </c>
      <c r="T44" s="12"/>
      <c r="U44" s="12" t="s">
        <v>1550</v>
      </c>
      <c r="W44" s="3" t="s">
        <v>65</v>
      </c>
      <c r="X44" s="3" t="str">
        <f>IF(ISBLANK(W44),"",VLOOKUP($W44,[3]Sheet2!$A$2:$E$29,3,FALSE))</f>
        <v>UI_icon_teshudognzuo_27</v>
      </c>
      <c r="Y44" s="3" t="str">
        <f>IF(ISBLANK(W44),"",VLOOKUP($W44,[3]Sheet2!$A$2:$E$29,4,FALSE))</f>
        <v>BQ_mood27</v>
      </c>
    </row>
  </sheetData>
  <mergeCells count="3">
    <mergeCell ref="U21:U26"/>
    <mergeCell ref="U29:U36"/>
    <mergeCell ref="U37:U42"/>
  </mergeCells>
  <conditionalFormatting sqref="A28">
    <cfRule type="duplicateValues" dxfId="1" priority="1"/>
  </conditionalFormatting>
  <conditionalFormatting sqref="A37:A44">
    <cfRule type="duplicateValues" dxfId="1" priority="2"/>
  </conditionalFormatting>
  <conditionalFormatting sqref="A21:A27 A29:A36">
    <cfRule type="duplicateValues" dxfId="1" priority="3"/>
  </conditionalFormatting>
  <pageMargins left="0.75" right="0.75" top="1" bottom="1" header="0.511805555555556" footer="0.51180555555555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WPS_1638872795</cp:lastModifiedBy>
  <dcterms:created xsi:type="dcterms:W3CDTF">2018-06-28T07:59:00Z</dcterms:created>
  <dcterms:modified xsi:type="dcterms:W3CDTF">2026-02-06T10:16:36Z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1033-12.2.0.17545</vt:lpwstr>
  </property>
  <property fmtid="{D5CDD505-2E9C-101B-9397-08002B2CF9AE}" pid="3" name="ICV">
    <vt:lpwstr>B555B853DCDE4F8AAD19299E32DD7679</vt:lpwstr>
  </property>
</Properties>
</file>