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filterPrivacy="1" defaultThemeVersion="124226"/>
  <xr:revisionPtr revIDLastSave="0" documentId="13_ncr:1_{93C38EE6-7D95-4D3D-A85B-817E3D4837A0}" xr6:coauthVersionLast="36" xr6:coauthVersionMax="36" xr10:uidLastSave="{00000000-0000-0000-0000-000000000000}"/>
  <bookViews>
    <workbookView xWindow="240" yWindow="110" windowWidth="14810" windowHeight="802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65" i="2" l="1"/>
  <c r="D65" i="2"/>
  <c r="C65" i="2"/>
  <c r="E66" i="2" l="1"/>
  <c r="C66" i="2"/>
  <c r="F66" i="2" s="1"/>
  <c r="D66" i="2"/>
  <c r="F65" i="2"/>
  <c r="L15" i="1"/>
  <c r="L16" i="1"/>
  <c r="L17" i="1"/>
  <c r="L18" i="1"/>
  <c r="L19" i="1"/>
  <c r="L20" i="1"/>
  <c r="L14" i="1"/>
  <c r="L21" i="1" l="1"/>
  <c r="I3" i="1"/>
  <c r="I4" i="1"/>
  <c r="I5" i="1"/>
  <c r="I6" i="1"/>
  <c r="I7" i="1"/>
  <c r="I2" i="1"/>
  <c r="G7" i="1"/>
  <c r="G3" i="1"/>
  <c r="G4" i="1"/>
  <c r="G5" i="1"/>
  <c r="G6" i="1"/>
  <c r="G2" i="1"/>
  <c r="E3" i="1"/>
  <c r="E4" i="1"/>
  <c r="E5" i="1"/>
  <c r="E6" i="1"/>
  <c r="E7" i="1"/>
  <c r="E2" i="1"/>
  <c r="I9" i="1" l="1"/>
  <c r="E9" i="1"/>
  <c r="G9" i="1"/>
</calcChain>
</file>

<file path=xl/sharedStrings.xml><?xml version="1.0" encoding="utf-8"?>
<sst xmlns="http://schemas.openxmlformats.org/spreadsheetml/2006/main" count="107" uniqueCount="72">
  <si>
    <t>2k 以下</t>
    <phoneticPr fontId="1" type="noConversion"/>
  </si>
  <si>
    <t>1000</t>
    <phoneticPr fontId="1" type="noConversion"/>
  </si>
  <si>
    <t>2-4k</t>
    <phoneticPr fontId="1" type="noConversion"/>
  </si>
  <si>
    <t>4-6k</t>
    <phoneticPr fontId="1" type="noConversion"/>
  </si>
  <si>
    <t>6-8k</t>
    <phoneticPr fontId="1" type="noConversion"/>
  </si>
  <si>
    <t>8-10k</t>
    <phoneticPr fontId="1" type="noConversion"/>
  </si>
  <si>
    <t>10k 以上</t>
    <phoneticPr fontId="1" type="noConversion"/>
  </si>
  <si>
    <t>3000</t>
    <phoneticPr fontId="1" type="noConversion"/>
  </si>
  <si>
    <t>5000</t>
    <phoneticPr fontId="1" type="noConversion"/>
  </si>
  <si>
    <t>7000</t>
    <phoneticPr fontId="1" type="noConversion"/>
  </si>
  <si>
    <t>9000</t>
    <phoneticPr fontId="1" type="noConversion"/>
  </si>
  <si>
    <t>11000</t>
    <phoneticPr fontId="1" type="noConversion"/>
  </si>
  <si>
    <t>自营</t>
    <phoneticPr fontId="1" type="noConversion"/>
  </si>
  <si>
    <t>代理和加盟</t>
    <phoneticPr fontId="1" type="noConversion"/>
  </si>
  <si>
    <t>众包</t>
    <phoneticPr fontId="1" type="noConversion"/>
  </si>
  <si>
    <t>平均收入</t>
    <phoneticPr fontId="1" type="noConversion"/>
  </si>
  <si>
    <t>&lt;2k</t>
    <phoneticPr fontId="1" type="noConversion"/>
  </si>
  <si>
    <t>1000</t>
    <phoneticPr fontId="1" type="noConversion"/>
  </si>
  <si>
    <t>2-3k</t>
    <phoneticPr fontId="1" type="noConversion"/>
  </si>
  <si>
    <t>3-4k</t>
    <phoneticPr fontId="1" type="noConversion"/>
  </si>
  <si>
    <t>4-5k</t>
    <phoneticPr fontId="1" type="noConversion"/>
  </si>
  <si>
    <t>5-8k</t>
    <phoneticPr fontId="1" type="noConversion"/>
  </si>
  <si>
    <t>8-10k</t>
    <phoneticPr fontId="1" type="noConversion"/>
  </si>
  <si>
    <t>10k+</t>
    <phoneticPr fontId="1" type="noConversion"/>
  </si>
  <si>
    <t>2500</t>
    <phoneticPr fontId="1" type="noConversion"/>
  </si>
  <si>
    <t>3500</t>
    <phoneticPr fontId="1" type="noConversion"/>
  </si>
  <si>
    <t>4500</t>
    <phoneticPr fontId="1" type="noConversion"/>
  </si>
  <si>
    <t>6500</t>
    <phoneticPr fontId="1" type="noConversion"/>
  </si>
  <si>
    <t>9000</t>
    <phoneticPr fontId="1" type="noConversion"/>
  </si>
  <si>
    <t>11000</t>
    <phoneticPr fontId="1" type="noConversion"/>
  </si>
  <si>
    <t>18+a%</t>
    <phoneticPr fontId="1" type="noConversion"/>
  </si>
  <si>
    <t>25-a%</t>
    <phoneticPr fontId="1" type="noConversion"/>
  </si>
  <si>
    <t>a=13</t>
    <phoneticPr fontId="1" type="noConversion"/>
  </si>
  <si>
    <t>来自《新时代+新青年：2018年外卖骑手群体研究报告》</t>
    <phoneticPr fontId="1" type="noConversion"/>
  </si>
  <si>
    <t>收入区间</t>
    <phoneticPr fontId="1" type="noConversion"/>
  </si>
  <si>
    <t>2k以下</t>
    <phoneticPr fontId="1" type="noConversion"/>
  </si>
  <si>
    <t>10k以上</t>
    <phoneticPr fontId="1" type="noConversion"/>
  </si>
  <si>
    <t>来自《城市新青年：2018外卖骑手就业报告》</t>
    <phoneticPr fontId="1" type="noConversion"/>
  </si>
  <si>
    <t>总体</t>
    <phoneticPr fontId="1" type="noConversion"/>
  </si>
  <si>
    <t>有效样本：11.8万</t>
    <phoneticPr fontId="1" type="noConversion"/>
  </si>
  <si>
    <t>有效样本：3.8万</t>
    <phoneticPr fontId="1" type="noConversion"/>
  </si>
  <si>
    <t>设收入为5-6k的骑手占比为a，对两个数据进行整合，可以得到：</t>
    <phoneticPr fontId="1" type="noConversion"/>
  </si>
  <si>
    <t>自营 x</t>
    <phoneticPr fontId="1" type="noConversion"/>
  </si>
  <si>
    <t>众包 z</t>
    <phoneticPr fontId="1" type="noConversion"/>
  </si>
  <si>
    <t>总体 1</t>
    <phoneticPr fontId="1" type="noConversion"/>
  </si>
  <si>
    <t>解方程，可得</t>
    <phoneticPr fontId="1" type="noConversion"/>
  </si>
  <si>
    <t>设自营骑手占比为x，代理加盟骑手占比为y，众包骑手占比为z，通过对2-4k, 4-6k, 6-8k 三收入区间的分析，联立以下方程，</t>
    <phoneticPr fontId="1" type="noConversion"/>
  </si>
  <si>
    <t>将数据带回2k以下，8-10k 两区间进行验证，</t>
    <phoneticPr fontId="1" type="noConversion"/>
  </si>
  <si>
    <t>由于元数据精确到1%，总体来说，数据与实际的误差在可接受范围内。</t>
    <phoneticPr fontId="1" type="noConversion"/>
  </si>
  <si>
    <t>自营 6.4%</t>
    <phoneticPr fontId="1" type="noConversion"/>
  </si>
  <si>
    <t>代理&amp;加盟 48.1%</t>
    <phoneticPr fontId="1" type="noConversion"/>
  </si>
  <si>
    <t>众包 45.5%</t>
    <phoneticPr fontId="1" type="noConversion"/>
  </si>
  <si>
    <t>总体 100%</t>
    <phoneticPr fontId="1" type="noConversion"/>
  </si>
  <si>
    <t>可以看到，收入的中位数也落在2-4k的区间内，约为3818元。中位数和平均数较为接近，验证了收入分布比较正态，没有长尾。</t>
    <phoneticPr fontId="1" type="noConversion"/>
  </si>
  <si>
    <t>则可计算出，外卖骑手总体的平均工资为：</t>
    <phoneticPr fontId="1" type="noConversion"/>
  </si>
  <si>
    <t>自营骑手，代理&amp;加盟骑手和众包骑手的平均收入分别为：</t>
    <phoneticPr fontId="1" type="noConversion"/>
  </si>
  <si>
    <t>进一步分析，</t>
    <phoneticPr fontId="1" type="noConversion"/>
  </si>
  <si>
    <t>运力</t>
    <phoneticPr fontId="1" type="noConversion"/>
  </si>
  <si>
    <t>自营骑手</t>
    <phoneticPr fontId="1" type="noConversion"/>
  </si>
  <si>
    <t>代理&amp;加盟骑手</t>
    <phoneticPr fontId="1" type="noConversion"/>
  </si>
  <si>
    <t>众包骑手</t>
    <phoneticPr fontId="1" type="noConversion"/>
  </si>
  <si>
    <t>总计</t>
    <phoneticPr fontId="1" type="noConversion"/>
  </si>
  <si>
    <t>众包骑手提供了总运力的36.8%，也使美团“正规”骑手的合计运力增加了58.2%。</t>
    <phoneticPr fontId="1" type="noConversion"/>
  </si>
  <si>
    <t>代理&amp;加盟 y</t>
    <phoneticPr fontId="1" type="noConversion"/>
  </si>
  <si>
    <t>代理&amp;加盟</t>
    <phoneticPr fontId="1" type="noConversion"/>
  </si>
  <si>
    <r>
      <t>2.</t>
    </r>
    <r>
      <rPr>
        <b/>
        <sz val="11"/>
        <color theme="1"/>
        <rFont val="宋体"/>
        <family val="3"/>
        <charset val="134"/>
        <scheme val="minor"/>
      </rPr>
      <t xml:space="preserve"> 假设三种骑手的每单平均收入相同</t>
    </r>
    <r>
      <rPr>
        <sz val="11"/>
        <color theme="1"/>
        <rFont val="宋体"/>
        <family val="2"/>
        <scheme val="minor"/>
      </rPr>
      <t>，则收入的比例就是完成订单的比例，就是运力的比例。</t>
    </r>
    <phoneticPr fontId="1" type="noConversion"/>
  </si>
  <si>
    <t>假设采样日期相近，样本群体无明显变化；样本分布均匀，均能真实反映实际情况，</t>
    <phoneticPr fontId="1" type="noConversion"/>
  </si>
  <si>
    <r>
      <t>以下是</t>
    </r>
    <r>
      <rPr>
        <b/>
        <sz val="11"/>
        <color theme="1"/>
        <rFont val="宋体"/>
        <family val="3"/>
        <charset val="134"/>
        <scheme val="minor"/>
      </rPr>
      <t>估算</t>
    </r>
    <r>
      <rPr>
        <sz val="11"/>
        <color theme="1"/>
        <rFont val="宋体"/>
        <family val="2"/>
        <scheme val="minor"/>
      </rPr>
      <t>的骑手比例和收入区间表格：</t>
    </r>
    <phoneticPr fontId="1" type="noConversion"/>
  </si>
  <si>
    <r>
      <t xml:space="preserve">1. </t>
    </r>
    <r>
      <rPr>
        <b/>
        <sz val="11"/>
        <color theme="1"/>
        <rFont val="宋体"/>
        <family val="3"/>
        <charset val="134"/>
        <scheme val="minor"/>
      </rPr>
      <t>假设收入区间为2k以下的群体平均收入为1k,2-4k的平均收入为3k，……，10k以上的群体平均收入为11k，</t>
    </r>
    <phoneticPr fontId="1" type="noConversion"/>
  </si>
  <si>
    <t>运力占比</t>
    <phoneticPr fontId="1" type="noConversion"/>
  </si>
  <si>
    <t>人数占比</t>
    <phoneticPr fontId="1" type="noConversion"/>
  </si>
  <si>
    <t>（实际上，众包骑手的收入应小于正规骑手，否则正规骑手会退出以众包身份加入。如此看来，众包骑手贡献的运力应比36.8%更高。）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</si>
</sst>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9" fontId="0" fillId="0" borderId="0" xfId="0" applyNumberFormat="1"/>
    <xf numFmtId="5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58" fontId="0" fillId="0" borderId="7" xfId="0" applyNumberForma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0" borderId="0" xfId="0" applyFont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Fill="1" applyBorder="1" applyAlignment="1">
      <alignment horizontal="left"/>
    </xf>
    <xf numFmtId="176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24</xdr:row>
      <xdr:rowOff>50800</xdr:rowOff>
    </xdr:from>
    <xdr:ext cx="2147191" cy="763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=33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33∗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+42∗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=18+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56∗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=25−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█(𝑥+𝑦+𝑧=1@2∗𝑥+39∗𝑦+31∗𝑧=33@33∗𝑥+42∗𝑦+18∗𝑧=18+𝑎@56∗𝑥+11∗𝑦+8∗𝑧=25−𝑎)┤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3175</xdr:colOff>
      <xdr:row>30</xdr:row>
      <xdr:rowOff>31750</xdr:rowOff>
    </xdr:from>
    <xdr:ext cx="2261773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6.4%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=48.1%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=45.5%,  </m:t>
                            </m:r>
                            <m:r>
                              <a:rPr lang="zh-CN" altLang="en-US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=12.5%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6.4% , 𝑦=48.1% , 𝑧=45.5%,  </a:t>
              </a:r>
              <a:r>
                <a:rPr lang="zh-CN" altLang="en-US" i="0">
                  <a:latin typeface="Cambria Math" panose="02040503050406030204" pitchFamily="18" charset="0"/>
                </a:rPr>
                <a:t>  @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𝑎=12.5%)┤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15875</xdr:colOff>
      <xdr:row>34</xdr:row>
      <xdr:rowOff>76200</xdr:rowOff>
    </xdr:from>
    <xdr:ext cx="3035831" cy="439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=20.63%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20%)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=2.84%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3%)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{█(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0∗𝑥+6∗𝑦+39∗𝑧=20.63%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20%)@8∗𝑥+2∗𝑦+3∗𝑧=2.84%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3%))┤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22225</xdr:colOff>
      <xdr:row>51</xdr:row>
      <xdr:rowOff>95250</xdr:rowOff>
    </xdr:from>
    <xdr:ext cx="6403996" cy="173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𝑖𝑛𝑐𝑜𝑚𝑒</m:t>
                        </m:r>
                      </m:e>
                    </m:acc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=1000∗0.2+3000∗0.33+5000∗0.305+7000∗0.125+9000∗0.03+11000∗0.01=3970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𝑖𝑛𝑐𝑜𝑚𝑒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 ̅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=1000∗0.2+3000∗0.33+5000∗0.305+7000∗0.125+9000∗0.03+11000∗0.01=3970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workbookViewId="0">
      <selection activeCell="B2" sqref="B2:B7"/>
    </sheetView>
  </sheetViews>
  <sheetFormatPr defaultRowHeight="14" x14ac:dyDescent="0.25"/>
  <cols>
    <col min="2" max="2" width="17.81640625" customWidth="1"/>
    <col min="3" max="3" width="17.81640625" style="1" customWidth="1"/>
  </cols>
  <sheetData>
    <row r="1" spans="2:12" x14ac:dyDescent="0.25">
      <c r="D1" t="s">
        <v>12</v>
      </c>
      <c r="F1" t="s">
        <v>13</v>
      </c>
      <c r="H1" t="s">
        <v>14</v>
      </c>
    </row>
    <row r="2" spans="2:12" x14ac:dyDescent="0.25">
      <c r="B2" t="s">
        <v>0</v>
      </c>
      <c r="C2" s="1" t="s">
        <v>1</v>
      </c>
      <c r="D2" s="2">
        <v>0</v>
      </c>
      <c r="E2" s="1">
        <f>C2*D2</f>
        <v>0</v>
      </c>
      <c r="F2" s="2">
        <v>0.06</v>
      </c>
      <c r="G2" s="1">
        <f>C2*F2</f>
        <v>60</v>
      </c>
      <c r="H2" s="2">
        <v>0.39</v>
      </c>
      <c r="I2" s="1">
        <f>H2*C2</f>
        <v>390</v>
      </c>
      <c r="J2" s="1"/>
      <c r="K2" s="2">
        <v>0.2</v>
      </c>
    </row>
    <row r="3" spans="2:12" x14ac:dyDescent="0.25">
      <c r="B3" t="s">
        <v>2</v>
      </c>
      <c r="C3" s="1" t="s">
        <v>7</v>
      </c>
      <c r="D3" s="2">
        <v>0.02</v>
      </c>
      <c r="E3" s="1">
        <f t="shared" ref="E3:E7" si="0">C3*D3</f>
        <v>60</v>
      </c>
      <c r="F3" s="2">
        <v>0.39</v>
      </c>
      <c r="G3" s="1">
        <f t="shared" ref="G3:G6" si="1">C3*F3</f>
        <v>1170</v>
      </c>
      <c r="H3" s="2">
        <v>0.31</v>
      </c>
      <c r="I3" s="1">
        <f t="shared" ref="I3:I7" si="2">H3*C3</f>
        <v>930</v>
      </c>
      <c r="J3" s="1"/>
      <c r="K3" s="2">
        <v>0.33</v>
      </c>
    </row>
    <row r="4" spans="2:12" x14ac:dyDescent="0.25">
      <c r="B4" t="s">
        <v>3</v>
      </c>
      <c r="C4" s="1" t="s">
        <v>8</v>
      </c>
      <c r="D4" s="2">
        <v>0.33</v>
      </c>
      <c r="E4" s="1">
        <f t="shared" si="0"/>
        <v>1650</v>
      </c>
      <c r="F4" s="2">
        <v>0.42</v>
      </c>
      <c r="G4" s="1">
        <f t="shared" si="1"/>
        <v>2100</v>
      </c>
      <c r="H4" s="2">
        <v>0.18</v>
      </c>
      <c r="I4" s="1">
        <f t="shared" si="2"/>
        <v>900</v>
      </c>
      <c r="J4" s="1"/>
      <c r="K4" t="s">
        <v>30</v>
      </c>
      <c r="L4" t="s">
        <v>32</v>
      </c>
    </row>
    <row r="5" spans="2:12" x14ac:dyDescent="0.25">
      <c r="B5" t="s">
        <v>4</v>
      </c>
      <c r="C5" s="1" t="s">
        <v>9</v>
      </c>
      <c r="D5" s="2">
        <v>0.56000000000000005</v>
      </c>
      <c r="E5" s="1">
        <f t="shared" si="0"/>
        <v>3920.0000000000005</v>
      </c>
      <c r="F5" s="2">
        <v>0.11</v>
      </c>
      <c r="G5" s="1">
        <f t="shared" si="1"/>
        <v>770</v>
      </c>
      <c r="H5" s="2">
        <v>0.08</v>
      </c>
      <c r="I5" s="1">
        <f t="shared" si="2"/>
        <v>560</v>
      </c>
      <c r="J5" s="1"/>
      <c r="K5" t="s">
        <v>31</v>
      </c>
    </row>
    <row r="6" spans="2:12" x14ac:dyDescent="0.25">
      <c r="B6" t="s">
        <v>5</v>
      </c>
      <c r="C6" s="1" t="s">
        <v>10</v>
      </c>
      <c r="D6" s="2">
        <v>0.08</v>
      </c>
      <c r="E6" s="1">
        <f t="shared" si="0"/>
        <v>720</v>
      </c>
      <c r="F6" s="2">
        <v>0.02</v>
      </c>
      <c r="G6" s="1">
        <f t="shared" si="1"/>
        <v>180</v>
      </c>
      <c r="H6" s="2">
        <v>0.03</v>
      </c>
      <c r="I6" s="1">
        <f t="shared" si="2"/>
        <v>270</v>
      </c>
      <c r="J6" s="1"/>
      <c r="K6" s="2">
        <v>0.03</v>
      </c>
    </row>
    <row r="7" spans="2:12" x14ac:dyDescent="0.25">
      <c r="B7" t="s">
        <v>6</v>
      </c>
      <c r="C7" s="1" t="s">
        <v>11</v>
      </c>
      <c r="D7" s="2">
        <v>0.01</v>
      </c>
      <c r="E7" s="1">
        <f t="shared" si="0"/>
        <v>110</v>
      </c>
      <c r="F7" s="2"/>
      <c r="G7" s="1">
        <f>C7*F7</f>
        <v>0</v>
      </c>
      <c r="H7" s="2">
        <v>0.01</v>
      </c>
      <c r="I7" s="1">
        <f t="shared" si="2"/>
        <v>110</v>
      </c>
      <c r="J7" s="1"/>
      <c r="K7" s="2">
        <v>0.01</v>
      </c>
    </row>
    <row r="9" spans="2:12" x14ac:dyDescent="0.25">
      <c r="B9" t="s">
        <v>15</v>
      </c>
      <c r="E9" s="1">
        <f>SUM(E2:E7)</f>
        <v>6460</v>
      </c>
      <c r="G9" s="1">
        <f>SUM(G2:G7)</f>
        <v>4280</v>
      </c>
      <c r="I9" s="1">
        <f>SUM(I2:I7)</f>
        <v>3160</v>
      </c>
      <c r="J9" s="1"/>
    </row>
    <row r="14" spans="2:12" x14ac:dyDescent="0.25">
      <c r="B14" t="s">
        <v>16</v>
      </c>
      <c r="C14" s="1" t="s">
        <v>17</v>
      </c>
      <c r="K14">
        <v>0.2</v>
      </c>
      <c r="L14" s="1">
        <f>C14*K14</f>
        <v>200</v>
      </c>
    </row>
    <row r="15" spans="2:12" x14ac:dyDescent="0.25">
      <c r="B15" s="3" t="s">
        <v>18</v>
      </c>
      <c r="C15" s="1" t="s">
        <v>24</v>
      </c>
      <c r="K15">
        <v>0.15</v>
      </c>
      <c r="L15" s="1">
        <f t="shared" ref="L15:L20" si="3">C15*K15</f>
        <v>375</v>
      </c>
    </row>
    <row r="16" spans="2:12" x14ac:dyDescent="0.25">
      <c r="B16" s="3" t="s">
        <v>19</v>
      </c>
      <c r="C16" s="1" t="s">
        <v>25</v>
      </c>
      <c r="K16">
        <v>0.18</v>
      </c>
      <c r="L16" s="1">
        <f t="shared" si="3"/>
        <v>630</v>
      </c>
    </row>
    <row r="17" spans="2:12" x14ac:dyDescent="0.25">
      <c r="B17" s="3" t="s">
        <v>20</v>
      </c>
      <c r="C17" s="1" t="s">
        <v>26</v>
      </c>
      <c r="K17">
        <v>0.18</v>
      </c>
      <c r="L17" s="1">
        <f t="shared" si="3"/>
        <v>810</v>
      </c>
    </row>
    <row r="18" spans="2:12" x14ac:dyDescent="0.25">
      <c r="B18" s="3" t="s">
        <v>21</v>
      </c>
      <c r="C18" s="1" t="s">
        <v>27</v>
      </c>
      <c r="K18">
        <v>0.25</v>
      </c>
      <c r="L18" s="1">
        <f t="shared" si="3"/>
        <v>1625</v>
      </c>
    </row>
    <row r="19" spans="2:12" x14ac:dyDescent="0.25">
      <c r="B19" s="3" t="s">
        <v>22</v>
      </c>
      <c r="C19" s="1" t="s">
        <v>28</v>
      </c>
      <c r="K19">
        <v>0.03</v>
      </c>
      <c r="L19" s="1">
        <f t="shared" si="3"/>
        <v>270</v>
      </c>
    </row>
    <row r="20" spans="2:12" x14ac:dyDescent="0.25">
      <c r="B20" s="3" t="s">
        <v>23</v>
      </c>
      <c r="C20" s="1" t="s">
        <v>29</v>
      </c>
      <c r="K20">
        <v>0.01</v>
      </c>
      <c r="L20" s="1">
        <f t="shared" si="3"/>
        <v>110</v>
      </c>
    </row>
    <row r="21" spans="2:12" x14ac:dyDescent="0.25">
      <c r="L21" s="1">
        <f>SUM(L14:L20)</f>
        <v>4020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EDD2-E517-4C09-A79D-885864DFB065}">
  <sheetPr>
    <pageSetUpPr fitToPage="1"/>
  </sheetPr>
  <dimension ref="B1:J69"/>
  <sheetViews>
    <sheetView tabSelected="1" workbookViewId="0">
      <selection activeCell="K69" sqref="B2:K69"/>
    </sheetView>
  </sheetViews>
  <sheetFormatPr defaultColWidth="11.6328125" defaultRowHeight="14" x14ac:dyDescent="0.25"/>
  <cols>
    <col min="1" max="1" width="11.6328125" style="6"/>
    <col min="2" max="2" width="11.6328125" style="6" customWidth="1"/>
    <col min="3" max="3" width="11.6328125" style="6"/>
    <col min="4" max="4" width="15.6328125" style="6" customWidth="1"/>
    <col min="5" max="16384" width="11.6328125" style="6"/>
  </cols>
  <sheetData>
    <row r="1" spans="2:10" ht="14.5" thickBot="1" x14ac:dyDescent="0.3"/>
    <row r="2" spans="2:10" x14ac:dyDescent="0.25">
      <c r="B2" s="23" t="s">
        <v>33</v>
      </c>
      <c r="C2" s="24"/>
      <c r="D2" s="24"/>
      <c r="E2" s="25"/>
      <c r="G2" s="23" t="s">
        <v>37</v>
      </c>
      <c r="H2" s="24"/>
      <c r="I2" s="24"/>
      <c r="J2" s="25"/>
    </row>
    <row r="3" spans="2:10" x14ac:dyDescent="0.25">
      <c r="B3" s="26" t="s">
        <v>40</v>
      </c>
      <c r="C3" s="32"/>
      <c r="D3" s="32"/>
      <c r="E3" s="33"/>
      <c r="G3" s="26" t="s">
        <v>39</v>
      </c>
      <c r="H3" s="32"/>
      <c r="I3" s="32"/>
      <c r="J3" s="33"/>
    </row>
    <row r="4" spans="2:10" x14ac:dyDescent="0.25">
      <c r="B4" s="16" t="s">
        <v>34</v>
      </c>
      <c r="C4" s="17" t="s">
        <v>12</v>
      </c>
      <c r="D4" s="17" t="s">
        <v>64</v>
      </c>
      <c r="E4" s="18" t="s">
        <v>14</v>
      </c>
      <c r="G4" s="16" t="s">
        <v>34</v>
      </c>
      <c r="H4" s="17" t="s">
        <v>38</v>
      </c>
      <c r="I4" s="32"/>
      <c r="J4" s="33"/>
    </row>
    <row r="5" spans="2:10" x14ac:dyDescent="0.25">
      <c r="B5" s="16" t="s">
        <v>35</v>
      </c>
      <c r="C5" s="27">
        <v>0</v>
      </c>
      <c r="D5" s="27">
        <v>0.06</v>
      </c>
      <c r="E5" s="28">
        <v>0.39</v>
      </c>
      <c r="G5" s="16" t="s">
        <v>35</v>
      </c>
      <c r="H5" s="27">
        <v>0.2</v>
      </c>
      <c r="I5" s="32"/>
      <c r="J5" s="33"/>
    </row>
    <row r="6" spans="2:10" x14ac:dyDescent="0.25">
      <c r="B6" s="16" t="s">
        <v>2</v>
      </c>
      <c r="C6" s="27">
        <v>0.02</v>
      </c>
      <c r="D6" s="27">
        <v>0.39</v>
      </c>
      <c r="E6" s="28">
        <v>0.31</v>
      </c>
      <c r="G6" s="16" t="s">
        <v>18</v>
      </c>
      <c r="H6" s="27">
        <v>0.15</v>
      </c>
      <c r="I6" s="32"/>
      <c r="J6" s="33"/>
    </row>
    <row r="7" spans="2:10" x14ac:dyDescent="0.25">
      <c r="B7" s="16" t="s">
        <v>3</v>
      </c>
      <c r="C7" s="27">
        <v>0.33</v>
      </c>
      <c r="D7" s="27">
        <v>0.42</v>
      </c>
      <c r="E7" s="28">
        <v>0.18</v>
      </c>
      <c r="G7" s="16" t="s">
        <v>19</v>
      </c>
      <c r="H7" s="27">
        <v>0.18</v>
      </c>
      <c r="I7" s="32"/>
      <c r="J7" s="33"/>
    </row>
    <row r="8" spans="2:10" x14ac:dyDescent="0.25">
      <c r="B8" s="22" t="s">
        <v>4</v>
      </c>
      <c r="C8" s="27">
        <v>0.56000000000000005</v>
      </c>
      <c r="D8" s="27">
        <v>0.11</v>
      </c>
      <c r="E8" s="28">
        <v>0.08</v>
      </c>
      <c r="G8" s="16" t="s">
        <v>20</v>
      </c>
      <c r="H8" s="27">
        <v>0.18</v>
      </c>
      <c r="I8" s="32"/>
      <c r="J8" s="33"/>
    </row>
    <row r="9" spans="2:10" x14ac:dyDescent="0.25">
      <c r="B9" s="16" t="s">
        <v>5</v>
      </c>
      <c r="C9" s="27">
        <v>0.08</v>
      </c>
      <c r="D9" s="27">
        <v>0.02</v>
      </c>
      <c r="E9" s="28">
        <v>0.03</v>
      </c>
      <c r="G9" s="16" t="s">
        <v>21</v>
      </c>
      <c r="H9" s="27">
        <v>0.25</v>
      </c>
      <c r="I9" s="32"/>
      <c r="J9" s="33"/>
    </row>
    <row r="10" spans="2:10" ht="14.5" thickBot="1" x14ac:dyDescent="0.3">
      <c r="B10" s="19" t="s">
        <v>36</v>
      </c>
      <c r="C10" s="30">
        <v>0.01</v>
      </c>
      <c r="D10" s="30">
        <v>0</v>
      </c>
      <c r="E10" s="21">
        <v>0.01</v>
      </c>
      <c r="G10" s="16" t="s">
        <v>5</v>
      </c>
      <c r="H10" s="27">
        <v>0.03</v>
      </c>
      <c r="I10" s="32"/>
      <c r="J10" s="33"/>
    </row>
    <row r="11" spans="2:10" ht="14.5" thickBot="1" x14ac:dyDescent="0.3">
      <c r="G11" s="19" t="s">
        <v>36</v>
      </c>
      <c r="H11" s="30">
        <v>0.01</v>
      </c>
      <c r="I11" s="34"/>
      <c r="J11" s="35"/>
    </row>
    <row r="13" spans="2:10" x14ac:dyDescent="0.25">
      <c r="B13" s="31" t="s">
        <v>66</v>
      </c>
    </row>
    <row r="14" spans="2:10" x14ac:dyDescent="0.25">
      <c r="B14" s="6" t="s">
        <v>41</v>
      </c>
    </row>
    <row r="15" spans="2:10" ht="14.5" thickBot="1" x14ac:dyDescent="0.3"/>
    <row r="16" spans="2:10" x14ac:dyDescent="0.25">
      <c r="B16" s="15" t="s">
        <v>34</v>
      </c>
      <c r="C16" s="10" t="s">
        <v>42</v>
      </c>
      <c r="D16" s="10" t="s">
        <v>63</v>
      </c>
      <c r="E16" s="10" t="s">
        <v>43</v>
      </c>
      <c r="F16" s="11" t="s">
        <v>44</v>
      </c>
    </row>
    <row r="17" spans="2:6" x14ac:dyDescent="0.25">
      <c r="B17" s="16" t="s">
        <v>35</v>
      </c>
      <c r="C17" s="27">
        <v>0</v>
      </c>
      <c r="D17" s="27">
        <v>0.06</v>
      </c>
      <c r="E17" s="27">
        <v>0.39</v>
      </c>
      <c r="F17" s="28">
        <v>0.2</v>
      </c>
    </row>
    <row r="18" spans="2:6" x14ac:dyDescent="0.25">
      <c r="B18" s="16" t="s">
        <v>2</v>
      </c>
      <c r="C18" s="27">
        <v>0.02</v>
      </c>
      <c r="D18" s="27">
        <v>0.39</v>
      </c>
      <c r="E18" s="27">
        <v>0.31</v>
      </c>
      <c r="F18" s="28">
        <v>0.33</v>
      </c>
    </row>
    <row r="19" spans="2:6" x14ac:dyDescent="0.25">
      <c r="B19" s="16" t="s">
        <v>3</v>
      </c>
      <c r="C19" s="27">
        <v>0.33</v>
      </c>
      <c r="D19" s="27">
        <v>0.42</v>
      </c>
      <c r="E19" s="27">
        <v>0.18</v>
      </c>
      <c r="F19" s="18" t="s">
        <v>30</v>
      </c>
    </row>
    <row r="20" spans="2:6" x14ac:dyDescent="0.25">
      <c r="B20" s="22" t="s">
        <v>4</v>
      </c>
      <c r="C20" s="27">
        <v>0.56000000000000005</v>
      </c>
      <c r="D20" s="27">
        <v>0.11</v>
      </c>
      <c r="E20" s="27">
        <v>0.08</v>
      </c>
      <c r="F20" s="18" t="s">
        <v>31</v>
      </c>
    </row>
    <row r="21" spans="2:6" x14ac:dyDescent="0.25">
      <c r="B21" s="16" t="s">
        <v>5</v>
      </c>
      <c r="C21" s="27">
        <v>0.08</v>
      </c>
      <c r="D21" s="27">
        <v>0.02</v>
      </c>
      <c r="E21" s="27">
        <v>0.03</v>
      </c>
      <c r="F21" s="28">
        <v>0.03</v>
      </c>
    </row>
    <row r="22" spans="2:6" ht="14.5" thickBot="1" x14ac:dyDescent="0.3">
      <c r="B22" s="19" t="s">
        <v>36</v>
      </c>
      <c r="C22" s="30">
        <v>0.01</v>
      </c>
      <c r="D22" s="30">
        <v>0</v>
      </c>
      <c r="E22" s="30">
        <v>0.01</v>
      </c>
      <c r="F22" s="21">
        <v>0.01</v>
      </c>
    </row>
    <row r="24" spans="2:6" x14ac:dyDescent="0.25">
      <c r="B24" s="5" t="s">
        <v>46</v>
      </c>
    </row>
    <row r="30" spans="2:6" x14ac:dyDescent="0.25">
      <c r="B30" s="6" t="s">
        <v>45</v>
      </c>
    </row>
    <row r="34" spans="2:6" x14ac:dyDescent="0.25">
      <c r="B34" s="6" t="s">
        <v>47</v>
      </c>
    </row>
    <row r="38" spans="2:6" x14ac:dyDescent="0.25">
      <c r="B38" s="6" t="s">
        <v>48</v>
      </c>
    </row>
    <row r="39" spans="2:6" x14ac:dyDescent="0.25">
      <c r="B39" s="6" t="s">
        <v>67</v>
      </c>
    </row>
    <row r="40" spans="2:6" ht="14.5" thickBot="1" x14ac:dyDescent="0.3"/>
    <row r="41" spans="2:6" x14ac:dyDescent="0.25">
      <c r="B41" s="15" t="s">
        <v>34</v>
      </c>
      <c r="C41" s="10" t="s">
        <v>49</v>
      </c>
      <c r="D41" s="10" t="s">
        <v>50</v>
      </c>
      <c r="E41" s="10" t="s">
        <v>51</v>
      </c>
      <c r="F41" s="11" t="s">
        <v>52</v>
      </c>
    </row>
    <row r="42" spans="2:6" x14ac:dyDescent="0.25">
      <c r="B42" s="16" t="s">
        <v>35</v>
      </c>
      <c r="C42" s="27">
        <v>0</v>
      </c>
      <c r="D42" s="27">
        <v>0.06</v>
      </c>
      <c r="E42" s="27">
        <v>0.39</v>
      </c>
      <c r="F42" s="28">
        <v>0.2</v>
      </c>
    </row>
    <row r="43" spans="2:6" x14ac:dyDescent="0.25">
      <c r="B43" s="16" t="s">
        <v>2</v>
      </c>
      <c r="C43" s="27">
        <v>0.02</v>
      </c>
      <c r="D43" s="27">
        <v>0.39</v>
      </c>
      <c r="E43" s="27">
        <v>0.31</v>
      </c>
      <c r="F43" s="28">
        <v>0.33</v>
      </c>
    </row>
    <row r="44" spans="2:6" x14ac:dyDescent="0.25">
      <c r="B44" s="16" t="s">
        <v>3</v>
      </c>
      <c r="C44" s="27">
        <v>0.33</v>
      </c>
      <c r="D44" s="27">
        <v>0.42</v>
      </c>
      <c r="E44" s="27">
        <v>0.18</v>
      </c>
      <c r="F44" s="29">
        <v>0.30499999999999999</v>
      </c>
    </row>
    <row r="45" spans="2:6" x14ac:dyDescent="0.25">
      <c r="B45" s="22" t="s">
        <v>4</v>
      </c>
      <c r="C45" s="27">
        <v>0.56000000000000005</v>
      </c>
      <c r="D45" s="27">
        <v>0.11</v>
      </c>
      <c r="E45" s="27">
        <v>0.08</v>
      </c>
      <c r="F45" s="29">
        <v>0.125</v>
      </c>
    </row>
    <row r="46" spans="2:6" x14ac:dyDescent="0.25">
      <c r="B46" s="16" t="s">
        <v>5</v>
      </c>
      <c r="C46" s="27">
        <v>0.08</v>
      </c>
      <c r="D46" s="27">
        <v>0.02</v>
      </c>
      <c r="E46" s="27">
        <v>0.03</v>
      </c>
      <c r="F46" s="28">
        <v>0.03</v>
      </c>
    </row>
    <row r="47" spans="2:6" ht="14.5" thickBot="1" x14ac:dyDescent="0.3">
      <c r="B47" s="19" t="s">
        <v>36</v>
      </c>
      <c r="C47" s="30">
        <v>0.01</v>
      </c>
      <c r="D47" s="30">
        <v>0</v>
      </c>
      <c r="E47" s="30">
        <v>0.01</v>
      </c>
      <c r="F47" s="21">
        <v>0.01</v>
      </c>
    </row>
    <row r="48" spans="2:6" x14ac:dyDescent="0.25">
      <c r="B48" s="4"/>
      <c r="C48" s="7"/>
      <c r="D48" s="7"/>
      <c r="E48" s="7"/>
      <c r="F48" s="7"/>
    </row>
    <row r="49" spans="2:6" x14ac:dyDescent="0.25">
      <c r="B49" s="4" t="s">
        <v>56</v>
      </c>
    </row>
    <row r="50" spans="2:6" x14ac:dyDescent="0.25">
      <c r="B50" s="5" t="s">
        <v>68</v>
      </c>
    </row>
    <row r="51" spans="2:6" x14ac:dyDescent="0.25">
      <c r="B51" s="6" t="s">
        <v>54</v>
      </c>
    </row>
    <row r="54" spans="2:6" x14ac:dyDescent="0.25">
      <c r="B54" s="6" t="s">
        <v>55</v>
      </c>
    </row>
    <row r="55" spans="2:6" ht="14.5" thickBot="1" x14ac:dyDescent="0.3">
      <c r="B55" s="8"/>
    </row>
    <row r="56" spans="2:6" x14ac:dyDescent="0.25">
      <c r="B56" s="9"/>
      <c r="C56" s="10" t="s">
        <v>12</v>
      </c>
      <c r="D56" s="10" t="s">
        <v>64</v>
      </c>
      <c r="E56" s="10" t="s">
        <v>14</v>
      </c>
      <c r="F56" s="11" t="s">
        <v>38</v>
      </c>
    </row>
    <row r="57" spans="2:6" ht="14.5" thickBot="1" x14ac:dyDescent="0.3">
      <c r="B57" s="12" t="s">
        <v>15</v>
      </c>
      <c r="C57" s="13">
        <v>6460</v>
      </c>
      <c r="D57" s="13">
        <v>4280</v>
      </c>
      <c r="E57" s="13">
        <v>3160</v>
      </c>
      <c r="F57" s="14">
        <v>3970</v>
      </c>
    </row>
    <row r="59" spans="2:6" x14ac:dyDescent="0.25">
      <c r="B59" s="6" t="s">
        <v>53</v>
      </c>
    </row>
    <row r="61" spans="2:6" x14ac:dyDescent="0.25">
      <c r="B61" s="6" t="s">
        <v>65</v>
      </c>
    </row>
    <row r="62" spans="2:6" ht="14.5" thickBot="1" x14ac:dyDescent="0.3"/>
    <row r="63" spans="2:6" x14ac:dyDescent="0.25">
      <c r="B63" s="15"/>
      <c r="C63" s="10" t="s">
        <v>58</v>
      </c>
      <c r="D63" s="10" t="s">
        <v>59</v>
      </c>
      <c r="E63" s="10" t="s">
        <v>60</v>
      </c>
      <c r="F63" s="11" t="s">
        <v>61</v>
      </c>
    </row>
    <row r="64" spans="2:6" x14ac:dyDescent="0.25">
      <c r="B64" s="16" t="s">
        <v>70</v>
      </c>
      <c r="C64" s="37">
        <v>6.4000000000000001E-2</v>
      </c>
      <c r="D64" s="37">
        <v>0.48099999999999998</v>
      </c>
      <c r="E64" s="37">
        <v>0.45500000000000002</v>
      </c>
      <c r="F64" s="28">
        <v>1</v>
      </c>
    </row>
    <row r="65" spans="2:6" x14ac:dyDescent="0.25">
      <c r="B65" s="16" t="s">
        <v>57</v>
      </c>
      <c r="C65" s="17">
        <f>6460*0.064</f>
        <v>413.44</v>
      </c>
      <c r="D65" s="17">
        <f>4280*0.481</f>
        <v>2058.6799999999998</v>
      </c>
      <c r="E65" s="17">
        <f>3160*0.455</f>
        <v>1437.8</v>
      </c>
      <c r="F65" s="18">
        <f>SUM(C65:E65)</f>
        <v>3909.92</v>
      </c>
    </row>
    <row r="66" spans="2:6" ht="14.5" thickBot="1" x14ac:dyDescent="0.3">
      <c r="B66" s="19" t="s">
        <v>69</v>
      </c>
      <c r="C66" s="20">
        <f>C65/F65</f>
        <v>0.10574129393951794</v>
      </c>
      <c r="D66" s="20">
        <f>D65/F65</f>
        <v>0.52652739697998929</v>
      </c>
      <c r="E66" s="20">
        <f>E65/F65</f>
        <v>0.36773130908049267</v>
      </c>
      <c r="F66" s="21">
        <f>SUM(C66:E66)</f>
        <v>0.99999999999999989</v>
      </c>
    </row>
    <row r="68" spans="2:6" x14ac:dyDescent="0.25">
      <c r="B68" s="6" t="s">
        <v>62</v>
      </c>
    </row>
    <row r="69" spans="2:6" x14ac:dyDescent="0.25">
      <c r="B69" s="36" t="s">
        <v>71</v>
      </c>
    </row>
  </sheetData>
  <phoneticPr fontId="1" type="noConversion"/>
  <pageMargins left="0.25" right="0.25" top="0.75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2019-07-17T09:20:47Z</dcterms:modified>
</cp:coreProperties>
</file>