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71" documentId="11_3757E20AA064EBDBC03600F96B6F1CF368761E32" xr6:coauthVersionLast="47" xr6:coauthVersionMax="47" xr10:uidLastSave="{1647699B-8FB4-43F1-8F33-53DA03B165BA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  <c r="J44" i="1"/>
  <c r="J43" i="1"/>
  <c r="J42" i="1"/>
  <c r="C32" i="1"/>
  <c r="C33" i="1"/>
  <c r="C34" i="1"/>
  <c r="C35" i="1"/>
  <c r="C36" i="1"/>
  <c r="C37" i="1"/>
  <c r="C38" i="1"/>
  <c r="C31" i="1"/>
  <c r="C14" i="1" a="1"/>
  <c r="C14" i="1" s="1"/>
  <c r="B23" i="1" s="1"/>
  <c r="C15" i="1" a="1"/>
  <c r="C15" i="1" s="1"/>
  <c r="B24" i="1" s="1"/>
  <c r="C16" i="1" a="1"/>
  <c r="C16" i="1"/>
  <c r="B25" i="1" s="1"/>
  <c r="C17" i="1" a="1"/>
  <c r="C17" i="1"/>
  <c r="B26" i="1" s="1"/>
  <c r="C18" i="1" a="1"/>
  <c r="C18" i="1" s="1"/>
  <c r="B27" i="1" s="1"/>
  <c r="C19" i="1" a="1"/>
  <c r="C19" i="1"/>
  <c r="C20" i="1" a="1"/>
  <c r="C20" i="1"/>
  <c r="C13" i="1" a="1"/>
  <c r="C13" i="1" s="1"/>
  <c r="B22" i="1" s="1"/>
  <c r="B28" i="1"/>
  <c r="B29" i="1"/>
  <c r="B14" i="1" a="1"/>
  <c r="B14" i="1" s="1"/>
  <c r="B15" i="1" a="1"/>
  <c r="B15" i="1"/>
  <c r="B16" i="1" a="1"/>
  <c r="B16" i="1" s="1"/>
  <c r="B17" i="1" a="1"/>
  <c r="B17" i="1" s="1"/>
  <c r="B18" i="1" a="1"/>
  <c r="B18" i="1" s="1"/>
  <c r="B19" i="1" a="1"/>
  <c r="B19" i="1"/>
  <c r="B20" i="1" a="1"/>
  <c r="B20" i="1"/>
  <c r="B13" i="1" a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<sst xmlns="http://schemas.openxmlformats.org/spreadsheetml/2006/main" count="52" uniqueCount="28">
  <si>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r>
      <rPr>
        <sz val="11"/>
        <color rgb="FF000000"/>
        <rFont val="PMingLiU"/>
        <family val="1"/>
        <charset val="136"/>
      </rPr>
      <t>成分矩阵</t>
    </r>
    <r>
      <rPr>
        <vertAlign val="superscript"/>
        <sz val="11"/>
        <color rgb="FF000000"/>
        <rFont val="PMingLiU"/>
        <family val="1"/>
        <charset val="136"/>
      </rPr>
      <t>a</t>
    </r>
  </si>
  <si>
    <t>成分</t>
  </si>
  <si>
    <t>1</t>
  </si>
  <si>
    <t>2</t>
  </si>
  <si>
    <t>Zscore(a1)</t>
  </si>
  <si>
    <t>Zscore(a2)</t>
  </si>
  <si>
    <t>Zscore(a3)</t>
  </si>
  <si>
    <t>Zscore(a4)</t>
  </si>
  <si>
    <t>Zscore(a5)</t>
  </si>
  <si>
    <t>Zscore(a6)</t>
  </si>
  <si>
    <t>Zscore(a7)</t>
  </si>
  <si>
    <t>Zscore(a8)</t>
  </si>
  <si>
    <t>主成分的特征根</t>
    <phoneticPr fontId="7" type="noConversion"/>
  </si>
  <si>
    <t>主成分的方差</t>
    <phoneticPr fontId="7" type="noConversion"/>
  </si>
  <si>
    <t>综合得分模型中的系数</t>
    <phoneticPr fontId="7" type="noConversion"/>
  </si>
  <si>
    <t>指标权重</t>
    <phoneticPr fontId="7" type="noConversion"/>
  </si>
  <si>
    <t>平均值项:a1</t>
  </si>
  <si>
    <t>平均值项:a2</t>
  </si>
  <si>
    <t>平均值项:a3</t>
  </si>
  <si>
    <t>平均值项:a4</t>
  </si>
  <si>
    <t>平均值项:a5</t>
  </si>
  <si>
    <t>平均值项:a6</t>
  </si>
  <si>
    <t>平均值项:a7</t>
  </si>
  <si>
    <t>平均值项:a8</t>
  </si>
  <si>
    <r>
      <rPr>
        <sz val="9"/>
        <color rgb="FF264A60"/>
        <rFont val="宋体"/>
        <family val="2"/>
      </rPr>
      <t>权</t>
    </r>
    <r>
      <rPr>
        <sz val="9"/>
        <color rgb="FF264A60"/>
        <rFont val="MingLiU"/>
        <family val="3"/>
        <charset val="136"/>
      </rPr>
      <t>重</t>
    </r>
    <phoneticPr fontId="7" type="noConversion"/>
  </si>
  <si>
    <t>品牌号</t>
    <phoneticPr fontId="7" type="noConversion"/>
  </si>
  <si>
    <t>综合满意度</t>
    <phoneticPr fontId="7" type="noConversion"/>
  </si>
  <si>
    <t>由满意度的描述性分析得出品牌一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</si>
</sst>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0_ "/>
  </numFmts>
  <fonts count="11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11"/>
      <color rgb="FF000000"/>
      <name val="PMingLiU"/>
      <family val="1"/>
      <charset val="136"/>
    </font>
    <font>
      <vertAlign val="superscript"/>
      <sz val="11"/>
      <color rgb="FF000000"/>
      <name val="PMingLiU"/>
      <family val="1"/>
      <charset val="136"/>
    </font>
    <font>
      <sz val="9"/>
      <name val="宋体"/>
      <family val="3"/>
      <charset val="134"/>
      <scheme val="minor"/>
    </font>
    <font>
      <sz val="9"/>
      <color rgb="FF010205"/>
      <name val="宋体"/>
      <family val="2"/>
      <charset val="134"/>
    </font>
    <font>
      <sz val="9"/>
      <color rgb="FF264A60"/>
      <name val="宋体"/>
      <family val="2"/>
    </font>
    <font>
      <sz val="9"/>
      <color rgb="FF264A60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2" fillId="2" borderId="8" xfId="10" applyFont="1" applyFill="1" applyBorder="1" applyAlignment="1">
      <alignment horizontal="center"/>
    </xf>
    <xf numFmtId="0" fontId="2" fillId="2" borderId="9" xfId="12" applyFont="1" applyFill="1" applyBorder="1" applyAlignment="1">
      <alignment horizontal="center"/>
    </xf>
    <xf numFmtId="0" fontId="2" fillId="3" borderId="10" xfId="13" applyFont="1" applyFill="1" applyBorder="1" applyAlignment="1">
      <alignment horizontal="left" vertical="top" wrapText="1"/>
    </xf>
    <xf numFmtId="0" fontId="2" fillId="3" borderId="11" xfId="14" applyFont="1" applyFill="1" applyBorder="1" applyAlignment="1">
      <alignment horizontal="left" vertical="top" wrapText="1"/>
    </xf>
    <xf numFmtId="0" fontId="2" fillId="3" borderId="12" xfId="15" applyFont="1" applyFill="1" applyBorder="1" applyAlignment="1">
      <alignment horizontal="left" vertical="top" wrapText="1"/>
    </xf>
    <xf numFmtId="176" fontId="3" fillId="2" borderId="13" xfId="16" applyNumberFormat="1" applyFont="1" applyFill="1" applyBorder="1" applyAlignment="1">
      <alignment horizontal="right" vertical="top"/>
    </xf>
    <xf numFmtId="176" fontId="3" fillId="2" borderId="14" xfId="17" applyNumberFormat="1" applyFont="1" applyFill="1" applyBorder="1" applyAlignment="1">
      <alignment horizontal="right" vertical="top"/>
    </xf>
    <xf numFmtId="176" fontId="3" fillId="2" borderId="15" xfId="18" applyNumberFormat="1" applyFont="1" applyFill="1" applyBorder="1" applyAlignment="1">
      <alignment horizontal="right" vertical="top"/>
    </xf>
    <xf numFmtId="176" fontId="3" fillId="2" borderId="16" xfId="19" applyNumberFormat="1" applyFont="1" applyFill="1" applyBorder="1" applyAlignment="1">
      <alignment horizontal="right" vertical="top"/>
    </xf>
    <xf numFmtId="176" fontId="3" fillId="2" borderId="17" xfId="20" applyNumberFormat="1" applyFont="1" applyFill="1" applyBorder="1" applyAlignment="1">
      <alignment horizontal="right" vertical="top"/>
    </xf>
    <xf numFmtId="176" fontId="3" fillId="2" borderId="18" xfId="21" applyNumberFormat="1" applyFont="1" applyFill="1" applyBorder="1" applyAlignment="1">
      <alignment horizontal="right" vertical="top"/>
    </xf>
    <xf numFmtId="0" fontId="3" fillId="2" borderId="20" xfId="26" applyFont="1" applyFill="1" applyBorder="1" applyAlignment="1">
      <alignment horizontal="left" vertical="top" wrapText="1"/>
    </xf>
    <xf numFmtId="0" fontId="3" fillId="2" borderId="21" xfId="27" applyFont="1" applyFill="1" applyBorder="1" applyAlignment="1">
      <alignment horizontal="left" vertical="top" wrapText="1"/>
    </xf>
    <xf numFmtId="176" fontId="3" fillId="2" borderId="3" xfId="23" applyNumberFormat="1" applyFont="1" applyFill="1" applyBorder="1" applyAlignment="1">
      <alignment horizontal="left" vertical="top" wrapText="1"/>
    </xf>
    <xf numFmtId="0" fontId="8" fillId="2" borderId="3" xfId="23" applyFont="1" applyFill="1" applyBorder="1" applyAlignment="1">
      <alignment horizontal="left" vertical="top" wrapText="1"/>
    </xf>
    <xf numFmtId="176" fontId="3" fillId="2" borderId="19" xfId="24" applyNumberFormat="1" applyFont="1" applyFill="1" applyBorder="1" applyAlignment="1">
      <alignment horizontal="left" vertical="top" wrapText="1"/>
    </xf>
    <xf numFmtId="0" fontId="3" fillId="2" borderId="21" xfId="26" applyFont="1" applyFill="1" applyBorder="1" applyAlignment="1">
      <alignment horizontal="left" vertical="top" wrapText="1"/>
    </xf>
    <xf numFmtId="0" fontId="0" fillId="4" borderId="0" xfId="0" applyFill="1"/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177" fontId="0" fillId="0" borderId="0" xfId="0" applyNumberFormat="1" applyAlignment="1">
      <alignment horizontal="left"/>
    </xf>
    <xf numFmtId="0" fontId="2" fillId="3" borderId="21" xfId="15" applyFont="1" applyFill="1" applyBorder="1" applyAlignment="1">
      <alignment horizontal="left" vertical="top" wrapText="1"/>
    </xf>
  </cellXfs>
  <cellStyles count="28">
    <cellStyle name="style1628171206755" xfId="1" xr:uid="{00000000-0005-0000-0000-000001000000}"/>
    <cellStyle name="style1628171206868" xfId="2" xr:uid="{00000000-0005-0000-0000-000002000000}"/>
    <cellStyle name="style1628171206962" xfId="3" xr:uid="{00000000-0005-0000-0000-000003000000}"/>
    <cellStyle name="style1628171207073" xfId="4" xr:uid="{00000000-0005-0000-0000-000004000000}"/>
    <cellStyle name="style1628171207176" xfId="5" xr:uid="{00000000-0005-0000-0000-000005000000}"/>
    <cellStyle name="style1628171207273" xfId="6" xr:uid="{00000000-0005-0000-0000-000006000000}"/>
    <cellStyle name="style1628171207376" xfId="7" xr:uid="{00000000-0005-0000-0000-000007000000}"/>
    <cellStyle name="style1628171207483" xfId="8" xr:uid="{00000000-0005-0000-0000-000008000000}"/>
    <cellStyle name="style1628171207592" xfId="9" xr:uid="{00000000-0005-0000-0000-000009000000}"/>
    <cellStyle name="style1628171207705" xfId="10" xr:uid="{00000000-0005-0000-0000-00000A000000}"/>
    <cellStyle name="style1628171207786" xfId="11" xr:uid="{00000000-0005-0000-0000-00000B000000}"/>
    <cellStyle name="style1628171207893" xfId="12" xr:uid="{00000000-0005-0000-0000-00000C000000}"/>
    <cellStyle name="style1628171207978" xfId="13" xr:uid="{00000000-0005-0000-0000-00000D000000}"/>
    <cellStyle name="style1628171208095" xfId="14" xr:uid="{00000000-0005-0000-0000-00000E000000}"/>
    <cellStyle name="style1628171208255" xfId="15" xr:uid="{00000000-0005-0000-0000-00000F000000}"/>
    <cellStyle name="style1628171208386" xfId="16" xr:uid="{00000000-0005-0000-0000-000010000000}"/>
    <cellStyle name="style1628171208494" xfId="17" xr:uid="{00000000-0005-0000-0000-000011000000}"/>
    <cellStyle name="style1628171208622" xfId="18" xr:uid="{00000000-0005-0000-0000-000012000000}"/>
    <cellStyle name="style1628171208736" xfId="19" xr:uid="{00000000-0005-0000-0000-000013000000}"/>
    <cellStyle name="style1628171208859" xfId="20" xr:uid="{00000000-0005-0000-0000-000014000000}"/>
    <cellStyle name="style1628171208973" xfId="21" xr:uid="{00000000-0005-0000-0000-000015000000}"/>
    <cellStyle name="style1628171209078" xfId="22" xr:uid="{00000000-0005-0000-0000-000016000000}"/>
    <cellStyle name="style1628171209190" xfId="23" xr:uid="{00000000-0005-0000-0000-000017000000}"/>
    <cellStyle name="style1628171209268" xfId="24" xr:uid="{00000000-0005-0000-0000-000018000000}"/>
    <cellStyle name="style1628171209366" xfId="25" xr:uid="{00000000-0005-0000-0000-000019000000}"/>
    <cellStyle name="style1628171209473" xfId="26" xr:uid="{00000000-0005-0000-0000-00001A000000}"/>
    <cellStyle name="style1628171209577" xfId="27" xr:uid="{00000000-0005-0000-0000-00001B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31" workbookViewId="0">
      <selection activeCell="K42" sqref="K42"/>
    </sheetView>
  </sheetViews>
  <sheetFormatPr defaultRowHeight="14" x14ac:dyDescent="0.25"/>
  <cols>
    <col min="1" max="1" width="13" bestFit="1" customWidth="1"/>
    <col min="2" max="2" width="22.1796875" bestFit="1" customWidth="1"/>
    <col min="3" max="9" width="12.453125" bestFit="1" customWidth="1"/>
    <col min="10" max="10" width="11.36328125" bestFit="1" customWidth="1"/>
    <col min="11" max="11" width="33" bestFit="1" customWidth="1"/>
  </cols>
  <sheetData>
    <row r="1" spans="1:3" ht="24" customHeight="1" x14ac:dyDescent="0.25">
      <c r="A1" s="19" t="s">
        <v>0</v>
      </c>
      <c r="B1" s="20"/>
      <c r="C1" s="21"/>
    </row>
    <row r="2" spans="1:3" ht="16" customHeight="1" x14ac:dyDescent="0.25">
      <c r="A2" s="22"/>
      <c r="B2" s="24" t="s">
        <v>1</v>
      </c>
      <c r="C2" s="25"/>
    </row>
    <row r="3" spans="1:3" ht="16" customHeight="1" x14ac:dyDescent="0.25">
      <c r="A3" s="23"/>
      <c r="B3" s="1" t="s">
        <v>2</v>
      </c>
      <c r="C3" s="2" t="s">
        <v>3</v>
      </c>
    </row>
    <row r="4" spans="1:3" ht="17" customHeight="1" x14ac:dyDescent="0.25">
      <c r="A4" s="3" t="s">
        <v>4</v>
      </c>
      <c r="B4" s="6">
        <v>0.79611909279230053</v>
      </c>
      <c r="C4" s="7">
        <v>-0.60513997561850408</v>
      </c>
    </row>
    <row r="5" spans="1:3" ht="17" customHeight="1" x14ac:dyDescent="0.25">
      <c r="A5" s="4" t="s">
        <v>5</v>
      </c>
      <c r="B5" s="8">
        <v>0.99217913440516803</v>
      </c>
      <c r="C5" s="9">
        <v>0.12482213445944201</v>
      </c>
    </row>
    <row r="6" spans="1:3" ht="17" customHeight="1" x14ac:dyDescent="0.25">
      <c r="A6" s="4" t="s">
        <v>6</v>
      </c>
      <c r="B6" s="8">
        <v>0.91622321574039189</v>
      </c>
      <c r="C6" s="9">
        <v>-0.40066821553291992</v>
      </c>
    </row>
    <row r="7" spans="1:3" ht="17" customHeight="1" x14ac:dyDescent="0.25">
      <c r="A7" s="4" t="s">
        <v>7</v>
      </c>
      <c r="B7" s="8">
        <v>0.99999630692521702</v>
      </c>
      <c r="C7" s="9">
        <v>2.7177446397603305E-3</v>
      </c>
    </row>
    <row r="8" spans="1:3" ht="17" customHeight="1" x14ac:dyDescent="0.25">
      <c r="A8" s="4" t="s">
        <v>8</v>
      </c>
      <c r="B8" s="8">
        <v>0.99989067100586071</v>
      </c>
      <c r="C8" s="9">
        <v>1.4786684396746776E-2</v>
      </c>
    </row>
    <row r="9" spans="1:3" ht="17" customHeight="1" x14ac:dyDescent="0.25">
      <c r="A9" s="4" t="s">
        <v>9</v>
      </c>
      <c r="B9" s="8">
        <v>0.98684697076489436</v>
      </c>
      <c r="C9" s="9">
        <v>-0.16165721849688799</v>
      </c>
    </row>
    <row r="10" spans="1:3" ht="17" customHeight="1" x14ac:dyDescent="0.25">
      <c r="A10" s="4" t="s">
        <v>10</v>
      </c>
      <c r="B10" s="8">
        <v>0.90340462755809103</v>
      </c>
      <c r="C10" s="9">
        <v>0.42878908440703795</v>
      </c>
    </row>
    <row r="11" spans="1:3" ht="17" customHeight="1" x14ac:dyDescent="0.25">
      <c r="A11" s="5" t="s">
        <v>11</v>
      </c>
      <c r="B11" s="10">
        <v>0.80068851096947258</v>
      </c>
      <c r="C11" s="11">
        <v>0.59908088635967105</v>
      </c>
    </row>
    <row r="12" spans="1:3" ht="13" customHeight="1" x14ac:dyDescent="0.25">
      <c r="A12" s="15" t="s">
        <v>12</v>
      </c>
      <c r="B12" s="14">
        <v>6.8890000000000002</v>
      </c>
      <c r="C12" s="16">
        <v>1.111</v>
      </c>
    </row>
    <row r="13" spans="1:3" ht="17" customHeight="1" x14ac:dyDescent="0.25">
      <c r="A13" s="3" t="s">
        <v>4</v>
      </c>
      <c r="B13" s="12" cm="1">
        <f t="array" ref="B13">B4/_xlfn._xlws.SORT(B$12)</f>
        <v>0.11556381082773995</v>
      </c>
      <c r="C13" s="13" cm="1">
        <f t="array" ref="C13">ABS(C4/_xlfn._xlws.SORT(C$12))</f>
        <v>0.54468044610126376</v>
      </c>
    </row>
    <row r="14" spans="1:3" x14ac:dyDescent="0.25">
      <c r="A14" s="4" t="s">
        <v>5</v>
      </c>
      <c r="B14" s="12" cm="1">
        <f t="array" ref="B14">B5/_xlfn._xlws.SORT(B$12)</f>
        <v>0.14402368041880795</v>
      </c>
      <c r="C14" s="13" cm="1">
        <f t="array" ref="C14">ABS(C5/_xlfn._xlws.SORT(C$12))</f>
        <v>0.11235115612911073</v>
      </c>
    </row>
    <row r="15" spans="1:3" x14ac:dyDescent="0.25">
      <c r="A15" s="4" t="s">
        <v>6</v>
      </c>
      <c r="B15" s="12" cm="1">
        <f t="array" ref="B15">B6/_xlfn._xlws.SORT(B$12)</f>
        <v>0.13299799909136187</v>
      </c>
      <c r="C15" s="13" cm="1">
        <f t="array" ref="C15">ABS(C6/_xlfn._xlws.SORT(C$12))</f>
        <v>0.36063745772540046</v>
      </c>
    </row>
    <row r="16" spans="1:3" x14ac:dyDescent="0.25">
      <c r="A16" s="4" t="s">
        <v>7</v>
      </c>
      <c r="B16" s="12" cm="1">
        <f t="array" ref="B16">B7/_xlfn._xlws.SORT(B$12)</f>
        <v>0.14515841296635462</v>
      </c>
      <c r="C16" s="13" cm="1">
        <f t="array" ref="C16">ABS(C7/_xlfn._xlws.SORT(C$12))</f>
        <v>2.4462147972640238E-3</v>
      </c>
    </row>
    <row r="17" spans="1:3" x14ac:dyDescent="0.25">
      <c r="A17" s="4" t="s">
        <v>8</v>
      </c>
      <c r="B17" s="12" cm="1">
        <f t="array" ref="B17">B8/_xlfn._xlws.SORT(B$12)</f>
        <v>0.14514307896731901</v>
      </c>
      <c r="C17" s="13" cm="1">
        <f t="array" ref="C17">ABS(C8/_xlfn._xlws.SORT(C$12))</f>
        <v>1.3309346891761274E-2</v>
      </c>
    </row>
    <row r="18" spans="1:3" x14ac:dyDescent="0.25">
      <c r="A18" s="4" t="s">
        <v>9</v>
      </c>
      <c r="B18" s="12" cm="1">
        <f t="array" ref="B18">B9/_xlfn._xlws.SORT(B$12)</f>
        <v>0.14324966914862741</v>
      </c>
      <c r="C18" s="13" cm="1">
        <f t="array" ref="C18">ABS(C9/_xlfn._xlws.SORT(C$12))</f>
        <v>0.1455060472519244</v>
      </c>
    </row>
    <row r="19" spans="1:3" x14ac:dyDescent="0.25">
      <c r="A19" s="4" t="s">
        <v>10</v>
      </c>
      <c r="B19" s="12" cm="1">
        <f t="array" ref="B19">B10/_xlfn._xlws.SORT(B$12)</f>
        <v>0.13113726630252445</v>
      </c>
      <c r="C19" s="13" cm="1">
        <f t="array" ref="C19">ABS(C10/_xlfn._xlws.SORT(C$12))</f>
        <v>0.3859487708434185</v>
      </c>
    </row>
    <row r="20" spans="1:3" x14ac:dyDescent="0.25">
      <c r="A20" s="5" t="s">
        <v>11</v>
      </c>
      <c r="B20" s="12" cm="1">
        <f t="array" ref="B20">B11/_xlfn._xlws.SORT(B$12)</f>
        <v>0.11622710276810459</v>
      </c>
      <c r="C20" s="13" cm="1">
        <f t="array" ref="C20">ABS(C11/_xlfn._xlws.SORT(C$12))</f>
        <v>0.53922672039574349</v>
      </c>
    </row>
    <row r="21" spans="1:3" x14ac:dyDescent="0.25">
      <c r="A21" t="s">
        <v>13</v>
      </c>
      <c r="B21">
        <v>86.106999999999999</v>
      </c>
      <c r="C21">
        <v>13.893000000000001</v>
      </c>
    </row>
    <row r="22" spans="1:3" x14ac:dyDescent="0.25">
      <c r="A22" s="3" t="s">
        <v>4</v>
      </c>
      <c r="B22" s="17">
        <f>(B13*B$21+C13*C$21)/(B$21+C$21)</f>
        <v>0.17518098496629061</v>
      </c>
    </row>
    <row r="23" spans="1:3" x14ac:dyDescent="0.25">
      <c r="A23" s="4" t="s">
        <v>5</v>
      </c>
      <c r="B23" s="17">
        <f t="shared" ref="B23:B29" si="0">(B14*B$21+C14*C$21)/(B$21+C$21)</f>
        <v>0.13962341661924033</v>
      </c>
    </row>
    <row r="24" spans="1:3" x14ac:dyDescent="0.25">
      <c r="A24" s="4" t="s">
        <v>6</v>
      </c>
      <c r="B24" s="17">
        <f t="shared" si="0"/>
        <v>0.16462394907938888</v>
      </c>
    </row>
    <row r="25" spans="1:3" x14ac:dyDescent="0.25">
      <c r="A25" s="4" t="s">
        <v>7</v>
      </c>
      <c r="B25" s="17">
        <f t="shared" si="0"/>
        <v>0.12533140727472286</v>
      </c>
    </row>
    <row r="26" spans="1:3" x14ac:dyDescent="0.25">
      <c r="A26" s="4" t="s">
        <v>8</v>
      </c>
      <c r="B26" s="17">
        <f t="shared" si="0"/>
        <v>0.12682741857006177</v>
      </c>
    </row>
    <row r="27" spans="1:3" x14ac:dyDescent="0.25">
      <c r="A27" s="4" t="s">
        <v>9</v>
      </c>
      <c r="B27" s="17">
        <f t="shared" si="0"/>
        <v>0.14356314775851847</v>
      </c>
    </row>
    <row r="28" spans="1:3" x14ac:dyDescent="0.25">
      <c r="A28" s="4" t="s">
        <v>10</v>
      </c>
      <c r="B28" s="17">
        <f t="shared" si="0"/>
        <v>0.16653822862839085</v>
      </c>
    </row>
    <row r="29" spans="1:3" x14ac:dyDescent="0.25">
      <c r="A29" s="5" t="s">
        <v>11</v>
      </c>
      <c r="B29" s="17">
        <f t="shared" si="0"/>
        <v>0.17499443964511247</v>
      </c>
    </row>
    <row r="30" spans="1:3" x14ac:dyDescent="0.25">
      <c r="B30" t="s">
        <v>14</v>
      </c>
      <c r="C30" t="s">
        <v>15</v>
      </c>
    </row>
    <row r="31" spans="1:3" x14ac:dyDescent="0.25">
      <c r="A31" s="3" t="s">
        <v>4</v>
      </c>
      <c r="B31">
        <v>0.17518098496629061</v>
      </c>
      <c r="C31" s="18">
        <f>B31/SUM(B$31:B$38)</f>
        <v>0.14398243917285858</v>
      </c>
    </row>
    <row r="32" spans="1:3" x14ac:dyDescent="0.25">
      <c r="A32" s="4" t="s">
        <v>5</v>
      </c>
      <c r="B32">
        <v>0.13962341661924033</v>
      </c>
      <c r="C32" s="18">
        <f t="shared" ref="C32:C38" si="1">B32/SUM(B$31:B$38)</f>
        <v>0.11475743268799901</v>
      </c>
    </row>
    <row r="33" spans="1:11" x14ac:dyDescent="0.25">
      <c r="A33" s="4" t="s">
        <v>6</v>
      </c>
      <c r="B33">
        <v>0.16462394907938888</v>
      </c>
      <c r="C33" s="18">
        <f t="shared" si="1"/>
        <v>0.13530553980661739</v>
      </c>
    </row>
    <row r="34" spans="1:11" x14ac:dyDescent="0.25">
      <c r="A34" s="4" t="s">
        <v>7</v>
      </c>
      <c r="B34">
        <v>0.12533140727472286</v>
      </c>
      <c r="C34" s="18">
        <f t="shared" si="1"/>
        <v>0.10301073331591314</v>
      </c>
    </row>
    <row r="35" spans="1:11" x14ac:dyDescent="0.25">
      <c r="A35" s="4" t="s">
        <v>8</v>
      </c>
      <c r="B35">
        <v>0.12682741857006177</v>
      </c>
      <c r="C35" s="18">
        <f t="shared" si="1"/>
        <v>0.10424031514167174</v>
      </c>
    </row>
    <row r="36" spans="1:11" x14ac:dyDescent="0.25">
      <c r="A36" s="4" t="s">
        <v>9</v>
      </c>
      <c r="B36">
        <v>0.14356314775851847</v>
      </c>
      <c r="C36" s="18">
        <f t="shared" si="1"/>
        <v>0.11799552442054458</v>
      </c>
    </row>
    <row r="37" spans="1:11" x14ac:dyDescent="0.25">
      <c r="A37" s="4" t="s">
        <v>10</v>
      </c>
      <c r="B37">
        <v>0.16653822862839085</v>
      </c>
      <c r="C37" s="18">
        <f t="shared" si="1"/>
        <v>0.13687889914568641</v>
      </c>
    </row>
    <row r="38" spans="1:11" x14ac:dyDescent="0.25">
      <c r="A38" s="5" t="s">
        <v>11</v>
      </c>
      <c r="B38">
        <v>0.17499443964511247</v>
      </c>
      <c r="C38" s="18">
        <f t="shared" si="1"/>
        <v>0.14382911630870937</v>
      </c>
    </row>
    <row r="40" spans="1:11" x14ac:dyDescent="0.25">
      <c r="A40" s="27" t="s">
        <v>24</v>
      </c>
      <c r="B40">
        <v>0.14398243917285858</v>
      </c>
      <c r="C40">
        <v>0.11475743268799901</v>
      </c>
      <c r="D40">
        <v>0.13530553980661739</v>
      </c>
      <c r="E40">
        <v>0.10301073331591314</v>
      </c>
      <c r="F40">
        <v>0.10424031514167174</v>
      </c>
      <c r="G40">
        <v>0.11799552442054458</v>
      </c>
      <c r="H40">
        <v>0.13687889914568641</v>
      </c>
      <c r="I40">
        <v>0.14382911630870937</v>
      </c>
      <c r="J40">
        <f>SUM(B40:I40)</f>
        <v>1.0000000000000002</v>
      </c>
    </row>
    <row r="41" spans="1:11" x14ac:dyDescent="0.25">
      <c r="A41" t="s">
        <v>25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26</v>
      </c>
    </row>
    <row r="42" spans="1:11" x14ac:dyDescent="0.25">
      <c r="A42" s="26">
        <v>1</v>
      </c>
      <c r="B42">
        <v>77.820394387734936</v>
      </c>
      <c r="C42">
        <v>78.574747001510119</v>
      </c>
      <c r="D42">
        <v>75.979455165488119</v>
      </c>
      <c r="E42">
        <v>79.281271835506459</v>
      </c>
      <c r="F42">
        <v>77.832140634382924</v>
      </c>
      <c r="G42">
        <v>78.099931163406808</v>
      </c>
      <c r="H42">
        <v>78.508474543572603</v>
      </c>
      <c r="I42">
        <v>78.203659944659421</v>
      </c>
      <c r="J42" s="18">
        <f>B42*B$40+C42*C$40+D42*D$40+E42*E$40+F42*F$40+G42*G$40+H42*H$40+I42*I$40</f>
        <v>77.991875660507233</v>
      </c>
      <c r="K42" t="s">
        <v>27</v>
      </c>
    </row>
    <row r="43" spans="1:11" x14ac:dyDescent="0.25">
      <c r="A43" s="26">
        <v>2</v>
      </c>
      <c r="B43">
        <v>78.09469572326941</v>
      </c>
      <c r="C43">
        <v>78.067652531022361</v>
      </c>
      <c r="D43">
        <v>76.084245257142044</v>
      </c>
      <c r="E43">
        <v>78.823937024375468</v>
      </c>
      <c r="F43">
        <v>77.154333542548017</v>
      </c>
      <c r="G43">
        <v>77.918408830888538</v>
      </c>
      <c r="H43">
        <v>77.900715644870033</v>
      </c>
      <c r="I43">
        <v>77.406682973688447</v>
      </c>
      <c r="J43" s="18">
        <f>B43*B$40+C43*C$40+D43*D$40+E43*E$40+F43*F$40+G43*G$40+H43*H$40+I43*I$40</f>
        <v>77.650354151823308</v>
      </c>
    </row>
    <row r="44" spans="1:11" x14ac:dyDescent="0.25">
      <c r="A44" s="26">
        <v>3</v>
      </c>
      <c r="B44">
        <v>77.202420997407373</v>
      </c>
      <c r="C44">
        <v>77.457313829185182</v>
      </c>
      <c r="D44">
        <v>74.68118795866657</v>
      </c>
      <c r="E44">
        <v>77.960382520074035</v>
      </c>
      <c r="F44">
        <v>75.933478612888919</v>
      </c>
      <c r="G44">
        <v>77.158737217111096</v>
      </c>
      <c r="H44">
        <v>77.681315633555556</v>
      </c>
      <c r="I44">
        <v>77.349723498740772</v>
      </c>
      <c r="J44" s="18">
        <f>B44*B$40+C44*C$40+D44*D$40+E44*E$40+F44*F$40+G44*G$40+H44*H$40+I44*I$40</f>
        <v>76.917920733958837</v>
      </c>
    </row>
  </sheetData>
  <mergeCells count="3">
    <mergeCell ref="A1:C1"/>
    <mergeCell ref="A2:A3"/>
    <mergeCell ref="B2:C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2011-08-01T14:22:18Z</dcterms:created>
  <dcterms:modified xsi:type="dcterms:W3CDTF">2021-08-06T11:28:00Z</dcterms:modified>
</cp:coreProperties>
</file>