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2BE0129-BB4B-4ED4-ACAF-536F2F7DE3D6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对比mpi点对点" sheetId="4" r:id="rId1"/>
    <sheet name="输运扫描" sheetId="5" r:id="rId2"/>
    <sheet name="Sheet1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5" l="1"/>
  <c r="B2" i="6"/>
  <c r="B3" i="6"/>
  <c r="B4" i="6"/>
  <c r="B5" i="6"/>
  <c r="B1" i="6"/>
  <c r="O26" i="6"/>
  <c r="G33" i="5"/>
  <c r="G38" i="5"/>
  <c r="G43" i="5"/>
  <c r="G48" i="5"/>
  <c r="G53" i="5"/>
  <c r="G58" i="5"/>
  <c r="G63" i="5"/>
  <c r="F33" i="5"/>
  <c r="F38" i="5"/>
  <c r="H38" i="5" s="1"/>
  <c r="F43" i="5"/>
  <c r="H43" i="5" s="1"/>
  <c r="F48" i="5"/>
  <c r="H48" i="5" s="1"/>
  <c r="F53" i="5"/>
  <c r="H53" i="5" s="1"/>
  <c r="F58" i="5"/>
  <c r="H58" i="5" s="1"/>
  <c r="F63" i="5"/>
  <c r="H63" i="5" s="1"/>
  <c r="F28" i="5"/>
  <c r="H28" i="5" s="1"/>
  <c r="G28" i="5"/>
  <c r="D28" i="5"/>
  <c r="K72" i="5"/>
  <c r="K73" i="5"/>
  <c r="K74" i="5"/>
  <c r="K75" i="5"/>
  <c r="K71" i="5"/>
  <c r="F4" i="5" l="1"/>
  <c r="C4" i="5"/>
  <c r="D63" i="5" l="1"/>
  <c r="C63" i="5"/>
  <c r="D58" i="5"/>
  <c r="C58" i="5"/>
  <c r="D53" i="5"/>
  <c r="C53" i="5"/>
  <c r="D48" i="5"/>
  <c r="C48" i="5"/>
  <c r="D43" i="5"/>
  <c r="C43" i="5"/>
  <c r="D38" i="5"/>
  <c r="C38" i="5"/>
  <c r="D33" i="5"/>
  <c r="C33" i="5"/>
  <c r="C28" i="5"/>
  <c r="D19" i="5"/>
  <c r="C19" i="5"/>
  <c r="D14" i="5"/>
  <c r="C14" i="5"/>
  <c r="D9" i="5" l="1"/>
  <c r="C9" i="5"/>
  <c r="D4" i="5"/>
  <c r="D35" i="4" l="1"/>
  <c r="G27" i="4"/>
  <c r="G43" i="4"/>
  <c r="G35" i="4"/>
  <c r="D43" i="4"/>
  <c r="D27" i="4"/>
  <c r="D19" i="4"/>
  <c r="F43" i="4"/>
  <c r="F35" i="4"/>
  <c r="F27" i="4"/>
  <c r="C35" i="4"/>
  <c r="H35" i="4" s="1"/>
  <c r="C43" i="4"/>
  <c r="H43" i="4" s="1"/>
  <c r="C27" i="4"/>
  <c r="H27" i="4" s="1"/>
  <c r="C19" i="4"/>
  <c r="H19" i="4" s="1"/>
  <c r="G19" i="4"/>
  <c r="F19" i="4"/>
  <c r="F11" i="4"/>
  <c r="G11" i="4"/>
  <c r="D11" i="4"/>
  <c r="C11" i="4"/>
  <c r="H11" i="4" s="1"/>
  <c r="G3" i="4"/>
  <c r="F3" i="4"/>
  <c r="D3" i="4"/>
  <c r="C3" i="4"/>
  <c r="H3" i="4" l="1"/>
</calcChain>
</file>

<file path=xl/sharedStrings.xml><?xml version="1.0" encoding="utf-8"?>
<sst xmlns="http://schemas.openxmlformats.org/spreadsheetml/2006/main" count="32" uniqueCount="15">
  <si>
    <t>参与节点数</t>
    <phoneticPr fontId="1" type="noConversion"/>
  </si>
  <si>
    <t>数据</t>
    <phoneticPr fontId="1" type="noConversion"/>
  </si>
  <si>
    <t>均值</t>
    <phoneticPr fontId="1" type="noConversion"/>
  </si>
  <si>
    <t>标准差</t>
    <phoneticPr fontId="1" type="noConversion"/>
  </si>
  <si>
    <t>MPI点对点_时延(us)</t>
    <phoneticPr fontId="1" type="noConversion"/>
  </si>
  <si>
    <t>链式通信模式_时延(us)</t>
    <phoneticPr fontId="1" type="noConversion"/>
  </si>
  <si>
    <t>提升比</t>
    <phoneticPr fontId="1" type="noConversion"/>
  </si>
  <si>
    <t>提升比</t>
  </si>
  <si>
    <t>数据</t>
  </si>
  <si>
    <t>均值</t>
  </si>
  <si>
    <t>标准差</t>
  </si>
  <si>
    <t>1M数据不同节点数的输运扫描通信模式</t>
    <phoneticPr fontId="1" type="noConversion"/>
  </si>
  <si>
    <t>基于MPI点对点_时延(ms)</t>
    <phoneticPr fontId="1" type="noConversion"/>
  </si>
  <si>
    <t>基于链式通信模式_时延(ms)</t>
    <phoneticPr fontId="1" type="noConversion"/>
  </si>
  <si>
    <t>1K数据不同节点数的输运扫描通信模式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</si>
</sst>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551812468260457E-2"/>
          <c:y val="6.2643466992220675E-2"/>
          <c:w val="0.85835995526124786"/>
          <c:h val="0.79106003916657119"/>
        </c:manualLayout>
      </c:layout>
      <c:lineChart>
        <c:grouping val="standard"/>
        <c:varyColors val="0"/>
        <c:ser>
          <c:idx val="0"/>
          <c:order val="0"/>
          <c:tx>
            <c:v>基于MPI点对点通信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(对比mpi点对点!$D$3,对比mpi点对点!$D$11,对比mpi点对点!$D$19,对比mpi点对点!$D$27,对比mpi点对点!$D$35,对比mpi点对点!$D$43)</c:f>
                <c:numCache>
                  <c:formatCode>General</c:formatCode>
                  <c:ptCount val="6"/>
                  <c:pt idx="0">
                    <c:v>0.14252472196579963</c:v>
                  </c:pt>
                  <c:pt idx="1">
                    <c:v>0.90493515142463521</c:v>
                  </c:pt>
                  <c:pt idx="2">
                    <c:v>2.4121914854443052</c:v>
                  </c:pt>
                  <c:pt idx="3">
                    <c:v>2.5833897060022828</c:v>
                  </c:pt>
                  <c:pt idx="4">
                    <c:v>3.8949884755246247</c:v>
                  </c:pt>
                  <c:pt idx="5">
                    <c:v>12.537927803388559</c:v>
                  </c:pt>
                </c:numCache>
                <c:extLst/>
              </c:numRef>
            </c:plus>
            <c:minus>
              <c:numRef>
                <c:f>(对比mpi点对点!$D$3,对比mpi点对点!$D$11,对比mpi点对点!$D$19,对比mpi点对点!$D$27,对比mpi点对点!$D$35,对比mpi点对点!$D$43)</c:f>
                <c:numCache>
                  <c:formatCode>General</c:formatCode>
                  <c:ptCount val="6"/>
                  <c:pt idx="0">
                    <c:v>0.14252472196579963</c:v>
                  </c:pt>
                  <c:pt idx="1">
                    <c:v>0.90493515142463521</c:v>
                  </c:pt>
                  <c:pt idx="2">
                    <c:v>2.4121914854443052</c:v>
                  </c:pt>
                  <c:pt idx="3">
                    <c:v>2.5833897060022828</c:v>
                  </c:pt>
                  <c:pt idx="4">
                    <c:v>3.8949884755246247</c:v>
                  </c:pt>
                  <c:pt idx="5">
                    <c:v>12.537927803388559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(对比mpi点对点!$A$3,对比mpi点对点!$A$11,对比mpi点对点!$A$19,对比mpi点对点!$A$27,对比mpi点对点!$A$35,对比mpi点对点!$A$43)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  <c:extLst/>
            </c:numRef>
          </c:cat>
          <c:val>
            <c:numRef>
              <c:f>(对比mpi点对点!$C$3,对比mpi点对点!$C$11,对比mpi点对点!$C$19,对比mpi点对点!$C$27,对比mpi点对点!$C$35,对比mpi点对点!$C$43)</c:f>
              <c:numCache>
                <c:formatCode>General</c:formatCode>
                <c:ptCount val="6"/>
                <c:pt idx="0">
                  <c:v>20.189105000000001</c:v>
                </c:pt>
                <c:pt idx="1">
                  <c:v>33.28591625</c:v>
                </c:pt>
                <c:pt idx="2">
                  <c:v>73.015357500000007</c:v>
                </c:pt>
                <c:pt idx="3">
                  <c:v>145.16657750000002</c:v>
                </c:pt>
                <c:pt idx="4">
                  <c:v>294.83500874999999</c:v>
                </c:pt>
                <c:pt idx="5">
                  <c:v>583.71073124999998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BE-A529-4333-9A68-9619BBC3D468}"/>
            </c:ext>
          </c:extLst>
        </c:ser>
        <c:ser>
          <c:idx val="1"/>
          <c:order val="1"/>
          <c:tx>
            <c:v>基于链式通信模式</c:v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(对比mpi点对点!$G$3,对比mpi点对点!$G$11,对比mpi点对点!$G$19,对比mpi点对点!$G$27,对比mpi点对点!$G$35,对比mpi点对点!$G$43)</c:f>
                <c:numCache>
                  <c:formatCode>General</c:formatCode>
                  <c:ptCount val="6"/>
                  <c:pt idx="0">
                    <c:v>0.25410044907758222</c:v>
                  </c:pt>
                  <c:pt idx="1">
                    <c:v>0.73396498506886754</c:v>
                  </c:pt>
                  <c:pt idx="2">
                    <c:v>0.27327804631586167</c:v>
                  </c:pt>
                  <c:pt idx="3">
                    <c:v>0.31316513383517108</c:v>
                  </c:pt>
                  <c:pt idx="4">
                    <c:v>0.80986147011056475</c:v>
                  </c:pt>
                  <c:pt idx="5">
                    <c:v>0.65737874101833649</c:v>
                  </c:pt>
                </c:numCache>
                <c:extLst/>
              </c:numRef>
            </c:plus>
            <c:minus>
              <c:numRef>
                <c:f>(对比mpi点对点!$G$3,对比mpi点对点!$G$11,对比mpi点对点!$G$19,对比mpi点对点!$G$27,对比mpi点对点!$G$35,对比mpi点对点!$G$43)</c:f>
                <c:numCache>
                  <c:formatCode>General</c:formatCode>
                  <c:ptCount val="6"/>
                  <c:pt idx="0">
                    <c:v>0.25410044907758222</c:v>
                  </c:pt>
                  <c:pt idx="1">
                    <c:v>0.73396498506886754</c:v>
                  </c:pt>
                  <c:pt idx="2">
                    <c:v>0.27327804631586167</c:v>
                  </c:pt>
                  <c:pt idx="3">
                    <c:v>0.31316513383517108</c:v>
                  </c:pt>
                  <c:pt idx="4">
                    <c:v>0.80986147011056475</c:v>
                  </c:pt>
                  <c:pt idx="5">
                    <c:v>0.65737874101833649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(对比mpi点对点!$A$3,对比mpi点对点!$A$11,对比mpi点对点!$A$19,对比mpi点对点!$A$27,对比mpi点对点!$A$35,对比mpi点对点!$A$43)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  <c:extLst/>
            </c:numRef>
          </c:cat>
          <c:val>
            <c:numRef>
              <c:f>(对比mpi点对点!$F$3,对比mpi点对点!$F$11,对比mpi点对点!$F$19,对比mpi点对点!$F$27,对比mpi点对点!$F$35,对比mpi点对点!$F$43)</c:f>
              <c:numCache>
                <c:formatCode>General</c:formatCode>
                <c:ptCount val="6"/>
                <c:pt idx="0">
                  <c:v>16.7953075</c:v>
                </c:pt>
                <c:pt idx="1">
                  <c:v>18.358617500000001</c:v>
                </c:pt>
                <c:pt idx="2">
                  <c:v>29.369653749999998</c:v>
                </c:pt>
                <c:pt idx="3">
                  <c:v>46.777842499999998</c:v>
                </c:pt>
                <c:pt idx="4">
                  <c:v>77.842263750000001</c:v>
                </c:pt>
                <c:pt idx="5">
                  <c:v>142.53446499999998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BF-A529-4333-9A68-9619BBC3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416960"/>
        <c:axId val="6244166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MPI误差线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(对比mpi点对点!$A$3,对比mpi点对点!$A$11,对比mpi点对点!$A$19,对比mpi点对点!$A$27,对比mpi点对点!$A$35,对比mpi点对点!$A$43)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11E-A529-4333-9A68-9619BBC3D4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链式误差线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(对比mpi点对点!$A$3,对比mpi点对点!$A$11,对比mpi点对点!$A$19,对比mpi点对点!$A$27,对比mpi点对点!$A$35,对比mpi点对点!$A$43)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F-A529-4333-9A68-9619BBC3D468}"/>
                  </c:ext>
                </c:extLst>
              </c15:ser>
            </c15:filteredLineSeries>
          </c:ext>
        </c:extLst>
      </c:lineChart>
      <c:catAx>
        <c:axId val="62441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>
                    <a:solidFill>
                      <a:sysClr val="windowText" lastClr="000000"/>
                    </a:solidFill>
                    <a:latin typeface="楷体" panose="02010609060101010101" pitchFamily="49" charset="-122"/>
                    <a:ea typeface="楷体" panose="02010609060101010101" pitchFamily="49" charset="-122"/>
                  </a:rPr>
                  <a:t>参与通信的节点个数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16632"/>
        <c:crosses val="autoZero"/>
        <c:auto val="1"/>
        <c:lblAlgn val="ctr"/>
        <c:lblOffset val="100"/>
        <c:noMultiLvlLbl val="0"/>
      </c:catAx>
      <c:valAx>
        <c:axId val="6244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KaiTi" panose="02010609060101010101" pitchFamily="49" charset="-122"/>
                    <a:cs typeface="Times New Roman" panose="02020603050405020304" pitchFamily="18" charset="0"/>
                  </a:rPr>
                  <a:t>时延</a:t>
                </a: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KaiTi" panose="02010609060101010101" pitchFamily="49" charset="-122"/>
                    <a:cs typeface="Times New Roman" panose="02020603050405020304" pitchFamily="18" charset="0"/>
                  </a:rPr>
                  <a:t>(us)</a:t>
                </a:r>
                <a:endParaRPr lang="zh-CN" altLang="en-US" sz="105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KaiTi" panose="02010609060101010101" pitchFamily="49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245425557760353E-2"/>
              <c:y val="0.3730324381084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83786453619101"/>
          <c:y val="0.12419912000326608"/>
          <c:w val="0.20789546020707908"/>
          <c:h val="0.14512416684329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基于MPI通信库实现的二维输运扫描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输运扫描!$A$28:$A$67</c15:sqref>
                  </c15:fullRef>
                </c:ext>
              </c:extLst>
              <c:f>(输运扫描!$A$28,输运扫描!$A$33,输运扫描!$A$38,输运扫描!$A$43,输运扫描!$A$48,输运扫描!$A$53,输运扫描!$A$58,输运扫描!$A$63)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输运扫描!$C$28:$C$67</c15:sqref>
                  </c15:fullRef>
                </c:ext>
              </c:extLst>
              <c:f>(输运扫描!$C$28,输运扫描!$C$33,输运扫描!$C$38,输运扫描!$C$43,输运扫描!$C$48,输运扫描!$C$53,输运扫描!$C$58,输运扫描!$C$63)</c:f>
              <c:numCache>
                <c:formatCode>0.0000_);[Red]\(0.0000\)</c:formatCode>
                <c:ptCount val="8"/>
                <c:pt idx="0">
                  <c:v>4.8087599999999994E-2</c:v>
                </c:pt>
                <c:pt idx="1">
                  <c:v>0.11961440000000001</c:v>
                </c:pt>
                <c:pt idx="2">
                  <c:v>0.35793179999999997</c:v>
                </c:pt>
                <c:pt idx="3">
                  <c:v>0.95791140000000008</c:v>
                </c:pt>
                <c:pt idx="4">
                  <c:v>2.8108040000000001</c:v>
                </c:pt>
                <c:pt idx="5">
                  <c:v>9.5120077999999992</c:v>
                </c:pt>
                <c:pt idx="6">
                  <c:v>51.232898399999996</c:v>
                </c:pt>
                <c:pt idx="7">
                  <c:v>225.5120982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6-475B-96FA-E67DF53ED4B9}"/>
            </c:ext>
          </c:extLst>
        </c:ser>
        <c:ser>
          <c:idx val="0"/>
          <c:order val="1"/>
          <c:tx>
            <c:v>基于本文基础通信模式实现的二维输运扫描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输运扫描!$A$28:$A$67</c15:sqref>
                  </c15:fullRef>
                </c:ext>
              </c:extLst>
              <c:f>(输运扫描!$A$28,输运扫描!$A$33,输运扫描!$A$38,输运扫描!$A$43,输运扫描!$A$48,输运扫描!$A$53,输运扫描!$A$58,输运扫描!$A$63)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输运扫描!$F$28:$F$67</c15:sqref>
                  </c15:fullRef>
                </c:ext>
              </c:extLst>
              <c:f>(输运扫描!$F$28,输运扫描!$F$33,输运扫描!$F$38,输运扫描!$F$43,输运扫描!$F$48,输运扫描!$F$53,输运扫描!$F$58,输运扫描!$F$63)</c:f>
              <c:numCache>
                <c:formatCode>0.0000_);[Red]\(0.0000\)</c:formatCode>
                <c:ptCount val="8"/>
                <c:pt idx="0">
                  <c:v>4.3370642000000001E-2</c:v>
                </c:pt>
                <c:pt idx="1">
                  <c:v>0.106523336</c:v>
                </c:pt>
                <c:pt idx="2">
                  <c:v>0.31329716000000002</c:v>
                </c:pt>
                <c:pt idx="3">
                  <c:v>0.81274986000000005</c:v>
                </c:pt>
                <c:pt idx="4">
                  <c:v>2.2528939800000001</c:v>
                </c:pt>
                <c:pt idx="5">
                  <c:v>7.2119848640000015</c:v>
                </c:pt>
                <c:pt idx="6">
                  <c:v>36.246069404000004</c:v>
                </c:pt>
                <c:pt idx="7">
                  <c:v>148.41548202000001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6-475B-96FA-E67DF53E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1280"/>
        <c:axId val="619210648"/>
      </c:lineChart>
      <c:catAx>
        <c:axId val="10378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参与通信节点数</a:t>
                </a:r>
              </a:p>
            </c:rich>
          </c:tx>
          <c:layout>
            <c:manualLayout>
              <c:xMode val="edge"/>
              <c:yMode val="edge"/>
              <c:x val="0.33599848187199233"/>
              <c:y val="0.88556517666679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10648"/>
        <c:crosses val="autoZero"/>
        <c:auto val="1"/>
        <c:lblAlgn val="ctr"/>
        <c:lblOffset val="100"/>
        <c:noMultiLvlLbl val="0"/>
      </c:catAx>
      <c:valAx>
        <c:axId val="6192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rPr>
                  <a:t>通信总时延(ms)</a:t>
                </a:r>
              </a:p>
            </c:rich>
          </c:tx>
          <c:layout>
            <c:manualLayout>
              <c:xMode val="edge"/>
              <c:yMode val="edge"/>
              <c:x val="1.4507318056670496E-2"/>
              <c:y val="0.28849753575250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5392968428787"/>
          <c:y val="0.3659866312554963"/>
          <c:w val="0.32913477841071187"/>
          <c:h val="0.22206415411786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148828</xdr:colOff>
      <xdr:row>11</xdr:row>
      <xdr:rowOff>173935</xdr:rowOff>
    </xdr:from>
    <xdr:to>
      <xdr:col>22</xdr:col>
      <xdr:colOff>306456</xdr:colOff>
      <xdr:row>28</xdr:row>
      <xdr:rowOff>29765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3BA2B8-29D7-4AB9-AEF5-6DF8EE93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349938</xdr:colOff>
      <xdr:row>37</xdr:row>
      <xdr:rowOff>139562</xdr:rowOff>
    </xdr:from>
    <xdr:to>
      <xdr:col>19</xdr:col>
      <xdr:colOff>495300</xdr:colOff>
      <xdr:row>52</xdr:row>
      <xdr:rowOff>149501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2B1F73-FFDD-4131-856D-F3A359A48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BD8C-AF1C-4013-AE5C-F50782BA07A9}">
  <dimension ref="A1:H50"/>
  <sheetViews>
    <sheetView topLeftCell="A9" zoomScale="115" zoomScaleNormal="115" workbookViewId="0">
      <selection activeCell="J29" sqref="J29"/>
    </sheetView>
  </sheetViews>
  <sheetFormatPr defaultRowHeight="14.25" x14ac:dyDescent="0.2"/>
  <cols>
    <col min="1" max="1" width="15.5" style="1" customWidth="1"/>
    <col min="2" max="2" width="14.625" style="1" customWidth="1"/>
    <col min="3" max="4" width="9" style="1"/>
    <col min="5" max="5" width="15" style="1" customWidth="1"/>
    <col min="6" max="8" width="9" style="1"/>
  </cols>
  <sheetData>
    <row r="1" spans="1:8" x14ac:dyDescent="0.2">
      <c r="A1" s="13" t="s">
        <v>0</v>
      </c>
      <c r="B1" s="14" t="s">
        <v>4</v>
      </c>
      <c r="C1" s="14"/>
      <c r="D1" s="14"/>
      <c r="E1" s="13" t="s">
        <v>5</v>
      </c>
      <c r="F1" s="13"/>
      <c r="G1" s="15"/>
      <c r="H1" s="11" t="s">
        <v>6</v>
      </c>
    </row>
    <row r="2" spans="1:8" x14ac:dyDescent="0.2">
      <c r="A2" s="13"/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4" t="s">
        <v>3</v>
      </c>
      <c r="H2" s="12"/>
    </row>
    <row r="3" spans="1:8" x14ac:dyDescent="0.2">
      <c r="A3" s="13">
        <v>4</v>
      </c>
      <c r="B3" s="2">
        <v>20.084140000000001</v>
      </c>
      <c r="C3" s="16">
        <f>AVERAGE(B3:B10)</f>
        <v>20.189105000000001</v>
      </c>
      <c r="D3" s="16">
        <f>_xlfn.STDEV.S(B3:B10)</f>
        <v>0.14252472196579963</v>
      </c>
      <c r="E3" s="2">
        <v>16.53314</v>
      </c>
      <c r="F3" s="16">
        <f>AVERAGE(E3:E10)</f>
        <v>16.7953075</v>
      </c>
      <c r="G3" s="15">
        <f>_xlfn.STDEV.S(E3:E10)</f>
        <v>0.25410044907758222</v>
      </c>
      <c r="H3" s="9">
        <f>(C3-F3)/C3</f>
        <v>0.1681004432836424</v>
      </c>
    </row>
    <row r="4" spans="1:8" x14ac:dyDescent="0.2">
      <c r="A4" s="13"/>
      <c r="B4" s="2">
        <v>20.087</v>
      </c>
      <c r="C4" s="17"/>
      <c r="D4" s="17"/>
      <c r="E4" s="2">
        <v>16.89601</v>
      </c>
      <c r="F4" s="17"/>
      <c r="G4" s="15"/>
      <c r="H4" s="9"/>
    </row>
    <row r="5" spans="1:8" x14ac:dyDescent="0.2">
      <c r="A5" s="13"/>
      <c r="B5" s="2">
        <v>20.0901</v>
      </c>
      <c r="C5" s="17"/>
      <c r="D5" s="17"/>
      <c r="E5" s="2">
        <v>16.695979999999999</v>
      </c>
      <c r="F5" s="17"/>
      <c r="G5" s="15"/>
      <c r="H5" s="9"/>
    </row>
    <row r="6" spans="1:8" x14ac:dyDescent="0.2">
      <c r="A6" s="13"/>
      <c r="B6" s="2">
        <v>20.407920000000001</v>
      </c>
      <c r="C6" s="17"/>
      <c r="D6" s="17"/>
      <c r="E6" s="2">
        <v>16.939160000000001</v>
      </c>
      <c r="F6" s="17"/>
      <c r="G6" s="15"/>
      <c r="H6" s="9"/>
    </row>
    <row r="7" spans="1:8" x14ac:dyDescent="0.2">
      <c r="A7" s="13"/>
      <c r="B7" s="2">
        <v>20.399809999999999</v>
      </c>
      <c r="C7" s="17"/>
      <c r="D7" s="17"/>
      <c r="E7" s="2">
        <v>16.556979999999999</v>
      </c>
      <c r="F7" s="17"/>
      <c r="G7" s="15"/>
      <c r="H7" s="9"/>
    </row>
    <row r="8" spans="1:8" x14ac:dyDescent="0.2">
      <c r="A8" s="13"/>
      <c r="B8" s="2">
        <v>20.190950000000001</v>
      </c>
      <c r="C8" s="17"/>
      <c r="D8" s="17"/>
      <c r="E8" s="2">
        <v>17.287970000000001</v>
      </c>
      <c r="F8" s="17"/>
      <c r="G8" s="15"/>
      <c r="H8" s="9"/>
    </row>
    <row r="9" spans="1:8" x14ac:dyDescent="0.2">
      <c r="A9" s="13"/>
      <c r="B9" s="2">
        <v>20.200009999999999</v>
      </c>
      <c r="C9" s="17"/>
      <c r="D9" s="17"/>
      <c r="E9" s="2">
        <v>16.59703</v>
      </c>
      <c r="F9" s="17"/>
      <c r="G9" s="15"/>
      <c r="H9" s="9"/>
    </row>
    <row r="10" spans="1:8" x14ac:dyDescent="0.2">
      <c r="A10" s="13"/>
      <c r="B10" s="2">
        <v>20.052910000000001</v>
      </c>
      <c r="C10" s="18"/>
      <c r="D10" s="18"/>
      <c r="E10" s="2">
        <v>16.856190000000002</v>
      </c>
      <c r="F10" s="18"/>
      <c r="G10" s="15"/>
      <c r="H10" s="9"/>
    </row>
    <row r="11" spans="1:8" x14ac:dyDescent="0.2">
      <c r="A11" s="13">
        <v>8</v>
      </c>
      <c r="B11" s="2">
        <v>31.695129999999999</v>
      </c>
      <c r="C11" s="16">
        <f>AVERAGE(B11:B18)</f>
        <v>33.28591625</v>
      </c>
      <c r="D11" s="16">
        <f>_xlfn.STDEV.S(B11:B18)</f>
        <v>0.90493515142463521</v>
      </c>
      <c r="E11" s="2">
        <v>17.5519</v>
      </c>
      <c r="F11" s="16">
        <f>AVERAGE(E11:E18)</f>
        <v>18.358617500000001</v>
      </c>
      <c r="G11" s="19">
        <f>_xlfn.STDEV.S(E11:E18)</f>
        <v>0.73396498506886754</v>
      </c>
      <c r="H11" s="9">
        <f t="shared" ref="H11" si="0">(C11-F11)/C11</f>
        <v>0.44845689804317762</v>
      </c>
    </row>
    <row r="12" spans="1:8" x14ac:dyDescent="0.2">
      <c r="A12" s="13"/>
      <c r="B12" s="2">
        <v>33.014060000000001</v>
      </c>
      <c r="C12" s="17"/>
      <c r="D12" s="17"/>
      <c r="E12" s="2">
        <v>19.215109999999999</v>
      </c>
      <c r="F12" s="17"/>
      <c r="G12" s="20"/>
      <c r="H12" s="9"/>
    </row>
    <row r="13" spans="1:8" x14ac:dyDescent="0.2">
      <c r="A13" s="13"/>
      <c r="B13" s="2">
        <v>33.960099999999997</v>
      </c>
      <c r="C13" s="17"/>
      <c r="D13" s="17"/>
      <c r="E13" s="2">
        <v>17.630099999999999</v>
      </c>
      <c r="F13" s="17"/>
      <c r="G13" s="20"/>
      <c r="H13" s="9"/>
    </row>
    <row r="14" spans="1:8" x14ac:dyDescent="0.2">
      <c r="A14" s="13"/>
      <c r="B14" s="2">
        <v>34.246920000000003</v>
      </c>
      <c r="C14" s="17"/>
      <c r="D14" s="17"/>
      <c r="E14" s="2">
        <v>18.172029999999999</v>
      </c>
      <c r="F14" s="17"/>
      <c r="G14" s="20"/>
      <c r="H14" s="9"/>
    </row>
    <row r="15" spans="1:8" x14ac:dyDescent="0.2">
      <c r="A15" s="13"/>
      <c r="B15" s="2">
        <v>32.897950000000002</v>
      </c>
      <c r="C15" s="17"/>
      <c r="D15" s="17"/>
      <c r="E15" s="2">
        <v>18.499849999999999</v>
      </c>
      <c r="F15" s="17"/>
      <c r="G15" s="20"/>
      <c r="H15" s="9"/>
    </row>
    <row r="16" spans="1:8" x14ac:dyDescent="0.2">
      <c r="A16" s="13"/>
      <c r="B16" s="2">
        <v>33.224110000000003</v>
      </c>
      <c r="C16" s="17"/>
      <c r="D16" s="17"/>
      <c r="E16" s="2">
        <v>19.109960000000001</v>
      </c>
      <c r="F16" s="17"/>
      <c r="G16" s="20"/>
      <c r="H16" s="9"/>
    </row>
    <row r="17" spans="1:8" x14ac:dyDescent="0.2">
      <c r="A17" s="13"/>
      <c r="B17" s="2">
        <v>32.798050000000003</v>
      </c>
      <c r="C17" s="17"/>
      <c r="D17" s="17"/>
      <c r="E17" s="2">
        <v>17.558810000000001</v>
      </c>
      <c r="F17" s="17"/>
      <c r="G17" s="20"/>
      <c r="H17" s="9"/>
    </row>
    <row r="18" spans="1:8" x14ac:dyDescent="0.2">
      <c r="A18" s="13"/>
      <c r="B18" s="2">
        <v>34.451009999999997</v>
      </c>
      <c r="C18" s="18"/>
      <c r="D18" s="18"/>
      <c r="E18" s="2">
        <v>19.131180000000001</v>
      </c>
      <c r="F18" s="18"/>
      <c r="G18" s="21"/>
      <c r="H18" s="9"/>
    </row>
    <row r="19" spans="1:8" x14ac:dyDescent="0.2">
      <c r="A19" s="13">
        <v>16</v>
      </c>
      <c r="B19" s="2">
        <v>74.908940000000001</v>
      </c>
      <c r="C19" s="16">
        <f>AVERAGE(B19:B26)</f>
        <v>73.015357500000007</v>
      </c>
      <c r="D19" s="16">
        <f>_xlfn.STDEV.S(B19:B26)</f>
        <v>2.4121914854443052</v>
      </c>
      <c r="E19" s="2">
        <v>28.77712</v>
      </c>
      <c r="F19" s="16">
        <f>AVERAGE(E19:E26)</f>
        <v>29.369653749999998</v>
      </c>
      <c r="G19" s="19">
        <f>_xlfn.STDEV.S(E19:E26)</f>
        <v>0.27327804631586167</v>
      </c>
      <c r="H19" s="9">
        <f t="shared" ref="H19" si="1">(C19-F19)/C19</f>
        <v>0.59776059783039481</v>
      </c>
    </row>
    <row r="20" spans="1:8" x14ac:dyDescent="0.2">
      <c r="A20" s="13"/>
      <c r="B20" s="2">
        <v>70.842979999999997</v>
      </c>
      <c r="C20" s="17"/>
      <c r="D20" s="17"/>
      <c r="E20" s="2">
        <v>29.41704</v>
      </c>
      <c r="F20" s="17"/>
      <c r="G20" s="20"/>
      <c r="H20" s="9"/>
    </row>
    <row r="21" spans="1:8" x14ac:dyDescent="0.2">
      <c r="A21" s="13"/>
      <c r="B21" s="2">
        <v>76.006169999999997</v>
      </c>
      <c r="C21" s="17"/>
      <c r="D21" s="17"/>
      <c r="E21" s="2">
        <v>29.75798</v>
      </c>
      <c r="F21" s="17"/>
      <c r="G21" s="20"/>
      <c r="H21" s="9"/>
    </row>
    <row r="22" spans="1:8" x14ac:dyDescent="0.2">
      <c r="A22" s="13"/>
      <c r="B22" s="2">
        <v>71.218010000000007</v>
      </c>
      <c r="C22" s="17"/>
      <c r="D22" s="17"/>
      <c r="E22" s="2">
        <v>29.414180000000002</v>
      </c>
      <c r="F22" s="17"/>
      <c r="G22" s="20"/>
      <c r="H22" s="9"/>
    </row>
    <row r="23" spans="1:8" x14ac:dyDescent="0.2">
      <c r="A23" s="13"/>
      <c r="B23" s="2">
        <v>75.785880000000006</v>
      </c>
      <c r="C23" s="17"/>
      <c r="D23" s="17"/>
      <c r="E23" s="2">
        <v>29.486889999999999</v>
      </c>
      <c r="F23" s="17"/>
      <c r="G23" s="20"/>
      <c r="H23" s="9"/>
    </row>
    <row r="24" spans="1:8" x14ac:dyDescent="0.2">
      <c r="A24" s="13"/>
      <c r="B24" s="2">
        <v>70.593829999999997</v>
      </c>
      <c r="C24" s="17"/>
      <c r="D24" s="17"/>
      <c r="E24" s="2">
        <v>29.353860000000001</v>
      </c>
      <c r="F24" s="17"/>
      <c r="G24" s="20"/>
      <c r="H24" s="9"/>
    </row>
    <row r="25" spans="1:8" x14ac:dyDescent="0.2">
      <c r="A25" s="13"/>
      <c r="B25" s="2">
        <v>74.102879999999999</v>
      </c>
      <c r="C25" s="17"/>
      <c r="D25" s="17"/>
      <c r="E25" s="2">
        <v>29.411079999999998</v>
      </c>
      <c r="F25" s="17"/>
      <c r="G25" s="20"/>
      <c r="H25" s="9"/>
    </row>
    <row r="26" spans="1:8" x14ac:dyDescent="0.2">
      <c r="A26" s="13"/>
      <c r="B26" s="2">
        <v>70.664169999999999</v>
      </c>
      <c r="C26" s="18"/>
      <c r="D26" s="18"/>
      <c r="E26" s="2">
        <v>29.339079999999999</v>
      </c>
      <c r="F26" s="18"/>
      <c r="G26" s="21"/>
      <c r="H26" s="9"/>
    </row>
    <row r="27" spans="1:8" x14ac:dyDescent="0.2">
      <c r="A27" s="13">
        <v>32</v>
      </c>
      <c r="B27" s="2">
        <v>146.51585</v>
      </c>
      <c r="C27" s="16">
        <f>AVERAGE(B27:B34)</f>
        <v>145.16657750000002</v>
      </c>
      <c r="D27" s="16">
        <f>_xlfn.STDEV.S(B27:B34)</f>
        <v>2.5833897060022828</v>
      </c>
      <c r="E27" s="2">
        <v>46.694989999999997</v>
      </c>
      <c r="F27" s="16">
        <f>AVERAGE(E27:E34)</f>
        <v>46.777842499999998</v>
      </c>
      <c r="G27" s="19">
        <f>_xlfn.STDEV.S(E27:E34)</f>
        <v>0.31316513383517108</v>
      </c>
      <c r="H27" s="9">
        <f t="shared" ref="H27" si="2">(C27-F27)/C27</f>
        <v>0.67776437727203431</v>
      </c>
    </row>
    <row r="28" spans="1:8" x14ac:dyDescent="0.2">
      <c r="A28" s="13"/>
      <c r="B28" s="2">
        <v>144.54293000000001</v>
      </c>
      <c r="C28" s="17"/>
      <c r="D28" s="17"/>
      <c r="E28" s="2">
        <v>46.183819999999997</v>
      </c>
      <c r="F28" s="17"/>
      <c r="G28" s="20"/>
      <c r="H28" s="9"/>
    </row>
    <row r="29" spans="1:8" x14ac:dyDescent="0.2">
      <c r="A29" s="13"/>
      <c r="B29" s="2">
        <v>147.995</v>
      </c>
      <c r="C29" s="17"/>
      <c r="D29" s="17"/>
      <c r="E29" s="2">
        <v>46.61298</v>
      </c>
      <c r="F29" s="17"/>
      <c r="G29" s="20"/>
      <c r="H29" s="9"/>
    </row>
    <row r="30" spans="1:8" x14ac:dyDescent="0.2">
      <c r="A30" s="13"/>
      <c r="B30" s="2">
        <v>142.25912</v>
      </c>
      <c r="C30" s="17"/>
      <c r="D30" s="17"/>
      <c r="E30" s="2">
        <v>47.070979999999999</v>
      </c>
      <c r="F30" s="17"/>
      <c r="G30" s="20"/>
      <c r="H30" s="9"/>
    </row>
    <row r="31" spans="1:8" x14ac:dyDescent="0.2">
      <c r="A31" s="13"/>
      <c r="B31" s="2">
        <v>148.51188999999999</v>
      </c>
      <c r="C31" s="17"/>
      <c r="D31" s="17"/>
      <c r="E31" s="2">
        <v>47.209020000000002</v>
      </c>
      <c r="F31" s="17"/>
      <c r="G31" s="20"/>
      <c r="H31" s="9"/>
    </row>
    <row r="32" spans="1:8" x14ac:dyDescent="0.2">
      <c r="A32" s="13"/>
      <c r="B32" s="2">
        <v>141.06584000000001</v>
      </c>
      <c r="C32" s="17"/>
      <c r="D32" s="17"/>
      <c r="E32" s="2">
        <v>46.694040000000001</v>
      </c>
      <c r="F32" s="17"/>
      <c r="G32" s="20"/>
      <c r="H32" s="9"/>
    </row>
    <row r="33" spans="1:8" x14ac:dyDescent="0.2">
      <c r="A33" s="13"/>
      <c r="B33" s="2">
        <v>145.07699</v>
      </c>
      <c r="C33" s="17"/>
      <c r="D33" s="17"/>
      <c r="E33" s="2">
        <v>46.862839999999998</v>
      </c>
      <c r="F33" s="17"/>
      <c r="G33" s="20"/>
      <c r="H33" s="9"/>
    </row>
    <row r="34" spans="1:8" x14ac:dyDescent="0.2">
      <c r="A34" s="13"/>
      <c r="B34" s="2">
        <v>145.36500000000001</v>
      </c>
      <c r="C34" s="18"/>
      <c r="D34" s="18"/>
      <c r="E34" s="2">
        <v>46.894069999999999</v>
      </c>
      <c r="F34" s="18"/>
      <c r="G34" s="21"/>
      <c r="H34" s="9"/>
    </row>
    <row r="35" spans="1:8" x14ac:dyDescent="0.2">
      <c r="A35" s="13">
        <v>64</v>
      </c>
      <c r="B35" s="2">
        <v>292.68979999999999</v>
      </c>
      <c r="C35" s="16">
        <f>AVERAGE(B35:B42)</f>
        <v>294.83500874999999</v>
      </c>
      <c r="D35" s="16">
        <f>_xlfn.STDEV.S(B35:B42)</f>
        <v>3.8949884755246247</v>
      </c>
      <c r="E35" s="2">
        <v>77.768799999999999</v>
      </c>
      <c r="F35" s="16">
        <f>AVERAGE(E35:E42)</f>
        <v>77.842263750000001</v>
      </c>
      <c r="G35" s="19">
        <f>_xlfn.STDEV.S(E35:E42)</f>
        <v>0.80986147011056475</v>
      </c>
      <c r="H35" s="9">
        <f t="shared" ref="H35" si="3">(C35-F35)/C35</f>
        <v>0.73598025526200339</v>
      </c>
    </row>
    <row r="36" spans="1:8" x14ac:dyDescent="0.2">
      <c r="A36" s="13"/>
      <c r="B36" s="2">
        <v>287.72807</v>
      </c>
      <c r="C36" s="17"/>
      <c r="D36" s="17"/>
      <c r="E36" s="2">
        <v>77.745909999999995</v>
      </c>
      <c r="F36" s="17"/>
      <c r="G36" s="20"/>
      <c r="H36" s="9"/>
    </row>
    <row r="37" spans="1:8" x14ac:dyDescent="0.2">
      <c r="A37" s="13"/>
      <c r="B37" s="2">
        <v>296.61797999999999</v>
      </c>
      <c r="C37" s="17"/>
      <c r="D37" s="17"/>
      <c r="E37" s="2">
        <v>78.597070000000002</v>
      </c>
      <c r="F37" s="17"/>
      <c r="G37" s="20"/>
      <c r="H37" s="9"/>
    </row>
    <row r="38" spans="1:8" x14ac:dyDescent="0.2">
      <c r="A38" s="13"/>
      <c r="B38" s="2">
        <v>297.06502</v>
      </c>
      <c r="C38" s="17"/>
      <c r="D38" s="17"/>
      <c r="E38" s="2">
        <v>79.039100000000005</v>
      </c>
      <c r="F38" s="17"/>
      <c r="G38" s="20"/>
      <c r="H38" s="9"/>
    </row>
    <row r="39" spans="1:8" x14ac:dyDescent="0.2">
      <c r="A39" s="13"/>
      <c r="B39" s="2">
        <v>291.30410999999998</v>
      </c>
      <c r="C39" s="17"/>
      <c r="D39" s="17"/>
      <c r="E39" s="2">
        <v>78.200100000000006</v>
      </c>
      <c r="F39" s="17"/>
      <c r="G39" s="20"/>
      <c r="H39" s="9"/>
    </row>
    <row r="40" spans="1:8" x14ac:dyDescent="0.2">
      <c r="A40" s="13"/>
      <c r="B40" s="2">
        <v>296.28395999999998</v>
      </c>
      <c r="C40" s="17"/>
      <c r="D40" s="17"/>
      <c r="E40" s="2">
        <v>77.090019999999996</v>
      </c>
      <c r="F40" s="17"/>
      <c r="G40" s="20"/>
      <c r="H40" s="9"/>
    </row>
    <row r="41" spans="1:8" x14ac:dyDescent="0.2">
      <c r="A41" s="13"/>
      <c r="B41" s="2">
        <v>297.61011000000002</v>
      </c>
      <c r="C41" s="17"/>
      <c r="D41" s="17"/>
      <c r="E41" s="2">
        <v>77.82602</v>
      </c>
      <c r="F41" s="17"/>
      <c r="G41" s="20"/>
      <c r="H41" s="9"/>
    </row>
    <row r="42" spans="1:8" x14ac:dyDescent="0.2">
      <c r="A42" s="13"/>
      <c r="B42" s="2">
        <v>299.38101999999998</v>
      </c>
      <c r="C42" s="18"/>
      <c r="D42" s="18"/>
      <c r="E42" s="2">
        <v>76.471090000000004</v>
      </c>
      <c r="F42" s="18"/>
      <c r="G42" s="21"/>
      <c r="H42" s="9"/>
    </row>
    <row r="43" spans="1:8" x14ac:dyDescent="0.2">
      <c r="A43" s="13">
        <v>128</v>
      </c>
      <c r="B43" s="2">
        <v>564.76188000000002</v>
      </c>
      <c r="C43" s="16">
        <f>AVERAGE(B43:B50)</f>
        <v>583.71073124999998</v>
      </c>
      <c r="D43" s="16">
        <f>_xlfn.STDEV.S(B43:B50)</f>
        <v>12.537927803388559</v>
      </c>
      <c r="E43" s="2">
        <v>142.19689</v>
      </c>
      <c r="F43" s="16">
        <f>AVERAGE(E43:E50)</f>
        <v>142.53446499999998</v>
      </c>
      <c r="G43" s="19">
        <f>_xlfn.STDEV.S(E43:E50)</f>
        <v>0.65737874101833649</v>
      </c>
      <c r="H43" s="9">
        <f t="shared" ref="H43" si="4">(C43-F43)/C43</f>
        <v>0.75581318387831176</v>
      </c>
    </row>
    <row r="44" spans="1:8" x14ac:dyDescent="0.2">
      <c r="A44" s="13"/>
      <c r="B44" s="2">
        <v>593.15300000000002</v>
      </c>
      <c r="C44" s="17"/>
      <c r="D44" s="17"/>
      <c r="E44" s="2">
        <v>142.29083</v>
      </c>
      <c r="F44" s="17"/>
      <c r="G44" s="20"/>
      <c r="H44" s="9"/>
    </row>
    <row r="45" spans="1:8" x14ac:dyDescent="0.2">
      <c r="A45" s="13"/>
      <c r="B45" s="2">
        <v>601.67718000000002</v>
      </c>
      <c r="C45" s="17"/>
      <c r="D45" s="17"/>
      <c r="E45" s="2">
        <v>142.37594999999999</v>
      </c>
      <c r="F45" s="17"/>
      <c r="G45" s="20"/>
      <c r="H45" s="9"/>
    </row>
    <row r="46" spans="1:8" x14ac:dyDescent="0.2">
      <c r="A46" s="13"/>
      <c r="B46" s="2">
        <v>587.11099999999999</v>
      </c>
      <c r="C46" s="17"/>
      <c r="D46" s="17"/>
      <c r="E46" s="2">
        <v>141.76702</v>
      </c>
      <c r="F46" s="17"/>
      <c r="G46" s="20"/>
      <c r="H46" s="9"/>
    </row>
    <row r="47" spans="1:8" x14ac:dyDescent="0.2">
      <c r="A47" s="13"/>
      <c r="B47" s="2">
        <v>588.47594000000004</v>
      </c>
      <c r="C47" s="17"/>
      <c r="D47" s="17"/>
      <c r="E47" s="2">
        <v>143.98598999999999</v>
      </c>
      <c r="F47" s="17"/>
      <c r="G47" s="20"/>
      <c r="H47" s="9"/>
    </row>
    <row r="48" spans="1:8" x14ac:dyDescent="0.2">
      <c r="A48" s="13"/>
      <c r="B48" s="2">
        <v>578.24683000000005</v>
      </c>
      <c r="C48" s="17"/>
      <c r="D48" s="17"/>
      <c r="E48" s="2">
        <v>142.57479000000001</v>
      </c>
      <c r="F48" s="17"/>
      <c r="G48" s="20"/>
      <c r="H48" s="9"/>
    </row>
    <row r="49" spans="1:8" x14ac:dyDescent="0.2">
      <c r="A49" s="13"/>
      <c r="B49" s="2">
        <v>588.20415000000003</v>
      </c>
      <c r="C49" s="17"/>
      <c r="D49" s="17"/>
      <c r="E49" s="2">
        <v>142.79604</v>
      </c>
      <c r="F49" s="17"/>
      <c r="G49" s="20"/>
      <c r="H49" s="9"/>
    </row>
    <row r="50" spans="1:8" ht="15" thickBot="1" x14ac:dyDescent="0.25">
      <c r="A50" s="13"/>
      <c r="B50" s="2">
        <v>568.05587000000003</v>
      </c>
      <c r="C50" s="18"/>
      <c r="D50" s="18"/>
      <c r="E50" s="2">
        <v>142.28820999999999</v>
      </c>
      <c r="F50" s="18"/>
      <c r="G50" s="21"/>
      <c r="H50" s="10"/>
    </row>
  </sheetData>
  <mergeCells count="40">
    <mergeCell ref="A3:A10"/>
    <mergeCell ref="C11:C18"/>
    <mergeCell ref="D11:D18"/>
    <mergeCell ref="F11:F18"/>
    <mergeCell ref="G11:G18"/>
    <mergeCell ref="D3:D10"/>
    <mergeCell ref="F3:F10"/>
    <mergeCell ref="G3:G10"/>
    <mergeCell ref="C43:C50"/>
    <mergeCell ref="D43:D50"/>
    <mergeCell ref="F43:F50"/>
    <mergeCell ref="G43:G50"/>
    <mergeCell ref="C19:C26"/>
    <mergeCell ref="D19:D26"/>
    <mergeCell ref="C27:C34"/>
    <mergeCell ref="D27:D34"/>
    <mergeCell ref="F27:F34"/>
    <mergeCell ref="F19:F26"/>
    <mergeCell ref="G19:G26"/>
    <mergeCell ref="G27:G34"/>
    <mergeCell ref="C35:C42"/>
    <mergeCell ref="D35:D42"/>
    <mergeCell ref="F35:F42"/>
    <mergeCell ref="G35:G42"/>
    <mergeCell ref="H35:H42"/>
    <mergeCell ref="H43:H50"/>
    <mergeCell ref="H1:H2"/>
    <mergeCell ref="A1:A2"/>
    <mergeCell ref="H3:H10"/>
    <mergeCell ref="H11:H18"/>
    <mergeCell ref="H19:H26"/>
    <mergeCell ref="H27:H34"/>
    <mergeCell ref="A43:A50"/>
    <mergeCell ref="A11:A18"/>
    <mergeCell ref="A19:A26"/>
    <mergeCell ref="A27:A34"/>
    <mergeCell ref="A35:A42"/>
    <mergeCell ref="B1:D1"/>
    <mergeCell ref="E1:G1"/>
    <mergeCell ref="C3:C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4387-6139-4372-89D0-A2779240E47C}">
  <dimension ref="A1:K75"/>
  <sheetViews>
    <sheetView tabSelected="1" topLeftCell="A27" zoomScaleNormal="100" workbookViewId="0">
      <selection activeCell="E62" sqref="E58:E62"/>
    </sheetView>
  </sheetViews>
  <sheetFormatPr defaultRowHeight="14.25" x14ac:dyDescent="0.2"/>
  <cols>
    <col min="1" max="1" width="16.125" style="1" customWidth="1"/>
    <col min="2" max="2" width="12.875" style="1" customWidth="1"/>
    <col min="3" max="3" width="13.375" style="1" customWidth="1"/>
    <col min="4" max="4" width="12" style="1" customWidth="1"/>
    <col min="5" max="5" width="14" style="1" customWidth="1"/>
    <col min="6" max="6" width="14.375" style="1" customWidth="1"/>
    <col min="7" max="7" width="14.125" style="1" customWidth="1"/>
    <col min="8" max="8" width="13.125" style="1" customWidth="1"/>
    <col min="9" max="16384" width="9" style="1"/>
  </cols>
  <sheetData>
    <row r="1" spans="1:8" ht="18" x14ac:dyDescent="0.2">
      <c r="A1" s="22" t="s">
        <v>11</v>
      </c>
      <c r="B1" s="22"/>
      <c r="C1" s="22"/>
      <c r="D1" s="22"/>
      <c r="E1" s="22"/>
      <c r="F1" s="22"/>
      <c r="G1" s="22"/>
      <c r="H1" s="22"/>
    </row>
    <row r="2" spans="1:8" ht="18" x14ac:dyDescent="0.2">
      <c r="A2" s="23" t="s">
        <v>0</v>
      </c>
      <c r="B2" s="23" t="s">
        <v>12</v>
      </c>
      <c r="C2" s="23"/>
      <c r="D2" s="23"/>
      <c r="E2" s="23" t="s">
        <v>13</v>
      </c>
      <c r="F2" s="23"/>
      <c r="G2" s="23"/>
      <c r="H2" s="6" t="s">
        <v>7</v>
      </c>
    </row>
    <row r="3" spans="1:8" ht="18" x14ac:dyDescent="0.2">
      <c r="A3" s="23"/>
      <c r="B3" s="6" t="s">
        <v>8</v>
      </c>
      <c r="C3" s="6" t="s">
        <v>9</v>
      </c>
      <c r="D3" s="6" t="s">
        <v>10</v>
      </c>
      <c r="E3" s="6" t="s">
        <v>8</v>
      </c>
      <c r="F3" s="6" t="s">
        <v>9</v>
      </c>
      <c r="G3" s="6" t="s">
        <v>10</v>
      </c>
      <c r="H3" s="6"/>
    </row>
    <row r="4" spans="1:8" x14ac:dyDescent="0.2">
      <c r="A4" s="13">
        <v>9</v>
      </c>
      <c r="B4" s="3">
        <v>13.698909</v>
      </c>
      <c r="C4" s="16">
        <f>AVERAGE(B4:B8)</f>
        <v>14.1787206</v>
      </c>
      <c r="D4" s="13">
        <f>_xlfn.STDEV.S(B4:B8)</f>
        <v>0.39671213075516076</v>
      </c>
      <c r="E4" s="3"/>
      <c r="F4" s="16" t="e">
        <f>AVERAGE(E4:E8)</f>
        <v>#DIV/0!</v>
      </c>
      <c r="G4" s="13"/>
      <c r="H4" s="13"/>
    </row>
    <row r="5" spans="1:8" x14ac:dyDescent="0.2">
      <c r="A5" s="13"/>
      <c r="B5" s="3">
        <v>14.802674</v>
      </c>
      <c r="C5" s="17"/>
      <c r="D5" s="13"/>
      <c r="E5" s="3"/>
      <c r="F5" s="17"/>
      <c r="G5" s="13"/>
      <c r="H5" s="13"/>
    </row>
    <row r="6" spans="1:8" x14ac:dyDescent="0.2">
      <c r="A6" s="13"/>
      <c r="B6" s="3">
        <v>14.136163</v>
      </c>
      <c r="C6" s="17"/>
      <c r="D6" s="13"/>
      <c r="E6" s="3"/>
      <c r="F6" s="17"/>
      <c r="G6" s="13"/>
      <c r="H6" s="13"/>
    </row>
    <row r="7" spans="1:8" x14ac:dyDescent="0.2">
      <c r="A7" s="13"/>
      <c r="B7" s="3">
        <v>14.089107</v>
      </c>
      <c r="C7" s="17"/>
      <c r="D7" s="13"/>
      <c r="E7" s="3"/>
      <c r="F7" s="17"/>
      <c r="G7" s="13"/>
      <c r="H7" s="13"/>
    </row>
    <row r="8" spans="1:8" x14ac:dyDescent="0.2">
      <c r="A8" s="13"/>
      <c r="B8" s="3">
        <v>14.16675</v>
      </c>
      <c r="C8" s="18"/>
      <c r="D8" s="13"/>
      <c r="E8" s="3"/>
      <c r="F8" s="18"/>
      <c r="G8" s="13"/>
      <c r="H8" s="13"/>
    </row>
    <row r="9" spans="1:8" x14ac:dyDescent="0.2">
      <c r="A9" s="13">
        <v>16</v>
      </c>
      <c r="B9" s="3">
        <v>80.620901000000003</v>
      </c>
      <c r="C9" s="13">
        <f>AVERAGE(B9:B13)</f>
        <v>80.371886999999987</v>
      </c>
      <c r="D9" s="13">
        <f>_xlfn.STDEV.S(B9:B13)</f>
        <v>0.94102906378044904</v>
      </c>
      <c r="E9" s="3"/>
      <c r="F9" s="13"/>
      <c r="G9" s="13"/>
      <c r="H9" s="13"/>
    </row>
    <row r="10" spans="1:8" x14ac:dyDescent="0.2">
      <c r="A10" s="13"/>
      <c r="B10" s="3">
        <v>79.343262999999993</v>
      </c>
      <c r="C10" s="13"/>
      <c r="D10" s="13"/>
      <c r="E10" s="3"/>
      <c r="F10" s="13"/>
      <c r="G10" s="13"/>
      <c r="H10" s="13"/>
    </row>
    <row r="11" spans="1:8" x14ac:dyDescent="0.2">
      <c r="A11" s="13"/>
      <c r="B11" s="3">
        <v>80.853962999999993</v>
      </c>
      <c r="C11" s="13"/>
      <c r="D11" s="13"/>
      <c r="E11" s="3"/>
      <c r="F11" s="13"/>
      <c r="G11" s="13"/>
      <c r="H11" s="13"/>
    </row>
    <row r="12" spans="1:8" x14ac:dyDescent="0.2">
      <c r="A12" s="13"/>
      <c r="B12" s="3">
        <v>79.484939999999995</v>
      </c>
      <c r="C12" s="13"/>
      <c r="D12" s="13"/>
      <c r="E12" s="3"/>
      <c r="F12" s="13"/>
      <c r="G12" s="13"/>
      <c r="H12" s="13"/>
    </row>
    <row r="13" spans="1:8" x14ac:dyDescent="0.2">
      <c r="A13" s="13"/>
      <c r="B13" s="3">
        <v>81.556368000000006</v>
      </c>
      <c r="C13" s="13"/>
      <c r="D13" s="13"/>
      <c r="E13" s="3"/>
      <c r="F13" s="13"/>
      <c r="G13" s="13"/>
      <c r="H13" s="13"/>
    </row>
    <row r="14" spans="1:8" x14ac:dyDescent="0.2">
      <c r="A14" s="13">
        <v>25</v>
      </c>
      <c r="B14" s="3">
        <v>312.46759900000001</v>
      </c>
      <c r="C14" s="13">
        <f>AVERAGE(B14:B18)</f>
        <v>316.81790660000001</v>
      </c>
      <c r="D14" s="13">
        <f>_xlfn.STDEV.S(B14:B18)</f>
        <v>3.4519053727271807</v>
      </c>
      <c r="E14" s="3"/>
      <c r="F14" s="13"/>
      <c r="G14" s="13"/>
      <c r="H14" s="13"/>
    </row>
    <row r="15" spans="1:8" x14ac:dyDescent="0.2">
      <c r="A15" s="13"/>
      <c r="B15" s="3">
        <v>320.390534</v>
      </c>
      <c r="C15" s="13"/>
      <c r="D15" s="13"/>
      <c r="E15" s="3"/>
      <c r="F15" s="13"/>
      <c r="G15" s="13"/>
      <c r="H15" s="13"/>
    </row>
    <row r="16" spans="1:8" x14ac:dyDescent="0.2">
      <c r="A16" s="13"/>
      <c r="B16" s="3">
        <v>314.06130000000002</v>
      </c>
      <c r="C16" s="13"/>
      <c r="D16" s="13"/>
      <c r="E16" s="3"/>
      <c r="F16" s="13"/>
      <c r="G16" s="13"/>
      <c r="H16" s="13"/>
    </row>
    <row r="17" spans="1:8" x14ac:dyDescent="0.2">
      <c r="A17" s="13"/>
      <c r="B17" s="3">
        <v>317.55323399999997</v>
      </c>
      <c r="C17" s="13"/>
      <c r="D17" s="13"/>
      <c r="E17" s="3"/>
      <c r="F17" s="13"/>
      <c r="G17" s="13"/>
      <c r="H17" s="13"/>
    </row>
    <row r="18" spans="1:8" x14ac:dyDescent="0.2">
      <c r="A18" s="13"/>
      <c r="B18" s="3">
        <v>319.61686600000002</v>
      </c>
      <c r="C18" s="13"/>
      <c r="D18" s="13"/>
      <c r="E18" s="3"/>
      <c r="F18" s="13"/>
      <c r="G18" s="13"/>
      <c r="H18" s="13"/>
    </row>
    <row r="19" spans="1:8" x14ac:dyDescent="0.2">
      <c r="A19" s="13">
        <v>36</v>
      </c>
      <c r="B19" s="3">
        <v>1130.024934</v>
      </c>
      <c r="C19" s="13">
        <f t="shared" ref="C19" si="0">AVERAGE(B19:B23)</f>
        <v>1148.4381882000002</v>
      </c>
      <c r="D19" s="13">
        <f t="shared" ref="D19" si="1">_xlfn.STDEV.S(B19:B23)</f>
        <v>21.477833412650927</v>
      </c>
      <c r="E19" s="3"/>
      <c r="F19" s="13"/>
      <c r="G19" s="13"/>
      <c r="H19" s="13"/>
    </row>
    <row r="20" spans="1:8" x14ac:dyDescent="0.2">
      <c r="A20" s="13"/>
      <c r="B20" s="3">
        <v>1172.677938</v>
      </c>
      <c r="C20" s="13"/>
      <c r="D20" s="13"/>
      <c r="E20" s="3"/>
      <c r="F20" s="13"/>
      <c r="G20" s="13"/>
      <c r="H20" s="13"/>
    </row>
    <row r="21" spans="1:8" x14ac:dyDescent="0.2">
      <c r="A21" s="13"/>
      <c r="B21" s="3">
        <v>1134.428668</v>
      </c>
      <c r="C21" s="13"/>
      <c r="D21" s="13"/>
      <c r="E21" s="3"/>
      <c r="F21" s="13"/>
      <c r="G21" s="13"/>
      <c r="H21" s="13"/>
    </row>
    <row r="22" spans="1:8" x14ac:dyDescent="0.2">
      <c r="A22" s="13"/>
      <c r="B22" s="3">
        <v>1133.9713019999999</v>
      </c>
      <c r="C22" s="13"/>
      <c r="D22" s="13"/>
      <c r="E22" s="3"/>
      <c r="F22" s="13"/>
      <c r="G22" s="13"/>
      <c r="H22" s="13"/>
    </row>
    <row r="23" spans="1:8" x14ac:dyDescent="0.2">
      <c r="A23" s="13"/>
      <c r="B23" s="3">
        <v>1171.0880990000001</v>
      </c>
      <c r="C23" s="13"/>
      <c r="D23" s="13"/>
      <c r="E23" s="3"/>
      <c r="F23" s="13"/>
      <c r="G23" s="13"/>
      <c r="H23" s="13"/>
    </row>
    <row r="25" spans="1:8" ht="18" x14ac:dyDescent="0.2">
      <c r="A25" s="22" t="s">
        <v>14</v>
      </c>
      <c r="B25" s="22"/>
      <c r="C25" s="22"/>
      <c r="D25" s="22"/>
      <c r="E25" s="22"/>
      <c r="F25" s="22"/>
      <c r="G25" s="22"/>
      <c r="H25" s="22"/>
    </row>
    <row r="26" spans="1:8" ht="18" x14ac:dyDescent="0.2">
      <c r="A26" s="23" t="s">
        <v>0</v>
      </c>
      <c r="B26" s="23" t="s">
        <v>12</v>
      </c>
      <c r="C26" s="23"/>
      <c r="D26" s="23"/>
      <c r="E26" s="23" t="s">
        <v>13</v>
      </c>
      <c r="F26" s="23"/>
      <c r="G26" s="23"/>
      <c r="H26" s="6" t="s">
        <v>7</v>
      </c>
    </row>
    <row r="27" spans="1:8" ht="18" x14ac:dyDescent="0.2">
      <c r="A27" s="23"/>
      <c r="B27" s="6" t="s">
        <v>8</v>
      </c>
      <c r="C27" s="6" t="s">
        <v>9</v>
      </c>
      <c r="D27" s="6" t="s">
        <v>10</v>
      </c>
      <c r="E27" s="6" t="s">
        <v>8</v>
      </c>
      <c r="F27" s="6" t="s">
        <v>9</v>
      </c>
      <c r="G27" s="6" t="s">
        <v>10</v>
      </c>
      <c r="H27" s="6"/>
    </row>
    <row r="28" spans="1:8" x14ac:dyDescent="0.2">
      <c r="A28" s="13">
        <v>9</v>
      </c>
      <c r="B28" s="8">
        <v>4.8819000000000001E-2</v>
      </c>
      <c r="C28" s="25">
        <f>AVERAGE(B28:B32)</f>
        <v>4.8087599999999994E-2</v>
      </c>
      <c r="D28" s="25">
        <f>_xlfn.STDEV.S(B28:B32)</f>
        <v>2.0286088336591676E-3</v>
      </c>
      <c r="E28" s="8">
        <v>4.2777120000000002E-2</v>
      </c>
      <c r="F28" s="26">
        <f>AVERAGE(E28:E32)</f>
        <v>4.3370642000000001E-2</v>
      </c>
      <c r="G28" s="25">
        <f>_xlfn.STDEV.S(E28:E32)</f>
        <v>3.6050694170847787E-4</v>
      </c>
      <c r="H28" s="24">
        <f>(C28-F28)/C28</f>
        <v>9.8090942363519784E-2</v>
      </c>
    </row>
    <row r="29" spans="1:8" x14ac:dyDescent="0.2">
      <c r="A29" s="13"/>
      <c r="B29" s="8">
        <v>4.8288999999999999E-2</v>
      </c>
      <c r="C29" s="25"/>
      <c r="D29" s="25"/>
      <c r="E29" s="8">
        <v>4.3417039999999997E-2</v>
      </c>
      <c r="F29" s="27"/>
      <c r="G29" s="25"/>
      <c r="H29" s="24"/>
    </row>
    <row r="30" spans="1:8" x14ac:dyDescent="0.2">
      <c r="A30" s="13"/>
      <c r="B30" s="8">
        <v>4.4588999999999997E-2</v>
      </c>
      <c r="C30" s="25"/>
      <c r="D30" s="25"/>
      <c r="E30" s="8">
        <v>4.3757980000000002E-2</v>
      </c>
      <c r="F30" s="27"/>
      <c r="G30" s="25"/>
      <c r="H30" s="24"/>
    </row>
    <row r="31" spans="1:8" x14ac:dyDescent="0.2">
      <c r="A31" s="13"/>
      <c r="B31" s="8">
        <v>4.9791000000000002E-2</v>
      </c>
      <c r="C31" s="25"/>
      <c r="D31" s="25"/>
      <c r="E31" s="8">
        <v>4.3414180000000004E-2</v>
      </c>
      <c r="F31" s="27"/>
      <c r="G31" s="25"/>
      <c r="H31" s="24"/>
    </row>
    <row r="32" spans="1:8" x14ac:dyDescent="0.2">
      <c r="A32" s="13"/>
      <c r="B32" s="8">
        <v>4.895E-2</v>
      </c>
      <c r="C32" s="25"/>
      <c r="D32" s="25"/>
      <c r="E32" s="8">
        <v>4.348689E-2</v>
      </c>
      <c r="F32" s="28"/>
      <c r="G32" s="25"/>
      <c r="H32" s="24"/>
    </row>
    <row r="33" spans="1:8" x14ac:dyDescent="0.2">
      <c r="A33" s="13">
        <v>16</v>
      </c>
      <c r="B33" s="8">
        <v>0.11985999999999999</v>
      </c>
      <c r="C33" s="25">
        <f>AVERAGE(B33:B37)</f>
        <v>0.11961440000000001</v>
      </c>
      <c r="D33" s="25">
        <f>_xlfn.STDEV.S(B33:B37)</f>
        <v>3.6813217734938411E-4</v>
      </c>
      <c r="E33" s="8">
        <v>0.10619688999999999</v>
      </c>
      <c r="F33" s="26">
        <f t="shared" ref="F33" si="2">AVERAGE(E33:E37)</f>
        <v>0.106523336</v>
      </c>
      <c r="G33" s="25">
        <f t="shared" ref="G33" si="3">_xlfn.STDEV.S(E33:E37)</f>
        <v>8.505467770087594E-4</v>
      </c>
      <c r="H33" s="24">
        <f>(C33-F33)/C33</f>
        <v>0.10944387966666232</v>
      </c>
    </row>
    <row r="34" spans="1:8" x14ac:dyDescent="0.2">
      <c r="A34" s="13"/>
      <c r="B34" s="8">
        <v>0.119991</v>
      </c>
      <c r="C34" s="25"/>
      <c r="D34" s="25"/>
      <c r="E34" s="8">
        <v>0.10629083</v>
      </c>
      <c r="F34" s="27"/>
      <c r="G34" s="25"/>
      <c r="H34" s="24"/>
    </row>
    <row r="35" spans="1:8" x14ac:dyDescent="0.2">
      <c r="A35" s="13"/>
      <c r="B35" s="8">
        <v>0.11976000000000001</v>
      </c>
      <c r="C35" s="25"/>
      <c r="D35" s="25"/>
      <c r="E35" s="8">
        <v>0.10637595</v>
      </c>
      <c r="F35" s="27"/>
      <c r="G35" s="25"/>
      <c r="H35" s="24"/>
    </row>
    <row r="36" spans="1:8" x14ac:dyDescent="0.2">
      <c r="A36" s="13"/>
      <c r="B36" s="8">
        <v>0.11934</v>
      </c>
      <c r="C36" s="25"/>
      <c r="D36" s="25"/>
      <c r="E36" s="8">
        <v>0.10576701999999999</v>
      </c>
      <c r="F36" s="27"/>
      <c r="G36" s="25"/>
      <c r="H36" s="24"/>
    </row>
    <row r="37" spans="1:8" x14ac:dyDescent="0.2">
      <c r="A37" s="13"/>
      <c r="B37" s="8">
        <v>0.119121</v>
      </c>
      <c r="C37" s="25"/>
      <c r="D37" s="25"/>
      <c r="E37" s="8">
        <v>0.10798598999999998</v>
      </c>
      <c r="F37" s="28"/>
      <c r="G37" s="25"/>
      <c r="H37" s="24"/>
    </row>
    <row r="38" spans="1:8" x14ac:dyDescent="0.2">
      <c r="A38" s="13">
        <v>25</v>
      </c>
      <c r="B38" s="8">
        <v>0.350721</v>
      </c>
      <c r="C38" s="25">
        <f>AVERAGE(B38:B42)</f>
        <v>0.35793179999999997</v>
      </c>
      <c r="D38" s="25">
        <f>_xlfn.STDEV.S(B38:B42)</f>
        <v>8.2487524632516279E-3</v>
      </c>
      <c r="E38" s="8">
        <v>0.31463040000000003</v>
      </c>
      <c r="F38" s="26">
        <f t="shared" ref="F38" si="4">AVERAGE(E38:E42)</f>
        <v>0.31329716000000002</v>
      </c>
      <c r="G38" s="25">
        <f t="shared" ref="G38" si="5">_xlfn.STDEV.S(E38:E42)</f>
        <v>1.9584404568431281E-3</v>
      </c>
      <c r="H38" s="24">
        <f t="shared" ref="H38" si="6">(C38-F38)/C38</f>
        <v>0.12470152135127405</v>
      </c>
    </row>
    <row r="39" spans="1:8" x14ac:dyDescent="0.2">
      <c r="A39" s="13"/>
      <c r="B39" s="8">
        <v>0.37211899999999998</v>
      </c>
      <c r="C39" s="25"/>
      <c r="D39" s="25"/>
      <c r="E39" s="8">
        <v>0.31587019999999999</v>
      </c>
      <c r="F39" s="27"/>
      <c r="G39" s="25"/>
      <c r="H39" s="24"/>
    </row>
    <row r="40" spans="1:8" x14ac:dyDescent="0.2">
      <c r="A40" s="13"/>
      <c r="B40" s="8">
        <v>0.354939</v>
      </c>
      <c r="C40" s="25"/>
      <c r="D40" s="25"/>
      <c r="E40" s="8">
        <v>0.31177530000000003</v>
      </c>
      <c r="F40" s="27"/>
      <c r="G40" s="25"/>
      <c r="H40" s="24"/>
    </row>
    <row r="41" spans="1:8" x14ac:dyDescent="0.2">
      <c r="A41" s="13"/>
      <c r="B41" s="8">
        <v>0.354939</v>
      </c>
      <c r="C41" s="25"/>
      <c r="D41" s="25"/>
      <c r="E41" s="8">
        <v>0.31116020000000005</v>
      </c>
      <c r="F41" s="27"/>
      <c r="G41" s="25"/>
      <c r="H41" s="24"/>
    </row>
    <row r="42" spans="1:8" x14ac:dyDescent="0.2">
      <c r="A42" s="13"/>
      <c r="B42" s="8">
        <v>0.35694100000000001</v>
      </c>
      <c r="C42" s="25"/>
      <c r="D42" s="25"/>
      <c r="E42" s="8">
        <v>0.31304970000000004</v>
      </c>
      <c r="F42" s="28"/>
      <c r="G42" s="25"/>
      <c r="H42" s="24"/>
    </row>
    <row r="43" spans="1:8" x14ac:dyDescent="0.2">
      <c r="A43" s="13">
        <v>36</v>
      </c>
      <c r="B43" s="8">
        <v>0.95547899999999997</v>
      </c>
      <c r="C43" s="25">
        <f t="shared" ref="C43" si="7">AVERAGE(B43:B47)</f>
        <v>0.95791140000000008</v>
      </c>
      <c r="D43" s="25">
        <f t="shared" ref="D43" si="8">_xlfn.STDEV.S(B43:B47)</f>
        <v>3.1066120602675804E-2</v>
      </c>
      <c r="E43" s="8">
        <v>0.81201980000000007</v>
      </c>
      <c r="F43" s="26">
        <f t="shared" ref="F43" si="9">AVERAGE(E43:E47)</f>
        <v>0.81274986000000005</v>
      </c>
      <c r="G43" s="25">
        <f t="shared" ref="G43" si="10">_xlfn.STDEV.S(E43:E47)</f>
        <v>3.1964802006269563E-3</v>
      </c>
      <c r="H43" s="24">
        <f t="shared" ref="H43" si="11">(C43-F43)/C43</f>
        <v>0.15153963090949749</v>
      </c>
    </row>
    <row r="44" spans="1:8" x14ac:dyDescent="0.2">
      <c r="A44" s="13"/>
      <c r="B44" s="8">
        <v>0.928118</v>
      </c>
      <c r="C44" s="25"/>
      <c r="D44" s="25"/>
      <c r="E44" s="8">
        <v>0.81610389999999999</v>
      </c>
      <c r="F44" s="27"/>
      <c r="G44" s="25"/>
      <c r="H44" s="24"/>
    </row>
    <row r="45" spans="1:8" x14ac:dyDescent="0.2">
      <c r="A45" s="13"/>
      <c r="B45" s="8">
        <v>0.957789</v>
      </c>
      <c r="C45" s="25"/>
      <c r="D45" s="25"/>
      <c r="E45" s="8">
        <v>0.81181479999999995</v>
      </c>
      <c r="F45" s="27"/>
      <c r="G45" s="25"/>
      <c r="H45" s="24"/>
    </row>
    <row r="46" spans="1:8" x14ac:dyDescent="0.2">
      <c r="A46" s="13"/>
      <c r="B46" s="8">
        <v>0.93913100000000005</v>
      </c>
      <c r="C46" s="25"/>
      <c r="D46" s="25"/>
      <c r="E46" s="8">
        <v>0.80824569999999996</v>
      </c>
      <c r="F46" s="27"/>
      <c r="G46" s="25"/>
      <c r="H46" s="24"/>
    </row>
    <row r="47" spans="1:8" x14ac:dyDescent="0.2">
      <c r="A47" s="13"/>
      <c r="B47" s="8">
        <v>1.0090399999999999</v>
      </c>
      <c r="C47" s="25"/>
      <c r="D47" s="25"/>
      <c r="E47" s="8">
        <v>0.81556510000000004</v>
      </c>
      <c r="F47" s="28"/>
      <c r="G47" s="25"/>
      <c r="H47" s="24"/>
    </row>
    <row r="48" spans="1:8" x14ac:dyDescent="0.2">
      <c r="A48" s="13">
        <v>49</v>
      </c>
      <c r="B48" s="8">
        <v>2.8747609999999999</v>
      </c>
      <c r="C48" s="25">
        <f t="shared" ref="C48" si="12">AVERAGE(B48:B52)</f>
        <v>2.8108040000000001</v>
      </c>
      <c r="D48" s="25">
        <f t="shared" ref="D48" si="13">_xlfn.STDEV.S(B48:B52)</f>
        <v>0.17256432718409692</v>
      </c>
      <c r="E48" s="8">
        <v>2.1647251000000001</v>
      </c>
      <c r="F48" s="26">
        <f t="shared" ref="F48" si="14">AVERAGE(E48:E52)</f>
        <v>2.2528939800000001</v>
      </c>
      <c r="G48" s="25">
        <f t="shared" ref="G48" si="15">_xlfn.STDEV.S(E48:E52)</f>
        <v>5.2948188782592012E-2</v>
      </c>
      <c r="H48" s="24">
        <f t="shared" ref="H48" si="16">(C48-F48)/C48</f>
        <v>0.19848769960481058</v>
      </c>
    </row>
    <row r="49" spans="1:8" x14ac:dyDescent="0.2">
      <c r="A49" s="13"/>
      <c r="B49" s="8">
        <v>2.5990799999999998</v>
      </c>
      <c r="C49" s="25"/>
      <c r="D49" s="25"/>
      <c r="E49" s="8">
        <v>2.2897041000000002</v>
      </c>
      <c r="F49" s="27"/>
      <c r="G49" s="25"/>
      <c r="H49" s="24"/>
    </row>
    <row r="50" spans="1:8" x14ac:dyDescent="0.2">
      <c r="A50" s="13"/>
      <c r="B50" s="8">
        <v>2.6552579999999999</v>
      </c>
      <c r="C50" s="25"/>
      <c r="D50" s="25"/>
      <c r="E50" s="8">
        <v>2.2537804000000001</v>
      </c>
      <c r="F50" s="27"/>
      <c r="G50" s="25"/>
      <c r="H50" s="24"/>
    </row>
    <row r="51" spans="1:8" x14ac:dyDescent="0.2">
      <c r="A51" s="13"/>
      <c r="B51" s="8">
        <v>2.9635310000000001</v>
      </c>
      <c r="C51" s="25"/>
      <c r="D51" s="25"/>
      <c r="E51" s="8">
        <v>2.2982646</v>
      </c>
      <c r="F51" s="27"/>
      <c r="G51" s="25"/>
      <c r="H51" s="24"/>
    </row>
    <row r="52" spans="1:8" x14ac:dyDescent="0.2">
      <c r="A52" s="13"/>
      <c r="B52" s="8">
        <v>2.9613900000000002</v>
      </c>
      <c r="C52" s="25"/>
      <c r="D52" s="25"/>
      <c r="E52" s="8">
        <v>2.2579957000000004</v>
      </c>
      <c r="F52" s="28"/>
      <c r="G52" s="25"/>
      <c r="H52" s="24"/>
    </row>
    <row r="53" spans="1:8" x14ac:dyDescent="0.2">
      <c r="A53" s="13">
        <v>64</v>
      </c>
      <c r="B53" s="8">
        <v>9.1026089999999993</v>
      </c>
      <c r="C53" s="25">
        <f t="shared" ref="C53" si="17">AVERAGE(B53:B57)</f>
        <v>9.5120077999999992</v>
      </c>
      <c r="D53" s="25">
        <f t="shared" ref="D53" si="18">_xlfn.STDEV.S(B53:B57)</f>
        <v>0.30420512537710481</v>
      </c>
      <c r="E53" s="8">
        <v>7.1370464499999997</v>
      </c>
      <c r="F53" s="26">
        <f t="shared" ref="F53" si="19">AVERAGE(E53:E57)</f>
        <v>7.2119848640000015</v>
      </c>
      <c r="G53" s="25">
        <f t="shared" ref="G53" si="20">_xlfn.STDEV.S(E53:E57)</f>
        <v>0.16242536690720946</v>
      </c>
      <c r="H53" s="24">
        <f t="shared" ref="H53" si="21">(C53-F53)/C53</f>
        <v>0.24180204477965186</v>
      </c>
    </row>
    <row r="54" spans="1:8" x14ac:dyDescent="0.2">
      <c r="A54" s="13"/>
      <c r="B54" s="8">
        <v>9.3910599999999995</v>
      </c>
      <c r="C54" s="25"/>
      <c r="D54" s="25"/>
      <c r="E54" s="8">
        <v>7.4969054400000008</v>
      </c>
      <c r="F54" s="27"/>
      <c r="G54" s="25"/>
      <c r="H54" s="24"/>
    </row>
    <row r="55" spans="1:8" x14ac:dyDescent="0.2">
      <c r="A55" s="13"/>
      <c r="B55" s="8">
        <v>9.5544820000000001</v>
      </c>
      <c r="C55" s="25"/>
      <c r="D55" s="25"/>
      <c r="E55" s="8">
        <v>7.193616500000001</v>
      </c>
      <c r="F55" s="27"/>
      <c r="G55" s="25"/>
      <c r="H55" s="24"/>
    </row>
    <row r="56" spans="1:8" x14ac:dyDescent="0.2">
      <c r="A56" s="13"/>
      <c r="B56" s="8">
        <v>9.9391289999999994</v>
      </c>
      <c r="C56" s="25"/>
      <c r="D56" s="25"/>
      <c r="E56" s="8">
        <v>7.1204894700000008</v>
      </c>
      <c r="F56" s="27"/>
      <c r="G56" s="25"/>
      <c r="H56" s="24"/>
    </row>
    <row r="57" spans="1:8" x14ac:dyDescent="0.2">
      <c r="A57" s="13"/>
      <c r="B57" s="8">
        <v>9.5727589999999996</v>
      </c>
      <c r="C57" s="25"/>
      <c r="D57" s="25"/>
      <c r="E57" s="8">
        <v>7.1118664599999999</v>
      </c>
      <c r="F57" s="28"/>
      <c r="G57" s="25"/>
      <c r="H57" s="24"/>
    </row>
    <row r="58" spans="1:8" x14ac:dyDescent="0.2">
      <c r="A58" s="13">
        <v>81</v>
      </c>
      <c r="B58" s="8">
        <v>50.932099999999998</v>
      </c>
      <c r="C58" s="25">
        <f t="shared" ref="C58" si="22">AVERAGE(B58:B62)</f>
        <v>51.232898399999996</v>
      </c>
      <c r="D58" s="25">
        <f t="shared" ref="D58" si="23">_xlfn.STDEV.S(B58:B62)</f>
        <v>0.68314936816541039</v>
      </c>
      <c r="E58" s="8">
        <v>36.736227580000005</v>
      </c>
      <c r="F58" s="26">
        <f t="shared" ref="F58" si="24">AVERAGE(E58:E62)</f>
        <v>36.246069404000004</v>
      </c>
      <c r="G58" s="25">
        <f t="shared" ref="G58" si="25">_xlfn.STDEV.S(E58:E62)</f>
        <v>0.33176089586527641</v>
      </c>
      <c r="H58" s="24">
        <f t="shared" ref="H58" si="26">(C58-F58)/C58</f>
        <v>0.29252354373923128</v>
      </c>
    </row>
    <row r="59" spans="1:8" x14ac:dyDescent="0.2">
      <c r="A59" s="13"/>
      <c r="B59" s="8">
        <v>52.026297999999997</v>
      </c>
      <c r="C59" s="25"/>
      <c r="D59" s="25"/>
      <c r="E59" s="8">
        <v>36.04539604</v>
      </c>
      <c r="F59" s="27"/>
      <c r="G59" s="25"/>
      <c r="H59" s="24"/>
    </row>
    <row r="60" spans="1:8" x14ac:dyDescent="0.2">
      <c r="A60" s="13"/>
      <c r="B60" s="8">
        <v>50.662742000000001</v>
      </c>
      <c r="C60" s="25"/>
      <c r="D60" s="25"/>
      <c r="E60" s="8">
        <v>36.094177909999999</v>
      </c>
      <c r="F60" s="27"/>
      <c r="G60" s="25"/>
      <c r="H60" s="24"/>
    </row>
    <row r="61" spans="1:8" x14ac:dyDescent="0.2">
      <c r="A61" s="13"/>
      <c r="B61" s="8">
        <v>51.911490000000001</v>
      </c>
      <c r="C61" s="25"/>
      <c r="D61" s="25"/>
      <c r="E61" s="8">
        <v>35.925082990000007</v>
      </c>
      <c r="F61" s="27"/>
      <c r="G61" s="25"/>
      <c r="H61" s="24"/>
    </row>
    <row r="62" spans="1:8" x14ac:dyDescent="0.2">
      <c r="A62" s="13"/>
      <c r="B62" s="8">
        <v>50.631861999999998</v>
      </c>
      <c r="C62" s="25"/>
      <c r="D62" s="25"/>
      <c r="E62" s="8">
        <v>36.429462500000007</v>
      </c>
      <c r="F62" s="28"/>
      <c r="G62" s="25"/>
      <c r="H62" s="24"/>
    </row>
    <row r="63" spans="1:8" x14ac:dyDescent="0.2">
      <c r="A63" s="13">
        <v>100</v>
      </c>
      <c r="B63" s="8">
        <v>227.64421899999999</v>
      </c>
      <c r="C63" s="25">
        <f t="shared" ref="C63" si="27">AVERAGE(B63:B67)</f>
        <v>225.5120982</v>
      </c>
      <c r="D63" s="25">
        <f t="shared" ref="D63" si="28">_xlfn.STDEV.S(B63:B67)</f>
        <v>5.0923993446471023</v>
      </c>
      <c r="E63" s="8">
        <v>146.74871920000001</v>
      </c>
      <c r="F63" s="26">
        <f t="shared" ref="F63" si="29">AVERAGE(E63:E67)</f>
        <v>148.41548202000001</v>
      </c>
      <c r="G63" s="25">
        <f t="shared" ref="G63" si="30">_xlfn.STDEV.S(E63:E67)</f>
        <v>1.5288892860257912</v>
      </c>
      <c r="H63" s="24">
        <f t="shared" ref="H63" si="31">(C63-F63)/C63</f>
        <v>0.34187352605635057</v>
      </c>
    </row>
    <row r="64" spans="1:8" x14ac:dyDescent="0.2">
      <c r="A64" s="13"/>
      <c r="B64" s="8">
        <v>219.88725199999999</v>
      </c>
      <c r="C64" s="25"/>
      <c r="D64" s="25"/>
      <c r="E64" s="8">
        <v>148.09509989999998</v>
      </c>
      <c r="F64" s="27"/>
      <c r="G64" s="25"/>
      <c r="H64" s="24"/>
    </row>
    <row r="65" spans="1:11" x14ac:dyDescent="0.2">
      <c r="A65" s="13"/>
      <c r="B65" s="8">
        <v>227.56390999999999</v>
      </c>
      <c r="C65" s="25"/>
      <c r="D65" s="25"/>
      <c r="E65" s="8">
        <v>148.530755</v>
      </c>
      <c r="F65" s="27"/>
      <c r="G65" s="25"/>
      <c r="H65" s="24"/>
    </row>
    <row r="66" spans="1:11" x14ac:dyDescent="0.2">
      <c r="A66" s="13"/>
      <c r="B66" s="8">
        <v>220.65145999999999</v>
      </c>
      <c r="C66" s="25"/>
      <c r="D66" s="25"/>
      <c r="E66" s="8">
        <v>150.88504550000002</v>
      </c>
      <c r="F66" s="27"/>
      <c r="G66" s="25"/>
      <c r="H66" s="24"/>
    </row>
    <row r="67" spans="1:11" x14ac:dyDescent="0.2">
      <c r="A67" s="13"/>
      <c r="B67" s="8">
        <v>231.81365</v>
      </c>
      <c r="C67" s="25"/>
      <c r="D67" s="25"/>
      <c r="E67" s="8">
        <v>147.8177905</v>
      </c>
      <c r="F67" s="28"/>
      <c r="G67" s="25"/>
      <c r="H67" s="24"/>
    </row>
    <row r="71" spans="1:11" ht="18.75" x14ac:dyDescent="0.2">
      <c r="J71" s="7">
        <v>15.0435</v>
      </c>
      <c r="K71" s="1">
        <f>J71/1000</f>
        <v>1.50435E-2</v>
      </c>
    </row>
    <row r="72" spans="1:11" ht="18.75" x14ac:dyDescent="0.2">
      <c r="J72" s="7">
        <v>14.94896</v>
      </c>
      <c r="K72" s="1">
        <f t="shared" ref="K72:K75" si="32">J72/1000</f>
        <v>1.4948959999999999E-2</v>
      </c>
    </row>
    <row r="73" spans="1:11" ht="18.75" x14ac:dyDescent="0.2">
      <c r="J73" s="7">
        <v>14.81795</v>
      </c>
      <c r="K73" s="1">
        <f t="shared" si="32"/>
        <v>1.481795E-2</v>
      </c>
    </row>
    <row r="74" spans="1:11" ht="18.75" x14ac:dyDescent="0.2">
      <c r="J74" s="7">
        <v>14.99605</v>
      </c>
      <c r="K74" s="1">
        <f t="shared" si="32"/>
        <v>1.499605E-2</v>
      </c>
    </row>
    <row r="75" spans="1:11" ht="18.75" x14ac:dyDescent="0.2">
      <c r="J75" s="7">
        <v>14.83953</v>
      </c>
      <c r="K75" s="1">
        <f t="shared" si="32"/>
        <v>1.483953E-2</v>
      </c>
    </row>
  </sheetData>
  <mergeCells count="80">
    <mergeCell ref="H63:H67"/>
    <mergeCell ref="A58:A62"/>
    <mergeCell ref="C58:C62"/>
    <mergeCell ref="D58:D62"/>
    <mergeCell ref="F58:F62"/>
    <mergeCell ref="G58:G62"/>
    <mergeCell ref="H58:H62"/>
    <mergeCell ref="A63:A67"/>
    <mergeCell ref="C63:C67"/>
    <mergeCell ref="D63:D67"/>
    <mergeCell ref="F63:F67"/>
    <mergeCell ref="G63:G67"/>
    <mergeCell ref="H53:H57"/>
    <mergeCell ref="A48:A52"/>
    <mergeCell ref="C48:C52"/>
    <mergeCell ref="D48:D52"/>
    <mergeCell ref="F48:F52"/>
    <mergeCell ref="G48:G52"/>
    <mergeCell ref="H48:H52"/>
    <mergeCell ref="A53:A57"/>
    <mergeCell ref="C53:C57"/>
    <mergeCell ref="D53:D57"/>
    <mergeCell ref="F53:F57"/>
    <mergeCell ref="G53:G57"/>
    <mergeCell ref="H43:H47"/>
    <mergeCell ref="A38:A42"/>
    <mergeCell ref="C38:C42"/>
    <mergeCell ref="D38:D42"/>
    <mergeCell ref="F38:F42"/>
    <mergeCell ref="G38:G42"/>
    <mergeCell ref="H38:H42"/>
    <mergeCell ref="A43:A47"/>
    <mergeCell ref="C43:C47"/>
    <mergeCell ref="D43:D47"/>
    <mergeCell ref="F43:F47"/>
    <mergeCell ref="G43:G47"/>
    <mergeCell ref="H33:H37"/>
    <mergeCell ref="A25:H25"/>
    <mergeCell ref="A26:A27"/>
    <mergeCell ref="B26:D26"/>
    <mergeCell ref="E26:G26"/>
    <mergeCell ref="A28:A32"/>
    <mergeCell ref="C28:C32"/>
    <mergeCell ref="D28:D32"/>
    <mergeCell ref="F28:F32"/>
    <mergeCell ref="G28:G32"/>
    <mergeCell ref="H28:H32"/>
    <mergeCell ref="A33:A37"/>
    <mergeCell ref="C33:C37"/>
    <mergeCell ref="D33:D37"/>
    <mergeCell ref="F33:F37"/>
    <mergeCell ref="G33:G37"/>
    <mergeCell ref="H19:H23"/>
    <mergeCell ref="C14:C18"/>
    <mergeCell ref="D14:D18"/>
    <mergeCell ref="F14:F18"/>
    <mergeCell ref="G14:G18"/>
    <mergeCell ref="C19:C23"/>
    <mergeCell ref="D19:D23"/>
    <mergeCell ref="F19:F23"/>
    <mergeCell ref="G19:G23"/>
    <mergeCell ref="A19:A23"/>
    <mergeCell ref="C4:C8"/>
    <mergeCell ref="D4:D8"/>
    <mergeCell ref="F4:F8"/>
    <mergeCell ref="C9:C13"/>
    <mergeCell ref="D9:D13"/>
    <mergeCell ref="A1:H1"/>
    <mergeCell ref="A4:A8"/>
    <mergeCell ref="A9:A13"/>
    <mergeCell ref="A14:A18"/>
    <mergeCell ref="G4:G8"/>
    <mergeCell ref="F9:F13"/>
    <mergeCell ref="G9:G13"/>
    <mergeCell ref="A2:A3"/>
    <mergeCell ref="B2:D2"/>
    <mergeCell ref="E2:G2"/>
    <mergeCell ref="H4:H8"/>
    <mergeCell ref="H9:H13"/>
    <mergeCell ref="H14:H1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8214-D70F-4964-80C4-444BE9330C9C}">
  <dimension ref="A1:O26"/>
  <sheetViews>
    <sheetView workbookViewId="0">
      <selection activeCell="O26" sqref="O26"/>
    </sheetView>
  </sheetViews>
  <sheetFormatPr defaultRowHeight="14.25" x14ac:dyDescent="0.2"/>
  <sheetData>
    <row r="1" spans="1:2" ht="18.75" x14ac:dyDescent="0.2">
      <c r="A1" s="7">
        <v>16674.871920000001</v>
      </c>
      <c r="B1">
        <f>A1/100-20</f>
        <v>146.74871920000001</v>
      </c>
    </row>
    <row r="2" spans="1:2" ht="18.75" x14ac:dyDescent="0.2">
      <c r="A2" s="7">
        <v>16809.509989999999</v>
      </c>
      <c r="B2">
        <f t="shared" ref="B2:B5" si="0">A2/100-20</f>
        <v>148.09509989999998</v>
      </c>
    </row>
    <row r="3" spans="1:2" ht="18.75" x14ac:dyDescent="0.2">
      <c r="A3" s="7">
        <v>16853.075499999999</v>
      </c>
      <c r="B3">
        <f t="shared" si="0"/>
        <v>148.530755</v>
      </c>
    </row>
    <row r="4" spans="1:2" ht="18.75" x14ac:dyDescent="0.2">
      <c r="A4" s="7">
        <v>17088.504550000001</v>
      </c>
      <c r="B4">
        <f t="shared" si="0"/>
        <v>150.88504550000002</v>
      </c>
    </row>
    <row r="5" spans="1:2" ht="18.75" x14ac:dyDescent="0.2">
      <c r="A5" s="7">
        <v>16781.779050000001</v>
      </c>
      <c r="B5">
        <f t="shared" si="0"/>
        <v>147.8177905</v>
      </c>
    </row>
    <row r="6" spans="1:2" x14ac:dyDescent="0.2">
      <c r="A6" s="5"/>
    </row>
    <row r="7" spans="1:2" x14ac:dyDescent="0.2">
      <c r="A7" s="5"/>
    </row>
    <row r="8" spans="1:2" x14ac:dyDescent="0.2">
      <c r="A8" s="5"/>
    </row>
    <row r="26" spans="14:15" x14ac:dyDescent="0.2">
      <c r="N26">
        <v>225.51</v>
      </c>
      <c r="O26">
        <f>N26-0.34*N26</f>
        <v>148.83659999999998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对比mpi点对点</vt:lpstr>
      <vt:lpstr>输运扫描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2018-12-03T06:51:42Z</dcterms:modified>
</cp:coreProperties>
</file>