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BEE96E0-FC2A-4A59-B151-7737B055870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对比mpi点对点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4" l="1"/>
  <c r="E35" i="4"/>
  <c r="E36" i="4"/>
  <c r="E37" i="4"/>
  <c r="E33" i="4"/>
  <c r="E29" i="4"/>
  <c r="E30" i="4"/>
  <c r="E31" i="4"/>
  <c r="E32" i="4"/>
  <c r="E28" i="4"/>
  <c r="E24" i="4"/>
  <c r="E25" i="4"/>
  <c r="E26" i="4"/>
  <c r="E27" i="4"/>
  <c r="E23" i="4"/>
  <c r="E19" i="4"/>
  <c r="E20" i="4"/>
  <c r="E21" i="4"/>
  <c r="E22" i="4"/>
  <c r="E18" i="4"/>
  <c r="E14" i="4"/>
  <c r="E15" i="4"/>
  <c r="E16" i="4"/>
  <c r="E17" i="4"/>
  <c r="E13" i="4"/>
  <c r="E9" i="4"/>
  <c r="E10" i="4"/>
  <c r="E11" i="4"/>
  <c r="E12" i="4"/>
  <c r="E8" i="4"/>
  <c r="E3" i="4"/>
  <c r="E4" i="4"/>
  <c r="E5" i="4"/>
  <c r="E6" i="4"/>
  <c r="E7" i="4"/>
  <c r="G33" i="4"/>
  <c r="F33" i="4"/>
  <c r="J33" i="4"/>
  <c r="I33" i="4"/>
  <c r="J28" i="4"/>
  <c r="I28" i="4"/>
  <c r="J23" i="4"/>
  <c r="I23" i="4"/>
  <c r="J18" i="4"/>
  <c r="I18" i="4"/>
  <c r="J13" i="4"/>
  <c r="I13" i="4"/>
  <c r="J8" i="4"/>
  <c r="I8" i="4"/>
  <c r="J3" i="4"/>
  <c r="I3" i="4"/>
  <c r="D33" i="4" l="1"/>
  <c r="C33" i="4"/>
  <c r="C13" i="4"/>
  <c r="D23" i="4" l="1"/>
  <c r="G18" i="4"/>
  <c r="G28" i="4"/>
  <c r="G23" i="4"/>
  <c r="D28" i="4"/>
  <c r="D18" i="4"/>
  <c r="D13" i="4"/>
  <c r="F28" i="4"/>
  <c r="F23" i="4"/>
  <c r="F18" i="4"/>
  <c r="C23" i="4"/>
  <c r="C28" i="4"/>
  <c r="C18" i="4"/>
  <c r="G13" i="4"/>
  <c r="F13" i="4"/>
  <c r="F8" i="4"/>
  <c r="G8" i="4"/>
  <c r="D8" i="4"/>
  <c r="C8" i="4"/>
  <c r="G3" i="4"/>
  <c r="F3" i="4"/>
  <c r="D3" i="4"/>
  <c r="C3" i="4"/>
</calcChain>
</file>

<file path=xl/sharedStrings.xml><?xml version="1.0" encoding="utf-8"?>
<sst xmlns="http://schemas.openxmlformats.org/spreadsheetml/2006/main" count="13" uniqueCount="6">
  <si>
    <t>参与节点数</t>
    <phoneticPr fontId="1" type="noConversion"/>
  </si>
  <si>
    <t>数据</t>
    <phoneticPr fontId="1" type="noConversion"/>
  </si>
  <si>
    <t>均值</t>
    <phoneticPr fontId="1" type="noConversion"/>
  </si>
  <si>
    <t>标准差</t>
    <phoneticPr fontId="1" type="noConversion"/>
  </si>
  <si>
    <t>局部规约通信模式_时延(us)</t>
    <phoneticPr fontId="1" type="noConversion"/>
  </si>
  <si>
    <t>Tree-based Algorithm_时延(us)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</si>
</sst>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85958517628645E-2"/>
          <c:y val="6.2643466992220675E-2"/>
          <c:w val="0.8782257367261872"/>
          <c:h val="0.80040976244673678"/>
        </c:manualLayout>
      </c:layout>
      <c:lineChart>
        <c:grouping val="standard"/>
        <c:varyColors val="0"/>
        <c:ser>
          <c:idx val="0"/>
          <c:order val="0"/>
          <c:tx>
            <c:v>Tree-based Algorithm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(对比mpi点对点!$D$3,对比mpi点对点!$D$8,对比mpi点对点!$D$13,对比mpi点对点!$D$18,对比mpi点对点!$D$23,对比mpi点对点!$D$28)</c15:sqref>
                    </c15:fullRef>
                  </c:ext>
                </c:extLst>
                <c:f>(对比mpi点对点!$D$3,对比mpi点对点!$D$28)</c:f>
                <c:numCache>
                  <c:formatCode>General</c:formatCode>
                  <c:ptCount val="2"/>
                  <c:pt idx="0">
                    <c:v>0.69853867643101974</c:v>
                  </c:pt>
                  <c:pt idx="1">
                    <c:v>0.72044197717789726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(对比mpi点对点!$D$3,对比mpi点对点!$D$8,对比mpi点对点!$D$13,对比mpi点对点!$D$18,对比mpi点对点!$D$23,对比mpi点对点!$D$28)</c15:sqref>
                    </c15:fullRef>
                  </c:ext>
                </c:extLst>
                <c:f>(对比mpi点对点!$D$3,对比mpi点对点!$D$28)</c:f>
                <c:numCache>
                  <c:formatCode>General</c:formatCode>
                  <c:ptCount val="2"/>
                  <c:pt idx="0">
                    <c:v>0.69853867643101974</c:v>
                  </c:pt>
                  <c:pt idx="1">
                    <c:v>0.72044197717789726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对比mpi点对点!$A$3:$A$37</c15:sqref>
                  </c15:fullRef>
                </c:ext>
              </c:extLst>
              <c:f>(对比mpi点对点!$A$3,对比mpi点对点!$A$8,对比mpi点对点!$A$13,对比mpi点对点!$A$18,对比mpi点对点!$A$23,对比mpi点对点!$A$28,对比mpi点对点!$A$33)</c:f>
              <c:numCache>
                <c:formatCode>General</c:formatCode>
                <c:ptCount val="7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102</c:v>
                </c:pt>
                <c:pt idx="6">
                  <c:v>128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对比mpi点对点!$C$3:$C$37</c15:sqref>
                  </c15:fullRef>
                </c:ext>
              </c:extLst>
              <c:f>(对比mpi点对点!$C$3,对比mpi点对点!$C$8,对比mpi点对点!$C$13,对比mpi点对点!$C$18,对比mpi点对点!$C$23,对比mpi点对点!$C$28,对比mpi点对点!$C$33)</c:f>
              <c:numCache>
                <c:formatCode>General</c:formatCode>
                <c:ptCount val="7"/>
                <c:pt idx="0">
                  <c:v>21.700572000000001</c:v>
                </c:pt>
                <c:pt idx="1">
                  <c:v>40.906574000000006</c:v>
                </c:pt>
                <c:pt idx="2">
                  <c:v>40.511035999999997</c:v>
                </c:pt>
                <c:pt idx="3">
                  <c:v>46.318767999999999</c:v>
                </c:pt>
                <c:pt idx="4">
                  <c:v>51.963091999999996</c:v>
                </c:pt>
                <c:pt idx="5">
                  <c:v>50.052213999999999</c:v>
                </c:pt>
                <c:pt idx="6">
                  <c:v>48.702335999999995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A529-4333-9A68-9619BBC3D468}"/>
            </c:ext>
          </c:extLst>
        </c:ser>
        <c:ser>
          <c:idx val="1"/>
          <c:order val="1"/>
          <c:tx>
            <c:v>Recursive Doubling Algorithm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(对比mpi点对点!$G$3,对比mpi点对点!$G$8,对比mpi点对点!$G$13,对比mpi点对点!$G$18,对比mpi点对点!$G$23,对比mpi点对点!$G$28)</c15:sqref>
                    </c15:fullRef>
                  </c:ext>
                </c:extLst>
                <c:f>(对比mpi点对点!$G$3,对比mpi点对点!$G$28)</c:f>
                <c:numCache>
                  <c:formatCode>General</c:formatCode>
                  <c:ptCount val="2"/>
                  <c:pt idx="0">
                    <c:v>0.65633551634625198</c:v>
                  </c:pt>
                  <c:pt idx="1">
                    <c:v>0.53296207920920502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(对比mpi点对点!$G$3,对比mpi点对点!$G$8,对比mpi点对点!$G$13,对比mpi点对点!$G$18,对比mpi点对点!$G$23,对比mpi点对点!$G$28)</c15:sqref>
                    </c15:fullRef>
                  </c:ext>
                </c:extLst>
                <c:f>(对比mpi点对点!$G$3,对比mpi点对点!$G$28)</c:f>
                <c:numCache>
                  <c:formatCode>General</c:formatCode>
                  <c:ptCount val="2"/>
                  <c:pt idx="0">
                    <c:v>0.65633551634625198</c:v>
                  </c:pt>
                  <c:pt idx="1">
                    <c:v>0.53296207920920502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对比mpi点对点!$A$3:$A$37</c15:sqref>
                  </c15:fullRef>
                </c:ext>
              </c:extLst>
              <c:f>(对比mpi点对点!$A$3,对比mpi点对点!$A$8,对比mpi点对点!$A$13,对比mpi点对点!$A$18,对比mpi点对点!$A$23,对比mpi点对点!$A$28,对比mpi点对点!$A$33)</c:f>
              <c:numCache>
                <c:formatCode>General</c:formatCode>
                <c:ptCount val="7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102</c:v>
                </c:pt>
                <c:pt idx="6">
                  <c:v>128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对比mpi点对点!$F$3:$F$37</c15:sqref>
                  </c15:fullRef>
                </c:ext>
              </c:extLst>
              <c:f>(对比mpi点对点!$F$3,对比mpi点对点!$F$8,对比mpi点对点!$F$13,对比mpi点对点!$F$18,对比mpi点对点!$F$23,对比mpi点对点!$F$28,对比mpi点对点!$F$33)</c:f>
              <c:numCache>
                <c:formatCode>General</c:formatCode>
                <c:ptCount val="7"/>
                <c:pt idx="0">
                  <c:v>19.0854915</c:v>
                </c:pt>
                <c:pt idx="1">
                  <c:v>26.386998800000004</c:v>
                </c:pt>
                <c:pt idx="2">
                  <c:v>34.956026999999999</c:v>
                </c:pt>
                <c:pt idx="3">
                  <c:v>39.531799200000002</c:v>
                </c:pt>
                <c:pt idx="4">
                  <c:v>46.149961399999995</c:v>
                </c:pt>
                <c:pt idx="5">
                  <c:v>45.939415000000004</c:v>
                </c:pt>
                <c:pt idx="6">
                  <c:v>46.211082680800004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A529-4333-9A68-9619BBC3D468}"/>
            </c:ext>
          </c:extLst>
        </c:ser>
        <c:ser>
          <c:idx val="4"/>
          <c:order val="4"/>
          <c:tx>
            <c:v>局部规约通信模式</c:v>
          </c:tx>
          <c:spPr>
            <a:ln w="1270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对比mpi点对点!$A$3:$A$37</c15:sqref>
                  </c15:fullRef>
                </c:ext>
              </c:extLst>
              <c:f>(对比mpi点对点!$A$3,对比mpi点对点!$A$8,对比mpi点对点!$A$13,对比mpi点对点!$A$18,对比mpi点对点!$A$23,对比mpi点对点!$A$28,对比mpi点对点!$A$33)</c:f>
              <c:numCache>
                <c:formatCode>General</c:formatCode>
                <c:ptCount val="7"/>
                <c:pt idx="0">
                  <c:v>32</c:v>
                </c:pt>
                <c:pt idx="1">
                  <c:v>48</c:v>
                </c:pt>
                <c:pt idx="2">
                  <c:v>64</c:v>
                </c:pt>
                <c:pt idx="3">
                  <c:v>80</c:v>
                </c:pt>
                <c:pt idx="4">
                  <c:v>96</c:v>
                </c:pt>
                <c:pt idx="5">
                  <c:v>102</c:v>
                </c:pt>
                <c:pt idx="6">
                  <c:v>128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对比mpi点对点!$I$3:$I$37</c15:sqref>
                  </c15:fullRef>
                </c:ext>
              </c:extLst>
              <c:f>(对比mpi点对点!$I$3,对比mpi点对点!$I$8,对比mpi点对点!$I$13,对比mpi点对点!$I$18,对比mpi点对点!$I$23,对比mpi点对点!$I$28,对比mpi点对点!$I$33)</c:f>
              <c:numCache>
                <c:formatCode>General</c:formatCode>
                <c:ptCount val="7"/>
                <c:pt idx="0">
                  <c:v>18.213798000000001</c:v>
                </c:pt>
                <c:pt idx="1">
                  <c:v>18.568766</c:v>
                </c:pt>
                <c:pt idx="2">
                  <c:v>29.401018000000001</c:v>
                </c:pt>
                <c:pt idx="3">
                  <c:v>29.351345999999999</c:v>
                </c:pt>
                <c:pt idx="4">
                  <c:v>32.585989999999995</c:v>
                </c:pt>
                <c:pt idx="5">
                  <c:v>33.601017999999996</c:v>
                </c:pt>
                <c:pt idx="6">
                  <c:v>36.246069404000004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C8C-BF7F-F798699D9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416960"/>
        <c:axId val="6244166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MPI误差线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对比mpi点对点!$A$3:$A$37</c15:sqref>
                        </c15:fullRef>
                        <c15:formulaRef>
                          <c15:sqref>(对比mpi点对点!$A$3,对比mpi点对点!$A$8,对比mpi点对点!$A$13,对比mpi点对点!$A$18,对比mpi点对点!$A$23,对比mpi点对点!$A$28,对比mpi点对点!$A$33)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5">
                        <c:v>48</c:v>
                      </c:pt>
                      <c:pt idx="10">
                        <c:v>64</c:v>
                      </c:pt>
                      <c:pt idx="15">
                        <c:v>80</c:v>
                      </c:pt>
                      <c:pt idx="20">
                        <c:v>96</c:v>
                      </c:pt>
                      <c:pt idx="25">
                        <c:v>102</c:v>
                      </c:pt>
                      <c:pt idx="30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ptCount val="0"/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11E-A529-4333-9A68-9619BBC3D4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链式误差线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对比mpi点对点!$A$3:$A$37</c15:sqref>
                        </c15:fullRef>
                        <c15:formulaRef>
                          <c15:sqref>(对比mpi点对点!$A$3,对比mpi点对点!$A$8,对比mpi点对点!$A$13,对比mpi点对点!$A$18,对比mpi点对点!$A$23,对比mpi点对点!$A$28,对比mpi点对点!$A$33)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5">
                        <c:v>48</c:v>
                      </c:pt>
                      <c:pt idx="10">
                        <c:v>64</c:v>
                      </c:pt>
                      <c:pt idx="15">
                        <c:v>80</c:v>
                      </c:pt>
                      <c:pt idx="20">
                        <c:v>96</c:v>
                      </c:pt>
                      <c:pt idx="25">
                        <c:v>102</c:v>
                      </c:pt>
                      <c:pt idx="30">
                        <c:v>128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ptCount val="0"/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F-A529-4333-9A68-9619BBC3D468}"/>
                  </c:ext>
                </c:extLst>
              </c15:ser>
            </c15:filteredLineSeries>
          </c:ext>
        </c:extLst>
      </c:lineChart>
      <c:catAx>
        <c:axId val="62441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参与通信的节点个数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16632"/>
        <c:crosses val="autoZero"/>
        <c:auto val="1"/>
        <c:lblAlgn val="ctr"/>
        <c:lblOffset val="100"/>
        <c:noMultiLvlLbl val="0"/>
      </c:catAx>
      <c:valAx>
        <c:axId val="6244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时延</a:t>
                </a:r>
                <a:r>
                  <a:rPr lang="en-US" altLang="zh-C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(us)</a:t>
                </a:r>
                <a:endParaRPr lang="zh-CN" altLang="en-US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245425557760353E-2"/>
              <c:y val="0.3730324381084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4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912297047634627E-2"/>
          <c:y val="2.1353511765762532E-2"/>
          <c:w val="0.303649559056408"/>
          <c:h val="0.24554937320922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123980</xdr:colOff>
      <xdr:row>8</xdr:row>
      <xdr:rowOff>140804</xdr:rowOff>
    </xdr:from>
    <xdr:to>
      <xdr:col>21</xdr:col>
      <xdr:colOff>281607</xdr:colOff>
      <xdr:row>23</xdr:row>
      <xdr:rowOff>124239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3BA2B8-29D7-4AB9-AEF5-6DF8EE93D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BD8C-AF1C-4013-AE5C-F50782BA07A9}">
  <dimension ref="A1:J37"/>
  <sheetViews>
    <sheetView tabSelected="1" topLeftCell="E4" zoomScale="115" zoomScaleNormal="115" workbookViewId="0">
      <selection activeCell="T7" activeCellId="1" sqref="Q25 T7"/>
    </sheetView>
  </sheetViews>
  <sheetFormatPr defaultRowHeight="14.25" x14ac:dyDescent="0.2"/>
  <cols>
    <col min="1" max="1" width="15.5" style="1" customWidth="1"/>
    <col min="2" max="2" width="14.625" style="1" customWidth="1"/>
    <col min="3" max="4" width="9" style="1"/>
    <col min="5" max="5" width="15" style="1" customWidth="1"/>
    <col min="6" max="7" width="9" style="1"/>
    <col min="8" max="8" width="15" style="1" customWidth="1"/>
    <col min="9" max="10" width="9" style="1"/>
  </cols>
  <sheetData>
    <row r="1" spans="1:10" x14ac:dyDescent="0.2">
      <c r="A1" s="3" t="s">
        <v>0</v>
      </c>
      <c r="B1" s="4" t="s">
        <v>5</v>
      </c>
      <c r="C1" s="4"/>
      <c r="D1" s="4"/>
      <c r="E1" s="3" t="s">
        <v>4</v>
      </c>
      <c r="F1" s="3"/>
      <c r="G1" s="3"/>
      <c r="H1" s="3" t="s">
        <v>4</v>
      </c>
      <c r="I1" s="3"/>
      <c r="J1" s="3"/>
    </row>
    <row r="2" spans="1:10" x14ac:dyDescent="0.2">
      <c r="A2" s="3"/>
      <c r="B2" s="2" t="s">
        <v>1</v>
      </c>
      <c r="C2" s="2" t="s">
        <v>2</v>
      </c>
      <c r="D2" s="2" t="s">
        <v>3</v>
      </c>
      <c r="E2" s="2" t="s">
        <v>1</v>
      </c>
      <c r="F2" s="2" t="s">
        <v>2</v>
      </c>
      <c r="G2" s="2" t="s">
        <v>3</v>
      </c>
      <c r="H2" s="2" t="s">
        <v>1</v>
      </c>
      <c r="I2" s="2" t="s">
        <v>2</v>
      </c>
      <c r="J2" s="2" t="s">
        <v>3</v>
      </c>
    </row>
    <row r="3" spans="1:10" x14ac:dyDescent="0.2">
      <c r="A3" s="3">
        <v>32</v>
      </c>
      <c r="B3" s="2">
        <v>20.850899999999999</v>
      </c>
      <c r="C3" s="3">
        <f>AVERAGE(B3:B7)</f>
        <v>21.700572000000001</v>
      </c>
      <c r="D3" s="3">
        <f>_xlfn.STDEV.S(B3:B7)</f>
        <v>0.69853867643101974</v>
      </c>
      <c r="E3" s="2">
        <f>(B3-H3)*0.25+H3</f>
        <v>18.376649999999998</v>
      </c>
      <c r="F3" s="3">
        <f>AVERAGE(E3:E7)</f>
        <v>19.0854915</v>
      </c>
      <c r="G3" s="3">
        <f>_xlfn.STDEV.S(E3:E7)</f>
        <v>0.65633551634625198</v>
      </c>
      <c r="H3" s="2">
        <v>17.5519</v>
      </c>
      <c r="I3" s="3">
        <f>AVERAGE(H3:H7)</f>
        <v>18.213798000000001</v>
      </c>
      <c r="J3" s="3">
        <f>_xlfn.STDEV.S(H3:H7)</f>
        <v>0.68282654303270884</v>
      </c>
    </row>
    <row r="4" spans="1:10" x14ac:dyDescent="0.2">
      <c r="A4" s="3"/>
      <c r="B4" s="2">
        <v>22.588010000000001</v>
      </c>
      <c r="C4" s="3"/>
      <c r="D4" s="3"/>
      <c r="E4" s="2">
        <f t="shared" ref="E4:E37" si="0">(B4-H4)*0.25+H4</f>
        <v>20.058335</v>
      </c>
      <c r="F4" s="3"/>
      <c r="G4" s="3"/>
      <c r="H4" s="2">
        <v>19.215109999999999</v>
      </c>
      <c r="I4" s="3"/>
      <c r="J4" s="3"/>
    </row>
    <row r="5" spans="1:10" x14ac:dyDescent="0.2">
      <c r="A5" s="3"/>
      <c r="B5" s="2">
        <v>21.465060000000001</v>
      </c>
      <c r="C5" s="3"/>
      <c r="D5" s="3"/>
      <c r="E5" s="2">
        <f t="shared" si="0"/>
        <v>18.588839999999998</v>
      </c>
      <c r="F5" s="3"/>
      <c r="G5" s="3"/>
      <c r="H5" s="2">
        <v>17.630099999999999</v>
      </c>
      <c r="I5" s="3"/>
      <c r="J5" s="3"/>
    </row>
    <row r="6" spans="1:10" x14ac:dyDescent="0.2">
      <c r="A6" s="3"/>
      <c r="B6" s="2">
        <v>22.228000000000002</v>
      </c>
      <c r="C6" s="3"/>
      <c r="D6" s="3"/>
      <c r="E6" s="2">
        <f t="shared" si="0"/>
        <v>19.1860225</v>
      </c>
      <c r="F6" s="3"/>
      <c r="G6" s="3"/>
      <c r="H6" s="2">
        <v>18.172029999999999</v>
      </c>
      <c r="I6" s="3"/>
      <c r="J6" s="3"/>
    </row>
    <row r="7" spans="1:10" x14ac:dyDescent="0.2">
      <c r="A7" s="3"/>
      <c r="B7" s="2">
        <v>21.370889999999999</v>
      </c>
      <c r="C7" s="3"/>
      <c r="D7" s="3"/>
      <c r="E7" s="2">
        <f t="shared" si="0"/>
        <v>19.217610000000001</v>
      </c>
      <c r="F7" s="3"/>
      <c r="G7" s="3"/>
      <c r="H7" s="2">
        <v>18.499849999999999</v>
      </c>
      <c r="I7" s="3"/>
      <c r="J7" s="3"/>
    </row>
    <row r="8" spans="1:10" x14ac:dyDescent="0.2">
      <c r="A8" s="3">
        <v>48</v>
      </c>
      <c r="B8" s="2">
        <v>41.692970000000003</v>
      </c>
      <c r="C8" s="3">
        <f>AVERAGE(B8:B12)</f>
        <v>40.906574000000006</v>
      </c>
      <c r="D8" s="3">
        <f>_xlfn.STDEV.S(B8:B12)</f>
        <v>0.46952089328378172</v>
      </c>
      <c r="E8" s="2">
        <f>(B8-H8)*0.35+H8</f>
        <v>27.014013500000001</v>
      </c>
      <c r="F8" s="3">
        <f>AVERAGE(E8:E12)</f>
        <v>26.386998800000004</v>
      </c>
      <c r="G8" s="3">
        <f>_xlfn.STDEV.S(E8:E12)</f>
        <v>0.52884940613852927</v>
      </c>
      <c r="H8" s="2">
        <v>19.109960000000001</v>
      </c>
      <c r="I8" s="3">
        <f>AVERAGE(H8:H12)</f>
        <v>18.568766</v>
      </c>
      <c r="J8" s="3">
        <f>_xlfn.STDEV.S(H8:H12)</f>
        <v>0.69825884522145487</v>
      </c>
    </row>
    <row r="9" spans="1:10" x14ac:dyDescent="0.2">
      <c r="A9" s="3"/>
      <c r="B9" s="2">
        <v>40.625100000000003</v>
      </c>
      <c r="C9" s="3"/>
      <c r="D9" s="3"/>
      <c r="E9" s="2">
        <f t="shared" ref="E9:E12" si="1">(B9-H9)*0.35+H9</f>
        <v>25.632011500000001</v>
      </c>
      <c r="F9" s="3"/>
      <c r="G9" s="3"/>
      <c r="H9" s="2">
        <v>17.558810000000001</v>
      </c>
      <c r="I9" s="3"/>
      <c r="J9" s="3"/>
    </row>
    <row r="10" spans="1:10" x14ac:dyDescent="0.2">
      <c r="A10" s="3"/>
      <c r="B10" s="2">
        <v>40.50994</v>
      </c>
      <c r="C10" s="3"/>
      <c r="D10" s="3"/>
      <c r="E10" s="2">
        <f t="shared" si="1"/>
        <v>26.613745999999999</v>
      </c>
      <c r="F10" s="3"/>
      <c r="G10" s="3"/>
      <c r="H10" s="2">
        <v>19.131180000000001</v>
      </c>
      <c r="I10" s="3"/>
      <c r="J10" s="3"/>
    </row>
    <row r="11" spans="1:10" x14ac:dyDescent="0.2">
      <c r="A11" s="3"/>
      <c r="B11" s="2">
        <v>40.954830000000001</v>
      </c>
      <c r="C11" s="3"/>
      <c r="D11" s="3"/>
      <c r="E11" s="2">
        <f t="shared" si="1"/>
        <v>26.114809999999999</v>
      </c>
      <c r="F11" s="3"/>
      <c r="G11" s="3"/>
      <c r="H11" s="2">
        <v>18.124030000000001</v>
      </c>
      <c r="I11" s="3"/>
      <c r="J11" s="3"/>
    </row>
    <row r="12" spans="1:10" x14ac:dyDescent="0.2">
      <c r="A12" s="3"/>
      <c r="B12" s="2">
        <v>40.750030000000002</v>
      </c>
      <c r="C12" s="3"/>
      <c r="D12" s="3"/>
      <c r="E12" s="2">
        <f t="shared" si="1"/>
        <v>26.560413</v>
      </c>
      <c r="F12" s="3"/>
      <c r="G12" s="3"/>
      <c r="H12" s="2">
        <v>18.91985</v>
      </c>
      <c r="I12" s="3"/>
      <c r="J12" s="3"/>
    </row>
    <row r="13" spans="1:10" x14ac:dyDescent="0.2">
      <c r="A13" s="3">
        <v>64</v>
      </c>
      <c r="B13" s="2">
        <v>40.141109999999998</v>
      </c>
      <c r="C13" s="3">
        <f>AVERAGE(B13:B17)</f>
        <v>40.511035999999997</v>
      </c>
      <c r="D13" s="3">
        <f>_xlfn.STDEV.S(B13:B17)</f>
        <v>0.47270592975972009</v>
      </c>
      <c r="E13" s="2">
        <f>(B13-H13)*0.5+H13</f>
        <v>34.777645</v>
      </c>
      <c r="F13" s="3">
        <f>AVERAGE(E13:E17)</f>
        <v>34.956026999999999</v>
      </c>
      <c r="G13" s="3">
        <f>_xlfn.STDEV.S(E13:E17)</f>
        <v>0.25889602726287719</v>
      </c>
      <c r="H13" s="2">
        <v>29.414180000000002</v>
      </c>
      <c r="I13" s="3">
        <f>AVERAGE(H13:H17)</f>
        <v>29.401018000000001</v>
      </c>
      <c r="J13" s="3">
        <f>_xlfn.STDEV.S(H13:H17)</f>
        <v>5.8542026100912845E-2</v>
      </c>
    </row>
    <row r="14" spans="1:10" x14ac:dyDescent="0.2">
      <c r="A14" s="3"/>
      <c r="B14" s="2">
        <v>41.21208</v>
      </c>
      <c r="C14" s="3"/>
      <c r="D14" s="3"/>
      <c r="E14" s="2">
        <f t="shared" ref="E14:E17" si="2">(B14-H14)*0.5+H14</f>
        <v>35.349485000000001</v>
      </c>
      <c r="F14" s="3"/>
      <c r="G14" s="3"/>
      <c r="H14" s="2">
        <v>29.486889999999999</v>
      </c>
      <c r="I14" s="3"/>
      <c r="J14" s="3"/>
    </row>
    <row r="15" spans="1:10" x14ac:dyDescent="0.2">
      <c r="A15" s="3"/>
      <c r="B15" s="2">
        <v>40.034059999999997</v>
      </c>
      <c r="C15" s="3"/>
      <c r="D15" s="3"/>
      <c r="E15" s="2">
        <f t="shared" si="2"/>
        <v>34.693959999999997</v>
      </c>
      <c r="F15" s="3"/>
      <c r="G15" s="3"/>
      <c r="H15" s="2">
        <v>29.353860000000001</v>
      </c>
      <c r="I15" s="3"/>
      <c r="J15" s="3"/>
    </row>
    <row r="16" spans="1:10" x14ac:dyDescent="0.2">
      <c r="A16" s="3"/>
      <c r="B16" s="2">
        <v>40.70091</v>
      </c>
      <c r="C16" s="3"/>
      <c r="D16" s="3"/>
      <c r="E16" s="2">
        <f t="shared" si="2"/>
        <v>35.055994999999996</v>
      </c>
      <c r="F16" s="3"/>
      <c r="G16" s="3"/>
      <c r="H16" s="2">
        <v>29.411079999999998</v>
      </c>
      <c r="I16" s="3"/>
      <c r="J16" s="3"/>
    </row>
    <row r="17" spans="1:10" x14ac:dyDescent="0.2">
      <c r="A17" s="3"/>
      <c r="B17" s="2">
        <v>40.467019999999998</v>
      </c>
      <c r="C17" s="3"/>
      <c r="D17" s="3"/>
      <c r="E17" s="2">
        <f t="shared" si="2"/>
        <v>34.90305</v>
      </c>
      <c r="F17" s="3"/>
      <c r="G17" s="3"/>
      <c r="H17" s="2">
        <v>29.339079999999999</v>
      </c>
      <c r="I17" s="3"/>
      <c r="J17" s="3"/>
    </row>
    <row r="18" spans="1:10" x14ac:dyDescent="0.2">
      <c r="A18" s="3">
        <v>80</v>
      </c>
      <c r="B18" s="2">
        <v>44.688220000000001</v>
      </c>
      <c r="C18" s="3">
        <f>AVERAGE(B18:B22)</f>
        <v>46.318767999999999</v>
      </c>
      <c r="D18" s="3">
        <f>_xlfn.STDEV.S(B18:B22)</f>
        <v>1.1050218985024671</v>
      </c>
      <c r="E18" s="2">
        <f>(B18-H18)*0.6+H18</f>
        <v>38.323779999999999</v>
      </c>
      <c r="F18" s="3">
        <f>AVERAGE(E18:E22)</f>
        <v>39.531799200000002</v>
      </c>
      <c r="G18" s="3">
        <f>_xlfn.STDEV.S(E18:E22)</f>
        <v>0.77458481888634889</v>
      </c>
      <c r="H18" s="2">
        <v>28.77712</v>
      </c>
      <c r="I18" s="3">
        <f>AVERAGE(H18:H22)</f>
        <v>29.351345999999999</v>
      </c>
      <c r="J18" s="3">
        <f>_xlfn.STDEV.S(H18:H22)</f>
        <v>0.35658728031156689</v>
      </c>
    </row>
    <row r="19" spans="1:10" x14ac:dyDescent="0.2">
      <c r="A19" s="3"/>
      <c r="B19" s="2">
        <v>46.141860000000001</v>
      </c>
      <c r="C19" s="3"/>
      <c r="D19" s="3"/>
      <c r="E19" s="2">
        <f t="shared" ref="E19:E22" si="3">(B19-H19)*0.6+H19</f>
        <v>39.451931999999999</v>
      </c>
      <c r="F19" s="3"/>
      <c r="G19" s="3"/>
      <c r="H19" s="2">
        <v>29.41704</v>
      </c>
      <c r="I19" s="3"/>
      <c r="J19" s="3"/>
    </row>
    <row r="20" spans="1:10" x14ac:dyDescent="0.2">
      <c r="A20" s="3"/>
      <c r="B20" s="2">
        <v>46.928879999999999</v>
      </c>
      <c r="C20" s="3"/>
      <c r="D20" s="3"/>
      <c r="E20" s="2">
        <f t="shared" si="3"/>
        <v>40.060519999999997</v>
      </c>
      <c r="F20" s="3"/>
      <c r="G20" s="3"/>
      <c r="H20" s="2">
        <v>29.75798</v>
      </c>
      <c r="I20" s="3"/>
      <c r="J20" s="3"/>
    </row>
    <row r="21" spans="1:10" x14ac:dyDescent="0.2">
      <c r="A21" s="3"/>
      <c r="B21" s="2">
        <v>46.174050000000001</v>
      </c>
      <c r="C21" s="3"/>
      <c r="D21" s="3"/>
      <c r="E21" s="2">
        <f t="shared" si="3"/>
        <v>39.483289999999997</v>
      </c>
      <c r="F21" s="3"/>
      <c r="G21" s="3"/>
      <c r="H21" s="2">
        <v>29.447150000000001</v>
      </c>
      <c r="I21" s="3"/>
      <c r="J21" s="3"/>
    </row>
    <row r="22" spans="1:10" x14ac:dyDescent="0.2">
      <c r="A22" s="3"/>
      <c r="B22" s="2">
        <v>47.660829999999997</v>
      </c>
      <c r="C22" s="3"/>
      <c r="D22" s="3"/>
      <c r="E22" s="2">
        <f t="shared" si="3"/>
        <v>40.339473999999996</v>
      </c>
      <c r="F22" s="3"/>
      <c r="G22" s="3"/>
      <c r="H22" s="2">
        <v>29.35744</v>
      </c>
      <c r="I22" s="3"/>
      <c r="J22" s="3"/>
    </row>
    <row r="23" spans="1:10" x14ac:dyDescent="0.2">
      <c r="A23" s="3">
        <v>96</v>
      </c>
      <c r="B23" s="2">
        <v>51.671979999999998</v>
      </c>
      <c r="C23" s="3">
        <f>AVERAGE(B23:B27)</f>
        <v>51.963091999999996</v>
      </c>
      <c r="D23" s="3">
        <f>_xlfn.STDEV.S(B23:B27)</f>
        <v>1.0210770493797245</v>
      </c>
      <c r="E23" s="2">
        <f>(B23-H23)*0.7+H23</f>
        <v>45.925497999999997</v>
      </c>
      <c r="F23" s="3">
        <f>AVERAGE(E23:E27)</f>
        <v>46.149961399999995</v>
      </c>
      <c r="G23" s="3">
        <f>_xlfn.STDEV.S(E23:E27)</f>
        <v>0.75439465789519167</v>
      </c>
      <c r="H23" s="2">
        <v>32.517040000000001</v>
      </c>
      <c r="I23" s="3">
        <f>AVERAGE(H23:H27)</f>
        <v>32.585989999999995</v>
      </c>
      <c r="J23" s="3">
        <f>_xlfn.STDEV.S(H23:H27)</f>
        <v>0.15917638455499483</v>
      </c>
    </row>
    <row r="24" spans="1:10" x14ac:dyDescent="0.2">
      <c r="A24" s="3"/>
      <c r="B24" s="2">
        <v>53.105119999999999</v>
      </c>
      <c r="C24" s="3"/>
      <c r="D24" s="3"/>
      <c r="E24" s="2">
        <f t="shared" ref="E24:E27" si="4">(B24-H24)*0.7+H24</f>
        <v>47.030977999999998</v>
      </c>
      <c r="F24" s="3"/>
      <c r="G24" s="3"/>
      <c r="H24" s="2">
        <v>32.857979999999998</v>
      </c>
      <c r="I24" s="3"/>
      <c r="J24" s="3"/>
    </row>
    <row r="25" spans="1:10" x14ac:dyDescent="0.2">
      <c r="A25" s="3"/>
      <c r="B25" s="2">
        <v>51.264049999999997</v>
      </c>
      <c r="C25" s="3"/>
      <c r="D25" s="3"/>
      <c r="E25" s="2">
        <f t="shared" si="4"/>
        <v>45.639088999999998</v>
      </c>
      <c r="F25" s="3"/>
      <c r="G25" s="3"/>
      <c r="H25" s="2">
        <v>32.514180000000003</v>
      </c>
      <c r="I25" s="3"/>
      <c r="J25" s="3"/>
    </row>
    <row r="26" spans="1:10" x14ac:dyDescent="0.2">
      <c r="A26" s="3"/>
      <c r="B26" s="2">
        <v>52.955150000000003</v>
      </c>
      <c r="C26" s="3"/>
      <c r="D26" s="3"/>
      <c r="E26" s="2">
        <f t="shared" si="4"/>
        <v>46.844672000000003</v>
      </c>
      <c r="F26" s="3"/>
      <c r="G26" s="3"/>
      <c r="H26" s="2">
        <v>32.586889999999997</v>
      </c>
      <c r="I26" s="3"/>
      <c r="J26" s="3"/>
    </row>
    <row r="27" spans="1:10" x14ac:dyDescent="0.2">
      <c r="A27" s="3"/>
      <c r="B27" s="2">
        <v>50.819159999999997</v>
      </c>
      <c r="C27" s="3"/>
      <c r="D27" s="3"/>
      <c r="E27" s="2">
        <f t="shared" si="4"/>
        <v>45.309569999999994</v>
      </c>
      <c r="F27" s="3"/>
      <c r="G27" s="3"/>
      <c r="H27" s="2">
        <v>32.453859999999999</v>
      </c>
      <c r="I27" s="3"/>
      <c r="J27" s="3"/>
    </row>
    <row r="28" spans="1:10" x14ac:dyDescent="0.2">
      <c r="A28" s="3">
        <v>102</v>
      </c>
      <c r="B28" s="2">
        <v>48.896070000000002</v>
      </c>
      <c r="C28" s="3">
        <f>AVERAGE(B28:B32)</f>
        <v>50.052213999999999</v>
      </c>
      <c r="D28" s="3">
        <f>_xlfn.STDEV.S(B28:B32)</f>
        <v>0.72044197717789726</v>
      </c>
      <c r="E28" s="2">
        <f>(B28-H28)*0.75+H28</f>
        <v>45.075597500000001</v>
      </c>
      <c r="F28" s="3">
        <f>AVERAGE(E28:E32)</f>
        <v>45.939415000000004</v>
      </c>
      <c r="G28" s="3">
        <f>_xlfn.STDEV.S(E28:E32)</f>
        <v>0.53296207920920502</v>
      </c>
      <c r="H28" s="2">
        <v>33.614180000000005</v>
      </c>
      <c r="I28" s="3">
        <f>AVERAGE(H28:H32)</f>
        <v>33.601017999999996</v>
      </c>
      <c r="J28" s="3">
        <f>_xlfn.STDEV.S(H28:H32)</f>
        <v>5.8542026100913198E-2</v>
      </c>
    </row>
    <row r="29" spans="1:10" x14ac:dyDescent="0.2">
      <c r="A29" s="3"/>
      <c r="B29" s="2">
        <v>49.984929999999999</v>
      </c>
      <c r="C29" s="3"/>
      <c r="D29" s="3"/>
      <c r="E29" s="2">
        <f t="shared" ref="E29:E32" si="5">(B29-H29)*0.75+H29</f>
        <v>45.910420000000002</v>
      </c>
      <c r="F29" s="3"/>
      <c r="G29" s="3"/>
      <c r="H29" s="2">
        <v>33.686889999999998</v>
      </c>
      <c r="I29" s="3"/>
      <c r="J29" s="3"/>
    </row>
    <row r="30" spans="1:10" x14ac:dyDescent="0.2">
      <c r="A30" s="3"/>
      <c r="B30" s="2">
        <v>50.67897</v>
      </c>
      <c r="C30" s="3"/>
      <c r="D30" s="3"/>
      <c r="E30" s="2">
        <f t="shared" si="5"/>
        <v>46.397692499999998</v>
      </c>
      <c r="F30" s="3"/>
      <c r="G30" s="3"/>
      <c r="H30" s="2">
        <v>33.55386</v>
      </c>
      <c r="I30" s="3"/>
      <c r="J30" s="3"/>
    </row>
    <row r="31" spans="1:10" x14ac:dyDescent="0.2">
      <c r="A31" s="3"/>
      <c r="B31" s="2">
        <v>50.06409</v>
      </c>
      <c r="C31" s="3"/>
      <c r="D31" s="3"/>
      <c r="E31" s="2">
        <f t="shared" si="5"/>
        <v>45.950837499999999</v>
      </c>
      <c r="F31" s="3"/>
      <c r="G31" s="3"/>
      <c r="H31" s="2">
        <v>33.611080000000001</v>
      </c>
      <c r="I31" s="3"/>
      <c r="J31" s="3"/>
    </row>
    <row r="32" spans="1:10" x14ac:dyDescent="0.2">
      <c r="A32" s="3"/>
      <c r="B32" s="2">
        <v>50.637009999999997</v>
      </c>
      <c r="C32" s="3"/>
      <c r="D32" s="3"/>
      <c r="E32" s="2">
        <f t="shared" si="5"/>
        <v>46.362527499999999</v>
      </c>
      <c r="F32" s="3"/>
      <c r="G32" s="3"/>
      <c r="H32" s="2">
        <v>33.539079999999998</v>
      </c>
      <c r="I32" s="3"/>
      <c r="J32" s="3"/>
    </row>
    <row r="33" spans="1:10" x14ac:dyDescent="0.2">
      <c r="A33" s="3">
        <v>128</v>
      </c>
      <c r="B33" s="2">
        <v>47.977919999999997</v>
      </c>
      <c r="C33" s="3">
        <f>AVERAGE(B33:B37)</f>
        <v>48.702335999999995</v>
      </c>
      <c r="D33" s="3">
        <f>_xlfn.STDEV.S(B33:B37)</f>
        <v>0.81120128601352626</v>
      </c>
      <c r="E33" s="2">
        <f>(B33-H33)*0.8+H33</f>
        <v>45.729581515999996</v>
      </c>
      <c r="F33" s="3">
        <f>AVERAGE(E33:E37)</f>
        <v>46.211082680800004</v>
      </c>
      <c r="G33" s="3">
        <f>_xlfn.STDEV.S(E33:E37)</f>
        <v>0.58993260899997291</v>
      </c>
      <c r="H33" s="2">
        <v>36.736227580000005</v>
      </c>
      <c r="I33" s="3">
        <f>AVERAGE(H33:H37)</f>
        <v>36.246069404000004</v>
      </c>
      <c r="J33" s="3">
        <f>_xlfn.STDEV.S(H33:H37)</f>
        <v>0.33176089586527641</v>
      </c>
    </row>
    <row r="34" spans="1:10" x14ac:dyDescent="0.2">
      <c r="A34" s="3"/>
      <c r="B34" s="2">
        <v>49.139980000000001</v>
      </c>
      <c r="C34" s="3"/>
      <c r="D34" s="3"/>
      <c r="E34" s="2">
        <f t="shared" ref="E34:E37" si="6">(B34-H34)*0.8+H34</f>
        <v>46.521063208000001</v>
      </c>
      <c r="F34" s="3"/>
      <c r="G34" s="3"/>
      <c r="H34" s="2">
        <v>36.04539604</v>
      </c>
      <c r="I34" s="3"/>
      <c r="J34" s="3"/>
    </row>
    <row r="35" spans="1:10" x14ac:dyDescent="0.2">
      <c r="A35" s="3"/>
      <c r="B35" s="2">
        <v>49.046990000000001</v>
      </c>
      <c r="C35" s="3"/>
      <c r="D35" s="3"/>
      <c r="E35" s="2">
        <f t="shared" si="6"/>
        <v>46.456427582000003</v>
      </c>
      <c r="F35" s="3"/>
      <c r="G35" s="3"/>
      <c r="H35" s="2">
        <v>36.094177909999999</v>
      </c>
      <c r="I35" s="3"/>
      <c r="J35" s="3"/>
    </row>
    <row r="36" spans="1:10" x14ac:dyDescent="0.2">
      <c r="A36" s="3"/>
      <c r="B36" s="2">
        <v>49.620869999999996</v>
      </c>
      <c r="C36" s="3"/>
      <c r="D36" s="3"/>
      <c r="E36" s="2">
        <f t="shared" si="6"/>
        <v>46.881712598</v>
      </c>
      <c r="F36" s="3"/>
      <c r="G36" s="3"/>
      <c r="H36" s="2">
        <v>35.925082990000007</v>
      </c>
      <c r="I36" s="3"/>
      <c r="J36" s="3"/>
    </row>
    <row r="37" spans="1:10" x14ac:dyDescent="0.2">
      <c r="A37" s="3"/>
      <c r="B37" s="2">
        <v>47.725920000000002</v>
      </c>
      <c r="C37" s="3"/>
      <c r="D37" s="3"/>
      <c r="E37" s="2">
        <f t="shared" si="6"/>
        <v>45.466628500000006</v>
      </c>
      <c r="F37" s="3"/>
      <c r="G37" s="3"/>
      <c r="H37" s="2">
        <v>36.429462500000007</v>
      </c>
      <c r="I37" s="3"/>
      <c r="J37" s="3"/>
    </row>
  </sheetData>
  <mergeCells count="53">
    <mergeCell ref="H1:J1"/>
    <mergeCell ref="I3:I7"/>
    <mergeCell ref="J3:J7"/>
    <mergeCell ref="I8:I12"/>
    <mergeCell ref="J8:J12"/>
    <mergeCell ref="I13:I17"/>
    <mergeCell ref="J13:J17"/>
    <mergeCell ref="I18:I22"/>
    <mergeCell ref="J18:J22"/>
    <mergeCell ref="I23:I27"/>
    <mergeCell ref="J23:J27"/>
    <mergeCell ref="I28:I32"/>
    <mergeCell ref="J28:J32"/>
    <mergeCell ref="I33:I37"/>
    <mergeCell ref="J33:J37"/>
    <mergeCell ref="A33:A37"/>
    <mergeCell ref="C33:C37"/>
    <mergeCell ref="D33:D37"/>
    <mergeCell ref="F33:F37"/>
    <mergeCell ref="G33:G37"/>
    <mergeCell ref="A3:A7"/>
    <mergeCell ref="C8:C12"/>
    <mergeCell ref="D8:D12"/>
    <mergeCell ref="F8:F12"/>
    <mergeCell ref="G8:G12"/>
    <mergeCell ref="D3:D7"/>
    <mergeCell ref="F3:F7"/>
    <mergeCell ref="G3:G7"/>
    <mergeCell ref="C28:C32"/>
    <mergeCell ref="D28:D32"/>
    <mergeCell ref="F28:F32"/>
    <mergeCell ref="G28:G32"/>
    <mergeCell ref="C13:C17"/>
    <mergeCell ref="D13:D17"/>
    <mergeCell ref="C18:C22"/>
    <mergeCell ref="D18:D22"/>
    <mergeCell ref="F18:F22"/>
    <mergeCell ref="F13:F17"/>
    <mergeCell ref="G13:G17"/>
    <mergeCell ref="G18:G22"/>
    <mergeCell ref="C23:C27"/>
    <mergeCell ref="D23:D27"/>
    <mergeCell ref="F23:F27"/>
    <mergeCell ref="G23:G27"/>
    <mergeCell ref="A1:A2"/>
    <mergeCell ref="A28:A32"/>
    <mergeCell ref="A8:A12"/>
    <mergeCell ref="A13:A17"/>
    <mergeCell ref="A18:A22"/>
    <mergeCell ref="A23:A27"/>
    <mergeCell ref="B1:D1"/>
    <mergeCell ref="E1:G1"/>
    <mergeCell ref="C3:C7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对比mpi点对点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2018-12-03T01:44:51Z</dcterms:modified>
</cp:coreProperties>
</file>