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<sst xmlns="http://schemas.openxmlformats.org/spreadsheetml/2006/main" count="29" uniqueCount="18">
  <si>
    <t>ctrl</t>
  </si>
  <si>
    <t>trt</t>
  </si>
  <si>
    <t>偏度检验</t>
  </si>
  <si>
    <t>峰度检验</t>
  </si>
  <si>
    <t>D’Agostino-Pearson Omnibus Test</t>
  </si>
  <si>
    <t>size</t>
  </si>
  <si>
    <t>statistic</t>
  </si>
  <si>
    <t>=G15^2+K15^2</t>
  </si>
  <si>
    <t>alpha</t>
  </si>
  <si>
    <t>p-value</t>
  </si>
  <si>
    <t>=CHIDIST(O11,2)</t>
  </si>
  <si>
    <t>skew</t>
  </si>
  <si>
    <t>kurtosis</t>
  </si>
  <si>
    <t>SE</t>
  </si>
  <si>
    <t>Z_s statistic</t>
  </si>
  <si>
    <t>Z_k statistic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</si>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</sst>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abSelected="1" workbookViewId="0">
      <selection activeCell="J11" sqref="J11"/>
    </sheetView>
  </sheetViews>
  <sheetFormatPr defaultColWidth="9" defaultRowHeight="13.5"/>
  <cols>
    <col min="1" max="2" width="12.625" customWidth="1"/>
    <col min="6" max="6" width="13.125" customWidth="1"/>
    <col min="7" max="8" width="13.75" customWidth="1"/>
    <col min="9" max="9" width="11" customWidth="1"/>
    <col min="10" max="10" width="10.375" customWidth="1"/>
    <col min="11" max="12" width="13.75" customWidth="1"/>
    <col min="15" max="15" width="29.5" customWidth="1"/>
    <col min="16" max="16" width="16.125" customWidth="1"/>
  </cols>
  <sheetData>
    <row r="1" s="1" customFormat="1" spans="1:2">
      <c r="A1" s="1" t="s">
        <v>0</v>
      </c>
      <c r="B1" s="1" t="s">
        <v>1</v>
      </c>
    </row>
    <row r="2" spans="1:2">
      <c r="A2">
        <v>34</v>
      </c>
      <c r="B2">
        <v>50</v>
      </c>
    </row>
    <row r="3" spans="1:2">
      <c r="A3">
        <v>56</v>
      </c>
      <c r="B3">
        <v>62</v>
      </c>
    </row>
    <row r="4" spans="1:2">
      <c r="A4">
        <v>39</v>
      </c>
      <c r="B4">
        <v>75</v>
      </c>
    </row>
    <row r="5" spans="1:2">
      <c r="A5">
        <v>71</v>
      </c>
      <c r="B5">
        <v>44</v>
      </c>
    </row>
    <row r="6" spans="1:2">
      <c r="A6">
        <v>84</v>
      </c>
      <c r="B6">
        <v>88</v>
      </c>
    </row>
    <row r="7" spans="1:2">
      <c r="A7">
        <v>92</v>
      </c>
      <c r="B7">
        <v>53</v>
      </c>
    </row>
    <row r="8" spans="1:2">
      <c r="A8">
        <v>44</v>
      </c>
      <c r="B8">
        <v>61</v>
      </c>
    </row>
    <row r="9" spans="1:2">
      <c r="A9">
        <v>67</v>
      </c>
      <c r="B9">
        <v>25</v>
      </c>
    </row>
    <row r="10" spans="1:15">
      <c r="A10">
        <v>98</v>
      </c>
      <c r="B10">
        <v>36</v>
      </c>
      <c r="F10" s="2" t="s">
        <v>2</v>
      </c>
      <c r="G10" s="3"/>
      <c r="H10" s="3"/>
      <c r="J10" s="2" t="s">
        <v>3</v>
      </c>
      <c r="K10" s="3"/>
      <c r="L10" s="3"/>
      <c r="N10" s="2" t="s">
        <v>4</v>
      </c>
      <c r="O10" s="3"/>
    </row>
    <row r="11" spans="1:16">
      <c r="A11">
        <v>49</v>
      </c>
      <c r="B11">
        <v>66</v>
      </c>
      <c r="F11" t="s">
        <v>5</v>
      </c>
      <c r="G11">
        <f>COUNT(A24:A39)</f>
        <v>16</v>
      </c>
      <c r="J11" t="s">
        <v>5</v>
      </c>
      <c r="K11">
        <f>COUNT(A24:A39)</f>
        <v>16</v>
      </c>
      <c r="N11" t="s">
        <v>6</v>
      </c>
      <c r="O11">
        <f>G15^2+K15^2</f>
        <v>0.638870353324863</v>
      </c>
      <c r="P11" s="6" t="s">
        <v>7</v>
      </c>
    </row>
    <row r="12" spans="1:16">
      <c r="A12">
        <v>55</v>
      </c>
      <c r="B12">
        <v>77</v>
      </c>
      <c r="F12" t="s">
        <v>8</v>
      </c>
      <c r="G12">
        <v>0.05</v>
      </c>
      <c r="J12" t="s">
        <v>8</v>
      </c>
      <c r="K12">
        <v>0.05</v>
      </c>
      <c r="N12" t="s">
        <v>9</v>
      </c>
      <c r="O12">
        <f>CHIDIST(O11,2)</f>
        <v>0.726559298848188</v>
      </c>
      <c r="P12" s="6" t="s">
        <v>10</v>
      </c>
    </row>
    <row r="13" spans="1:11">
      <c r="A13">
        <v>73</v>
      </c>
      <c r="B13">
        <v>35</v>
      </c>
      <c r="F13" t="s">
        <v>11</v>
      </c>
      <c r="G13">
        <f>SKEW(A2:B13)</f>
        <v>0.195700749750972</v>
      </c>
      <c r="J13" t="s">
        <v>12</v>
      </c>
      <c r="K13">
        <f>KURT(A2:B13)</f>
        <v>-0.785509837227702</v>
      </c>
    </row>
    <row r="14" spans="6:14">
      <c r="F14" t="s">
        <v>13</v>
      </c>
      <c r="G14">
        <f>SQRT(6*G11*(G11-1)/((G11-2)*(G11+1)*(G11+3)))</f>
        <v>0.564307688003965</v>
      </c>
      <c r="J14" t="s">
        <v>13</v>
      </c>
      <c r="K14">
        <f>2*(K11-1)*SQRT(6*K11/((K11-2)*(K11-3)*(K11+3)*(K11+5)))</f>
        <v>1.09077387938705</v>
      </c>
      <c r="N14" t="s">
        <v>6</v>
      </c>
    </row>
    <row r="15" spans="6:14">
      <c r="F15" t="s">
        <v>14</v>
      </c>
      <c r="G15" s="4">
        <f>G13/G14</f>
        <v>0.34679795067686</v>
      </c>
      <c r="J15" t="s">
        <v>15</v>
      </c>
      <c r="K15" s="4">
        <f>K13/K14</f>
        <v>-0.720139941074784</v>
      </c>
      <c r="N15" t="s">
        <v>9</v>
      </c>
    </row>
    <row r="16" spans="6:11">
      <c r="F16" t="s">
        <v>9</v>
      </c>
      <c r="G16">
        <f>1-_xlfn.NORM.S.DIST(ABS(G15),TRUE)</f>
        <v>0.364371558412104</v>
      </c>
      <c r="J16" t="s">
        <v>9</v>
      </c>
      <c r="K16">
        <f>1-_xlfn.NORM.S.DIST(ABS(K15),TRUE)</f>
        <v>0.235719418913425</v>
      </c>
    </row>
    <row r="17" spans="6:11">
      <c r="F17" t="s">
        <v>16</v>
      </c>
      <c r="G17">
        <f>G13-G14*_xlfn.NORM.S.INV(1-G12/2)</f>
        <v>-0.910321994935865</v>
      </c>
      <c r="J17" t="s">
        <v>16</v>
      </c>
      <c r="K17">
        <f>K13-K14*_xlfn.NORM.S.INV(1-K12/2)</f>
        <v>-2.92338735610335</v>
      </c>
    </row>
    <row r="18" spans="1:11">
      <c r="A18">
        <f>SKEW(A2:A13)</f>
        <v>0.268981667584299</v>
      </c>
      <c r="B18">
        <f>SKEW(B2:B13)</f>
        <v>0.0191305619881483</v>
      </c>
      <c r="F18" t="s">
        <v>17</v>
      </c>
      <c r="G18">
        <f>G13+G14*_xlfn.NORM.S.INV(1-G12/2)</f>
        <v>1.30172349443781</v>
      </c>
      <c r="J18" t="s">
        <v>17</v>
      </c>
      <c r="K18">
        <f>K13+K14*_xlfn.NORM.S.INV(1-K12/2)</f>
        <v>1.35236768164795</v>
      </c>
    </row>
    <row r="23" spans="1:2">
      <c r="A23" s="5" t="s">
        <v>0</v>
      </c>
      <c r="B23" s="5" t="s">
        <v>1</v>
      </c>
    </row>
    <row r="24" spans="1:2">
      <c r="A24">
        <v>2</v>
      </c>
      <c r="B24">
        <v>8</v>
      </c>
    </row>
    <row r="25" spans="1:2">
      <c r="A25">
        <v>6</v>
      </c>
      <c r="B25">
        <v>6</v>
      </c>
    </row>
    <row r="26" spans="1:2">
      <c r="A26">
        <v>13</v>
      </c>
      <c r="B26">
        <v>8</v>
      </c>
    </row>
    <row r="27" spans="1:2">
      <c r="A27">
        <v>5</v>
      </c>
      <c r="B27">
        <v>9</v>
      </c>
    </row>
    <row r="28" spans="1:2">
      <c r="A28">
        <v>8</v>
      </c>
      <c r="B28">
        <v>12</v>
      </c>
    </row>
    <row r="29" spans="1:2">
      <c r="A29">
        <v>9</v>
      </c>
      <c r="B29">
        <v>12</v>
      </c>
    </row>
    <row r="30" spans="1:2">
      <c r="A30">
        <v>12</v>
      </c>
      <c r="B30">
        <v>14</v>
      </c>
    </row>
    <row r="31" spans="1:2">
      <c r="A31">
        <v>11</v>
      </c>
      <c r="B31">
        <v>15</v>
      </c>
    </row>
    <row r="32" spans="1:2">
      <c r="A32">
        <v>8</v>
      </c>
      <c r="B32">
        <v>16</v>
      </c>
    </row>
    <row r="33" spans="1:2">
      <c r="A33">
        <v>10</v>
      </c>
      <c r="B33">
        <v>17</v>
      </c>
    </row>
    <row r="34" spans="1:2">
      <c r="A34">
        <v>12</v>
      </c>
      <c r="B34">
        <v>14</v>
      </c>
    </row>
    <row r="35" spans="1:2">
      <c r="A35">
        <v>14</v>
      </c>
      <c r="B35">
        <v>12</v>
      </c>
    </row>
    <row r="36" spans="1:2">
      <c r="A36">
        <v>13</v>
      </c>
      <c r="B36">
        <v>11</v>
      </c>
    </row>
    <row r="37" spans="1:2">
      <c r="A37">
        <v>6</v>
      </c>
      <c r="B37">
        <v>8</v>
      </c>
    </row>
    <row r="38" spans="1:2">
      <c r="A38">
        <v>7</v>
      </c>
      <c r="B38">
        <v>10</v>
      </c>
    </row>
    <row r="39" spans="1:2">
      <c r="A39">
        <v>4</v>
      </c>
      <c r="B39">
        <v>10</v>
      </c>
    </row>
  </sheetData>
  <mergeCells count="3">
    <mergeCell ref="F10:G10"/>
    <mergeCell ref="J10:K10"/>
    <mergeCell ref="N10:O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王安林</cp:lastModifiedBy>
  <dcterms:created xsi:type="dcterms:W3CDTF">2024-06-27T05:00:00Z</dcterms:created>
  <dcterms:modified xsi:type="dcterms:W3CDTF">2024-06-27T06:19:31Z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248F85A185904A80955F0987D582C167_12</vt:lpwstr>
  </property>
  <property fmtid="{D5CDD505-2E9C-101B-9397-08002B2CF9AE}" pid="3" name="KSOProductBuildVer">
    <vt:lpwstr>2052-12.1.0.16929</vt:lpwstr>
  </property>
</Properties>
</file>