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3040" windowHeight="9528" activeTab="1"/>
  </bookViews>
  <sheets>
    <sheet name="Raw Data" sheetId="1" r:id="rId1"/>
    <sheet name="Statistic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G6" i="1"/>
  <c r="H6" i="1"/>
  <c r="I6" i="1"/>
  <c r="J6" i="1"/>
  <c r="G7" i="1"/>
  <c r="H7" i="1"/>
  <c r="I7" i="1"/>
  <c r="J7" i="1"/>
  <c r="G8" i="1"/>
  <c r="H8" i="1"/>
  <c r="I8" i="1"/>
  <c r="J8" i="1"/>
  <c r="J10" i="1"/>
  <c r="J11" i="1"/>
  <c r="J12" i="1"/>
  <c r="J13" i="1"/>
  <c r="G18" i="1"/>
  <c r="H18" i="1"/>
  <c r="I18" i="1"/>
  <c r="J18" i="1"/>
  <c r="G19" i="1"/>
  <c r="H19" i="1"/>
  <c r="I19" i="1"/>
  <c r="J19" i="1"/>
  <c r="G20" i="1"/>
  <c r="H20" i="1"/>
  <c r="I20" i="1"/>
  <c r="J20" i="1"/>
  <c r="J22" i="1"/>
  <c r="J23" i="1"/>
  <c r="J24" i="1"/>
  <c r="J25" i="1"/>
</calcChain>
</file>

<file path=xl/sharedStrings.xml><?xml version="1.0" encoding="utf-8"?>
<sst xmlns="http://schemas.openxmlformats.org/spreadsheetml/2006/main" count="70" uniqueCount="27">
  <si>
    <t>Trial 1</t>
  </si>
  <si>
    <t>4:45pm</t>
  </si>
  <si>
    <t>NTU Val</t>
  </si>
  <si>
    <t>Hach2100Q Avg</t>
  </si>
  <si>
    <t>Sensor ADC</t>
  </si>
  <si>
    <t>Trials Average is across 3 readings, same with sensor.
Sensor averages 750000 readings (~5 sec worth)</t>
  </si>
  <si>
    <t>Trial 2</t>
  </si>
  <si>
    <t>Trial 3</t>
  </si>
  <si>
    <t>Trial 4</t>
  </si>
  <si>
    <t>Trial 5</t>
  </si>
  <si>
    <t>5:07pm</t>
  </si>
  <si>
    <t>5:18pm</t>
  </si>
  <si>
    <t>5:30pm</t>
  </si>
  <si>
    <t>Range</t>
  </si>
  <si>
    <t>Mean</t>
  </si>
  <si>
    <t>Median</t>
  </si>
  <si>
    <t>Stats Across 5 Trials - Hach2100Q</t>
  </si>
  <si>
    <t>Stats Across 5 Trials - Sensor</t>
  </si>
  <si>
    <t>Regression</t>
  </si>
  <si>
    <t>x</t>
  </si>
  <si>
    <t>y</t>
  </si>
  <si>
    <t>Slope</t>
  </si>
  <si>
    <t>B</t>
  </si>
  <si>
    <t>r</t>
  </si>
  <si>
    <t>r2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</si>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</sst>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F4" sqref="F4:J26"/>
    </sheetView>
  </sheetViews>
  <sheetFormatPr defaultRowHeight="14.4" x14ac:dyDescent="0.3"/>
  <cols>
    <col min="1" max="1" width="10.5546875" bestFit="1" customWidth="1"/>
    <col min="3" max="3" width="14.21875" customWidth="1"/>
    <col min="4" max="4" width="10.33203125" customWidth="1"/>
    <col min="6" max="6" width="9.77734375" bestFit="1" customWidth="1"/>
  </cols>
  <sheetData>
    <row r="1" spans="1:10" x14ac:dyDescent="0.3">
      <c r="B1" s="3" t="s">
        <v>5</v>
      </c>
      <c r="C1" s="4"/>
      <c r="D1" s="4"/>
      <c r="E1" s="4"/>
      <c r="F1" s="4"/>
    </row>
    <row r="2" spans="1:10" x14ac:dyDescent="0.3">
      <c r="A2" s="1"/>
      <c r="B2" s="4"/>
      <c r="C2" s="4"/>
      <c r="D2" s="4"/>
      <c r="E2" s="4"/>
      <c r="F2" s="4"/>
    </row>
    <row r="4" spans="1:10" x14ac:dyDescent="0.3">
      <c r="A4" t="s">
        <v>0</v>
      </c>
      <c r="B4" t="s">
        <v>2</v>
      </c>
      <c r="C4" t="s">
        <v>3</v>
      </c>
      <c r="D4" t="s">
        <v>4</v>
      </c>
      <c r="F4" s="4" t="s">
        <v>16</v>
      </c>
      <c r="G4" s="4"/>
      <c r="H4" s="4"/>
      <c r="I4" s="4"/>
      <c r="J4" s="4"/>
    </row>
    <row r="5" spans="1:10" x14ac:dyDescent="0.3">
      <c r="A5" s="1">
        <v>42305</v>
      </c>
      <c r="B5">
        <v>10</v>
      </c>
      <c r="C5">
        <v>10.46</v>
      </c>
      <c r="D5">
        <v>1077</v>
      </c>
      <c r="G5">
        <v>10</v>
      </c>
      <c r="H5">
        <v>20</v>
      </c>
      <c r="I5">
        <v>100</v>
      </c>
      <c r="J5">
        <v>800</v>
      </c>
    </row>
    <row r="6" spans="1:10" x14ac:dyDescent="0.3">
      <c r="A6" t="s">
        <v>1</v>
      </c>
      <c r="B6">
        <v>20</v>
      </c>
      <c r="C6">
        <v>20.16</v>
      </c>
      <c r="D6">
        <v>1044.3</v>
      </c>
      <c r="F6" t="s">
        <v>13</v>
      </c>
      <c r="G6">
        <f>MAX(C5,C11,C17,C23,C29)-MIN(C5,C11,C17,C23,C29)</f>
        <v>0.16999999999999993</v>
      </c>
      <c r="H6">
        <f>MAX(C6,C12,C18,C24,C30)-MIN(C6,C12,C18,C24,C30)</f>
        <v>0.35999999999999943</v>
      </c>
      <c r="I6">
        <f>MAX(C7,C13,C19,C25,C31)-MIN(C7,C13,C19,C25,C31)</f>
        <v>0.67000000000000171</v>
      </c>
      <c r="J6">
        <f>MAX(C8,C14,C20,C26,C32)-MIN(C8,C14,C20,C26,C32)</f>
        <v>16</v>
      </c>
    </row>
    <row r="7" spans="1:10" x14ac:dyDescent="0.3">
      <c r="B7">
        <v>100</v>
      </c>
      <c r="C7">
        <v>101</v>
      </c>
      <c r="D7">
        <v>839.3</v>
      </c>
      <c r="F7" t="s">
        <v>14</v>
      </c>
      <c r="G7">
        <f>AVERAGE($C5,$C11,$C17,$C23,$C29)</f>
        <v>10.570000000000002</v>
      </c>
      <c r="H7">
        <f>AVERAGE($C5,$C12,$C18,$C24,$C30)</f>
        <v>18.004000000000001</v>
      </c>
      <c r="I7">
        <f>AVERAGE($C7,$C13,$C19,$C25,$C31)</f>
        <v>101.268</v>
      </c>
      <c r="J7">
        <f>AVERAGE($C8,$C14,$C20,$C26,$C32)</f>
        <v>800.7940000000001</v>
      </c>
    </row>
    <row r="8" spans="1:10" x14ac:dyDescent="0.3">
      <c r="B8">
        <v>800</v>
      </c>
      <c r="C8">
        <v>813</v>
      </c>
      <c r="D8">
        <v>218.67</v>
      </c>
      <c r="F8" t="s">
        <v>15</v>
      </c>
      <c r="G8">
        <f>MEDIAN($C5,$C11,$C17,$C23,$C29)</f>
        <v>10.6</v>
      </c>
      <c r="H8">
        <f>MEDIAN($C6,$C12,$C18,$C24,$C30)</f>
        <v>19.899999999999999</v>
      </c>
      <c r="I8">
        <f>MEDIAN($C7,$C13,$C19,$C25,$C31)</f>
        <v>101</v>
      </c>
      <c r="J8">
        <f>MEDIAN($C8,$C14,$C20,$C26,$C32)</f>
        <v>797.3</v>
      </c>
    </row>
    <row r="10" spans="1:10" x14ac:dyDescent="0.3">
      <c r="A10" t="s">
        <v>6</v>
      </c>
      <c r="B10" t="s">
        <v>2</v>
      </c>
      <c r="C10" t="s">
        <v>3</v>
      </c>
      <c r="D10" t="s">
        <v>4</v>
      </c>
      <c r="F10" t="s">
        <v>18</v>
      </c>
      <c r="G10" s="2" t="s">
        <v>19</v>
      </c>
      <c r="H10" s="2" t="s">
        <v>20</v>
      </c>
      <c r="I10" t="s">
        <v>21</v>
      </c>
      <c r="J10">
        <f>SLOPE(H11:H14,G11:G14)</f>
        <v>1.0013353520234873</v>
      </c>
    </row>
    <row r="11" spans="1:10" x14ac:dyDescent="0.3">
      <c r="A11" s="1">
        <v>42305</v>
      </c>
      <c r="B11">
        <v>10</v>
      </c>
      <c r="C11">
        <v>10.63</v>
      </c>
      <c r="D11">
        <v>1088</v>
      </c>
      <c r="G11" s="2">
        <v>10</v>
      </c>
      <c r="H11" s="2">
        <v>10.57</v>
      </c>
      <c r="I11" t="s">
        <v>22</v>
      </c>
      <c r="J11">
        <f>INTERCEPT(H11:H14,G11:G14)</f>
        <v>-0.1514693454608107</v>
      </c>
    </row>
    <row r="12" spans="1:10" x14ac:dyDescent="0.3">
      <c r="A12" t="s">
        <v>10</v>
      </c>
      <c r="B12">
        <v>20</v>
      </c>
      <c r="C12">
        <v>19.96</v>
      </c>
      <c r="D12">
        <v>1057</v>
      </c>
      <c r="G12" s="2">
        <v>20</v>
      </c>
      <c r="H12" s="2">
        <v>18.004000000000001</v>
      </c>
      <c r="I12" t="s">
        <v>23</v>
      </c>
      <c r="J12">
        <f>CORREL(H11:H14,G11:G14)</f>
        <v>0.99999348742652694</v>
      </c>
    </row>
    <row r="13" spans="1:10" ht="16.2" x14ac:dyDescent="0.3">
      <c r="B13">
        <v>100</v>
      </c>
      <c r="C13">
        <v>101.67</v>
      </c>
      <c r="D13">
        <v>850.67</v>
      </c>
      <c r="G13" s="2">
        <v>100</v>
      </c>
      <c r="H13" s="2">
        <v>101.268</v>
      </c>
      <c r="I13" t="s">
        <v>25</v>
      </c>
      <c r="J13">
        <f>RSQ(H11:H14,G11:G14)</f>
        <v>0.99998697489546751</v>
      </c>
    </row>
    <row r="14" spans="1:10" x14ac:dyDescent="0.3">
      <c r="B14">
        <v>800</v>
      </c>
      <c r="C14">
        <v>797</v>
      </c>
      <c r="D14">
        <v>219.67</v>
      </c>
      <c r="G14" s="2">
        <v>800</v>
      </c>
      <c r="H14" s="2">
        <v>800.79399999999998</v>
      </c>
    </row>
    <row r="16" spans="1:10" x14ac:dyDescent="0.3">
      <c r="A16" t="s">
        <v>7</v>
      </c>
      <c r="B16" t="s">
        <v>2</v>
      </c>
      <c r="C16" t="s">
        <v>3</v>
      </c>
      <c r="D16" t="s">
        <v>4</v>
      </c>
      <c r="F16" s="4" t="s">
        <v>17</v>
      </c>
      <c r="G16" s="4"/>
      <c r="H16" s="4"/>
      <c r="I16" s="4"/>
      <c r="J16" s="4"/>
    </row>
    <row r="17" spans="1:10" x14ac:dyDescent="0.3">
      <c r="A17" s="1">
        <v>42305</v>
      </c>
      <c r="B17">
        <v>10</v>
      </c>
      <c r="C17">
        <v>10.63</v>
      </c>
      <c r="D17">
        <v>1077</v>
      </c>
      <c r="G17">
        <v>10</v>
      </c>
      <c r="H17">
        <v>20</v>
      </c>
      <c r="I17">
        <v>100</v>
      </c>
      <c r="J17">
        <v>800</v>
      </c>
    </row>
    <row r="18" spans="1:10" x14ac:dyDescent="0.3">
      <c r="A18" t="s">
        <v>11</v>
      </c>
      <c r="B18">
        <v>20</v>
      </c>
      <c r="C18">
        <v>19.899999999999999</v>
      </c>
      <c r="D18">
        <v>1044.3</v>
      </c>
      <c r="F18" t="s">
        <v>13</v>
      </c>
      <c r="G18">
        <f>MAX(D5,D11,D17,D23,D29)-MIN(D5,D11,D17,D23,D29)</f>
        <v>22</v>
      </c>
      <c r="H18">
        <f>MAX(D6,D12,D18,D24,D30)-MIN(D6,D12,D18,D24,D30)</f>
        <v>26.370000000000118</v>
      </c>
      <c r="I18">
        <f>MAX(C16,C22,C28,C37,C43)-MIN(C16,C22,C28,C37,C43)</f>
        <v>0</v>
      </c>
      <c r="J18">
        <f>MAX(C17,C23,C29,C38,C44)-MIN(C17,C23,C29,C38,C44)</f>
        <v>0.10000000000000142</v>
      </c>
    </row>
    <row r="19" spans="1:10" x14ac:dyDescent="0.3">
      <c r="B19">
        <v>100</v>
      </c>
      <c r="C19">
        <v>101.67</v>
      </c>
      <c r="D19">
        <v>839.3</v>
      </c>
      <c r="F19" t="s">
        <v>14</v>
      </c>
      <c r="G19">
        <f>MEDIAN(D5,D11,D17,D23,D29)</f>
        <v>1088</v>
      </c>
      <c r="H19">
        <f>AVERAGE($D6,$D12,$D18,$D24,$D30)</f>
        <v>1055.4540000000002</v>
      </c>
      <c r="I19">
        <f>AVERAGE(D7,D13,D19,D25,D31)</f>
        <v>846.45399999999995</v>
      </c>
      <c r="J19">
        <f>AVERAGE(D8,D13,D20,D26,D32)</f>
        <v>345.67</v>
      </c>
    </row>
    <row r="20" spans="1:10" x14ac:dyDescent="0.3">
      <c r="B20">
        <v>800</v>
      </c>
      <c r="C20">
        <v>799.67</v>
      </c>
      <c r="D20">
        <v>218.67</v>
      </c>
      <c r="F20" t="s">
        <v>15</v>
      </c>
      <c r="G20">
        <f>MEDIAN(D5,D11,D17,D23,D29)</f>
        <v>1088</v>
      </c>
      <c r="H20">
        <f>MEDIAN($D6,$D12,$D18,$D24,$D30)</f>
        <v>1057</v>
      </c>
      <c r="I20">
        <f>MEDIAN(D7,D13,D19,D25,D31)</f>
        <v>845</v>
      </c>
      <c r="J20">
        <f>MEDIAN(D8,D14,D20,D26,D32)</f>
        <v>219.67</v>
      </c>
    </row>
    <row r="22" spans="1:10" x14ac:dyDescent="0.3">
      <c r="A22" t="s">
        <v>8</v>
      </c>
      <c r="B22" t="s">
        <v>2</v>
      </c>
      <c r="C22" t="s">
        <v>3</v>
      </c>
      <c r="D22" t="s">
        <v>4</v>
      </c>
      <c r="F22" t="s">
        <v>18</v>
      </c>
      <c r="G22" s="2" t="s">
        <v>19</v>
      </c>
      <c r="H22" s="2" t="s">
        <v>20</v>
      </c>
      <c r="I22" t="s">
        <v>21</v>
      </c>
      <c r="J22">
        <f>SLOPE(H23:H26,G23:G26)</f>
        <v>-0.88043614069426057</v>
      </c>
    </row>
    <row r="23" spans="1:10" x14ac:dyDescent="0.3">
      <c r="A23" s="1">
        <v>42305</v>
      </c>
      <c r="B23">
        <v>10</v>
      </c>
      <c r="C23">
        <v>10.6</v>
      </c>
      <c r="D23">
        <v>1098</v>
      </c>
      <c r="G23" s="2">
        <v>10</v>
      </c>
      <c r="H23" s="2">
        <v>1088</v>
      </c>
      <c r="I23" t="s">
        <v>22</v>
      </c>
      <c r="J23">
        <f>INTERCEPT(H23:H26,G23:G26)</f>
        <v>1038.5959027114154</v>
      </c>
    </row>
    <row r="24" spans="1:10" x14ac:dyDescent="0.3">
      <c r="A24" t="s">
        <v>12</v>
      </c>
      <c r="B24">
        <v>20</v>
      </c>
      <c r="C24">
        <v>19.8</v>
      </c>
      <c r="D24">
        <v>1061</v>
      </c>
      <c r="G24" s="2">
        <v>20</v>
      </c>
      <c r="H24" s="2">
        <v>1055.454</v>
      </c>
      <c r="I24" t="s">
        <v>23</v>
      </c>
      <c r="J24">
        <f>CORREL(H23:H26,G23:G26)</f>
        <v>-0.97768392266968607</v>
      </c>
    </row>
    <row r="25" spans="1:10" ht="16.2" x14ac:dyDescent="0.3">
      <c r="B25">
        <v>100</v>
      </c>
      <c r="C25">
        <v>101</v>
      </c>
      <c r="D25">
        <v>858</v>
      </c>
      <c r="G25" s="2">
        <v>100</v>
      </c>
      <c r="H25" s="2">
        <v>846.45399999999995</v>
      </c>
      <c r="I25" t="s">
        <v>25</v>
      </c>
      <c r="J25">
        <f>RSQ(H23:H26,G23:G26)</f>
        <v>0.95586585264678425</v>
      </c>
    </row>
    <row r="26" spans="1:10" x14ac:dyDescent="0.3">
      <c r="B26">
        <v>800</v>
      </c>
      <c r="C26">
        <v>797.3</v>
      </c>
      <c r="D26">
        <v>220.67</v>
      </c>
      <c r="G26" s="2">
        <v>800</v>
      </c>
      <c r="H26" s="2">
        <v>345.67</v>
      </c>
    </row>
    <row r="28" spans="1:10" x14ac:dyDescent="0.3">
      <c r="A28" t="s">
        <v>9</v>
      </c>
      <c r="B28" t="s">
        <v>2</v>
      </c>
      <c r="C28" t="s">
        <v>3</v>
      </c>
      <c r="D28" t="s">
        <v>4</v>
      </c>
    </row>
    <row r="29" spans="1:10" x14ac:dyDescent="0.3">
      <c r="A29" s="1">
        <v>42305</v>
      </c>
      <c r="B29">
        <v>10</v>
      </c>
      <c r="C29">
        <v>10.53</v>
      </c>
      <c r="D29">
        <v>1099</v>
      </c>
    </row>
    <row r="30" spans="1:10" x14ac:dyDescent="0.3">
      <c r="A30" t="s">
        <v>1</v>
      </c>
      <c r="B30">
        <v>20</v>
      </c>
      <c r="C30">
        <v>19.899999999999999</v>
      </c>
      <c r="D30">
        <v>1070.67</v>
      </c>
    </row>
    <row r="31" spans="1:10" x14ac:dyDescent="0.3">
      <c r="B31">
        <v>100</v>
      </c>
      <c r="C31">
        <v>101</v>
      </c>
      <c r="D31">
        <v>845</v>
      </c>
    </row>
    <row r="32" spans="1:10" x14ac:dyDescent="0.3">
      <c r="B32">
        <v>800</v>
      </c>
      <c r="C32">
        <v>797</v>
      </c>
      <c r="D32">
        <v>219.67</v>
      </c>
    </row>
  </sheetData>
  <mergeCells count="3">
    <mergeCell ref="B1:F2"/>
    <mergeCell ref="F4:J4"/>
    <mergeCell ref="F16:J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V7" sqref="V7"/>
    </sheetView>
  </sheetViews>
  <sheetFormatPr defaultRowHeight="14.4" x14ac:dyDescent="0.3"/>
  <cols>
    <col min="1" max="1" width="9.77734375" bestFit="1" customWidth="1"/>
    <col min="4" max="4" width="11.21875" customWidth="1"/>
  </cols>
  <sheetData>
    <row r="1" spans="1:5" x14ac:dyDescent="0.3">
      <c r="B1" s="4" t="s">
        <v>16</v>
      </c>
      <c r="C1" s="4"/>
      <c r="D1" s="4"/>
    </row>
    <row r="2" spans="1:5" x14ac:dyDescent="0.3">
      <c r="B2">
        <v>10</v>
      </c>
      <c r="C2">
        <v>20</v>
      </c>
      <c r="D2">
        <v>100</v>
      </c>
      <c r="E2">
        <v>800</v>
      </c>
    </row>
    <row r="3" spans="1:5" x14ac:dyDescent="0.3">
      <c r="A3" t="s">
        <v>13</v>
      </c>
      <c r="B3">
        <v>0.16999999999999993</v>
      </c>
      <c r="C3">
        <v>0.35999999999999943</v>
      </c>
      <c r="D3">
        <v>0.67000000000000171</v>
      </c>
      <c r="E3">
        <v>16</v>
      </c>
    </row>
    <row r="4" spans="1:5" x14ac:dyDescent="0.3">
      <c r="A4" t="s">
        <v>14</v>
      </c>
      <c r="B4">
        <v>10.570000000000002</v>
      </c>
      <c r="C4">
        <v>18.004000000000001</v>
      </c>
      <c r="D4">
        <v>101.268</v>
      </c>
      <c r="E4">
        <v>800.7940000000001</v>
      </c>
    </row>
    <row r="5" spans="1:5" x14ac:dyDescent="0.3">
      <c r="A5" t="s">
        <v>15</v>
      </c>
      <c r="B5">
        <v>10.6</v>
      </c>
      <c r="C5">
        <v>19.899999999999999</v>
      </c>
      <c r="D5">
        <v>101</v>
      </c>
      <c r="E5">
        <v>797.3</v>
      </c>
    </row>
    <row r="7" spans="1:5" x14ac:dyDescent="0.3">
      <c r="A7" t="s">
        <v>18</v>
      </c>
      <c r="B7" s="5" t="s">
        <v>19</v>
      </c>
      <c r="C7" s="5" t="s">
        <v>20</v>
      </c>
      <c r="D7" s="5" t="s">
        <v>26</v>
      </c>
      <c r="E7">
        <v>1.0013353520234873</v>
      </c>
    </row>
    <row r="8" spans="1:5" x14ac:dyDescent="0.3">
      <c r="B8">
        <v>10</v>
      </c>
      <c r="C8">
        <v>10.57</v>
      </c>
      <c r="D8" s="5" t="s">
        <v>22</v>
      </c>
      <c r="E8">
        <v>-0.1514693454608107</v>
      </c>
    </row>
    <row r="9" spans="1:5" x14ac:dyDescent="0.3">
      <c r="B9">
        <v>20</v>
      </c>
      <c r="C9">
        <v>18.004000000000001</v>
      </c>
      <c r="D9" s="5" t="s">
        <v>23</v>
      </c>
      <c r="E9">
        <v>0.99999348742652694</v>
      </c>
    </row>
    <row r="10" spans="1:5" x14ac:dyDescent="0.3">
      <c r="B10">
        <v>100</v>
      </c>
      <c r="C10">
        <v>101.268</v>
      </c>
      <c r="D10" s="5" t="s">
        <v>24</v>
      </c>
      <c r="E10">
        <v>0.99998697489546751</v>
      </c>
    </row>
    <row r="11" spans="1:5" x14ac:dyDescent="0.3">
      <c r="B11">
        <v>800</v>
      </c>
      <c r="C11">
        <v>800.79399999999998</v>
      </c>
    </row>
    <row r="13" spans="1:5" x14ac:dyDescent="0.3">
      <c r="B13" s="4" t="s">
        <v>17</v>
      </c>
      <c r="C13" s="4"/>
      <c r="D13" s="4"/>
    </row>
    <row r="14" spans="1:5" x14ac:dyDescent="0.3">
      <c r="B14">
        <v>10</v>
      </c>
      <c r="C14">
        <v>20</v>
      </c>
      <c r="D14">
        <v>100</v>
      </c>
      <c r="E14">
        <v>800</v>
      </c>
    </row>
    <row r="15" spans="1:5" x14ac:dyDescent="0.3">
      <c r="A15" t="s">
        <v>13</v>
      </c>
      <c r="B15">
        <v>22</v>
      </c>
      <c r="C15">
        <v>26.370000000000118</v>
      </c>
      <c r="D15">
        <v>0</v>
      </c>
      <c r="E15">
        <v>0.10000000000000142</v>
      </c>
    </row>
    <row r="16" spans="1:5" x14ac:dyDescent="0.3">
      <c r="A16" t="s">
        <v>14</v>
      </c>
      <c r="B16">
        <v>1088</v>
      </c>
      <c r="C16">
        <v>1055.4540000000002</v>
      </c>
      <c r="D16">
        <v>846.45399999999995</v>
      </c>
      <c r="E16">
        <v>345.67</v>
      </c>
    </row>
    <row r="17" spans="1:5" x14ac:dyDescent="0.3">
      <c r="A17" t="s">
        <v>15</v>
      </c>
      <c r="B17">
        <v>1088</v>
      </c>
      <c r="C17">
        <v>1057</v>
      </c>
      <c r="D17">
        <v>845</v>
      </c>
      <c r="E17">
        <v>219.67</v>
      </c>
    </row>
    <row r="19" spans="1:5" x14ac:dyDescent="0.3">
      <c r="A19" t="s">
        <v>18</v>
      </c>
      <c r="B19" s="5" t="s">
        <v>19</v>
      </c>
      <c r="C19" s="5" t="s">
        <v>20</v>
      </c>
      <c r="D19" s="5" t="s">
        <v>26</v>
      </c>
      <c r="E19">
        <f>SLOPE(C20:C23,B20:B23)</f>
        <v>-0.88043614069426057</v>
      </c>
    </row>
    <row r="20" spans="1:5" x14ac:dyDescent="0.3">
      <c r="B20">
        <v>10</v>
      </c>
      <c r="C20">
        <v>1088</v>
      </c>
      <c r="D20" s="5" t="s">
        <v>22</v>
      </c>
      <c r="E20">
        <f>INTERCEPT(C20:C23,B20:B23)</f>
        <v>1038.5959027114154</v>
      </c>
    </row>
    <row r="21" spans="1:5" x14ac:dyDescent="0.3">
      <c r="B21">
        <v>20</v>
      </c>
      <c r="C21">
        <v>1055.454</v>
      </c>
      <c r="D21" s="5" t="s">
        <v>23</v>
      </c>
      <c r="E21">
        <f>CORREL(C20:C23,B20:B23)</f>
        <v>-0.97768392266968607</v>
      </c>
    </row>
    <row r="22" spans="1:5" x14ac:dyDescent="0.3">
      <c r="B22">
        <v>100</v>
      </c>
      <c r="C22">
        <v>846.45399999999995</v>
      </c>
      <c r="D22" s="5" t="s">
        <v>24</v>
      </c>
      <c r="E22">
        <f>RSQ(C20:C23,B20:B23)</f>
        <v>0.95586585264678425</v>
      </c>
    </row>
    <row r="23" spans="1:5" x14ac:dyDescent="0.3">
      <c r="B23">
        <v>800</v>
      </c>
      <c r="C23">
        <v>345.67</v>
      </c>
    </row>
  </sheetData>
  <mergeCells count="2">
    <mergeCell ref="B1:D1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Statistics</vt:lpstr>
    </vt:vector>
  </TitlesOfParts>
  <Company>WCU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2015-10-29T20:32:11Z</dcterms:created>
  <dcterms:modified xsi:type="dcterms:W3CDTF">2015-11-03T08:08:05Z</dcterms:modified>
</cp:coreProperties>
</file>