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hand2\Downloads\MicroProcessorSystems\USB_STM32F4Cube_Base_projec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22" i="1"/>
  <c r="L24" i="1"/>
  <c r="Q3" i="1" l="1"/>
  <c r="Q4" i="1"/>
  <c r="Q2" i="1"/>
  <c r="O3" i="1"/>
  <c r="O4" i="1"/>
  <c r="O2" i="1"/>
  <c r="I2" i="1"/>
  <c r="O6" i="1" l="1"/>
  <c r="M9" i="1"/>
  <c r="N9" i="1"/>
  <c r="C39" i="1"/>
  <c r="C40" i="1" s="1"/>
  <c r="C32" i="1"/>
  <c r="B28" i="1"/>
  <c r="E6" i="1"/>
  <c r="D6" i="1" s="1"/>
  <c r="E7" i="1"/>
  <c r="D7" i="1" s="1"/>
  <c r="E5" i="1"/>
  <c r="D2" i="1"/>
  <c r="D3" i="1"/>
  <c r="D4" i="1"/>
  <c r="D8" i="1"/>
  <c r="D9" i="1"/>
  <c r="D10" i="1"/>
  <c r="D12" i="1"/>
  <c r="D11" i="1"/>
  <c r="M11" i="1" l="1"/>
  <c r="M12" i="1" s="1"/>
  <c r="D13" i="1"/>
  <c r="C16" i="1"/>
  <c r="D5" i="1"/>
  <c r="B16" i="1" s="1"/>
  <c r="B18" i="1" s="1"/>
  <c r="B19" i="1" s="1"/>
</calcChain>
</file>

<file path=xl/sharedStrings.xml><?xml version="1.0" encoding="utf-8"?>
<sst xmlns="http://schemas.openxmlformats.org/spreadsheetml/2006/main" count="91" uniqueCount="60">
  <si>
    <t xml:space="preserve">#define CHANNR </t>
  </si>
  <si>
    <t xml:space="preserve">0x0A </t>
  </si>
  <si>
    <t>//Channel number</t>
  </si>
  <si>
    <t xml:space="preserve">#define FSCTRL1 </t>
  </si>
  <si>
    <t xml:space="preserve">0x0B </t>
  </si>
  <si>
    <t>//Frequency synthesizer control</t>
  </si>
  <si>
    <t xml:space="preserve">#define FSCTRL0 </t>
  </si>
  <si>
    <t xml:space="preserve">0x0C </t>
  </si>
  <si>
    <t xml:space="preserve">#define FREQ2 </t>
  </si>
  <si>
    <t xml:space="preserve">0x0D </t>
  </si>
  <si>
    <t>//Frequency control word, high byte</t>
  </si>
  <si>
    <t xml:space="preserve">#define FREQ1 </t>
  </si>
  <si>
    <t xml:space="preserve">0x0E </t>
  </si>
  <si>
    <t>//Frequency control word, middle byte</t>
  </si>
  <si>
    <t xml:space="preserve">#define FREQ0 </t>
  </si>
  <si>
    <t xml:space="preserve">0x0F </t>
  </si>
  <si>
    <t>//Frequency control word, low byte</t>
  </si>
  <si>
    <t xml:space="preserve">#define MDMCFG4 </t>
  </si>
  <si>
    <t xml:space="preserve">0x10 </t>
  </si>
  <si>
    <t>//Modem configuration</t>
  </si>
  <si>
    <t xml:space="preserve">#define MDMCFG3 </t>
  </si>
  <si>
    <t xml:space="preserve">0x11 </t>
  </si>
  <si>
    <t xml:space="preserve">#define MDMCFG2 </t>
  </si>
  <si>
    <t xml:space="preserve">0x12 </t>
  </si>
  <si>
    <t xml:space="preserve">#define MDMCFG1 </t>
  </si>
  <si>
    <t xml:space="preserve">0x13 </t>
  </si>
  <si>
    <t xml:space="preserve">#define MDMCFG0 </t>
  </si>
  <si>
    <t xml:space="preserve">0x14 </t>
  </si>
  <si>
    <t>base freq</t>
  </si>
  <si>
    <t>bin</t>
  </si>
  <si>
    <t>dec</t>
  </si>
  <si>
    <t>fcarrier</t>
  </si>
  <si>
    <t>MHz</t>
  </si>
  <si>
    <t>fxosc</t>
  </si>
  <si>
    <t>Hz</t>
  </si>
  <si>
    <t>GHz</t>
  </si>
  <si>
    <t>5D</t>
  </si>
  <si>
    <t>hex</t>
  </si>
  <si>
    <t>settling</t>
  </si>
  <si>
    <t>rx fifo empty</t>
  </si>
  <si>
    <t>chip rdy</t>
  </si>
  <si>
    <t>status</t>
  </si>
  <si>
    <t>pkt len</t>
  </si>
  <si>
    <t>pkt cntrl0</t>
  </si>
  <si>
    <t>0</t>
  </si>
  <si>
    <t>00</t>
  </si>
  <si>
    <t>1</t>
  </si>
  <si>
    <t>01</t>
  </si>
  <si>
    <t>white</t>
  </si>
  <si>
    <t>format</t>
  </si>
  <si>
    <t>crc_en</t>
  </si>
  <si>
    <t>length</t>
  </si>
  <si>
    <t>cc2400_en</t>
  </si>
  <si>
    <t>group id</t>
  </si>
  <si>
    <t>freq</t>
  </si>
  <si>
    <t>00 11 00 01</t>
  </si>
  <si>
    <t>00 11 11 00</t>
  </si>
  <si>
    <t>tx</t>
  </si>
  <si>
    <t>rx</t>
  </si>
  <si>
    <t>radio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</si>
</sst>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49" fontId="0" fillId="0" borderId="0" xfId="0" applyNumberFormat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39.140625" customWidth="1"/>
    <col min="2" max="2" width="22.85546875" customWidth="1"/>
    <col min="3" max="3" width="38" customWidth="1"/>
    <col min="4" max="4" width="12" bestFit="1" customWidth="1"/>
    <col min="13" max="13" width="12.28515625" bestFit="1" customWidth="1"/>
  </cols>
  <sheetData>
    <row r="1" spans="1:17" x14ac:dyDescent="0.25">
      <c r="D1" t="s">
        <v>29</v>
      </c>
      <c r="E1" t="s">
        <v>30</v>
      </c>
      <c r="F1" t="s">
        <v>37</v>
      </c>
      <c r="H1" t="s">
        <v>53</v>
      </c>
      <c r="I1">
        <v>2</v>
      </c>
      <c r="O1" t="s">
        <v>29</v>
      </c>
      <c r="P1" t="s">
        <v>30</v>
      </c>
    </row>
    <row r="2" spans="1:17" x14ac:dyDescent="0.25">
      <c r="A2" t="s">
        <v>0</v>
      </c>
      <c r="B2" t="s">
        <v>1</v>
      </c>
      <c r="C2" t="s">
        <v>2</v>
      </c>
      <c r="D2" t="str">
        <f t="shared" ref="D2:D10" si="0">DEC2BIN(E2)</f>
        <v>0</v>
      </c>
      <c r="E2">
        <v>0</v>
      </c>
      <c r="H2" t="s">
        <v>54</v>
      </c>
      <c r="I2">
        <f>(2400 + (I1)*8)/1000</f>
        <v>2.4159999999999999</v>
      </c>
      <c r="J2" t="s">
        <v>35</v>
      </c>
      <c r="L2" t="s">
        <v>8</v>
      </c>
      <c r="M2" t="s">
        <v>9</v>
      </c>
      <c r="N2" t="s">
        <v>10</v>
      </c>
      <c r="O2" t="str">
        <f>DEC2BIN(P2)</f>
        <v>1011100</v>
      </c>
      <c r="P2">
        <v>92</v>
      </c>
      <c r="Q2" t="str">
        <f>DEC2HEX(P2)</f>
        <v>5C</v>
      </c>
    </row>
    <row r="3" spans="1:17" x14ac:dyDescent="0.25">
      <c r="A3" s="1" t="s">
        <v>3</v>
      </c>
      <c r="B3" s="1" t="s">
        <v>4</v>
      </c>
      <c r="C3" s="1" t="s">
        <v>5</v>
      </c>
      <c r="D3" s="1" t="str">
        <f t="shared" si="0"/>
        <v>0</v>
      </c>
      <c r="E3" s="1">
        <v>0</v>
      </c>
      <c r="L3" t="s">
        <v>11</v>
      </c>
      <c r="M3" t="s">
        <v>12</v>
      </c>
      <c r="N3" t="s">
        <v>13</v>
      </c>
      <c r="O3" t="str">
        <f>DEC2BIN(P3)</f>
        <v>11101100</v>
      </c>
      <c r="P3">
        <v>236</v>
      </c>
      <c r="Q3" t="str">
        <f t="shared" ref="Q3:Q4" si="1">DEC2HEX(P3)</f>
        <v>EC</v>
      </c>
    </row>
    <row r="4" spans="1:17" x14ac:dyDescent="0.25">
      <c r="A4" s="1" t="s">
        <v>6</v>
      </c>
      <c r="B4" s="1" t="s">
        <v>7</v>
      </c>
      <c r="C4" s="1" t="s">
        <v>5</v>
      </c>
      <c r="D4" s="1" t="str">
        <f t="shared" si="0"/>
        <v>0</v>
      </c>
      <c r="E4" s="1">
        <v>0</v>
      </c>
      <c r="L4" t="s">
        <v>14</v>
      </c>
      <c r="M4" t="s">
        <v>15</v>
      </c>
      <c r="N4" t="s">
        <v>16</v>
      </c>
      <c r="O4" t="str">
        <f>DEC2BIN(P4)</f>
        <v>1001111</v>
      </c>
      <c r="P4">
        <v>79</v>
      </c>
      <c r="Q4" t="str">
        <f t="shared" si="1"/>
        <v>4F</v>
      </c>
    </row>
    <row r="5" spans="1:17" x14ac:dyDescent="0.25">
      <c r="A5" t="s">
        <v>8</v>
      </c>
      <c r="B5" t="s">
        <v>9</v>
      </c>
      <c r="C5" t="s">
        <v>10</v>
      </c>
      <c r="D5" t="str">
        <f t="shared" si="0"/>
        <v>1011101</v>
      </c>
      <c r="E5">
        <f>HEX2DEC(F5)</f>
        <v>93</v>
      </c>
      <c r="F5" t="s">
        <v>36</v>
      </c>
    </row>
    <row r="6" spans="1:17" x14ac:dyDescent="0.25">
      <c r="A6" t="s">
        <v>11</v>
      </c>
      <c r="B6" t="s">
        <v>12</v>
      </c>
      <c r="C6" t="s">
        <v>13</v>
      </c>
      <c r="D6" t="str">
        <f t="shared" si="0"/>
        <v>10010100</v>
      </c>
      <c r="E6">
        <f t="shared" ref="E6:E7" si="2">HEX2DEC(F6)</f>
        <v>148</v>
      </c>
      <c r="F6">
        <v>94</v>
      </c>
      <c r="O6">
        <f>LEN(DEC2BIN(LARGE(P2:P4,1)))</f>
        <v>8</v>
      </c>
    </row>
    <row r="7" spans="1:17" x14ac:dyDescent="0.25">
      <c r="A7" t="s">
        <v>14</v>
      </c>
      <c r="B7" t="s">
        <v>15</v>
      </c>
      <c r="C7" t="s">
        <v>16</v>
      </c>
      <c r="D7" t="str">
        <f t="shared" si="0"/>
        <v>10</v>
      </c>
      <c r="E7">
        <f t="shared" si="2"/>
        <v>2</v>
      </c>
      <c r="F7">
        <v>2</v>
      </c>
      <c r="M7" t="s">
        <v>29</v>
      </c>
      <c r="N7" t="s">
        <v>30</v>
      </c>
    </row>
    <row r="8" spans="1:17" x14ac:dyDescent="0.25">
      <c r="A8" s="1" t="s">
        <v>17</v>
      </c>
      <c r="B8" s="1" t="s">
        <v>18</v>
      </c>
      <c r="C8" s="1" t="s">
        <v>19</v>
      </c>
      <c r="D8" s="1" t="str">
        <f t="shared" si="0"/>
        <v>0</v>
      </c>
      <c r="E8" s="1">
        <v>0</v>
      </c>
      <c r="L8" t="s">
        <v>33</v>
      </c>
      <c r="N8">
        <v>26</v>
      </c>
      <c r="O8" t="s">
        <v>32</v>
      </c>
    </row>
    <row r="9" spans="1:17" x14ac:dyDescent="0.25">
      <c r="A9" s="1" t="s">
        <v>20</v>
      </c>
      <c r="B9" s="1" t="s">
        <v>21</v>
      </c>
      <c r="C9" s="1" t="s">
        <v>19</v>
      </c>
      <c r="D9" s="1" t="str">
        <f t="shared" si="0"/>
        <v>0</v>
      </c>
      <c r="E9" s="1">
        <v>0</v>
      </c>
      <c r="L9" t="s">
        <v>28</v>
      </c>
      <c r="M9" t="str">
        <f>_xlfn.CONCAT(O4,O3,O2)</f>
        <v>1001111111011001011100</v>
      </c>
      <c r="N9">
        <f>P4+P3*2^8+P2*2^16</f>
        <v>6089807</v>
      </c>
    </row>
    <row r="10" spans="1:17" x14ac:dyDescent="0.25">
      <c r="A10" s="1" t="s">
        <v>22</v>
      </c>
      <c r="B10" s="1" t="s">
        <v>23</v>
      </c>
      <c r="C10" s="1" t="s">
        <v>19</v>
      </c>
      <c r="D10" s="1" t="str">
        <f t="shared" si="0"/>
        <v>0</v>
      </c>
      <c r="E10" s="1">
        <v>0</v>
      </c>
    </row>
    <row r="11" spans="1:17" x14ac:dyDescent="0.25">
      <c r="A11" t="s">
        <v>24</v>
      </c>
      <c r="B11" t="s">
        <v>25</v>
      </c>
      <c r="C11" t="s">
        <v>19</v>
      </c>
      <c r="D11" t="str">
        <f>DEC2BIN(E11)</f>
        <v>0</v>
      </c>
      <c r="E11">
        <v>0</v>
      </c>
      <c r="L11" t="s">
        <v>31</v>
      </c>
      <c r="M11">
        <f>(N8*10^6)/2^16*(N9)</f>
        <v>2416000091.5527344</v>
      </c>
      <c r="N11" t="s">
        <v>34</v>
      </c>
    </row>
    <row r="12" spans="1:17" x14ac:dyDescent="0.25">
      <c r="A12" t="s">
        <v>26</v>
      </c>
      <c r="B12" t="s">
        <v>27</v>
      </c>
      <c r="C12" t="s">
        <v>19</v>
      </c>
      <c r="D12" t="str">
        <f>DEC2BIN(E12)</f>
        <v>0</v>
      </c>
      <c r="E12">
        <v>0</v>
      </c>
      <c r="L12" t="s">
        <v>31</v>
      </c>
      <c r="M12">
        <f>M11/10^9</f>
        <v>2.4160000915527342</v>
      </c>
      <c r="N12" t="s">
        <v>35</v>
      </c>
    </row>
    <row r="13" spans="1:17" x14ac:dyDescent="0.25">
      <c r="D13">
        <f>LEN(DEC2BIN(LARGE(E2:E12,1)))</f>
        <v>8</v>
      </c>
    </row>
    <row r="14" spans="1:17" x14ac:dyDescent="0.25">
      <c r="B14" t="s">
        <v>29</v>
      </c>
      <c r="C14" t="s">
        <v>30</v>
      </c>
    </row>
    <row r="15" spans="1:17" x14ac:dyDescent="0.25">
      <c r="A15" t="s">
        <v>33</v>
      </c>
      <c r="C15">
        <v>26</v>
      </c>
      <c r="D15" t="s">
        <v>32</v>
      </c>
    </row>
    <row r="16" spans="1:17" x14ac:dyDescent="0.25">
      <c r="A16" t="s">
        <v>28</v>
      </c>
      <c r="B16" t="str">
        <f>_xlfn.CONCAT(D7,D6,D5)</f>
        <v>10100101001011101</v>
      </c>
      <c r="C16">
        <f>E7+E6*2^8+E5*2^16</f>
        <v>6132738</v>
      </c>
    </row>
    <row r="17" spans="1:13" x14ac:dyDescent="0.25">
      <c r="I17" s="3" t="s">
        <v>59</v>
      </c>
      <c r="J17" s="3"/>
      <c r="K17" s="3"/>
      <c r="L17" s="3"/>
      <c r="M17" s="3"/>
    </row>
    <row r="18" spans="1:13" x14ac:dyDescent="0.25">
      <c r="A18" t="s">
        <v>31</v>
      </c>
      <c r="B18">
        <f>(C15*10^6)/2^16*(C16+E2*((256+E12)*2^E11))</f>
        <v>2433032043.4570313</v>
      </c>
      <c r="C18" t="s">
        <v>34</v>
      </c>
      <c r="I18" s="3"/>
      <c r="J18" t="s">
        <v>58</v>
      </c>
      <c r="K18">
        <v>111100</v>
      </c>
      <c r="M18" s="3"/>
    </row>
    <row r="19" spans="1:13" x14ac:dyDescent="0.25">
      <c r="A19" t="s">
        <v>31</v>
      </c>
      <c r="B19">
        <f>B18/10^9</f>
        <v>2.4330320434570312</v>
      </c>
      <c r="C19" t="s">
        <v>35</v>
      </c>
      <c r="I19" s="3"/>
      <c r="K19">
        <f>BIN2DEC(K18)</f>
        <v>60</v>
      </c>
      <c r="M19" s="3"/>
    </row>
    <row r="20" spans="1:13" x14ac:dyDescent="0.25">
      <c r="I20" s="3"/>
      <c r="K20" t="s">
        <v>56</v>
      </c>
      <c r="M20" s="3"/>
    </row>
    <row r="21" spans="1:13" x14ac:dyDescent="0.25">
      <c r="I21" s="3"/>
      <c r="M21" s="3"/>
    </row>
    <row r="22" spans="1:13" x14ac:dyDescent="0.25">
      <c r="I22" s="3"/>
      <c r="J22" t="s">
        <v>57</v>
      </c>
      <c r="K22">
        <v>60</v>
      </c>
      <c r="L22" t="str">
        <f>DEC2BIN(K22)</f>
        <v>111100</v>
      </c>
      <c r="M22" s="3"/>
    </row>
    <row r="23" spans="1:13" x14ac:dyDescent="0.25">
      <c r="I23" s="3"/>
      <c r="L23" t="s">
        <v>56</v>
      </c>
      <c r="M23" s="3"/>
    </row>
    <row r="24" spans="1:13" x14ac:dyDescent="0.25">
      <c r="I24" s="3"/>
      <c r="K24">
        <v>110001</v>
      </c>
      <c r="L24">
        <f>BIN2DEC(K24)</f>
        <v>49</v>
      </c>
      <c r="M24" s="3"/>
    </row>
    <row r="25" spans="1:13" x14ac:dyDescent="0.25">
      <c r="I25" s="3"/>
      <c r="K25" t="s">
        <v>55</v>
      </c>
      <c r="M25" s="3"/>
    </row>
    <row r="26" spans="1:13" x14ac:dyDescent="0.25">
      <c r="I26" s="3"/>
      <c r="J26" s="3"/>
      <c r="K26" s="3"/>
      <c r="L26" s="3"/>
      <c r="M26" s="3"/>
    </row>
    <row r="28" spans="1:13" x14ac:dyDescent="0.25">
      <c r="A28" t="s">
        <v>41</v>
      </c>
      <c r="B28" t="str">
        <f>DEC2BIN(95)</f>
        <v>1011111</v>
      </c>
      <c r="C28">
        <v>1111</v>
      </c>
      <c r="D28" t="s">
        <v>39</v>
      </c>
    </row>
    <row r="29" spans="1:13" x14ac:dyDescent="0.25">
      <c r="C29">
        <v>101</v>
      </c>
      <c r="D29" t="s">
        <v>38</v>
      </c>
    </row>
    <row r="30" spans="1:13" x14ac:dyDescent="0.25">
      <c r="C30">
        <v>0</v>
      </c>
      <c r="D30" t="s">
        <v>40</v>
      </c>
    </row>
    <row r="31" spans="1:13" x14ac:dyDescent="0.25">
      <c r="A31" t="s">
        <v>42</v>
      </c>
      <c r="B31">
        <v>255</v>
      </c>
    </row>
    <row r="32" spans="1:13" x14ac:dyDescent="0.25">
      <c r="A32" t="s">
        <v>43</v>
      </c>
      <c r="B32">
        <v>69</v>
      </c>
      <c r="C32" t="str">
        <f>DEC2BIN(B32)</f>
        <v>1000101</v>
      </c>
    </row>
    <row r="33" spans="2:3" x14ac:dyDescent="0.25">
      <c r="B33" t="s">
        <v>48</v>
      </c>
      <c r="C33" s="2" t="s">
        <v>46</v>
      </c>
    </row>
    <row r="34" spans="2:3" x14ac:dyDescent="0.25">
      <c r="B34" t="s">
        <v>49</v>
      </c>
      <c r="C34" s="2" t="s">
        <v>45</v>
      </c>
    </row>
    <row r="35" spans="2:3" x14ac:dyDescent="0.25">
      <c r="B35" t="s">
        <v>52</v>
      </c>
      <c r="C35" s="2" t="s">
        <v>44</v>
      </c>
    </row>
    <row r="36" spans="2:3" x14ac:dyDescent="0.25">
      <c r="B36" t="s">
        <v>50</v>
      </c>
      <c r="C36" s="2" t="s">
        <v>46</v>
      </c>
    </row>
    <row r="37" spans="2:3" x14ac:dyDescent="0.25">
      <c r="B37" t="s">
        <v>51</v>
      </c>
      <c r="C37" s="2" t="s">
        <v>47</v>
      </c>
    </row>
    <row r="39" spans="2:3" x14ac:dyDescent="0.25">
      <c r="C39" t="str">
        <f>_xlfn.CONCAT(0,C33,C34,C35,C36,C37)</f>
        <v>01000101</v>
      </c>
    </row>
    <row r="40" spans="2:3" x14ac:dyDescent="0.25">
      <c r="C40">
        <f>BIN2DEC(C39)</f>
        <v>69</v>
      </c>
    </row>
  </sheetData>
  <conditionalFormatting sqref="D13">
    <cfRule type="cellIs" dxfId="1" priority="2" operator="greaterThan">
      <formula>8</formula>
    </cfRule>
  </conditionalFormatting>
  <conditionalFormatting sqref="O6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Vikrampal Bhandari-Young</dc:creator>
  <cp:lastModifiedBy>Vikrampal Bhandari-Young</cp:lastModifiedBy>
  <dcterms:created xsi:type="dcterms:W3CDTF">2016-11-29T00:29:09Z</dcterms:created>
  <dcterms:modified xsi:type="dcterms:W3CDTF">2016-12-01T04:28:43Z</dcterms:modified>
</cp:coreProperties>
</file>