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ables/table2.xml" ContentType="application/vnd.openxmlformats-officedocument.spreadsheetml.tab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8.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dmin\Desktop\sql\"/>
    </mc:Choice>
  </mc:AlternateContent>
  <xr:revisionPtr revIDLastSave="0" documentId="13_ncr:1_{E1FDB2A2-CE24-44F1-BB55-D9778B7186E4}" xr6:coauthVersionLast="47" xr6:coauthVersionMax="47" xr10:uidLastSave="{00000000-0000-0000-0000-000000000000}"/>
  <bookViews>
    <workbookView xWindow="-110" yWindow="-110" windowWidth="19420" windowHeight="10300" firstSheet="3" activeTab="11" xr2:uid="{70C9E450-3007-4640-BD83-52D83D7B1132}"/>
  </bookViews>
  <sheets>
    <sheet name="นำเข้าส่งออก" sheetId="1" r:id="rId1"/>
    <sheet name="กราฟดุล" sheetId="3" r:id="rId2"/>
    <sheet name="กราฟนำเข้า" sheetId="5" r:id="rId3"/>
    <sheet name="เชื่อมเดือน" sheetId="12" r:id="rId4"/>
    <sheet name="ผลผลิต" sheetId="4" r:id="rId5"/>
    <sheet name="ภาคผล" sheetId="9" r:id="rId6"/>
    <sheet name="ภาคเนื้อที่" sheetId="13" r:id="rId7"/>
    <sheet name="top10" sheetId="8" r:id="rId8"/>
    <sheet name="แผนที่" sheetId="6" r:id="rId9"/>
    <sheet name="เชื่อมภาคจังหวัด" sheetId="20" r:id="rId10"/>
    <sheet name="slicer" sheetId="7" state="hidden" r:id="rId11"/>
    <sheet name="Dashboard" sheetId="10" r:id="rId12"/>
  </sheets>
  <definedNames>
    <definedName name="_xlchart.v5.0" hidden="1">แผนที่!$A$3</definedName>
    <definedName name="_xlchart.v5.1" hidden="1">แผนที่!$A$4:$A$70</definedName>
    <definedName name="_xlchart.v5.10" hidden="1">แผนที่!$B$3</definedName>
    <definedName name="_xlchart.v5.11" hidden="1">แผนที่!$B$4:$B$70</definedName>
    <definedName name="_xlchart.v5.2" hidden="1">แผนที่!$B$3</definedName>
    <definedName name="_xlchart.v5.3" hidden="1">แผนที่!$B$4:$B$70</definedName>
    <definedName name="_xlchart.v5.4" hidden="1">แผนที่!$A$3</definedName>
    <definedName name="_xlchart.v5.5" hidden="1">แผนที่!$A$4:$A$70</definedName>
    <definedName name="_xlchart.v5.6" hidden="1">แผนที่!$B$3</definedName>
    <definedName name="_xlchart.v5.7" hidden="1">แผนที่!$B$4:$B$70</definedName>
    <definedName name="_xlchart.v5.8" hidden="1">แผนที่!$A$3</definedName>
    <definedName name="_xlchart.v5.9" hidden="1">แผนที่!$A$4:$A$70</definedName>
    <definedName name="_xlcn.WorksheetConnection_Book1จังหวัด1" hidden="1">จังหวัด[]</definedName>
    <definedName name="_xlcn.WorksheetConnection_Book1เดือน1" hidden="1">เดือน[]</definedName>
    <definedName name="_xlcn.WorksheetConnection_Book1เนื้อที่1" hidden="1">เนื้อที่[]</definedName>
    <definedName name="_xlcn.WorksheetConnection_Book1ปริมาณนำเข้าส่งออก1" hidden="1">ปริมาณนำเข้าส่งออก[]</definedName>
    <definedName name="_xlcn.WorksheetConnection_Book1ผลผลิต1" hidden="1">ผลผลิต[]</definedName>
    <definedName name="_xlcn.WorksheetConnection_Book1ผลผลิตยางพาราแยกตามจังหวัด1" hidden="1">ผลผลิตยางพาราแยกตามจังหวัด[]</definedName>
    <definedName name="_xlcn.WorksheetConnection_Book1ภูมิภาค1" hidden="1">ภูมิภาค[]</definedName>
    <definedName name="Slicer_จังหวัด">#N/A</definedName>
    <definedName name="Slicer_เดือน">#N/A</definedName>
    <definedName name="Slicer_ภูมิภาค">#N/A</definedName>
  </definedNames>
  <calcPr calcId="191029"/>
  <pivotCaches>
    <pivotCache cacheId="0" r:id="rId13"/>
    <pivotCache cacheId="1" r:id="rId14"/>
    <pivotCache cacheId="41" r:id="rId15"/>
    <pivotCache cacheId="44" r:id="rId16"/>
    <pivotCache cacheId="47" r:id="rId17"/>
    <pivotCache cacheId="50" r:id="rId18"/>
    <pivotCache cacheId="131" r:id="rId19"/>
    <pivotCache cacheId="146" r:id="rId20"/>
  </pivotCaches>
  <extLst>
    <ext xmlns:x14="http://schemas.microsoft.com/office/spreadsheetml/2009/9/main" uri="{876F7934-8845-4945-9796-88D515C7AA90}">
      <x14:pivotCaches>
        <pivotCache cacheId="9" r:id="rId21"/>
        <pivotCache cacheId="37" r:id="rId22"/>
      </x14:pivotCaches>
    </ext>
    <ext xmlns:x14="http://schemas.microsoft.com/office/spreadsheetml/2009/9/main" uri="{BBE1A952-AA13-448e-AADC-164F8A28A991}">
      <x14:slicerCaches>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ภูมิภาค" name="ภูมิภาค" connection="WorksheetConnection_Book1!ภูมิภาค"/>
          <x15:modelTable id="ผลผลิตยางพาราแยกตามจังหวัด" name="ผลผลิตยางพาราแยกตามจังหวัด" connection="WorksheetConnection_Book1!ผลผลิตยางพาราแยกตามจังหวัด"/>
          <x15:modelTable id="ผลผลิต" name="ผลผลิต" connection="WorksheetConnection_Book1!ผลผลิต"/>
          <x15:modelTable id="ปริมาณนำเข้าส่งออก" name="ปริมาณนำเข้าส่งออก" connection="WorksheetConnection_Book1!ปริมาณนำเข้าส่งออก"/>
          <x15:modelTable id="เนื้อที่" name="เนื้อที่" connection="WorksheetConnection_Book1!เนื้อที่"/>
          <x15:modelTable id="เดือน" name="เดือน" connection="WorksheetConnection_Book1!เดือน"/>
          <x15:modelTable id="จังหวัด" name="จังหวัด" connection="WorksheetConnection_Book1!จังหวัด"/>
        </x15:modelTables>
        <x15:modelRelationships>
          <x15:modelRelationship fromTable="ปริมาณนำเข้าส่งออก" fromColumn="เดือน" toTable="เดือน" toColumn="เดือน"/>
          <x15:modelRelationship fromTable="ผลผลิตยางพาราแยกตามจังหวัด" fromColumn="จังหวัด" toTable="จังหวัด" toColumn="จังหวัด"/>
          <x15:modelRelationship fromTable="ผลผลิตยางพาราแยกตามจังหวัด" fromColumn="เนื้อที่เก็บเกี่ยว(ไร่)" toTable="เนื้อที่" toColumn="เนื้อที่เก็บเกี่ยว(ไร่)"/>
          <x15:modelRelationship fromTable="ผลผลิตยางพาราแยกตามจังหวัด" fromColumn="ภูมิภาค" toTable="ภูมิภาค" toColumn="ภูมิภาค"/>
          <x15:modelRelationship fromTable="ผลผลิตยางพาราแยกตามจังหวัด" fromColumn="ผลผลิต(ตัน)" toTable="ผลผลิต" toColumn="ผลผลิต(ตัน)"/>
        </x15:modelRelationships>
      </x15:dataModel>
    </ext>
  </extLst>
</workbook>
</file>

<file path=xl/calcChain.xml><?xml version="1.0" encoding="utf-8"?>
<calcChain xmlns="http://schemas.openxmlformats.org/spreadsheetml/2006/main">
  <c r="B46" i="10" l="1"/>
  <c r="B47" i="10"/>
  <c r="B48" i="10"/>
  <c r="B49" i="10"/>
  <c r="B50" i="10"/>
  <c r="B51" i="10"/>
  <c r="B52" i="10"/>
  <c r="B53" i="10"/>
  <c r="B54" i="10"/>
  <c r="B45" i="10"/>
  <c r="E15" i="1"/>
  <c r="D15" i="1"/>
  <c r="C15" i="1"/>
  <c r="B15" i="1"/>
  <c r="F14" i="1"/>
  <c r="F13" i="1"/>
  <c r="F12" i="1"/>
  <c r="F11" i="1"/>
  <c r="F10" i="1"/>
  <c r="F9" i="1"/>
  <c r="F8" i="1"/>
  <c r="F7" i="1"/>
  <c r="F6" i="1"/>
  <c r="F5" i="1"/>
  <c r="F4" i="1"/>
  <c r="F3" i="1"/>
  <c r="E51" i="10"/>
  <c r="E53" i="10"/>
  <c r="E49" i="10"/>
  <c r="E46" i="10"/>
  <c r="E47" i="10"/>
  <c r="E45" i="10"/>
  <c r="E50" i="10"/>
  <c r="E48" i="10"/>
  <c r="E54" i="10"/>
  <c r="E52" i="10"/>
  <c r="S50" i="10"/>
  <c r="W50" i="10"/>
  <c r="L6" i="10"/>
  <c r="O6" i="10"/>
  <c r="R6" i="10"/>
  <c r="U6" i="10"/>
  <c r="X6" i="10"/>
  <c r="F1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AFAA63-E9FA-4E80-9130-25CD37A8A41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B2DEC7B-34CB-4445-BFE8-645C238F7ED9}" name="WorksheetConnection_Book1!จังหวัด" type="102" refreshedVersion="8" minRefreshableVersion="5">
    <extLst>
      <ext xmlns:x15="http://schemas.microsoft.com/office/spreadsheetml/2010/11/main" uri="{DE250136-89BD-433C-8126-D09CA5730AF9}">
        <x15:connection id="จังหวัด">
          <x15:rangePr sourceName="_xlcn.WorksheetConnection_Book1จังหวัด1"/>
        </x15:connection>
      </ext>
    </extLst>
  </connection>
  <connection id="3" xr16:uid="{6A4714DF-9D9C-476E-8B38-0A0B1454923F}" name="WorksheetConnection_Book1!เดือน" type="102" refreshedVersion="8" minRefreshableVersion="5">
    <extLst>
      <ext xmlns:x15="http://schemas.microsoft.com/office/spreadsheetml/2010/11/main" uri="{DE250136-89BD-433C-8126-D09CA5730AF9}">
        <x15:connection id="เดือน">
          <x15:rangePr sourceName="_xlcn.WorksheetConnection_Book1เดือน1"/>
        </x15:connection>
      </ext>
    </extLst>
  </connection>
  <connection id="4" xr16:uid="{E85646DE-96CA-4706-B034-541FCFAD52D0}" name="WorksheetConnection_Book1!เนื้อที่" type="102" refreshedVersion="8" minRefreshableVersion="5">
    <extLst>
      <ext xmlns:x15="http://schemas.microsoft.com/office/spreadsheetml/2010/11/main" uri="{DE250136-89BD-433C-8126-D09CA5730AF9}">
        <x15:connection id="เนื้อที่">
          <x15:rangePr sourceName="_xlcn.WorksheetConnection_Book1เนื้อที่1"/>
        </x15:connection>
      </ext>
    </extLst>
  </connection>
  <connection id="5" xr16:uid="{36D844E5-E0DF-4FB6-9ED7-11DED97A3B5B}" name="WorksheetConnection_Book1!ปริมาณนำเข้าส่งออก" type="102" refreshedVersion="8" minRefreshableVersion="5">
    <extLst>
      <ext xmlns:x15="http://schemas.microsoft.com/office/spreadsheetml/2010/11/main" uri="{DE250136-89BD-433C-8126-D09CA5730AF9}">
        <x15:connection id="ปริมาณนำเข้าส่งออก" autoDelete="1">
          <x15:rangePr sourceName="_xlcn.WorksheetConnection_Book1ปริมาณนำเข้าส่งออก1"/>
        </x15:connection>
      </ext>
    </extLst>
  </connection>
  <connection id="6" xr16:uid="{9C83DC32-68E3-4D71-9CD4-D3F516948210}" name="WorksheetConnection_Book1!ผลผลิต" type="102" refreshedVersion="8" minRefreshableVersion="5">
    <extLst>
      <ext xmlns:x15="http://schemas.microsoft.com/office/spreadsheetml/2010/11/main" uri="{DE250136-89BD-433C-8126-D09CA5730AF9}">
        <x15:connection id="ผลผลิต">
          <x15:rangePr sourceName="_xlcn.WorksheetConnection_Book1ผลผลิต1"/>
        </x15:connection>
      </ext>
    </extLst>
  </connection>
  <connection id="7" xr16:uid="{F5093DB2-3D05-4DB7-9A9A-E8C30FAF6346}" name="WorksheetConnection_Book1!ผลผลิตยางพาราแยกตามจังหวัด" type="102" refreshedVersion="8" minRefreshableVersion="5">
    <extLst>
      <ext xmlns:x15="http://schemas.microsoft.com/office/spreadsheetml/2010/11/main" uri="{DE250136-89BD-433C-8126-D09CA5730AF9}">
        <x15:connection id="ผลผลิตยางพาราแยกตามจังหวัด" autoDelete="1">
          <x15:rangePr sourceName="_xlcn.WorksheetConnection_Book1ผลผลิตยางพาราแยกตามจังหวัด1"/>
        </x15:connection>
      </ext>
    </extLst>
  </connection>
  <connection id="8" xr16:uid="{01C1181E-7B9B-4306-BE37-E2BB4A6C649B}" name="WorksheetConnection_Book1!ภูมิภาค" type="102" refreshedVersion="8" minRefreshableVersion="5">
    <extLst>
      <ext xmlns:x15="http://schemas.microsoft.com/office/spreadsheetml/2010/11/main" uri="{DE250136-89BD-433C-8126-D09CA5730AF9}">
        <x15:connection id="ภูมิภาค">
          <x15:rangePr sourceName="_xlcn.WorksheetConnection_Book1ภูมิภาค1"/>
        </x15:connection>
      </ext>
    </extLst>
  </connection>
</connections>
</file>

<file path=xl/sharedStrings.xml><?xml version="1.0" encoding="utf-8"?>
<sst xmlns="http://schemas.openxmlformats.org/spreadsheetml/2006/main" count="489" uniqueCount="124">
  <si>
    <t>ปริมาณการนำเข้าและส่งออก ยางพารา</t>
  </si>
  <si>
    <t>เดือน</t>
  </si>
  <si>
    <t>ดุลการค้า</t>
  </si>
  <si>
    <t>มกราคม</t>
  </si>
  <si>
    <t>กุมภาพันธ์</t>
  </si>
  <si>
    <t>มีนาคม</t>
  </si>
  <si>
    <t>เมษายน</t>
  </si>
  <si>
    <t>พฤษภาคม</t>
  </si>
  <si>
    <t>มิถุนายน</t>
  </si>
  <si>
    <t>กรกฎาคม</t>
  </si>
  <si>
    <t>สิงหาคม</t>
  </si>
  <si>
    <t>กันยายน</t>
  </si>
  <si>
    <t>ตุลาคม</t>
  </si>
  <si>
    <t>พฤศจิกายน</t>
  </si>
  <si>
    <t>ธันวาคม</t>
  </si>
  <si>
    <t>Total</t>
  </si>
  <si>
    <t xml:space="preserve">ปริมาณการส่งออก </t>
  </si>
  <si>
    <t xml:space="preserve">ปริมาณการนำเข้า </t>
  </si>
  <si>
    <t>มูลค่าการนำเข้า</t>
  </si>
  <si>
    <t xml:space="preserve">มูลค่าการส่งออก </t>
  </si>
  <si>
    <t>Row Labels</t>
  </si>
  <si>
    <t>Grand Total</t>
  </si>
  <si>
    <t>Sum of มูลค่าการนำเข้า</t>
  </si>
  <si>
    <t>Sum of มูลค่าการส่งออก</t>
  </si>
  <si>
    <t>Sum of ดุลการค้า</t>
  </si>
  <si>
    <t>Sum of ปริมาณการนำเข้า</t>
  </si>
  <si>
    <t>Sum of ปริมาณการส่งออก</t>
  </si>
  <si>
    <t>สำนักงานเศรษฐกิจการเกษตร | สินค้าเกษตรยางพารา</t>
  </si>
  <si>
    <t>ผลผลิตยางพาราแยกตามจังหวัด ปี 2564</t>
  </si>
  <si>
    <t>ภูมิภาค</t>
  </si>
  <si>
    <t>จังหวัด</t>
  </si>
  <si>
    <t>ผลผลิต(ตัน)</t>
  </si>
  <si>
    <t>สัดส่วน</t>
  </si>
  <si>
    <t>เนื้อที่เก็บเกี่ยว(ไร่)</t>
  </si>
  <si>
    <t>ผลผลิตต่อเนื้อที่เก็บเกี่ยว(กก.)</t>
  </si>
  <si>
    <t>ภาคกลาง</t>
  </si>
  <si>
    <t>พิษณุโลก</t>
  </si>
  <si>
    <t>เพชรบูรณ์</t>
  </si>
  <si>
    <t>สุโขทัย</t>
  </si>
  <si>
    <t>อุทัยธานี</t>
  </si>
  <si>
    <t>กำแพงเพชร</t>
  </si>
  <si>
    <t>นครสวรรค์</t>
  </si>
  <si>
    <t>สุพรรณบุรี</t>
  </si>
  <si>
    <t>พิจิตร</t>
  </si>
  <si>
    <t>สระบุรี</t>
  </si>
  <si>
    <t>ลพบุรี</t>
  </si>
  <si>
    <t>นครนายก</t>
  </si>
  <si>
    <t>นครปฐม</t>
  </si>
  <si>
    <t>ภาคตะวันตก</t>
  </si>
  <si>
    <t>ประจวบคีรีขันธ์</t>
  </si>
  <si>
    <t>กาญจนบุรี</t>
  </si>
  <si>
    <t>ราชบุรี</t>
  </si>
  <si>
    <t>เพชรบุรี</t>
  </si>
  <si>
    <t>ตาก</t>
  </si>
  <si>
    <t>ภาคตะวันออก</t>
  </si>
  <si>
    <t>ระยอง</t>
  </si>
  <si>
    <t>จันทบุรี</t>
  </si>
  <si>
    <t>ตราด</t>
  </si>
  <si>
    <t>ชลบุรี</t>
  </si>
  <si>
    <t>ฉะเชิงเทรา</t>
  </si>
  <si>
    <t>สระแก้ว</t>
  </si>
  <si>
    <t>ปราจีนบุรี</t>
  </si>
  <si>
    <t>ภาคตะวันออกเฉียงเหนือ</t>
  </si>
  <si>
    <t>บึงกาฬ</t>
  </si>
  <si>
    <t>เลย</t>
  </si>
  <si>
    <t>อุบลราชธานี</t>
  </si>
  <si>
    <t>อุดรธานี</t>
  </si>
  <si>
    <t>สกลนคร</t>
  </si>
  <si>
    <t>นครพนม</t>
  </si>
  <si>
    <t>ศรีสะเกษ</t>
  </si>
  <si>
    <t>หนองคาย</t>
  </si>
  <si>
    <t>บุรีรัมย์</t>
  </si>
  <si>
    <t>มุกดาหาร</t>
  </si>
  <si>
    <t>สุรินทร์</t>
  </si>
  <si>
    <t>กาฬสินธุ์</t>
  </si>
  <si>
    <t>ชัยภูมิ</t>
  </si>
  <si>
    <t>ยโสธร</t>
  </si>
  <si>
    <t>หนองบัวลำภู</t>
  </si>
  <si>
    <t>ร้อยเอ็ด</t>
  </si>
  <si>
    <t>อำนาจเจริญ</t>
  </si>
  <si>
    <t>นครราชสีมา</t>
  </si>
  <si>
    <t>ขอนแก่น</t>
  </si>
  <si>
    <t>มหาสารคาม</t>
  </si>
  <si>
    <t>ภาคใต้</t>
  </si>
  <si>
    <t>สุราษฎร์ธานี</t>
  </si>
  <si>
    <t>สงขลา</t>
  </si>
  <si>
    <t>นครศรีธรรมราช</t>
  </si>
  <si>
    <t>ตรัง</t>
  </si>
  <si>
    <t>ยะลา</t>
  </si>
  <si>
    <t>พัทลุง</t>
  </si>
  <si>
    <t>นราธิวาส</t>
  </si>
  <si>
    <t>กระบี่</t>
  </si>
  <si>
    <t>ชุมพร</t>
  </si>
  <si>
    <t>พังงา</t>
  </si>
  <si>
    <t>สตูล</t>
  </si>
  <si>
    <t>ปัตตานี</t>
  </si>
  <si>
    <t>ระนอง</t>
  </si>
  <si>
    <t>ภูเก็ต</t>
  </si>
  <si>
    <t>ภาคเหนือ</t>
  </si>
  <si>
    <t>เชียงราย</t>
  </si>
  <si>
    <t>น่าน</t>
  </si>
  <si>
    <t>พะเยา</t>
  </si>
  <si>
    <t>เชียงใหม่</t>
  </si>
  <si>
    <t>ลำปาง</t>
  </si>
  <si>
    <t>แพร่</t>
  </si>
  <si>
    <t>อุตรดิตถ์</t>
  </si>
  <si>
    <t>ลำพูน</t>
  </si>
  <si>
    <t>แม่ฮ่องสอน</t>
  </si>
  <si>
    <t>Sum of ผลผลิต(ตัน)</t>
  </si>
  <si>
    <t>มูลค่าการส่งออก</t>
  </si>
  <si>
    <t>Import and Export Quantity by Category</t>
  </si>
  <si>
    <t>Top 10 จังหวัดที่ผลิตยางพารามากที่สุด ปี 2564</t>
  </si>
  <si>
    <t>(ล้านบาท)</t>
  </si>
  <si>
    <t>ปริมาณการนำเข้า</t>
  </si>
  <si>
    <t xml:space="preserve"> (ตัน)</t>
  </si>
  <si>
    <t>Sum of เนื้อที่เก็บเกี่ยว(ไร่)</t>
  </si>
  <si>
    <t>(ตัน)</t>
  </si>
  <si>
    <t>(ไร่)</t>
  </si>
  <si>
    <t>ผลผลิต</t>
  </si>
  <si>
    <t>เนื้อที่เก็บเกี่ยว</t>
  </si>
  <si>
    <t>Export and import volumes Trade volumes by category</t>
  </si>
  <si>
    <t>Export and import volumes Trade quality by category</t>
  </si>
  <si>
    <t xml:space="preserve">การผลิต นำเข้า ส่งออกยางพารา </t>
  </si>
  <si>
    <t>ของประเทศไทย ปี2564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</si>
</sst>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numFmt numFmtId="165" formatCode="#,###\ &quot;ตัน&quot;"/>
    <numFmt numFmtId="166" formatCode="#,###"/>
  </numFmts>
  <fonts count="20">
    <font>
      <sz val="11"/>
      <color theme="1"/>
      <name val="Calibri"/>
      <family val="2"/>
      <charset val="222"/>
      <scheme val="minor"/>
    </font>
    <font>
      <b/>
      <sz val="11"/>
      <color theme="1"/>
      <name val="Calibri"/>
      <family val="2"/>
      <charset val="222"/>
      <scheme val="minor"/>
    </font>
    <font>
      <b/>
      <sz val="10"/>
      <color rgb="FF000000"/>
      <name val="Calibri"/>
      <family val="2"/>
      <scheme val="minor"/>
    </font>
    <font>
      <sz val="10"/>
      <color rgb="FF000000"/>
      <name val="Calibri"/>
      <family val="2"/>
      <scheme val="minor"/>
    </font>
    <font>
      <sz val="11"/>
      <name val="Calibri"/>
      <family val="2"/>
      <scheme val="minor"/>
    </font>
    <font>
      <b/>
      <sz val="11"/>
      <name val="Calibri"/>
      <family val="2"/>
      <scheme val="minor"/>
    </font>
    <font>
      <sz val="16"/>
      <color theme="1"/>
      <name val="Angsana New"/>
      <family val="1"/>
    </font>
    <font>
      <b/>
      <sz val="16"/>
      <color theme="1"/>
      <name val="Angsana New"/>
      <family val="1"/>
    </font>
    <font>
      <b/>
      <sz val="18"/>
      <color theme="1"/>
      <name val="Angsana New"/>
      <family val="1"/>
    </font>
    <font>
      <b/>
      <sz val="26"/>
      <color theme="1"/>
      <name val="Angsana New"/>
      <family val="1"/>
    </font>
    <font>
      <b/>
      <sz val="16"/>
      <color theme="1"/>
      <name val="Artifakt Element"/>
      <family val="2"/>
    </font>
    <font>
      <sz val="16"/>
      <color theme="1"/>
      <name val="Calibri"/>
      <family val="2"/>
      <charset val="222"/>
      <scheme val="minor"/>
    </font>
    <font>
      <sz val="11"/>
      <color rgb="FFFF0000"/>
      <name val="Calibri"/>
      <family val="2"/>
      <charset val="222"/>
      <scheme val="minor"/>
    </font>
    <font>
      <b/>
      <sz val="11"/>
      <color theme="1"/>
      <name val="Calibri"/>
      <family val="2"/>
      <scheme val="minor"/>
    </font>
    <font>
      <b/>
      <sz val="20"/>
      <color theme="1"/>
      <name val="Angsana New"/>
      <family val="1"/>
    </font>
    <font>
      <sz val="18"/>
      <color theme="1"/>
      <name val="Calibri"/>
      <family val="2"/>
      <charset val="222"/>
      <scheme val="minor"/>
    </font>
    <font>
      <b/>
      <sz val="18"/>
      <color theme="1"/>
      <name val="Artifakt Element"/>
      <family val="2"/>
    </font>
    <font>
      <b/>
      <u/>
      <sz val="26"/>
      <color theme="1" tint="4.9989318521683403E-2"/>
      <name val="Artifakt Element"/>
      <family val="2"/>
    </font>
    <font>
      <b/>
      <u/>
      <sz val="26"/>
      <color theme="1"/>
      <name val="Artifakt Element"/>
      <family val="2"/>
    </font>
    <font>
      <u/>
      <sz val="26"/>
      <color theme="1"/>
      <name val="Artifakt Element"/>
      <family val="2"/>
    </font>
  </fonts>
  <fills count="12">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D5EA"/>
        <bgColor indexed="64"/>
      </patternFill>
    </fill>
    <fill>
      <patternFill patternType="solid">
        <fgColor rgb="FFFFC1E0"/>
        <bgColor indexed="64"/>
      </patternFill>
    </fill>
    <fill>
      <patternFill patternType="solid">
        <fgColor rgb="FFFF93C9"/>
        <bgColor indexed="64"/>
      </patternFill>
    </fill>
    <fill>
      <patternFill patternType="solid">
        <fgColor rgb="FFFFAFD7"/>
        <bgColor indexed="64"/>
      </patternFill>
    </fill>
    <fill>
      <patternFill patternType="solid">
        <fgColor rgb="FFFF79BC"/>
        <bgColor indexed="64"/>
      </patternFill>
    </fill>
    <fill>
      <patternFill patternType="solid">
        <fgColor rgb="FFF7DB81"/>
        <bgColor indexed="64"/>
      </patternFill>
    </fill>
    <fill>
      <patternFill patternType="solid">
        <fgColor rgb="FFF9BC7F"/>
        <bgColor indexed="64"/>
      </patternFill>
    </fill>
    <fill>
      <patternFill patternType="solid">
        <fgColor rgb="FFC00000"/>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4" fillId="0" borderId="0"/>
  </cellStyleXfs>
  <cellXfs count="78">
    <xf numFmtId="0" fontId="0" fillId="0" borderId="0" xfId="0"/>
    <xf numFmtId="49" fontId="2" fillId="0" borderId="0" xfId="0" applyNumberFormat="1" applyFont="1" applyAlignment="1">
      <alignment horizontal="center" vertical="center" wrapText="1"/>
    </xf>
    <xf numFmtId="2" fontId="3" fillId="0" borderId="0" xfId="0" applyNumberFormat="1" applyFont="1" applyAlignment="1">
      <alignment wrapText="1"/>
    </xf>
    <xf numFmtId="0" fontId="0" fillId="0" borderId="0" xfId="0" pivotButton="1"/>
    <xf numFmtId="0" fontId="0" fillId="0" borderId="0" xfId="0" applyAlignment="1">
      <alignment horizontal="left"/>
    </xf>
    <xf numFmtId="0" fontId="1" fillId="3" borderId="2" xfId="0" applyFont="1" applyFill="1" applyBorder="1"/>
    <xf numFmtId="0" fontId="4" fillId="0" borderId="0" xfId="1"/>
    <xf numFmtId="0" fontId="5" fillId="0" borderId="0" xfId="1" applyFont="1"/>
    <xf numFmtId="3" fontId="4" fillId="0" borderId="0" xfId="1" applyNumberFormat="1"/>
    <xf numFmtId="9" fontId="4" fillId="0" borderId="0" xfId="1" applyNumberFormat="1"/>
    <xf numFmtId="2" fontId="4" fillId="0" borderId="0" xfId="1" applyNumberFormat="1"/>
    <xf numFmtId="1" fontId="4" fillId="0" borderId="0" xfId="1" applyNumberFormat="1"/>
    <xf numFmtId="0" fontId="4" fillId="0" borderId="0" xfId="1" applyAlignment="1">
      <alignment horizontal="left"/>
    </xf>
    <xf numFmtId="0" fontId="4" fillId="3" borderId="1" xfId="1" applyFill="1" applyBorder="1"/>
    <xf numFmtId="0" fontId="4" fillId="0" borderId="1" xfId="1" applyBorder="1"/>
    <xf numFmtId="49" fontId="2" fillId="3" borderId="1" xfId="0"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49" fontId="2" fillId="2" borderId="2" xfId="0" applyNumberFormat="1" applyFont="1" applyFill="1" applyBorder="1" applyAlignment="1">
      <alignment horizontal="center" vertical="center" wrapText="1"/>
    </xf>
    <xf numFmtId="49" fontId="2" fillId="0" borderId="3" xfId="0" applyNumberFormat="1" applyFont="1" applyBorder="1" applyAlignment="1">
      <alignment horizontal="center" vertical="center" wrapText="1"/>
    </xf>
    <xf numFmtId="0" fontId="5" fillId="2" borderId="2" xfId="1" applyFont="1" applyFill="1" applyBorder="1"/>
    <xf numFmtId="0" fontId="4" fillId="3" borderId="3" xfId="1" applyFill="1" applyBorder="1"/>
    <xf numFmtId="0" fontId="0" fillId="0" borderId="1" xfId="0" applyBorder="1"/>
    <xf numFmtId="0" fontId="0" fillId="3" borderId="1" xfId="0" applyFill="1" applyBorder="1"/>
    <xf numFmtId="0" fontId="4" fillId="0" borderId="1" xfId="1" applyBorder="1" applyAlignment="1">
      <alignment horizontal="left"/>
    </xf>
    <xf numFmtId="3" fontId="4" fillId="3" borderId="1" xfId="1" applyNumberFormat="1" applyFill="1" applyBorder="1"/>
    <xf numFmtId="3" fontId="4" fillId="0" borderId="1" xfId="1" applyNumberFormat="1" applyBorder="1"/>
    <xf numFmtId="1" fontId="4" fillId="0" borderId="1" xfId="1" applyNumberFormat="1" applyBorder="1"/>
    <xf numFmtId="1" fontId="4" fillId="3" borderId="1" xfId="1" applyNumberFormat="1" applyFill="1" applyBorder="1"/>
    <xf numFmtId="1" fontId="4" fillId="3" borderId="3" xfId="1" applyNumberFormat="1" applyFill="1" applyBorder="1"/>
    <xf numFmtId="3" fontId="4" fillId="3" borderId="3" xfId="1" applyNumberFormat="1" applyFill="1" applyBorder="1"/>
    <xf numFmtId="0" fontId="9" fillId="0" borderId="0" xfId="0" applyFont="1"/>
    <xf numFmtId="0" fontId="8" fillId="0" borderId="0" xfId="0" applyFont="1"/>
    <xf numFmtId="0" fontId="7" fillId="0" borderId="0" xfId="0" applyFont="1" applyAlignment="1">
      <alignment horizontal="center"/>
    </xf>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vertical="center"/>
    </xf>
    <xf numFmtId="0" fontId="0" fillId="8" borderId="0" xfId="0" applyFill="1"/>
    <xf numFmtId="0" fontId="0" fillId="0" borderId="0" xfId="0" applyAlignment="1">
      <alignment horizontal="left" indent="1"/>
    </xf>
    <xf numFmtId="0" fontId="13" fillId="0" borderId="0" xfId="0" applyFont="1"/>
    <xf numFmtId="0" fontId="0" fillId="9" borderId="0" xfId="0" applyFill="1"/>
    <xf numFmtId="0" fontId="0" fillId="10" borderId="0" xfId="0" applyFill="1"/>
    <xf numFmtId="0" fontId="8" fillId="0" borderId="0" xfId="0" applyFont="1" applyAlignment="1">
      <alignment vertical="center"/>
    </xf>
    <xf numFmtId="0" fontId="12" fillId="11" borderId="0" xfId="0" applyFont="1" applyFill="1"/>
    <xf numFmtId="0" fontId="0" fillId="11" borderId="0" xfId="0" applyFill="1"/>
    <xf numFmtId="0" fontId="14" fillId="0" borderId="0" xfId="0" applyFont="1"/>
    <xf numFmtId="0" fontId="4" fillId="0" borderId="0" xfId="1" applyAlignment="1">
      <alignment horizontal="center"/>
    </xf>
    <xf numFmtId="166" fontId="16" fillId="9" borderId="0" xfId="0" applyNumberFormat="1" applyFont="1" applyFill="1" applyAlignment="1">
      <alignment horizontal="center" vertical="center"/>
    </xf>
    <xf numFmtId="166" fontId="16" fillId="10" borderId="0" xfId="0" applyNumberFormat="1" applyFont="1" applyFill="1" applyAlignment="1">
      <alignment horizontal="center" vertical="center"/>
    </xf>
    <xf numFmtId="0" fontId="17" fillId="0" borderId="0" xfId="0" applyFont="1" applyAlignment="1">
      <alignment horizontal="left"/>
    </xf>
    <xf numFmtId="0" fontId="18" fillId="0" borderId="0" xfId="0" applyFont="1" applyAlignment="1">
      <alignment horizontal="right" vertical="top"/>
    </xf>
    <xf numFmtId="0" fontId="19" fillId="0" borderId="0" xfId="0" applyFont="1" applyAlignment="1">
      <alignment horizontal="right" vertical="top"/>
    </xf>
    <xf numFmtId="0" fontId="8" fillId="10" borderId="0" xfId="0" applyFont="1" applyFill="1" applyAlignment="1">
      <alignment horizontal="center" vertical="top"/>
    </xf>
    <xf numFmtId="0" fontId="13" fillId="10" borderId="0" xfId="0" applyFont="1" applyFill="1" applyAlignment="1">
      <alignment horizontal="center" vertical="top"/>
    </xf>
    <xf numFmtId="0" fontId="8" fillId="9" borderId="0" xfId="0" applyFont="1" applyFill="1" applyAlignment="1">
      <alignment horizontal="center" vertical="top"/>
    </xf>
    <xf numFmtId="0" fontId="0" fillId="9" borderId="0" xfId="0" applyFill="1" applyAlignment="1">
      <alignment horizontal="center" vertical="top"/>
    </xf>
    <xf numFmtId="0" fontId="8" fillId="10" borderId="0" xfId="0" applyFont="1" applyFill="1" applyAlignment="1">
      <alignment horizontal="center" vertical="center"/>
    </xf>
    <xf numFmtId="0" fontId="15" fillId="10" borderId="0" xfId="0" applyFont="1" applyFill="1" applyAlignment="1">
      <alignment horizontal="center" vertical="center"/>
    </xf>
    <xf numFmtId="0" fontId="15" fillId="9" borderId="0" xfId="0" applyFont="1" applyFill="1" applyAlignment="1">
      <alignment horizontal="center" vertical="top"/>
    </xf>
    <xf numFmtId="0" fontId="7" fillId="0" borderId="0" xfId="0" applyFont="1" applyAlignment="1">
      <alignment horizontal="center"/>
    </xf>
    <xf numFmtId="165" fontId="7" fillId="0" borderId="0" xfId="0" applyNumberFormat="1" applyFont="1" applyAlignment="1">
      <alignment horizontal="center"/>
    </xf>
    <xf numFmtId="164" fontId="10" fillId="8" borderId="0" xfId="0" applyNumberFormat="1" applyFont="1" applyFill="1" applyAlignment="1">
      <alignment horizontal="center" vertical="top"/>
    </xf>
    <xf numFmtId="164" fontId="10" fillId="6" borderId="0" xfId="0" applyNumberFormat="1" applyFont="1" applyFill="1" applyAlignment="1">
      <alignment horizontal="center" vertical="top"/>
    </xf>
    <xf numFmtId="164" fontId="10" fillId="7" borderId="0" xfId="0" applyNumberFormat="1" applyFont="1" applyFill="1" applyAlignment="1">
      <alignment horizontal="center" vertical="top"/>
    </xf>
    <xf numFmtId="164" fontId="10" fillId="5" borderId="0" xfId="0" applyNumberFormat="1" applyFont="1" applyFill="1" applyAlignment="1">
      <alignment horizontal="center" vertical="top"/>
    </xf>
    <xf numFmtId="164" fontId="10" fillId="4" borderId="0" xfId="0" applyNumberFormat="1" applyFont="1" applyFill="1" applyAlignment="1">
      <alignment horizontal="center" vertical="top"/>
    </xf>
    <xf numFmtId="0" fontId="7" fillId="4" borderId="0" xfId="0" applyFont="1" applyFill="1" applyAlignment="1">
      <alignment horizontal="center" vertical="center"/>
    </xf>
    <xf numFmtId="0" fontId="11" fillId="4" borderId="0" xfId="0" applyFont="1" applyFill="1" applyAlignment="1">
      <alignment horizontal="center" vertical="center"/>
    </xf>
    <xf numFmtId="0" fontId="7" fillId="6" borderId="0" xfId="0" applyFont="1" applyFill="1" applyAlignment="1">
      <alignment horizontal="center" vertical="center"/>
    </xf>
    <xf numFmtId="0" fontId="7" fillId="5" borderId="0" xfId="0" applyFont="1" applyFill="1" applyAlignment="1">
      <alignment horizontal="center" vertical="center"/>
    </xf>
    <xf numFmtId="0" fontId="11" fillId="5" borderId="0" xfId="0" applyFont="1" applyFill="1" applyAlignment="1">
      <alignment horizontal="center" vertical="center"/>
    </xf>
    <xf numFmtId="0" fontId="7" fillId="8" borderId="0" xfId="0" applyFont="1" applyFill="1" applyAlignment="1">
      <alignment horizontal="center" vertical="center"/>
    </xf>
    <xf numFmtId="0" fontId="11" fillId="8" borderId="0" xfId="0" applyFont="1" applyFill="1" applyAlignment="1">
      <alignment horizontal="center" vertical="center"/>
    </xf>
    <xf numFmtId="0" fontId="7" fillId="7" borderId="0" xfId="0" applyFont="1" applyFill="1" applyAlignment="1">
      <alignment horizontal="center" vertical="center"/>
    </xf>
    <xf numFmtId="0" fontId="11" fillId="7" borderId="0" xfId="0" applyFont="1" applyFill="1" applyAlignment="1">
      <alignment horizontal="center" vertical="center"/>
    </xf>
    <xf numFmtId="0" fontId="6" fillId="5" borderId="0" xfId="0" applyFont="1" applyFill="1" applyAlignment="1">
      <alignment horizontal="center" vertical="center"/>
    </xf>
    <xf numFmtId="0" fontId="0" fillId="0" borderId="0" xfId="0" applyNumberFormat="1"/>
  </cellXfs>
  <cellStyles count="2">
    <cellStyle name="Normal" xfId="0" builtinId="0"/>
    <cellStyle name="Normal 2" xfId="1" xr:uid="{7F1C8D7A-131D-4443-84AB-61B14ED20C29}"/>
  </cellStyles>
  <dxfs count="52">
    <dxf>
      <font>
        <b val="0"/>
        <i val="0"/>
        <strike val="0"/>
        <condense val="0"/>
        <extend val="0"/>
        <outline val="0"/>
        <shadow val="0"/>
        <u val="none"/>
        <vertAlign val="baseline"/>
        <sz val="11"/>
        <color auto="1"/>
        <name val="Calibri"/>
        <family val="2"/>
        <scheme val="minor"/>
      </font>
      <numFmt numFmtId="3" formatCode="#,##0"/>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auto="1"/>
        <name val="Calibri"/>
        <family val="2"/>
        <scheme val="minor"/>
      </font>
      <numFmt numFmtId="0" formatCode="General"/>
      <fill>
        <patternFill patternType="solid">
          <fgColor theme="4"/>
          <bgColor theme="4"/>
        </patternFill>
      </fill>
      <alignment horizontal="general" vertical="bottom" textRotation="0" wrapText="0" indent="0" justifyLastLine="0" shrinkToFit="0" readingOrder="0"/>
    </dxf>
    <dxf>
      <border outline="0">
        <top style="thin">
          <color theme="4" tint="0.39997558519241921"/>
        </top>
      </border>
    </dxf>
    <dxf>
      <border outline="0">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auto="1"/>
        <name val="Calibri"/>
        <family val="2"/>
        <scheme val="minor"/>
      </font>
      <numFmt numFmtId="0" formatCode="General"/>
      <fill>
        <patternFill patternType="solid">
          <fgColor theme="4"/>
          <bgColor theme="4"/>
        </patternFill>
      </fill>
      <alignment horizontal="general" vertical="bottom" textRotation="0" wrapText="0" indent="0" justifyLastLine="0" shrinkToFit="0" readingOrder="0"/>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auto="1"/>
        <name val="Calibri"/>
        <family val="2"/>
        <scheme val="minor"/>
      </font>
      <numFmt numFmtId="0" formatCode="General"/>
      <fill>
        <patternFill patternType="solid">
          <fgColor theme="4"/>
          <bgColor theme="4"/>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auto="1"/>
        <name val="Calibri"/>
        <family val="2"/>
        <scheme val="minor"/>
      </font>
      <numFmt numFmtId="0" formatCode="General"/>
      <fill>
        <patternFill patternType="solid">
          <fgColor theme="4"/>
          <bgColor theme="4"/>
        </patternFill>
      </fill>
      <alignment horizontal="general" vertical="bottom" textRotation="0" wrapText="0" indent="0" justifyLastLine="0" shrinkToFit="0" readingOrder="0"/>
    </dxf>
    <dxf>
      <font>
        <b/>
        <i val="0"/>
        <strike val="0"/>
        <condense val="0"/>
        <extend val="0"/>
        <outline val="0"/>
        <shadow val="0"/>
        <u val="none"/>
        <vertAlign val="baseline"/>
        <sz val="10"/>
        <color rgb="FF000000"/>
        <name val="Calibri"/>
        <family val="2"/>
        <scheme val="minor"/>
      </font>
      <numFmt numFmtId="30" formatCode="@"/>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i val="0"/>
        <strike val="0"/>
        <condense val="0"/>
        <extend val="0"/>
        <outline val="0"/>
        <shadow val="0"/>
        <u val="none"/>
        <vertAlign val="baseline"/>
        <sz val="10"/>
        <color rgb="FF000000"/>
        <name val="Calibri"/>
        <family val="2"/>
        <scheme val="minor"/>
      </font>
      <alignment horizontal="center" vertical="center" textRotation="0" wrapText="1" indent="0" justifyLastLine="0" shrinkToFit="0" readingOrder="0"/>
    </dxf>
    <dxf>
      <border outline="0">
        <bottom style="thin">
          <color theme="4" tint="0.39997558519241921"/>
        </bottom>
      </border>
    </dxf>
    <dxf>
      <font>
        <b/>
        <i val="0"/>
        <strike val="0"/>
        <condense val="0"/>
        <extend val="0"/>
        <outline val="0"/>
        <shadow val="0"/>
        <u val="none"/>
        <vertAlign val="baseline"/>
        <sz val="10"/>
        <color rgb="FF000000"/>
        <name val="Calibri"/>
        <family val="2"/>
        <scheme val="minor"/>
      </font>
      <numFmt numFmtId="30" formatCode="@"/>
      <fill>
        <patternFill patternType="solid">
          <fgColor theme="4"/>
          <bgColor theme="4"/>
        </patternFill>
      </fill>
      <alignment horizontal="center" vertical="center" textRotation="0" wrapText="1" indent="0" justifyLastLine="0" shrinkToFit="0" readingOrder="0"/>
    </dxf>
    <dxf>
      <numFmt numFmtId="2" formatCode="0.00"/>
      <fill>
        <patternFill patternType="none">
          <fgColor indexed="64"/>
          <bgColor indexed="65"/>
        </patternFill>
      </fill>
    </dxf>
    <dxf>
      <numFmt numFmtId="3" formatCode="#,##0"/>
      <fill>
        <patternFill patternType="none">
          <fgColor indexed="64"/>
          <bgColor indexed="65"/>
        </patternFill>
      </fill>
    </dxf>
    <dxf>
      <numFmt numFmtId="13" formatCode="0%"/>
      <fill>
        <patternFill patternType="none">
          <fgColor indexed="64"/>
          <bgColor indexed="65"/>
        </patternFill>
      </fill>
    </dxf>
    <dxf>
      <numFmt numFmtId="1" formatCode="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0"/>
        <color rgb="FF000000"/>
        <name val="Calibri"/>
        <family val="2"/>
        <scheme val="minor"/>
      </font>
      <numFmt numFmtId="2" formatCode="0.00"/>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2" formatCode="0.00"/>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2" formatCode="0.00"/>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2" formatCode="0.00"/>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2" formatCode="0.00"/>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2" formatCode="0.00"/>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2" formatCode="0.00"/>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2" formatCode="0.00"/>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2" formatCode="0.00"/>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minor"/>
      </font>
      <numFmt numFmtId="2" formatCode="0.00"/>
      <alignment horizontal="general" vertical="bottom" textRotation="0" wrapText="1" indent="0" justifyLastLine="0" shrinkToFit="0" readingOrder="0"/>
    </dxf>
    <dxf>
      <font>
        <b/>
        <i val="0"/>
        <strike val="0"/>
        <condense val="0"/>
        <extend val="0"/>
        <outline val="0"/>
        <shadow val="0"/>
        <u val="none"/>
        <vertAlign val="baseline"/>
        <sz val="10"/>
        <color rgb="FF000000"/>
        <name val="Calibri"/>
        <family val="2"/>
        <scheme val="minor"/>
      </font>
      <numFmt numFmtId="30" formatCode="@"/>
      <alignment horizontal="center" vertical="center" textRotation="0" wrapText="1" indent="0" justifyLastLine="0" shrinkToFit="0" readingOrder="0"/>
    </dxf>
    <dxf>
      <font>
        <b/>
        <i val="0"/>
        <strike val="0"/>
        <condense val="0"/>
        <extend val="0"/>
        <outline val="0"/>
        <shadow val="0"/>
        <u val="none"/>
        <vertAlign val="baseline"/>
        <sz val="10"/>
        <color rgb="FF000000"/>
        <name val="Calibri"/>
        <family val="2"/>
        <scheme val="minor"/>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0"/>
        <color rgb="FF000000"/>
        <name val="Calibri"/>
        <family val="2"/>
        <scheme val="minor"/>
      </font>
      <numFmt numFmtId="30" formatCode="@"/>
      <alignment horizontal="center" vertical="center" textRotation="0" wrapText="1" indent="0" justifyLastLine="0" shrinkToFit="0" readingOrder="0"/>
    </dxf>
    <dxf>
      <fill>
        <gradientFill degree="225">
          <stop position="0">
            <color rgb="FFFC8C8C"/>
          </stop>
          <stop position="1">
            <color theme="5" tint="0.80001220740379042"/>
          </stop>
        </gradientFill>
      </fill>
    </dxf>
    <dxf>
      <fill>
        <gradientFill degree="45">
          <stop position="0">
            <color rgb="FFF7DB81"/>
          </stop>
          <stop position="1">
            <color rgb="FFFAA8BF"/>
          </stop>
        </gradientFill>
      </fill>
    </dxf>
    <dxf>
      <fill>
        <gradientFill degree="135">
          <stop position="0">
            <color rgb="FFC4A3FF"/>
          </stop>
          <stop position="0.5">
            <color rgb="FF82F6E5"/>
          </stop>
          <stop position="1">
            <color rgb="FFC4A3FF"/>
          </stop>
        </gradientFill>
      </fill>
    </dxf>
    <dxf>
      <fill>
        <patternFill>
          <bgColor rgb="FFEB21D3"/>
        </patternFill>
      </fill>
    </dxf>
  </dxfs>
  <tableStyles count="5" defaultTableStyle="TableStyleMedium2" defaultPivotStyle="PivotStyleLight16">
    <tableStyle name="Slicer Style 1" pivot="0" table="0" count="1" xr9:uid="{50CE7C79-BF77-4F31-96D9-02C1216BD62F}">
      <tableStyleElement type="wholeTable" dxfId="51"/>
    </tableStyle>
    <tableStyle name="Slicer Style 2" pivot="0" table="0" count="0" xr9:uid="{49FCB7EE-800A-46D5-B02B-6679C34B96F4}"/>
    <tableStyle name="Slicer Style 3" pivot="0" table="0" count="1" xr9:uid="{CEB9D03F-518E-418F-891A-92211A79C285}">
      <tableStyleElement type="wholeTable" dxfId="50"/>
    </tableStyle>
    <tableStyle name="Slicer Style 4" pivot="0" table="0" count="1" xr9:uid="{0AC81EB9-833F-45B7-8C9F-D1962A90326A}">
      <tableStyleElement type="wholeTable" dxfId="49"/>
    </tableStyle>
    <tableStyle name="Slicer Style 5" pivot="0" table="0" count="1" xr9:uid="{E43520CA-EB4E-42EC-9AC2-B1DB2D0AFC6C}">
      <tableStyleElement type="wholeTable" dxfId="48"/>
    </tableStyle>
  </tableStyles>
  <colors>
    <mruColors>
      <color rgb="FFCA75E1"/>
      <color rgb="FF04D627"/>
      <color rgb="FF1651E4"/>
      <color rgb="FF99FF79"/>
      <color rgb="FFFC8C8C"/>
      <color rgb="FFF9BC7F"/>
      <color rgb="FFF7DB81"/>
      <color rgb="FFA2F2B7"/>
      <color rgb="FF99F9C0"/>
      <color rgb="FFFAA8BF"/>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connections" Target="connections.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 ยางพารา.xlsx]กราฟดุล!ดุลการค้า</c:name>
    <c:fmtId val="0"/>
  </c:pivotSource>
  <c:chart>
    <c:autoTitleDeleted val="0"/>
    <c:pivotFmts>
      <c:pivotFmt>
        <c:idx val="0"/>
        <c:spPr>
          <a:solidFill>
            <a:srgbClr val="99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rgbClr val="FF33CC"/>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698"/>
          <c:y val="0.14712744240303297"/>
          <c:w val="0.55545647419072619"/>
          <c:h val="0.53486986001749781"/>
        </c:manualLayout>
      </c:layout>
      <c:barChart>
        <c:barDir val="col"/>
        <c:grouping val="clustered"/>
        <c:varyColors val="0"/>
        <c:ser>
          <c:idx val="0"/>
          <c:order val="0"/>
          <c:tx>
            <c:strRef>
              <c:f>กราฟดุล!$B$3</c:f>
              <c:strCache>
                <c:ptCount val="1"/>
                <c:pt idx="0">
                  <c:v>Sum of มูลค่าการส่งออก</c:v>
                </c:pt>
              </c:strCache>
            </c:strRef>
          </c:tx>
          <c:spPr>
            <a:solidFill>
              <a:srgbClr val="9966FF"/>
            </a:solidFill>
            <a:ln>
              <a:noFill/>
            </a:ln>
            <a:effectLst/>
          </c:spPr>
          <c:invertIfNegative val="0"/>
          <c:cat>
            <c:strRef>
              <c:f>กราฟดุล!$A$4:$A$16</c:f>
              <c:strCache>
                <c:ptCount val="12"/>
                <c:pt idx="0">
                  <c:v>มกราคม</c:v>
                </c:pt>
                <c:pt idx="1">
                  <c:v>กุมภาพันธ์</c:v>
                </c:pt>
                <c:pt idx="2">
                  <c:v>มีนาคม</c:v>
                </c:pt>
                <c:pt idx="3">
                  <c:v>เมษายน</c:v>
                </c:pt>
                <c:pt idx="4">
                  <c:v>พฤษภาคม</c:v>
                </c:pt>
                <c:pt idx="5">
                  <c:v>มิถุนายน</c:v>
                </c:pt>
                <c:pt idx="6">
                  <c:v>กรกฎาคม</c:v>
                </c:pt>
                <c:pt idx="7">
                  <c:v>สิงหาคม</c:v>
                </c:pt>
                <c:pt idx="8">
                  <c:v>กันยายน</c:v>
                </c:pt>
                <c:pt idx="9">
                  <c:v>ตุลาคม</c:v>
                </c:pt>
                <c:pt idx="10">
                  <c:v>พฤศจิกายน</c:v>
                </c:pt>
                <c:pt idx="11">
                  <c:v>ธันวาคม</c:v>
                </c:pt>
              </c:strCache>
            </c:strRef>
          </c:cat>
          <c:val>
            <c:numRef>
              <c:f>กราฟดุล!$B$4:$B$16</c:f>
              <c:numCache>
                <c:formatCode>General</c:formatCode>
                <c:ptCount val="12"/>
                <c:pt idx="0">
                  <c:v>16241.43</c:v>
                </c:pt>
                <c:pt idx="1">
                  <c:v>20279.93</c:v>
                </c:pt>
                <c:pt idx="2">
                  <c:v>24077.75</c:v>
                </c:pt>
                <c:pt idx="3">
                  <c:v>20235.439999999999</c:v>
                </c:pt>
                <c:pt idx="4">
                  <c:v>18634.63</c:v>
                </c:pt>
                <c:pt idx="5">
                  <c:v>18359.09</c:v>
                </c:pt>
                <c:pt idx="6">
                  <c:v>19311.740000000002</c:v>
                </c:pt>
                <c:pt idx="7">
                  <c:v>21276.21</c:v>
                </c:pt>
                <c:pt idx="8">
                  <c:v>20564.96</c:v>
                </c:pt>
                <c:pt idx="9">
                  <c:v>22355.19</c:v>
                </c:pt>
                <c:pt idx="10">
                  <c:v>21640.080000000002</c:v>
                </c:pt>
                <c:pt idx="11">
                  <c:v>23962.59</c:v>
                </c:pt>
              </c:numCache>
            </c:numRef>
          </c:val>
          <c:extLst>
            <c:ext xmlns:c16="http://schemas.microsoft.com/office/drawing/2014/chart" uri="{C3380CC4-5D6E-409C-BE32-E72D297353CC}">
              <c16:uniqueId val="{00000000-72B7-4C8F-944F-8DE904EE6F9C}"/>
            </c:ext>
          </c:extLst>
        </c:ser>
        <c:ser>
          <c:idx val="1"/>
          <c:order val="1"/>
          <c:tx>
            <c:strRef>
              <c:f>กราฟดุล!$C$3</c:f>
              <c:strCache>
                <c:ptCount val="1"/>
                <c:pt idx="0">
                  <c:v>Sum of มูลค่าการนำเข้า</c:v>
                </c:pt>
              </c:strCache>
            </c:strRef>
          </c:tx>
          <c:spPr>
            <a:solidFill>
              <a:schemeClr val="accent2"/>
            </a:solidFill>
            <a:ln>
              <a:noFill/>
            </a:ln>
            <a:effectLst/>
          </c:spPr>
          <c:invertIfNegative val="0"/>
          <c:cat>
            <c:strRef>
              <c:f>กราฟดุล!$A$4:$A$16</c:f>
              <c:strCache>
                <c:ptCount val="12"/>
                <c:pt idx="0">
                  <c:v>มกราคม</c:v>
                </c:pt>
                <c:pt idx="1">
                  <c:v>กุมภาพันธ์</c:v>
                </c:pt>
                <c:pt idx="2">
                  <c:v>มีนาคม</c:v>
                </c:pt>
                <c:pt idx="3">
                  <c:v>เมษายน</c:v>
                </c:pt>
                <c:pt idx="4">
                  <c:v>พฤษภาคม</c:v>
                </c:pt>
                <c:pt idx="5">
                  <c:v>มิถุนายน</c:v>
                </c:pt>
                <c:pt idx="6">
                  <c:v>กรกฎาคม</c:v>
                </c:pt>
                <c:pt idx="7">
                  <c:v>สิงหาคม</c:v>
                </c:pt>
                <c:pt idx="8">
                  <c:v>กันยายน</c:v>
                </c:pt>
                <c:pt idx="9">
                  <c:v>ตุลาคม</c:v>
                </c:pt>
                <c:pt idx="10">
                  <c:v>พฤศจิกายน</c:v>
                </c:pt>
                <c:pt idx="11">
                  <c:v>ธันวาคม</c:v>
                </c:pt>
              </c:strCache>
            </c:strRef>
          </c:cat>
          <c:val>
            <c:numRef>
              <c:f>กราฟดุล!$C$4:$C$16</c:f>
              <c:numCache>
                <c:formatCode>General</c:formatCode>
                <c:ptCount val="12"/>
                <c:pt idx="0">
                  <c:v>331.61</c:v>
                </c:pt>
                <c:pt idx="1">
                  <c:v>444.22</c:v>
                </c:pt>
                <c:pt idx="2">
                  <c:v>376.01</c:v>
                </c:pt>
                <c:pt idx="3">
                  <c:v>355.14</c:v>
                </c:pt>
                <c:pt idx="4">
                  <c:v>310.5</c:v>
                </c:pt>
                <c:pt idx="5">
                  <c:v>350.18</c:v>
                </c:pt>
                <c:pt idx="6">
                  <c:v>313.44</c:v>
                </c:pt>
                <c:pt idx="7">
                  <c:v>415.14</c:v>
                </c:pt>
                <c:pt idx="8">
                  <c:v>366.73</c:v>
                </c:pt>
                <c:pt idx="9">
                  <c:v>273.49</c:v>
                </c:pt>
                <c:pt idx="10">
                  <c:v>410.44</c:v>
                </c:pt>
                <c:pt idx="11">
                  <c:v>400.63</c:v>
                </c:pt>
              </c:numCache>
            </c:numRef>
          </c:val>
          <c:extLst>
            <c:ext xmlns:c16="http://schemas.microsoft.com/office/drawing/2014/chart" uri="{C3380CC4-5D6E-409C-BE32-E72D297353CC}">
              <c16:uniqueId val="{00000001-72B7-4C8F-944F-8DE904EE6F9C}"/>
            </c:ext>
          </c:extLst>
        </c:ser>
        <c:dLbls>
          <c:showLegendKey val="0"/>
          <c:showVal val="0"/>
          <c:showCatName val="0"/>
          <c:showSerName val="0"/>
          <c:showPercent val="0"/>
          <c:showBubbleSize val="0"/>
        </c:dLbls>
        <c:gapWidth val="74"/>
        <c:axId val="1237875280"/>
        <c:axId val="1237872880"/>
      </c:barChart>
      <c:lineChart>
        <c:grouping val="standard"/>
        <c:varyColors val="0"/>
        <c:ser>
          <c:idx val="2"/>
          <c:order val="2"/>
          <c:tx>
            <c:strRef>
              <c:f>กราฟดุล!$D$3</c:f>
              <c:strCache>
                <c:ptCount val="1"/>
                <c:pt idx="0">
                  <c:v>Sum of ดุลการค้า</c:v>
                </c:pt>
              </c:strCache>
            </c:strRef>
          </c:tx>
          <c:spPr>
            <a:ln w="28575" cap="rnd">
              <a:solidFill>
                <a:schemeClr val="accent3"/>
              </a:solidFill>
              <a:round/>
            </a:ln>
            <a:effectLst/>
          </c:spPr>
          <c:marker>
            <c:symbol val="circle"/>
            <c:size val="5"/>
            <c:spPr>
              <a:solidFill>
                <a:srgbClr val="FF33CC"/>
              </a:solidFill>
              <a:ln w="9525">
                <a:solidFill>
                  <a:schemeClr val="accent3"/>
                </a:solidFill>
              </a:ln>
              <a:effectLst/>
            </c:spPr>
          </c:marker>
          <c:cat>
            <c:strRef>
              <c:f>กราฟดุล!$A$4:$A$16</c:f>
              <c:strCache>
                <c:ptCount val="12"/>
                <c:pt idx="0">
                  <c:v>มกราคม</c:v>
                </c:pt>
                <c:pt idx="1">
                  <c:v>กุมภาพันธ์</c:v>
                </c:pt>
                <c:pt idx="2">
                  <c:v>มีนาคม</c:v>
                </c:pt>
                <c:pt idx="3">
                  <c:v>เมษายน</c:v>
                </c:pt>
                <c:pt idx="4">
                  <c:v>พฤษภาคม</c:v>
                </c:pt>
                <c:pt idx="5">
                  <c:v>มิถุนายน</c:v>
                </c:pt>
                <c:pt idx="6">
                  <c:v>กรกฎาคม</c:v>
                </c:pt>
                <c:pt idx="7">
                  <c:v>สิงหาคม</c:v>
                </c:pt>
                <c:pt idx="8">
                  <c:v>กันยายน</c:v>
                </c:pt>
                <c:pt idx="9">
                  <c:v>ตุลาคม</c:v>
                </c:pt>
                <c:pt idx="10">
                  <c:v>พฤศจิกายน</c:v>
                </c:pt>
                <c:pt idx="11">
                  <c:v>ธันวาคม</c:v>
                </c:pt>
              </c:strCache>
            </c:strRef>
          </c:cat>
          <c:val>
            <c:numRef>
              <c:f>กราฟดุล!$D$4:$D$16</c:f>
              <c:numCache>
                <c:formatCode>General</c:formatCode>
                <c:ptCount val="12"/>
                <c:pt idx="0">
                  <c:v>15909.82</c:v>
                </c:pt>
                <c:pt idx="1">
                  <c:v>19835.71</c:v>
                </c:pt>
                <c:pt idx="2">
                  <c:v>23701.74</c:v>
                </c:pt>
                <c:pt idx="3">
                  <c:v>19880.3</c:v>
                </c:pt>
                <c:pt idx="4">
                  <c:v>18324.13</c:v>
                </c:pt>
                <c:pt idx="5">
                  <c:v>18008.91</c:v>
                </c:pt>
                <c:pt idx="6">
                  <c:v>18998.300000000003</c:v>
                </c:pt>
                <c:pt idx="7">
                  <c:v>20861.07</c:v>
                </c:pt>
                <c:pt idx="8">
                  <c:v>20198.23</c:v>
                </c:pt>
                <c:pt idx="9">
                  <c:v>22081.699999999997</c:v>
                </c:pt>
                <c:pt idx="10">
                  <c:v>21229.640000000003</c:v>
                </c:pt>
                <c:pt idx="11">
                  <c:v>23561.96</c:v>
                </c:pt>
              </c:numCache>
            </c:numRef>
          </c:val>
          <c:smooth val="0"/>
          <c:extLst>
            <c:ext xmlns:c16="http://schemas.microsoft.com/office/drawing/2014/chart" uri="{C3380CC4-5D6E-409C-BE32-E72D297353CC}">
              <c16:uniqueId val="{00000002-72B7-4C8F-944F-8DE904EE6F9C}"/>
            </c:ext>
          </c:extLst>
        </c:ser>
        <c:dLbls>
          <c:showLegendKey val="0"/>
          <c:showVal val="0"/>
          <c:showCatName val="0"/>
          <c:showSerName val="0"/>
          <c:showPercent val="0"/>
          <c:showBubbleSize val="0"/>
        </c:dLbls>
        <c:marker val="1"/>
        <c:smooth val="0"/>
        <c:axId val="1237875280"/>
        <c:axId val="1237872880"/>
      </c:lineChart>
      <c:catAx>
        <c:axId val="123787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872880"/>
        <c:crosses val="autoZero"/>
        <c:auto val="1"/>
        <c:lblAlgn val="ctr"/>
        <c:lblOffset val="100"/>
        <c:noMultiLvlLbl val="0"/>
      </c:catAx>
      <c:valAx>
        <c:axId val="123787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87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 ยางพารา.xlsx]กราฟนำเข้า!ปริมาณนำเข้าส่งออก</c:name>
    <c:fmtId val="0"/>
  </c:pivotSource>
  <c:chart>
    <c:autoTitleDeleted val="0"/>
    <c:pivotFmts>
      <c:pivotFmt>
        <c:idx val="0"/>
        <c:spPr>
          <a:solidFill>
            <a:srgbClr val="66CC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outerShdw blurRad="50800" algn="ctr" rotWithShape="0">
            <a:srgbClr val="000000">
              <a:alpha val="43137"/>
            </a:srgbClr>
          </a:outerShdw>
        </a:effectLst>
        <a:sp3d/>
      </c:spPr>
    </c:sideWall>
    <c:backWall>
      <c:thickness val="0"/>
      <c:spPr>
        <a:noFill/>
        <a:ln>
          <a:noFill/>
        </a:ln>
        <a:effectLst>
          <a:outerShdw blurRad="50800" algn="ctr" rotWithShape="0">
            <a:srgbClr val="000000">
              <a:alpha val="43137"/>
            </a:srgbClr>
          </a:outerShdw>
        </a:effectLst>
        <a:sp3d/>
      </c:spPr>
    </c:backWall>
    <c:plotArea>
      <c:layout>
        <c:manualLayout>
          <c:layoutTarget val="inner"/>
          <c:xMode val="edge"/>
          <c:yMode val="edge"/>
          <c:x val="0.11169203849518812"/>
          <c:y val="0.19785473244415877"/>
          <c:w val="0.62015252646399333"/>
          <c:h val="0.51419773421179493"/>
        </c:manualLayout>
      </c:layout>
      <c:bar3DChart>
        <c:barDir val="col"/>
        <c:grouping val="clustered"/>
        <c:varyColors val="0"/>
        <c:ser>
          <c:idx val="0"/>
          <c:order val="0"/>
          <c:tx>
            <c:strRef>
              <c:f>กราฟนำเข้า!$B$3</c:f>
              <c:strCache>
                <c:ptCount val="1"/>
                <c:pt idx="0">
                  <c:v>Sum of ปริมาณการส่งออก</c:v>
                </c:pt>
              </c:strCache>
            </c:strRef>
          </c:tx>
          <c:spPr>
            <a:solidFill>
              <a:srgbClr val="66CCFF"/>
            </a:solidFill>
            <a:ln>
              <a:noFill/>
            </a:ln>
            <a:effectLst/>
            <a:sp3d/>
          </c:spPr>
          <c:invertIfNegative val="0"/>
          <c:cat>
            <c:strRef>
              <c:f>กราฟนำเข้า!$A$4:$A$16</c:f>
              <c:strCache>
                <c:ptCount val="12"/>
                <c:pt idx="0">
                  <c:v>มกราคม</c:v>
                </c:pt>
                <c:pt idx="1">
                  <c:v>กุมภาพันธ์</c:v>
                </c:pt>
                <c:pt idx="2">
                  <c:v>มีนาคม</c:v>
                </c:pt>
                <c:pt idx="3">
                  <c:v>เมษายน</c:v>
                </c:pt>
                <c:pt idx="4">
                  <c:v>พฤษภาคม</c:v>
                </c:pt>
                <c:pt idx="5">
                  <c:v>มิถุนายน</c:v>
                </c:pt>
                <c:pt idx="6">
                  <c:v>กรกฎาคม</c:v>
                </c:pt>
                <c:pt idx="7">
                  <c:v>สิงหาคม</c:v>
                </c:pt>
                <c:pt idx="8">
                  <c:v>กันยายน</c:v>
                </c:pt>
                <c:pt idx="9">
                  <c:v>ตุลาคม</c:v>
                </c:pt>
                <c:pt idx="10">
                  <c:v>พฤศจิกายน</c:v>
                </c:pt>
                <c:pt idx="11">
                  <c:v>ธันวาคม</c:v>
                </c:pt>
              </c:strCache>
            </c:strRef>
          </c:cat>
          <c:val>
            <c:numRef>
              <c:f>กราฟนำเข้า!$B$4:$B$16</c:f>
              <c:numCache>
                <c:formatCode>General</c:formatCode>
                <c:ptCount val="12"/>
                <c:pt idx="0">
                  <c:v>331250.44</c:v>
                </c:pt>
                <c:pt idx="1">
                  <c:v>416001.51</c:v>
                </c:pt>
                <c:pt idx="2">
                  <c:v>483868.25</c:v>
                </c:pt>
                <c:pt idx="3">
                  <c:v>388748.81</c:v>
                </c:pt>
                <c:pt idx="4">
                  <c:v>349928.38</c:v>
                </c:pt>
                <c:pt idx="5">
                  <c:v>338872.76</c:v>
                </c:pt>
                <c:pt idx="6">
                  <c:v>354913.34</c:v>
                </c:pt>
                <c:pt idx="7">
                  <c:v>394502.9</c:v>
                </c:pt>
                <c:pt idx="8">
                  <c:v>385285.83</c:v>
                </c:pt>
                <c:pt idx="9">
                  <c:v>421448.1</c:v>
                </c:pt>
                <c:pt idx="10">
                  <c:v>405586.67</c:v>
                </c:pt>
                <c:pt idx="11">
                  <c:v>444247.78</c:v>
                </c:pt>
              </c:numCache>
            </c:numRef>
          </c:val>
          <c:extLst>
            <c:ext xmlns:c16="http://schemas.microsoft.com/office/drawing/2014/chart" uri="{C3380CC4-5D6E-409C-BE32-E72D297353CC}">
              <c16:uniqueId val="{00000000-5D66-477A-BE5D-BE52CEA66B53}"/>
            </c:ext>
          </c:extLst>
        </c:ser>
        <c:ser>
          <c:idx val="1"/>
          <c:order val="1"/>
          <c:tx>
            <c:strRef>
              <c:f>กราฟนำเข้า!$C$3</c:f>
              <c:strCache>
                <c:ptCount val="1"/>
                <c:pt idx="0">
                  <c:v>Sum of ปริมาณการนำเข้า</c:v>
                </c:pt>
              </c:strCache>
            </c:strRef>
          </c:tx>
          <c:spPr>
            <a:solidFill>
              <a:schemeClr val="accent2"/>
            </a:solidFill>
            <a:ln>
              <a:noFill/>
            </a:ln>
            <a:effectLst/>
            <a:sp3d/>
          </c:spPr>
          <c:invertIfNegative val="0"/>
          <c:cat>
            <c:strRef>
              <c:f>กราฟนำเข้า!$A$4:$A$16</c:f>
              <c:strCache>
                <c:ptCount val="12"/>
                <c:pt idx="0">
                  <c:v>มกราคม</c:v>
                </c:pt>
                <c:pt idx="1">
                  <c:v>กุมภาพันธ์</c:v>
                </c:pt>
                <c:pt idx="2">
                  <c:v>มีนาคม</c:v>
                </c:pt>
                <c:pt idx="3">
                  <c:v>เมษายน</c:v>
                </c:pt>
                <c:pt idx="4">
                  <c:v>พฤษภาคม</c:v>
                </c:pt>
                <c:pt idx="5">
                  <c:v>มิถุนายน</c:v>
                </c:pt>
                <c:pt idx="6">
                  <c:v>กรกฎาคม</c:v>
                </c:pt>
                <c:pt idx="7">
                  <c:v>สิงหาคม</c:v>
                </c:pt>
                <c:pt idx="8">
                  <c:v>กันยายน</c:v>
                </c:pt>
                <c:pt idx="9">
                  <c:v>ตุลาคม</c:v>
                </c:pt>
                <c:pt idx="10">
                  <c:v>พฤศจิกายน</c:v>
                </c:pt>
                <c:pt idx="11">
                  <c:v>ธันวาคม</c:v>
                </c:pt>
              </c:strCache>
            </c:strRef>
          </c:cat>
          <c:val>
            <c:numRef>
              <c:f>กราฟนำเข้า!$C$4:$C$16</c:f>
              <c:numCache>
                <c:formatCode>General</c:formatCode>
                <c:ptCount val="12"/>
                <c:pt idx="0">
                  <c:v>3943.69</c:v>
                </c:pt>
                <c:pt idx="1">
                  <c:v>5277.09</c:v>
                </c:pt>
                <c:pt idx="2">
                  <c:v>4491.32</c:v>
                </c:pt>
                <c:pt idx="3">
                  <c:v>3556.77</c:v>
                </c:pt>
                <c:pt idx="4">
                  <c:v>3387.28</c:v>
                </c:pt>
                <c:pt idx="5">
                  <c:v>3869.85</c:v>
                </c:pt>
                <c:pt idx="6">
                  <c:v>3361.47</c:v>
                </c:pt>
                <c:pt idx="7">
                  <c:v>4313.6499999999996</c:v>
                </c:pt>
                <c:pt idx="8">
                  <c:v>3499.23</c:v>
                </c:pt>
                <c:pt idx="9">
                  <c:v>2671.1</c:v>
                </c:pt>
                <c:pt idx="10">
                  <c:v>4196.38</c:v>
                </c:pt>
                <c:pt idx="11">
                  <c:v>3926.08</c:v>
                </c:pt>
              </c:numCache>
            </c:numRef>
          </c:val>
          <c:extLst>
            <c:ext xmlns:c16="http://schemas.microsoft.com/office/drawing/2014/chart" uri="{C3380CC4-5D6E-409C-BE32-E72D297353CC}">
              <c16:uniqueId val="{00000001-5D66-477A-BE5D-BE52CEA66B53}"/>
            </c:ext>
          </c:extLst>
        </c:ser>
        <c:dLbls>
          <c:showLegendKey val="0"/>
          <c:showVal val="0"/>
          <c:showCatName val="0"/>
          <c:showSerName val="0"/>
          <c:showPercent val="0"/>
          <c:showBubbleSize val="0"/>
        </c:dLbls>
        <c:gapWidth val="89"/>
        <c:gapDepth val="29"/>
        <c:shape val="box"/>
        <c:axId val="1354377136"/>
        <c:axId val="1354378096"/>
        <c:axId val="0"/>
      </c:bar3DChart>
      <c:catAx>
        <c:axId val="135437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78096"/>
        <c:crosses val="autoZero"/>
        <c:auto val="1"/>
        <c:lblAlgn val="ctr"/>
        <c:lblOffset val="100"/>
        <c:noMultiLvlLbl val="0"/>
      </c:catAx>
      <c:valAx>
        <c:axId val="135437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7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46100" dist="50800" sx="47000" sy="47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 ยางพารา.xlsx]ภาคผล!ภาพภาค</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th-TH" sz="900"/>
              <a:t>ผลผลิตยางพาราตามภูมิภาค</a:t>
            </a:r>
            <a:endParaRPr lang="en-US" sz="900"/>
          </a:p>
        </c:rich>
      </c:tx>
      <c:layout>
        <c:manualLayout>
          <c:xMode val="edge"/>
          <c:yMode val="edge"/>
          <c:x val="0.5043935538592027"/>
          <c:y val="4.654588530415999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0800" dist="38100" dir="8100000" algn="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1995D"/>
          </a:solidFill>
          <a:ln>
            <a:noFill/>
          </a:ln>
          <a:effectLst>
            <a:outerShdw blurRad="50800" dist="38100" dir="8100000" algn="tr" rotWithShape="0">
              <a:prstClr val="black">
                <a:alpha val="40000"/>
              </a:prstClr>
            </a:outerShdw>
          </a:effectLst>
        </c:spPr>
        <c:dLbl>
          <c:idx val="0"/>
          <c:layout>
            <c:manualLayout>
              <c:x val="-2.257305336832896E-2"/>
              <c:y val="-2.10979877515311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F114BF9-67DF-49A5-89AE-60408FE3747B}" type="PERCENTAGE">
                  <a:rPr lang="en-US">
                    <a:solidFill>
                      <a:sysClr val="windowText" lastClr="000000"/>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rgbClr val="0070C0"/>
          </a:solidFill>
          <a:ln>
            <a:noFill/>
          </a:ln>
          <a:effectLst>
            <a:outerShdw blurRad="50800" dist="38100" dir="8100000" algn="tr" rotWithShape="0">
              <a:prstClr val="black">
                <a:alpha val="40000"/>
              </a:prstClr>
            </a:outerShdw>
          </a:effectLst>
        </c:spPr>
        <c:dLbl>
          <c:idx val="0"/>
          <c:layout>
            <c:manualLayout>
              <c:x val="3.4033464566929031E-2"/>
              <c:y val="-2.1341498979294254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F7AFACE-889D-40D8-AD4D-38E832805E26}" type="PERCENTAGE">
                  <a:rPr lang="en-US">
                    <a:solidFill>
                      <a:sysClr val="windowText" lastClr="000000"/>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4">
              <a:lumMod val="60000"/>
              <a:lumOff val="40000"/>
            </a:schemeClr>
          </a:solidFill>
          <a:ln>
            <a:noFill/>
          </a:ln>
          <a:effectLst>
            <a:outerShdw blurRad="50800" dist="38100" dir="8100000" algn="tr" rotWithShape="0">
              <a:prstClr val="black">
                <a:alpha val="40000"/>
              </a:prstClr>
            </a:outerShdw>
          </a:effectLst>
        </c:spPr>
        <c:dLbl>
          <c:idx val="0"/>
          <c:layout>
            <c:manualLayout>
              <c:x val="-6.6089238845144869E-3"/>
              <c:y val="-3.49114173228346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66FFFF"/>
          </a:solidFill>
          <a:ln>
            <a:noFill/>
          </a:ln>
          <a:effectLst>
            <a:outerShdw blurRad="50800" dist="38100" dir="8100000" algn="tr"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F912DAF3-F5B9-428A-885F-84EBD9253F00}" type="PERCENTAGE">
                  <a:rPr lang="en-US">
                    <a:solidFill>
                      <a:sysClr val="windowText" lastClr="000000"/>
                    </a:solidFill>
                  </a:rPr>
                  <a:pPr>
                    <a:defRPr>
                      <a:solidFill>
                        <a:sysClr val="windowText" lastClr="000000"/>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rgbClr val="FF99FF"/>
          </a:solidFill>
          <a:ln>
            <a:noFill/>
          </a:ln>
          <a:effectLst>
            <a:outerShdw blurRad="50800" dist="38100" dir="8100000" algn="tr"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953519ED-F3E1-4CB8-8F20-641DFCE90438}" type="PERCENTAGE">
                  <a:rPr lang="en-US">
                    <a:solidFill>
                      <a:sysClr val="windowText" lastClr="000000"/>
                    </a:solidFill>
                  </a:rPr>
                  <a:pPr>
                    <a:defRPr>
                      <a:solidFill>
                        <a:sysClr val="windowText" lastClr="000000"/>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rgbClr val="9999FF"/>
          </a:solidFill>
          <a:ln>
            <a:noFill/>
          </a:ln>
          <a:effectLst>
            <a:outerShdw blurRad="50800" dist="38100" dir="8100000" algn="tr"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81826C7-5E5B-468F-AC8C-C6CF606A6A1D}" type="PERCENTAGE">
                  <a:rPr lang="en-US">
                    <a:solidFill>
                      <a:sysClr val="windowText" lastClr="000000"/>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ภาคผล!$B$3</c:f>
              <c:strCache>
                <c:ptCount val="1"/>
                <c:pt idx="0">
                  <c:v>Total</c:v>
                </c:pt>
              </c:strCache>
            </c:strRef>
          </c:tx>
          <c:spPr>
            <a:effectLst>
              <a:outerShdw blurRad="50800" dist="38100" dir="8100000" algn="tr" rotWithShape="0">
                <a:prstClr val="black">
                  <a:alpha val="40000"/>
                </a:prstClr>
              </a:outerShdw>
            </a:effectLst>
          </c:spPr>
          <c:dPt>
            <c:idx val="0"/>
            <c:bubble3D val="0"/>
            <c:spPr>
              <a:solidFill>
                <a:schemeClr val="accent4">
                  <a:lumMod val="60000"/>
                  <a:lumOff val="40000"/>
                </a:schemeClr>
              </a:solidFill>
              <a:ln>
                <a:noFill/>
              </a:ln>
              <a:effectLst>
                <a:outerShdw blurRad="50800" dist="38100" dir="8100000" algn="tr" rotWithShape="0">
                  <a:prstClr val="black">
                    <a:alpha val="40000"/>
                  </a:prstClr>
                </a:outerShdw>
              </a:effectLst>
            </c:spPr>
            <c:extLst>
              <c:ext xmlns:c16="http://schemas.microsoft.com/office/drawing/2014/chart" uri="{C3380CC4-5D6E-409C-BE32-E72D297353CC}">
                <c16:uniqueId val="{00000004-F263-4B84-AAD4-97170C4A66C2}"/>
              </c:ext>
            </c:extLst>
          </c:dPt>
          <c:dPt>
            <c:idx val="1"/>
            <c:bubble3D val="0"/>
            <c:spPr>
              <a:solidFill>
                <a:srgbClr val="0070C0"/>
              </a:solidFill>
              <a:ln>
                <a:noFill/>
              </a:ln>
              <a:effectLst>
                <a:outerShdw blurRad="50800" dist="38100" dir="8100000" algn="tr" rotWithShape="0">
                  <a:prstClr val="black">
                    <a:alpha val="40000"/>
                  </a:prstClr>
                </a:outerShdw>
              </a:effectLst>
            </c:spPr>
            <c:extLst>
              <c:ext xmlns:c16="http://schemas.microsoft.com/office/drawing/2014/chart" uri="{C3380CC4-5D6E-409C-BE32-E72D297353CC}">
                <c16:uniqueId val="{00000003-F263-4B84-AAD4-97170C4A66C2}"/>
              </c:ext>
            </c:extLst>
          </c:dPt>
          <c:dPt>
            <c:idx val="2"/>
            <c:bubble3D val="0"/>
            <c:spPr>
              <a:solidFill>
                <a:srgbClr val="9999FF"/>
              </a:solidFill>
              <a:ln>
                <a:noFill/>
              </a:ln>
              <a:effectLst>
                <a:outerShdw blurRad="50800" dist="38100" dir="8100000" algn="tr" rotWithShape="0">
                  <a:prstClr val="black">
                    <a:alpha val="40000"/>
                  </a:prstClr>
                </a:outerShdw>
              </a:effectLst>
            </c:spPr>
            <c:extLst>
              <c:ext xmlns:c16="http://schemas.microsoft.com/office/drawing/2014/chart" uri="{C3380CC4-5D6E-409C-BE32-E72D297353CC}">
                <c16:uniqueId val="{00000007-F263-4B84-AAD4-97170C4A66C2}"/>
              </c:ext>
            </c:extLst>
          </c:dPt>
          <c:dPt>
            <c:idx val="3"/>
            <c:bubble3D val="0"/>
            <c:spPr>
              <a:solidFill>
                <a:srgbClr val="FF99FF"/>
              </a:solidFill>
              <a:ln>
                <a:noFill/>
              </a:ln>
              <a:effectLst>
                <a:outerShdw blurRad="50800" dist="38100" dir="8100000" algn="tr" rotWithShape="0">
                  <a:prstClr val="black">
                    <a:alpha val="40000"/>
                  </a:prstClr>
                </a:outerShdw>
              </a:effectLst>
            </c:spPr>
            <c:extLst>
              <c:ext xmlns:c16="http://schemas.microsoft.com/office/drawing/2014/chart" uri="{C3380CC4-5D6E-409C-BE32-E72D297353CC}">
                <c16:uniqueId val="{00000006-F263-4B84-AAD4-97170C4A66C2}"/>
              </c:ext>
            </c:extLst>
          </c:dPt>
          <c:dPt>
            <c:idx val="4"/>
            <c:bubble3D val="0"/>
            <c:spPr>
              <a:solidFill>
                <a:srgbClr val="66FFFF"/>
              </a:solidFill>
              <a:ln>
                <a:noFill/>
              </a:ln>
              <a:effectLst>
                <a:outerShdw blurRad="50800" dist="38100" dir="8100000" algn="tr" rotWithShape="0">
                  <a:prstClr val="black">
                    <a:alpha val="40000"/>
                  </a:prstClr>
                </a:outerShdw>
              </a:effectLst>
            </c:spPr>
            <c:extLst>
              <c:ext xmlns:c16="http://schemas.microsoft.com/office/drawing/2014/chart" uri="{C3380CC4-5D6E-409C-BE32-E72D297353CC}">
                <c16:uniqueId val="{00000005-F263-4B84-AAD4-97170C4A66C2}"/>
              </c:ext>
            </c:extLst>
          </c:dPt>
          <c:dPt>
            <c:idx val="5"/>
            <c:bubble3D val="0"/>
            <c:spPr>
              <a:solidFill>
                <a:srgbClr val="F1995D"/>
              </a:solidFill>
              <a:ln>
                <a:noFill/>
              </a:ln>
              <a:effectLst>
                <a:outerShdw blurRad="50800" dist="38100" dir="8100000" algn="tr" rotWithShape="0">
                  <a:prstClr val="black">
                    <a:alpha val="40000"/>
                  </a:prstClr>
                </a:outerShdw>
              </a:effectLst>
            </c:spPr>
            <c:extLst>
              <c:ext xmlns:c16="http://schemas.microsoft.com/office/drawing/2014/chart" uri="{C3380CC4-5D6E-409C-BE32-E72D297353CC}">
                <c16:uniqueId val="{00000002-F263-4B84-AAD4-97170C4A66C2}"/>
              </c:ext>
            </c:extLst>
          </c:dPt>
          <c:dLbls>
            <c:dLbl>
              <c:idx val="0"/>
              <c:layout>
                <c:manualLayout>
                  <c:x val="-6.6089238845144869E-3"/>
                  <c:y val="-3.49114173228346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263-4B84-AAD4-97170C4A66C2}"/>
                </c:ext>
              </c:extLst>
            </c:dLbl>
            <c:dLbl>
              <c:idx val="1"/>
              <c:layout>
                <c:manualLayout>
                  <c:x val="3.4033464566929031E-2"/>
                  <c:y val="-2.1341498979294254E-2"/>
                </c:manualLayout>
              </c:layout>
              <c:tx>
                <c:rich>
                  <a:bodyPr/>
                  <a:lstStyle/>
                  <a:p>
                    <a:fld id="{2F7AFACE-889D-40D8-AD4D-38E832805E26}" type="PERCENTAGE">
                      <a:rPr lang="en-US">
                        <a:solidFill>
                          <a:sysClr val="windowText" lastClr="000000"/>
                        </a:solidFill>
                      </a:rPr>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263-4B84-AAD4-97170C4A66C2}"/>
                </c:ext>
              </c:extLst>
            </c:dLbl>
            <c:dLbl>
              <c:idx val="2"/>
              <c:tx>
                <c:rich>
                  <a:bodyPr/>
                  <a:lstStyle/>
                  <a:p>
                    <a:fld id="{B81826C7-5E5B-468F-AC8C-C6CF606A6A1D}" type="PERCENTAGE">
                      <a:rPr lang="en-US">
                        <a:solidFill>
                          <a:sysClr val="windowText" lastClr="000000"/>
                        </a:solidFill>
                      </a:rPr>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F263-4B84-AAD4-97170C4A66C2}"/>
                </c:ext>
              </c:extLst>
            </c:dLbl>
            <c:dLbl>
              <c:idx val="3"/>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953519ED-F3E1-4CB8-8F20-641DFCE90438}" type="PERCENTAGE">
                      <a:rPr lang="en-US">
                        <a:solidFill>
                          <a:sysClr val="windowText" lastClr="000000"/>
                        </a:solidFill>
                      </a:rPr>
                      <a:pPr>
                        <a:defRPr>
                          <a:solidFill>
                            <a:sysClr val="windowText" lastClr="000000"/>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F263-4B84-AAD4-97170C4A66C2}"/>
                </c:ext>
              </c:extLst>
            </c:dLbl>
            <c:dLbl>
              <c:idx val="4"/>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F912DAF3-F5B9-428A-885F-84EBD9253F00}" type="PERCENTAGE">
                      <a:rPr lang="en-US">
                        <a:solidFill>
                          <a:sysClr val="windowText" lastClr="000000"/>
                        </a:solidFill>
                      </a:rPr>
                      <a:pPr>
                        <a:defRPr>
                          <a:solidFill>
                            <a:sysClr val="windowText" lastClr="000000"/>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263-4B84-AAD4-97170C4A66C2}"/>
                </c:ext>
              </c:extLst>
            </c:dLbl>
            <c:dLbl>
              <c:idx val="5"/>
              <c:layout>
                <c:manualLayout>
                  <c:x val="-2.257305336832896E-2"/>
                  <c:y val="-2.10979877515311E-2"/>
                </c:manualLayout>
              </c:layout>
              <c:tx>
                <c:rich>
                  <a:bodyPr/>
                  <a:lstStyle/>
                  <a:p>
                    <a:fld id="{9F114BF9-67DF-49A5-89AE-60408FE3747B}" type="PERCENTAGE">
                      <a:rPr lang="en-US">
                        <a:solidFill>
                          <a:sysClr val="windowText" lastClr="000000"/>
                        </a:solidFill>
                      </a:rPr>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263-4B84-AAD4-97170C4A66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ภาคผล!$A$4:$A$10</c:f>
              <c:strCache>
                <c:ptCount val="6"/>
                <c:pt idx="0">
                  <c:v>ภาคกลาง</c:v>
                </c:pt>
                <c:pt idx="1">
                  <c:v>ภาคตะวันตก</c:v>
                </c:pt>
                <c:pt idx="2">
                  <c:v>ภาคตะวันออก</c:v>
                </c:pt>
                <c:pt idx="3">
                  <c:v>ภาคตะวันออกเฉียงเหนือ</c:v>
                </c:pt>
                <c:pt idx="4">
                  <c:v>ภาคใต้</c:v>
                </c:pt>
                <c:pt idx="5">
                  <c:v>ภาคเหนือ</c:v>
                </c:pt>
              </c:strCache>
            </c:strRef>
          </c:cat>
          <c:val>
            <c:numRef>
              <c:f>ภาคผล!$B$4:$B$10</c:f>
              <c:numCache>
                <c:formatCode>General</c:formatCode>
                <c:ptCount val="6"/>
                <c:pt idx="0">
                  <c:v>93863</c:v>
                </c:pt>
                <c:pt idx="1">
                  <c:v>76764</c:v>
                </c:pt>
                <c:pt idx="2">
                  <c:v>347672</c:v>
                </c:pt>
                <c:pt idx="3">
                  <c:v>1311533</c:v>
                </c:pt>
                <c:pt idx="4">
                  <c:v>2910030</c:v>
                </c:pt>
                <c:pt idx="5">
                  <c:v>152589</c:v>
                </c:pt>
              </c:numCache>
            </c:numRef>
          </c:val>
          <c:extLst>
            <c:ext xmlns:c16="http://schemas.microsoft.com/office/drawing/2014/chart" uri="{C3380CC4-5D6E-409C-BE32-E72D297353CC}">
              <c16:uniqueId val="{00000000-F263-4B84-AAD4-97170C4A66C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7097006004020487"/>
          <c:y val="0.18265254453812743"/>
          <c:w val="0.308673705863103"/>
          <c:h val="0.80696304554850995"/>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 ยางพารา.xlsx]ภาคเนื้อที่!ภาคพท</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	</a:t>
            </a:r>
            <a:r>
              <a:rPr lang="th-TH" sz="1100">
                <a:latin typeface="Angsana New" panose="02020603050405020304" pitchFamily="18" charset="-34"/>
                <a:cs typeface="Angsana New" panose="02020603050405020304" pitchFamily="18" charset="-34"/>
              </a:rPr>
              <a:t>พื้นที่เพาะปลูกยางพาราตามภูมิภาค</a:t>
            </a:r>
            <a:endParaRPr lang="en-US">
              <a:latin typeface="Angsana New" panose="02020603050405020304" pitchFamily="18" charset="-34"/>
              <a:cs typeface="Angsana New" panose="02020603050405020304" pitchFamily="18" charset="-34"/>
            </a:endParaRPr>
          </a:p>
        </c:rich>
      </c:tx>
      <c:layout>
        <c:manualLayout>
          <c:xMode val="edge"/>
          <c:yMode val="edge"/>
          <c:x val="0.26368672397325693"/>
          <c:y val="4.41152197747433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dLbl>
          <c:idx val="0"/>
          <c:layout>
            <c:manualLayout>
              <c:x val="-7.5920693539933371E-3"/>
              <c:y val="-2.5186643336249634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7AC45E0B-6322-40A2-800D-65FDEB92ED43}" type="PERCENTAGE">
                  <a:rPr lang="en-US">
                    <a:solidFill>
                      <a:schemeClr val="tx1"/>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outerShdw blurRad="317500" algn="ctr" rotWithShape="0">
              <a:prstClr val="black">
                <a:alpha val="25000"/>
              </a:prstClr>
            </a:outerShdw>
          </a:effectLst>
        </c:spPr>
        <c:dLbl>
          <c:idx val="0"/>
          <c:layout>
            <c:manualLayout>
              <c:x val="1.6064919964575965E-2"/>
              <c:y val="-4.3629702537182853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62E2861-A950-4752-89E1-2BADF40936AA}" type="PERCENTAGE">
                  <a:rPr lang="en-US">
                    <a:solidFill>
                      <a:schemeClr val="tx1"/>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a:outerShdw blurRad="317500" algn="ctr" rotWithShape="0">
              <a:prstClr val="black">
                <a:alpha val="25000"/>
              </a:prstClr>
            </a:outerShdw>
          </a:effectLst>
        </c:spPr>
        <c:dLbl>
          <c:idx val="0"/>
          <c:layout>
            <c:manualLayout>
              <c:x val="3.6136129502557401E-2"/>
              <c:y val="-3.0172061825605133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15E324A1-C102-466C-97B4-630D16949F27}" type="PERCENTAGE">
                  <a:rPr lang="en-US">
                    <a:solidFill>
                      <a:schemeClr val="tx1"/>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4C1D5B2-0BD8-4F07-81DD-CB4B83FF95AA}" type="PERCENTAGE">
                  <a:rPr lang="en-US">
                    <a:solidFill>
                      <a:schemeClr val="tx1"/>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9304C70-8101-4AF0-852A-9AF3850ABB46}" type="PERCENTAGE">
                  <a:rPr lang="en-US">
                    <a:solidFill>
                      <a:schemeClr val="tx1"/>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3.9928404364927172E-2"/>
          <c:y val="0.23001853882188777"/>
          <c:w val="0.57369131150869757"/>
          <c:h val="0.76032253563241314"/>
        </c:manualLayout>
      </c:layout>
      <c:pieChart>
        <c:varyColors val="1"/>
        <c:ser>
          <c:idx val="0"/>
          <c:order val="0"/>
          <c:tx>
            <c:strRef>
              <c:f>ภาคเนื้อที่!$B$3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FA5-4DC2-B4AA-BEA0EAA5066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4-7FA5-4DC2-B4AA-BEA0EAA50664}"/>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7FA5-4DC2-B4AA-BEA0EAA50664}"/>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6-7FA5-4DC2-B4AA-BEA0EAA50664}"/>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FA5-4DC2-B4AA-BEA0EAA50664}"/>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7FA5-4DC2-B4AA-BEA0EAA50664}"/>
              </c:ext>
            </c:extLst>
          </c:dPt>
          <c:dLbls>
            <c:dLbl>
              <c:idx val="0"/>
              <c:layout>
                <c:manualLayout>
                  <c:x val="1.6064919964575965E-2"/>
                  <c:y val="-4.3629702537182853E-2"/>
                </c:manualLayout>
              </c:layout>
              <c:tx>
                <c:rich>
                  <a:bodyPr/>
                  <a:lstStyle/>
                  <a:p>
                    <a:fld id="{E62E2861-A950-4752-89E1-2BADF40936AA}" type="PERCENTAGE">
                      <a:rPr lang="en-US">
                        <a:solidFill>
                          <a:schemeClr val="tx1"/>
                        </a:solidFill>
                      </a:rPr>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FA5-4DC2-B4AA-BEA0EAA50664}"/>
                </c:ext>
              </c:extLst>
            </c:dLbl>
            <c:dLbl>
              <c:idx val="1"/>
              <c:layout>
                <c:manualLayout>
                  <c:x val="3.6136129502557401E-2"/>
                  <c:y val="-3.0172061825605133E-2"/>
                </c:manualLayout>
              </c:layout>
              <c:tx>
                <c:rich>
                  <a:bodyPr/>
                  <a:lstStyle/>
                  <a:p>
                    <a:fld id="{15E324A1-C102-466C-97B4-630D16949F27}" type="PERCENTAGE">
                      <a:rPr lang="en-US">
                        <a:solidFill>
                          <a:schemeClr val="tx1"/>
                        </a:solidFill>
                      </a:rPr>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FA5-4DC2-B4AA-BEA0EAA50664}"/>
                </c:ext>
              </c:extLst>
            </c:dLbl>
            <c:dLbl>
              <c:idx val="3"/>
              <c:tx>
                <c:rich>
                  <a:bodyPr/>
                  <a:lstStyle/>
                  <a:p>
                    <a:fld id="{B9304C70-8101-4AF0-852A-9AF3850ABB46}" type="PERCENTAGE">
                      <a:rPr lang="en-US">
                        <a:solidFill>
                          <a:schemeClr val="tx1"/>
                        </a:solidFill>
                      </a:rPr>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7FA5-4DC2-B4AA-BEA0EAA50664}"/>
                </c:ext>
              </c:extLst>
            </c:dLbl>
            <c:dLbl>
              <c:idx val="4"/>
              <c:tx>
                <c:rich>
                  <a:bodyPr/>
                  <a:lstStyle/>
                  <a:p>
                    <a:fld id="{B4C1D5B2-0BD8-4F07-81DD-CB4B83FF95AA}" type="PERCENTAGE">
                      <a:rPr lang="en-US">
                        <a:solidFill>
                          <a:schemeClr val="tx1"/>
                        </a:solidFill>
                      </a:rPr>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FA5-4DC2-B4AA-BEA0EAA50664}"/>
                </c:ext>
              </c:extLst>
            </c:dLbl>
            <c:dLbl>
              <c:idx val="5"/>
              <c:layout>
                <c:manualLayout>
                  <c:x val="-7.5920693539933371E-3"/>
                  <c:y val="-2.5186643336249634E-2"/>
                </c:manualLayout>
              </c:layout>
              <c:tx>
                <c:rich>
                  <a:bodyPr/>
                  <a:lstStyle/>
                  <a:p>
                    <a:fld id="{7AC45E0B-6322-40A2-800D-65FDEB92ED43}" type="PERCENTAGE">
                      <a:rPr lang="en-US">
                        <a:solidFill>
                          <a:schemeClr val="tx1"/>
                        </a:solidFill>
                      </a:rPr>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FA5-4DC2-B4AA-BEA0EAA5066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ภาคเนื้อที่!$A$4:$A$10</c:f>
              <c:strCache>
                <c:ptCount val="6"/>
                <c:pt idx="0">
                  <c:v>ภาคกลาง</c:v>
                </c:pt>
                <c:pt idx="1">
                  <c:v>ภาคตะวันตก</c:v>
                </c:pt>
                <c:pt idx="2">
                  <c:v>ภาคตะวันออก</c:v>
                </c:pt>
                <c:pt idx="3">
                  <c:v>ภาคตะวันออกเฉียงเหนือ</c:v>
                </c:pt>
                <c:pt idx="4">
                  <c:v>ภาคใต้</c:v>
                </c:pt>
                <c:pt idx="5">
                  <c:v>ภาคเหนือ</c:v>
                </c:pt>
              </c:strCache>
            </c:strRef>
          </c:cat>
          <c:val>
            <c:numRef>
              <c:f>ภาคเนื้อที่!$B$4:$B$10</c:f>
              <c:numCache>
                <c:formatCode>General</c:formatCode>
                <c:ptCount val="6"/>
                <c:pt idx="0">
                  <c:v>529004</c:v>
                </c:pt>
                <c:pt idx="1">
                  <c:v>448174</c:v>
                </c:pt>
                <c:pt idx="2">
                  <c:v>1809868</c:v>
                </c:pt>
                <c:pt idx="3">
                  <c:v>5853295</c:v>
                </c:pt>
                <c:pt idx="4">
                  <c:v>12541283</c:v>
                </c:pt>
                <c:pt idx="5">
                  <c:v>792293</c:v>
                </c:pt>
              </c:numCache>
            </c:numRef>
          </c:val>
          <c:extLst>
            <c:ext xmlns:c16="http://schemas.microsoft.com/office/drawing/2014/chart" uri="{C3380CC4-5D6E-409C-BE32-E72D297353CC}">
              <c16:uniqueId val="{00000000-7FA5-4DC2-B4AA-BEA0EAA5066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3139799502139593"/>
          <c:y val="0.29297159374065584"/>
          <c:w val="0.34185892952492686"/>
          <c:h val="0.70253762583474533"/>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 ยางพารา.xlsx]กราฟดุล!ดุลการค้า</c:name>
    <c:fmtId val="2"/>
  </c:pivotSource>
  <c:chart>
    <c:autoTitleDeleted val="0"/>
    <c:pivotFmts>
      <c:pivotFmt>
        <c:idx val="0"/>
        <c:spPr>
          <a:solidFill>
            <a:srgbClr val="99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rgbClr val="FF33CC"/>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9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rgbClr val="FF33CC"/>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rgbClr val="0033CC"/>
              </a:gs>
              <a:gs pos="50000">
                <a:srgbClr val="A946E6"/>
              </a:gs>
              <a:gs pos="100000">
                <a:srgbClr val="B48BFF"/>
              </a:gs>
            </a:gsLst>
            <a:lin ang="81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rgbClr val="FF33CC"/>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73388694517976"/>
          <c:y val="0.16264541093635554"/>
          <c:w val="0.83203445737036885"/>
          <c:h val="0.59239875241779161"/>
        </c:manualLayout>
      </c:layout>
      <c:barChart>
        <c:barDir val="col"/>
        <c:grouping val="clustered"/>
        <c:varyColors val="0"/>
        <c:ser>
          <c:idx val="0"/>
          <c:order val="0"/>
          <c:tx>
            <c:strRef>
              <c:f>กราฟดุล!$B$3</c:f>
              <c:strCache>
                <c:ptCount val="1"/>
                <c:pt idx="0">
                  <c:v>Sum of มูลค่าการส่งออก</c:v>
                </c:pt>
              </c:strCache>
            </c:strRef>
          </c:tx>
          <c:spPr>
            <a:gradFill flip="none" rotWithShape="1">
              <a:gsLst>
                <a:gs pos="0">
                  <a:srgbClr val="0033CC"/>
                </a:gs>
                <a:gs pos="50000">
                  <a:srgbClr val="A946E6"/>
                </a:gs>
                <a:gs pos="100000">
                  <a:srgbClr val="B48BFF"/>
                </a:gs>
              </a:gsLst>
              <a:lin ang="8100000" scaled="1"/>
              <a:tileRect/>
            </a:gradFill>
            <a:ln>
              <a:noFill/>
            </a:ln>
            <a:effectLst/>
          </c:spPr>
          <c:invertIfNegative val="0"/>
          <c:cat>
            <c:strRef>
              <c:f>กราฟดุล!$A$4:$A$16</c:f>
              <c:strCache>
                <c:ptCount val="12"/>
                <c:pt idx="0">
                  <c:v>มกราคม</c:v>
                </c:pt>
                <c:pt idx="1">
                  <c:v>กุมภาพันธ์</c:v>
                </c:pt>
                <c:pt idx="2">
                  <c:v>มีนาคม</c:v>
                </c:pt>
                <c:pt idx="3">
                  <c:v>เมษายน</c:v>
                </c:pt>
                <c:pt idx="4">
                  <c:v>พฤษภาคม</c:v>
                </c:pt>
                <c:pt idx="5">
                  <c:v>มิถุนายน</c:v>
                </c:pt>
                <c:pt idx="6">
                  <c:v>กรกฎาคม</c:v>
                </c:pt>
                <c:pt idx="7">
                  <c:v>สิงหาคม</c:v>
                </c:pt>
                <c:pt idx="8">
                  <c:v>กันยายน</c:v>
                </c:pt>
                <c:pt idx="9">
                  <c:v>ตุลาคม</c:v>
                </c:pt>
                <c:pt idx="10">
                  <c:v>พฤศจิกายน</c:v>
                </c:pt>
                <c:pt idx="11">
                  <c:v>ธันวาคม</c:v>
                </c:pt>
              </c:strCache>
            </c:strRef>
          </c:cat>
          <c:val>
            <c:numRef>
              <c:f>กราฟดุล!$B$4:$B$16</c:f>
              <c:numCache>
                <c:formatCode>General</c:formatCode>
                <c:ptCount val="12"/>
                <c:pt idx="0">
                  <c:v>16241.43</c:v>
                </c:pt>
                <c:pt idx="1">
                  <c:v>20279.93</c:v>
                </c:pt>
                <c:pt idx="2">
                  <c:v>24077.75</c:v>
                </c:pt>
                <c:pt idx="3">
                  <c:v>20235.439999999999</c:v>
                </c:pt>
                <c:pt idx="4">
                  <c:v>18634.63</c:v>
                </c:pt>
                <c:pt idx="5">
                  <c:v>18359.09</c:v>
                </c:pt>
                <c:pt idx="6">
                  <c:v>19311.740000000002</c:v>
                </c:pt>
                <c:pt idx="7">
                  <c:v>21276.21</c:v>
                </c:pt>
                <c:pt idx="8">
                  <c:v>20564.96</c:v>
                </c:pt>
                <c:pt idx="9">
                  <c:v>22355.19</c:v>
                </c:pt>
                <c:pt idx="10">
                  <c:v>21640.080000000002</c:v>
                </c:pt>
                <c:pt idx="11">
                  <c:v>23962.59</c:v>
                </c:pt>
              </c:numCache>
            </c:numRef>
          </c:val>
          <c:extLst>
            <c:ext xmlns:c16="http://schemas.microsoft.com/office/drawing/2014/chart" uri="{C3380CC4-5D6E-409C-BE32-E72D297353CC}">
              <c16:uniqueId val="{00000000-E502-4D17-99EB-DF49C40C281C}"/>
            </c:ext>
          </c:extLst>
        </c:ser>
        <c:ser>
          <c:idx val="1"/>
          <c:order val="1"/>
          <c:tx>
            <c:strRef>
              <c:f>กราฟดุล!$C$3</c:f>
              <c:strCache>
                <c:ptCount val="1"/>
                <c:pt idx="0">
                  <c:v>Sum of มูลค่าการนำเข้า</c:v>
                </c:pt>
              </c:strCache>
            </c:strRef>
          </c:tx>
          <c:spPr>
            <a:solidFill>
              <a:schemeClr val="accent2"/>
            </a:solidFill>
            <a:ln>
              <a:noFill/>
            </a:ln>
            <a:effectLst/>
          </c:spPr>
          <c:invertIfNegative val="0"/>
          <c:cat>
            <c:strRef>
              <c:f>กราฟดุล!$A$4:$A$16</c:f>
              <c:strCache>
                <c:ptCount val="12"/>
                <c:pt idx="0">
                  <c:v>มกราคม</c:v>
                </c:pt>
                <c:pt idx="1">
                  <c:v>กุมภาพันธ์</c:v>
                </c:pt>
                <c:pt idx="2">
                  <c:v>มีนาคม</c:v>
                </c:pt>
                <c:pt idx="3">
                  <c:v>เมษายน</c:v>
                </c:pt>
                <c:pt idx="4">
                  <c:v>พฤษภาคม</c:v>
                </c:pt>
                <c:pt idx="5">
                  <c:v>มิถุนายน</c:v>
                </c:pt>
                <c:pt idx="6">
                  <c:v>กรกฎาคม</c:v>
                </c:pt>
                <c:pt idx="7">
                  <c:v>สิงหาคม</c:v>
                </c:pt>
                <c:pt idx="8">
                  <c:v>กันยายน</c:v>
                </c:pt>
                <c:pt idx="9">
                  <c:v>ตุลาคม</c:v>
                </c:pt>
                <c:pt idx="10">
                  <c:v>พฤศจิกายน</c:v>
                </c:pt>
                <c:pt idx="11">
                  <c:v>ธันวาคม</c:v>
                </c:pt>
              </c:strCache>
            </c:strRef>
          </c:cat>
          <c:val>
            <c:numRef>
              <c:f>กราฟดุล!$C$4:$C$16</c:f>
              <c:numCache>
                <c:formatCode>General</c:formatCode>
                <c:ptCount val="12"/>
                <c:pt idx="0">
                  <c:v>331.61</c:v>
                </c:pt>
                <c:pt idx="1">
                  <c:v>444.22</c:v>
                </c:pt>
                <c:pt idx="2">
                  <c:v>376.01</c:v>
                </c:pt>
                <c:pt idx="3">
                  <c:v>355.14</c:v>
                </c:pt>
                <c:pt idx="4">
                  <c:v>310.5</c:v>
                </c:pt>
                <c:pt idx="5">
                  <c:v>350.18</c:v>
                </c:pt>
                <c:pt idx="6">
                  <c:v>313.44</c:v>
                </c:pt>
                <c:pt idx="7">
                  <c:v>415.14</c:v>
                </c:pt>
                <c:pt idx="8">
                  <c:v>366.73</c:v>
                </c:pt>
                <c:pt idx="9">
                  <c:v>273.49</c:v>
                </c:pt>
                <c:pt idx="10">
                  <c:v>410.44</c:v>
                </c:pt>
                <c:pt idx="11">
                  <c:v>400.63</c:v>
                </c:pt>
              </c:numCache>
            </c:numRef>
          </c:val>
          <c:extLst>
            <c:ext xmlns:c16="http://schemas.microsoft.com/office/drawing/2014/chart" uri="{C3380CC4-5D6E-409C-BE32-E72D297353CC}">
              <c16:uniqueId val="{00000001-E502-4D17-99EB-DF49C40C281C}"/>
            </c:ext>
          </c:extLst>
        </c:ser>
        <c:dLbls>
          <c:showLegendKey val="0"/>
          <c:showVal val="0"/>
          <c:showCatName val="0"/>
          <c:showSerName val="0"/>
          <c:showPercent val="0"/>
          <c:showBubbleSize val="0"/>
        </c:dLbls>
        <c:gapWidth val="74"/>
        <c:axId val="1237875280"/>
        <c:axId val="1237872880"/>
      </c:barChart>
      <c:lineChart>
        <c:grouping val="standard"/>
        <c:varyColors val="0"/>
        <c:ser>
          <c:idx val="2"/>
          <c:order val="2"/>
          <c:tx>
            <c:strRef>
              <c:f>กราฟดุล!$D$3</c:f>
              <c:strCache>
                <c:ptCount val="1"/>
                <c:pt idx="0">
                  <c:v>Sum of ดุลการค้า</c:v>
                </c:pt>
              </c:strCache>
            </c:strRef>
          </c:tx>
          <c:spPr>
            <a:ln w="28575" cap="rnd">
              <a:solidFill>
                <a:schemeClr val="accent3"/>
              </a:solidFill>
              <a:round/>
            </a:ln>
            <a:effectLst/>
          </c:spPr>
          <c:marker>
            <c:symbol val="circle"/>
            <c:size val="5"/>
            <c:spPr>
              <a:solidFill>
                <a:srgbClr val="FF33CC"/>
              </a:solidFill>
              <a:ln w="9525">
                <a:solidFill>
                  <a:schemeClr val="accent3"/>
                </a:solidFill>
              </a:ln>
              <a:effectLst/>
            </c:spPr>
          </c:marker>
          <c:cat>
            <c:strRef>
              <c:f>กราฟดุล!$A$4:$A$16</c:f>
              <c:strCache>
                <c:ptCount val="12"/>
                <c:pt idx="0">
                  <c:v>มกราคม</c:v>
                </c:pt>
                <c:pt idx="1">
                  <c:v>กุมภาพันธ์</c:v>
                </c:pt>
                <c:pt idx="2">
                  <c:v>มีนาคม</c:v>
                </c:pt>
                <c:pt idx="3">
                  <c:v>เมษายน</c:v>
                </c:pt>
                <c:pt idx="4">
                  <c:v>พฤษภาคม</c:v>
                </c:pt>
                <c:pt idx="5">
                  <c:v>มิถุนายน</c:v>
                </c:pt>
                <c:pt idx="6">
                  <c:v>กรกฎาคม</c:v>
                </c:pt>
                <c:pt idx="7">
                  <c:v>สิงหาคม</c:v>
                </c:pt>
                <c:pt idx="8">
                  <c:v>กันยายน</c:v>
                </c:pt>
                <c:pt idx="9">
                  <c:v>ตุลาคม</c:v>
                </c:pt>
                <c:pt idx="10">
                  <c:v>พฤศจิกายน</c:v>
                </c:pt>
                <c:pt idx="11">
                  <c:v>ธันวาคม</c:v>
                </c:pt>
              </c:strCache>
            </c:strRef>
          </c:cat>
          <c:val>
            <c:numRef>
              <c:f>กราฟดุล!$D$4:$D$16</c:f>
              <c:numCache>
                <c:formatCode>General</c:formatCode>
                <c:ptCount val="12"/>
                <c:pt idx="0">
                  <c:v>15909.82</c:v>
                </c:pt>
                <c:pt idx="1">
                  <c:v>19835.71</c:v>
                </c:pt>
                <c:pt idx="2">
                  <c:v>23701.74</c:v>
                </c:pt>
                <c:pt idx="3">
                  <c:v>19880.3</c:v>
                </c:pt>
                <c:pt idx="4">
                  <c:v>18324.13</c:v>
                </c:pt>
                <c:pt idx="5">
                  <c:v>18008.91</c:v>
                </c:pt>
                <c:pt idx="6">
                  <c:v>18998.300000000003</c:v>
                </c:pt>
                <c:pt idx="7">
                  <c:v>20861.07</c:v>
                </c:pt>
                <c:pt idx="8">
                  <c:v>20198.23</c:v>
                </c:pt>
                <c:pt idx="9">
                  <c:v>22081.699999999997</c:v>
                </c:pt>
                <c:pt idx="10">
                  <c:v>21229.640000000003</c:v>
                </c:pt>
                <c:pt idx="11">
                  <c:v>23561.96</c:v>
                </c:pt>
              </c:numCache>
            </c:numRef>
          </c:val>
          <c:smooth val="0"/>
          <c:extLst>
            <c:ext xmlns:c16="http://schemas.microsoft.com/office/drawing/2014/chart" uri="{C3380CC4-5D6E-409C-BE32-E72D297353CC}">
              <c16:uniqueId val="{00000002-E502-4D17-99EB-DF49C40C281C}"/>
            </c:ext>
          </c:extLst>
        </c:ser>
        <c:dLbls>
          <c:showLegendKey val="0"/>
          <c:showVal val="0"/>
          <c:showCatName val="0"/>
          <c:showSerName val="0"/>
          <c:showPercent val="0"/>
          <c:showBubbleSize val="0"/>
        </c:dLbls>
        <c:marker val="1"/>
        <c:smooth val="0"/>
        <c:axId val="1237875280"/>
        <c:axId val="1237872880"/>
      </c:lineChart>
      <c:catAx>
        <c:axId val="123787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37872880"/>
        <c:crosses val="autoZero"/>
        <c:auto val="1"/>
        <c:lblAlgn val="ctr"/>
        <c:lblOffset val="100"/>
        <c:noMultiLvlLbl val="0"/>
      </c:catAx>
      <c:valAx>
        <c:axId val="123787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237875280"/>
        <c:crosses val="autoZero"/>
        <c:crossBetween val="between"/>
      </c:valAx>
      <c:spPr>
        <a:noFill/>
        <a:ln>
          <a:noFill/>
        </a:ln>
        <a:effectLst/>
      </c:spPr>
    </c:plotArea>
    <c:legend>
      <c:legendPos val="t"/>
      <c:layout>
        <c:manualLayout>
          <c:xMode val="edge"/>
          <c:yMode val="edge"/>
          <c:x val="0.10245396537463394"/>
          <c:y val="0"/>
          <c:w val="0.89476530873770499"/>
          <c:h val="0.17331594243558893"/>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 ยางพารา.xlsx]กราฟนำเข้า!ปริมาณนำเข้าส่งออก</c:name>
    <c:fmtId val="2"/>
  </c:pivotSource>
  <c:chart>
    <c:autoTitleDeleted val="0"/>
    <c:pivotFmts>
      <c:pivotFmt>
        <c:idx val="0"/>
        <c:spPr>
          <a:solidFill>
            <a:srgbClr val="66CC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CC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4D627"/>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outerShdw blurRad="50800" algn="ctr" rotWithShape="0">
            <a:srgbClr val="000000">
              <a:alpha val="43137"/>
            </a:srgbClr>
          </a:outerShdw>
        </a:effectLst>
        <a:sp3d/>
      </c:spPr>
    </c:sideWall>
    <c:backWall>
      <c:thickness val="0"/>
      <c:spPr>
        <a:noFill/>
        <a:ln>
          <a:noFill/>
        </a:ln>
        <a:effectLst>
          <a:outerShdw blurRad="50800" algn="ctr" rotWithShape="0">
            <a:srgbClr val="000000">
              <a:alpha val="43137"/>
            </a:srgbClr>
          </a:outerShdw>
        </a:effectLst>
        <a:sp3d/>
      </c:spPr>
    </c:backWall>
    <c:plotArea>
      <c:layout>
        <c:manualLayout>
          <c:layoutTarget val="inner"/>
          <c:xMode val="edge"/>
          <c:yMode val="edge"/>
          <c:x val="0.11573256715793481"/>
          <c:y val="0.11759427927139492"/>
          <c:w val="0.88426743284206522"/>
          <c:h val="0.67362197419297754"/>
        </c:manualLayout>
      </c:layout>
      <c:bar3DChart>
        <c:barDir val="col"/>
        <c:grouping val="clustered"/>
        <c:varyColors val="0"/>
        <c:ser>
          <c:idx val="0"/>
          <c:order val="0"/>
          <c:tx>
            <c:strRef>
              <c:f>กราฟนำเข้า!$B$3</c:f>
              <c:strCache>
                <c:ptCount val="1"/>
                <c:pt idx="0">
                  <c:v>Sum of ปริมาณการส่งออก</c:v>
                </c:pt>
              </c:strCache>
            </c:strRef>
          </c:tx>
          <c:spPr>
            <a:solidFill>
              <a:srgbClr val="04D627"/>
            </a:solidFill>
            <a:ln>
              <a:noFill/>
            </a:ln>
            <a:effectLst/>
            <a:sp3d/>
          </c:spPr>
          <c:invertIfNegative val="0"/>
          <c:cat>
            <c:strRef>
              <c:f>กราฟนำเข้า!$A$4:$A$16</c:f>
              <c:strCache>
                <c:ptCount val="12"/>
                <c:pt idx="0">
                  <c:v>มกราคม</c:v>
                </c:pt>
                <c:pt idx="1">
                  <c:v>กุมภาพันธ์</c:v>
                </c:pt>
                <c:pt idx="2">
                  <c:v>มีนาคม</c:v>
                </c:pt>
                <c:pt idx="3">
                  <c:v>เมษายน</c:v>
                </c:pt>
                <c:pt idx="4">
                  <c:v>พฤษภาคม</c:v>
                </c:pt>
                <c:pt idx="5">
                  <c:v>มิถุนายน</c:v>
                </c:pt>
                <c:pt idx="6">
                  <c:v>กรกฎาคม</c:v>
                </c:pt>
                <c:pt idx="7">
                  <c:v>สิงหาคม</c:v>
                </c:pt>
                <c:pt idx="8">
                  <c:v>กันยายน</c:v>
                </c:pt>
                <c:pt idx="9">
                  <c:v>ตุลาคม</c:v>
                </c:pt>
                <c:pt idx="10">
                  <c:v>พฤศจิกายน</c:v>
                </c:pt>
                <c:pt idx="11">
                  <c:v>ธันวาคม</c:v>
                </c:pt>
              </c:strCache>
            </c:strRef>
          </c:cat>
          <c:val>
            <c:numRef>
              <c:f>กราฟนำเข้า!$B$4:$B$16</c:f>
              <c:numCache>
                <c:formatCode>General</c:formatCode>
                <c:ptCount val="12"/>
                <c:pt idx="0">
                  <c:v>331250.44</c:v>
                </c:pt>
                <c:pt idx="1">
                  <c:v>416001.51</c:v>
                </c:pt>
                <c:pt idx="2">
                  <c:v>483868.25</c:v>
                </c:pt>
                <c:pt idx="3">
                  <c:v>388748.81</c:v>
                </c:pt>
                <c:pt idx="4">
                  <c:v>349928.38</c:v>
                </c:pt>
                <c:pt idx="5">
                  <c:v>338872.76</c:v>
                </c:pt>
                <c:pt idx="6">
                  <c:v>354913.34</c:v>
                </c:pt>
                <c:pt idx="7">
                  <c:v>394502.9</c:v>
                </c:pt>
                <c:pt idx="8">
                  <c:v>385285.83</c:v>
                </c:pt>
                <c:pt idx="9">
                  <c:v>421448.1</c:v>
                </c:pt>
                <c:pt idx="10">
                  <c:v>405586.67</c:v>
                </c:pt>
                <c:pt idx="11">
                  <c:v>444247.78</c:v>
                </c:pt>
              </c:numCache>
            </c:numRef>
          </c:val>
          <c:extLst>
            <c:ext xmlns:c16="http://schemas.microsoft.com/office/drawing/2014/chart" uri="{C3380CC4-5D6E-409C-BE32-E72D297353CC}">
              <c16:uniqueId val="{00000000-AE01-4470-86F2-64219B933F80}"/>
            </c:ext>
          </c:extLst>
        </c:ser>
        <c:ser>
          <c:idx val="1"/>
          <c:order val="1"/>
          <c:tx>
            <c:strRef>
              <c:f>กราฟนำเข้า!$C$3</c:f>
              <c:strCache>
                <c:ptCount val="1"/>
                <c:pt idx="0">
                  <c:v>Sum of ปริมาณการนำเข้า</c:v>
                </c:pt>
              </c:strCache>
            </c:strRef>
          </c:tx>
          <c:spPr>
            <a:solidFill>
              <a:schemeClr val="accent2"/>
            </a:solidFill>
            <a:ln>
              <a:noFill/>
            </a:ln>
            <a:effectLst/>
            <a:sp3d/>
          </c:spPr>
          <c:invertIfNegative val="0"/>
          <c:cat>
            <c:strRef>
              <c:f>กราฟนำเข้า!$A$4:$A$16</c:f>
              <c:strCache>
                <c:ptCount val="12"/>
                <c:pt idx="0">
                  <c:v>มกราคม</c:v>
                </c:pt>
                <c:pt idx="1">
                  <c:v>กุมภาพันธ์</c:v>
                </c:pt>
                <c:pt idx="2">
                  <c:v>มีนาคม</c:v>
                </c:pt>
                <c:pt idx="3">
                  <c:v>เมษายน</c:v>
                </c:pt>
                <c:pt idx="4">
                  <c:v>พฤษภาคม</c:v>
                </c:pt>
                <c:pt idx="5">
                  <c:v>มิถุนายน</c:v>
                </c:pt>
                <c:pt idx="6">
                  <c:v>กรกฎาคม</c:v>
                </c:pt>
                <c:pt idx="7">
                  <c:v>สิงหาคม</c:v>
                </c:pt>
                <c:pt idx="8">
                  <c:v>กันยายน</c:v>
                </c:pt>
                <c:pt idx="9">
                  <c:v>ตุลาคม</c:v>
                </c:pt>
                <c:pt idx="10">
                  <c:v>พฤศจิกายน</c:v>
                </c:pt>
                <c:pt idx="11">
                  <c:v>ธันวาคม</c:v>
                </c:pt>
              </c:strCache>
            </c:strRef>
          </c:cat>
          <c:val>
            <c:numRef>
              <c:f>กราฟนำเข้า!$C$4:$C$16</c:f>
              <c:numCache>
                <c:formatCode>General</c:formatCode>
                <c:ptCount val="12"/>
                <c:pt idx="0">
                  <c:v>3943.69</c:v>
                </c:pt>
                <c:pt idx="1">
                  <c:v>5277.09</c:v>
                </c:pt>
                <c:pt idx="2">
                  <c:v>4491.32</c:v>
                </c:pt>
                <c:pt idx="3">
                  <c:v>3556.77</c:v>
                </c:pt>
                <c:pt idx="4">
                  <c:v>3387.28</c:v>
                </c:pt>
                <c:pt idx="5">
                  <c:v>3869.85</c:v>
                </c:pt>
                <c:pt idx="6">
                  <c:v>3361.47</c:v>
                </c:pt>
                <c:pt idx="7">
                  <c:v>4313.6499999999996</c:v>
                </c:pt>
                <c:pt idx="8">
                  <c:v>3499.23</c:v>
                </c:pt>
                <c:pt idx="9">
                  <c:v>2671.1</c:v>
                </c:pt>
                <c:pt idx="10">
                  <c:v>4196.38</c:v>
                </c:pt>
                <c:pt idx="11">
                  <c:v>3926.08</c:v>
                </c:pt>
              </c:numCache>
            </c:numRef>
          </c:val>
          <c:extLst>
            <c:ext xmlns:c16="http://schemas.microsoft.com/office/drawing/2014/chart" uri="{C3380CC4-5D6E-409C-BE32-E72D297353CC}">
              <c16:uniqueId val="{00000001-AE01-4470-86F2-64219B933F80}"/>
            </c:ext>
          </c:extLst>
        </c:ser>
        <c:dLbls>
          <c:showLegendKey val="0"/>
          <c:showVal val="0"/>
          <c:showCatName val="0"/>
          <c:showSerName val="0"/>
          <c:showPercent val="0"/>
          <c:showBubbleSize val="0"/>
        </c:dLbls>
        <c:gapWidth val="89"/>
        <c:gapDepth val="29"/>
        <c:shape val="box"/>
        <c:axId val="1354377136"/>
        <c:axId val="1354378096"/>
        <c:axId val="0"/>
      </c:bar3DChart>
      <c:catAx>
        <c:axId val="1354377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54378096"/>
        <c:crosses val="autoZero"/>
        <c:auto val="1"/>
        <c:lblAlgn val="ctr"/>
        <c:lblOffset val="100"/>
        <c:noMultiLvlLbl val="0"/>
      </c:catAx>
      <c:valAx>
        <c:axId val="135437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3543771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 ยางพารา.xlsx]ภาคผล!ภาพภาค</c:name>
    <c:fmtId val="2"/>
  </c:pivotSource>
  <c:chart>
    <c:title>
      <c:tx>
        <c:rich>
          <a:bodyPr rot="0" spcFirstLastPara="1" vertOverflow="ellipsis" vert="horz" wrap="square" anchor="ctr" anchorCtr="1"/>
          <a:lstStyle/>
          <a:p>
            <a:pPr>
              <a:defRPr sz="1800" b="1" i="0" u="none" strike="noStrike" kern="1200" baseline="0">
                <a:solidFill>
                  <a:schemeClr val="tx1"/>
                </a:solidFill>
                <a:latin typeface="Angsana New" panose="02020603050405020304" pitchFamily="18" charset="-34"/>
                <a:ea typeface="+mn-ea"/>
                <a:cs typeface="Angsana New" panose="02020603050405020304" pitchFamily="18" charset="-34"/>
              </a:defRPr>
            </a:pPr>
            <a:r>
              <a:rPr lang="th-TH" sz="1800">
                <a:solidFill>
                  <a:schemeClr val="tx1"/>
                </a:solidFill>
                <a:latin typeface="Angsana New" panose="02020603050405020304" pitchFamily="18" charset="-34"/>
                <a:cs typeface="Angsana New" panose="02020603050405020304" pitchFamily="18" charset="-34"/>
              </a:rPr>
              <a:t>ผลผลิตยางพาราตามภูมิภาค</a:t>
            </a:r>
            <a:endParaRPr lang="en-US" sz="1800">
              <a:solidFill>
                <a:schemeClr val="tx1"/>
              </a:solidFill>
              <a:latin typeface="Angsana New" panose="02020603050405020304" pitchFamily="18" charset="-34"/>
              <a:cs typeface="Angsana New" panose="02020603050405020304" pitchFamily="18" charset="-34"/>
            </a:endParaRPr>
          </a:p>
        </c:rich>
      </c:tx>
      <c:layout>
        <c:manualLayout>
          <c:xMode val="edge"/>
          <c:yMode val="edge"/>
          <c:x val="0.24618864314153638"/>
          <c:y val="3.9467447929934866E-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ngsana New" panose="02020603050405020304" pitchFamily="18" charset="-34"/>
              <a:ea typeface="+mn-ea"/>
              <a:cs typeface="Angsana New" panose="02020603050405020304" pitchFamily="18" charset="-34"/>
            </a:defRPr>
          </a:pPr>
          <a:endParaRPr lang="en-US"/>
        </a:p>
      </c:txPr>
    </c:title>
    <c:autoTitleDeleted val="0"/>
    <c:pivotFmts>
      <c:pivotFmt>
        <c:idx val="0"/>
        <c:spPr>
          <a:solidFill>
            <a:schemeClr val="accent1"/>
          </a:solidFill>
          <a:ln>
            <a:noFill/>
          </a:ln>
          <a:effectLst>
            <a:outerShdw blurRad="50800" dist="38100" dir="8100000" algn="tr" rotWithShape="0">
              <a:prstClr val="black">
                <a:alpha val="4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1995D"/>
          </a:solidFill>
          <a:ln>
            <a:noFill/>
          </a:ln>
          <a:effectLst>
            <a:outerShdw blurRad="50800" dist="38100" dir="8100000" algn="tr" rotWithShape="0">
              <a:prstClr val="black">
                <a:alpha val="40000"/>
              </a:prstClr>
            </a:outerShdw>
          </a:effectLst>
        </c:spPr>
        <c:dLbl>
          <c:idx val="0"/>
          <c:layout>
            <c:manualLayout>
              <c:x val="-2.257305336832896E-2"/>
              <c:y val="-2.10979877515311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F114BF9-67DF-49A5-89AE-60408FE3747B}" type="PERCENTAGE">
                  <a:rPr lang="en-US">
                    <a:solidFill>
                      <a:sysClr val="windowText" lastClr="000000"/>
                    </a:solidFill>
                  </a:rPr>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rgbClr val="0070C0"/>
          </a:solidFill>
          <a:ln>
            <a:noFill/>
          </a:ln>
          <a:effectLst>
            <a:outerShdw blurRad="50800" dist="38100" dir="8100000" algn="tr" rotWithShape="0">
              <a:prstClr val="black">
                <a:alpha val="40000"/>
              </a:prstClr>
            </a:outerShdw>
          </a:effectLst>
        </c:spPr>
        <c:dLbl>
          <c:idx val="0"/>
          <c:layout>
            <c:manualLayout>
              <c:x val="3.4033464566929031E-2"/>
              <c:y val="-2.1341498979294254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F7AFACE-889D-40D8-AD4D-38E832805E26}" type="PERCENTAGE">
                  <a:rPr lang="en-US">
                    <a:solidFill>
                      <a:sysClr val="windowText" lastClr="000000"/>
                    </a:solidFill>
                  </a:rPr>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4">
              <a:lumMod val="60000"/>
              <a:lumOff val="40000"/>
            </a:schemeClr>
          </a:solidFill>
          <a:ln>
            <a:noFill/>
          </a:ln>
          <a:effectLst>
            <a:outerShdw blurRad="50800" dist="38100" dir="8100000" algn="tr" rotWithShape="0">
              <a:prstClr val="black">
                <a:alpha val="40000"/>
              </a:prstClr>
            </a:outerShdw>
          </a:effectLst>
        </c:spPr>
        <c:dLbl>
          <c:idx val="0"/>
          <c:layout>
            <c:manualLayout>
              <c:x val="-6.6089238845144869E-3"/>
              <c:y val="-3.49114173228346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66FFFF"/>
          </a:solidFill>
          <a:ln>
            <a:noFill/>
          </a:ln>
          <a:effectLst>
            <a:outerShdw blurRad="50800" dist="38100" dir="8100000" algn="tr"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F912DAF3-F5B9-428A-885F-84EBD9253F00}" type="PERCENTAGE">
                  <a:rPr lang="en-US">
                    <a:solidFill>
                      <a:sysClr val="windowText" lastClr="000000"/>
                    </a:solidFill>
                  </a:rPr>
                  <a:pPr>
                    <a:defRPr sz="900" b="1" i="0" u="none" strike="noStrike" kern="1200" baseline="0">
                      <a:solidFill>
                        <a:sysClr val="windowText" lastClr="000000"/>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rgbClr val="FF99FF"/>
          </a:solidFill>
          <a:ln>
            <a:noFill/>
          </a:ln>
          <a:effectLst>
            <a:outerShdw blurRad="50800" dist="38100" dir="8100000" algn="tr"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953519ED-F3E1-4CB8-8F20-641DFCE90438}" type="PERCENTAGE">
                  <a:rPr lang="en-US">
                    <a:solidFill>
                      <a:sysClr val="windowText" lastClr="000000"/>
                    </a:solidFill>
                  </a:rPr>
                  <a:pPr>
                    <a:defRPr sz="900" b="1" i="0" u="none" strike="noStrike" kern="1200" baseline="0">
                      <a:solidFill>
                        <a:sysClr val="windowText" lastClr="000000"/>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rgbClr val="9999FF"/>
          </a:solidFill>
          <a:ln>
            <a:noFill/>
          </a:ln>
          <a:effectLst>
            <a:outerShdw blurRad="50800" dist="38100" dir="8100000" algn="tr"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81826C7-5E5B-468F-AC8C-C6CF606A6A1D}" type="PERCENTAGE">
                  <a:rPr lang="en-US">
                    <a:solidFill>
                      <a:sysClr val="windowText" lastClr="000000"/>
                    </a:solidFill>
                  </a:rPr>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a:outerShdw blurRad="50800" dist="38100" dir="8100000" algn="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4">
              <a:lumMod val="60000"/>
              <a:lumOff val="40000"/>
            </a:schemeClr>
          </a:solidFill>
          <a:ln>
            <a:noFill/>
          </a:ln>
          <a:effectLst>
            <a:outerShdw blurRad="50800" dist="38100" dir="8100000" algn="tr" rotWithShape="0">
              <a:prstClr val="black">
                <a:alpha val="40000"/>
              </a:prstClr>
            </a:outerShdw>
          </a:effectLst>
        </c:spPr>
        <c:dLbl>
          <c:idx val="0"/>
          <c:layout>
            <c:manualLayout>
              <c:x val="-6.6089238845144869E-3"/>
              <c:y val="-3.49114173228346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0070C0"/>
          </a:solidFill>
          <a:ln>
            <a:noFill/>
          </a:ln>
          <a:effectLst>
            <a:outerShdw blurRad="50800" dist="38100" dir="8100000" algn="tr" rotWithShape="0">
              <a:prstClr val="black">
                <a:alpha val="40000"/>
              </a:prstClr>
            </a:outerShdw>
          </a:effectLst>
        </c:spPr>
        <c:dLbl>
          <c:idx val="0"/>
          <c:layout>
            <c:manualLayout>
              <c:x val="3.4033464566929031E-2"/>
              <c:y val="-2.1341498979294254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F7AFACE-889D-40D8-AD4D-38E832805E26}" type="PERCENTAGE">
                  <a:rPr lang="en-US">
                    <a:solidFill>
                      <a:sysClr val="windowText" lastClr="000000"/>
                    </a:solidFill>
                  </a:rPr>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solidFill>
            <a:srgbClr val="9999FF"/>
          </a:solidFill>
          <a:ln>
            <a:noFill/>
          </a:ln>
          <a:effectLst>
            <a:outerShdw blurRad="50800" dist="38100" dir="8100000" algn="tr"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81826C7-5E5B-468F-AC8C-C6CF606A6A1D}" type="PERCENTAGE">
                  <a:rPr lang="en-US">
                    <a:solidFill>
                      <a:sysClr val="windowText" lastClr="000000"/>
                    </a:solidFill>
                  </a:rPr>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rgbClr val="FF99FF"/>
          </a:solidFill>
          <a:ln>
            <a:noFill/>
          </a:ln>
          <a:effectLst>
            <a:outerShdw blurRad="50800" dist="38100" dir="8100000" algn="tr"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953519ED-F3E1-4CB8-8F20-641DFCE90438}" type="PERCENTAGE">
                  <a:rPr lang="en-US">
                    <a:solidFill>
                      <a:sysClr val="windowText" lastClr="000000"/>
                    </a:solidFill>
                  </a:rPr>
                  <a:pPr>
                    <a:defRPr sz="900" b="1" i="0" u="none" strike="noStrike" kern="1200" baseline="0">
                      <a:solidFill>
                        <a:sysClr val="windowText" lastClr="000000"/>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2"/>
        <c:spPr>
          <a:solidFill>
            <a:srgbClr val="66FFFF"/>
          </a:solidFill>
          <a:ln>
            <a:noFill/>
          </a:ln>
          <a:effectLst>
            <a:outerShdw blurRad="50800" dist="38100" dir="8100000" algn="tr"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F912DAF3-F5B9-428A-885F-84EBD9253F00}" type="PERCENTAGE">
                  <a:rPr lang="en-US">
                    <a:solidFill>
                      <a:sysClr val="windowText" lastClr="000000"/>
                    </a:solidFill>
                  </a:rPr>
                  <a:pPr>
                    <a:defRPr sz="900" b="1" i="0" u="none" strike="noStrike" kern="1200" baseline="0">
                      <a:solidFill>
                        <a:sysClr val="windowText" lastClr="000000"/>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3"/>
        <c:spPr>
          <a:solidFill>
            <a:srgbClr val="F1995D"/>
          </a:solidFill>
          <a:ln>
            <a:noFill/>
          </a:ln>
          <a:effectLst>
            <a:outerShdw blurRad="50800" dist="38100" dir="8100000" algn="tr" rotWithShape="0">
              <a:prstClr val="black">
                <a:alpha val="40000"/>
              </a:prstClr>
            </a:outerShdw>
          </a:effectLst>
        </c:spPr>
        <c:dLbl>
          <c:idx val="0"/>
          <c:layout>
            <c:manualLayout>
              <c:x val="-2.257305336832896E-2"/>
              <c:y val="-2.10979877515311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F114BF9-67DF-49A5-89AE-60408FE3747B}" type="PERCENTAGE">
                  <a:rPr lang="en-US">
                    <a:solidFill>
                      <a:sysClr val="windowText" lastClr="000000"/>
                    </a:solidFill>
                  </a:rPr>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a:outerShdw blurRad="50800" dist="38100" dir="8100000" algn="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4">
              <a:lumMod val="60000"/>
              <a:lumOff val="40000"/>
            </a:schemeClr>
          </a:solidFill>
          <a:ln>
            <a:noFill/>
          </a:ln>
          <a:effectLst>
            <a:outerShdw blurRad="50800" dist="38100" dir="8100000" algn="tr" rotWithShape="0">
              <a:prstClr val="black">
                <a:alpha val="40000"/>
              </a:prstClr>
            </a:outerShdw>
          </a:effectLst>
        </c:spPr>
        <c:dLbl>
          <c:idx val="0"/>
          <c:layout>
            <c:manualLayout>
              <c:x val="-6.6089238845144869E-3"/>
              <c:y val="-3.49114173228346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rgbClr val="0070C0"/>
          </a:solidFill>
          <a:ln>
            <a:noFill/>
          </a:ln>
          <a:effectLst>
            <a:outerShdw blurRad="50800" dist="38100" dir="8100000" algn="tr" rotWithShape="0">
              <a:prstClr val="black">
                <a:alpha val="40000"/>
              </a:prstClr>
            </a:outerShdw>
          </a:effectLst>
        </c:spPr>
        <c:dLbl>
          <c:idx val="0"/>
          <c:layout>
            <c:manualLayout>
              <c:x val="3.4033464566929031E-2"/>
              <c:y val="-2.1341498979294254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F7AFACE-889D-40D8-AD4D-38E832805E26}" type="PERCENTAGE">
                  <a:rPr lang="en-US">
                    <a:solidFill>
                      <a:sysClr val="windowText" lastClr="000000"/>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7"/>
        <c:spPr>
          <a:solidFill>
            <a:srgbClr val="9999FF"/>
          </a:solidFill>
          <a:ln>
            <a:noFill/>
          </a:ln>
          <a:effectLst>
            <a:outerShdw blurRad="50800" dist="38100" dir="8100000" algn="tr"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81826C7-5E5B-468F-AC8C-C6CF606A6A1D}" type="PERCENTAGE">
                  <a:rPr lang="en-US">
                    <a:solidFill>
                      <a:sysClr val="windowText" lastClr="000000"/>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8"/>
        <c:spPr>
          <a:solidFill>
            <a:srgbClr val="FF99FF"/>
          </a:solidFill>
          <a:ln>
            <a:noFill/>
          </a:ln>
          <a:effectLst>
            <a:outerShdw blurRad="50800" dist="38100" dir="8100000" algn="tr"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953519ED-F3E1-4CB8-8F20-641DFCE90438}" type="PERCENTAGE">
                  <a:rPr lang="en-US">
                    <a:solidFill>
                      <a:sysClr val="windowText" lastClr="000000"/>
                    </a:solidFill>
                  </a:rPr>
                  <a:pPr>
                    <a:defRPr>
                      <a:solidFill>
                        <a:sysClr val="windowText" lastClr="000000"/>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9"/>
        <c:spPr>
          <a:solidFill>
            <a:srgbClr val="66FFFF"/>
          </a:solidFill>
          <a:ln>
            <a:noFill/>
          </a:ln>
          <a:effectLst>
            <a:outerShdw blurRad="50800" dist="38100" dir="8100000" algn="tr"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F912DAF3-F5B9-428A-885F-84EBD9253F00}" type="PERCENTAGE">
                  <a:rPr lang="en-US">
                    <a:solidFill>
                      <a:sysClr val="windowText" lastClr="000000"/>
                    </a:solidFill>
                  </a:rPr>
                  <a:pPr>
                    <a:defRPr>
                      <a:solidFill>
                        <a:sysClr val="windowText" lastClr="000000"/>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0"/>
        <c:spPr>
          <a:solidFill>
            <a:srgbClr val="F1995D"/>
          </a:solidFill>
          <a:ln>
            <a:noFill/>
          </a:ln>
          <a:effectLst>
            <a:outerShdw blurRad="50800" dist="38100" dir="8100000" algn="tr" rotWithShape="0">
              <a:prstClr val="black">
                <a:alpha val="40000"/>
              </a:prstClr>
            </a:outerShdw>
          </a:effectLst>
        </c:spPr>
        <c:dLbl>
          <c:idx val="0"/>
          <c:layout>
            <c:manualLayout>
              <c:x val="-2.257305336832896E-2"/>
              <c:y val="-2.10979877515311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F114BF9-67DF-49A5-89AE-60408FE3747B}" type="PERCENTAGE">
                  <a:rPr lang="en-US">
                    <a:solidFill>
                      <a:sysClr val="windowText" lastClr="000000"/>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1696104975740151"/>
          <c:y val="0.17253373181650397"/>
          <c:w val="0.78870268939071286"/>
          <c:h val="0.67581651230323769"/>
        </c:manualLayout>
      </c:layout>
      <c:pieChart>
        <c:varyColors val="1"/>
        <c:ser>
          <c:idx val="0"/>
          <c:order val="0"/>
          <c:tx>
            <c:strRef>
              <c:f>ภาคผล!$B$3</c:f>
              <c:strCache>
                <c:ptCount val="1"/>
                <c:pt idx="0">
                  <c:v>Total</c:v>
                </c:pt>
              </c:strCache>
            </c:strRef>
          </c:tx>
          <c:spPr>
            <a:effectLst>
              <a:outerShdw blurRad="50800" dist="38100" dir="8100000" algn="tr" rotWithShape="0">
                <a:prstClr val="black">
                  <a:alpha val="40000"/>
                </a:prstClr>
              </a:outerShdw>
            </a:effectLst>
          </c:spPr>
          <c:dPt>
            <c:idx val="0"/>
            <c:bubble3D val="0"/>
            <c:spPr>
              <a:solidFill>
                <a:schemeClr val="accent4">
                  <a:lumMod val="60000"/>
                  <a:lumOff val="40000"/>
                </a:schemeClr>
              </a:solidFill>
              <a:ln>
                <a:noFill/>
              </a:ln>
              <a:effectLst>
                <a:outerShdw blurRad="50800" dist="38100" dir="8100000" algn="tr" rotWithShape="0">
                  <a:prstClr val="black">
                    <a:alpha val="40000"/>
                  </a:prstClr>
                </a:outerShdw>
              </a:effectLst>
            </c:spPr>
            <c:extLst>
              <c:ext xmlns:c16="http://schemas.microsoft.com/office/drawing/2014/chart" uri="{C3380CC4-5D6E-409C-BE32-E72D297353CC}">
                <c16:uniqueId val="{00000001-B790-4A96-9CA8-750183703C67}"/>
              </c:ext>
            </c:extLst>
          </c:dPt>
          <c:dPt>
            <c:idx val="1"/>
            <c:bubble3D val="0"/>
            <c:spPr>
              <a:solidFill>
                <a:srgbClr val="0070C0"/>
              </a:solidFill>
              <a:ln>
                <a:noFill/>
              </a:ln>
              <a:effectLst>
                <a:outerShdw blurRad="50800" dist="38100" dir="8100000" algn="tr" rotWithShape="0">
                  <a:prstClr val="black">
                    <a:alpha val="40000"/>
                  </a:prstClr>
                </a:outerShdw>
              </a:effectLst>
            </c:spPr>
            <c:extLst>
              <c:ext xmlns:c16="http://schemas.microsoft.com/office/drawing/2014/chart" uri="{C3380CC4-5D6E-409C-BE32-E72D297353CC}">
                <c16:uniqueId val="{00000003-B790-4A96-9CA8-750183703C67}"/>
              </c:ext>
            </c:extLst>
          </c:dPt>
          <c:dPt>
            <c:idx val="2"/>
            <c:bubble3D val="0"/>
            <c:spPr>
              <a:solidFill>
                <a:srgbClr val="9999FF"/>
              </a:solidFill>
              <a:ln>
                <a:noFill/>
              </a:ln>
              <a:effectLst>
                <a:outerShdw blurRad="50800" dist="38100" dir="8100000" algn="tr" rotWithShape="0">
                  <a:prstClr val="black">
                    <a:alpha val="40000"/>
                  </a:prstClr>
                </a:outerShdw>
              </a:effectLst>
            </c:spPr>
            <c:extLst>
              <c:ext xmlns:c16="http://schemas.microsoft.com/office/drawing/2014/chart" uri="{C3380CC4-5D6E-409C-BE32-E72D297353CC}">
                <c16:uniqueId val="{00000005-B790-4A96-9CA8-750183703C67}"/>
              </c:ext>
            </c:extLst>
          </c:dPt>
          <c:dPt>
            <c:idx val="3"/>
            <c:bubble3D val="0"/>
            <c:spPr>
              <a:solidFill>
                <a:srgbClr val="FF99FF"/>
              </a:solidFill>
              <a:ln>
                <a:noFill/>
              </a:ln>
              <a:effectLst>
                <a:outerShdw blurRad="50800" dist="38100" dir="8100000" algn="tr" rotWithShape="0">
                  <a:prstClr val="black">
                    <a:alpha val="40000"/>
                  </a:prstClr>
                </a:outerShdw>
              </a:effectLst>
            </c:spPr>
            <c:extLst>
              <c:ext xmlns:c16="http://schemas.microsoft.com/office/drawing/2014/chart" uri="{C3380CC4-5D6E-409C-BE32-E72D297353CC}">
                <c16:uniqueId val="{00000007-B790-4A96-9CA8-750183703C67}"/>
              </c:ext>
            </c:extLst>
          </c:dPt>
          <c:dPt>
            <c:idx val="4"/>
            <c:bubble3D val="0"/>
            <c:spPr>
              <a:solidFill>
                <a:srgbClr val="66FFFF"/>
              </a:solidFill>
              <a:ln>
                <a:noFill/>
              </a:ln>
              <a:effectLst>
                <a:outerShdw blurRad="50800" dist="38100" dir="8100000" algn="tr" rotWithShape="0">
                  <a:prstClr val="black">
                    <a:alpha val="40000"/>
                  </a:prstClr>
                </a:outerShdw>
              </a:effectLst>
            </c:spPr>
            <c:extLst>
              <c:ext xmlns:c16="http://schemas.microsoft.com/office/drawing/2014/chart" uri="{C3380CC4-5D6E-409C-BE32-E72D297353CC}">
                <c16:uniqueId val="{00000009-B790-4A96-9CA8-750183703C67}"/>
              </c:ext>
            </c:extLst>
          </c:dPt>
          <c:dPt>
            <c:idx val="5"/>
            <c:bubble3D val="0"/>
            <c:spPr>
              <a:solidFill>
                <a:srgbClr val="F1995D"/>
              </a:solidFill>
              <a:ln>
                <a:noFill/>
              </a:ln>
              <a:effectLst>
                <a:outerShdw blurRad="50800" dist="38100" dir="8100000" algn="tr" rotWithShape="0">
                  <a:prstClr val="black">
                    <a:alpha val="40000"/>
                  </a:prstClr>
                </a:outerShdw>
              </a:effectLst>
            </c:spPr>
            <c:extLst>
              <c:ext xmlns:c16="http://schemas.microsoft.com/office/drawing/2014/chart" uri="{C3380CC4-5D6E-409C-BE32-E72D297353CC}">
                <c16:uniqueId val="{0000000B-B790-4A96-9CA8-750183703C67}"/>
              </c:ext>
            </c:extLst>
          </c:dPt>
          <c:dLbls>
            <c:dLbl>
              <c:idx val="0"/>
              <c:layout>
                <c:manualLayout>
                  <c:x val="-6.6089238845144869E-3"/>
                  <c:y val="-3.49114173228346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790-4A96-9CA8-750183703C67}"/>
                </c:ext>
              </c:extLst>
            </c:dLbl>
            <c:dLbl>
              <c:idx val="1"/>
              <c:layout>
                <c:manualLayout>
                  <c:x val="3.4033464566929031E-2"/>
                  <c:y val="-2.1341498979294254E-2"/>
                </c:manualLayout>
              </c:layout>
              <c:tx>
                <c:rich>
                  <a:bodyPr/>
                  <a:lstStyle/>
                  <a:p>
                    <a:fld id="{2F7AFACE-889D-40D8-AD4D-38E832805E26}" type="PERCENTAGE">
                      <a:rPr lang="en-US">
                        <a:solidFill>
                          <a:sysClr val="windowText" lastClr="000000"/>
                        </a:solidFill>
                      </a:rPr>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790-4A96-9CA8-750183703C67}"/>
                </c:ext>
              </c:extLst>
            </c:dLbl>
            <c:dLbl>
              <c:idx val="2"/>
              <c:tx>
                <c:rich>
                  <a:bodyPr/>
                  <a:lstStyle/>
                  <a:p>
                    <a:fld id="{B81826C7-5E5B-468F-AC8C-C6CF606A6A1D}" type="PERCENTAGE">
                      <a:rPr lang="en-US">
                        <a:solidFill>
                          <a:sysClr val="windowText" lastClr="000000"/>
                        </a:solidFill>
                      </a:rPr>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B790-4A96-9CA8-750183703C67}"/>
                </c:ext>
              </c:extLst>
            </c:dLbl>
            <c:dLbl>
              <c:idx val="3"/>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953519ED-F3E1-4CB8-8F20-641DFCE90438}" type="PERCENTAGE">
                      <a:rPr lang="en-US">
                        <a:solidFill>
                          <a:sysClr val="windowText" lastClr="000000"/>
                        </a:solidFill>
                      </a:rPr>
                      <a:pPr>
                        <a:defRPr>
                          <a:solidFill>
                            <a:sysClr val="windowText" lastClr="000000"/>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B790-4A96-9CA8-750183703C67}"/>
                </c:ext>
              </c:extLst>
            </c:dLbl>
            <c:dLbl>
              <c:idx val="4"/>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F912DAF3-F5B9-428A-885F-84EBD9253F00}" type="PERCENTAGE">
                      <a:rPr lang="en-US">
                        <a:solidFill>
                          <a:sysClr val="windowText" lastClr="000000"/>
                        </a:solidFill>
                      </a:rPr>
                      <a:pPr>
                        <a:defRPr>
                          <a:solidFill>
                            <a:sysClr val="windowText" lastClr="000000"/>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B790-4A96-9CA8-750183703C67}"/>
                </c:ext>
              </c:extLst>
            </c:dLbl>
            <c:dLbl>
              <c:idx val="5"/>
              <c:layout>
                <c:manualLayout>
                  <c:x val="-2.257305336832896E-2"/>
                  <c:y val="-2.10979877515311E-2"/>
                </c:manualLayout>
              </c:layout>
              <c:tx>
                <c:rich>
                  <a:bodyPr/>
                  <a:lstStyle/>
                  <a:p>
                    <a:fld id="{9F114BF9-67DF-49A5-89AE-60408FE3747B}" type="PERCENTAGE">
                      <a:rPr lang="en-US">
                        <a:solidFill>
                          <a:sysClr val="windowText" lastClr="000000"/>
                        </a:solidFill>
                      </a:rPr>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B790-4A96-9CA8-750183703C6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ภาคผล!$A$4:$A$10</c:f>
              <c:strCache>
                <c:ptCount val="6"/>
                <c:pt idx="0">
                  <c:v>ภาคกลาง</c:v>
                </c:pt>
                <c:pt idx="1">
                  <c:v>ภาคตะวันตก</c:v>
                </c:pt>
                <c:pt idx="2">
                  <c:v>ภาคตะวันออก</c:v>
                </c:pt>
                <c:pt idx="3">
                  <c:v>ภาคตะวันออกเฉียงเหนือ</c:v>
                </c:pt>
                <c:pt idx="4">
                  <c:v>ภาคใต้</c:v>
                </c:pt>
                <c:pt idx="5">
                  <c:v>ภาคเหนือ</c:v>
                </c:pt>
              </c:strCache>
            </c:strRef>
          </c:cat>
          <c:val>
            <c:numRef>
              <c:f>ภาคผล!$B$4:$B$10</c:f>
              <c:numCache>
                <c:formatCode>General</c:formatCode>
                <c:ptCount val="6"/>
                <c:pt idx="0">
                  <c:v>93863</c:v>
                </c:pt>
                <c:pt idx="1">
                  <c:v>76764</c:v>
                </c:pt>
                <c:pt idx="2">
                  <c:v>347672</c:v>
                </c:pt>
                <c:pt idx="3">
                  <c:v>1311533</c:v>
                </c:pt>
                <c:pt idx="4">
                  <c:v>2910030</c:v>
                </c:pt>
                <c:pt idx="5">
                  <c:v>152589</c:v>
                </c:pt>
              </c:numCache>
            </c:numRef>
          </c:val>
          <c:extLst>
            <c:ext xmlns:c16="http://schemas.microsoft.com/office/drawing/2014/chart" uri="{C3380CC4-5D6E-409C-BE32-E72D297353CC}">
              <c16:uniqueId val="{0000000C-B790-4A96-9CA8-750183703C6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1293950880564475"/>
          <c:y val="0.86498081678231453"/>
          <c:w val="0.7588143939807539"/>
          <c:h val="0.12226433795468648"/>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 ยางพารา.xlsx]ภาคเนื้อที่!ภาคพท</c:name>
    <c:fmtId val="3"/>
  </c:pivotSource>
  <c:chart>
    <c:title>
      <c:tx>
        <c:rich>
          <a:bodyPr rot="0" spcFirstLastPara="1" vertOverflow="ellipsis" vert="horz" wrap="square" anchor="ctr" anchorCtr="1"/>
          <a:lstStyle/>
          <a:p>
            <a:pPr algn="l">
              <a:defRPr sz="1800" b="1" i="0" u="none" strike="noStrike" kern="1200" baseline="0">
                <a:solidFill>
                  <a:schemeClr val="tx1"/>
                </a:solidFill>
                <a:latin typeface="Angsana New" panose="02020603050405020304" pitchFamily="18" charset="-34"/>
                <a:ea typeface="+mn-ea"/>
                <a:cs typeface="Angsana New" panose="02020603050405020304" pitchFamily="18" charset="-34"/>
              </a:defRPr>
            </a:pPr>
            <a:r>
              <a:rPr lang="th-TH" sz="1800">
                <a:solidFill>
                  <a:schemeClr val="tx1"/>
                </a:solidFill>
                <a:latin typeface="Angsana New" panose="02020603050405020304" pitchFamily="18" charset="-34"/>
                <a:cs typeface="Angsana New" panose="02020603050405020304" pitchFamily="18" charset="-34"/>
              </a:rPr>
              <a:t>พื้นที่เพาะปลูกยางพาราตามภูมิภาค</a:t>
            </a:r>
            <a:endParaRPr lang="en-US" sz="1800">
              <a:solidFill>
                <a:schemeClr val="tx1"/>
              </a:solidFill>
              <a:latin typeface="Angsana New" panose="02020603050405020304" pitchFamily="18" charset="-34"/>
              <a:cs typeface="Angsana New" panose="02020603050405020304" pitchFamily="18" charset="-34"/>
            </a:endParaRPr>
          </a:p>
        </c:rich>
      </c:tx>
      <c:layout>
        <c:manualLayout>
          <c:xMode val="edge"/>
          <c:yMode val="edge"/>
          <c:x val="0.30673272001543256"/>
          <c:y val="2.4053948622841905E-2"/>
        </c:manualLayout>
      </c:layout>
      <c:overlay val="0"/>
      <c:spPr>
        <a:noFill/>
        <a:ln>
          <a:noFill/>
        </a:ln>
        <a:effectLst/>
      </c:spPr>
      <c:txPr>
        <a:bodyPr rot="0" spcFirstLastPara="1" vertOverflow="ellipsis" vert="horz" wrap="square" anchor="ctr" anchorCtr="1"/>
        <a:lstStyle/>
        <a:p>
          <a:pPr algn="l">
            <a:defRPr sz="1800" b="1" i="0" u="none" strike="noStrike" kern="1200" baseline="0">
              <a:solidFill>
                <a:schemeClr val="tx1"/>
              </a:solidFill>
              <a:latin typeface="Angsana New" panose="02020603050405020304" pitchFamily="18" charset="-34"/>
              <a:ea typeface="+mn-ea"/>
              <a:cs typeface="Angsana New" panose="02020603050405020304" pitchFamily="18" charset="-34"/>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99FF79"/>
          </a:solidFill>
          <a:ln>
            <a:noFill/>
          </a:ln>
          <a:effectLst>
            <a:outerShdw blurRad="317500" algn="ctr" rotWithShape="0">
              <a:prstClr val="black">
                <a:alpha val="25000"/>
              </a:prstClr>
            </a:outerShdw>
          </a:effectLst>
        </c:spPr>
        <c:dLbl>
          <c:idx val="0"/>
          <c:layout>
            <c:manualLayout>
              <c:x val="-7.5920693539933371E-3"/>
              <c:y val="-2.5186643336249634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7AC45E0B-6322-40A2-800D-65FDEB92ED43}"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rgbClr val="F696F8"/>
          </a:solidFill>
          <a:ln>
            <a:noFill/>
          </a:ln>
          <a:effectLst>
            <a:outerShdw blurRad="317500" algn="ctr" rotWithShape="0">
              <a:prstClr val="black">
                <a:alpha val="25000"/>
              </a:prstClr>
            </a:outerShdw>
          </a:effectLst>
        </c:spPr>
        <c:dLbl>
          <c:idx val="0"/>
          <c:layout>
            <c:manualLayout>
              <c:x val="1.6064919964575965E-2"/>
              <c:y val="-4.3629702537182853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62E2861-A950-4752-89E1-2BADF40936AA}"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rgbClr val="4CCED8"/>
          </a:solidFill>
          <a:ln>
            <a:noFill/>
          </a:ln>
          <a:effectLst>
            <a:outerShdw blurRad="317500" algn="ctr" rotWithShape="0">
              <a:prstClr val="black">
                <a:alpha val="25000"/>
              </a:prstClr>
            </a:outerShdw>
          </a:effectLst>
        </c:spPr>
        <c:dLbl>
          <c:idx val="0"/>
          <c:layout>
            <c:manualLayout>
              <c:x val="3.6136129502557401E-2"/>
              <c:y val="-3.0172061825605133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15E324A1-C102-466C-97B4-630D16949F27}"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rgbClr val="F1618A"/>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4C1D5B2-0BD8-4F07-81DD-CB4B83FF95AA}"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rgbClr val="FBE837"/>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9304C70-8101-4AF0-852A-9AF3850ABB46}"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rgbClr val="B48BFF"/>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F696F8"/>
          </a:solidFill>
          <a:ln>
            <a:noFill/>
          </a:ln>
          <a:effectLst>
            <a:outerShdw blurRad="317500" algn="ctr" rotWithShape="0">
              <a:prstClr val="black">
                <a:alpha val="25000"/>
              </a:prstClr>
            </a:outerShdw>
          </a:effectLst>
        </c:spPr>
        <c:dLbl>
          <c:idx val="0"/>
          <c:layout>
            <c:manualLayout>
              <c:x val="1.6064919964575965E-2"/>
              <c:y val="-4.3629702537182853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62E2861-A950-4752-89E1-2BADF40936AA}"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9"/>
        <c:spPr>
          <a:solidFill>
            <a:srgbClr val="4CCED8"/>
          </a:solidFill>
          <a:ln>
            <a:noFill/>
          </a:ln>
          <a:effectLst>
            <a:outerShdw blurRad="317500" algn="ctr" rotWithShape="0">
              <a:prstClr val="black">
                <a:alpha val="25000"/>
              </a:prstClr>
            </a:outerShdw>
          </a:effectLst>
        </c:spPr>
        <c:dLbl>
          <c:idx val="0"/>
          <c:layout>
            <c:manualLayout>
              <c:x val="3.6136129502557401E-2"/>
              <c:y val="-3.0172061825605133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15E324A1-C102-466C-97B4-630D16949F27}"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solidFill>
            <a:srgbClr val="B48BFF"/>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FBE837"/>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9304C70-8101-4AF0-852A-9AF3850ABB46}"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2"/>
        <c:spPr>
          <a:solidFill>
            <a:srgbClr val="F1618A"/>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4C1D5B2-0BD8-4F07-81DD-CB4B83FF95AA}"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3"/>
        <c:spPr>
          <a:solidFill>
            <a:srgbClr val="99FF79"/>
          </a:solidFill>
          <a:ln>
            <a:noFill/>
          </a:ln>
          <a:effectLst>
            <a:outerShdw blurRad="317500" algn="ctr" rotWithShape="0">
              <a:prstClr val="black">
                <a:alpha val="25000"/>
              </a:prstClr>
            </a:outerShdw>
          </a:effectLst>
        </c:spPr>
        <c:dLbl>
          <c:idx val="0"/>
          <c:layout>
            <c:manualLayout>
              <c:x val="-7.5920693539933371E-3"/>
              <c:y val="-2.5186643336249634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7AC45E0B-6322-40A2-800D-65FDEB92ED43}"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rgbClr val="F696F8"/>
          </a:solidFill>
          <a:ln>
            <a:noFill/>
          </a:ln>
          <a:effectLst>
            <a:outerShdw blurRad="317500" algn="ctr" rotWithShape="0">
              <a:prstClr val="black">
                <a:alpha val="25000"/>
              </a:prstClr>
            </a:outerShdw>
          </a:effectLst>
        </c:spPr>
        <c:dLbl>
          <c:idx val="0"/>
          <c:layout>
            <c:manualLayout>
              <c:x val="1.6064919964575965E-2"/>
              <c:y val="-4.3629702537182853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62E2861-A950-4752-89E1-2BADF40936AA}" type="PERCENTAGE">
                  <a:rPr lang="en-US">
                    <a:solidFill>
                      <a:schemeClr val="tx1"/>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6"/>
        <c:spPr>
          <a:solidFill>
            <a:srgbClr val="4CCED8"/>
          </a:solidFill>
          <a:ln>
            <a:noFill/>
          </a:ln>
          <a:effectLst>
            <a:outerShdw blurRad="317500" algn="ctr" rotWithShape="0">
              <a:prstClr val="black">
                <a:alpha val="25000"/>
              </a:prstClr>
            </a:outerShdw>
          </a:effectLst>
        </c:spPr>
        <c:dLbl>
          <c:idx val="0"/>
          <c:layout>
            <c:manualLayout>
              <c:x val="3.6136129502557401E-2"/>
              <c:y val="-3.0172061825605133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15E324A1-C102-466C-97B4-630D16949F27}" type="PERCENTAGE">
                  <a:rPr lang="en-US">
                    <a:solidFill>
                      <a:schemeClr val="tx1"/>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7"/>
        <c:spPr>
          <a:solidFill>
            <a:srgbClr val="B48BFF"/>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solidFill>
            <a:srgbClr val="FBE837"/>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9304C70-8101-4AF0-852A-9AF3850ABB46}" type="PERCENTAGE">
                  <a:rPr lang="en-US">
                    <a:solidFill>
                      <a:schemeClr val="tx1"/>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9"/>
        <c:spPr>
          <a:solidFill>
            <a:srgbClr val="F1618A"/>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4C1D5B2-0BD8-4F07-81DD-CB4B83FF95AA}" type="PERCENTAGE">
                  <a:rPr lang="en-US">
                    <a:solidFill>
                      <a:schemeClr val="tx1"/>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0"/>
        <c:spPr>
          <a:solidFill>
            <a:srgbClr val="99FF79"/>
          </a:solidFill>
          <a:ln>
            <a:noFill/>
          </a:ln>
          <a:effectLst>
            <a:outerShdw blurRad="317500" algn="ctr" rotWithShape="0">
              <a:prstClr val="black">
                <a:alpha val="25000"/>
              </a:prstClr>
            </a:outerShdw>
          </a:effectLst>
        </c:spPr>
        <c:dLbl>
          <c:idx val="0"/>
          <c:layout>
            <c:manualLayout>
              <c:x val="-7.5920693539933371E-3"/>
              <c:y val="-2.5186643336249634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7AC45E0B-6322-40A2-800D-65FDEB92ED43}" type="PERCENTAGE">
                  <a:rPr lang="en-US">
                    <a:solidFill>
                      <a:schemeClr val="tx1"/>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8878044961277379"/>
          <c:y val="0.20336504765203944"/>
          <c:w val="0.61536991951677245"/>
          <c:h val="0.66089436191381545"/>
        </c:manualLayout>
      </c:layout>
      <c:pieChart>
        <c:varyColors val="1"/>
        <c:ser>
          <c:idx val="0"/>
          <c:order val="0"/>
          <c:tx>
            <c:strRef>
              <c:f>ภาคเนื้อที่!$B$3</c:f>
              <c:strCache>
                <c:ptCount val="1"/>
                <c:pt idx="0">
                  <c:v>Total</c:v>
                </c:pt>
              </c:strCache>
            </c:strRef>
          </c:tx>
          <c:dPt>
            <c:idx val="0"/>
            <c:bubble3D val="0"/>
            <c:spPr>
              <a:solidFill>
                <a:srgbClr val="F696F8"/>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DAF-4619-B3DE-1627CAD6F245}"/>
              </c:ext>
            </c:extLst>
          </c:dPt>
          <c:dPt>
            <c:idx val="1"/>
            <c:bubble3D val="0"/>
            <c:spPr>
              <a:solidFill>
                <a:srgbClr val="4CCED8"/>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DAF-4619-B3DE-1627CAD6F245}"/>
              </c:ext>
            </c:extLst>
          </c:dPt>
          <c:dPt>
            <c:idx val="2"/>
            <c:bubble3D val="0"/>
            <c:spPr>
              <a:solidFill>
                <a:srgbClr val="B48BFF"/>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DAF-4619-B3DE-1627CAD6F245}"/>
              </c:ext>
            </c:extLst>
          </c:dPt>
          <c:dPt>
            <c:idx val="3"/>
            <c:bubble3D val="0"/>
            <c:spPr>
              <a:solidFill>
                <a:srgbClr val="FBE837"/>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DAF-4619-B3DE-1627CAD6F245}"/>
              </c:ext>
            </c:extLst>
          </c:dPt>
          <c:dPt>
            <c:idx val="4"/>
            <c:bubble3D val="0"/>
            <c:spPr>
              <a:solidFill>
                <a:srgbClr val="F1618A"/>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CDAF-4619-B3DE-1627CAD6F245}"/>
              </c:ext>
            </c:extLst>
          </c:dPt>
          <c:dPt>
            <c:idx val="5"/>
            <c:bubble3D val="0"/>
            <c:spPr>
              <a:solidFill>
                <a:srgbClr val="99FF79"/>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CDAF-4619-B3DE-1627CAD6F245}"/>
              </c:ext>
            </c:extLst>
          </c:dPt>
          <c:dLbls>
            <c:dLbl>
              <c:idx val="0"/>
              <c:layout>
                <c:manualLayout>
                  <c:x val="1.6064919964575965E-2"/>
                  <c:y val="-4.3629702537182853E-2"/>
                </c:manualLayout>
              </c:layout>
              <c:tx>
                <c:rich>
                  <a:bodyPr/>
                  <a:lstStyle/>
                  <a:p>
                    <a:fld id="{E62E2861-A950-4752-89E1-2BADF40936AA}" type="PERCENTAGE">
                      <a:rPr lang="en-US">
                        <a:solidFill>
                          <a:schemeClr val="tx1"/>
                        </a:solidFill>
                      </a:rPr>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DAF-4619-B3DE-1627CAD6F245}"/>
                </c:ext>
              </c:extLst>
            </c:dLbl>
            <c:dLbl>
              <c:idx val="1"/>
              <c:layout>
                <c:manualLayout>
                  <c:x val="3.6136129502557401E-2"/>
                  <c:y val="-3.0172061825605133E-2"/>
                </c:manualLayout>
              </c:layout>
              <c:tx>
                <c:rich>
                  <a:bodyPr/>
                  <a:lstStyle/>
                  <a:p>
                    <a:fld id="{15E324A1-C102-466C-97B4-630D16949F27}" type="PERCENTAGE">
                      <a:rPr lang="en-US">
                        <a:solidFill>
                          <a:schemeClr val="tx1"/>
                        </a:solidFill>
                      </a:rPr>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DAF-4619-B3DE-1627CAD6F245}"/>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6="http://schemas.microsoft.com/office/drawing/2014/chart" uri="{C3380CC4-5D6E-409C-BE32-E72D297353CC}">
                  <c16:uniqueId val="{00000005-CDAF-4619-B3DE-1627CAD6F245}"/>
                </c:ext>
              </c:extLst>
            </c:dLbl>
            <c:dLbl>
              <c:idx val="3"/>
              <c:tx>
                <c:rich>
                  <a:bodyPr/>
                  <a:lstStyle/>
                  <a:p>
                    <a:fld id="{B9304C70-8101-4AF0-852A-9AF3850ABB46}" type="PERCENTAGE">
                      <a:rPr lang="en-US">
                        <a:solidFill>
                          <a:schemeClr val="tx1"/>
                        </a:solidFill>
                      </a:rPr>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CDAF-4619-B3DE-1627CAD6F245}"/>
                </c:ext>
              </c:extLst>
            </c:dLbl>
            <c:dLbl>
              <c:idx val="4"/>
              <c:tx>
                <c:rich>
                  <a:bodyPr/>
                  <a:lstStyle/>
                  <a:p>
                    <a:fld id="{B4C1D5B2-0BD8-4F07-81DD-CB4B83FF95AA}" type="PERCENTAGE">
                      <a:rPr lang="en-US">
                        <a:solidFill>
                          <a:schemeClr val="tx1"/>
                        </a:solidFill>
                      </a:rPr>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CDAF-4619-B3DE-1627CAD6F245}"/>
                </c:ext>
              </c:extLst>
            </c:dLbl>
            <c:dLbl>
              <c:idx val="5"/>
              <c:layout>
                <c:manualLayout>
                  <c:x val="-7.5920693539933371E-3"/>
                  <c:y val="-2.5186643336249634E-2"/>
                </c:manualLayout>
              </c:layout>
              <c:tx>
                <c:rich>
                  <a:bodyPr/>
                  <a:lstStyle/>
                  <a:p>
                    <a:fld id="{7AC45E0B-6322-40A2-800D-65FDEB92ED43}" type="PERCENTAGE">
                      <a:rPr lang="en-US">
                        <a:solidFill>
                          <a:schemeClr val="tx1"/>
                        </a:solidFill>
                      </a:rPr>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CDAF-4619-B3DE-1627CAD6F24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ภาคเนื้อที่!$A$4:$A$10</c:f>
              <c:strCache>
                <c:ptCount val="6"/>
                <c:pt idx="0">
                  <c:v>ภาคกลาง</c:v>
                </c:pt>
                <c:pt idx="1">
                  <c:v>ภาคตะวันตก</c:v>
                </c:pt>
                <c:pt idx="2">
                  <c:v>ภาคตะวันออก</c:v>
                </c:pt>
                <c:pt idx="3">
                  <c:v>ภาคตะวันออกเฉียงเหนือ</c:v>
                </c:pt>
                <c:pt idx="4">
                  <c:v>ภาคใต้</c:v>
                </c:pt>
                <c:pt idx="5">
                  <c:v>ภาคเหนือ</c:v>
                </c:pt>
              </c:strCache>
            </c:strRef>
          </c:cat>
          <c:val>
            <c:numRef>
              <c:f>ภาคเนื้อที่!$B$4:$B$10</c:f>
              <c:numCache>
                <c:formatCode>General</c:formatCode>
                <c:ptCount val="6"/>
                <c:pt idx="0">
                  <c:v>529004</c:v>
                </c:pt>
                <c:pt idx="1">
                  <c:v>448174</c:v>
                </c:pt>
                <c:pt idx="2">
                  <c:v>1809868</c:v>
                </c:pt>
                <c:pt idx="3">
                  <c:v>5853295</c:v>
                </c:pt>
                <c:pt idx="4">
                  <c:v>12541283</c:v>
                </c:pt>
                <c:pt idx="5">
                  <c:v>792293</c:v>
                </c:pt>
              </c:numCache>
            </c:numRef>
          </c:val>
          <c:extLst>
            <c:ext xmlns:c16="http://schemas.microsoft.com/office/drawing/2014/chart" uri="{C3380CC4-5D6E-409C-BE32-E72D297353CC}">
              <c16:uniqueId val="{0000000C-CDAF-4619-B3DE-1627CAD6F24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19001229014000853"/>
          <c:y val="0.86685250680337966"/>
          <c:w val="0.62118012155627844"/>
          <c:h val="0.11732827017243966"/>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3808F8F6-64D7-427B-978C-057D9BDE3E05}">
          <cx:tx>
            <cx:txData>
              <cx:f>_xlchart.v5.2</cx:f>
              <cx:v>Sum of ผลผลิต(ตัน)</cx:v>
            </cx:txData>
          </cx:tx>
          <cx:dataPt idx="61">
            <cx:spPr>
              <a:ln>
                <a:solidFill>
                  <a:srgbClr val="4472C4"/>
                </a:solidFill>
              </a:ln>
            </cx:spPr>
          </cx:dataPt>
          <cx:dataId val="0"/>
          <cx:layoutPr>
            <cx:regionLabelLayout val="showAll"/>
            <cx:geography cultureLanguage="en-US" cultureRegion="TH" attribution="Powered by Bing">
              <cx:geoCache provider="{E9337A44-BEBE-4D9F-B70C-5C5E7DAFC167}">
                <cx:binary>1H1rb+TIleVfKfTnpZrBV5CGbWCDzIeUeqseXfWFyJJUZPD9fn1aewdojzEzGMD2jtcLLNZtGDP2
zCzGs+uF6t/op+xhPqqUlFrbSquBzexCtYqRwUzx8N577rk3gj+8bH5wGVzPsxdNGET5Dy6bH33h
FkXygy+/zC/d63Ce74X8Movz+EOxdxmHX8YfPvDL6y+vsnnNI+dLSSTKl5fuPCuumy9+/EOczbmO
D+PLecHj6Ky8ztrz67wMivyRsQeHXsyvQh5ZPC8yflmQH31xe/OT25t/v73529ubn93e/Nfbm9/c
3tzc3vzu9ubPX7y4jgpetC/b5PpHX2xM/OLFl8PT3/sqLwJ826K8wlyi7Km6SkRJ1L94EcSRszpu
GHuiolFZFJX1hx3PQ0yYzSP89tH8fZnx9chDX2PxJeZXV9l1nuNXW/x/OHvjiw8HL+MyKvqr6eDC
/uiLl+6cB/Po6osXPI/N5ZgZ97/Cy+nid/5yE4of/3BwAFdhcOQOWsNL9v8aegCsv769+bfbj//p
9ubntzf/+/bm68XP/7DA698fu1BPxEve00RNF3VN28CLiGRPkVRZV1RiLF7rz1zCZrrzSze+jpx8
Hq9Hvjtsm7MHsG0O7hpsMK0/LawLUH0vBibt6TpRJKk3pDsGBpPbI7IoK7okfgtgUeFuaWaA5PPk
+3B9Hts1tP77Aq2ve/O6eUar0vc0ahCF0pXtGJvGZeiwLUlURYUuocLw0gEvjesUl9uJnPn66Hc3
rM8zByh9Htg1iBC0EKL+bWFNf779+LPHLsrTfJ++R6ikS5RK4vJ1P2QR3TBo/1f/ktcfvYpc2fz9
NiFrOW2Az2x5dAfBAaP4l9ubPy6CFEjFr3tS8fFv1pfqoVv3aSgRbU+TdFElVFuiJA38HiKYRDRV
l4f4zIN5zqPHvsm3kYrVxCFG6xPuGkq/XRA9GNIvFwTwnxd//+6xC/NkiFSNyIoGl7Z4kQFEIIWE
6oauLiHE8F13d1T6V3O4vPXRh+6Zh5H6PHMA1eeBXcPqp7c3/9rzh4+A6ydwd/j5sevyZKAU0SAI
Pd9iS9KeSnVJUoi+xvEuUDM3jl7M5tdbIHVn6gCqOyO7hhUg+l8LoEAjlvwcP4CuP69pybKiEKKt
gtSmaSGtUmVCVFFfMY17PjBMXADmvDh1r4vHbqSHDWw235w/xG4wvGsA/v72Boh9LzRd3SPg4arU
s4YNmi7uGaIua7IsL1nFGpQlqTiMkxdsq1T488wBSJ8Hdg2eJe/7ZuERv15fp4eiwxO9IFIoVaE9
BgNs+pyXSlTTyEPu73zeQtB47Hs8bETreQNc1od3DJWVJPHn2xsAg7QJIIECfvPYZXkiPMaeDnSo
bKhLCzE2UILLg1ghKrJoLMmGuv7otTLBkT29OJ9vwc1N9/PcAVp3h3YMMUD0EWoSaMU3CxHpX28/
Ardfri/bMxiUumdAx5SoTjegIqK8B61CFTV1EJfOY/5itEU8Ws8bgLM+vGvAgCsgBH0v8UfeI4g+
iDLfQsnJXs8CMQrI7nI8s+d420WgO1MH+NwZ2TWIkNL+1cLJgSjg59+ur9YzWA3dk3XoDzCch/wc
ERVEIwOukCLjvQvR8dzvQeolnThcDz30fR4OR4PpA6gGo7sGFyzqT4vI9D9ubz4CLsgSj12hJ0Ym
bU+U5Z4gKA8jRuDuDI0SbeDuoJ/ydp645RZw3Z07wOru0K4B9cmulvwBuP0RhagFYs8oxKIcZai0
V1k386aFWi7qiqT30uwDxnU+Ly5dyEfhfD38ZAO7e4oBcCsju/uOXcMPgKF4CPuCX/zdY9foiSYm
7smKbEDrW0vnG4yiLyNqRFEoWWVP4IZ30TNhYgmc4/rodwft88wBVp8HdgyiAVH/+J9vb6D8/fZZ
JXSi71FDUiVNWtGMTXEWhQ4o7KJE18nuPbKx4NtHfwFXX8y9B9nn0+4YaL05odr7h9ubXyyEdMiB
YIg/eex+fqKBaXuGTiRF11cS4NAxinuqokoSFVcxbv3R69IUL/J5VAaxvx747jZ26t6ZPMBsY2zX
QPvVgiGCeHz92EV5GlAUOBiKhtrTMs0VN8WKXvkzwN9hfcvxQRx7mSELfuzbPEwOV9MG4KyO7hos
nzjGPy3wAbtAdQp8A38QuPA3hIufP3aNnoaYvidTCoIooctl8bqHGBJkFZRjVU9EufFu7FqRggv+
Ar0pYTjP5lskyA+eZIDmg+/ZMWz74AZXCRYCGH+z4CL44TkbmaQ9A70UClmjueknYX4aMVA5VlYi
1cD8erkdBHK7rqaNyQPwNsZ2DLQ+gV4m0//t9ubvYYRrA3gohDzN9ogMCUrWNAP59OK1CRf0XOjx
SKeRca8/dBnQVsZwOi/cvySZXk0fgDU4+a7BtQxrcJLPqRVK8JKSTmTpQYLfJ2aqrKpE0Qc5NGLQ
Fv5wOWsAy/LgrqEB8g77gYoL8RZW9MyiO4W7AyyDTqUeDl1GiwwZoHGMSsiLGWSNtTU9ZMIPU4w7
Uwe43BnZNXAgXiAd7nPhxZ9ffE9BSUG3pkHQa3GvVUk3JFiU+nBafFGiCrytrLsxeYDYxtiOYfbx
J8ts+Pbmfy76LJaWBSD7/ovHbusnRiYdoiCQUdaaISSLOwVhpMgiKvioaC1bLsQBkTiaX7+Y9sZ2
sY2qsTl7AN7m4I6hd4PgBBf4k2cESttDq5+i6NrKiAY2tpA6oMeLq/7aAX1/Od8iI15MGsCyOLZr
aHyzaNH8PTB5PkA0lLDEnijgki9em+JS36IuoX5iKPJAVnqLRr3HvsbDcWk5awDG8uCuofGJZ+OH
nic8r50oe+i31FTR+BYFiaCvFuSODkuLKzZ8jDaKLUxlc/YAps3BnYULwecf1xTir563i1bd03RF
VgzxW0BDfqToaFd6WPZbXd+Leb1Nm+bm7IehW516B6ED44ONQVmCbgv08PMfH3M+T2MP8IGUqtBq
V+xAvO8DYWsi1Ye84bjXj1xeb5M03Z17D63Pp901rGBdIA0foag/Jz66pvcVxnWvEujbXXZn7Bka
vKGqrQrGg3rVxbwotyhWraYNsFkd3TVYIMUuO9KBD4wH5rTMbp9THUKDkoFlU5K2yen6BqWeeoui
TBcMA6rRXUn2CG3pLy5gST4U2fXQd890B9MHcA1Gdw02tKj/bAHYM+dK/aoprDvcMKNevtNlaLHG
cJHH8XbxCDY3QGNxol3DALaChVErVeix+/NpQQdOiyIN6vvKl6+BU0MmJPZa0VprHUiq5+hL2qb2
tJ43QGZ9eNfAgca9xAdmAl7wm4Vf+/PiIP7+6Xqd6K+fl+cRNLzAXAhBTrQZiLTex+naIFc6zbCQ
t5wnEPN4xntJb4t49OBJBjA++J5dwxQg/p+FAAvtCLHqX57P5tBJAQKuy7q4ynYRiu7g10cqStD1
gl6L9YcuCxis7Jd3YBn9i9Msrnh0eb0e/+6B6qFzDOB76C07iB5EWhjl0gr/tCgDoyf6OVcrKnu6
BNWcDPY/6IV0Q9VQAO6XhfSvNUprFDOebcMx+lbdxcR7eK2O7xpI0NABzD8s+l6A1tfr6/TQ3fy0
sIaOCjSjY7Hout/2PskQ4SIlSR1Ie+i0LbB2Pii3iWobkwcgbYztGlDL+AYviPgGgwILgXdc2dfz
gYYOTlHRiY6i4JKLDP0i2dMUiorIcInBIt7wbYsem7OHsPUx89Opdw03pFlYoQ3+gT8wMxjbN88I
F92TsK4KasW63LERxtA2gVKihG0qVjY4KCtelGhth6nxx77Rw/LtnakDuO6M7CBWSw75PZmWhs5N
XVWxhGqDa5A9kahYgKUoaxyWUapPhbdcHHJn6hCezyfdVXj6UiIWa/81iP76gv3l4QotLVTXVWMh
7W3AgxYKiVD0Bg6tZ96vzt5iP56L9cR70KxOuGvAIDbBr/1q8QcRCrHpGVvDUCeU4d40fbV7y72e
CbInqwQ13/VrfU8sjQitRsU82sLDfZo4QOnT8V1D6ff9+vm+aeLjc1fcSU8Y0Hf+EGVAxR3VeKyn
l1elkEFGfNgvat9Glf00cYDPp+O7hg+QWW5B9g2y3fVN/AyOzdiTZPRN9uWoxes+DycGQXl3WEAE
XW632W5sPW+Ay/rwDsKCUhNYN/6Gi/vdMyKj7UnoKsd/63LGgBj0q3MUCdgNhHJ074MRb9Gf92ni
PWxWJ9wxcIZ9yfBsIHC/eF6NASiBFGB5wEpKgJawwQ9QgMfSAQMObn1rrCLPuil5G4nvztx7WK16
nXHaXYMLxG3RtPec+4r1Uh78GlXEb7UiUVM0TaPg3XfLTaduNt9CvVtNu4fK4mQ7BsjNYt1ub0Xg
01/Dv62v0F8edtDhSqESyLCN5Qtx/47ZgBZg5SFa9dYC7D3jKf1tttA5dZfz7sGzPLxr+EAuhW4A
DeHXzxt51D0sxRUReJDT3EGlXwUPOYFiz5yBYvp2nkMp2KYp8vPMASafB3YNFcQYpDk//54kOBkt
+YoiDoqy/Qo0qstUw6KnxWtgMOeLJdTbrYC5O3cA0t2hXYMJncVIeJCNAqyfLfZiAYsDdiByf/t8
jo70tiRpVOy3IRjYElWIDGa9yk3Xn7mkB/8xjObFC2wqkGFj3/XQQ373YQFuMH0A22B015BbpqqQ
FYDcM5YkQBWwugI79iqDYATbImjoV7QVhRhUJPqUcqv1nZ8mDuD5dHzHgOmZArB5XgUbeyQamqqi
rWHDelBpgGQA2r1ckTtIgQ7j6y00neWsIRiLU+0YEj0nWFZ/YCJ/uL35u96zffybBVHAETi9Z5Tg
sA0EWMHnxc+DaitCk6hB/YF4uqR6A/O5KNHF2C+z3UaG25g8QG5jbNcA/KdFLPrzgt0tdR9kR394
LBA8rf6KUh52gFXQzrpaID0s5YHqYb27AtDWH7oqO/B8vhX3vlhPHMK0Pr5rEMHGgAkcHswJXZLP
Kf30u1EZFPnR5yVkG94PW7lJCrjDung+gGjuY0uqZaP3euS7U4eLjdlDsDYGdxAxpLE/XYD2jBoq
dvHARgO6IUJC2ICp374Drg8LY9YwrGwILXm+u826GCw8W80cAvNpYNdAAQ9HqPrlwt/9esHpnjc8
EYqt27Dgj+irtv2hp8Oq2mU73qD28OoKVrRlXLo7d4DU3aFdw+oTrUCSBJTQsdDTivXN/ZCPeXpU
0lUANaDgfcedhm3NUSdaf9jKktBxtUV6BGrQTxsgszq6a6D88wKL5YrZ3yxqrf+48HDIbnsBb33B
ngEdukd0olFNh7qw4ehQBMceYViztOwLGrDxxVJyVs5fLItvj32hh7PZeycYAHdvfNcgXPrAXy18
IDwhrAs//5fnNS26RxV10eqzVIiGGRWCFfZKhLo36DN5hQp5Nr/apqB0Z+oAsTsju4kVXB+aGr75
fjIqiEYox+qGrD5cNDf2sDADtIKshoeBq2/a2jpy3Z18D7U7J95N3OAgwdg/SbTfC+HAdvPYVB67
miN12nCTGCBEIkisFiY4cJOv3oNvLBVVYLBNNnz/DEMA733E/98ofuu3W1bqliFt401PfUQeIJH7
x6GgSXyNyQZkffcddPX1+AAysMPVg+u+/Qs9HNI+z9z4+t//s/C+/Tl5nx4laM2L+WjxDMI7j8p7
fHTxS+JhiYOpq4rqg9RjecX2r/CcQmhD2GUI2dOnxxv259kox6642UOTrud50Z8EzckLkk8NPH4I
e0N88aK+Xo7IGBFRpEc/OR7foQDEKM4KF5PUPewrpmOAom8ZdXwQmzwuF0MQQJDToTMG87BWEX2Z
61/yNA5aJ44+XZHVv19EZXga86jIcWLs6vjFi2T5xv53pFiaij4bFG7wID80viO9x/jl/BzPnezf
/x8KVy4Dwy3tae63senXjcHUQvVNv3WKg1YOYqtugzNOi8akYeSyqvVbS21EhSlcF8aC21LWUeES
W96NhLq00BbXjKpCqFnoif44t0VTb981TWOFSsxNyRDUSRzJb4wmEfa7kjcWfieHGaX0ldM4sen4
YcEKWTmP05JOykAKTM/2zkOnPhRd7boKlNeC573sUvekUpWpbuuUEVpbTiTvZ2W1r1ay6SncykXJ
aolbmZIU8pHdFbOkEd+7PA1ZmnaHrhe4ZiwIrRUrgmBpVdJORFmtziuPSyyVcjJSYkJnUl6+D4yI
jPUw6cxAT1QWavJ+TKtDnhrVlJLIKpT8IuwkS/ZLh+mRRka1QDOReW4ZsNA3spEQBflEkdrE1I06
Z7XT5hPPK+VxUyoaE7uwO6O2cB5JMt/3q8r3RoXb8hOuKGeZIR3EbvdS5vR9pOnjKLMdM3LcmSsG
Y09wDUsMREvm5czX6alo56/aRD70g3asVr7ZJFHFHF06Cv14UuZSzDQ74uNI4q+MQDutKursq57f
HKWB747cjn6FK3GStVFu1YL3SnPF07oQjhO9nuHRTSnLdHosydE0q+iFXZJJTV0rLwyzcIqICb49
0RJqJoY2Jk48ycpySm3JZ52j74dqsK/r9Zld5Ze5VL4RNGlmK/pZIirnuhMcVIUzI0IjMSUJzil1
EhYVQcdCRz5WXbtmSUpkRgT5RE66cWNLV6qeJ8z1Yo2FeMQXI37Ysq6KnJHvOj4jmjgLxIKa+IYd
I2mXmXXnVOOcCy95U6dMiZrAVLQUCDXyKyctr9xQL5jjGKdNHlEmkOQijumJIXYps8tMZ6mYnYVN
sh8UWcA0uZr5UXQV+epEyI13Pk2nftVNa66NDYEeBWr2upPSQ1XiNVPVYNa27Ty3q3EsZ4XpRV3G
EqJHLJalbuy1KuNOOVE991JSo4kathpzZck3lTryWcgTwoIkeuUE7ZuWVFPeuBNVbA4MO55IcViy
LMSl8oNyFDdtafm8C63WCxIzJtq+l4W+SeXunWsLMTPCVB5HjZFYXRdOiaYA6EZXR2HsZJbmSSpr
eHmsdO77otHe4n2+pVedZiaEWnmDOyIixBQdY6raisdSuXBYoSQnpCUCy50gYopIk4uE1A7LHHol
ks4wqSGcl5X2zi3Tw1bK9tUwfVUZjshcn3RMd4ua5b5xIiv4JSqnNnDDVipTFGVKOJ3GebXveIAo
DI7kXD8LuSRZju8LLDZSHUArh7wp3/i5lrEglmcO5wJLE/G16KbXUhJmpuJ2Ey57163eTg2buyOZ
VIYJtOtJXKQTRVMKxqn6tiiq1szl/CiiyRFXhTex32hmlthTJSI5i+I6GKVCFVh2EXdmKAr7dSBO
Iy/jLPEbaaS72bji9KKOYs0UPOKxxvd9S66b4ySXk3FTua/wGN9slNrZtOHVBy2Px3qkXPt2YDMt
Lcm+5ygHjRgHLNf4ta+63qjTvOtcTXD7le1cyw1npNdUYnUWvUxoNum04oNfGsJpncUsaGRGDYcw
3a4a0+f+GFuNSqYjdyVrpR79iEgsFprcEiLlfRbwM7m0C6ZTKWB+mh92nZGMS0lrTD1Cm2UgnkvU
BsxV+Lq29Wki5LhSknNteOobQ2jHRh3OXCUcN6k6q7J8rBN1msrOpA67hmVi8yEs40OndSZCF5zX
knOcF8VI8zyLq3Tftw2rFLSR13XHXoQLWbsTsatHyD9OfCU7JqWisCKp/SNFga2WevM+EsiBS4V3
bdfOqzK60Cq4mrySz1wne0kEWHtmm1pZnbQkeOsHxpx0DWdal7/263CalO2+ruSHhEsnhsyPBD84
rZP8ijjOtKzS/dxWJ00aT6jdjahop6xMolOlcSMWZkLBujKZ8jLv/yWe+UU8VnSsupNLSxUKyqJA
GFWkGyHcnKHdZ7+FHeMJNftUyMZZlo0cn56WdjOmpTiqEu+wiPnLLLNZDDOLa3XipF5q2no6a7pi
6qf6mStIY69Kp5mdvE/KRjFTogUsEmSHeZ6938Tl6y5UrTauDMYFfC01DkdtpI+lspnxjL5JWhi/
nMRj2ZXOtUhhWR4VJrfrmeY25wruQapIJ6UTWryUiwmcELek1ghNUbPfwQWFTDDKYmLLoWj5XbqP
HS4mhmyPu0IYk0LwWZtkR0apM9ko9+26PeKxliJ0C8dy5bmszbRsUrTuJBYi1RJ93IeNfBbrTjor
lUo9plI3t93cmRK7ulAy6UihgWtRKbbsVKvGelvUZq67r6parUaqQJOZgSVDlp7VHcwt42OhDq4d
t+ammwqFZRiVy2iUvOOVb1i5YOyXAgJTYtg1Z5LYNbopkfQ4ltr9ovb2lVRxrFyLrbBM3xYtVcxE
9akp1c11E6SjuspOy5rbZoSIJAqwAUEOmxH3qrdN6Qom0R3N8gX5si51l+lGcOYJicRsLupm05UT
LIB6I9FWYXmWBMzwtcPYdt7EiXvWpMG1b8gV6zpKRxKpZzI3LniZHgUkvjb8/LWglSmrxOhN2SlT
qjunlSaN41IaeXpxWuX0OO6caYbeQSZUzes2jE55WZhFmcKQIzpzveZY0huLdvGsVeUT0XPHkZpe
CV6FsFUG51Ganfl1UJliV80MCbdh7R66ie5Yeq2eOCHxmUjsieAVh5rWvK+c5NjwKrhRW/X30yw8
MbjrIuh2uBtjN2Ri5swkkttm6hdgPq5rZpqR4uwEIUmZVYkxL6l2mqmVGRc8Yb5XHpZieSDU2bFU
0LeVqB8GqnwVVV5rug6hJi8EiRmGpJt1kFppHBRmYxQXiecfoSXijWfk77ScT6XWKWHc/tvCDSPG
M621hEbzTUHRXtc52Gxb8OCEFmJotnY0xaqynMmiN2pU962dcNd0lcJjYpH7zOn4hVz5nOU2961G
N3Kmae2BIpV4Q1qXCOHSdUXicSAYDivF68SWv9IT4VojmWPStpPNDIzaJAXuQi0L3VHh8FdhEs6j
TBzLXlyZaanlTC+NlAk1uWqCJGM0zA+juMpZVVKf+a4INyIr8Jy1rzIpb6cuRWhS8fhZljfifp2Q
WWyXCtOTnDMaiDMlUy86V73mvp+wogxhC0F4QJPineQ7rUmjUmLcrTXGSxKzLk9OmiQmLA2Kw5wr
x0rdmEZTiGYZpdM4reY8K8eKEo3zpr2IDek6onzWVa5nFlScRUQ/UNCRb2q2c125Ssfirj3Ssw7X
XuenXZPnjHLfZarCO5YncW93mTTqvNBneWd/iIPwmnba3COaZ2U8fh9I0mmNzMBPkylNDWLKfquY
ChizFRIvsCopEZiUkqMgkS8z4p2lQjjxA++U86ZlrSJyJnOFs1jzCSsa541Rle+kTrgKSukDqTrP
rMXQZVlAZp1G3zQpCZkXh+9I5ByWWfg6AGWeQOyybJufapFwKPtiwZCsHXe5eOAYOTdhkIkpRnZq
aaEYWJTr73U5GnshvFCduodVyc8bpxl5tmswjRalWUnSmLv+QR4RGfwteF26YOyJk3ijJA1qZsuG
y4QobZmmu++UonMAv5wdBK0YTYLY0JjXGpfEbSVTyPQDHbyccnsmJbZZckQ6OE8mpM3IzdN3mhx2
SK/0d3VL9nH7OEzwomYqd8GpXEvvakN9K6a5waDopcwtcetKQn0e8G6kIEg4tDtwGy8A6UVOV3le
bmY1malJOy8FB26N6jUzPH9KS+9QipXzSFROvEzzQTKCCYl4MK717GUpNri0xkEcJRe5CraMrPGN
6xanclyfCY4y4cSdZmX2FXejwMRzc6w6Dd8mIayKi+klD5PWBG1+2f/+tExsSymI5TZJzoq8Slkj
0jdBnpRm5PkXCQ3HPBeUCRYnvnZpnY46VZxzEdxPitIDZFclU3J9YlMB+UgRvsxUe6Kk6pHaxK6V
1rmHhEw5srUQPyAD0cDp7aCZxTE/I4ptGV0whlscx2mRsjrQTwu3PlId91XgOoeK5BcIMeG+IsHf
6HJr9R0mTLIDfQQpYdJW3rltSFdEjvf9LOEsU7RDuQnfJbF4FGQCKCSls6hMQpaUNhKPjh6FhmiJ
YrufaUhXZed1k+Y6S+zklOSxzYoinqQ6PzIa7iAPFw/SDo7CKEV4GlWccMU2hYh81SXFodPlL12i
ZqZdF7Owa6eC6+xnrTeRKmcacvnCBqn1hXKCHMmkpXom6g5g1iqmJemZHkvjvICz9o03spOcdhVJ
TK44R26hJ6xMPQnEOH7nCWIKqlxOc8/fD7LAjLkh4wSSAFYXnyplZRJbHhckNLMqPlLK7FLjythV
czMsPFMIc5k5qWD5iXbqRsJxwSvE0tQfy10zyxpqqlI5AzOeKbxJGFVzuNWqcyyUEE4oTc5EEE9k
Zo06SqtolCSKRfXySG+iieLxzKzcFCxHdU7FHBE7U+M3BjF8VnmkYU7ivuWBb481t5pkIkhY4Mx9
P3uLttYT2fAmYt69FUqYdSlm/lixlXHU5ccl106xSumtUTQKeLAvj6paVk07Sy8K4pl2abTM1tRj
HmUgrvarTE5a/IoIwW0Jg3fF66ySzrmTUHxVKYXrDXIzr7LXCeeIza6cWUZaNpaguvlJ66nStMm8
EvdunKlmKNUxa5wqnTRyQyzf9a8EsXNHmeTaExJzeVSo2oXDi8K0nTwfVaHsnGeic1xJpWTGkvbK
zgVQ0q7U92tZikeCHKuIUXbLZGKfijV8F01Pfb1CahD3hEKrRoLSjqRcHhmdJk6UsJ57Rr3fio4A
DpflpuoFmtlxiZtJ4Gem32Wd1diQgyLfE03iVLD12vXYa4sk7Vc0hT8hZTqSmm7mFEnJjDy8zozS
GXdSgZvT1491T7uWRG/fKLQzqej0kRMW9UsbnmksI7EwnaqNRkIh0Gkl4V5IpDA1U93lVuGTD3Hq
UEvjtWLFQXcupslcy4g/ChBNmFQrmdUa7WVqiO9DgyPMxw4cdAKriBu/Yq3aHmq5su9kNJikWdZY
Io8uYPrvOyJeFxThoqLRWVvH7szW3YpBYDoLpKqy1AKyRl6qwbGqkNcVTUekKi7t0p2JniaYfmyI
rOxUctDWXgXXZLdW49QVawKnHQcOIqqdJPRgIT2upNENee8yTtqMO26xVPs+/fPHL+MQf37Yz/l8
8Icb/5pcx32VOh++aWMOzrv63F7z3PjHPQ12LUAOVNbz6xzZ7LcMPkmChSb5mASbDDeuvqPe9jWo
lRArYkmU3O+yjE1W0KKJkaUQi07AfrP5vhUD+36gXwZq62chVsSzrkE1ZTwOR+qXtH3WYfFsRI3i
+Q7oV9OwbOQpOiyqaEMZFk+Mg9yPTzN6yV/uZdo7MqwrF0keaMjJDJpdQ5GoIdmEGfMVPzlQghRh
Rq2If+ZlhcD0Ru/Gtp0JJ1zzw6Okq71JSQxv2uj1id/Jb3TNlk1Bis+1PIyQawcQQJ2WW6LNJavz
/HZU2L7sMceVnake1m9yVcdb3KAbeU1Zv/P7uCsnST4R2hZuSBT5WMk5MUmWhqaRNLJph14+K2U7
RY7GXwudylnpy2Cthu9MG8lWrSYPAyuVhXjk1l44peAYBwG1yUgWwmsiaKkph3Ey8uHeWJPQdOLB
yZleCg3J4ZSP3EDmI51rR46aIb6qqjbVIQebYuLAm7eFbulqp0xkP23e+F4aTjuSIi1x63QMZe1D
5xkv1a6Zc+q+Myr4/bAWhGltg27GYhmzzEZ2VzjQZuQ0RubUkpFjhwd53NSTJigukMicOFXCX6I6
Pc514YOcg8wLnWeFrlsCmAYJbR5FVuVQx/ISGeGtqmuGrNGDlqKfVFyPHTNU0hNZzt/ZgvSeqq0F
vd1EMaCwFASBcRAn1ZkRu/OmtouzyLGBjKJ5zK3tMy2NY5a3PLaiispjMUWoFAo5nji+EbBKl+Yk
DN7KhmSA+deqKTVcGVHDhUfTA9ZqkJTCSnudJCmcrk0O3UIpWc7l1Mzy0go8eeZrcchgGv6Jp+fE
qtDaZ+LXRxLEKWUxSadRKb52Y4Ey0Q3pyI/KSzerM6ZFmTAt8rSxpFwQp63iXwZpl0OsVT1GEm9f
zZuUqXZXs85HIPe08FBwQg7lhF83ulyZSSTh7bneMJvK1WnRlInDaOwG48CWgkNPx0WIeNaZqVKK
rDCa2uLcQcqqVbZVhYJopSGvp2qQnpNWky7aRn4nenyuZ9SfCHIhMq2AAtQ6Hlic4ZhGUWfnIZjG
vi/G7T6U2/Y9t71i382KYl/2qTBWiz5a+MYxsskPQtJ78Z5+CXnWvQ/0SLeEoA0PIo+QU9cv46uK
F8pR6Vbgb65ygmTjWNCVE91rS2ZnylgV9KsgFQ9jqCA8c0dN2B44dXlMA/8skKtRLTuXVClnbhfD
Lv8veWfS5DiuXeFfRAfBmVtOmnMeKmvDqKyBAAgCnAHw1/tI1Y7X3c9uh9feKKRUZaVIgcC953wH
nE3ZznAkRu2IzCzdva0DCpkjPPoBv5dh/4I2rs4a2Z4WG1W4ezgkmQ1GxRg8uFDzs61uq5jp9FQv
8udka5YzDOuCDMmbVcrJRofv09XgynEwHrqYxzl69yKo+WODw4HqPnW55uys2aQrdGDTmVP9U2MT
ucLRysOQZs/p2n90XZ9mE8rrvHGIU7lp/Uo5ecYNs8tBRjwPpe9n1jVvG3c/vSE8tJtFNaiipBzp
hrdSiAdskVs+Q9WDxORXXaNonizk6Mzrg2fNi639pZpNW9mRBMXY99+Jpl9G4naFMQxqdl1DTbQo
1TrnwxfbR7vIMUtpjZ4MZXCgxPUSIqXh/U909dUSDvrIlzTKo9k810PKC+N4QTGs9Xvq250PHyUb
eHCOEpgIrdd/epDIUG85H2s9fao4nrOgDXTRCbaWRKjP3kvDx86vfUyTnpPP/tiWpulfvcVtsprK
tz5k8IxW9Madr86+I05OXN+lvns/htsnr4OvaNu+bI2zg1YCm4N5D2NUnwMRqipE0q2KefN92np/
P3nbUC7oL7NkELzSFnWMw8ick2A+uW7/Y5S6yaMeJ5O05DRs8FHQHXiHATNAOKZvYdtmwRJn2teF
rk8bLTbPnoPafYaZtuXR0Py6Sh87Xg+iIq78NQhvzkzawE9Z0IToeWOZG6KitjTRubfRj5RdPTU2
nDZDHMwZza8J5/I462Su2jpy8zWdflKT8FIG2z4i6E+6UEaZt/bf1tTCo0mDbxP6NxTzji55yn5h
CvMgLa7fe3h1uXX69zXc+ir22ViaoLPFlM73tdtXPpt/pbTVmQjCQzTqu6CD2io4mh3zbVHz3eZD
FxiC8DSoiOaQL775VK3ZGsqci60v44SxTDh651P5GgcyrjaSfF2G5CVt66+x17/TRLrvQQBRQETS
LbjjfPTLCvkP+ywXMIf8fOIUZW8rdC5H+bNZw2fTY1FhHVQqQsZsSD11XNwAumToDJd0bJyyF150
Sbho7hSZtnyZybODMr1pwy7riIT3ROQ5tX5/CpaaQkdooyJxhSgdNl4o1NGjh80BXxzsrFlEW1KF
YSIvkCY/knHecjDzWxGM8efS4P8T08Q+0sj6J65h7CTc8EwF7YYzoGUR9jQ4S9zsKI8mfqE2XV9X
IZyTD8W/7KVghdq6JG/XxMD3bNDZTosP6ygVVT3Ro+6XcL8tqMXbeHuVWkN8VnO4QkMVvMvm0UtO
0crTvE22psGMo22+wU4+yFrTQ9hvfiGh1GZWQxih1h7TpplLUgcMhzrN+f+TqvgvBMZ/0YnX0hZ3
XvyngvhfDMe/sITbr/xXIYx93v3Uj3EnOhQHUYJS9I9CGHz/dfM7IAFgH4LbO38Uwp77H0GE4hlE
QnJNSF+DT39UwvjfrhUr7mnsemEMhCD4P1XCIGf/yiMglohdpVB2IL6Du0D9rRB2+6VPN+PMe+qI
NJdMo1NcrZvXTqvummC9m9PhyRDJ78NZLMfrVmLZ2o2oubY6etta59KgZFZt7341c1JuCCtULFzp
AeVfjWkMurG7rK8zY+S8zIF7TuwIxRVa4dbHamfWRe8GJx2+ts+6jdcXb+7cNUvGwD1unknQ3KrC
SGou3OvVsTX8CHtlut8EplS07s/tOIcVa4Nmz4j+3eChOwOj8kd/92dcwwOp9beT4/tujAR6QGIv
QKr2r11C2PZ0lYLOe3VdqpdoMRdcR1BwnctA1wUyNlmPAXT0B+bI3extMP0bMj21c4O1INBLlY5z
txuHFvgGT+0zhb1XhXqGa3Q7Tg4DEjZA0lzGaRS7aQ0clknd57YxHKuHo59l4/HC3p5dJao/jdT/
5givW9D+5QhjUC2gXkKCuyAiTXzdXezPfVCsIIWvizK7cMNDDBrh7HO67/va2W0ue8fdWfqPTYQn
5dQqj8Jt3cM178uxHrbC2fzmEibduHPWxM+lhsLH0ubXP3/Gf/sW4jAEg4MaC+g3tvEMrr3cn3q1
Nk0txEYa7yAujfkWdwPk+WW6V41Yz71w/MMwz/fRyrrLgIPJa4/QJ9uBZ/VlWo3QuOAmkRhaEP5p
aulDEg3p69rC7xoTIAoWcz5v3bpMxVrnbSgtCmR3OKg0NQ8RJ5lxoJIkNl0qHong8Z8Pz3f/7StA
cxxic2fsNIstkLzr+386vL7FxknWc8E1cOWSwuWTv5s7oopxZOJ5WqI543GDypo445OUxr9z5QaF
FW1iLgkNy3ji28GDugRNfv1hOelOo03RVnhdD8cHIzae0/bJEVNlIN2fUKzAJ4W7gq4qbS6QUaOT
Q41qKzOr9MS8Vj40rA5+Lwz/49VE/t5zx5GHeRA7VBNUVIBW0d3/+UAb1AieStp1lzj9sW9QTg4+
feYjZ8+LIlvRWK0rXUOBMsu+HuyXBO7Qj2WL7xdv6N43t6/LMembnDg1Ftp6dY6U9fx/+ZjXzXv/
ekngzskeZCTcQADb7kR/vyRIKv0oQBe38xuiy56gIx8bs5bCaYfqNgdE1OPZTEWAsQbb7iudm70e
cclzOIQPjUk+G8rY8fclLq1MdwPKIBKbjA5W3DlhMz0u4ZwNcDWesTWqyT3WsOo2D0yGeOU/jzDv
73N8jKUkcmPUyCT1cWeK6xH/aYR5Q8rQ8cgVRNIszyFz7W4wQLWWLeq+bydjc+AIWzPduz0T2Tas
8y6QnbkkG32GQ2VPc+qPqF3c7nGGmLbf0ibaWbId+zEBXWHgisU9Gw7//LH963j4Myp3/di4VQPu
HnnN9+IWyX/92Dqko7dQd9lJIGt3jj8R1DbruQ7jtOiGBY5msoyvNNJHzxXbI/TXt9FIhn8gP2uH
DAVPnfpMF5TTytr+K3QIOAgiC0JHX1Sg6WmQEMsjfBs0jvoqRFWYpTp68+zYfRdrmGM13BNnIa8A
mlRZD+R/GWvk38caFnDcjQJ7t0PVTv6+wFjWbf1ml3Hn35YDCK0M6E3aXTw4TE/4ram0aJ4fBjvJ
wzp1Np9T9Pe2SR6xSg+7QSb6IgV5BYnyz2f/yl3+7exj+Hu47yPu0Ykyxf3btCRVvAXad8cdFvvg
oDvRHho9T0fqLX4+y9Y/yag/+E6g9o2VSxH5/RczxhDQjahB7rGhdNF9mv7jnz/Y9fYCf/9gqKSw
SSbgd2z3F6M0+vNobiJsVLbMfN4Z7SkYU3x6nIyET5E5Ici6re7V2W66A+vhEbtXYEBhQ2ce2spH
5WhwagC2Cov6/VtM2mIVXlpYWcvchHY8u0MynnsPUgjtlCyXtYtOgCnuLPXNA089eZj4vKBHcQ3s
JRH/gJ1hLc9qbzMXGgm3+ufDTTAY/n7AKWRP7P2Jbb5w7f5bFQKFrcbSrWCjzE6x6MLG9sjUCFfL
5elRwtlaQ/NM0RDleoliSDz2rQOVBw2hO0S0TbOge4jScd0HriZZQAkEIS+dytmVpVKuhueLPsJd
7RvuMvXl5tKTBguLHpJqGkOdtx28QneC1z4wb80ZhV7VKfbc6dk9jH3zMxBJlGkLNtTxYkwm4MAK
PyVxtWJLDBCLSRE4Hr+opXtqW/g4nrsA00uhh7F1eKfswfqDKAx17htcLVkI89YX/ZzrQP4IVf+V
wwNTXnq/rNC4DHzgmCha1qMblnU/OJkECXWOTWhK4Vma1SBRM94NvHJmOsKSZ6Lw4qWIhQirlDUP
dMWfDrvpRzo797Xcjg0GUy6CH5EP3zI17xBimzOErz2LdXAfbg8ESAGp26miAHch2Tt9FvHI3yWU
PBjn2Dz50rnXYA29YVL5Yll9YF53WoBEFKGpc39N3ZKptC8jr87EMW7UVmzRqvKuBulKO7aDIaIz
eu3U/NE7Setn05XwmRr01+h/Z1gaAFU2CcZgZej5UatJQKNsWj/1FtXlksI/SYA2UpJm3GfrTnKt
cuxwVY8Eep5Q0PhidPTALQELX1DMVVY5r+CyP2GuVYv6OdTNUjQAdzJjh8IjyzsHk5qrFfRB0Kff
hRkzggsmG7FsZet1yLWT2vNYvibAuPJaLU3hjcBJZOj+Mv705vajt3eaMe9BDOIq0UPeRIAWkpC7
B4ULh1r5xiE6ih52qKtfXBrvsfo+YK/PIYuXAOgoX75RnR4juIFbeIapPU1BURPmw/+CpO01GMIJ
qy+xTPK51l4VQFfMIOPnTgNAYXKBrYAfhRS4oSOpRLSkmUMjmeF6hQdPMsY5IAx4SC5xXqZg0SXp
WZfVjv9RBxvJGXxUQoc5b+gjFHqZY6fLIPMD9dU2W6FWyzKQVWav2tUrydhSqDzjxQvM+4TC30zf
g8DS3A/H9wGTEejWryyYz+MQdsXM5OtAmq9qjd9Gux3QipUpCbuqV0CJ+/kwqP6zaRfYAmZ5b4S7
FuOc7CMbsUIOgFNCkZZDCjxs0I6GZ+gAA+pmoDwxhro/blmdLqWcUDnP0pw6BlRsqes7ik9wNOZE
2BZm2AbqRTQLLda6mXNnCcCYQ1VJ1A3bXPcWXFmegvPNa1yWezOXLuvvuIrlbvIwPyzR9iUR7fwS
dW88jPyCwLAFMQNSJf0iHfYeBkDcE3RwMK/RGU3Rd1SkptqW5pIq+TA79VByndqnmIj90KvwDY70
wZBt2jEFscIIEn/rLi5z6efSSVUu0xYfGUrlsw+qghvIx45uvPt5DtiBjO60l7XjPgyTB8RUuuHL
NHcVKl2wN8087sdrzdKO0Qu5TkSYN5zngIFqBmkAiJaKXEScfQ7msR4ZLyJt6LH1++hL6D7JwLPv
innklATAUlPtR19WZoac8lada7IGb0uoM4slDNge63dNEy37XmxO2QAs/tjQCDsLpy+DpfHZn9WQ
myZ2AY4MuOBHb7jjG+TLCfynFcS/T+Ix03U6Pto+WU+JM70DKxRnd9y+9ENLnpolcJ9iOPG50dOy
M/UpZo13Rz093Tuha6tN0Fe0CWN2O3uW2G+pSPg9iDzzkEoTonlnb9t1oRaNP2VY5PVH7PAyXGPx
XcexkwF/Ore2dTEh2PYY6nYslrnxHmF8lAO+uwyoly0jMzqATMlnH0K3ZzR80WF3ubUY0RL61dps
8HDjtYDt1h9XZxnPFo7x2RGlzzX6Xi94sph+nycQpiUo8aJvVREqYNltG3cvgz/xx7EdyzEFwbBs
JCp1kDgvoFN86nqvKkkOS6TMwTpjVPiTm77PcNyxzs8/HRLvgZ7WJyD+Kou9DtoGOttsw2C9bD7t
dwkxau8tYjx6NYa+FtAal6COwFkNar/yqckx5LDI0bZ7aRPylvSEfkJ1tvCyYvOQBHF7blS6FNKx
Mh+7WF3S2jvaCTND5mqo/b2J39E2n0WM2ZR14CtmKdUxhZ9TpTJwdzNWtwqEQ74AePlmJ0+UCcrP
I7BQ/iIdUN3XnyfTtua8W7xioADyNDII94Hop3vNBIx2RoOMphu+/DYU59hJdwvczgfPG/oc3VNU
0XqcH/T1ZwPqgaPLYGBuvs5Fr9KSD01yJ64Pt2d9lbZ+8KcfjJvTlZgfopxtLMkU7b1qVjW/H9zt
j4ct7XSJi4TktzeIB3S8UcKUQ7JZcLiDPXvBCFdEpWFGGHIIt5/NuPx/v/uvlyDXi1To/uKkFYAL
8gBklTyM1icP/QxDFaXzfOBt4NbZqkfUAoDxeZsUtyq64wStQy9pqVAd3LXh8BwPcr5M3nRWlMU8
h73QQ9qBnD80iMI4yqh7TeEnJsZj8Ak16p2uo7sWDB8wh/Gxd7Am3WpaA0/j1q/FQ0cv0+xcTD30
H07rXtoN7K/XYiC6NZIlOq7dHU68H+WhIMUwLOUKHfdrvIwSzEIXv3iBzshql71jeg/ubyJfg2sJ
scoHEryOapoegzAEtE15gQqRWwgShUpcfvn9iutE7jtUAnO3YLJwIh/jPPGigwOwi60xYC1wKM2R
rlHuUzuccNUIUcWJAMncj5CrazWcbg+3t8HC4eU4TMemN1jysLitHYHnhfMB84p9V/XoLzm0hAe+
hO9aO/KkOY9R04w/YQgn94OSqLuj8Lm2a9aFFqCxhuUMt7rxX70EPjsg9WfAh+Cqtt8zkQqseaiR
1KlkDA4KVbIs0ZDNhQcc99V1oko6kygjWBGw6v0+c5rB/76ZtejRIT1Jnoy5lShx0wGgyphRr8U4
a6enJfT4k4ftw4F+z+hhUiCS9WC8QphueiQmftVRI8GZLeNJSF9fxuV1u7UPkyPQ9foLffZVi1nD
gaPSOX1T3qabWrGfqH+hlS0k2ik+PKs+Hc/JhryVuLaUg1cf6xBLBBc+L2mnoWu2Fui03dCtaPCf
B3eaXwO4CQ9qdn8GZPgFMrG9tysbi9AG9V2i0z43U0rvF7gW4Nh996hSJZ5J4H1tOFdISsxsH63+
86wp/eL08JyCkTxtUJQL06/qLuzi4vffRqBnPGqlkPlyI4lqWS/vsr1XZm2OvgiQ3HIT/qRr7ma9
QOdwe7k23evvX/elJGV7PWdTvC1w31K/GJdoRX3JbSlory5sYj8g5q272ysXvEDJjAwOynF1IecO
dfos0qOfGKeax9YvOrnMT7zunlyyROd5mE8TSbYVfCvpDiLII2vYFxn9CN162yklgCSEnD3QBHEL
fy4nZ6EPa+jD9WbsMgYrKT21rC8EnwG4KgP81tfJHcSbPxS0oUu/9cqPfoDGz+JIoOhb+o0UI1aL
u0fDIvM0zc0huq4P3I/aP86c22kYtdg9JPeiOUL4xoXPpQ74Yrz3LfJMvoa824WzDO7mOQnuqISs
cl1Q17STcJEH/2U1CTvIsOG7ftD9WyDMw9S5fhWskp+b9oBJHfkePEH0BaZ+6+5bBrM+iPXr6vDp
MuKiRO4OF4xuRL1nAGefQEPA8qTpWaPKj2dKL7eHMOAPv+WEmKxVi0+JQh0XX0jdezZ2zS5YRHew
QwjSLMQvR0m7W6Gy5WQhI2JukAgvLVvd4wLV8TAN6Q9nHo90+TJqn31MdST2CMoAmBlGOO42vN8M
r8uwSRoYTuCYkYS6iECA/opdRIXw/bee+8vTlz6evbcxDe2d784CTZoobvIyqjg/c5cZ+Ho7fMSE
2T2hfVDyuaOQaKU+hoEJK89Qv9hGr64aTPJFyuLxEXWHQHmiw8Pt5W143n5GNic4ANZAjEPU5lD7
zlbQrZ1Qd5j1XW9IPvUm/dIjS6MlgpeI3OT4YvxXhWv698tRzeIRGatHrXWcT7UWL//dMyhar2GH
IMBtDfaXhOxTOkwnBDtXj9HHhigQrb0L49E0WTik9Lm/96/FV6vDBki5iDOL6vS0dWj2GtmRSzfY
V+47/oNJ62EHFQOZRY8jXubEwatxZJ+juQtetQIrPXXsj2e3dy+/52YxtOmO+GuN0srvjr/14xap
qdKTm6qwh2u7azret1UfhChBrg6EXRHvGpaWlULXdkIX0bml3rEORYYYfXyXDSVn6XbvYOzGvT97
wGn7Kb6sc7sdlC8uMfXXOXMtVzsGdiXAWgHJDq3w5YovLq66IwP8JS9AYsxrB3V3+5mHsN+x9STg
m2FvuB0+OphPuJzmBs6Q6iq4KW5xE143ghZE+pxlLesRM+wG+RAmLVqGFV1Ij7Y5n0DVnKHDTk9h
or6iJdZHMU7wMNI4m9uwuRN1ZZLI3tWL/uOB1QrywFUnRz0RXNzQ/rzp5AgN8p2JRJ6i4n42mKuK
bmpBrjJ+bDdtv8reBe51G+HoGR/lrOcCSk2CRE0PkjyEBBGpdyWYc9cOzk+3GyeENhP3gujPuF9V
KEtL4Z4Aue6qhgckUwMVGBwTHBUTLkUHaiXTMe/3DiwuRHimJdcqmktvpAilNdAaKu4CzRRzur2k
wn8c2sd0mn4gnBmdwuvS1a7BClTcjlkzup/aoD3ktgfZHCf0IiPwYXXf+fse9B1cbIriRMfqLAIK
BvTmR7TKx2yNpNq9qMNxZymyggME17sNZkkSRKYatOr3fHHiL8H6c+0ke5EJvQce5u26Fmxva9Ot
EvOEZZJgKax+i5aOC+v65nfphAO9dmYgLi7FF+oFQxmSay/fGHW3IneR8FTeCzLLowvZHc46aoUm
VnGlfY6gi0iwDuqmIHrVlRw8+1Ug4gwe7ojYWPjKR8PKzZeFO5P5LOg6XfqfrqOaT8gHue7W+ayD
GHphWK/8YQkp+q2ZfmIR3IpkSu/UwCTIOEw3oGIF8r+BKXqMxxlg1orSDSB+vl4/amvW598WnkcL
KaMGAbOWP2yBGjENwXzqPOXt0KLaUkPaRWYDGbZg9V7xdf50mjB8llrsUIaSYzC6aOsRM85bsCgH
mkxY7m5ny9WbPo+KZm3o2edb1eluSQfKhF9hexUdyYiKdo5b/gQPec1HTyDyuhJe3AZELeXX2wnU
mwKVMAPc1YTLI+TOqfy9/G5MTEBGzFMfWwA13bCW202F9rg4sGGN6hPuGVW0JFYtxv904F6UXuB7
vEk1t/BBzafrO9MTETY4L459oglYMn9cEVC7drIhcdSx25Jf6/XVBhkSYZzJK1JIEAjZ4ptf6vGA
gKNzZ1zxoybQ4TZKzNHcvqab5fd76NTKAF/sxyC7/Vej56MZXZJ63wS+/bqFc1ogyaTywDPuxxw5
lW0a9yhWutyHKTtil6P2nSAX2fFWPtfKf1o1HXcueJCq3Tz/3c78RG2C2sNJX7p6O3pa8BzMpj4F
vnbe6kDeR10tHtfItSVY0iibJtWeAtlr6B18fG9/tVZSLIhw2lTLPwda8yNtpqBsFJgPc1Veb70F
JCi7X5Ep1onALCqdzt/13ruK0CxqEg1P6TTyveiaF4kZBWm8OjxahM52zYjDmmR01HbbDrdnMom3
AzCR6Hh75qhWZDEiQaVwoX8NrR2fTMcFqNJh3a0ueHHIOhMmHqw/6OU6mCTgnsQr869/HL5cafse
9u/EIKUh+XDUc2TP6aIbXLPS1W9pU5PDHK0L1M1vrHa3p7Bm40GYgOUSU1CmpHBBD6GHirqZ5b5A
jpsO5vXmsfohe7gtQbcH3eIvzV1/2SagSKr1kbWIzA6cnJdruaAFh1Z+N8zEOSJDVHm33j8OH1LF
BboYtCsJSIJqjOPkzKbEPwBCymo5IdIAkBKKjvyKs+jfO2sbIaYbIo9DefThBMA4HQ6gc+OAaDWi
Q/w6yfsYEVUcQs4ChvC751tWKvaLET8T5kG3EEcHogFPqiFN5XWvACg9aCTeTAtIH1a07Hq/cFTM
/3jWkDBv+xreYuyZY8cRGeixGH1N0Xkq+HKfvPU+QsaSPUv8X86yuVXP6XR2e7RR0KLuOsHnR4jw
Ts4bkwdWoZ3Q4ZGxussID1BW2e69DyjCw0myAvW7qvtAVQsWkKMSY1S2o+myFNBbNxbQO+M8DdHc
IRXKz4F+afR42vzlDZPct5g7bY5lCNKNS/fhwJ6SGqO8jqGySiBI0OvnPNzTYITAqd00E5tFy2ei
/RKxZo/8uyyIf00YNc0HTGcLuhSwVed/c+SIVJWtD+1V0PA11EK/Ed+3QB5JgBi8Jzj2Fli2TDCB
BFeCYIVIhqx36HoawZ0ounflSpBwQKgGJSa2MogReVzpLkboIZN4ldW1uDcOol0xJFGs3g2gPY2k
G6BmmmM54xWhBIIbs+XQ1z97fNpycDXNjYsIqiP2LRmTfBSUnaRrkZGkiKB15ln72LVBOPyI5I1T
g5E1feIhpVBaB6FCR/chYpQ7N0lALmM7i3JgiIqhi8Hk1DZoIiHeIihRRPMk9hi230IXhY3nNKSY
fxB38g5LyKp5muKTIECn4SigCBxzliD4UC+7pSbQpNoYxKa740PflZGLsJkKJg2JH8oKj+u8a0Yk
18CaYnTTg/mBwBupVrgjhnmyjMd36yE3UmPEg1YdsBnCHgrLG4OyvrlDHi4LZNx2e1qaGDWXl7yi
T2DFuk1dkYhoZ1Qnq2V1VZas02sMSsJNjXOnWQz/oU7yQHR+KbfhyBDztcEAA459oun9Wk9s3K3+
t87BioT0xjm4pj+NiGY4IUmOtmst6+tqBVftfWUg8R1shFA58jCmnXgbYCxk7ph+GSHS7GZbf4Yz
g6XLIHJLZPvYSMx+C5pzH4bfjZ3g9LF5l7ZJWGDhJ3vhISiGFFgm6Xjn9+68661XeZ6HFP9Kjn0E
9ommcVO5Tf82TX0FVu5uwtaSh+3giuStYyGBcySWzOWBs3MI6qYGNVwaij267h+Wyr01aipgz57D
vnv3o+1kPfsBIU4R+iBTkK4kYGLX2Pat7pZPwlYEaePpGw/oq38VzrE5Ql0ljldirwmD1GonKuaS
40DYBzc1+Fm7wanDqe+metp1znpBAPwTntazpT+v18qCBTGpHSdr/fYLpsy6YIonyC+zXQ+5diPz
r0bEsIam4UBX+02z/ifYfER5AW5nYdKbbMF+FLnXYK+WWqYXlWi/2pCMU4vhpRdjQos6u+PaFMvK
gpcVrFNmvKUMx/7DjZLDvEUC89vwzsexByg7PgVdekjWhj9b2RdxmH4M9dxmynUfbxvVEGzPoKq4
j7HhAoG3b8KwvVagvNiU+HAtSqKE+1Xdlj2vkwvYzecIG0GgGGpyJuRW1GhciKqfQ2eBTdFgobK6
dXN2s/dp9wp0W8DRIF8dnuwaLU02CXaKOK332BPkkAZQVpuBZL4Pp081wXztJ5B1ovXBS/ph54nu
Cf27LGcBNri1aM8NlJwKpweGZxw2JXbQKLBAzTsyd99xeTcZLBF06DNw7zqKchFDdY+NOJAw+DjM
XvPNAClBHwzEzRmwb4lyDx38of+k6DyWJEWWKPpFmAWB3iJSZ2m9wUpMoyHQ4uvn5ObZ9Lye6q5K
iHC/fu9xd9NEpBPKD1IGVLivv/OsnkOtVygdVvU7yR44SCM+htkm9LiqqCmxsSM7v6VajcWzLg7m
4lwkKk7YZ/knztbilNb1dy+OqVEuwZgXPWrZ3yg7mDWzWqlaHAZlUgVDFpcR6btTJyV1Uz/1h0mg
hwPPMRImYKhFJg1qdqDSexWnqTT0vUyq41gXbdQzMfK3TgNQgx+GQVI9U9jn96myozoxOJiyYiLT
fZvOoUv6Hv62mLFSWGK32ZYq3Kr+abG4RZUp94UorKDhTm4MP5cmwu36srY2NumlcYPpd8rymKfT
JNnQtvdJl5H0Q0cKlSiCThBInau5u/Q5ScIqtbL9hEkzMuAvUSCs9n3u3eud+U+Y6F3jaPGTGTNe
HY0ce92+VD3Uob7keHf5rmk371z5yNSvPxRO82e5+VdNeO1zSZPm1jT7JZymU52sa9TnJEesmX4j
T61XvD4jumcdVnwckUdiZZJox63nRLGtvXKRrGGnTwbpWTqYrj+oRmmPM/mByC2ITYosAy1Sup/Z
IrWwJfrcaEyGnbYNnTb/mtOhDc0iQwAXSt8PqflV6nUgY0HJw1ux2Da3HUKsjW+H/LjmW/OU78la
/5qMLueu26eyZtRJSi+ksrtTGpGjbaaikI7re4myKSmqXxshsm/BNrSbSdAdsXoZszc4OFHqyo1k
jvPZ5WRMOiPeg7eKNiRxRthQasRcoL4Z/1nbELkL/mRV27cAahq0mosUO6qHBLdnYHp3WTmLS1qS
bkUGwNBAxrd14uHAA3PcJo0Me9efhdW60TAsezG0B7UK71xq1dVWpXG/LsN+4wpENu4f0NmO/O3H
IN1iwrZTE5E6aHabWv4bdbKbk0v8fK6PNI0paIlYDyDsXLCvPeajF1Lq6vspmfDre8o49etXnjBC
hqx09firi4nYVQfTQTNmmDgLkh0AD3p1S11IsWxEcJeDU0PGKNP1pNrh6xa/ji36TcMpmYx4C1p6
JU9ZUqrQbaeFMvvRdIsq6hz73IxjuhtUdyHZSdAB05XPzx3jPwyIbVziUCvmv1yGc6qh6GSdn9f2
eJmtPGCI/cVEdNh3nb35xujt+lwRLvPK9VjBBwMDlO+2Nn9YJElaYaqTRcL8kHgTsob4aYjKINWj
zm0lU1Y54cQzKuVPvfd2S0ecsi7/qXv0CR2DYaHhjNeIMq9tD0KnmoPNa4lpYJTBf372YpuhsZaH
RZVUfL7OGo2gGGYp0503iYuXlxTPffafiPWHQhPa3miYV4MKyyNziGlxdNwqrXhfPMoBc+VR1cyo
34SJe5GSr2N06y4YLbYWD06mYSjkAe5TfPz52N0yNisXrMgCrd30w8wNuK8qbpXO1j/NOj1yq8eH
Ntt2VkHpr2iFo3VRL7ilL80GHcGlGvRFQmkzQpKIGz8lg+5Pg5Zg1d84kOVfoopvVxolRS0lhZuj
EK00SlPemH68kYJzpmoHBkz6aSXe1CzqIPOySzIKI/AmpwuXCTP/Kop6T6JkDDzvdVP68lS/oNC9
rct21Xewvqj7Y+uRLNseSsZTaq6SGxQuAXaNb9flfBBFf85XhD1wN3u3Q/WvlkulC51MgHztPNJe
0swpMSVHL17U0i8TnqIGf7J10sbqQ2rVS5KtZLAK7Wilv/iH3qnpMUwRULBIr+B9MzOzfNTrxsd3
6sTvcqq7vSrXEJFa+b05YAurss/VnmyfKCeAAm15vIUjCJFxpZBkCFGhGpcrB4KfiAbarjAmtx5O
C6G7YvledX1HwL3EDkm6LTdb5ogjv6zjIhgwBwcDS0LDkU4jn8FWcUUeKEopX0X/VJbxmczbZ6nu
xTB8auhw4bhuA+0BKJoSnAhoBBrPW1nTcN7ue70ZdqWTnZLBm4KkG6ugcgYKDNBj9bAgMM89tiW7
QZXnOciTnggOwceD7H/cTU5R0zfl+do2K75PXaVR5WAfZGh7G5IZJ0nUx2rzZG87MU2LSjk/nfxI
NvEFQcUO3Lx3j5ptfUomtgSY2ylc9HXxPfEhjGqIhmm5Vyskj6VaLH56Je2FbfKATG6UZlwjmZGE
o0pfJJfs7bpBMbWeah6lQzvzQCKLfthNYe6MeLYPudU8dak5oyHZa2A32mmynhYJImYb0+rAHbpL
ZE1Sc73P62KnWXNzXezpsuixuLca6jqak2DVJQrOJmty+E56E76YACtnOrCHcg00fZBBPUBQ0Yrp
alTo9FP3rq8xDxouJpWePXzUfrvOBiNzDe/y8jbXMDQUEyMgR6lvpEnU9cM7mczQ6t2fTHqfVYKd
xMm9Y4wRHtwKdD+K0YPVZSrwMkm8voaLMxk/4+adi20ApLOsdJtaeUqqD9Q1A4rZxDOYMIIyoSdU
qb43OE2v1tBeLe9eA/h0GqT5z2pfCqrWAxk4Evezjb8vRgca7XXXSqs/zu2WBW11ylwROomLj0lK
Df1+3mn54vhG3YudrkE6qcc/c8KQk7FFIWt8jqCZCJD+Jl1iveQSebzgosTwg7BZVLiZF67DGkyh
dLWo9MohrI/WWsxhnDPHann1qDA2zcfgjvHK23B5kWBNYtzIknRoq8YfTd7AL5j7spZQcGa6xP2E
9Q90g+FbE/CWcamd8PavsDIfPHg6xgbmTSZEFu3FpmEsD9xvy8Uykh/mKWALG3lJzV+QTbwAt693
o//wmUEFNEk72+kWbGmdB6LPOSS96uYkMh4qd8SRgKGE2cv0GSddep4HS0XDkjIhEjwCGDhQ9/Jg
6lt4dyW/sa8wLLSfa7Z6kXXphlLuYhYtBK2VBE2s/ZuYoARea3OGirw7TXPxIcAo+B1lZ7AN231R
mH+ZWvSdGBGb2zQ9FINBJsur/iORaPuuWjlZ4zkY1uoVPwOhyd7+0SznK5v1NyuuIEYJQJO851Et
ci106wVBet7rqQCVwp/PVZQc0pv0nErOeXPxqlCMFL1ZSTUqLRE5SVbtjXllhjBLXtf6ac1XEBW1
FtIhcupDe+uHlt+dLb+6RaU5J2kSeribqfs+MZK2UAonjjh++KLUqP0XxvOcgA3lupqHnTCEtsuk
gRCjmmOmf4zT1Plyy/p9a0AtHFsu5E37gt/X+l67cPLd/qeLLZz1Ih8i/GN8ZOXiWxlJH3vWePSU
OkxzVWF30S2sh8wQFLK2ZU//YRgn1KuTHeMd5WFy8LSo7mAN83ww8LTcKiqC4/aFmozDCmnDGWuD
8Ycd2owJW29FeNqWd9R4dB157NmA5jc9JelcrzvZ2/MOUa+YE+pYvep29ZwjC+kEP/XU9bGV3BgU
PomC53FVTOVgqrhvOAg1xxZoynfDbaJfYZukwBlOm9fxJXKz28X6tTMIvN0O7zo38FGQj+S1EGuY
ejG3QaVHVlkNYX+zSwKJuTEhLR0T9Vczwrcxuy4Jm3zb9bA0cPvEF3Hb+6U3jp8y7/H1GIOtgcFL
aMixxznV7xvX9PZtnkU1LWageNvELPbC2oqDVjpPQqoNz/G2N5R+K9m4QE0BmWRM/wy97UCPtq9j
/bShE+9Q4TJ/rdQpt8q3bGzujLhIQ7yWr5awCGKv3hO+BhoekGqriZezaJoYhQPMYNeIgdKGmsIl
7fVok7Odo+4W6teNdNrVVfMvbyEJMHp2sHh+KbMl/M0PqO00g+fTuMV7qcEIaTlBickbzymZpvol
Hw4tU/GnrYzfPNC6QZziBhyd0CoAmyD65oFujE2UQdvxbx1gaOrlVd/EK7PQaS+7AdcWWKKlnGSY
DwyaAaVmzBEpAJeKf2ooKmysXfYWLYy4gmqEaAhZM2y10Sav634zkC5WechhIPmp5j14Jf+gbWtO
MqO44O9ktpMrUpojlTGsx5oqVk5juFrac6d6FVWmfNA69d4lNufoIouwafKvKk5fcd25x3wrDyqO
f/v8bsJb7i+py3dGZMLHXJZNPHZlOZ5LCdyKIN1r7bn/vNmD5eW6flVODLIaPay5O0xDXtaqGi4T
d5Sb5BakJfLbynO+tGEI0iJ51tJ5uMgU3XXM5GMyIQab+nrV3NXcaR3WqXgajzyhPQwJpzzQqjrR
XEdl0jp7xbkYWan8MVzxOc49TmlIAUFRL5dUFGDwyNFNhN9zZ4xxNXLBqPax67enTQ5+3/b9QRo2
PckKRrRPrSc1N4SgYgr82SD/vjQTE4kGXkDhLkZkuTcCKGqx18YHtRTOWWDx3Eq1b7rxY0UxG5M5
j1r70reWjDA/L1AIY3VYyY0UpaPvU9E2vuX0/TMgMtE9M1h59VQXX5LK3UJH0w/SGZgiZncjxq5z
q1uvfXdDTFJ+h5V78XooRgXRklNP42hVXhZiwz3nHWS8kbnRLZijotiUdqTPY7ynFQoxKzS+nB1U
J6GXe4OLuE8YFjdb7jDcdKMCoOmuKVDOjd74t42WG0AXrC+KQj+HbuEXKnlYs3rZaSa/crzBpdOR
u9K0+0hYAA8W53FOTOgBNKanjAuX00HbFWRSdqDuCnzmmlc/Sw/vT5wY5aEf3cemlqFp0cgpb2x3
Qz6/i1LREA31n97CUrJj8AKulR6oDum7iBaNjnao+bvs01mjZsXkczRd5hdT8RTD5MIe0XHfD4N9
mZUNi4QLPh+civmijhWp6I5brGEsR6rbHKxINxBdA/LAWEv3jmnETqy894aL2RUcaXEpq2qXQ0rE
ndbPQdOT/KC1/+4TinvMEUM9NcfaHQ9mG0fUiXU4N9YYYElBr8yhOUMAqoJRSxSa9Bym8+g9NGqo
SBp0HOXWwVyRyGzIDsgMq3HGH/qsCSCLcWE8UjacGSCPu6mz3pvK2bCFua+lxFWr2RudBBLvMo7T
KRn1j6mqXkubyxG+JuhDNwlyEvGR6PnrNBbykJlN/6XtmARbNd8T6rDOJaGCsFXtCsMEN6bL/G4n
OiJnW5qPR8Uj75uD9b3lcQ+OTR1aR1sprvUHbFTIpcW6HarR/g+q95Pn8QkVMxMhAiNwQM+l8j2K
6PvSmX9tbPhYOY1zO414YfloOicz9htJMX8gAh+xeWO/bsVDbFpPg1MvQSmWJuK7woDWpjNFJE1y
X2v4JxTT2LSjZWUqFCdQVft0ey074AVT4qEXE4jvRDUQRJX0//bN6+TZWCnXh1ENMVjT+L7w5E53
ehtVoJbntLEft3EO8CbMe/qEbOetXtDKsiacsFaRgc8V78Y7FdT04DnYBhSHa6FjhM88tb0McVXd
Tpa3eTK8vdljFRgNETbJbEUq1g9ixkvvacNDkv8WJS2ZPR1ylR7TYspfMaFflYWO3+ZN5BJG3Y/d
2hz7EY43jYYbNB0Paksc+nkb7F2RN7RcU31CqoZZWOouE8rpyUTMJd65ze+ZLS8bBHjfqmN1nqpr
sxjJJTervRKxc8ziFAu/+CmwboU55Ts3o/HGo5SSc07e5pzZdmYsYZ2q4jh3Yopyvsb8H0TlFNhx
6h0cRZFaeATooWcJv30s1HbHiyruW5eX05q27Fx6j71onwlC0y11nCN9cecy1UUHStZzrXnPa9fL
O6wxRwfVNBvEP0qI66oYmbkZqA1AVbAi1gTeJCml06RsgiCze/QkMzQwlMHoFvphSS2kHD21X1w3
foVJ0txtw/JRoDDveOiZ0A8i1ERzWAEAxoPeBoqbeOw0LRiJEjfJUWRzfyZt+FhbaCZOIbZjnWKM
7XPns6HENCbtcVlTyEfQ5KoGGmmS826b/YbxBI4f3WuIZbMNiET9oyyAymB5Lx2Oedoj782VYMD7
HBi91n7EskYUHIxdYeCLWAHZjr0D4xMLLMrvEthLeSnhMUIuodQeihvUHkt8lxDDMpunVaU2Vgaw
5mOshTTp2ZmYT2CG9pi7iNhUiWtlUaJJAqq2tyEVj86C7IdJGKNcAHrix7UnjToBOdRQ7TuP81c/
fTIRML+38cHozArnjCXPSn47hb7uCDExe3KsC2IiJExT/jq20QLkSf8mfA54UWgQ6kQ8u7o6YISh
gXKAMgpuyGnxdt5ofbAHAA5D1R6XovlThflco+CdNcvdDU75aPZN/9CPVxM7V8jM+rHqEAx/57Vb
L+UCdcJX1dIFadyXQWaUhG+y9KFbbGc3TElzcszTDHS4ynCt2abFl4Ijx+CUOQ5D6iWfhltlxBxB
Wfx0e6jVjfGgzfRlWyH5T4G9z9ZudCoqfKVHdlr+rG2xz7OKH57WmrslzYKqo6PvY6PYJd10T8aS
x47ieWO+DT3/HTPBg131wEYtbCYt7ePJTLBb1ZuLFXwiDJjN2pH86Huz3o2qiR8qUx/BpDjfAIYw
WGdfTWw/EtrhAFrIDtFxr4Gh8hxq6vbCKDU5ZV61X7UshMYq8Yz+ZLZV7Mt65DFmyrDzLEE4wS1f
2uL7Fo66uegNtb9NnZKh/CXpDir+VhFVY2R0hIPsrGd7QMojNyvjUrbOpZ8G4wiMwY/7SSF99Cl8
F6zudkO62q1lYK5gi+vE2pfD8IBvKXRvPGcqg53hztmBmn236gsAEpsdAGkmzj4/IPSi3DaxcBaH
PB5GDOke+Tzi2GTHz45pGJGtFLqK+ansoYXn1RQos9We0iAJDFPTw1WyeiGbQFyrFi9G0UzPSwt2
pkx2ZY82jN/yB/RjDVdJrQdSZD0jmvTJBEd61DMC4lnCXbhywQWTkcHQF6GZMf6etGdRiPyl1741
rMd+UZO3gdC/cxfHCOVW0gs1cxyIcbQxlvEHVJAHfbcc78AIMdhgnBvUQkARuZF546U9cSqSRAgh
My9gIarnLnveXAYusmJ8sQ1MGT3vXCeVFqjZkYEutCekrHRniPHVKKjuSUtdzb7U7u0/RFNYyROX
ezEfGJgw66mPmsn4LmU2AUiVN8Hwmg8tfzI2yUN017nXPBuRyo6Gq57h8UvWPPAUYii0DMhXRoZ1
heLgP6gGQXyzUTgVjVuZcZlWsMx7+2ObTKbM1RSBi57o1KmSiYMlhXu1NCZ1IgfMbOW3THQNuqVx
vjWxNqckFuexc549tnaEphq+41I/4TzbIlfrhmjKX6SbW3iFDL4JzwkKyqSXbs2u0Hjvuo0MSz9X
fLzYZOqh1k7ViAueB/xfY4z9WW/L18pNrT1MjC+JQSPU9I2cewV3bhL8RNtv9kBxlOcmtlrhTkg5
zLrTuf6gtivo46c+ypV2uQ2+pYH/BBXvXjkMKBx7O1k90rexMtQz8zcGY7RA2zRf0NjvIJK+odCU
Owbo1O36qzP/p3CU2nCN4evDXqar30NZugPabq2AvkpdhCXjHf+2vqEAY4NBzFzZLVDyDWEU2+iJ
aDD4FowdUF0XL086Hgnt0pF4WxdZzvDGWDHbFYpef2ULQgJ9oOzRgIZhzynybCQ7104Og7m80lOF
a8k6ilianFiW/m8onAtTtDujW18tWQq4nAxNiAjyxJeEb8x4jGLewsDDl20SumAbAfS5gf7fMg1x
6BGOpzZB7TCVTisonqFWfNvTelc2zmUlEQ2025fK5dTJrBcjt07OmHzr2IlOTslpqCmo21t57xVq
P+RULmJCI8Yg9GLnJTbOFt1ENO2eHKJJFiNXkReZOgz2Ru1bOV4M03jPSv3qFRzN60W10F/HCSJt
Zx7MLWd1StrfPLQPqhyTiH0sd+k4llFpUhCVzsUqCFAtiJOjpuHLXTGN6jL9gjsatqBVsNTT4zMJ
umbb9DAuJozfZsKn20lmxwZn0rL0ERUg3/uGsTdb0Iu95gmwBcPT+hGn/uOQ61/5Wy743SJhU0rm
vBb2su4XBbWaEdVJbCBcPHzVoSPyk5LaflLeviDXRUSWNK5M3O9tkMqnqSsQ8yR/RfdZOtvj6uX/
JtgQUY9EnKUC6mkT2RhaU819kLmzhbnLuDa2U8LVBXK5BgS67t5uueUWFI6P5sAb0JovhVkaftZD
706L9X3Ul8tArmc0LABIjsRqwQU+ZehtTYagtxVHYAEhZyCv55IfG6sYmcQMkaPRWJpVf+jT/B8G
ETOkzAYw1pORbsVbSyI5NbqzVhPxxAxH8ZQnbyC8UJT7EVPi9Nuvj4aL+59x9sgcuBA28knNmoW0
QLgBZlGwxWdsUmdnQ/6nbCUD+5rKafO7N0Mu957U7+tBSr/XIYCplqisdzPzTLiakJ1ef+2Fb0Ns
Ld/Y2pFIai2GYmsg07/MJTmUEg1Gn+NZUHSiovc+U9NN9puOA67pefzHx9mM8aSMoHzWk0R1HDB8
xe6279XwkZfIs9lYfFhV908kDzCo6QeGIgmk2umFFZYm3iWI+o99P70Wi/5uscvIn7uS9i2D+cUM
NIs/XCf5D+q9tePVO5HxPI8OhsTOe23irDykqC6GsG6D+thDb8M1K++FnH/rjOwwMmbVsv0DWGsg
YuRvjI7k8zNc7zoUoGQjRcuPxnDzNGq9Ocgy5zxxKePX1W+9duHgc+ne1+03zdwwN28Fg6tuCyRw
fHANuwJB3xk64/S90cXSicWXtnP+OthLoSmW82zZ2a5L89/aFf8hXH3lXnlkWpxG9Yy7QS3XeJc1
5r8mwXnO+J1xavzE3atw9aoWmRELUAcTubGuFXnTwZInDmS/sO0+oD9nQEzwSwMQr3mSPtmJ8hVS
G9M289Y8bwUp2wFp3+ySfT9/FlmNR3NL9i6G+wDy5q5jPhzePgKjla+JnF7HvP82q+QXH9Juyrt7
gH7ezYx8sD00A2X8i4cEHTAxju4SQ6yffvOW7UPrPwAN2MQG77pRC68TQMOFPrCdhvdFI7neUXMg
L3HrcUiWC++KVSDMt2VEwvfRTtDZgAIVPgy9NydPH8gOYKMhdlxj9Xk1u1H6DuqzY+cLsiyp95oS
C5vMGnikVhgiZS+ti7mSaQWQzNL1eylRE2zUg62UUT1VBITRhv25mOpQw0GDCI4ZT09fgZpzjJvV
05TNNnTHbD3K9D/ElLfNtv/6mt8rkdMI6QYx9kzmKOAS1svo5P9hrP2qJVLOspAiG4u/jZstEKl3
30ArjeyWXGo22QSnYMJNaXrPF793Z3svtbhkJQLtGKROoGlZmEGHuwU4J0STtl59y+z/a/P0xGKt
GnMGe7voAWYv+Ypj+9V8ND0RP4nuxyFnut8ygD2m6R3zkoUwdlZVlyolzN9ObEwybbbs0OL41H7I
IHr8b2OIvFOaPYSzWV1YjuKp9wnDZtjnWBNimALMcDET9qZ97FfOykm7diuLDLZNZ5gt7+AQsIMg
s97HgYG6p92uRHwbI/ErHrrmXDCFOJQPtkXwPFYzQ676k9GaPyud/UQLxZexIKJnBodxZaOKxw3V
7DjtnbU5lMaq+wxuVFocpzmOapXwPdULoBAP3iWEmHDGH72I4q9taYhl24AhX62dI58wElhnPYXN
OYsr/0fL/K7vsKDAvK4LcR+zE0Xl1UohzfKfrUjPA6scaox2LHv5gKCDNNb/6G5n+jaV+A6gRNiO
47mxaK9mXp/94mLXYTp4yAT82IH7uVpLy6fwNsPSs9kmIZ51rfxuOKyZj+nPMzEp34DPCsGg+W6V
+eHVB9WBOcvGuQpza/mCdAL0Z8AbssZ4bgBEXdfqpv0VMWXuVnVna3PgSTBHysSH48yH3ruxpzHF
0HkedBYSPJr59J3XxIuNOP0v3vLnJjcgaQvj2FViQA9nZYiGFdsX1V7OcfOgWb+OXv66g3GdDIjg
FXWSXmD81eW2xxfqnOYn+u3rDLr0wAOZhpUWF/s4qfZNTBegO9wU7YLcpZjJOdN4qqRQB7JiWYT3
/RXOpwh6wz4a03jTok8rokxttJdxbM07D39vQdo7cqS+U8zMtqQ+6ySoOKbjU+td0DS9RmWHQlb3
ncFfvup7l0a4/+YBJE9R3nbh/FpWt6KV0bxC8T42Cq29VYe5QIb17OmvbbiNChowJnQE/6aTs+pX
xHHmr2vGELRriA95G3uvSAMnW/lSyhx4vvZaTfQdxcQSqVHjaqhYP5MSemaow5Y1Q2bvqzhmt+l6
lwoL+Dg+GZUljG+0kmVxLd2r2+No1bBHApdLfF1fribHP240OMYsINBRSArDDbQekw9LPAaWhEEx
tmXphHJpzm16qsw52auRlAsgydsnDb/SFvYZgmPNh7Q6TPUI9Vqj7StjEQHZqDvLxZiLaqBOxXyt
1uZd2Jo4YbG9A7oD/s1Sz3afN8dZ4FJFiyJstLJ8gcEpBtQ5GjPAubGIK0wLCeSypcA3hq8aj+rZ
SyzvkFnNMW2yOCSwG4fNmH1mAhezkWgpU1zrcR0Yy8SNOpVt+7Cpm6jO1/UHyzzAc4ILrDDwZYV2
tooSp1X7Nrbfdm3djyT7dmOvTD6m/mSCacAfll1MKKLBeNtHuDoV7NyRdWCtwKuG3BEqfOGHEYAA
TRjjga2HTm0uwQbZhJnpLw6Bvet2ak9jjNuwIslUs4zI7DteZDKa5C9S35NQoLNSeyUSx4nGDqJA
Jx0JfPmnHKBIYKI8Gy2ZTCtOkLBrfV8lZVBV8R3dY76LnWrhkGVdl7wFVJp4D3fszGx68HVv+ZR5
QyrrlLLQJ1x5LgnetYFt6GlQZcN3qU//ibpOdxx6tJfr+pKDnsWh8e0iavEJcc2b7SMwzdPWiWs3
UH96TbEn5T5Qpxv8pYjmsETADm9e2kUx0JhsSBO6MV8NshMcxf2tzmBFCztLSK0W0l81+7NAQECU
Eljd87NJPAaDn3evgBjhoGgfNYuddEbx7CwT3Q9SaoQ/4kGqCaKI3X512/A0Ay9kfrfgPNzWaFoF
369xZf1lgvqQKwwk6AP6cDUWt+FohBfUicNUZc3r2G1llE3bduUmfZ/dcdpN9pwRpSnP1kxYY+XF
3lJWTRUudBZJlcL1gsXJNPfb3IyBq/HF06K4Z8nqUY9Ljh9MgosireJa5npadSMJwPeuWlVg9fIu
mYNLcnF3Hes1LqubfmodjlZT8O0QiWsQZ6i6ebXcqnrjWH12+g60MR/lYvlFvql9SkvC9I1ykf+M
BQu7zcsRNrNoiXGEOotxZ/RJNDgZtgXHGMJ8q/ANUgDFlYsPP+YRQWTtWic5594nXDP6V28wqF34
E8p1fBMuczUol0VoJsx6+ofCgdvmpMw0Ee92fRffkhi8PTAHT6wPiQMrhbOzra1zchMyZY17WW5w
TLi4DP9T+8mtBxCPZUtVHDcv1jwqjOfJDjWaH4VnuP6kz0fP/iVfRJwdOlPoZN4bovgtL8pWS7cj
PdKa6WGZXASHsn+UGUEP19t+9JtFuW07j+epL1gfAc6MqT9EFjO9NIn+0L5xlLODARgJp9sjam9z
vzg61R060g2oG6MtcCKzkiJbefHy7FUHDNXOZ/aEFb4cOiKolJK1aZ/i8afXvPmy6i5Lkex/lD4M
7g02o/XKPrqKH8yqCAqNsnjrUnkpXQ3J95aQE91pTV+A1iV3+Kd5b8jxLimhBMzteJ7aWgdKwS+H
Hq5zMvGCJu0kr1PjAoLLCBWRfKFzZGVUV8gjCKddUpMlBetwxxHrHZXrZCgpJTkZaiafrUWgsrJm
xD9T0La4zktfpY7fuTWTyeIq7Y05gJZEtSdziAY98A6OsD4e//XKXaI4t19dDU9FiW2WP5wtkoUF
DQeYEljpfnuOYRd6pk4lWd5lGN5CqoAKIwcNsNWIXxeL07Bo35PAVenOXRsSdaS41b9hR7W+3cir
XROKVvUtTMF8PC01KuBYHZkr9IVFTZ7fZkjlm11uFX01L4Za0YEW5AyMcNxH2yVpgYIrq3HQTc5T
3WOzbTac9En7o1VQctx5+YVH+ocmjSnKMAN3YGXsBiDztML/8DbxoIjBZ6L50PWWI33btabzV2gY
VrFusUAR75lHpRGwCbOnuDqN1chZGbesEMPAPWV/5RLrlHQxm5s8/gWpbXMcJh8B+vo/R+ex3Diy
BdEvQgRMFcyWBK1EUbZlNghZeFMwBfP1czCLiXgzr7vFJsEyeTNPsjaVVwbAYd8IwE15dYevgfsE
48jYJ1m38KZ1LecbAzMxnQvDtllsl5xoFW3HCQ6WacVP7pzYR2fN47R+ZxAnRdKJvAirDpjQjQK5
ZOUmiO48ZPAbcSOH49YRn0VbXXaLwkCf7pzRdY9e11+iKJe71ORMnKv+0TXUWsXLGjyKe8BD9CMk
v76fvTbBXk4j3IqN54GByn9as37Kkr5AKih+s7GbNkZk3rkyI68vzzyeh6C274e6++yROObqI2cS
NU35rgeZrbV+nmZxIE9AMVZ+X8XjW443dBhMtED36mv7NNvriVV5l1jjZIcGv4Zx6oLLslGQkKu1
i8GTgttqeHMdAjulUb5Pk4Wa4fnftqFCnHS7OY3PMe4bA9R4kquwNBf8LKTmrNa4Tex+2o6+9WTp
LzXyFUuTA9PYt7wzHnIcgjYqtKhfdFKeMEVyjvRO1Vw7Z0bR4ZjGdZi20tsUZXXuLUxAXKSNcuGG
BZUvsaGJFmUexgixXI4nYCSlQSgwuArfPEsz+LEmWpW65dVYRx9zK5aT7L075PBDNCASWIozgAc9
e4vl6dAbAz8ugIhlqrI4Et3jWDCU6qid5ddS9PoylWAkx92N8Zc9VafSi9VhjpuCGzQhRSvj3CYp
U1svC2O3dGFlFe3R93aeE1SrUGWFUy6+Aqd78GbaGRhlsPrHqnmM4V8JeCc1yh2POCclp8ZfiKkL
RUtQptbvlykZjpzI6Jvotn47rC6ik5fXxSmK0G2oatOhKWjHLRfyOIt99j1/567AZV/Acsn0rRHJ
izPYE9zTJ3qNg9taBE9q4LwV+PmTVbq3tub4m1t89NqqgJO29vtEcSmk4X5Pk3OHWB8r7CZTzs46
PxQmqpUXwDf0YaTAbD+UlDOFgZAbmeF0buqFboTm7FXGSyTUpfdpyyGaNCA7bqqhNg5sHaznComl
dfmoHDt4oBGJ65Ib76zYWO+9v0Osb2OzHW8Gc4IAFaCqfQdIVSEg0nhH44YU7q0bQ55tGgy25sRM
yJqTt0raJAwWmtvMWe1B0P8OoIcZfvVVyD8YO7riuWSSzlZXDntbppwNEmvF0yueOHsOowZdJCCu
uMrZUzAS8RQTox597KX6RVL4bJHzLx7NJgwOv7ES/dG4upvLOjjI7reizrNz53w3d+0jrB6CwU1z
iCAVVeoCbeqetYmrjuQuPozHQbU3ac+huYn1lnDYc9Xh8Jm/OJ2ON8UCWmdmSkO6gTkIU1LPlRGG
fTpANJmAQsrfbnFxmZTZjOPPZayG2cYFO8X51nxOJkqd+zRe9q2NPuQbuM0ZliLQdt8cJ81wXAfQ
XgtQIi/eETaBJfIfEupbIbxAAZArum/obqOIkiT9ESWsk6S0m4tfgKEvPFKFZm0m+xLWjk0PjNdb
b0PCIZVI8CbwA81OfLY10ceYRZ6GRfz1NodngiQHMy5OveIsEIxVcmek6tZYlLH3G4xjfjaGNuYD
cjD+lnKwVzcCNcQPd8wX0n/64FZ7hBomfHABGJ1/pZo0o1jrACyJgZqyLVnl3S3tgfV+LMS5r9w9
duQdBCOTWdLGMShzjEtmHpRAnUqLdb5ahuV2jLvzwHDwklPtFnMy3Zop/FazB7YiZ7LBJGDqOr4M
nA+427x2kx7DvMsAhRMTBwGYMn5cspOa7UOWoFPX3Ovp1xC0HoSOjjlOGvGHxJQz0sXqEOEIc16i
7jCKExdhTLgUxUE0PCFV9EY8CQ2QL8th7O1D0SYksMp8Rqxg00sjMp/aOpaI3HvoYkQJccQbcBwo
x3tsWhpyXQMaS94dkhkWDvmewBqxtE3uhbLx14D7GhRkOgTcXjzXTOWXHCuma5DZStuR/ALenNXm
6HXQb7IFySeZm1cu2Hu3T1/ohTgDj6PFkcBMNCj7ZDO7Jf/Eb89SlrmhlAmzdExkuAOGoCUgVkSs
snwL9DIRbJOePqT2UzJVzVFk1kvh2yhBLjioqXIvqdHUsOCo7AmCIsxd3JS9dvha8wVIB/CGVocD
us1OnYXAqU3G5miVGEd5h7BlkaNbyzKWte00z1Zqlv6M5Hz0+/41o94EcAmUdR1Ft/UQkD0TROcy
+xC1JScND7UmyHENTOB/8DCVz1nloEZZPQdl+xh0dMBrQu9Qmd+cYtSXTn6XI8dlctkZBlyvsB8m
Rpq4Zr2nSjnqyJuxK+jPK2q+C5g1p31rxWtf0BxyE3s0LTxF5VId5mj6zIrZ4/bxbsU8tHIZPzBe
XOakAa26dPeesF9EzJSAaNDPYEfoBYTC6hbFoA+AjlU+5CDdMA3Nil01062EmYIy6/mlE/OHFyNs
NHb/2BUWE2I7kRs/NjHplcUhMhNaWzWqRjWKmAbc7DXj9WwGAcACfMSjRsnEoMqbkHh3kavg3TJh
vVl671bZtxWuC3rnR2o/4adFE70wo+ao1yX3w1hfy8C4SFutVn9UxBq3QhF7O/6qK9rTunUnmpUb
R/z23M7xjAKzT6j3wAAGHDBIkGwiNV5dWvq2UV8yLpdHzCRki5e1nNvKfG4COBMbV3Inw2HZNcsx
Tz/riTbbQbCM+fxiE1cFtqT4CYoWQ1zBANT0vN8sj70jh7VNkbHmUO6F0S3wz1ybNlasjiOOowMf
L7D0ieEb9qbVKFRs7GzJjgRiPQTp9jFb65aSkrtummNO8Xx5EGK6c4nO42EixFRSGa3i4on1cjlk
3USygp6RwEzs1YB0dkdMum3JrSDKqyxMLMDeytScAjAjMcFx+PFwAZlMMDxIluGqqrhhfD8sO9PO
8jVtDf68x/VGqKNsA7EJYCzgyixqcpg2f1t/B6DoTeXRy5T5Hn5lyq96pzqOFjUubuuUoba6c14b
12FyuTOVBbVR3F4tZKOwAWW/oTV7hd7aLqYzy4L30iDbVB7XHspyGfNXBN9aF6QIHZcmJM7GbRF/
vObMlOaQx657wOTL7E4Gly52jqnhPvWBspHj2Xulxk0bOUx9/SR/DFy6Fj367s0MfICT1iw8+CIx
m9ZZdE83LgFfobqHiHoeJAZbb5K4ULeTPz8Za/hrmLTNuXpAtDbMwzzAjTVwzhDIOhkuVrW2pNTH
7aLQivnVXP6alQxSbVru3hcqU8LOXA5DIJgCOcFDkxkQZCoCTk7G0F8hyUXX2UzrZy7S9KqsjckT
PDU8QWKO6jOqIIodDPbQnUuq0asP16TYq3BnIEbtWTp0w+ZmU+zVlELmXoY7U8t3hlqPBLyzbR2o
hGwX74ldfGR+3Z9aAjBpHv9o2sCIelb7wmLpKhP/pOe82Gbd2gYPYm8bZbddvPzltNJuJcr/Rhkn
ZvjMMqvoy1TAooYMhIvpPjo0HWwbrS9JhI84gd24T9nOPTyudWdzXytdvCo5piz1HLVczbwmYR8w
GWm4EipA9hzZ/YmJ69UC2IyxlJZgl7AXsxB6rkYPtnMyQ7qYI65ljG56aUWc27IvHKLxLd6kRAGm
LzqXgRxxfYhLhyGjEspwPywCvbtGZMsqWR85atJT5bYVdC7jXxzPJk2yo3VCAw2bNVVuYjPYjB5I
aHP8BRqa7Hy8LmPq3E1uenEyEpAARzeCqwnH0swn0mAH+ESdXRNLbr1TFmxbOV/KDsQwK+UPPPV/
gmIe+Ltk/Kx2ua0aIMmJFDgNPPFmYBnZeUn+53tYhIC7qZ1SZ9SBDiqpBRPCiU+x27TM7XiAHGTK
2EVYFQ2qmTlfaCO/dyDHtWv9GwN/6i5keVtLCfjZd85BDmTQXOcWmsYGll8vQwtnregKSpf6QoR0
co0kxHdNXj7FNvmSYsT+66W/dt/tZ6D0qNq0Fmc4N1qKPfIqfy8FA4jeuWOVHHfYiZ+Xfvy2abZy
fWzMwgFWsMjorqm1c+xKnpvE799aE3xaQy3GSiSginPGKKMggVCqhILYkz1spAGTDMeGMUfb2SVz
PY1gfi10Br/tAF8OV0sjh7YVxD6Z918OzX6jaJ568h+bpbSwF3ONA8qAacq4D3DgbtsWJnJWVGcB
pKJkRefIXmNTZr914j/We9zu7VDdAzwNB6d8JjyzLW1jOnu6hr2XrPiq3NqAwSY0x0vSCgSp9nsk
kgScYiAh+JLVrGIc5E3mPTY+0YdqeBAjkkaQI6VYY2GTsM+5bGfMgCzofJohLFV5pW+9NljBh1xB
MSSHB44qSPhylLSpI4yzoM/uXVHiG1Au+Nvr4BJUD4osekWkAqsKvm+GUlFg5so1sRQcbJusRZFA
NngRlIE4sQbDOxBCNSQUT5RwK2jhg/CbXFiTO2UY3/hx72SyfI+KSyieVTvMcQVvCswNGN9uqsD7
w5vFdiSqYeeLfx3BlzCp5FedR1inpbmPWsImHQuZrc1LmUdP+aS+pNcQVaMvPS1fWnkHIhnfeMPX
h/D0VeewR3srDfZDcxY1eVQGUttkhieRlurOm3FPmDq66srAU1NkN1YG3o/e5XRpcL34yUPGXxYd
dD5UqxmKeyZUSidlE3Lc1dBxVImfhbqOn+O5nrGIviKh19F4HuoF9cBne6ydZZs2hPUgCbyU89gf
xoCmgFajjglU41BG+cdELmgrMnQrTdjR81ZkapKSdQYRsRV4Ju5ET9hnMLeSOfWVjFKOkMbhgPQo
7ek/U990HMgZbbiXqWY/HqP0o596xpv6ZHDVHDrx7uu/HtWQ4V9Q7lisvXRutmKNeiUO7B/dWNfc
Mr7gcm+SgJgfePePkeTkskIv6PgieSmP8TDesKEJPaqws2e4h0lD8nLGRdjXtI9w6cNSmS43C9fL
fum2HurRZOiz7bS/5AqeJd6FYc6/G89efzOrU+Kv7YFNcMkHe0YQdrZaRR+dQ0CXi8jfEFMXZPjO
vZLkNGoL05HXrYwUBVW1AQuxlE9e6fYnCWNsE79Fkl/hBxXubL9+jlIieGVb7BluXiVTBQdshttA
xPHs7B/4CO6C1w6MG2WEIkzwaaADwnpxaohA8dHj/9kQlJMYAFAXBvGLNKiZuhDY+JlzdT9wsGZU
YV3LvCHINebnAvJk6ZQ3o0mitmsVZiJ1V5Uc9MAg7RvdA/XHd6PSwEQcmW+7Ovky0NZKIrI4gW9y
+7kRlK/GGI00xeMDk0k60qP3co7sDXbu27hJrhEvNMLQYbQTZm/KazL2/4RYaYiPcksPhg5Leklw
UmcP7kqAkJhjcyAvhWBRGYqcRXqyrvAaXkGdM2iK+6+KXaBfmlAn5qUb29+FC3zmjqRnLRXwobi/
wZz9BBmJKOLy8JMCZGQZfdVOdzcH5h7r5VmDdQ1K/bZkUwqFmH3O2tsUG5IoIKjczx6dhd2Mw5HK
xMme7luzudRNxVvftui95SPeAOAwiqMqLdM5z+FuysZ74jz3KmGFbFsq//JSkqCnN4EIqWdiZkbP
YprDc4ngLQ8y6lk2e0qhR0aA7sEQawhNp2+chq5VgWrJtvYcDf5L1kxUzplztCNPQVmTf9apeRLL
P2seTkXgJ1xUOJOYNgrsspktdJWkgCHk4lAEsX/PEeZBphOKrselZB5PHYC9SVGt6no3tmVfUwIA
6byi9532uZz7S2NUX6jHDzY16UHxEqn2HBUBc3ikHkhueIlfx4GIgeEcezXte8XooqeasKX5gZeB
QfPSlu6f63GsZga/S9Pxc2n0JRiwu/RiVzjLcwX/QsyYx0wLwoOUu8rO0YGS78CYXiMg86Zl8MMk
FzU833b1OLG2zfkDwY8T6uVY1mFTrzMa7T93SXoxhp4rRoQrhqmWMe+zbjkPhXzhHX/J0Hwno1mx
oxU85TL752LqgNLC+uE175MhiJpE5VoDLuDl9tNrj+oBIZT7a7ZgqiQPqfxuCg0ii2NwcrsuxLkb
ljH4t4qvqTnh3l6IqUigq4zY1xdntoRWh+CiIm8bL0j+Ikbi9Mm8Zb7/5k7eRxTEnFrT8bcqqi9r
8Kcwi9Orqd4n2AeUh2xpfz3mXelspY0lWss3T7sETKHICVpyrErcgH6hWrx5DXQbtnbK4OM4ust+
jsaXqKzv02w6aoI2bi9r/F/NGylH3K/OG3ipS23G3yQ413VXHhhDcqJlOoAtiY7XnrVl+mgWvo9m
dzGZ/PCc8SvGhJmKF3+u1ylGdhIGGNHIBSfAzGJlGR+BAgI72lAehromL6da9jZ3lxbtzsRNxZp4
6nwwFxiAksR4LDPY7vjKz1m5cEDJrVfDGN//f8M1g2r8WFhcc+gbImNOYK/LRYuDx0aGIivIUP+l
pUirIhDnmcd0+FugscRZ/SRUAXNvk42kNqcE1q7wkN1GloCBDDUrMY2ty22b9GgzZImdJDtlmqnf
+kmPZfqRT8mL5oK1aXoCSMNd0n/bUJOI34xhn9X/LKGPpk8GQWARMRmShsNoAzBTzdkuq8ehznZg
sI6xHrfO5LB3qyfBNZ4buW/vS9P8ijBV4cJ13H079XvJFPOinOkWxxIeYSVHBOjyoa5hcZMmxcQg
jB0QEkbpZHgaXFpKzffRUBJ3LeJL0o/7OQAC0wTGi5ExMPWEYFSFzzV7yPU8n5a2uQrAk5zihr0r
cE78r3CMffluimiXJM6djLCSoetdmPV8DQFfgLF+65g2lcPgQQEK6Ak2LeAGxfzMSCvzu3+x1KD0
vfifvw6CWgcOJsV7GAbvvdQ9EEicNtqZd0k0kDX4ny4nsIROJxW7D1ky55QAbh0Z/MYdX5hatenW
98W30cI4QCN4ybm6bDtmrTmwRme4JLZPpUaL+9txsju327ctWZnJi54acDJoyFygkuiHajVM4Dfc
iulZsbetmo6Mny6qhHKXJg9j0RahUU2v1XPnuqcVBdUNEC2azrxhyYapXJew/yiTYCyTfxpF9VC5
rjp62aNXVw+jSbHCcpCZuIjJ/xp9cHaTIOAvPkzK53ZUA/BwOvgFeWCrqXourGkIrRZYS04lgJmo
sOmtFyVLxrAN5Am6cs7SYPKZVGB88Q3j37GeG2WNN67LUB+S4hw6JYc2vt4YE+rUOTsl7b9xqd/1
0Jx8nL4QYamXYdITnGz4BIu9gDYBi7yxNAer0hR/ds/bA7HTusUQuqmC+aadccdASXI3mXSO8Ipu
bWf8xH7FeTNpf5v5OZgy1HzELMwV/Z+bx2Cya80I+olydM6oZtLdYBMxlf0jjemER5uZ4NQpLGzN
r8Igubph70aCUjhdodfzOjDIWwxKyrXfD03e/19qTi7Y89UxXaxnu5vivSaVabdXlmWc9QmnxfYr
YZoedmxnux71e0sy76NbiFyR5gxEHBwp+6ZBNXmK9KS3xRDdug6MhMFnueBeDj0iORQF7GWKrjKW
Q3xZRfSXCB4JLIebeULTjEfmY1GORO2257xtJRAm4DGzbTzNfXunpTIObOYP2Uzzuievhmr1zjKM
j0UXN9B83yQHbdKVyuO67l3gyK6lW1D0moPwx8voSNJIZXcTjcNt4OOY7NqODARR0g3923fLaO7p
KuBMUdhfcxKzcWB8wrpRbFJOFtuqGqaTVzmXWtH3w2T1yCeQm1wVhZWde8bquGbw3FngF/1+bbFP
j56rD6yYxUZ5LUFG4EypGf15TdlvbIZpB8vg7tTO1lGaHuCWziCwLZCwhPLcO3O5CQYs78mcho4D
MYKnip+Bp4kTkkmUE98Y5993+r5/G8cubkpnpGcmybYOav6mdoleMys7z6axHDj1Ub5iNkSusfUI
r8X8nAnUP5BI2LIZOFjL7cSeQeHSQOJ22xppecEGiaGIiRcwBCQN9hkKW7ad37sXjuln5dOiELg9
T7gcPxPTfu57clFOW6ym+JVNeXXIop89mwO/KUdGMv64kNnr781xmpBlvC6EgP/XzdO+jrkbOrU4
Mei6ao/CdMe2gAlbJKTL8gkuyFdtmQfIEAhLpTftBjbSTZf56ZFoKPOB/g4aD4dRE8YdKa6rb1xN
k0roerZuaQL+crrirmvGDNsYRZ0MtrdzzmgDdOm3wDEhjOPQUXBExgVpObvvBx6vpU26bSqDm9Tk
0t+Ma52XK/4cc3pxU+bzXE+wTLcng4Duxi1q89D4yY2eixOxiG1nG93dFOl9iwrMQbTsEKnwoBWY
dSpOpzWV1NuoigSqAMFkMdWvUEb1oaNyinkWo8XYwGDQNn7oVO2VtMBz5xucSUbGqZlIul2d3BOn
ZDZg4vM3HM2n3gDt5ZHGD7ahwwsHkpBvgynvvOWqSdjR46GycEgebW8FR6F+c3bRO8GAkE4aC24B
fGs5qGtUlAsb2nQiLFLjFDSM7XKTG0gFUT5usx74QV/ImRmv8Y2pnOI69yMBYbMTq0XQFTjUS8YG
qeyLkw/1j/YJRqIzLMitUTSPA2QvOCA0sWVdxa9nDydixkFHu95r5oD9qKZO7HWUXNFOnqSi0no+
mMp/STHJbTWYSspHFbZmYgucDXD4jMoLzaCAfwPwPlIOFgc8EG3QgS8nkNBMI3Eut0j2QABp0Vgh
rYbB0gisOCitbGdaZICL+q7oRty3nveBom6TBc0594i+QnxmRCRrHywRRJ1R3jrdkBwzfGubBBtt
MhOJowMrJ6quHl0bQB39llZG0KqpvNumsUjvBGgGAZOMMS8fbJ9UWy31Z41rds0i3czj8uL39sOw
KBgZ0b7v/O5AZ+DfrOPrOGsW7OGNMfqDNfag22S/jWanOvg2hb7QjSHg890N4uys8T+NhGmjpH2s
x+AVJy1MRp3Qf71lZuchDEOlgV2BKafWP2QJEMaY3rsBHXmYpATPgbHlUJfzxwXBnjktXWDEjWcX
bieZBeHD9fQY6gePQmHJT1hpMYpLhqyL8Wf76tPxOFCnUYv50jladvei2aNCLfqrTiJENMT/sRsJ
9LYWybT4l8Q4TqP0s3fgtbA3wvuJ+2eO+T9MtA5SZeepG+8VbV1QyvJvJnS8G+LXK8pr2XuKSdDy
ibcw3hvc0gGbZWkaBhBFH2TE5K6Nj4U//UgrHg/CTF6tlHc3Mf6ZjYLPLYPtouGPtRDPNo4y9N4N
aDvHxIjSxihAyfS7M/uHynAoYyb63rtIPTiuPLyiHsGSOiAO79of2ohu2o6nK2bmiQXPeRuI6sUF
fE0nxzWjmBtuUuQinLXTE74giLqHgJs24z8K1w3BhtcxZm/mgF0HYz7zlvMfd75/xhqhVsb7kk+P
LDlUokWMamaHvOaEhmPzwwtsMW4ccTLx1a/rGp9snZBN7e92keO+twTfCjs5YDd9qxAQSgtLVmUM
sDJY45SETyqHF9Ev8EMYc0bxuxV1z1pwZfNYGQhGY+1Oi99OFSDreaPaHDAYN/6XFhJM5KcfLzV0
803g4bTDmvDepu4AnyHd9eUq+kxAoGK3PDXiXjV8udrJP1SAUhGIerTRjOWATCDjmGczVTcy6L1w
CDg2qDLeu04Zbz0/+hQNjwydUX8ug3s+lvLMudgJ4LbaIzc6Ai9cZ9jbeSTuISe0aPUC/yyYqaHi
JmHk07Z0llPs42DV5RjsC1Bf83oLUuhwnmw+XG+k8s6LWCGi6KAXYscYHjnzsrlAf0bXWBYs9kly
V2VeGaKxwFa0aDGcRP5GIROfzMw4uBmma28yh5c++yOV2S9WxLhpZh/ZkH/9swTVLjIlJE4+YJsc
Wm9+cuPpkAyYC+bFZzL1kHAJ3dPzhoFCZJ+2ycBoadL3ZWXqofzxkMIgKNP8VnoDyjpflQonY+nr
E4Oqp3akSE/o+j7zFO7P+i5wMNEy/CIxbf5ErGGjBepmcXPMuz5lXTQR3+Zdw3ObHgegPefymwjJ
uzMQg828dUTATBAE4xLtWQLd9I5ykFNrI+IixiOm1vpt5boz6N+wJDx74Kg5PCDQxRwh8ogxh27c
1TUR7PHVXbn4HVTp3hcFQIOIp2xcIlDpgrCextv3/4XXp8acYS+Sk4FKaA9f5ZScVNND6WyCY+uO
0w5+4gpSRMhhgsJHrastVVnfQ2FDzUIhAB1mv+faETg+PtLcWvZ+R4pK9e912n4H6w6UOIsDOHa5
UcVHwYyKji72Rg9leIcT6krQdnKGEOcukA9Fu4wtfmLHwpvhF3dRfEPlDCVVy8JE3u4OGex8iz+F
sYg8Waice4Dqv056agv8GXaOFG7aEi5JP56t/nHm4URz48VmG4/vNNd1r0RpWriZJN09dvUbd4HB
PdgWiQfOlikRChRu+6vm4sWXZujRb8r4tqsoSy46ScKjLIHlGdiHvXJ6aBzYIoUQAFx6jlsxyV/F
oQj2L9DWdSCLfTJhLdkCbMkIifGh4b91Mj47wxuxeaW3U5C4+3H6Nh0C70a2yp8OB8PANZirS9ai
WRQvjTO+t8uEQ9qft34yYqOaqGEv8JrgAeToSDAQ9l1KS8YksSx1/W2Vp/FutqtXIuOhi7VmO7zi
eX+tIIDA/5uScIjbm9llWAP5C/yhGsBxM3TmWWfWrjyyAtAySckUmBdAexwWD66NXm9OXAvNCBK2
H6C5Dxn039wTx7qdd/hXi+082WXIasWPbjHm1sSIetEcW0QbjqY8VDDLxjbdlWPzKKHgWHl8nyT1
Z6Zyzm1t8w0haxGB3Ekz+0eEerklbBYWNjcQKpThqFDXMGdYWgbZO1vTQG0XNRWfTfzW0rd5nfCX
267x2LX6h5z4smfW14e9uKOsuwzHOf5EE/kng59Fw1odI8xxsSk0lSdkD6bIuPdMhnMWBynH6V9M
s30cZcJ9b82S2ZF+XxcNUUIJnBPvqciyqxuX30Zi/iyAFzdOzkCLcVLvMVOPBntAi3u1NEJZASY4
SscXmyB+OKn5qAr1U4Ay21VO/ei1xcfgpxLRNIdZSNdWmMvqrZscF2BZ9yURdXHQxeyPnLQk6oFf
vVpe0oW+S4ZJY/We5xcKxCaOUPkpmT4t1uG00g/k/t6wBp6jVZNv7fozKvlKtML9p+XE9mT4FGRy
I8mkd467V3t1hM/15IGjRGdax2yMPvstcJLsNsfSbS7VaxVAb+RI8lXa6pxVDHXtiKGVz2dkmr69
5atI9yyPKU29pZnd5bS2oHwitmhyS7IGZc8te1zSCqs4SBfhpI9OgAzXWcXnlMx3U1dmGzrnuLsu
3hrcyndRT0rVybExKZc1sY67vcjcH4qKqkNCJG4u++PsQ3mdO5Ii6PxkP55TB/qirr9FCRestkhk
KHxg3mCGVEBAuqj0k4Q1whzSf4zG/q1DuQeD42EM3Mom9bh08CRi+E+3qjfLHTb1aOqDDZLpX0OJ
Z17phjoSvtkcrPuNZqINp9zh3Uq/K06FWOVr/vS2PXYe8FSGiWZWfdodzROafo/U+OkKqDooJDvL
ZRRXN5oIYQ1FyCNu2Y3jt4Si9/+/jInEJ9oChZsqiW5KL0AsmnuBewUYMz7QtLmtHa78+cxuFi36
lTLGnastMq5K4fLlpeWA1g+cxxnWF4emwttvOP4Xlq4w65CYHI/rCILTBC+AiBKTQq4dzKCc5YvO
yi0+LagcQfuvBZNsd93v0jPdX1+oaEiixXnzITkihItgnTWqaBfUzqXtmN7j0jd8E0mbFLPlwXnM
0fYKfPsQ4nCnry/YFP6xBsdP/MHid+fNfc6IvrDPSdT/m9efHFuq3NnS8EJPh1AINtpenmoiPdDr
mIvyUJxL0FozEfGdSq3HhDsEgeSTdOCbkZgNyP84B0fS4hM3vy43x4078hoyjwSWbG6KmWyhN4bW
xK7MKRxXSVBszUb8G7HHIxGOV79lbtLe9VP8QcYTQpxwvjX9KEsFvikqJa6WaXgFBLODKcaGi4hn
RJ1zsKmZjNqVqsho2oy5VxqqwTsqiK9GdnSDskUydQQTWRkx4wyGx+xdI5Iudtdua64Rh8ivrhTQ
oPXS51DktEvqtXgnJQm6x9q/8RautpyLDDYfeaucrW2KhgE+Tu4orhlUZqi0DBKdvRHbf4EzH9Gb
IAgMidgzsySXDT8nYJAogd4iJ1iQfMkjdCL9hy6U3ip9GCvreXE0/qZ+epK1Gw5R4RyCNijZfeG2
TYD14oqkqNtATpH52aymYis50ApW9DBFzDwEy9U1JL3hXNlBkgMaJT6wmWj0AZHCpxykHIaFqF5R
I+Y7UEHTpl0+2nps9kQnWzTbVUFeP6myeA1GzP1Rv04oyeqQtZvElpDUH+xdbsaZs2snZjt1/e74
9SkyKRFmPwnjnlcXUziBZoZvIIasAncVOR60EU5Ibp9YOQ+BdabhDh4HBUSw4TNnu5htaEK02/Qp
CVebZQAqzbsjIr3V6M5y4L23vP619gsTiDdHl9ZGCLCXL0por3O2qNAcHAjRjDsNNbNIT394lb6S
SiF7Twl1EAhUveKVBpSPUXREFdJWEJSbpviklHjMM/pp0TIp4yLJhUtDkvpO6K5qq+UTHI3cWyPl
KGL8bcyxOca4iGpzgTsj1AmRqeJZJyRaYSrCU9R+dcyxNtYSVHvWdG3gq3Pi/oJnCCIRkzZmzulM
/2gx9jf8jwsqFS40yNfsPXdNs2tz0v+JGAQwCzZtQKTYfMqYA9uN8hHERE3CIFKlwXhtNRsVFp82
6n2KYXcTrAMJ6omeneqvHyrJtJp2ooQqP7yAkMGnHTHLZe+1AVNX8FRQktztMC1kKvgmbam5Gnep
w1UlYBdjh/IOKnoZUUadAURI+h97Z9ZbPXZm579SqOuwmpvTJhttAznzPGnWDaGR8zzz1+ehym1X
2UmQvshFgACGUVWf9Ek6OiTf/a61nvWgN3aFEGvcaZi99NZfNimGHrayT3GR3nEuwQ3Lq0C3VD/I
iXWx+smthVSdDDmMA2IN+GQbcQh8/NFmz708N5mHLbbuzFqrfvR4ZzrykgixpJWXdRux+7miscJV
xcOYqKvQSvJNouvQrFpzVud0rqPTDjOv3lO1i9cveGoCThaj+5VqFfNDPdfJ+x1YvjxZE8pfkMuZ
jXX2wYb0PWsnB6kG7pqKwIQswAoDdxPjAQ+mvFvbI9hzHCfhVM2GGIULfcLuuD49jgNY7WnhBlNA
7gd9UExRqzFSWFWFwTkOYSprJJTnktMDx7UuhcFeiVvRaZ+JwRVoJwMdOGNQXHQrlht1JBBm5STI
RWXWe9vRiwsRuZsSkpy1MvSqNHRRaClwaAqI58nATWfgjmMNiMpEux9YpXeLNmrtdeM5gOnc4I36
q8eytZt7b0SuqG3trLlZe183UcTlhYMXB+OWk2D7hLK3b2qlZtNlBXchFl0tHlpeyw7u22ijJJQA
IwtNW5NO7l+psM2XccWKhBLeF3eqTutkY2xNoAG8aaHBEnPcR1ZYnc2hYtnYTgGLEZDCTrXCVzE2
4WcZqieH7qindBg/nR5FaWmanMYk/oYHz2qnpVd9c+weXGIcwETN27xc6kptLlIXkCu1XfqOWEJ+
G5ETpETpFbb/7kYtwxbYhhs/2NvUYetoqrtFl0KSCimxRToNDxnu34M/DC9ZO9J8UNT2dkhDx9op
+t6eyhJ//k8Y3nP1U8pGHBerq1V7x0CDVtYNDOT+6KGZOIYJpE4qbDLVZkRmexadXZGEAXrgJqx1
cKSzsBH0cro52mYYZEvfTJK13XZfLduEjTLq3lEoYEVKgxhxXIAjnv5TpCnKGsTlXUEZ8b7sk2if
miyosYjGXIlX1y43rhjJcTTG2hDURplZtnMLKqoGC+6WYsBq1FQqDGWhGFdugOZVk5oz94JAW1HD
GgGIT8qlYQ3tKU6d9hQC3wTk5jLbd1ORoK9PE8fPr4YJI1/zVpKrBvf+1hBU3haV5ensHmEDu3Hm
7nO4LYTwOOv/VCinHgS8lM9b0daYn9wBlPNI3mQeyXr6kBhntoWOTjQ0WNCPFLynFlK5ASf19xd9
1Ixh/+OR0aWMTg5FIObgD5u8VjY/TaBlSut2pLXkrGXIMdPxj51pgX6f/skwRuBpUZ2SqhvATwuo
SPRoPEa+Xy8KXfX2orOmB1IMeFdq1AHIgFw1zagbEU+IhamEUJ96PPnV6AefX8DahMnDzt6UPKGj
Zx5M4ba3lPGqwoXcBIaCU4jlpidsDqglhtwBGiL6TpjeD6bj3Se3YnqgVRp1WUSlmqfRJLQmqaW3
mifh9YXOGXIlKC7HAMK98KcuzdP8aF9VmCOngk0PntkiKUNjqwJShaOBUbxm8NrpdYJRRam84mJE
w2NtpO6u/v29m0zZlOlNHZHo2+SOcedZUX80AhrorOmdi20lPAxmqJzivnzEGj1cwqQKjtKOUCf0
IXjvUFhmQY5vBxNgtmmDqtynUOxIGvD3Di3I2IRYSceYCihaB6vB6o/BI/RXv1/70FFA2gt8SGyG
Q25rKrKp1x5//xahOrnLn9pIoXn5LMQssPIyjEAg/T+TWBueBtgRat6Tv3Xww1TkRY4/b8TSLDEH
GSLZcDW3uDz7cIsOxTLJGsG6GA3RyCz9VMKau7zqG/f/+KfUizCtTK8aFwRNZd4EPtGyetNVxaf0
dWuZUM80F/yUDhGCA8/alDbSspiPBCA3funZO1N8IGL0x0HPk30CHkvPzOrsa9rdz+8IyM2Uumbz
QGtFdhhV1byPLAxsfi5eWpnVi1jlGBlgATTqPe+IjHCmdLfhQ9iWxpIGCX5fRkjhOSbCmaam5n1f
U/NnQJrFtO6yiqrBTfmJNrdIRZ8pW2ApAnnV1otdCe30nDRMH7ZTXAmp3BjUrUtmyfqh4AjqJ/li
FCV6s4lCB0e1PJi2Gh8ohwJfNKywJgP+7IfizqLNtFDy98BxhudCtVSklo62C9ksg8pj0R/30d7U
CxYwRhVepVOctNZxlkJ1syv7T7IB1NIuvGp6NZyRXKTqgfPmtDvHHNUdyZEqZB7oKSaj7N/Kzr6W
LV1dedXdIANaW47smLOiLn9K+m/XH5cGrJKe7MWd5zrmnWXYHFjM8BX4lToPFY7AXl2cbEH83jBg
Phn1AdKrck65Z06lU2j6oQb0xhDpwc1dDLUQNU6wQtWLR3CawX/UZ2CzWndF9dCJdQcnElHIHED7
R5fq/rYvCSvlFlnF1qO7ySLPzXkUDp4qveGVRAmjrV+uMxsWXFvKpTaUyUcXQ7UFeSWOukhplOmL
J6J+ACBDGIOeiT0/ZCV7B+KDCgAlCT/RDtZD7+/KOrceCty18xra1qWLmuvkTl1GbZdDeSKuL7OM
Rs0Efs3PZdFpUXBwh1E9dIraI9dQEwisnzdNazi3YKGQPQLJbkcndlXUS5ZmcDD9mN5GG+JgOdBI
GOsGp49O7jODGZr8fbKrWbbs9AEzjX+vsiYDiWyV87Hoiq00ZblOc4i3Zmpk3Chxl4GUXqMVmpsx
su2l6VHMRIDs2AgON6EvuM0THgztEFJ0C1Ex0XqKYFkIdID+/LQ99zgbQahilQnClOW84dDLyk0d
86Jy0gn2mHo0h5t9jCjk3sTUgGAsyoBoqIeW+8W6rjsVnud41tWs4zLEtxkgli7xMHMxdZAAun4E
oeLIeVFSxFvRSLzsNfJbFmmzUCkvMgIpb2PBBUEMqaFuNj6+drCKtxK8BLyVbtEB0Tjg4XI2Ec9R
OuYoLcGrTvtlQN6DJ2oATbQ72FBKAYbH0SJBwjLikjIcLWEnAnGVFY5Pk20uNxoNpFlfMtQmNkeh
1n1o7GRpu+70dHLflTIZJ5QWy7KmWo6FeSt1x1trlmPOnFxby7SSmzpWX1LNeGSOSBhdc3s+2hgE
HQ1Sr86lQTIFgGwbbRLejGnoiWPQ0+gy4NZHTLMxdKp77m0Z5zLsRakSvCU8ocwKX5QtGOvbKllb
vCmXYVOLdRZn+GOCF3SwYMZNnYwSgUvI03dNorwG0/1vqPRLy02cxWpxHiLr6A8I+qqvjgu9VR91
tlVz3OmT90tGkBYPOI/7R74dVEHcOhnNFwPsTtqVjItMB2gL1o5TDQqMwV/aQ/yYwjFsijAMkuox
VmQOFp5vRNuYW25K8kYmynemwC0UZgEEpIvrZQYGoK9xgupBTG9J6+36NnjJGdQxR0M0IMzw0OcZ
3PmRwsBo/O5FIqmr5MvydFrBs3AXmHaPqkaUbEJ8UB/mbwO1I1M4rjLZcWxHdpqrRo+EV8hpIzM3
3LDcO/Q+9xrBRlstboWuHxl4M66a8rNkXS9jk60aTqTcUohS82Gm6ds0WydyOwobe2vxbGTuuRbd
p9sRIq0q69Xh4BbZ5p7faL12jWgjeh37txweAWFRGRp1ZyVti21QU17ZTmplnQj2tTiCSxbBtUnb
RtiSPgBb7nParx5EndlLuM0Z9a+MXZbID7Zt++vWVKlTRR6BG4MXVkegqPSILWeeLDjQUy0x/aV1
0T/2usIhORYGL0GZUTtHCTmdm6Whb8Y0JzGThWs9rj9rEFlzz7slVl8f+sDIF8g4ByNLaYDoEIwU
a99G0Lrb8ZwkWPxLMexyZNe1E1WPg6btfr6RaIQzQz3D7Mrgoh7dVCQLw6TkkTZQbhOzICbcz0qW
HvCqvcqIV1mxS0iUeAKSor0Sxo8XxLN31BQ9CmAQM70Fd06KlBLFQb0L9eGl4k28qKfcigwxMtos
xLAYRi9Fw2w01aiYkYHb378Omdq9WCGGl/QjNNkCthHELTkSVLbUbaS0jzSIPVoDz8vgaAPABgSe
w+Ua6GnjTjw9fZ9RAtgLT57tMQD0rab7ugg/KgllbBAroyOuYSjOY0NH2SbnpoZ5HimkwLDhN/41
HJt3o2SpRZtfvCAl/JKakpBYIi7WoD5YCjZUDlJsfLL4FbOjtaQe0Cybbcp0MCsyFkKZxu7KBeFm
myYGaJulOjxHoG0hy9twUoc3ilt+VCRJvMF8o3EeYkr18/rZpsCZHRQrRyd5VvGzRnnBQkqC/0J3
+bnIsrK4oqHA8RgTmiX4fhxf3aYpvmYzGXbsYt2bx+6otoKv3OAM4bTefQ4rh+pyziBGpmL2o+j1
11/+7a//8W8f/b97X9klIxuTpdVf/4N//8jyoQSwV//Tv/71Pkv438/n/P1j/vwZfz0GHyXtT9/1
//aj1l/Z6S35qv75g6bv5u9/M1/9b9/d4q1++9O/LNOaWqVr81UOt6+qieuf74KfY/rI/9M//OXr
52/BevD1l1/fPhOSxEFVl8FH/evf/mj7+ZdfEf8dUwr159X6/cWavsjfPmL6Kf7y639P0rf6l7n/
VmZf6f/8k7/eqvrnL/uNGVBTddPUNNZUzq+/dF+//4nxmyFs23FM3cJLbYtff0kBn/t8kvWbZhu6
ruoAigzhONqvv1RZ8/NH5m+mLoVOUl0zWZJq5q//+Ur86Tf6j9/wL2mTXLIgrau//Gqq1q+/5L//
5qcfVdqWDYJCInfpBnMysy1//vF2g2rJh4v/Vvm2BHhupNvIMS5pjTxNNfSn17gTyB0AqslupLka
Y/YJq/s7n8Sm0DQpwqo2Smftw1CDf0yFuTDeh975yH4fvgnNOA5c/7ZbKzGJCI3goJK4+1DYb3Xf
v0WJ82aI7jvR8eK54qRF/rNo6T2Hb48Zi+xNWvjfFaycWSV5zMdgQyuzNS84VY1FmVbph0ox38o1
ZUXaqE12SuK0j5LaBdKZZvtlu1yGwIphNwcNqdWRw7GF4xojexyYB68NrSfDM2JgQEF082u7WvWW
MA+aG4lz59hPwLWDmcvMDRDdDhY2IcO1bVG/muTEPHrPjpaiY6JSK3F1DY6nuuyeNC/mVhLT1ZMF
hFkiF/yoi2Oal+zRi0IAMoCckagpzGExBwzYiPK94tm0qVZVTWBTUQjPOcFZJ8rORFpH9xyXRvZK
7Csn5bY4pFbwwcBBa9Ow6HTFnZggNbg2C1EV+FhWZgg0RnOJhLdRBJwQ3wbBiRycsBIYLUaY/Ir2
wMbRxtims3iY29xx8FoRejRVbEGBg2OvaGZIBsy1WHHZ7DwH2Bgh55vOqo9x8DScZ8UUv8VvxQ9k
iWTvug6L84zixhEeKdAwwuFNMIyHLCVKQAnKKImDDblDO4B7I+DZbgiY8H24GuZdq+8WpF5h4ngA
mvLx2oA6FIn+iEn7Ti9ITruIRngZ4mgfd+Jiow3GafhJ4BVsXBc0cyy5zBQxmb7Sk9j8jI9spEoQ
r2b0FKjgM6a5sVMoslET2Gy6P6IG5gltOSboGVvwJA4yeGIp8/ZohfygvXsWg5Q/zQxZ1W8603zS
jOY5Ts2QakjMuh7amksQaBbWxblvxA3bOeS1KlRIg8f+QuHIj2MTnQuLCjGDVtvJIN/2SGo0pGwr
CoULJjP436zTim6d6tNTKClf0eg3vNqPoik2gA8ftLZ9VFsspkHlrNOA8ceSxjfDTcoON2Ji5+0y
QdUaPaWx016LlBUTKp7r9gd8e4dQZlgQxJTvqHYQLD6bmiy42211X+85bKVsfoi/m8VRGNmNlehk
JZOUY9DR59fQx7Ta22eDw141e++7MVl4ZXQDRYctLBrAyqjMUmRgUJu6BGcucTaIPM6nXodHo2Ap
S6Rix+4fhkHG2ngEILYK1Z4qrik6Z7dtukmwEK07FrSTaLYPrORUh6CLO2qJeIOCUzDdNzTy56CL
QWAp2htL9L1jZCe1dl51oW+72N/JBF5zqmy1MniNwe1EhWTTEcaXytE+otSusIaQLq/CjVeQ7Zja
9MhFs2eaKBO4WWCrOKukKuk8TKm2w/c9GulXMqRvYxY96hJ3JvjDFUyZK/hPmMMQ5nOXDL1z0h3Y
N1FXUf3dtDB5UXNnSWtuQIJMfbnag0eLydyMIB7XWnnyEtxssfalDVxzqereZzrwo6F5kLr+oYzm
uSrKTavQiVW1Zx2Lt3RECX7OeY0ad0XZDfCqZh02YqpDXnmqCTeK8wXiH4oBHrq2hGfT0hFFvUL0
3FpuvuzafJdksBLo/GNgGKxr6ehXTsN3IE2etSL+bAYWoprPFt5tLphYnxmD7/IqWnWm1lDAYG9s
B/opXRqK6igThmqhDU4wz5rktZLEDoWG5Ev+aSA/Ee0Z1F45aDxFBozzqjo2lM/BgAhuvkLdsCJf
U3SdWZBRTRJRmWDWiAlNlxz6lDC/x7Jd1lDtvLFeQctE56uieqfECc0jrvEc2t4n4sSV7kNrCVuB
hGOc9utYQ13KQjbrKlsasVVqtimKZr5QA3vLKEgn4v2t5f2rpvXKjBB+f2it4n6EyA37AFyhn3kz
a0Bi92o12PaEFje+h5snLXdACkHz92tu9WDIoFe1xUBeHBEqgvMCdqm882DoYCLJZwn3iEptv4O6
UJcR0dZD006WzLpKl045Kc8J4mriq++ckbdsp76nZnMZFle4eiDzcvQpU6NJrWF6Cpa2Rn1IUTtn
5JFF15Rr1riEDfJmYRbGcz7gSrIE/vq5WXywo6q9ftuQs8DbacwiJw8WSMX33N92eqsdGLpR4gbe
zJ0kd2j4V70yqATzzmoi2XM0vGvGEH9sFVxCvX10STqGFvXTkz/VDORBddyjHxlvXIsHoRCMaqUN
/dCny2As7qpcHiiaSmZRq32NnTzhzV8ovUJfr/C/KFigP9Un+IvJELZYfykGqv7aHttWoTCYqA4q
dceGHnJOm6jvoxA7jhhrqyzPhtkfgWEekSQf9IAkupchusV6fAR/8ZaI4Pn/ygj8/9pwa+oMlBwF
/hfD7e0tzVLvX6ban8/6fap17N8c9ojMrRoXElfp36da/kSXTJOOwVwxjbvGP6Za9Tdp26aFCKRi
IWb2/ftU6/zGrOtQSGpaKjcyVVj/lalWZ3L+01BL+4kwdOEwmmkmBs1/GmpNyxhEHPfqmiqKGJ7x
dCtkNbCxkilSCyl/3k3ER0vllorfemqMzpOt5xjjOmFFBpYj3ZFRmyxIyiNF0pzLac/IQ2TtTve/
EzV70g26sQ3jgk+EVqjGpY9PDdbkA14RjXeWkYKPFqhsqRNAPdfyuz/8Qv42yP9xcOd1nn6IP07u
0jQEhwPbtDWBZUJOk/0fJvcsovHSjouReQBbczHoj5VLKtJjA7owEKtmYzHFj2Tz5IIjOOE3ocIO
zAK3//KzZbe40HId8ao2PopmWOElvY8xuFGxU140yTE3os5r2le1Cz+sxXYs6jtW01TvKIV5UAjM
bR3U0HnlWM02GAOeB2p0yeEp4k3AA9lpyovpYGqjLhvEe17pi5pbJFwWxkMquAQ+CeeMV6SEO4Kt
SBmG78bVhkttAy4ciM67kb13avtxGCBCNnBTJEiy2fRqzFJU4FmBhInRAbEvUGihLZKtn+s8NNKH
EiM6FqmtSqGCFbXLkscjPb3zIHOuPTp/i22cuM0T2WNgNtpCD9R1SWUzOge7R/lQUfHE5nZRtwVI
rfyOtrLNaNYgU+zdiKwfoDbPOgxvc/YF2xqW5qwmrBqoKk4HazlgEaiDkDSBOIXQmUJkkjx17r0m
pHhPpShTA+7DMYIyFZ6W67Zxb3Yg8SE3N7fBzN5OhIxhFeA244R/Q2FZNMJ65SgGSsVF77PXJibA
WM+XqaU/DEGxGV1qmP3sGtbebgTt4bOFwp+QzV0Fc6lPlUkfcJr4bGN8UnEEK62rj4PdANnIP0nr
n9mgnNDh93IcFsrYrHhSnFVLWRY5HTs2TwTqHdRK39gh9lM4+nbgbAwW7VCQgiffrIlJjMSQGzzj
zG1D+snD7Qrynv7vDwwKL0rT7MBXn2zVfa5CDoYNjhfeNSVNmDg91jTBrJycYvp+eGvshv4mzh52
MIJQ8DmvKKPD89bZe2X/qPndpTULFDb9M63cncg9Sj/A9WKDYHW2Lcf0FPPcJeuXkgyOzpXuPNMY
tbAmY0VDGN+NDarhvlJfow9KeaLG/EgwmCROp94CV906cD7UgJGl1oELyXu11DacWDxB/YQstU+/
AANqsgbKk/SJHMmLZPtu2f7Rb7Q1vI6TWlb7whLfumw5fWHYBoXvGcnSb5WFFLjcM1ufCet9kkJn
FeC4WahNg2BAYWUtWcBiLpt77Xgwa0TbpAAu1FUGqWFTUTcR5T1z+EAZWb8gnzUQ7ee8BtRz6gaq
ekZbHzU14WLEHU1KgwgDGClnVvaptmrqyN8BoR7noM3tJSzWqyGs7zJSN9KriFGS94kM7VgMOO3w
QGEOCoa7GHcmPUK8R2tH3PVK8VKn05JaNuGyK+pHttnN1hrNN0/Kak0FPYtbmRuY0RtIBLZCmsaC
Jh3B2nYHjzSCLR4HHQBfFBtX3aIbEjPzI29LhmomC1xtwdVU/DMpqm3m0U8GIybCmxXc2ZKwLKQD
6rvUs1cVgpihc4++zJGa9S6CwD09MbfaaVlNahLUUN3dJybeIZrT8D06FntF18V3oDc3mKLfeUqA
qxNUkgMIAG9blWJeSibQqjatJUvylLz2YOE5s7Ztq7w1db+1CbmivKjEZwc2B2WwzcuOsiuFYIfw
u3xLbO4rS/xdnOCzK6l5X5KY5Rp0SwKVRjXvOtKfRQRKZcwZf2wvP4GEnVQBaJVD6iIU2DF2nVbc
C3y/kB5DAJ1ZcGGbaCAsAp4JUveFOpMjMVVceorxYYpQrkRIFq/rsOpNi+441iUPN7FJLddYmlr5
oNb2WfK7rIdKQTiIwrkXRpDfYRZQB8bMFoKgsVsHGzoxAkXnlEuMaid0pQIIzeU6yPhVJ/E/R7/E
Z2z5JdoLtBAqbrWtXZc5jY59cQSCyoqgHauVLDgJeVMtXTRGcxrdUkLT7lVn5ry1jn60R3OXBgaP
gzJeq2inmKt500Xac9bxDWWGOoVQ0RFyv1Y4wUPQHRL/1GnhNylnElqmES+trODOKLCIh4W7trxi
F4/ZHRUmH4ObAwbJDllJrg27P/sOK3gxUxKZHNHuuzqhnFZUACeE/1pWZoYkar4octgR+mSDLbWd
oWGvTepbmmjAsIJdkBs3PLSgmBAJyQ6tWDsR8yvAyRjvhRYAk6TaEOvpztajw5DX06YAJ1mt1/eg
KwHLpAPJL+1S6dnGcGFIVm7xmSjOSyz0Jw430F2tAuZWQcOfoq3zHj1ngMQA6OIbefmm5u3B6xz8
NrZJH5gl2LAVO3zN5z5Inrta5VSEIU52TnvnBpxLeQQ3i8aAbqdX46dpIXH4bY2xn04vnhTkfPjB
Obh2xyQhpkfrIg/XHpAgYbQiYSNCXuDZ7ZCpAz2Y5+DEsPd95h0JT1+k3U4Bc8TqBv6+Vt9Um7YM
XWgXNyq/ogwMRxuy7vecl6Yqk7mGD34m8mZbpeWD1fvGpTIx7o0Z0xXPBEL8ZfCiUQive/p3gp2S
e8uHatUUtUAMKDQRHXHrUKdXZ5+do3zYovwK2+jRdxX91pSFsrQidhBByO4ypPBmrtp2AOLIzl8J
c1Fo2sXOsMajQn8RdyZ6FeOcoENccOtUemBPTT90pB919WiECbnnQN5Xgn6p2JWjdlJtMYAwgwBC
S0mTnkqUZyOPX0pdP3VR/ty2xdFoy0e7At1Gq8495ZFPA0l2ONICjIWu4Ufw34sOw6hvYqnjMbMw
2xSoIeIuLxNk7cZ7p66Q2mb6xXaezaE8xhvuOtTRhRrnaQ3dFsyTtQg0bBoGTzfA1q3OZqffV1wN
oe1QHWyGS0i50T3o7g7OIbBkAtsnI1avTWDf51F8o/Xz6vTdyWvuCm1JnWXAz2tqxxThWQ4IkQHO
R4qGyXvWOSXTlB1P+UrCaHBrvFdde2307ahfg4pObePgCAJO8+asGT5xT9DNZbLqxyPd83O3oc7Q
VjZwhNtkXcI97ppnP7kDbETK1yGwca6TdZxv06fSGxQ2cDzqEENqAmTtYhJF1QaNsTUIPVUo7f66
lh8KlxKb42uO4c58HuuXvE3mRffdUbPjsHUxVHRMjAnFJYsOeUvGEjQdQejOvQ68boNznEY+g/YB
dSOAFNH8jDyGks7e0B2vdJ6CJZg1gzE3sXaRa5+JqiHVpS8deZ9jSxeQsnyHWwBrs2YRxxjkjTfS
6vhhlWXOPRrBhTvyuQhObf4RZw34W3uhGcS1b2z21PZZOgcZHL0SOviamNCYXqFHkilmv1RqWx+t
UDKdwLFqYvCaEU00bEA2UGEnlKfkKRg554HnVwofOSfVhSuZrQJl537TL+2PpJ7LDi80jUwFMyEY
YN5+nnuJ3KMyvOfNYxBri1Q5VPKLOvQ5DOeFXeoLB5V3MM55wN5sn2PCbYO9Kfa0aKwT8yhBEBjj
JabBdDLjF8sEPZQn8Gf7VUXPSfKS+K+ODZwQbynrJEhr5mXE3V3myDHhJoQsFg8XzVPJnocQbUHf
QR7jTqNO6bd3t6fBGCqTcpqOBkNbLkbiRAmb9SA8memWw9RsQi+hFGTeyuwjyNysQVmu5Cj3EDRZ
snVPZcf1utBJZKgaZTc8IvPsu0vlqh4AlkhzVTn5WoOgJY9tMqwr6ExgqVapfxfynUhbQcinRju5
5uKb9mxKiY9tpM57dWFiVc08iGzaexUeWTMxQbHsZf2+S9gCpdVDEhDDvhXeK/VBHgVarnt0R6qj
uAIxXxopoyQ8IcTuodyEJoeyo4JFC+Y2CRflS3ce4w4D0Fztr3qwGNJ9GOwrq5u8hRtBk6D/ZvLl
kuTakZcNOY9x6857TA1czKi8rv/YUEGl7qnbwRwKPSfn0ZO9dMinhOj2hgGuiveYPIaYHEJiNZlJ
T1vwReUxb1hlOZ0swtjA9+OuS+ej0vdOcoEGO6NHGHc2vxLyKVQhqG678BB2U7rfeIjxKrs2BS0e
NrjuyeiSKQiYkBcEmCkpjRzrcxC9YUOfjWozr2FTSjvZTb6rJMWBMiJvxioAczlskb/wNGfrIh63
eqLNmpbeYmIlw4CB1bOXbqKwhZQ4uYMj/32X9OOelB2XNk32kxJdheIK4YEE+ASQD69Z4r655HEN
E1dKPlSU5tI+W43D1AYGzQ5AbPzkVu5SRhgKlXJJgv3AYp38zX3pFa+1oLqEhmK/DGG/mdsiTdex
zeTO+fY1haTcmP6yDvtFN4YnrGzswk0I2Kwg82qtjt+q714K1z6MnQWR3gRlrdM2Rt/KzqVTJTac
jeJM494Qn2I3ID9OoUFtQ2KszceCDqG5lXXbjAhB7ur3mtddaixtWsOZCxBiqdCwmcfPE6ke1f0Q
xiCVp8ASv3+6hZHsLwWNsrL2Kbh/1chBw+4KtHApAwx29ykPS0+0H4NK93HdLlx87VHUoQoEryCl
N8SS5536AIVxBmNmX4wEOxgPsyLaAchZVTI9x0a5EkH0HkJfGsyqXlk9TQX2y+AXW0xfs6IvLhqQ
nUhcTJXO3XZYhoDOpSrWQW8uLJDDodFtdKr2cr+bFbzBxvg5jl2swhi+MYBIcKFievP1BlXjNtYX
9hssOgr/HmDRWmnNpU5kGT7MneP7cAzLbUX+qoUiJOq3ShHlXBbdSasZFTVtWYjqsYHiyxyNT0Sc
OvwqK9XLnm3bO5SUHJVVj/5ObYbmcdoqlmPGyT5P33XLRPMCT0NXF9Pzm0Sw8akXVijN0a3qJgb2
rVMYpsm9OZ1veMj6vZe23CPHtRBkNUHcP7Y4fWdtHd1qjshZgGvA9pEJkV0eCsW9NL1G9K58rg3Y
VZ3eY3bxcEJUbXlGGJq7SbUDmEcVBGEFAxy3D5yz1JHp3eZej3aF9dZGIT3s8DpEmix0Ldt4yGop
FiyvLT8ShYQn/tBiE+XxGtL6vqS+yqWBhDn0Qg89cR80kTJZG0T84v5UEzAfDeUGzB0/BKXXMEHk
hAglyVeS30Hxwt4LMZc+SW53k4XQDFldSIjzfpjNHU4LbUn8r2EdoqEZ4dpckTJYY/xxrsCqwLEG
1bZJ9JxnR9+sC1gxHpLrHCIX3nt3igCGr3pVUgfsBwpYpJEGyTB5wLeNgNDpzokR3lq6QQAXL4dP
kCrAUY1gxOasu/Ico8nMGlxb63J0gEUXCgsFV6lm/39djBcC0MsftpP/4oXYv5EffPtKvV8u/te/
Oil+Pvs/zRDqb6qOlurohq5ZQrKG/t0MMS2UsULoEvO6ozmWzVf8hxnCETouCKnppsCr8CczhC3Z
5rJR1jRWzVL/r6yNTdv8p5Uq3xEbY50vwU1gsoH8eaUKUNx0+lgOGyiCyoEEM7HcjkeKEIZcqgWF
XWbJ+GrEY7B0gkxln2URr/VhoUvr1W557ro9Oyh8BoBTWQikik0Tj6B7EXTHrK/YA5AwzakVSKYs
pvaopORQCxm2u1aXECcHniuwLh1rkkOkfKfVmwsoogdg5wjmgzB1+gMQMLlVtbI4tI7MaTWuHVLf
3KtnhCTGRRarExdH49lrM3a0Q2sQ9pImzztqhGJJg1qsqG/J6BF2pnQQTHlH5AqkFSZzwZ1Xtx5s
17YXnjvwFCmzaGmXcApLv79L8bJ+s5vNN3pFyreS2a1Rh0taefuyUwh2UlMepXglnIBjbV4Y2Y6I
EHMPRcHbeBoQYk4iIBPg9wvLPvWlrS9yOXzbMdz3NuN0qQ18aScm1zhjheTTRTqQ0tBz7ej4Y7Kz
EqfbxG50HrzuEGK4nkEHuvk57YWKbBa1YHzrJcYCiOB7L9OMmd5kzjnRvZPG2LYDXlPdVUUlVn2k
vDv9/2DvPJZjx7Is+yv1Awi7uNBTupZ0p9OpJjDyPRJaAxfi62shuiMtsrOrzHKeg5xE5BNBOoFz
9tl7bW3YNnHj0wTgcQoH9g1EoSF55OpR/AwLBHdFX2cdiC2Lsk24qh2N08kMc81DZ9O3zYtq5XeS
aAXWkPBXGcy/i81RtxNgD5FsDn0yrnrNuKYlWiZs0nxTyxqivYeTlibQDpjE6O0AD3rriXPhhnKl
dFEW+nsOf+JhCrP71Pi/peeeRYGjtzCLD5NsK2KSJFXgDS8B7V9IG+5HUDVPpj0cLHsObrpwlh27
/YmS9GCgyO+nNoKcaH5zFkYIy8r3oqe/vRwztgtzX/fte6Mbl4bsFFaUbmkb4W8td95qT9Ag2NkH
6HsrdMlL0murCGQWvRvyWUDbra34qCpzDQzsqXbjU6/aeT93b25ENR6OeiwBirJaWGKMZ7QlsKE9
5U57bqpyUQ7YJqeCo3pKck8DWjipdaZII2VQkirAcEFqHkpzslEFqadBSd0bFshvz2ZQ1QB/LMem
fbPR7JdwmN6CGOkktlgnAyf6MuoW/kk3RDvDYe3zh52dxcUysBqsxC5aJRGs12gYHhslDnZJHy8q
l7fkQos5OFR3awxe+5zzPvUUDmaSRTDg3qlUhyMhBjQz6nW8g0/Ja6y4JXZONs4luGmV5NIsix7R
0DXozpl/kAZoZll66+RE7iDUogVBbCwptrmjSP3cz+BZryGoWDpacy/JErMmkOrCn3U2YlDiYSHK
bSn50mbS69ZWLehi6K0PL1LfYTH7jQqD6dXjiJpqqy7BjTEZZrOjWQYHVDknjJjZ+oZuIT34ZQPJ
WIwiTxdouy8GFW04EIaH1uJDpbqp3NKCFHIdw95uhh9SS++9VyynKTo6FI7Sb5CcSJv8CEDN5ejc
W284RAlv6sLclxqZSEqyOXy3+blx+VsZFDYsnWR8CsYgX46SrJgIGEqHAqWyiYzvHu/3Q2zqj9nE
mSKoL67Bh5qoHg6NiOI9wdt/W4J0AJAnGQkxWOvhDEkdrSc1YbgoJEtKiXzjdOxfPDP2vlt8jxWt
L6SaZ+Z/c/N79rZJTHtZhV+xyn50J/7OJ1bHqGUjo/hh5/bdabLlsxLgMM3wMxzscz4TofW8eoJM
dSPGt9NHVII6TrcQMDD4TPWLH+ZfMOweZVu8jh0Bcx2A4UNJn01r1z+ZF+1M1WIsyvAkW0Z00Dp+
+Ic2PvJCPBkpVDkOeKREzTvr7VtSpdsgomrCpm5g3+MKhvqURQs7S/JFGPnGB4BdUkVF++HL9MWt
nReCdU9d1h96OT15elYvhpBiokTPn/jKEsIVHXWLJUc3yLxUgo1bc4AglVs6PI+JNllM+DCvYPAM
TaKtRs1+DFoAdvR4PYyiG0GXA/UJp4nHAgPrwrP1Z78IHnM56DTLGAUMS2geOkkVbHIt7lv+GQEs
nkOAoMWK3/ng5LLEQ8Y+KFPjKeE9sFCSK1lSYflWPto7wjT86szmI4GJx1WAxUQEk6SYCUdt/lyN
ndgkKRcLo3jshLlRw8BDI/Xf0nm0zmhP5FORfjQgR3i0epSx5FNJ7oAuK/RFPjK58QuYKLTMPwEj
lfzg0JM/5IzIKz8ZL05s9dD+3e7Bad1uiy2DrwpvnQczhEfsaKO1T2ensD9pnHAifBLWn40ZHgXq
uoZLBObiAp1uZVCr9RD2bs9Q77yYNeKLsFp49aX/K8oic6MZ5riKkKaU2cEvl8Xdoa51XTeteeDZ
dNMHl+6qcNg6GqlfZ1RMIa2JqYl27x4usk+8irdTDw1CznU2prHzSgroWp9Adend+rw5ZSmJ5zEt
uEWiFJlMzrCb5TudAi+E39B7HY94GUBrwFmSzd0MFmBTiVtZzrQv+bashRM+TTLfVFwLHrS+eAYS
TpFFJH4V6WxrqvJPSIDDIrXqdyzW1zCLkM2ZxrXqNZysO6eFm2cV7UJXbLxNSCu2Ba6Iq5q/rAv9
TYOZiUFp2vlVWm8G9stt1Ef5BTphtqwaI1qH2GseKsPgT7WwNeW0+tBmG5FtNw6F05yxk2wHi/iS
qQ3vVU2WRelQR8ZQv+iYuUi2UIhmEFJZ1FSBIHcTrh55F3E0Cde0nI5LvaPuJFFC5wrM2lvnZI87
sNcoN2tzGM4ETiZ2eVjMfg+ZoUA60fKNV1JoNVTtY5toj4N01rSWzqHxTe8Nj1HA32MqQ84pE2d5
fnYw1RgbdxzJfffDc+9W4K2Sfo/stI8C9jJb8IfYorSjxX9Wkj9XEuwO/7OD5YDD/r8O7CT/YmKx
PX7hX9uI8QfxURtijIE/ES/1X9sIBpQ/8JDMqwrWFsBD/Jq/thHnDxYNafJPLZYS4lD/MLHo1h/w
jITt4dcWtmX+W8uILiW/0z8ZPPB+S1YezOP8jo6wWIn+bvDA/GyqIEvpuMcW+svkKPcdJV2p0cst
K9K/GB+eSambD1mv9+dU6XAkuBO+YP681alvMnHoMD6nVeGDRcVu7Bb6IYBF+tDmulwoKlsAXWRz
Tc/JKoOblVBfb+qkSovaP4pKnAcTZNFUOr9kKF8iAo5Sx8mgfDBCpOXEKnLVWbnWPkuEsZL0cfCM
oBdbGd7FCIMvn6o3S7Q7fMu/+L8MODFt4rUN+HKt+w6zacea8+VU3TFEIdpgtjB3sQ83bh6PXUFI
Mm/zE9Hecu1IU/FCh8rIizlZTTDXFhpYLqatIYGNx1AU1eWhDugkCjRYXHrHE3OkvWUBXKzahSG1
6Pxoc0r33d8cSZMV9Zmvjm1BQCmiHeSunPE1+iawXS3cDh9Cb7X1shJezaLSncsWKVEJR9u4mH2o
WbTkejRlufTqminUg//NGd1hc0Nr9yzcb7oXixcmvAKMbm5uHbrIH5oaPVpBs2/yZldMDpllOzt6
PduEz8N4EfbTuQw9qsGLEq76sLKn5DTMVO6pJQ5q7mRZvMuUZKUZVC6SpPmrbtvvjtVibopapr61
qjXCm914crDoPuS1eEoze8scvjcbkqQG5TShVR2k6V4rs71SZ2/wCSgutatxmHSwEimqsV0m6lTr
j04Z7JKEx5ZV00ObTfFdM8VLPhSfipxjWRiP+Pp2QeWfXI5LD/kobPjnNT5zwjTsJLR5cjo+0pT5
lAbcerKgf2v6/NEH1QrZ/I3JaF1WgGucvL5mWUSrrJ/CGhS4LaztwE/bUsQA5MBcP0UtlxQziri3
0F0FkuHO/fyrl+FT24o1cLMrQ+nAU9x6MsnyL23ZHDFF70daJlMtjDAZgnpNhL4KSl6+PkfLjc52
MEFx5IAergYDhTYbfxhs7kmGt6g1mRnUEFnYV4GqJfqMHlVU5zB48jLbtWX0HGbF82TVm2gC/BS1
s62kvCIOcDr25XaQ5rvMk/FYdhzR3J4zH8FYptFA9OtYZ2nsyF9x0CaxVTVn6ZafXWw0FFNyc4CJ
xN+1Tq9hbn+ZwfjEgM35LWkPDSUfD11dR5sxM4p14BnaQnbiI4naayBdDi82X376cmwuFpghGNtZ
vNQ2MTklyRxuOyZNgPx69K4RiltofXepG9u6ZGY07HwtA4LVyk9fzNqwVlAV3p1ctvQkFiMBQu/d
c83PNNDp8RrmPnbcESirWWMfPaAjurI/jYbnFli3RgAj4I65qoxoi4C7Ku34xCuWU0oTbv0YriHN
EY+JpIyhUOV1ik+ysy5e1W2nNFvrVncvO/3ZzpxzQifjZPoLR4+xlPrEfMfyuUY1pHkDT2kRYfIC
dBUc3IFu0m6ymstUNGeSyvfWwimPv5s91naHTaHyV63E2eOI6HchTHKAQ/1DehyMXSWc9Yi3jlhi
k65EDBOKsfsZyEQ5EzHjTYrcuu6T6ebV0dkTVJxbGgmRxLDjrQybX1Eu9RUcGL7OzbJO+4+yM4+T
86Q3eK4SvWNt8q5abB7HGpdcJiltNMfHNqcAQZLXaLlCjU28rF1AO20/7n3QMY4ofwN4XY1o3YXp
PUOW22ROdmppO2M/IyqXO/1N9OKYYhMYOesW822eC+pz1aDWegNLvlapiybbfZWmRJj9/FFE0xeD
D0UFlfFui2rOgPuk6HTcyS5jPb0uyzK0X6uW/2IgXn8S658SGZxEWNzdkIobl7jfOrHNb2uAmqfl
7mpyu6+yxU/fNRF3sIgnbcotfUWC+CO06DlXMlAHSeXjgnmIH7zG+qhke3Rn+tHg1C/U9jgPAuq+
18abpqiv0E9BWaTl1jZ1LMt82DH9GXQecIXZtVE17DIfM0vmoMlHpUugvisg1XXUeJamQgfq8c+E
rrtwKKZfTFnB9yHzbF4SDYB/UFwjCRwy2D339I5jZzbAlq5LGFMUA2olqI00PRsGmh/5SVrQUxrw
dLcj+tx71AxW/S4rjP1EfwlPSUWVMeYWh3vd2Jf0QRCd4zqWPhYy4qhTIwM2bYxIjgXdlNwP5Xjr
TDYA3DNBNeMboNZgnFGsS8Yt02E0pc0pyGxyjjK7jqXZUQbif9FJSZrQy48ZMQveOfiyu5tVNm9h
y79QxLpwI1XfypE/wzif6yXRalobg0VKI1IQS67dPQhLk5PyuOuo2lvUcUYfHFeSSdaYQ5FkMOBE
yCwtGSUNiKHPMXdEBzX3kZnyRm/2sTBJGjWH1DLvsdmtEyHnTYuTjjdt/HyksVlhzzehWJNREXtI
fpecYYE6yvI5jojgw1V4NxXwe46NgT1iFuAo6RTqO/do+LZ3Se5c+TquxrT5hOO7H/zkUnT6CRrw
uerBEvp8NbnLJSZ54+i7MdtXY0A89QCuoKTob32Awx/2AZTQZNu5PBvxGNmLxowvegVcAq0yxRj2
MDl+wqUioNA15gpWDh0YPUgEFk8F4LnRPdHqI4v/Oapm9FqeHFwNTpxdEdLEMFOuwsR/HbP+kaPD
Nqjrp4b1hPYBB4AxDzlpth9Nr78I03upQnLb9nCyq+SmbAaEYW4Zwlfy04P2WqKXYF2bA+kpS2fO
vEntNkl/R3NPquiPdCZsRyeEZNdFxz4t1q3JZz2ABxANKbno/Gb6wNLS0NgGVnrz0+bbzl2g7JhA
Q9//pbfqGOXR3et0YkjVRgvsG/yZkL1yupBg+vRr743H/3ebcvLsh94BGWiPEW0S8bALojKC7IaJ
si1ihdDFa8eZiBZBp8WQH9sdTi3igoMnNnqV3PWR5L3Uqb3KxNXpCOcbgXzqE+cRTOT35MBtKWiw
NhQdFtLztz4aDtycGN5f6dZLY2xRCCLxnMfS4G0TvVdZfW1SQkDg1K6t9An8SEoS5xm315DGHHgB
8mwbHm8WERPgHg95CljMg+ckec0itMKw1k4odC9NLTnRqebZ82sggJSjhHFyisF2xK7+3pUcJMnY
vXBFz1dYpn8Ku1tSCMeS2cF9mSNgfjX0q7Dku9EXEGtVF7w3ME0KHUc1REbcg5jfDOPJ8mygzOYp
bvk0xeX3WGSXqSdAT1kU8yPRMqhO65YyrsS2l2DQVyo1t4lTXirT+Hb68diMzhM+RDp89bMdppdQ
6BqohvJcj6DuGqd74Yb8ntbFoY26U4RfCtTsNsb61vErkoAWAQvBEvnki+TEs5bqVwPUKfSpZT4m
NCc2azuPnmE2HyOQWJZMniOlUZmNcNvzE60VWGXtFx5AMy9kP8Xj3BT9offTW5iqG8k4ftjbHycB
kTLO/eaKjm1H/3GJPJc9glaoPzN+noyhXxelvu07uZZFsa3RHvq8WPWJftPrfue3NezcbIeis4H/
Qgw/2/u1ep8yOg/z7tGqcWtxSv0NJWCvpz215tGxSNLNhPOqGPs1vc3bqDLOxTBsKls7m3m8nfr+
K/Yh/4zedkTflZH1KYbiNpUWrii5Ja5/jevg1S7xOZiB8WjoeHLc7IlqC17m/mUYyLRLLureSL58
0qI9oiL1TIncyJDpKgy4+se5s7Ly4ETckrmYXFSlMHQFx8pRz7oj3l0CmLBIuHK37nootavM8Acp
LuSkTYEW8TmmwPUNd+W9S9OfJMHDSnPHWpfOI30RF+pnGelFCX+9xc1vJXJmEkbXsLTiRRTQIZ9Q
Vz0F1kljjFM+riUjR65qkZ+7CCu4yA4KDBCDjHw2S/9Fa4fPaWgPKB8rTRpnLzE2fZLOWSAAMGKV
C4bTuHJ3Sa2wQPqkxfK7CcAhdxKM8JRTxOpURfwXmUO1puP9OkzTspfpxrL6w0ANd6jMu5UwHtHO
l+XzFGmclEk73dDEnB2KJfvvrhvL37URXsZKGZvMIHsJ54+cbPWi8rB8oBlg7Wh87dyg2OUE1dbd
lH0RBrwABH9I5HBH28pZAK19WYFK7YS4YQZeFZwi6B7e1ga2OA1aR6mDFB1JDJcwwiB9e3byEWTj
LoNLQ67p4gT2i2FFF7RGQvfjR+1Sy2qxCAQ6xeoy3yMYHC3ajqpwei7adF2Ss4zC8hCO3crpxT6q
5lp1sXHi7BaY9s4upi2fYUSt/mhL5ouWz/vQ7kIT/tTooJzS6lakB4r79p0N+5U+tFTvNmMPrCOK
3oPe2lomx3Ua+l6wZ/MlsIL5/tit/IE1Tx+PZq991sJ6R2Zf5MPwO2iME4yonTPyU2BHO9oc1yY4
nNrzCDCWVwULCCDEFm7rrdKTNTgYOkzUmqbufR726yoCSR92hynEHldam0IUt9qxoeA3ToQFkC1F
1Lm4ByGN1HSgNwypTBHCL8W+L2p9Xbu5iwsR92HZ9rMNGeIoGPnmZvSZ8yJ9szpBidZWaMVBtNTm
AA3mJz1dx10/EbhjZMNVRFcr7R/gJzxfHjH1/lYm4ryVMxq2ntx3Wgwa1mzWWsLyOIphWfBDU1vN
Kx1GFBFx11yyDzxBwRjJcGLMSeM3eChbF3AwMvbSmmh7rYNNQADaAqRgFNF7kvhiobXybAU4gVQ6
B3Q3PU09/JgQJJSvhUqfKtd79ANoWgMQ1jpH8k0PQ21QnxgcpAMTA69hN0cLGxa+bCz5jcJfoN3m
CrqtXVt3wWchmYbvqNZvQuWfMbUjPk3UI88Uv033A5SHRZGwk2YD/21eDG+x8ecbag25hnX/oyz6
09hVp6hUvwnDnGpNHuzc+epYs7Sm++2Z4i1Szi5rgYbX5Zs5xKdC59NWhxuzT8DkDv2Ol+UKMONZ
xOEhs7WnfH4kc8LtLOu9dMeVkmqbzmhVMGVnvUjoStWad5cr1oPRI8fGbXthUt51rvcsYMotegWc
JNY+Orf+HePNN5Gh+sleG4SMCs/9IT21jMJgl9nJo9tZt8GPN+jFG24NRCQS/KIemEi71jdZzoTl
UX01uPrGqidGYCaLsohOXl0A3hG2sdX0tNvwqnzFro83q2/hs9W/tE795P50sxNsRIFJ59zEdo+9
ttkiJdzSUbtERXoxS/Fl4QlCle1uYZLDw+0I+FDFs5gYeyOczDj0aWLoyo3rgLUjUv6Q6QnPJDIc
R9P1DXo5wwsmy+YWcNrftmHR7Zl3iaKOZr4EzVw/lMJ7SqbibtZ+vx0ZsZcCehyS8PhcaNyc6onH
MXhdzuu2CxjWmKiqdoOlSr1dHuTQ9Zm+obteYqd7Y6d5THPGaPD39B/zLLEqcWBTIfyjxStqZJ47
Q3BVS9klouAxrvu1UuZB1M4VagPPZJ0uND7fDDeHrK+urQjSXRnH+DvB0jFvjPD6415nPOnKX7Uq
8c8k3QYb8K7hdLXAF7TJdPoDQ+cwwP8P8d/5WnlUXbNNx2E/cRaPqZV+iExr66bql4bopWuaeDAG
KsVM6wJEZc95/kLV/SfO1rVrmjtAE4jkpf9qSpEtGw8ooJXqm/9o4GjgjiBb+T9r4MBJovGzDLvs
X0TwP3/lXyK4/MMElOlgtkOgnJOX/+CT6H9g0qF2GnsNdn3MMn9p4PYfjjB0l/8Zug7Z5J8cOfxf
dbRzoVvSch3v33HkoBr9qwbuSB2nC5gS8qYuf7u/a+Aa1V6VDdWPgW64NlPyxI89jwbnUeTja+UU
p8iobnJoXyJ2IYu0TC4KUD2xNLdQu3ihkUs2zRcj8z7MMTzlisB7FfziaNZihk14PY3Vr6YP9105
7jQehQ2hBVpDxFFv2o/UHHmN67tsSC/jHA6iQqCi8CT5wOuWPuSD+qXTCKWXXrUwOyQWJSlrjNRX
os3JIepJ6anorBrokHoUxbQe4vZHqXjpd9pbKZGyRLmy035f1TEnfHFNUudcjW23dLvhR9HQpmfl
Ls2aCcuyx6wXmN+ipO61mpPf9PldVDHSfihfhg4hn4u9tjJEeOhSG+/onzSiAVp+lYdXS0JXSdVx
EIO713peNUMA1HcU99TWHKZ3Hy8mWbqV0Ix7FwFGcDtDrWPL1m4FCzriCezjksqqYzeSOWNfEyC8
2jV2Ls5to0Vbr0kh9zCAATHzfvoVCY9a74ZcbYv9vWYW9Kd6Pts3zD5DOOe2cGvA/Iig3QfTIcga
8j8BL/7KC6GQZq0NbbfYNDA6qGvCZwS9qgzGYVuW6KZGNY5bbyhIPlLPiOYT4b+GS3bUZIcXqCtV
u4pTGNCIUuEubXVcGC6tL8oEG2Xz39lXTJY1d9nePg8G228w3YnenE2JtyRt8kctGT9zffiB6f09
1TDzOW6bD9iKr6lhPVZF+pwM6iOhAYR4j/1WttreVunGTOwPHEcXLpfrxCBz2PX3wKL6odRea7df
y1LuC76MmqwOlc/nNB6eTXeeUMfXGD7hQ2MDCZZCbptOf4qT5pE+t6uLVx3N6NAPzrYueAlnk/EK
NmXte/FxClEcW3tDy+Ksaap1icnbGPx9YDTHrpn/PvGLQ2Jq4QzylguajIhVfViQs42y2IosO1YN
6Cwt/6knDrwM86vJDC7w2Dezj+Oht6bnNA9+44o50qzEwst1OYbQyOCjfHnAZbMrTbhVrjNgSB6N
DarVd+DE1xyUmNJ5C1Aw+1RooAby4OwX41VPox8O5Bte3Ry7MfmX01GIcRPAb7Sj6cQJdVtH2kso
q7M9f9la4GxDYZ/cIIC2rOxF5nZkCNVPWnq/W82+GEN3G7w6xeYCFt20+y2tzGtZOazMot9NWvbL
FLhbaoSq3JgF4dpH2Zp2adOe/No6UK1+J92LD6GpGVGS77qbiabyoKt+V1MD0XG1Scqgh5KWfTgW
3JFR26U9HrMe85RMMCn7gQ65hdo/Yrx4ydaZjtNO6yBjzFzNYiWHlCtIkbxr0jw43vDWd+EhN7M7
4aK3omqXHWQhqy5Xcp550k6seoYgn2Eon6eikaCyz5hUdxjAMCEgD/rBJuV97DFSdTJ7DBmxmJWX
5Txy5dZuYAQrmvrGbPsoOLI3jbhMMvgeGNdcDokLPw7uOYOcVqtLrDh4ePOM53XqHSluWoWVNbOU
gdVFw7ZiMMxK931gUJx0SayQHhQZHbBUnflnK3p8dtY8YUZJsCkZOfsyPVFFAF2kXVITu7My482J
h99qvgi43lfF6FpO2ilmlLWz5uQF46mvC8pwmXVdfEqUFunUDnT5hW/CVzmPxS3t5wvmhj0r9l4a
4TlhgqYd9DNmopZa+3uQ2sGK8hePVaax0lXTNl95rK38XhJkEtgfywFETLzSBd1iA21/zPB9WV40
ZnqN2R4FGvtL/BR08jXo0Ly66tBYZPbYCbj3r/jnZ2FEdOuyNaR2cgzZIiK2iXRylroY0fKAWbJt
DGwdyu6XhA+5RurmU1hreBTnFaVhVynZWSZ2FwxHfB+MZAOPTq28Pg+3OjxUimemXd0ZPx49B8de
RuNLMMBsX/DHYHs0+LdUTqbrqWsVkFAbdXYZpyXvgHnJcoyJZhOc7rcySsJlK6byAedevNKywT3w
ndLXzKNibwcYaTR3xprOK50+L3fGvOY5dRAvm3n1K9kBk4luEXbCTlcHW4InYlckmbC3edxIdsho
iNdSdXfDDnbC9c48dW9qdF64BhJ0w7PNLpr79TZhNw0mnVbz4TfmT8rVjHeLHRbEy5H43dnMWnZp
tlx3Xndxpb/wKCFw5PI2YCOusuo4NO3GY1OWY7KhUmjPSH+wR2eZslFHbNYaZnK6nLajgWxldUcw
fluHTbwnuQH34Oaxocds6rk27iM2d9b9g053eslGP9r9s82GHzMCKAZWU4R4ueiPnaUAj2sObZt7
vtCXpvTvVg1EXHh73bY3Q5H8Kmq+LWgLYhYZLNQGfMM71+v2QtD+oGdryQtzTKx1j4xSzVJFZBl7
axYvRKvufkTiCFUD9fYrqmktj0RG1BjhY0BdMXMQYV7Joy3zIQDNUolmW2cKGX58HGWDkecLD3XF
j41T46FMo7r0jn6jX2LjpeqgUGUQQ5cOKg2J1nU9yzYR+o3SR45Jyb5Q1jkP03s76zzoPYqO32IW
gHS45DCBz+z0M7ZgU4/WmWaRlebVh8npPknovrqjeI4HZGCNpaZFayphDJmz+OTkNCwEKMcqR5lA
n6psIrfRLFlRRnK1ZxErIJj7gL2Rtc8i32vOWpdlPbZoX+ksgsHf/tH4YaHpHDo/eeIOvSwO8+vo
GGuBdyBsk3sqvDXg1WBGejCkGe+OWdzIxrPhKAy4AHrc/pGHx5Gbwiqa9TogYCyys4bHDxiTT7Qv
paKEFZlvnPU+D+EvIGVlIATWooLaaxCeRiHMZfTqIxmiknPlNB90pERfyc8JadFNqflEajTc9guv
GVVn2rmAf0/Xwxlv6tZs1FoZxSkAHSuy8DgMw9aTNBk38rc9a5sxwW2B2ElT6julozS22xuJGJp3
+U427SX0OmQS/aYQTY1ch7JNilgYXIGnLVIXAcX6FBTGc4Ho6iG+4l7/CUV0qdnhaQClibugMzHa
uyi1oux/DJTbaFZwUXLJkn2wzW/T2rhORvxoTAJ3KkLsgEGua5ej6+1tuGoPIdw75cSPPt9LyTsP
iv5SjXCGkJTxWXCo6p5TpGZv1pzdJj8oRGjVZkdC6hvNLH5nCNW1it9BCDCeR0Tiu/yk6thegIqm
fyK4GEROgBEehpFWL7P+mqrsKR6tbciymiKSD5O/jBHNp9Z49WP1Q9zj6OfefUJaBwXwnSC1Y0C9
+DAZOBZynnNQ5Hs1rFsU+jjw34ZZstcrTs/aLOPXcTlnetHDamJ1OVp/j+ZfJ7QNAYd4kR3vpIS7
gFaHV6heJxpXaD7lclCX1XNDS+KCEvKXNKo5CmKkZxnYcJ+9tT33Gg6UHdcIs8NtpzSLAgCb+6G2
cIz6J580Ap5cMqLAuLbzaaOqxieuzjRR92S/9SZGXyqrdcF3pqYRLItros/t2VAeljgfPkBmiTVf
dl77gfwWmfU8TeMI/EU7+REnlwKBnQPNdIozYpN4Rb/MDtJv4z0SBV7a/EihX7lX6nlwbgI84eA1
v3pVZpJDC0xmuz4/gsP24FpZNdkHyeBRZG8K5CVGdL0kEmUF/DAVipyBH2MYpRu3AunXdIvQyYet
NC31EHYppWUZB8osbK7Ak3HJmcEOAuTG6YKdBtokD6cvN8auF5ZpuCoDhysYtmQggf7CraatE0/X
3KcIOer19dyfFMf6RdbtBq67s+Tpv8/y6MNt7L3yht/OhLbuUolj5d1Ly6Gz6bKt1oavoZaslfrz
7Du9DrB8ZWs+YlTkFm7PMYsYF3/ahTjD5TqhgktvZ9p/icwRpM8OrP9N7ExflUywTHoGJBdNfNu+
I6ij4jFf9sZ4zHJHbDKC3a+Jp9qlANP7YFrR1fOjQ6egf4xK8ZnmTOWMYAI1TBoLD6jlqgTYRblo
xLo1pN7WMUgZyxjTbVHk0yLBD3XPm1Li3ij1TcITYR2M/lWZKrz3AAIfqLllXOPs7y9HZ+ApVo7m
Dt635G9TmyBxI/+hCzTurBOj2aL3Qyq8gg7Xug6WfAbHRI+d09h8mgcN+dmg582ePB6ZHL4FL4Sr
1xfqwdfbdNn75rCybMnnxjAK4mhcBheot6T2xqR5ljIR7wnv3SW5noyfaj5a7ApobY5/L4w429Zp
dw8BjW1gyOlPGJHWNdPp0pMoSYwnim5Ki+O/cWDI+fQSBAAvf+FS7S/LHjXLG3D8kMLBFCsCjit9
KLaMgDa5TsOGVp7SU9FSAPJQOgY6scs2PDmhvpCw75eOwbVXs2rCHVSI8BD3wcAXIedOKr7IG3au
saHcxfgek85888KyWERKfrhJqubRDPOwr+3svPwWoobdwid8O7jxa9YEx7zixv8fFQsVCxz7/6Zi
HerPr+hfBKw/f9H/EbA8D4oumS2bV5wrXGsGjv0jU2bzWDFweNI4YPz5b/6vguX+YZNCcz1+AUZN
h3PXP1yczh8mh1lcn7ZuW7wQTPffUbD+30SZY0sLWJYwMHEajpiDdH/Xrzj4gWgoGrXpkvFdDuW9
dbOeFKb6/bcvyv+HB4a59J/NovxBtoCqpoNls8w/vax//4NwkiVh0UPBEZKEQVeE22k+NcmdWUyn
htsx8L7ktVcwrDOzxhzfvvdp864s0F3QGQN2GajUedXQVuHSdufCvw4LtbBHazyUPoX2ueUuzMyj
SJfhtg3a8L/ZO4/d2pF0S79KvwATJIMupttr+y3pyE0IWXrPoHv6+zEL2cjMurcKBfSk0T1JJA4g
aRsy+Ju1vrWFzP6giuijku4JEwUyMkNj62iRNCMYXWsOHtjRzbdllVwM+AARCd292z7oMdM3i/AJ
VmhiqUlbrv/1p/FP0tnfPw0bhLIJV9nms//rx67bhW97Xd1tB6YNpt6dvCSH6u90hA0LuIdNXV7b
MLuBnWWJwSlANACiy2Dc1sp/9jPqBGPIrwzT3yvBaqb83RyUC7hxwYuLenthRulDk+BOyYL41Yf4
9Fw7tCdtyyr9X78Z2/77EHR+N45hcDHP/0F3/Nd348aehoLf77a60SK4bxH8D+Tcsj71b0kSnZyI
Vn5Q69BsPkJln9M6O3V5G+x6uzm2cJPcOP8uMw74JnTg1IbYOcq0oODGYQ2y/6uT0bXziTqJQhdb
fil+ROK8dhkPD0cJdS78ObDJRitlO/ZApA80qiyevhyAjuz4OaX5+mkFOPtxj1GZ9dJatabxoQlf
f3PM4uar6CWDxrAKHbva4M/TcX177gLVGRQpllX7oIrWkRL3heVdTRMzYmrE9TmYGlD1bXVPjE68
LM0ZuN+yeO/zBHWiX7Ceg4dsIbCZEFNvx7z70SkPlq2g8m4tWKHGaH/6NpwgJxwiAvkEfn2Mec5U
kwURUrtPZVAgn5uotSN30wzGbRwq0jzK5NsL7GQX5HlE1kH0mSA0WBSC2LpIJ20uS4ejWXAVR5oP
9Rf6zpvvSNjIdbsg9GVLDOtda2DLSpPg1A/1CWkKFvqs9lgBgWaz0W1aDc1q+154TbKapPEdmbRi
HuV15HtbLleyxY3DyERbCOfVJMvABlEoYTQ0Bd5R2/gEdoCk2Qvvq9g/N2MMKsktV7WoznPGVm2B
NSLMLO/tihw+4wFBzGoOHEU+ivvMhx1rLOcUJxPb66JU7nswkl7RVJtRKy9562/ZOXeLWJhb18d8
ryUa7hLhEUZCjw60S/PlNWiDTxfDSFHnW5JX146WrByD94Aq+WIQlOXWJb5wKsw6PIb47A2i2FHM
vNZz6+BaD1qK0ajLH2bp0B4FNJxGWfxA88FH3vtxekh10b3Xtl+9xbp+hOVQ3FXgawHK5ESD9u2u
CiEQFn28hsvFsMgMnGVcluIM5JdoO468igm6yWM/n8QpSDpS0KrhNNWN9zJUfrbuLAeixsDa9rER
fccYM6icdSmbFxEVAfOj8UNHGLssYxI4XTe0aO6KN+ISMLpj5AO7ZrTLnt7xvuhGtYqicVaBPqks
x9NVjfE6nLNuHL6JQTUPytZ/tFCIpZOU94lCpYo7joHhvC8mZmTZufK1CAvQf345jy6ndT/NwcZd
TE3iZT+DAektHKMTkMmblbOHFXNseRQxFsMJGRB/0IX3huDOinAO88XrK6NMv60uucUhrBQSYoZF
LtJvCOPyYlXEuaGgwyejMFGSOWo/sJmMFrBz+pV09IbnlfaOFIRbYTjFmmB5CA3ZDn0yJ2Wx8bPW
32UJvmLomARK0iJZa9UBnFPCuiew6cUf3KvvWPEd9/QO8zDv2mSWi1dfoe+ejTg1ZjFOzlaqNZi2
X0YIKU/huvOCbk8AJuBFLga9GW+moYGzSr33PPHQZIjShcCNeFmvEPfUbr7D34y6THtNBrQyBtDr
XW4U4SrxWDQG/mzSKRh/65pxbnS0Q5DvJwCzjdb/Ki33MapQEbjDVrEuQ5rFgqjS6VLa2NmUcHUb
AzViMx7bllFmhMwr54YA5UcXoOJHq5HHWmNPE4QcxkmzGaN0WMIduSYpSuw8RC/W2ga5lfnRVY22
tqL6wB28LhFcH7g+w4e8D93FOPWAYfSYVr6Ld0nr7C2JrY7DOk7gIbTAK/URNWbc8owWzTYMkAjU
wYxuGk/mAHilU8ktiKyHeMKT4RUh1BJ6HAJzHNJ5MJSnMUxu1/QVexxSQ5tebnFJf/NshA05Oiuy
Rfaxr7YZVlqr7WCSle1CWPZ0dHuib+pU+1XWennX9/UH6CO20n2yI6sYup8hH520cjaeb+Hvg4NU
JYgBG3IIY6CFCEVpYcp26dQetrXEerUb2oYi6qJNUwUkwJYvmqMOZUZ+Wp76KEsxYJe1y3JvgplS
jMegMBBGE1cD+AoTZNsHjzmSgLvEQWKUyGTb5TXwHKk+6x5zfSu0jKBEXr9pymsndXeVdO5bWMuz
4fKquiGPtoZeHIogqM+1Zt8rO7k4ESKcwufRWl3bEZ+x7xhnPuJhOZIFo0XWJZMhWNBg53rjj9H7
v6K22SPCcFcqYg/k2d8ioOeOE6/f9rG3hDwrCeEOX0GO3A9j85zX/eNkDM92MBzUQGfVFNozG/9q
P47CIQ5Yeb/aZAQO2ad8aeNLW4D39kPdb7G/hBfJzmqBA+bFNxgeSyaNRIp19tHz27OrsZBMiqZa
RymDdmuw+cnUtnc+YNxNoHFiFgObOCLNxRDAVbXluJqKEEW06MdVitKHgy27UFDizx4dgbwNP21e
VUvCRrYgn69Tmq+h8L5lYUkNWH93mQMTQefUyhv6VasKj8z307u+yfe4IvKFsHkKWt2qjYa3LOm5
L0x7/PBqg5Vg1TdvltPZS6dtWY7m1ZMqzGAvKumh5mNuHdS8Zqhf/ToPmOd1jb0g1+8xjNMBcgz8
HcQG8Gcb483SPCwZ7jWVwy4zmWdTuxGJNKPpm8EkcngCWNW5zlPcOtxpxFMup5YFjsmTFykxcE4m
bw4ImbFCIE7YJ/LCOegl6bhXXPIaWyc9SzW9EJeNApiLM7PpC3lGQxVtMEbh7ydvubaOdi+eonp6
ZQRyPyWi3/2bspAW5S/2sLkqdHWd6tiit2E+/9eqMI2USU4u1ynWIIymOFERTrPcLNL3MeXLJXWc
QB5mEYjZc2vtOp9VaW8YRq24ypZVFGyBuq+yqVz7uKL9lC0P4ZjUFpzWxJipbTQ6u6DJVx3nHkbR
vOgh8uIbM2/xYJ4Y/KD1oKakF1+X4P9JKkJcT+7ZpCMLfC8lsAMcm7qvMRUqF/h7V6jnBFZtT1F7
gtVwbELQ8+bGHucfio9/8Kr/m3Zoru//wkZ2kPMgTaCLo2B2ZqHEn7uhfK5+U6/stpVSajP29boj
QtXus7tJ6S+aKS9u7X0oLfw3f3dWS/zzHwZTApKEhbzh/q3fi6Nokn2nd9uub+/0QX1RrVDjUeCt
VA+R1apl9ZGN4ZcYkRUaUixSbZ7hpXaPQyKJf3XlhGARm+upytt/0xb9czMqTHpE3ZxTZWwxQ8D/
/KkQUOAzmYHEZlrUBpMVvYwD+PQCTvQ/ZhX/4+c/v82/ff5C0vPOkg0PCPgM6P4Tm5plP/uajM+/
VdFTlBevXoqRJVf7sqiuRZ4e0/6P+cj/+DfnUJx//qOMo3Td1EGSu/Pb/9MfhVVMl5SOikE57obG
ux+CGSSKxwffd59s2rDRtng2KDliG7BeTTij6eBaaU+ERzbkPg+osBy5ayislrmZ9eQOsKnTBFt1
h3H/WjkM1oCr0kUO5XPkaPQ02plIzfekCW5x0X/FjA8XdCFfHgGOq1GO7OipQ3q/bxaD435PCdlW
WVFMyErzewRbS6fTfwgF0JbCzWlTh3utTHYoJX9pmn10O2xcnQlKdTDBAINGhtZWcdKmQQjpQEOP
5Uww+Aw6q6rLnqxQQm3E2lOF6XYUAbukEHwUpLLTnJK3GEZ5Q2RVbD3N6NdDyTZGDfKRWTFyNS15
V8Z4ZzjVofeT765OmSkn2VEvMEgZZa5dDUH6QOwPzr4XlfdLKDndOtbuIT7D4mA47clqUwvsTH+Y
tPSCCvDgN4yzm8E/OAi7OIcxA/x+Dv6fTqn6vw3R7+qc5/+zuAtzX1S//3fKLn7sD2WX+M3WGX55
hm2Z/0Aq/ZE8heZLIKuyHM+cmUccn39Iu+zfoPc75EHNcxMMztzZwLt+T56yfjOE7s5+aOgOFuKu
/2QwZkB5+dv96mC7tkykXQ4DONvz/kbpdwtbsasssPwzQEIUgcHssRoByUrpwbLE+Jz42nmIUWpg
t1nmqv7QA7u+6wn43jN43quUo9NOtWeBPQAIKtOKMSQPenSapVv007JP8woRCD24BSoBVTt1g8eM
+cT4H4CuR1lX0oeBhFIQYTrKJWk0q1wpg/jSkAGXDdPCr6of0rqypTclv1gv1qsyyj66GgJM5TK9
VzI0ELFiEA2D4LNMHOMOggtdVhmdiBl/iKzsUbk9fo7Y25gmOEMKI17bWLg/ZKqWSw5iuv6wD7dh
L8u9LBp7HUcQ66K073kS0xtZFr1Q1IcFxW2ycxoLkqq0m7OmZYhhIBOSMaqPO3OE+WG6GHGTIGZn
G0Xi0tjtExrlZokRC9xjULorMVr3XADfQUeOMDXw1S3cN2Q8YIe7YqdM9wwcYVooI17KunqI5xSw
SK/EGn4I8SAFo6HIubotg6HU2XTokjcubSp7qumVP0XwvHVJGDDGIsKzRX4n0UZxmvgb2sPXPsaY
SJdAPWYXRBO0nI7Su0z4rBZ2HNVLz+Z48tSpKq0VlFyKbSw9zVBaiG+Di3L8+6abUMl2g1jaEVKV
MZoVCerQNQwop+FgVsnGhtCxJF7qkpbOdc76IYPEpDaTQGkx+VQh7zWvEDMAlvVZnRazzr+4RjoK
Ovg/hJiDnG3jBFpQv0s0HRJ9Xr/5PvGMho5Rehbwa5ZdLmutusYDyq7WOiSd2LhldUN2hIXPC/BI
uzeBs87L+63mlieMkA+iI5jLTrZBhBSaxZjWt4c2YGOtVeEDKsYN2yhyLv32pka+/npi8VQk5t5W
8I00JzrnGnObyvYWzWhevDnbPEP4lINIEXV4p0Bh5JN7kj2/pVBEZhYugl0zahdNoo6QdD/Ze5Et
mb2GhEOBMvhyhvSeq4l4Xvjvbg0CWLcHKhV8LmoivLCUCfweeyUH9yHEtsYM+WrAzsbF4rIvdYz7
yO7ecnRSvl2SeJFYZGB3CMc7OLqislFdSmrr7DEDBrgQjbeVsqeazqt95Et4orb+3gqzWjeB9+QI
8JikTGxCS96bej0sLcd81tyY63/AQG6TFi6ijtWWx80QOY9wrEY81y3Rc/zSwi5ebUuu0AaQ3+u2
LzTVO7JhQRn2N6kpZi3psxeC7+H9PfSV3Lf68BzE6rE0inQj0nybN1ybmIIv2Jnvc/Js/TghtZYK
W7ns6WDVv6dK7qtiVKQIAxBB+cK9zwSMBfRhAItAf3Qv4QOz7uMDMiquuqL1Xs3efItHdN0+5rAs
HsGUJtqbU9YMFJvqDSfZ2vAQ9vixfQvx5lmlh4hVklwm96SQA/ougq8wZkBAuZ0DUBb13m6nAFpt
+EbIloXRTPtubfaXhpi5/JGwFwZFij70DJvQfPYm0IKS100yHdu+aFwrFWGWj46iElTyBUDHMZ3R
lm1cr2RIbqpUwFo1Z2QKY53dHryCCy+YxuLaOiR+MhMl/T2/r6zqwoX5kI32wM6Mm7pEPgDFzP4R
k/bld+pt8KJnpiTk0CXTQXd7H5IR3slaRc9RUazVOK/re8Kh0a+4RqstcgNzc1CDx65dE0Kr9IeV
GaLGn8hqqrqXyCDxzJmc90IW3wxNcUjEDKbZSJprb0J50mGbA/MI+3ccGqyJXnTNDQYBYC3w43EB
j2b8LXSD4G3y4Rn5HPQuhB2mkkNg2t+NqT/YVr6Ja7Xp+vKXSkC/436kA5r2XmH/cpPm1LmC+N6m
vICpo93HRAwMYjAXIglGZrzVW5Rm+xIrNLMbpkl6aH+jGnoQw3hoG/yGapTIcEvj0EDBaQvLmKEO
zCqCYdcRyDonOiA71hmrRR5f9STrhhlyc/SD+FuLorfELLdJxsleM7wjNtQlf0+S+GFb2iP3Miv0
CiI0bLQG79skMM/XwdLrve/KFy+l920E6i22jU0Ob4CUkG+j4i4a+uk7T7PtGBt7Gq33BpHpanJL
a+mRgzeMdHfw6Rd+wVButJnk6tE6KFrYZ1O2611W1ZMWyKWW4ZsRMbi/Tt2CESHZaBJeW0rG9e6U
vGbQsMAShAQBNm9EDT1XiCqkVT84EHMY1UM2ZXfHmEszARf17rIg9Qqpg/iqpXNkJf8aDPXZRD+d
xupoZVrBM6VbZgzc+lK+lxzwWkPaS+9LxLtJu87I9EPgFhym1Ee+DWePkBGQClGXXGzfTu6QkQCK
daqz7QwfzKOPZiAPMraemklcohJzRu5qB8+MHlnJEESYdssJ3AN+/Xs27ylLgOIrt7nzvak4YOaC
jzxAjPcOSlUtDL2WZ3qJpGh4ahyH/f4U7OJCnsU4XWu+okU3Wbu4TJ8DV2EtTZqnzCi+K3SRXaZf
xibbp7Q0G13pZDxU6XdRaleses9+4hyTlr8vXPizlC/P/aRmBKO3zEsKDikx5jEBRMFgfJpERq9G
FWpIJzo0Us2sfEIck3HVmnXuM8psr2M6Y73178omXZD1Kom0fX7IZEOdhaR5Kp7DIP2yJ3NL7fXZ
I+fGMEbEBKyOqzOlLyMFViK0XeHE7zH20lWfiUdEMXdWVN2PlXuXM/5kCb8rtOnsO/lHXENSq8vk
qMcInbvhEBMrs5egpbHmntHtY2hLN13QgyDXtYesKB9p12qcvO2td4igL+JdFhr3HSGFSYLkJSZS
zUnqZTFH3JBvbU/iZYrDbwAiOytisufl5CFZ7Z3T+eQ0tJfBLg6WHe7GKfiYxmwVGvWq9Yx7YjfP
GOB2PqNuqx7XIlOHBhPyUpAA2OnlPk0itPdj8TxM4XEcQ6Bo/UmZ3t42qnsh3bepsz96zOT4Q9vP
LkhOmTtxTwQZ9Yu5D+SI8QrRaaeoddSqcFB5291Bs7X3aCpOpW+s9dJY4yG7M3FrYYSCDD1JazOF
0brkaFtzpe61srko02K6Mr356O+Mzlpm+XjpDdD4jsVtmWy0sDpH6VtK+SSc4iE1s1V9p06k5OyN
EdiF293qGTHZNcElTdJN1suXUowbbcwvtZm4xBfLd1lTfI7oWV2t3U5J9o4Q/6mo6wNPh2VthieK
fmzN5NebUm1NotwGw75MfbI3XUZAhX8m1mjj+P7etDN91TUxitgk/HBch7AkkZIpEv2ahHpvk+Bs
V1P4CCzRXyocTWc80dNW63uA6L8zkCJdFNqCjFD5jb4j/Kxn81CLi6iMDLUmsYiY5ooe2DljcVsV
RnwKLHyoVbaxOF3KegSaxlKm8w56QB6om6l7p603xMuvzT46+yiHok6SjUXkvBqvhke0pBgw0aHm
1mr7PrHsTVZPt9ALvwbowspoLrpXPTp1uctFcevY4yxQ5pzqFKapM+0rPXrSpuZo1c3DEJd3saWj
NOuzp9xz97nEAYrim03yFnzrw9Tqe9Mk8spVGtQeJH1m2x/GaXyZGncv0cDEctqMkl9rxNuOKHWp
K4MOB6BmF937fFFeQooeksUXrLafjle+TmQIeYBgyVNiV4/tFO8ZCysGhgjRIYRqN68vHih3kpXO
Gmcau03ZFsdQWSe6C8IyLPenHo2j0xJpNQ5bWdV3gEhdIIvZq41OzRjSL1qxjObIuQpTPfiFWI7V
8JZoKWUnm88RYPwuLAbg8iXPUeMcyfFSFtMLRSlYVADN8GiGmy3Sd62VW1mEe/Awp6IRDhaX7tik
1ZM+lvsyVjs/qC6lnl1nFA7mw2JNIvmcsmg9oyA8mbxI0+2+YaqfhAjJ0RxvJf8e58beLpq7okv2
NAbnCjjJQkTYT9oGu17rMD1lnoyo67kd7ONo9VfOGLG1HX/v9+EJUSO+2nXtwdTQE4x1LUQ//I+P
aeZzx+Ph6H12d2V4b3HnlbLb24RqZSK7y7x0pwPS4c2R0xIKaq7g0eiTj6onbFRMMl4aJRiubgIf
WUm1y3tjqyq7JqeUJI24vvStdUOnhglUPibsW5dS+N+NU78XAIEBMCmA7oosu2Siua3u4pAVuNPd
99j4leQrGrVzg3wQ29iDY/aPQSKJ6OndX02HvSYzB38jPXLvzRkHb45Rvs48jXRJM9A32IRj1vKj
D3Y9UhD4y+aaUo09tzRwSQTYbwzrkylpXSFawvGi/rkT5thdhoGkI5N111pE/s2ManNZRP3H4Pvs
HTLUj01vfSOrewAHuk5lcXV7a0l9+5Ibatw3cEVNlkaLBJHaypeEPHujedaq8aJK/4ffjbvGzfeq
wzU+tLCoFDUs/K1yk9fgpLAkPRTlRAqPrD86OcsqXSAQCmk9nhdH8YCrilUPCcSHBbRl9WrffLM8
A5F9pfG5m2p+1mcJPjXOo0bwCdzc5yjLgMbgfRqc5CYnd5Nb7TYdq4MgBgDg1y0ZBngn8ZPmVa/I
RshWmKGlMcuELm33pLDBDhsG9VkqWAcCZ1Kqj+Lb6DqQC0gaqUQXZep/TcF49cpspwCgblsXcDmg
yXE/hfQ/dhMmr7igC2wNfpwhp2gUjvhAWTHEel/etRaLIL2H2iLAC5Nz2wCxofVf6mVN+1lzpdWh
BXwstErGMORA84SZNpiM5VaXXX8KouaYNNqtxpOFFNQpji7+m72HbB57T2A/pH5WnRmQpivN8K5O
L751sKZ7vS+jBROW9ILbzSVzSfhgiUAN8e/2IhjsjAmt7S9FB3mTBGVrvjAkW7JWLuHV4KrpwA8v
QkGW7IL6Pr1ETJO2HfiXNRsFxLRNBimlC/KdM4hboHt3qGf0RZH3amNOMOz1TnCexTYL8GDItIM0
Y32DR0P7ldbagHt2yJmtCF4dhKRZpI4ys1fBWqrA21aorI65CChNHfXV26G+qrSmX7l5Vq0TmZHR
ZZkEvrWOfTdGyt1kofsTqYLwBdOyNsiFsqMjE2SOQF/nZ9hdaivnPM3W7ooM2LNno6PH2EdhVFbt
MqfA+Ewzma2ARasT7RdyaxcJy+C1917nRvfkaRkH22ibtcbVugkGKLH1nHDECpxEnqFaQsklfCdG
reg24Wy6u2U9hN20oxEImbaXjkD8OY1vTYXfQLTJpQdntfMMTpkxi94QalP5gwsFsgmYKlVYbUSs
6jUewM/IBClc16TsEqVeEW5lTT/glIJNG2n2xmlKbUN+MnKx2Imexwlwujdo/apqhgjNecDIrCBE
yhxsIMWEspeqD3a1G/Z7Y6Bj0dCA/X/upf67WvJfjoUP7/ln+J6/fzAe/m9Ek/97Noxo0sPyC+xe
1xnD/lU0aXgGY15ARGyJ/gLih2/pmCZ7LVPqpjevj/4YDYvf2JSwbpvnzTOr0v1PRsNsif4+GTZd
FnjMpqWw+L/fBXF/2uQEQTCRS+PkiGf09FSwT1hoQz8+2uSNcijkbQn+XobPsAs5BQqLO4FVpDd+
df18CNShgygHdbf+4lVevqrnXBLmcCn5xJ5Jm16j4KOhZUPOrscGGNf2VsqJ0UODCYa27pdD5Ns/
CYfCdgoQ0AUGUJllPoL8D7GvzcbEALqN2TofrdshunRzoAY53W81lnDlEtrthoNpHcch3WAymyk9
J7W2BrFjT34QtGuOmGoVdVW7LygpAAa17pWFIeeLjAaFJEukZGk3bRTJhT7m9rZJ+1nFpmXMT13X
Z5fIlJbBEC63RdpVmrNi5Ie7gzXY1bZAQMEmqtKHqjPdXdnjA3FQfbzLOA3OKUWWtxqFZLzdSE0s
AX00+qqPW7HCntKepSjcpReDCVtY2UQfRKb9Eyh8+V40LI6UPZUbRAiz1xOb8zpmIo+5cyrf29Yw
jEWbVHPSBwq3wa6jdV5X3s7p6Ijq1GxRnQt7q2UVjtpgJJh9waQ32Q/DWP6gYKA+J0zOI7hDGrm1
xLfbMbZuff27x5b6VZke51I/dOEzF6Rxcvq8/aU4azdGzqEKkhedUjKwbgtrR52nyIS4OZP3F5rm
D3vXjY2LdDMC3sYoah6gpo1HY6A5yMqkJ0UNogMqSVxZHtysYRUM5hyhivtpUwctBH4urVOuwuoz
GZJwJ5gPUK2ikmM86RCeq6IZuKrcNqHja+kLiTuwHrF2rz3gCMm6LZqMCibP7pJgckkrROJ+SqaG
0ZDk816xVsghwyDPiyG8UZBZIrpVQD6whucg4OqGKYHjjXF5YzRSqk3TOkT8tMEsP9A8a+87HiHr
GsmCez/saftCn0mEWWICNbBgp22Sn+GGYdGcBqINu7QnKyqT8UNLatMGn1h+haAC+LMdCiZCaRoM
mIXimhbVlgwZgugR0zX92IB69Gw5AtQ7GyVqhmCQR923nF1nufmRnM0cHJaQ/RZDsvte9kgp8QFR
1oIUJO9vbJvx5OZ+s81Tk4SqAYf/R82TgMjfqb6rpkBBkEMXY0aELy/SwEszIgY7tYEG7hwILrOZ
jjUOEkqPHQlJFqApJ1WMH2GGU7S1XREewiF2WS8MNEFOgglvYfT5gFzfCNJ1ZVq1y+8d/FVoaqRq
VrbfwMiQgX2M40H9MlQzPXoAg3Ys2QTWKvBqGz57Zjb6MJ4C28m0BRw6AxVDOoiKCNp8PNXjPIT0
2iiBhoK2eiGnMtnavqeRVlq6GzH23aPwAu1LBiK5Jklhs2L2mvGMe9246eTeTAukAuN9i5QTseBU
f42uXe6jzGMm1SvtolrTxRGpTEBsVEmH/9cXqhqUZmQIsJ6RBPyrneo3GTY8Qv/XtS66KP/8/vMj
9C+/5I8NKytRT0oyuIFhOOAn/7AeAMX4zbRmOIZDmKbwTJ5wf2xYvd8syxWsPl2U+khFkJD88Rh1
f3NdpoHSJPzT5CfN/+Qxall/TwinSJUg0zED8KQnpGMWTPzpMYo3mEl1AoB58iSS4iZKVp3nfGl6
+uVMU4O/hl6jQkjg1MNlcIIv0MxHX+Ou6J1mN4XmEmT9wUGOJ7T2AnOZDCUpAT55Dvt9sHAKjpdh
PaNU2Tlmd5MF9xlKqUcWgdTm/jvgtM2Y+Mdg7NdiHDeFNgxwGG2GDgyDG5IgGAkdwvmRzKujt4S3
kcT+dxqN2GmaFVLTg5Xoh4hVoBboW72KD2wqrqWI32IYETkxbEUTPDo5aB4jFBcrbU4jKjEjKp4N
xXnXGbheMVU/moS2L7sQdB/hP9iRIg8vW9IdQVHdlXZkP7EivdcD400fRL3S+tg8DEindxQpd9xj
oCulfehdTiJISi6KYUvflrU9LA1RmpQV+DZ7YN10LLq9mPrmO1T5TxIVaEHTmzORiNqEU3GDJ0rb
wCP2GLf8CMjZcZ0IqDztuCcc5Iy9iqJg/Gr8nPTORE/6e56y8/bWGIJvyL0QrHTNZRIAKWMVZ575
mKDVfukgH/0aYsBICIxmK6DHoBvhZcoEk1q+csS4JFYaUXdZqKUbIGEm+4E5nURVvqElgbohIv2R
vax8wM0UimVRl91SDKwLAHmkr4PQoPdWJOyBVJjEaohq7d4G3/XpiJrIQr78vRng/ouVjB8V+b2o
63AGM+P0We2FLQ0uX8JPlpcEjkYMyqQk/pvVFxTlZcR4D+V4HJzxFPT3cR1218L3wqX0mUhnlKmL
vlVbYTby4MQsK30WnNQmaPiExZffMXMwYvmIoO9R2cYd2O59WKByysroqBFRl2ftazb2/soKafcM
Ve28YThadn9kbbD1YhMjvDd9DsIqeXrSZVtEpgEL0JZB4LQsz4uJxq/Tngrb6rZADp/x8BEFZTYg
Mi/pvbuCn9AtzA7HpacjxTeo1QKBBq7SPCZJCHes1PMQ7jOacCz7V+/aryPY0DpWjLVK4z4pa5Yt
3o+dlrdI63Aidvo2ivlc2nRkaTXYr1GDAbssPqMi37FvgpilJ4/6FOxZtm291mOk3/FxtXX1niJz
WAVc/vfmEFL9WK6/a8ZsK0T5k+b+2WoxRKMSAPQs6JZRfDok8zY/ncPot7EOQamuUFsfRaNjLFaA
XAkFX0VhezcERCXCdB2NYiU0hZsBLRHjKekfmhkRE5RI6Wttqw+mvhra9HkwiP/2EWWujTCGu4Io
l+ripZ3zOQxS64H+umBGLUq2krqtjJlZRKP7ZPgKUjyJPFyz197VEYYGb7kODtRS99gvkGV7XX8Y
Gs9aSAuRB2boZzuWG28IfjLRnEKzF9uRIpgXlT/1Q370SdjNK1dbWrFRYRIpmA35hzoEHNm4uzTD
XuK68spFf0LbdIdG5qLHziFMm5+xINFDD/R97KKwx/4XcUOR7OTgttnkMdADhXs41rRnq8RaTnr3
zc7ge/ayJ50P1zPkGPHJn+tXtTe6xHGw0WV3DZ6uGNNVHPfhCqK3XFG4XP0BAkDSDMsiDZ75dXur
7V+93qx2sWahWgf6uNDMBjEC6RRQhKJ0mYjuSU8DThcXlQux7j+TGbOptoIFIS+E9SncCoAuPvoi
PWXSf1HEry8N+q8FLXzOlEKvVsAZHv0Qz+3Uz3G5mDYYxucbw4s+0i6Q7GedcjsSIN+3Vflf7J3J
buRImnVfpdB7BkjjDHTXwudZkmsISRtCI+fRSOPw9P9hdgcyO6ur8BfQmwZqE0AiQwrJ3Wn2Dfee
e/WF+Y4GnZcl1l6V2dXrSOdICekMZtZytbLHKV1bbYcYuXVP+nx3JP7wRZ0qbzKjr5aEh+winFbL
DpXtPCRl/1zw0ZAAYWCrxKsWqzg+D3HDkZndFWbeXO0wfIQwk29kSv0VYn8+MP7slnUeJPhWEIQI
SR55n/gHWP7aooZsR/soA9bY+bZvk5+e0sWhnvpNPGZX5i3jlv5C3BRd8EJjV+xyrAg0EmG0rvEm
eH7JRMfC7G+rg24yo1FefWc3hnYP7fWaS3gV1Hi4HQqOF6NFlyScaNFP443BTHgZhYCUFW0pmcOv
hKarvYhJtVft4HGXjDep7odHKI4OWUb9d+Ujchg9WyNJjhOuc2oMX4aibGxAKQgdBol3Ha1h43S0
V/9bld+sxvsoq7GJw6iVf/33/1LnzVGA/+0/1kUbM0Pvvprx+iW7rP3rv/+nfnP+m/+///MvX799
l4ex+vqPf3v7zGNigWXbxB/tH+uxOZ7PtmdR2d+v6M5v0dtf7t+aNzJx/1Yr99sX/6rkZq2ciVYO
sJljYBr8vZITPwDRkfeBaJYST6dc+1XJOT8ci3EIxk7XsrjL/lDJ2T/4T2YQ2ESwIKJ//fVC3P6n
TJbX8O8KW/H5/XkeMteD/CM6dSZ3w59VxY6fVeScqXA/JCO0M7bGqhJvgjn1JdQqaqTauE16HeSI
/VBVpN50svbujbGnp5/q4KffdIq4Ol1bM+GIGQjbZ1C/m6LyGOJjCHDEfsqiB53Fagt6KPKtW0Kj
3trEeGVPDMsJbUXdtG+Y0Gv2JOmWg+2Cp+KW4hHRnXAPqPR2MYcZAYkMYP24g+UuXA44yAJWOjy2
uAto/EKYgWH7LL0UiUOeQNS35IOejp/T0NxNevvNwBGXh846hpr6K9bTbQ25E+FZTWHhJ+OKNY69
tked6WmhZagbHNSBJXNUeGDR2qVc2OguzB9aaCbJXiGfY8D5X16aYgWZmEJ3hOvujUBeFbsYXFDy
nfhZlmayXNNc/nS0+iGS7l3SNxddmPshdgABo+Pb+3ViXcs04D4y2DFh1fuZT9N7T3F4bGxGsU3Y
u7eqED7Ylf6uHtxgCUHmxqyTfmk1mCL8sbj4cnwubCw6hu0hh54Sfn20CHmjZSsLcfbCjYsLDE53
pUvhPwaD+VJBPVq0vn1IQoCpIELtpW127ckwhmfTsz9KH0VP3FFi5yY/lwJnWScuIXABQjst8tdk
V9kbFfnkALho+uxKXKLWqnHTWK9tz1Ivqqt4DXGAlVfVgnTT7IdmABQRqn4AjA6pdzKsYSk6ttW4
HgE4oG3RzVtzKI5TVc94Am/jRT6bQPulVmzLUtWvIRi+WoV2MZiNBUjLekXdXEVA8BLa7En8rBgL
ua27dTL3e9Tb2zzT97qLDXnQwk3sye+ENWCBq94VOSnaw/iaJPbPNKTqlgnWHdNNb0XqfVSFfyv8
wsRnIItlyMp0jWOInbydHNrYIf2sMR/70tyTH4CZrSCepGUtJs3sAYS7ziIohNahxtdBxQ9t2b22
JHZjLoYDISJqVWfYygJDc4PrFGSv2S8R5UCKnYJqVRUmGb3VrNvxCKEY2Zvd5nUE/rNN0I1YaaUI
CO0II3QKcbW5LeCP2V+jX+1ECQAo8zEemyV+St/sOQeLD5NUc/6NlyAAXQTmdY5Jj3h6oroMVrZS
sIqU2566IjEXYgQO5FQoZIvEJbOybgwyc3B0ZVZ/JcZMLHuhR4tEaetWF7sptGClemrX8IPgyDC3
SSp6loZx9pj6+F3c1CWa2YAjJX2eKXf0j7YAWzPBXqsEvCWAJGG9KwuSTifYC2fACe26nEo8xGlH
SszUEAtmhVZwLFpzZ8c+OHyDLpGxGHmJ09ojeNAhQjVyZoTsnLHSRcHDSOhKG7qniBAW04XgphPL
QhettoFBCCSIs7UIGcAOk8vHhziXEm2ITbxLyNaLmF/72jZsG5rYvuuIgul17U43svfcV4/2nBVT
iyCixUpuvLK+GmhUlm2unJURW0gx9V3n29kqI3yGjSYiQexUDH43jlk+BzQ6LXE1Ymyf8zm/Rijr
WoXBqTRndomdkXEzp90kEd/ObxDe9r13BrK1L4nGaeJqXxKVM3XjU0Z0TgOkncly8tUKdfLc9lEi
11/0qc0pjUvGs2b4GipUdNsmn5KW5AvvztTNUzER3jha3kOlqyP5eIiGxqsKS552gn5A7BEaNA8T
xSoYyUSSRALVmfgwQzKC7JrKmBABpt4WEOEwS18Lt7iQN3ZoGXprnb7yJQ6mwMjOvF9AeD0MpBaJ
9GGW8S9THyIEXhuGAlJVaGtnzjHqCo13tyS6AOn59MRHA8lqG5InUMLgmsxIMlMrBEo7EpIIXRcb
mTnVspvzk1rCVZBKt2SpGbBiMlxqblcZSzhMvMNEMOlzFpMGRswcdCyiXvFTR5K3zghuqucEJx9D
+aJxzWoPVSdaRn4zLhjl4aLRsWM5ZsGujzyoYU6GQgZIRtScFkUcK+ffnCDF/asOqSuqTcPvjLtr
gkYl74uGUWbGMuHQ5jX2bWKpHL9/z8wBJ6L8QsATLKbJfBGT4igk0qrN5d4n4koQddUReZUoPmpG
guMyS8nD6gjGin4LyEIS2s2ZWYbRkKxqt/RB4smcrI/eIl9LV+OF/eXJRJi2aEu6J4swLld5NzaK
80VHTBe2D8FxMwmSMYxjgy0XlNWzsIuNZdX7es76qu36zsyHx1CZd1o1vPlj+Ij8O6OdcC7VELx1
Ep2NMStubKQ3TuptXKQ4mPpXI9IciHI3mGTuiJDEFjYcp1nDo7XJWQl0p4h7gnq6q7mJWEDAl5jl
P3bgQ6L039RAKniAQgg1/iZDMZSlzV5vKFfTVP6EVHcXjaRtoTEa75X+1oX9A7X1Mpt98n1hPkcq
OFOtKKEvVeo9dZpcaAxHFpUx3Bh6I9c6MqcCxk49656ExT4lQwpFyjDBZsY6dvNzgFTKykAkIp1q
aBgHpFQs/M8haC1GdYd61lp1KZQhGNLKUx+WxXp6RJZFBfdqIdPCvnzIkW2ZQt0OkTgmyLmwj3I+
R0h+EHo1s+IrmSSoy3HtIwUrSm/XlfqNHLrrmFcbeJYbomXfyWrb+bI+ukjKbKRlQa729qw1Kyvv
bCI+05rg08+M5xJRWpjxciNSY93yncyqtaZyHzNkbD1ytrBM9mnT3FFHwVhC8JZRn/HyVWACkcK5
/RE25YkQuRWDIpec5Zm6H509MZyCCP8965O3Mh0vBjI71ADrCdldGZasko19r+kPZt6mq2IW6CHU
iyGn2gj3NL+7HWclnxF5DXO/aJf38mLoE3Qr4eLCpiPPCz603j5Sqb8ipvZltMnJ4DYAtJ3IfCl9
/d2EeLhOswp975h4UMHc6tihalunafrojoybci0kqgHLoelmyMQbcf7famb+2Mv89f+aL4jN3T/q
eG7ZsL0Vf7v7/e3LfvU6hBsCEYEfbdv/1dH88gUZP3QDyyTJya5rWubvU2vnh8+kmpAS14e24/3R
F+T8sDH6WozBWRrzff+5ZsfU/+zdxMnKcpkNs9A9S/edP9FOFJoaVeQ6JtKSzStQhk9hlNgiHOOz
gBu8EB33h0qM95ogKFhW6Yrl5TFudXNlzOHCZTcKnv5aARkzo33UFteurUvmkrPANQ7vtcK/uswF
ucUIidODvWB9tijL6GdYmC/E90SAAqZLiNR2LfMoXSu0rmu6qYCK2Ud52wf1TJr6GnoHGHWdfguz
YEPNsPajIjScIUyx7CdPrLs40j+mkrHmKtAEUa40Gi3ho40j93E1NQyGYFFGgAlpCGhxLlNV7F2E
qxYDwiwJaAIYU5HBR9vk9Vf202S8a1CXSdRhpVsQs4T5QU9bVDcOtvTU+Qzi8FLmsMNGP/C/PZfs
2rD0r2HhfAskd0GRMvF0S/EZForNpgM84eLUY0Pkl/Jx+UoPubjqarkWheGuWputWxprFqNXNOwK
0p+NYGmFSengONkRV9dJNxxiU8PhywVxufZq+0vZNJht0jK5LNjEcXllEWALbGYCBtz4XjTeV6XI
G6scFOC821+xKstVZcTT0pwBvFrm3QTKOik2/st88p5Q1DgLtjw/g4LfzQN3tLLt7p7DkET7JCIg
G4FlZkfjKgXLG5ucPrnuF7dC1GS+UddjYGqDZQ3emFSHhHhkKyRuedpMbsar3pwje1qBvkY2a27V
GG1tZ3wPGlihfU4R7VQFOBYte68NCosMlTIjnCXpeD0CTbFlojgHGKkdm2AShWm2+oppt8sMF9iC
q5fvplmQK1AN4XPm+0TXY3aKEvRuyIXdOR7vVga2vprG/l4R/puOyRWj/W4aFGnK2hHFw0NqIPQV
VdFuKzGijNaiM4vUaWM34xEpAZcnq4QkzoGgNeqqOmlCEYTQpqnqtreLb6dTH3aL4KGyHj3ir+fl
1NIK+/1QWB+VDz9hgiZtNkFAmEARw7yFU9kg71u3PVWqUef7QLUb4Z1Ccg4njCBlj6+GQ0EsOnR8
VzsjTsv30YuzjDNWOr3GpW4EUJaotVdVEjFYb5jFetT+M4NKW8A+RMXQIo0sRjNg85oTUueWzioI
AxBtJG7jnKgj4hqp9RAa7UNWtjDYIx4nx7jLgYnijIM1NxmxvgRoQuiVpl2iuH9hpU+DA6vATcJn
pEhoKykrF1UBxL0hoQRfzBgs+Ff9S+nlgil9W28BKdzkkZUum6GsNwnxGTvla492oj+7JNsrvXkt
czEtEy2U0MFNxhu5Q1el8PwGTvotUXsufGNQS9WO4booywbZQ8j+R9ByuQXjVT54vvNO1iujD5Ve
GFyYC6r7Dpa8ccwgunO6GMi+U7lEuXLIJxb1KCfkqoUJQVlOSnlvZc+8Inunn9YihnSHgqCHvCkr
CaOkf0B8sbZ4TadcHbQuPxvJcB3y6CYovFc37daZmZXLsh1GQo2r9OjrwWtg4dXxHMmvlkbGGSwM
FPI8SZd9kxr7f93LTCKZG/6je5kwhqKN/mdd1m9f+utuFj/mm3meRJqkIcw38O93s+Nxy7pYZW1G
jqyyf80hzR8z3Q7hlbB8mBBzUPCvjbL4ISAROGyUXeRZ81f9afD4DweRxt9slH1BGcDto7sMN/nz
v2+UlY6tJx2dbldNzq2Pq5epESCRGCsA6mLIx5a0jHVDQAPTOgcLqRcWxyJ2w60zaFBKws5fOf0c
iRtWyDcb8YKjniVDmk6oTArjFIueHqro0mXL/OzgwgFBnjKc+8J9tHVtr+UmfJQJiex4D4Ag4/pF
J6tl6PEzwzgLpEYrTLs3kT0MLNDiZmUXBbF3Un/MKekDhSGqdG5jWCDIo7nRU2zGPkDZASwIMJ+L
11lHp/IOCHN4KEck1ajbs5VpsG4iE24pPbo0zcqbRa9FrwYYoT4cX+Jy6O5r9PE470aF2DN4wrts
UfyGMwibUsSwLxg74WyMxdYwnVvZdz1aM7FJ4uq+9vSDNNOfptVfSNR6jbXuAYfOrSvUpjO1re9a
6HU49UU2becrSIQE0U+shQZGSGWcbWIDFLYk96BxHDoq3AC4MF1eqL6kybYd45ZJqYGlqAe+bb81
umR94q8D03rDAPmcNfpTndTQt5w7USe4QAVEFwKBcJAyqYSJ7FWlWruC6Y7hgFiuUgP9myVebT+C
9VpDqQUIcUNazQs0lTX7cwCds8uTxc+lmrrnycrWqVVtfBeXiN61H1qu7+pCrcWYv5YmjFGjM14y
o53V2OFrPWTfU1Qe0ppMStNGStRV6oFhASSCmc2DbIxwZszAFELhkQsUOcF88ZqCpVFkJrfSywEk
CcwshGJuE9lAvJpMtawYsS2ckrsSRDJDLSM72lDg6Xgw1zldiBsbFkNlcDniKWaFFSJrL1r/tTew
TMoqJ+unbx68MScohzRiICZ0QeiUFH8rW/eNdasr9mamm9z2uRWtR7Pp2VHzmjU57l7dUlzVyhxX
ujl+1VP8AnX8iYLsvYa2vzQzeRozvm1dz8wU01pNgXcupvbGH1OyEuxbMzR+lnbNrVyjuyMTpDVf
c71nr22d8irvuEYp9RBhL/TZr5YqrBhRbT3gQEGNYfj6JbTFs9b1wJjC5N7ytXsrnWOJIzhl+XxB
l4W3NXR1Q42MT4ctZaQlp8A1aTvBCVb24yQkBAwiHQmwhMKWttfIM+BNxUwrXNKQ49RfqgpZRGNH
jDtd2yGtAmMlcK3xFJk1hY0hjkWtPmBlL3FnDzT79kMs2VMzmXSgq7nYi0p3Vcb+myHICyWK6Koi
QrE7pTN+cigXEssMWEh72mrKnC+Y3zoIC+tTmNNSq6yP1OYT2usMPKeowCCR3QCsoSm2iIPUi4Ou
6TTX9TaVyVoSsLGra58PGYTwuiDpO1M8p4xUuZ5zA/OpL4fwQimGmNxnZz6NdoCjrAdQn5jt1gid
9ypjfw9fzzzGsQcp3EVEmupvvh/tUJ7vQi+602wECb2eIGsVF/wn52owdy4FAUPB7jEaRyK2WuL7
MNg58s1lp8nbxX4lj17SsF7prXs3BcMSrfhrlDJC6XFAbEzXQtE4spcFeXpbFKir9RKHeiFZOWYe
p3MrK7VKR7lL/CxdlwOILB8Z5baOmAdaNZOCar7rB6Wx5ZfFbRxONamh8BE9MjIZafstpauSdw2H
/bFvoZEw5T2k8XgBgFXsinKylkJTpGOb/pawmg/cKxhxSl7P0niI2I0yFwyxnymastBo7kaOnhZ5
Hdi/zsVtlpPnVSfGKp7sM20I80ozkUsdUWnoDp9xP1Qbr3S+Oz18IG2FUa7pR5uw5dBn1YrrcjJz
TNB4Z8a4fzBTRQOn2DEkgCyWtZvjNBr8CAi+vGdvDQYgdu27cMqps4qKNwQ4XcWOpjTCBilM81Ck
8BmsEMxyCxV8Eka9ySLq6YjvutDi8XGCx4YhzFebvKQPwHqHxKCW5zQz3UUr5OfUZ/nKC/Rsq1Xe
PaPHkO/g7Mo+uGtBQTIgdIb91POcxwUSGdrHpRjMm6oqx7VroS9oIqpIIkxvM10nzi6hcOysPgf1
2OznsoA9uqeWcCet9aBheyoG5nVjXtzhEOB+6vkZxyTd9iJql6LO5ieh9XdaVubHSJEIOgFxs+wj
+BoM9oSxMlDM2mUVTtMCEqBaiWB8LH0Li7TG+ecFvQ2ki7hHsv02eRtPKzOgjx2c7jVOS9wQZqlO
rI6DRR57JCQF8PkcEpJaS99B5ltUDaNKs3uqauPVYZqfBy2tT3j0zXgJQ3StCJgeSNZYVhW+6NHZ
xz3vf+TZJCVNRPjU/qeWioxPPGlBCFZuhF5SnWrTw0To6WxW2uJOPnPP3SW6fxeaI++rIjuF3w9h
GCBOh3QERwsYSbehQB4RtufEyBqefdlAg45Qsdr87AhJAmyI2siSZVyOE52+xuGOWLaMlmoqfaQt
vNFO43przxjpdQzrUHruV1KC0lbKleuQSp7y42dPlpMOJ5JrMjDXtVZfLS9vge50V54yZyWS9sZS
3k6YhMsB4CHTQag3O1AHqxHPWV8ly1SrrqIeTp6aia6xrz0hdDA52Et7x0qXC85gkWrFbFw1k891
B3nMKunReg25s/oIpVkfFEq0VZblw84ebe3FxzC8zVPfugb9dAtYbNvzMbW7cGUTi8yY8chLvvHY
n/Ezkwk1yC+JZIS+RK6qHp6B3rt3BpdYnGZAx/QYkHllbjx9Tji0EVs3zcSwAOQW6FaFAyrdme6w
sVtN32ipJZtFESNGY5WwC0X/WEwBlm8cQpyjz0yzV1reryvJnMfNg4sxkNsT2usp1JYDmxFbhzoX
R9XCdYJNloeIdmuolnamGz9F7m4Mtz0yp8nAUYLfysyToTT7t/iY4qlzm2I3S5pip35s7FQ9TbWX
kW0i9X95T2axBQ3GP2pxjm/Zm4yLv9Fo/PZlv9obC1msIdDEQt/mD77hr/bG/MGszyMFl7AU3bD/
ILNwfxg6M0FdOLojdKBqv7c3Dvpb5JY+4l56Epxr/0x74/6GhfsjtozpJnpZRp+ux+DfmxupPwpm
i7QkqSps0n0veuLC9AY824y9YscsKsxrKb6OdcwOOog5x+alNADCXTFMd46hvjupweUEuyLjbtcO
BQSL0X6BuYmjIE2fGKjvPJKg4GKSLqOeZGa+kJearcbRbpZtJe8qS69QS7RHnmprUVhQHVxrBKWf
BbvWdjdsWEHipMkVDi0rySC6TKorD33VPgZOfkMsy77gIZGZT7x0e47qnMiFyrrpMVSa8XjIS3Aq
dUsq++iXL1pBCT2EuF9hQa9UxxqT+0S71OSBrFzHHRizMbPwQggKEuPuMhfJaWw8onCQUTkeCg6N
azSzjwZC9oXjTA9jCK9yDKt3N0BD1gXuT9fUHl0ihRZZhTQtxXm+cGvxTdgv2GLdeSUYOiKWOP42
CuJsjGKP5P/N8KhZ/RR4WaU9TXL4Tp2RnUoYXfIy2MNcJasee23pu6CtFbhSZbdgZPgTTJv/njKg
XWbgCOktCLJujeqlDdrX0pKs60Ny4Kjkr/5E0kih9WAZQq6sRTsqH2kwpE/hWNV5FJF5kRV1wDR6
r5WbsiD2AmMniKWD3ZIRqKD06DDaklu4n1jwKVhqft3lG3wIEYsxrSL8bkqWg5mmm5zw8MWku+k+
bjPsOqxuT7Ef9iw9DXsVh/rDHK1t2XhRm4aJNtoNoCVO+WVB0eMF7xuWcLRGfmwcsijemwxY4yp9
6ZxxXwXl94hJX2mOc6xEeONU7MJ1E/OMhu6RFaX81nXMqswwiHyIqysG7K0GmQGIsHgoPWC1WRi8
xhXErM7LH8xWvx+DiRTT0cb/U8X1CiiK6D+ptTdFEM13QboyZHnw4+o0GfrLSFcHSLW8ARdxyeP8
EmjZczMgoAiV/7PKGK8j5tvpgwRfhwJwwev8xCXlLBFXfAlbe0rmi2GsJI4NRbSotsPoArMnWBcC
E1Eyr8sRH8SNYkXmjW/aQGwS47m4GZJVOsjX0m03nqxBeY272tdPsYViwuqdm0ZHnxjawSXvjWTh
AzA2RYsUqIOaYGP94Co96Zme3WZ1XawDHf6HLGo+r8JzTjazsgMq3oqSGuqDX0CJdvKcBGFR31rE
tmztgnRHPEMQgx1wSoqp6Uaa6KDohOOtJC5izdSGes4pBqiY+LpqBv9X6DDM5WNoepGfnEEGV7AG
tAKjDkrOXLFzlwJvliMdQZxPQRtGA3TXaF5zE4b4oSQjlaVMHSje5HMddSo/4pJTj7RltLiCT82N
O7rfTY9Hpmb1TH4QvWfGLHgB8AzZU+xg1sZpsqLp5D3u/QSffY8qSeshl4UucTxGd+oDXrzKCfBR
oxjd1HnOIDdKbrpoSAmq8856gYPAi6MVup6fDWTGRS+zZ6cMQXNFPaEssT0etSR7yGrOgFA1V6Kd
/WXKOw1vpHlBfeYt2LATM4eonHaFx8RDVb/JTfs8eNAWgb9EKzdoCGzEeUwmePJQ1PQbVt1/lhN9
RNOWLQ8pc+YmQ9dAW4oORhrOoeiqcMvK4dMNmV93scFvFwR8M9ExcerEu2ZPsCPoNBgU4QTUGh57
Nbw4dvRMqEcNUs39AgthrDo64vUQorfukbEtdc1IVnqQw3dMikcm+CUPRPLsOqhsDCW8XZQwmNJz
g6Q1RPqWGFEVNylgloEAwDJtrFWEJX1d2GKLEI7YhHC8K0X7MIHKQR5/SmR11cYWFEChv4ks3mIW
fxQ4s9zS+8ma6FT6zQue3iu+wPXEzUj2jn9rOBx2FDMrM/W3U12T1DtAR7ZvEs24Q2XT87Kjf3PE
yAJFEgI/SPsQDvWBo479jUMDkUqsj5Xhb4nthZEdy8dY0O3BpN5WVbYzguQTmY65UBF9IQyKtYUZ
n/kQK4C0QcHSJnZ40oV248CQ0BgAtLnxGni4vbgNDdxa/Y1mUBP2geQLtH06CEB72WNFS8FYPjxF
dnZSvXeMbTKC6twCizF9ek5VrWIiEBd9TE8s0xmbkKISyg2TIyhkJBV4x2zA6DDV6Zce0VT0cXnT
d9V9ETc3JQsfKuX4syXnu+y957Hr3wFv2GsrJAXG6/Qb+NMp03nv3FXST+gRpLUqBs5nN2zojSL/
Q2cTcEs/eI/AZ1hFgMBhjNXb1vIIB2LMuUxtBM8thnLGl+pzwja5HmJ+PTvFY2k1Np9YVGZhxzZc
a1VG9oVm7uHISM4G19lbeRjv/a676z1RwDqMGFBpFUsOe7qz5y6eN+Jnh2KbGLht3cyYIhGe8r45
BXUG2XAyKJDzk9TrYxbQRmiomWbtd4uxBlOKtZdJAfhBPvGThaRKV8dE6jepQms/aN1xrJKzobXX
LozOtoqPViLWukieA837pMN6dQU4GDZc97FynnwZPFtJhOLJCDYWFzfOdR6uqTnXHDVxIxE1hbMg
0nQuXRAdDOjpWVTe64SLtEV2Zku7jqKBgOthL63gBQkHvDQOD31kHtQzDFu4ERJEG9KdUWkXwV5O
r+rLkAUnK2sunsy+Er/diqQg0si81TTgw9viw+qKOw+BKPoP7eInUKayGEA3b/XSiGNsgnLtyIjZ
9bSGSonkvfHX9I87XTlvqJd+ZtJBcEffYzibFnZdGhqMDzEvcpc+Dwx0sWP0575TK8j8BD6G9hvR
FChrrXggkcCxb2cUvevmMFiN+AUtR7PJKRYYVQUA0WK1MxtcTjAVrqEHEN4Oq8ehcvYRKz8ZNXc4
ll5JodV4Rvty04GL2HolmEmTkrAuXYY1vpo3ue9WndwFcD3XbcXsTHiDXBHj8Ybs/VJTGOFLgBor
3RKLld5vGnfoFy7GR3iAZAzQraUn6ervTiPcZdakJVYW1kzdWDwD0NiEtZ1/Npx2y6RI8msxa/3c
WfXnjxl3cIlbYGW408VBHJj6BcXKrBd0ZuWgV6HCymc1IZl6/JsuqsaUqgym2E5BgoRhY+wUZ7ll
0+AhgGWDhlARXzF26Swml2JWMY5EgSNbQx7fzhpHO8q6UztYyLr8NlgBzuNqHyM60DJI5Amx8Msk
o02EdDISw6o3u41nO3z6iBlcFlZEyjtiy2KAdTaqdoHkRFzzWZFpztpMOas0s98Em8Os3YxmFWeJ
Q5QxKMpOCo5qJWa1ZyG4WFImT9CZPdwXkBC34Pkveknt42vMwvL0tUdAajnDBcA5bhVMvUkp9YUc
kgeJ4LRKyZ9BlzRB64iPfmR9xSFGZ2k3u5p+e6EZKFf/tW2jFbXnRJ+/r/u/lvFf1v+DW2D+qt87
UdNCZOLbEAHmG+qPnahwLRsAoMCR4sz6lF+LNucHzk3h839ma6X446JtFvxbdI20jb41b9v+mU6U
VfvfKv7tmYxr2DY7P1v8ybqZodauqUqSfR2ih9NrqC7EfzTg+Rh/skLJwfXXxsauxQCnva8jbnrf
A/Q+fjdRc9vygc1GxUEP6RLFzofR1rSvGuQXAzQbtp9C0R1UmFLIRUWJxt9MS8B2jBNN/qajl08j
E00q7miV9BzoehF/aGV4LhoUJSiis80wpfuKpHU+vxnD09ga0RN4Y3CO0qC/FAi0lzHzJnZa/XYK
Mh3xRRAzuufG6WNtALTS3QrEOtC46UhBUpEIAtlnSEic4VzzV1laXstWsaEew9UYpN9WEj+HTXvT
ZWI9hoQRsAJAhjDF42KwEwIy24igT6f6HmM/IHNXnHufraOWeinTU3qZriYcV9b+1aoRaAOovO3n
UApLuqhKjapeWWFH1A12O7hhlNlVnd3bpUA8EA6oQTRqZsIzd4kt4iXf76q1vBuUk8bO8jR/UdmA
9at4+EbWVJx9nXVTz3n83OmExQAFR6k9PPei/OoTgK2sPCj/tBvOlPDqaH641hkLonZp4wOqFKxS
8D0LSapKoAaq25gDscmLs1GRJU97gSRwuvZVs1eCNEgJisrVQhq8rqaKqWEtugmWRo3SPHiYRLy3
0uwlFe0nqevlsvM51SM3vopQfEO8oaTJOM9K1g2Tb/orIZyL3YhZqEseeOUQrTSQw2x7zmJq4bzk
pn8o3OZEHMWO6LESn2X4aI/Fg50mG67fA9hNyhlLbs0oAA7muNaCFdKJsrbBM6+eGoTdK1c2fDJx
k7mUm5bvbDrRIePNfZy2zhXsz6FImztLZutOYJW3ii1m57U7iyZkRkiHIa8WMV11qI56kB5rvbyN
pLZ3EbKgfLhjo+YsWy/9GGJ16Edv40zVuYPjGyrxUGTaMbYUShCGvCsENPdGJgVaofIgmv4c5Sad
dafgFGCXi9WH47bXQALjBZ8+y0JZlIGC3dDicRFZ9KXBPKGR5O6aTOYR87I5dgS7Hr7RYLrbgVEr
AxaWG/TYjAACHga39w9mKO4yPz7ziq/hFZJNVhtY/1PkRXa1hILItR6uK52uyS8BLQ8wvayJRTMM
16UV2FdNBtscaJ3eEpXq9IdRjjv2i6yCixBafUpcLaD3dDEFrUtvSbhL7BCgUtZbFj4HpFToZQk5
ZLMtTlFT3UdN/qj5Ck6nFKjpZPtZaGyMKh7STGLn0duB/PXiEZ/0uOl9EIR9xf7ZeuEDtonnOfs8
MYAxJjaDEexDyU89/D/2zmy3dSXLtl/EBJtgMPgqqrEkN7Ll/oXw9rbZ912QX38HT6FQdZG4F6j3
ektk4pzcW6IYK+aac8y+b7hvkPx0OsmFx86jIFYJsTaoxv+sim6ijO5J5XU0mev5trP4EPlDfEqi
gEFaCFph1K2aE2NHirgDCsl2qShRX3rFWd2W6bMLTZelIaFIM0u/ZawgRXiyP2mMrMGoJupTsySn
m7ryac20Cdi5g72zui5+wfry2trsy+xMlkHYLtYtjkHnaHkFS0VT3tG75t2Gg588wbxnL7vgt/K9
hse+8bEir0JCrLjEGmx06nG8syc+/8pX904Nr9VFh5C4XHH7mbeq0RDgGATSVbuQiBhpZJ+w3X1J
jf2nMChjKFx12xfGvsr9nVe11wRRJLGbc7NUrHXt4quqnR9/1U8Kbb7y1mR9i3wDWQUixJopiJFd
yCVRnTan7yWCTI0wk1rFw7IqNWUxf4RIN7EqThopp1g1HYct3zgYPxGJlC3oIPwRkQeRqzNvSeWa
uwKJKPLKYZcgGkU16lETRQcTOYmWEvDYLllXvvhf1rnlsYtTUIGGO217Gd7zB5VnqfW+WaWqfL7p
pP/JCXznLtERKfVEEvif5rgWpwJ615wUP2Bh15o+tDC2IQNgORpbkMmyVS9LV+WsWDW0OQZ+U5Iy
PeJmTPFzobXZUGLZKbo1yJU2hqBVFvtiTo09rHFzl4B+CPKyGq943gQqh4SqjXR129P2tC1j+ckh
uAR61f9wwtTIRWiCsEB9Rj50Qt5UcGtKcJmsihCJwRRgEujbzw6ZkdINtXUIhO7NwfxoGu+PXkXJ
dGLvK1ehchIOKuhQEBnS00u4SprZoGkH1r8+Wmdc9Bd4M7g7re4rrQqc586hGPJf5gFk0kR8dqtw
amTub75KqWLs4QpkEiiBtl969FZCY5ylU4soPCq2JMuzH3G5ys1r6Cdf5K8/+Zlcp2R8NI2cWrCO
9FeSLhzJQ3Q/OB42fP2uQgGHcUjD87SqwqDYRJBZBprWuE9Zo2zlUGBb4IXQuzG3iia9p0PvGuv6
FZMB23HE5yU1PqaIrzfPzplnPEaD9T3GIj9yMegfGgTsuciflI/DgTvKNh4azJ6sV6tV9daYFHEC
0FXo58aGO/ljUxLwj8gCboFXfSTI53HVv7ADuzOkSU/jaKFsEpWbMQ5Iq73MrfiVRMt6nw6buX4w
XQP6KQoBVP6DGvqdj5JvEkyLOh8Ym/dZZTV7J6JreqA4nChbqOQ/byfem/m5MslkTy1HJvE38v0n
IzM1LxVw52gZAJrXtByG6mefqOA+BG66idZMHTcyQcWz9YnhkxvygPkiB74We1m860Ml2NuRz0tM
RJZoSh6nckFyyM0Mlywdh+OKgSLgZxL0Y3vaE1+PIPGvKcCIzu/SHoq1yBZddPKWp34NDTpVTpiE
McCuJRjvhHoXbrLPdWoOJ943jDTG+O6K/N5ZA4m08I6s0MuH2bKJR4f9Q9ua6Qak3Pdg2MujAxsw
mMi6n3G6/kma6S21IAWXawhSrXHIUGTq2Ocme9TSPmZkJvvGffTIUOa1g7drFZzBE4JB4nMO2hph
taHH4ccvZPs+M6AHZmJSGbjGNu01wClKLpS0gpZ8AqQ4fVJkBw9E3K6coX/HaY9DF/LxjtcpSWjj
J1yjona6hkZl82tM9eNCmtQjVQr/s0YrZj86DON7rsHhijgFPVDazwW3zInfdYAV5nkh2GprBdQ4
RUcA98POBAHXgUqB1htE+V1sqoMw0O1tIq9AKe5tIrC5QQg0zkkfcnKRJzQOUSi+eCQ+eSIeF3Cb
C3ENCs2fmbqPTkwF7GgdU143bBUuEg1xDccaO9dfTRGJ77/FRWtyvQ2h7E+a2msAIY9eC728o2RG
Tkgs/gRfqJuO4QBSAtNysZCiE2I8Cqfds9w6dDGRJIeMT65wk1DXAuNQhp/WTC1MqUOsUQN2FToV
t5Od3A15d+QH/JTM87npIEglvmCjJZ6cAv3Bj4l4tN6bDdVeRt5eVsVuTpGHk2Lx8RqQWquGV2Ne
5y0J8NfxeSVmeGUYef+Msr1JDDqq2+WVYPPOzLzbhTRsEEl5KLX8cGIuvlXy7IUZ6+1qrwx7Oxjj
FZ5VoOLorFqcyW55iIbsWEDSHaxlB2F6J4weaNPa1zEOX6nuDp2SD/PMHGe0xYlH1diYYnqP8/JO
RET8owEVOm1gCC8vtLpflJPcxZF4cFqHCFF5m1EZ6C7dq6upCWJufu2r4seiQWcAKU4j3LOa3Me+
nuglTAD2R9M1j/P3MdZ/U3YQPUgmQkh5AK/FOfJUP48VJ38q2ntteQ/LMu0Kej3wGBw6yeowzgj/
q10a+hiz6tfRju5bXC6Gpl41bW4bU/9W4DgQ6aPDOJQHhTOx0fIuEcXeNbLz7CQ3BbxfzNyMl+2E
eZ5wT+JWr7bHD3Oq7CeckV89YmEACBcTc4Nly13eExoMNxocpyzGnVm1n4VNaLgOhb1J2OIAk4CT
GeZuv+UtgHc/agOTpCK2EaD2A9Indme6HrLk3Zs4D+ckxUg5zLRy1mozzsVP2Ize1qvT1yhDObfd
H0qYTm4zEDWyyOdZ2HCg8Nd7yjp+Zd3fDMlCKRegjU3DPng32Rxnbsv74n/1j3/cxuzH/9/6B27j
77iCZtV9Vf+2j/dWTsF/qiDWv/5LzaA8+r+pICbYA66oHhv5VSH5b/t451/AEDzcxJKGZeGtxXP/
aTd2/kXlGfkhfzUHC+d/to9HUvk3FYSqH2n58BdY7uPz+7/38V08hNlQ5dNN1LBGtrl8SJo6ytWn
RVndFIxYt+LVw+Vl4QudgvZ9NRXoCJH1QuFXcsApqg/OkICXkdy52phsS1PPz3L1iuWOBJEoeGuJ
nm1YsnrKVCJRUrCZkUL4FUWa7JmwTmLujriDXryk6laHPLihQTC0Yml0YzAKs8OOCwqIDcgRelPf
nFFWYKGYD7Y/P0+EBA7RaoIbRucZsQ9bHP44256+oYmwmTOtoFgtdLNZljdYz+6dJT/RWaDZUhbJ
2WQUftJzwwoff29vhubGMdjYVD6Akg7HIdElAzOuuVQs0BDQBwpwtrSzcvLJ7FWYWIQtRULP46Q7
LxTjEJTNu4PktsI1ND1yDbyWQKR24K8oWSxn3F/iOwXyxzummsXJqWp7p3PxOrrWG8l7CiMde976
jfzwNO6GwkVvznXyChTHhuzfXz0N2Siaq49qPdMGc7qtB6s5hx7QfwV02PRoUU5tcutmll/pVHbP
vvL1zajsA+SeNThEK8eg/afULZ61XbJFbf2jWc13ADIelo4watT/nRQT49zClq4kos6qxC4zi0aJ
BXWrfJpK109lS6fbUwjYhWCK96LFgrWsJ/7FTImTsffagAE13VKNgzFN+5p6jIkq3iG0EUUA8ue8
O28rtIotZKnPpjOikw7FeRj57qu6tO/NXHKB8tGVF2gbB8stvKAfBMB5n1ZarGqsH2uKFGtbQz8U
+sXXajoSJfexlLOl0NMqQvlIHF5JIbo/OCmVbfV7GfUTO+CShYZlYXMsy1M1QDCKBLXNflP528Zx
viil+07n8Q8BpPCxYkRgl1eajxVB1IMDY/eBRbzNfdxZ9oUAxyMk4PZoCWAWVY8O3Yt/bMFLPMuJ
e/bjfDCn+bPSk7WdC4zr3kDcO7PsLzPW0d7qqRnK3fQ60IOysXNgj0l+kyBn3yUN8xBOzLveMkOg
yvVTKqgdVUl16SPqsNJajHs31YqCyuxagW5eHd/sUDGmDl1JSVzUnqNRfVKUuq8LCDrRSCOPHMuf
ORUPHucKMhJJsyQdjhmNFwHs1J3dWjvfyGlXdKtv9vCE36zEJqTevkto9NtO93+Nht/mXOZfpMbK
/TID9Ih6VrgeUKBAlzhwehI820kyb8rF3fF14gdP2IN1D7XWb3USn7O+MtiahcSeR1pNuQeTFbfG
Y2dDqa46gkKeg5gK85vzWoOsnsfPasFDU8+YE4yZvgED6l7LBiUo5iZ/pF9q+o2rMNNbz21puQpl
ZNEInUc0Nhj8pVJEz66Q09ampkTQrOJk9zqbCdapyHsmJZfjeHCz+eCvkfOgzD1r2U6R+AxtOk0p
w6YRsIO2gRiW/4nLZrplEsyxk88vec1ZbUYdDIdi3bJ01U9MKuXiNPCZWXZXu6xyvmpR36L81jwZ
WDBn4RTPyRw+wugLN6Vtmqc6CXfdTEy+UyYFT7mlYVPn29JPKcmu5z+uI3bEyY7cLbZTP7JZdkVD
YQWxP3t6EFbx3C7hlYEQAoPl1fvM8du9J+zubmUvHbMB72btKRrLrQHBSvUHxO/Hjowzm58I9Sw0
L4QvcF54r3SLDwQv8SG5RtM+R0r8MHZg1ND9rs7so4IrnpQ06nbt0xKhqhj9SQDNOyktbhyFXD5F
SKpOr2FBiWGXqeWEg+hROxHkEfrmKltd8sG4mXJg6/ngIhXzSgUDceyK5iEuBwBb5BWjfNyR3Ljv
GH65eLDXTdAg3TrTmyH9J6kGSr41I4xlHmn2BafGnyovvRvtdtbRAJfFi6rduN36aKIbo8YWGSYY
ijNcf182Tk6WgcfNURbXf0V1SK7sbWnqbw+NmtBnd4eCCRRBVDQ3izjcOgg38BzLfYT9euu08bff
e3XQlLa/z5sBmTC1zr6onW26GB8jibJNatZNgPP6MaE6egum4V5knbNLqFjfZKHFTdHVuBlmqTAS
pGf+XkiM/UjbiwXjQbvvFiazoB2s+8YnO1OXbKv9OAwoU+Ivz7p7M7g8igDrT3AKr/7arMm3jkeC
i0uHI3xa8iuuvz9hARNlSSx24W7cBXFqqH2m/eoglukHY8gdp9xT1/Gc5Ej+e/AufDewOmA/c2dX
41GlpINC5RMUnZ4iO+wIacAmpxqWYbwL6ebo5H0urWUjNYVGxODYjbTd7WgJCtm6yTmyyTuzs59o
uEbsyamvdDKKrcto/X+pxupc8MRuUznfD4IevL7BwGN3Y3uCzDac5tzyURVoGyWU7NG5wcFS+pS5
DKIuwVG2v4KT6FjIxf7fxd/qQXWt/2/8/fkr+7d5959/5D/mXbDnYgXBSl+sibl/QnT/4T/1Qa8K
24FgThoPg+p/7fy8f2FUVZZSjk1Xj5AwXv9z2nVxn5rwv4SiDdP2nf/Jyo8/w79NuxarQ1aRFltH
l6bmlQL233CtaFeavVRC0bWM4Z0CaDz6CcUvTIikQYtkn4CFJFKWc2iyxOZOZf9VXLl4saGRjyNc
bGNi4WKsksgC7Hjp0GQSlFoDfxc9lhNzUsm/i5dtgeFK5IHZ5A9V7X1ESY8HJM4eczkx+4YXA/MN
Wn1UYY+xzb0lTUKla1+ZEYJJcsZHXahk3yn9yPvwm066hzSZ0kPWE7EZUrwDrAM1KKb4u+j5Q4u1
LhxbRUJqgldOjmmJcgvwjulI5UvlpdNOVY6+SdLMe59NKEaZdv5mg2fvXC7JFHnaBmv4/uLK9ofv
6aAbliNAfB2EyfzClt8kWDLeRbP92wvvbw5UiD/9QxpnC7gun7BOgz6u7cI/So+3kEmAZkt0mHRQ
6l3RqST/ov6hLrW7b6f2Yk/ZfRLVxbaemzJo8u4M+f4JLMDMvNk3QIG86K4aF+NMM+Gwa0IZk/cV
y7aYIwMsZ682TayiB2V2T9ng/h3NmqNVeQ2MqpHWIUMNVHPlFfiS/qsocCrEOQsCr65Qbe3mJa0b
aiURlqaevqR6/GoowDzQY/XXgsm7c1vZbm1XvCY0f5P0pb0YCs2eAiGyROFwcTtJF8NEz/Yw2oTw
mrpAx3RvSHC90lHvAgtZKT8xu9yRWmT6p7MRRghMeypoJjam8yV2Ab0ra8WWNfanv1b8+HWZBEjS
35xDCUOhYA1XLnRgriRP+vfMwI7zz7Jq2GBYS46NxaOd3qTmqqvWz/ghz5vHmaDqITHr50rQeY+/
LuBaSnGbE53snt1KsgyENAz0VBVDpGonXRyAqFtE45yn2imyQJXYJAyVsq6eYMCY9oc36AUsUJ9v
APmow+gl49bRREi8SHKqVtEDefHneS4Aiy4La6ao95DnAFblC49F3GenxZAPKc1R+6mT6U2L/3sr
y/7HMcMHofrvTtXAvaSotlVD6M506qc5pmwVPhWRbnuBJjfRmuw/ZbH7ynrrFXTxZz5RQpkkofNJ
USX79hk8Kh83zufOcmDfUDO65AyLTVodcWS9CyVfspwerqm20NMo8Uzy29Rz+MU2bDd1Ot2zKTxC
u/z1Y3AFK0wdX1Cxs/rqLTH8Bz8u/wi/f+XCRCXzUNzQKMPKQtUnKhGOEzENRopLkjYMmuNOOWxA
tbwXdfY1mcwUeK66errT3kLtqeHS0e5eiMA+maZ8SsbilxbAP7O5nOwG57rZfVopH17jjzQNZcVP
Pfvg5CmYccemCGq7uAwLZe9idp90yJTM4oEwWVJTR8e/c3G69iYnkw4DE0Oq56TTpjO6S7kkz6Pl
PET8FDaZ5/6YrmrZcdQV0pEJN25FfBil+SQE/VdR5HTbqWiep9o3yatAcMoqcaJm8DT4+tx7/gt7
0mues3eysrvRJRhnLsnt6K/s2vwlr7LPVo1b0x+4iq63z7pBiy9JrABolU9x274uJt9iE5mQVev0
W3fVNm+yU1uD5OKNxJPoR/0RnQILPOS20oeKHNnI2YJop6d/5OR+9oXHMsGkD32yVoe5G/I2ZJHE
ZiQ6diqvbyKsz1UtnJvKM7qXeOnd3egQYOx7csMSt7msrKDKKHsF6S0vUVteF10fQradFOOUgW9P
0To74bmQaMdmttZEspOp4voR80h6HOie28huZo01TRTpAPYIzNYb2IqML0Pu3eYlHVag6xWQwJzs
9Mxzyu82OSZ0AJC5KrgwU/+iTIeQbQ7OANQeADXzhGU6ZnBmYd2laxpZ+TTQ9s0PzWxLEFOxFdTa
xaJbpCvgwq+CQrEM7paZEHcCXcJNb8q8v6M2knTnkKcAXLJ71cYW1z3ufAQRME70iwK+S4nn7LoH
jeCwiV26l5SN6dLPwa1N1k66xZ3ZeN+hPV+qqHGo+7Wwx9qrXblljchwXUzhT0nh7yEfM3rg5hJH
f0pCs/Ot19mD5kZGCCllbEtsIrT/8K6/JEl8n5RUqS4DdzOxNiW6zp/a8/5CgT62Bt8UYiijXb+1
IzEFSYh710HkiC12PmHIasrlIebpKZ9Smi1hSafjuXHHq5bWz9Q4SCoNaw0NW6lvqN/BGNQcFXfd
3VQaM8wZOe7tzmIa6MLozGeSBbHjX8LIZHFQdhe2HnpfW2DkYo9Iluoz71qaPGejj9uAToKnOCbM
lg68ZqkTiYMhSfObBdVr55Zyvq1zmhwdfbGKBQ4maTcAFzZqcY/hmbvlH8Mw8pWCfWcW8dmXCdeT
Iv271MDF7MR2HgoJ+akq0sMyOG9N01xHCbjbi2Bujam4bWlPYBRxuVKA+JPo5LHTXTMqfj3gNn43
Pk9yTbG5KaBRawkaOT4KVoJWxrZ9xOsbRqXeNin7Fw1cdFP7w2qfgOfJ2PPYNfyz+BvuU2UUW4O9
3GZRXrWNQ+vXU47GqA0+VIl6p1kmB1NW36X2+MuIlwc0jFxsg9SAiPqLKjABURID984AT8WQVu3N
NU+NhxJOde/94Gk1tk2ow0PSmYfKLt9YN7uB10fLkc34uEnoseL/3TZPVAIg1WmIc02JPaHK7edW
xWKnbPfDUKwOp9E3D7qqWcj5+mM2QcoxqTln9kX4SQ3Uj8zCY8COG51By/FY2JITkYpSA50Mk5SH
KBoLa2/3iCRuYn07cgmJU/Aj0nP6HM7TsjF9OR+stqfIZjGJEhGNb2ZT72D44shOcsG6sOi3udlM
RB3BQ6sMdn5d19FjmLLrNpc82rtOQbOVHm5rNOEA8xjGpD4WJ7dTTC+YmLcro1rMyWosmcLnyiHG
DtiORCyJlC3QnCeIjjnTYzg/oLg1Qedjp7fSBWJ74pNpGe1HywI7anRetBtw7WM60aQKFYEID2Zq
0GCfxpHER9HKvg2EmaKcEFcVo89eTF+Xwu1YuiJUKbWstXw4nI2WubdzBwTZ1T4OjPOjm1zAr8sH
IN0vCzbCrnCw5RLvYOllDR8Adv42vYNwJiCf2gJa0GR/E9V3V7Qn6sVU3qiYh8SY7QGyn2i31J6t
KLXk1fGmS7Mgz7rLSMV1LF0WWszjZBZC8qd8nv34INJlOfIfSGQXVJ/lYfQYjwk5DpOhxhiq5TKJ
9jXLivaNt73NuhKgTd+VpJ0ca/VFlTlvg9aCcoDNjowpMDmzbC9eWD/0efNskxrfxEqXR63jb9Ga
z2r1B6iueweMqndFZ38rIjw0FvQEsoeKNjBt4i9IH8vJ4eNkVNtkTuy/Lo7xqxvIf2PNoNSZLIez
pnkhtnTJRnAaSVa7zE84imls/AvekrPa8I2TKflpqowfaSx5kbUdAAKv9dkEeqjEi0nExx6/U0sk
XP45MNHibRpyKCwlKLJrRP3qDBT+NlH6h+VExdGGTXgcCcfoMmRybsFoTnezQcTf62jVZpG4cK4m
1372jPVjxwmk0VJ7m7EnDClVH1mCbRpX3BkFFpTO+LDKkAoIZ3xZcB4Ho6RsVnbYdFjNGvYLpkVG
7nG9TRTyNskdxjTMhmaYPOUungQdyV02xzMljaAyeUd8T6NmcTayQvaiK+6U2yZJXtMUqlTvgPQm
7d8Hc8/isxkgm0wMDAcV1w+RhIWOgtvRwlRFWzo3ycXaJq/YSGxGzkJq24ff3ONbIb59Q+qddHYs
AJtJ3gOJV/pBWTb3U8wxRwvWlW/yB0/feURyviqlU2b4zNurENaS9FjXO7hHAvBHD4O7tgjz/fGb
y2mnCO996lU3gpAvHRt83ixJhh2F8TGWGBaG2DDeQDSut8mMRNmE2mHb9ZujsWl2a6tbGHEFrbOe
os/BBfRFjn+YCcDgemlOfsP83LmAPYilO8byo1bil2afGXj4LPGE8gRA8Hynn7DdJDOMLtyjBsMZ
JToJZVrEHAh45yNturr+i9mDJYBr7GLlvJq+GG4LwZTkOslfxR0THH7VBG6JCX/dL8TTByHwS5yL
9NjaxpPVW3dDrB5dmx0BleRYnJzyxUSqFLQIuXl7Kvr+2U692wJLyMYsmPQTbd0OBan3bnSuRlc8
2dJQN24huFHyaHGuvZvFcsqsEFT2eGr65d7mEdw4LTVBEjsfVKxnnSHtOoxRnMN7IciE00ZZBu7E
FsDBSNiXbraLBuDaUrXVBt3u04kYksiAwbWJyerEFYAIa6S1KlSobiYSbUsPZ50rEJ45G/LlbzlH
X8U6x6ZO8UPogTIpConBYvW/KuQ+MJXtHz1rEg48sMv83ZiTurHqmBC3y8+zrPpxFy8Jj749PVkz
DDvM7qdoprWraG9pEKQNFgS5N4nDQoomoNjKD+Zo0LSYzO+JST6u4ZgpTXUKc3vBPLeu3gvXZqBp
9Y1j4B/ltsWvz/BuitoedlY70p1edP4+cRXwsgoAQOg1f2YnYvKAogxtOHkdPabXONR7HY3zqR5B
MuTu3O+rAe8wVXDRgRID5E2QFpBfmrd8Sb79MFeblHLlzDKRKqZ7Aw84+ZXuNWlaJ6idee1sGHCR
JfIxEvrA2g24QoY8N5tuF0jNPkWkHwtXrCdZlScXN/UjzQOCfQwez2ReXsZV6/AjKzxECjRshbC+
tITMqHQxDoYQfLdL0fyMzvTCZxZjYSvuKQ3T3AYs7C1GcVuZXklWLbqLW9y7PLu/g4SQFxG5Deox
exJJ9mUVzBRlYkUvGBdtIrnTd9t30AOmetiKnBdv6S0ol3rUTzWrN8Y8ODUNxWrTpkjFh+mxwQpn
QVyxuFeLum/d6DQY8WsEYi8aSS7X5nLWkznuSP2BXq3ANWQVtwANrjsfgDjBiH3uB8pNctUYwQIO
JEi08Tja9e+YZmGACeWGY56ulroXvNinz9ZWf+Zoel0UZ6smP0mWCd5MW2UDPnWcALwCbZKU5U+J
uXVTuRn0N9tTsGTWtcXagj3F3BmstJuAvI74B8ruo0+H+6kSrzSmkyvCO0h4heYMHbvfYY5tBJYi
qaheOQwMC85FF0Gf1NzE6mDhd99+t0nP8C4AlVDk+9W11rWIZm8Hl4dOtRxywGCyYTaXF46qd9ti
fTahRA0deopvTXuoJs8ZnZ07GHH7uu8JVw/TeOjG8NJyFJCZrt+QYqJdNdvYtOjE4+gH64BNZuU6
41msCv21ZLiEltXeHePAaKtObWTMmbqYBY4g7g6RT6AwI2W6EVZ/Co2sQF7m3YHhyGc3SOOvyqsr
av6wHQxS2GYY3rQzt+ZKPEsP76JJSyEg9r0Y5FfSZS9GkvwUw4LJo4laosUeFN9IO3lQVaGLW4Zb
tQajdcPQduHkZPGmvU/bxaBTVNVV6g6CssFpXVbhCwl18LsE6+YU4AQPi+SiZPwwuD/Ro/6qBEXS
pSdwOgsqUzx5pcytZ8Z1UDlI/sIW756K2j+pxPumZibCHOfXqOb6UdAGRCAvfm9HD9JdaFHfEn9y
YXpTtYKz0Szfk489bmzksTfIGcHLgW2y8MwOhtTbkfGCauleHAYnPHDZvs2TBfBW5z+P8ViwTQmd
IMqoYY7Y85swhaKhyraGKm/dtuCRYPyT9B0jHHlWkNjmrWeIJ7DK3ZbH+GMuV6HSjq4LKwIvq+R9
JYqLoqeS/xZ650AbAX5n07xB5TzjvrtPsz4JKlqlAxU594tUWInz8tMU0U/ouVc18uMnrofONOff
iWFBKO6caxShipqF8QaZkyfSoU+vpiqGwmPx1oMlCObUwn3l4f+ZxPhjtDnFui2vSj6pU7Jmsosm
emqBhQWGg7UapyG1WtzQSYPixVbZzhkUP2f7QpPMm5dZn3mL/sIb9Wz3xUu2IjF6kf5Z/OS+dPlf
lsxUIJRgzOi8qI+jgshJxoBuv647i9l8IIP9BLfowhdAMi+F4u+HB9OwsBno9JZTG9NqeOPKDOGj
aL9knuCcd8wX+JLdgcKGajeYcAkyz3mW0D03DI1c35wpQj/EML7wp3J0+02nig4qs243Q2/vW9gk
dOworruKPJXh4sLlftbDA6iXIOr50UAHuOsGMQdSuuzxuo9h8u4KNfy1Qt5AOunfB895i3SVEKOj
F8wUMPHzELVtmJu/RUKXmZYN6TsJU67onLdhiD8Wi4tpEp4lgcPWqR+KZmbqY5HExeqj9tU6pdvn
RS733PmoyM5RXZyY2aiAtT9V36R31950AE4VIDEmiUEl34PKv8y69jZRa98YZMICZNfjXHXPU8IY
nXtGfbPYIJ5hxCHAOlikU26ZQUXwHQmeW/2c4hx30EylV72IxfuUZA8g0no+7trkxbKqxw5F5Gqs
GsDYYG+cR+6l5pz9yaoCMOdc4lbgzW8SIsU2yk3GHnxzI2dm+Tln159M8z189QfmsmQrdPflVtVf
m43opp7Sl0YOR5E3lxwntkzCS5PhQUzHbOLMSB4i6ixD/NgRNZvtMN1TBny3DLwUU8v4qckDxahO
8+ScI9v4izV/t7oEdIHXk2LNc2GHGObdU5ZNH1avTyqVj1Njvw9S/9Db80nf6sTYYFxUbV7Bhb4s
7HvRbANdlyw86NzIllGu11+EcKv8S1HZr1UPh1pxtiECvpZtd9PU8KGS+b0rqis8daYrAUxgnZsX
gDFZehh0dHRn63UYfI6Xeg8t702p7DObLHNr49EfupnQZWhcJ7fdc/HaeguFlKBAWIlmVGmG4OHQ
jYEQTH39JmxxS1XQQy/Nb48W261uc/Yl1eQh5YWAdn1AwIkKd+2YvDBEvRPHpzCNCQDjAG/NCH4X
xW/QcDLJrFRLgFWh759x9XX7qW26ANaPt8dCTJNAIegHsQZvU9bCw8EdPfft2AdDDXWRTG2CESOz
Tp4cu20+5+jE9U0h+CUuWUm1LbyzI4t1Tk/9OBb8JUpA6kKsd3tqG3zcUidyVXg/KjXdhDSM0EqR
owpEw6kIsW8bkbSDJrN3paLVoZdYdnTU+yfZlsfaMt9xCr9ZZKa3PpelTeHjSQVfoJn6cBOdi5zI
dzZM3V6W/rYoyjfTjCEuMd9PHu3ZUfRQRxPZ5Fxf7MG6VkvIuihsSPBSZqibmvQIRn0c+xpC3XLB
5no0R1YePndYzlSfOvamdQ9l43+gbY2bMRdreN+NuMUMvyqBjNp3Sb6Ff625+eCSp4OTjIj4KTxG
dM+Hhl5Z5aPXOM9twV4E8scV6xj28ta+Nrzh8cBgjfHSih9qlKygte7E/Q/RVFV0M0rAuNLtP8c5
12dasejAoa89pGbnRjlxsi0chVGyvC0qH8W1F7dz09BNGKl9irycGSa3cLfuwLN4E0lzfRWKUASX
5F9dL29OB/yNMWoiMJy/wq2DK2/1ZL2ju4UumkAmPDSIhUGZxBxXTdXjoDAQMjzMUfWItCwNlF7a
bi4Z7WHbnsaPwMDjhm7jSyybbHOA/BJyKfph047a27YNKKws6e9w83Du1uavN1IhQ13Etw+9gkGJ
v+Vl5u6PErL0WXbgHQXqARNVspvNrN7GsrjjenLySPmc/JmCGSB555Svhr9l/aWc7GeeLExhdJBw
N+Tf83/YO7PlxpE0S79KWd+jBg53bGbTc8GdoiiR2qUbmBRSYN93PP18iMiuDEVWRUxdtvWYVV2k
ZUaQBEGH+/nP+c5EJ2JeNPGu7eRes5hM6ZNEUghAPXtmeRNGJg3BEFXgmVTVUYP6NKO2EFjMaHKO
HOqoDcOIw2Lrvju4e9ajNTeLZBwY2JxpZCj3upfzrNVh/Qcu/gQqHZa+Nu4rbAsbRteb2AmrNYOW
CE7QcPQEqewp5iQeo9+z22b8GAdqr42q3Yga02JMKGmhUUq46tzuNE3s22Ub8a0V/bkYOOp46JDh
hGJG3xcNel4l30q4RTQwYRpzeqs5UtwYgcRz/V1qGPqqs1OORGl5DF1iY1jQFo02vSieP6lTPhZo
zkscWF/SGJGRk7m/saMp3gRJWm7dfsKelRLwdsb6K/W14/n/O3G/OXExBPzKiZtnf6NAKPyLLQHQ
1Y82XFvM4F7I96CuJJP/77YE9otz57rFLtjEAWtK/sx/hZFpLJvjMbMn4ZtFF+8uqnUT/Od/CCDC
uiMBCONbcC3X/vecCTPU9xMVi3tqhhIbhgJmbsufXLjKVGFX+LJEcF6Gidh0StxNBvJhMnXgSDz0
7aHc+NQ/29N0ZgB+ITKArX7EwSGpSuZWXW5xPs76bZz3xneH979sR5M4kX9+ew6XDsux0B1Bcpt/
/4NtIgLsHUR+XO+c3LTWUEDw91TVztTMnW8Mb0HZviSjsdVM9dj2RrRKe4e5oXeItfFu6uUlyz+F
YtTm9D2Lc5NoVyauLgxFwB39D3OqbiOY+WEc7ns/3jeOC3FDfmWkA/whf0p092KUEiaqvgEwy+50
gGXiBv0MGxffq5n/5Wf9i0PE4CvFAyMZ/pqWPt8nP37UNqdibIgKohX07QwuxK+vnm+tNPnm+xdd
ZG1xhG1/uF3/KKP7G6PgUx5mTc29809fE+2cG8og6+bMl/+HyztoOSp6GlQ7EtpAuOLrwXRuWCDP
RjDpFyRLlnaE7c5thyvTDR+rOrkzMg7Jtj69liapgtI2iUol1ZMaMGplJScXIy/ffv025y/5p3t0
Ns/o820qUJ5+ukcLzdUHkXNl3ITADAOTi7iOjwh931tF/uU38JfXkTiBLANLwoykc38GYPcyBKIW
K3o4k7mHpgtvGHnbi5x5568/kIV96MeP5CgT1xF8V2lbJn3Q3NmfLzyFjxjd3aHcMUFaeZW1r1Bv
Us+LdpoTD9ucxtD1KJJrQlF0VUUVNsWgu67zZJcPqCIk3bVmgOHlroSTHtqYRovIfJ8oRSb8f1Fp
1mvuc7JzrXWYItNYPv42vVxh8jgRpVkJWFF5cD0A6maS7CIRBavER7RLPXKooJi0DMYFZPpK2fvU
BZXne9DalOLJ59/HAa6fRNMfmp4Ha+cB0CL7NSTBQe8ZJrbqUIKcqqg/wqkClyu20k2lsmgJrPeY
GBmFmIwyFSIFnR87pwQ6hKufg2PjE/hMssfBbbfQ8zdDWJ2dgiLekp31qOyvJXsszDDDZduKC4ME
EL06L0E53Dp29JWKUGulMuwqfuG3y6TA2Cf1eqsGZr8RXyc+FD7VBBNXJ0igUvU2NMOrMfJ34tGz
FmLGA+U5oDRyqzyu3avOM784ub0ruufc9PdlkNxZrVibOnr37DRmaxUNwaUekSCVhN8bTyHgfEl8
yPyNf5hSceVm1XM1oqdM0I8XZarD10udTZuFEJ4H/wXv0jwLlukMUK859xP8NWL76OHTX5Ncn1Zu
QAuFP/kU22Ei4F3m4VKkeHe7kL0gLl61j+yg4puOQKvIdG74tgELtC4ZuMZYdZQULoRmp5wTFInL
LhvWyg4x4dZGdFAoXHkq71RpPYkim07Yl47NFMvZkHTN4JugXZRkK5Ejc1YFZnIPWt8Ktt6l62oz
qZAYvd+CI53zkoiSdmvuk6k09h4xMmAU4YcF2BWoQMeAOawNHDEDLVMAe/ZMbU2Si+Fb7OfvXl0c
YqOpAdXabOeU+maQSnA/F6N2GGNjWI6xdRJG/KSbdGdZTVsRTdd8blJsSDVU0oUcwjONcRSd1ZF3
awU1Ps5gNrtl03Vdp5daPrYr2WTxkhIqn2l64HPc8JEXB/vNKEHiBjKItthebvWazgZvBh0h0C1V
yy6YxDj+Pbdm+skqvpwoRVpGpuCWjg9mo3e73KDtUVch8OywIrSaZK9K9w5RhA2/BghRmU8+uJ94
qs9IuNoytbtkW6v4oS8nl+RzVyynnC5bzl4mxXtaxQEt0Rfd7CfNZ2cpaVosWwVqlIYFcmfMNlQ5
G1Lb2ZrazSZVcIpXiHQGAT4MrPlsZZ16AFL5bG91jG7teZDxaYo5+A0WWJL85Cp0dWX41q6XNYee
2SybzrZZ3FJX0WykTWdLLeN5Ls9ss/Wn8YZJ9a3O2XlR4MSF7s9JnlfC0/7VBh/B+YzHgYWBF1w7
SXA2RIgTtHoqZ9M3LmlfCdTONkmqaA1mv9DB6dZpHhY7rzx6eIbTSJ79urv0JPV9dYWt2PpmME7V
UtKkQqGF6yxdKc7GbEduI/mU4U8eZ6Ny59Noyg1wMIQBVWPEjggzCJ7ubHE2Z7NzYUywlKIATwUd
lGVSQqlELxji5CGdtBhukDik3+zT34zUGkyMASAj0lm9CgegHBN6nzkbsEERcgaYTdkcuI7ObNPO
8WsHtlyxqxlBh2DljmdTdz7buwdd25B8wJKE8RtFGv73bAbXZlv4RFYW5KTYIyTafIg6fePAT6Yk
wp2W6Ay0RqpjYLq4iP9W5S3DoKIBEyu6pWvHKIA+2kn/VDcOTrp6H3fQlDkHrIIAoF3aXQWBt+sN
64SpdCcmHDjEfc9h6F80Zi+23eyQBzalL0GX7uTsnq+74JlzBmHB0aGAQd/7+O1NgvZLzcaBT1Xj
XYGpnbtDZ7DWmQ8dfv3MM07MHclNuEi22TRdBElHjAGJWXBiXJngomBHpXdNqn9kdmQ9amMEg8Fq
o4MvA/6DvoKzovLXREDodxPPXRtmt0fU0dCTjfSpCQO50kJ+PphST0j1W0ggq94bySqnHPVpdPW9
OwXchm5sLBu4veiGddBWSeb7ytnXBQ+4NIhC6iPUrSettZ0BD0tniIPTmPm6JyXpetplabYa1IqZ
MmViqVzotrfFvaUvvaY6+16I99ERtONStTTWxOyr1iN0lgBYSYx7yojvJfWmXms/Dsn43mrupvOK
HQ7fYeWFwYY+wzUtndxIVOmRUOD3h/r1NGn5O4fRfM9svUGNQgcHLR8saZq/x1QKtwu6BvuB4Gbi
B6ux2CPHnqKgvvRmMT8PAe3ljjq3+sfUDM2V1ZqE2t1d0ETFMbfuIy9Fe80+3AQgfzjVmyp1T64Q
p96qmGND7Ejd7Kb0JCXb6bmr+vSiycHMDXn7ilJzEen+F2x4aF65hatt2lMvtSlIA8P3ZRgQ2yjI
vgwPfM5LtNOll2vhRVRMzMGtyFy6elbPTqiXXgmoB9QyguSEmyDoiWJNKfZCVO1tC0FlO/KcWEGV
DJjAr8cUdTtMDAwJDyp7Cu1qocgMYupp92YiLkeXXIRk5pJUd3VenfRw3MBwv49Ncx+PAIdqzb1z
Oyi+LWbkBRLzQDXmiE0irF9QAV4ir7k3VLzN6gzAq3xGt4XiW98MMV7tZUSI/rVqqEpq4+YuSeRa
4AoRkBKtxMT4OOGGCu+/RYJN77Y0H6fw3RzldW8Oi9i5gtq3MLLTSF9V6lwN9pPvmzvR5ZxGjvRz
4mMqH0x9uB011pAndmFsSG5cpZ/TSl5ZsgLVM1irOmn1Lbz8Wxe8OgUPQbMq9JBhv9FcGBFsQKyu
AcNTPzEpQhFMtcdiUYru0qrw3QxOba4GkikQU9vnSsWvja2fOhM3Re8R8jAxJaCh8ki3/F05orSh
kHD+yOyABIdVrgZFQEvX3a05iHM3RbsuZrLZ2c0tctbBijj9SVWGS6xRa5zuhOPC9ExK6TmgZGUh
cn6MaU3MPAv2hpmfY1Z29tYdlJec5pbacw+u6e6NgSkpkRbwHRWaPSZlTPJGVa1Sbdow0WOl0ZaN
tN+HUc2hDnhxtBEsWx6MYY1JICPjlWPx4tbL8oG662gztdlDpFN7FMryqDf9VROyAgiKMXa88rDu
MH8oRiJiUo9CiV1Qlbht5c3g2zdVKG5qu6L+0aDuwp9Eu0iFd4RHQSdDk29sczzXKYlvmACQurZk
WJ/hKNNoFey0julDkm9iNkOGPu60oN30/UgEwNxZ7AENfdhqkbj4zeHiN0eL+cz345nOsbKowiqx
Q48ul0ZlwIwQt2WKB9Uzu98c0Oeo8A9ns+8HGeA5hIJJE0t9Dlf8+GqV63aDkG0JYZW2DyXXsYlH
qrqMcIVV2DABUNwVNuSc3Ew2czFPjHEg19v72X+vGQ+Uxl79+vN/VjT++o5+OlqBbOmH0k44WuUp
gbUmzNfT1FCqjmtN6DgkI8UU+devObPD/zyh/vGaBvw45BzLQrb5fBWMmrydTgRr58GBKY3rojsl
xUPEmLemAckMT79+OfH5pPrX1/vpO+5HLeXZVpY7Hoi7OpqsLbWOIc3gmtxQcPdW+MEJwNVNlTh3
AOQALmjrIpr8TeWXL3yMi96A5v/rN2X801tBCVdYQpooVD9dBMFPp8wokd/5/XhdSA4udF1o+AOM
ttpmQ0AaFHcZ5X4M7hgcBBuL38sI8kq3MLO3am2j4CwCvTgi4V8YZvJoNmwXo4IQaPDFsb1dB4uu
MG/76Lt8+S8P/r975z9dzrKtGk80fYkMQumVI98yZb6VPXbEOrB/c/afZZy/3CrfyzZNw3LFT2IG
Hv9KdzKuEs7bAf6ldaOjPP36q5Cfq7zm+8MVyIfci7aYg1U/vYhviMjp0pivIpYjsll6MicPdIUZ
QEIRW81m/qlMZCwsMhtVzeZYL3wk3TJvk0ZtqZX6W0+XnZERaZ2TL5Yeq4XuTBtlhjcUon+l82qr
AY1fapDLLTxacL+gaOddkS49T7vxp/7OLfvw+3rzvz59Vd9ry77kxViFPMR++sf/c5en/O9/z3/m
H//Nt+KzP//pv1vxq63zDf5KaG7TIsj/Wr/w7c/9I/5mIiKj5FnUJlhqBkF815ld5+8sS46ypJDU
xX3DYf6Xziz+rvNDBehgSuRf/t0/dGb37xbPcpQrwd00/83/ns78+Y4ke0+KR0mLtUWibZJn/bxC
4qKnOzQZrW0Lq8TojxmorwZvk18dLXYpXbF3TbIuRbn+4UKdvv+wfpQ4P6/M31/XEiyG0gU3AXDi
8+uyKwH+izC0zbGB4oi076Kouk1q7WqS7EVC7ZIk7m9+fp+fQN9eU87SHk9Ei3Vwvqg/PhPtxozt
EqrONhQelRCZS1OpT0rfnifheaGReOvvf/0xPz8Qvr+kQFSkHp1VxRA/l1tAaIvLqLe2XooJwLLk
bghLClTk8Jvr+W19+nP9ml+JcYWLDsuZQOmI1Z8/HOqgzTSfDweWnhYsczooz78W5NbxZkI7IpNx
Z0z2KevSPeGUPdPLB21wbkYn2f36Mwvdnq/kn2+Gdc5gcEI3sS5gqc5I189vJrFkr9EpQ5ONcN8G
GbALDZJVNSDdyywCPz5ca8T+8VLBSELpxkfsjdqDbqTIUH1zU42cqIUoi3XDpFeaoAw0lfgQCPVo
Q4L3kIZoCbZM0K98E694Zoe4pfXjlDg3jVGNJ6ixZ6pIYcIRypEtDRqx4Ck2RdNHMuYbGre/Fjxa
lpMJz7NV5irF8nyMJbNxD4rDMXejizDqrrlTTnRQzDgGLJy9VukLNyddkhYUHzKCCAM3WKkAKUAW
LXDzphtAgsYT+6n+GIoaKnoEe6iPbkwzIVBvlqdYDmppltNT01UtIkHAFJ5wKPUaTEplmz4UrDmo
qaW3KAHO7YIpZxga2tauciJv2WsUxQbSecG2d1bwu5Z1HYNDS9oMSpMzDZc2Zy6gigSuKEImsbS2
KR3d5gJKmmZnkrMojHJXDVdG19xqY/mFuKW1aA3jXs8iyNlY4OeQnH7t9NWmlfXR1zNG5Zantl4A
Egq0q4E3yrKvMbSBkrVxEgHk4mSQE3npQM1pRUdMyH4RvX2r+wkbhAqCRg0NROum62z2wHre2cib
hmYS/yOtk30RTF+kDRcEaV17LuZcIWoeefq2O3LpZqUdr/HgjfY9xbPtcbZs1QBYoXWiIHdpdR6F
06Cig8VKiya79ELvDSYTR563Gg3GagfOvMN1UwQfndSflRDXkyY2PnaLmAya4T5DuFr42JQcbbqV
xsioibStrYiYJIfYKW6mOXgiHg06uarCXWuS0Zypb+LspFR00bsHu3y1dHtm+33JhXU5ahUZKTid
XnyOaP+NsWprhvclY49nxN25qtTSa7N1Q3eZ74IygySe59eYBemUFR9+GG1zoOph7qFB4hPwSQs+
JTbXBPQL7EUQbvxKSGGKVm0Z6VOK1odwYqzXti5Oqi2uMtSfPqMegI6bWsvvei9bQdvdOLjFcviz
ZU3NAcBtmFaJgv7XXydq37WEbjuc0p5aEcQ+OU1+CMe915N1dN8sfniJh1cCz0mUaS+J7ePKrV+q
nnyaFq41H8v74O+ALCDkFtVmdMZl0kiw3E2yseNbbnwsrdsYMokeO6tcnaSVUAtNyaTjUAdTkoCo
brvszir9+7GMH5uQmI/psVsekTx7Zo4TWVQ/M649fl4ySjdjI/YpTkZGtnRdHovwi104y8xRpIXz
LaLaqurHE2iSU598GEm107xhK/rsACnc32bzBESzV0UvoMo7uIOpOevg6k86NLTp3PUTWAmmAbFm
bZ10XFIzyZn2SrojoDoueFWJm8hPDjqtVxm/hdEndDAO6wlrhV9077puH52eCUQd7hImElXAGICI
OGnhZHrErURS1iIPqG2KSe4wL+1qc3hua8oj8hreSINlnqi0goXHUEeRPa0wkRhDuOtKfWdFKXbY
fNtMat111Snsp8uSEpeu+xgCH0W3PjaKkEOOjljl5ybz00XjNhdNxqIKIAKX3V1tm/idEVEDeS/D
c+jiSm+/1lO3tcD7JJ23JmS89HCa48c7W7SG+NK8pwXspkLKwp7I5FnSj6lBzJWjdR4isegoSpkz
VekUveHM+RDjqxgA3BZz+8MzRnM4OD34NDhmicFByXUvSkZUKeFYcvAUUGtMfMLBDPBCMx5JCcma
VvMV0iqlaXTrAQS27QkqfrQei69FfodRfB0KVpfbKvIZ3dSbgEK00mhuYEAKZsQUOoS1eZjClhoa
KgRN480aKsYRX8vwkufhIphgFcbMzNL0lBbaYwtEyK+mNZCORW8cfAWfZ8puVGxgWK2Pgo16WzvX
DoaZOA6OugP1g+faq26aZy/WbnoTjrgIxlsXQlQxcsICkQ0MFQp4v2rtYKurfu0hoOYCDGW+qiCF
SobleJmkvgoaaqZIgMNB2NRxtRbUXsdgpDPc75KIUwgh3CNEGsf4hZl4aOmWkoZtWuRHuoJKrNEw
Wf1UbMsx3MUR6Vj4OwWJxXhMF5VQd5nqD+aoPY4TU82yUrfx9BoMqDdSL6+mqVvjXcYVPZWI4BPZ
xCE+4KTgaTfuh5ae0AQUCCoRlEV8O2uoRpwITWYvOgGAVRTLD52mHihR+UNZ2Xeppd82uDqNWl2N
DutBXXwxMoNfhFrygOGaH7PBXnOCekmiK8xOwKEyMmT2Zkx6aiwFolQDfEl7aQ0KLyx9DcX5QmAL
1zX5nibFe6PlwaaKw4dCsza64e+lEGA/WVMsOtTRutKuWOVj+sTKCr4sML+qsdfWGfixybpv0peG
SBaWTn4fvVrTvRSqNzeNVmV4nljrE5UvS4NUC2ajMj0HxbFhcgUJVA7+El2aXWy/i4y3wpAr9OOl
kz4yUaI6JTljtt9A513FrBCazsJd0HPMKlGIaIMrmhUnvcDH8Kba9g7T1IKp55pN3npomVuw9oZ9
CplLXzf+UfawKZNmR5yIS0Z8BzWDRdD9sES5tRSOz9qVy7YZb7Di7wujutepo/CztyDIwLo0GCoA
I6eQMtFcE+2tjD3KGuruXNLzYKloZZQF79M5VFCxaLeB2MSMNHVgMLH1iXQGk+nWBZqcuNmW0jkG
KMM6KrorynkYQPDeATy3GbSqkixZOpyKILnGGvVkjIr8a7o2+Xy5fVTte9YhNMKUyu0v9JetKJZY
payMSZStde11wjuIS74SyZv0c0auwb6Z41wYjsVqKmerPjkgQG/Mph0qPrX0xNPvjbaL22TQ9ogZ
YHojq1kQyH1Pb7hRjm42ioUuYqJkvf+lc9prox52duofJOU3NxQlenvbTvVrk10q52ueYLZK7xLl
n30r3YZliAeTVugsgD6Jt9RYGi1h+hbXwlWajGJd2LlgpciohJwFFRwv1aVmF5d0epxG17mekWfE
CqFozPVcTDhn+dlpqTImw1dq9B+Ps0F24EmzqFu2pxkPXcKBTIxCBk2w+O0V9U36IQ7yO/bNzVqW
zbDBLVIyCmk3lTl8DWW+Uh3lrkBNpgKjcq5IYJXMoN0qeWWCHK8KzybC0gw05hU4PvPoujb8GxD1
m0xoN4nlf4F1v888UHGtiS3AcYkNsryENGwaerhmZr+ueCth52+iTl6GJbpQUZ18D+uCdQqKhhYv
6zB15SYN6hhbYL+xKkSOIYh2A+pqQ88XbvkryzDKBYjpcjkV41WQzklqtB4yEAABWo9Nsas7bK3t
5jpqUcjLhKQE4ThvkRrOTRmk7arCcb+g/OvCGsWjbIqzM8QXtOtAtLaDV6n5ZEXxSINa8HznCRYH
hSfzvnIQxqG3wo+GmZzBjHIhEshpkHa9RWXDxfRdAZsUJ+Cu8uGTZ3U9LgwX+lzV2c9GhAZl5rN5
cxxeK9+kb8SWDexAONWuk4ebuK18YkEDPYDBuaQpaxPa3bRNJ//WLaqXQquPPG36tRjSSxahYJ45
5xtPz3eVdAGwTMmr5+ocXfrucUqwhVA+9thX3j3Awrc2KL4mltMuDL2ylxpdYFtiJXKHA5yDB6PL
daj4Jfb2eOFF5nNZMzyDhfZciTpd5hOi/ZBk7Ponf21b4XNuDLS8BgIjZpteQlW+7iuGSVN+G/aA
+fXQ21Y+PKhwgtg9esma664tOgPbZBpc9R5dDcIdNDpv+2mT4xbZssOnjig2noTFR9Pj9KCVPJlC
HqAkssFEyCP7dHXTOESSRsm+ohslCBS/eynS+CPXdFT8wqGEo8jKo91U9PrpqbEfyx6zDBD4NWVj
+squGfCUPDXjEvizITWKYPvwgjgC43Jvtu4ra8lMF+cJJTuLRhvOeUMTLq1CIZTCSLuQRDaUMd1B
MeQBhbMjoNLACo1LEONfyDReEwstFoPgAK0Ej6KyML7oEUKuo65D6b/EavK4arpiPxKeYGnPHthI
LO18ugv7gPxoUn3NivCt7WMoEHZi4HHJoMITSTXyeVAy4vOHD1kTwaxI7jF3zND01yDsiK6kwQX6
/XMuSFFzKmG5rPpyDjHvk6auN4Rib2Ofv6Vphn3baa8mxUZ6UPP0M8m41NRg4kdiNNIqwjaB63BK
hEe5MsfSXoRJ+aXKrbvGgjgYzW2KeZASQ4FvnYw+AdGsveuo29ubDj9hszVuklK7a7UMt0zebkNP
u8tlSvjX06/pl4MugeEvaUPu7zpeKglzzScWzQ1wbZO6piObaEHZZZve1p7gf5A9TNQZciC/78Q5
GQN7rzDW3OUQiLvGIR5LUIw7gI7hHfwYcxmMAHWk1wL6R6vK487kWVY9BHER8bWRUaHI+V4M8WMH
gBzOMwlZgWEkqd1uiS+SnUg9fAxzGNKBQ25GMMnk5FCTkp8rWTlruyLFEs2oZzU0/dYyKk5WNoRm
XU5y1bKPXY0+TZZpPwJxaBybYa9VLNNEQ9nRQnDKFdFhPqaO23silVsSp21m/LbWTpeYMtlCDNZw
0XEfYtvxp42HtYLg8YwjgQCnkqy4Guc8uJmT38oD7JHKxL4ypvhShiZd6eTCVgXa9Kot0pD7AG+2
SK0ndETuCmodQC/CwIiomE8KYGyK8Hen5HtVFRCBS/PKicnmY4dH+9e7x07xxTpqfoLp07AY4Aws
Mk8nTjNm70bDtlPmOZeVmmUSpsObO+98fCBMSyzP4Nnx8udT8Q7484D5mm0jNMeFLHVzrxnmvQjy
s6t5r6klfyOqfdbxvqlLhpCGaVu6gz3y56lO0GcG7aeBybbTvrMEuIg2zS+myT3qSh7EYDz+WtD6
J2oWlDKcgbqtCKlZs8j3w+SO/YLKpUdewTKKm7Bhm53IrUybcw7o6NtL/U/X0U3D+OGSr16b1799
MOFrxqvX9OM//+P2tWn/KqJ/+0PfRfTZko2XnhIci1Ge1BW3xB8iuvt3YVJrjMDquFgZ+G7+0NDt
vxuI7sJl7qfrQlkK7fUPrzaVUqjqjAMZ1esW4rv971DkPk+OUF6R52e+nUJLB2Vn/mQQ9lK/A5gc
tVsskS9e7lQL6tuH3wx053vsT0X1+4u4GIJpyHLmm/AnRbVpgep2owZH3vCgYIl1hWSgAv/5h+v+
/yLLA8Ez6NhCpmIeYc/gvR9v9Q4qSdDCMNv6LkdXr8Pb1unJPFliY5Gqh9qifrX2b379qp9/YN8+
HLRShg+Yb+ef9E9XUMupvombvoZS6z5WunoeOwUxQ745hf6b3/LntWN+KTKfQkgHNZ7Jw0w2/PED
DiXH8bjnpbQMzytRlMK9EsmBkvTdMOibf+dzsVAJwR2B/m9hH7cpoPr8YpA+Nbcs/HprpmwmSeHo
a3BeR79AQKxy9zfDbq7Vp5vkL68nfvr2+nQc2Cb63CS5fTW4NAkV5jzTnbAFGbI4deWwkcE4g1Fe
CJMddFXV+HHrawGDinxo/pBYg4VMSq91SxyxqaJT7HRXVdJeREb41as0EIJF/G479a3G1NFNiC41
fUB9A4kiwx72XTafFYByLSuzBfWVbWmNX8dD4VJrBtmDAs2DDYilVdVc2bGgwCDbxA0PyZoOMRbX
ZZBhNJY8TgQ5V9Oi/9wu7jRfvNN15izrMTa36ciDfryK3OiOpxdH5FEsebweEAaOlu+tcX3dep69
cpzyQGxyF9O6KetmTjVly0b0aoUj6MIJTNLYMBJHA/dZrLxb5aN+91KHS53Fu9hP9oAcgHPk2LRT
t3ivYzO8rjJcVzo9kKCbLkYnvUpFfu1Pyb6Z6PJVVbsjZZwy00Xfiz3AtUiBTCiGyHuwbAYZuiFP
uW7hesZ3sh4801nAFKppASVobUwMKSIr+9rYg7ioDX2maTOixx5vXkQxn1XDr7yygt9aF+b50J8L
zF/vHRbsH38YcUufsUjGahsl8VOeBnhR2+69UtA09IzGVq2Pv3YWjvd+7EE+Qjcblf+VRCbb8+T7
U/DTMPnH4aCaYzm/fDc/TbM8o5MMrDqkeZPOrGQy7XU/juVO6ANnQlz4NCzPnd5FedD15r7z07Vb
RneTA7HD1DGPeVukjw8Rcigig7cy6ec+lBJB1+98pgiaexVlIOphVnAc1u0di8V1H9IWpgfRVdhN
B5C5A+J6hCqXQQn0rJ3bujf9MF1G/nibDaVCfQUcaVg6wCAKVIqImysu82E3+fYFHXg39WQ/ZMBw
14AM3gEibhNvpthWNGrkDdvQIc7uhnTYxMLZR5EG2IRCkCUtZq9hkdi7iW7rcVLFKpN1CyWkelAM
GrdGE3BTtKhrw0jXlC2nY95zZqqzty6jv3hM/EvDHO5tPwcL0GETrgZ3laniwOazXXQN/u0yCZ0l
bRrCCfbKrS+DtgROrN4I719hLUCqFsVwEfViT3UHIkDpupsJaRvxJGNMUBCyd+x+PhwZG4n8herZ
nAcLz1cWqOZch5469AWKag9OfgXmwb/i4X6WWNTpbE2L9WQXXyrAn3jMQNd0sEnXAc7wtrapoXWL
fEdgr8TUZvZLS2GQjmrtbHYo1mMXcmc2LA8T59yl8kHkeUPnbmC1xgwJJXoHytYqJpC5mzQ0M8dR
L8wivoSTRzGL470G+NJ3DBjvp8z9cJLhoc7pryOWcFc340UITN4tq9dqKslO65BNzbcuntwLkRv6
kba7fJ3hQctsrMEwve+1dLox6vG+Ts0ehYWfi6P31p4+rByjDV5a+r2wk1BRLOsoRWAIT1NgyStY
fuqi6+x7JyPryP6Gdh8EVDBqJeDu9N7wso8QxnqsR+YmMEdnzjft8PHRXGvcBEZycnrvmSG5vRhS
2A42+w5b4+AYUjsVF08zStB35cnCXchJJNtmU/tuinxdk+mh15KpaWpIyhVLc99CF1dA5nXpHfIQ
5dIZMcaVGPWI4ncmLmTRvoYuDUdRh5VWdsJdqVq/iD2XsysTT8Cg56kGMotvmd52n+RulzxYmljp
IQ0qIUEJT43BppflOdPVin06QRMFXwZk53U+MWxK58FuA9KlyfdlPJ0yieyc6T2DDf5fsQJRk7ws
8sckrJ70nHGL1ww4zXW++YqpYepG636iGJ56yGkZp/Z1nsH/LB2vO8exsYtkc+iH2lq62rAny/nW
F0yaEML2iqgxay4SGs0RqIppLBauGbIsB91RN/DFeshiBIpRnCOY9YYG+r1JHP2mm5+WWV29aHOX
NiGpnTKguWbeZTj3n+lEPlwHRrbteWKPvrsbHAcjpfdkJfpRcKRmoNPc4rfZlTZssWi8aRvvLAr/
gYDy9ZSn7wEx60UD6WOdJ0D/0EgQKW8Nv6PXwZ31CJuCnLxmMVEEisCxVnf0yr3CLDgHEFs2wqwZ
ihNqvVKhfaEpXaHMmcSvOw63Uwv0g6rkEsilpPkdURr//zq16fPyPEiDViAR3YY4fiNSka+aEbm/
EKh6bswo4f+ydx5bkiNXEv2V+QHUARzCgW1oHanVBicltFYOfP1cNNlk93DIOVwPl2RXVmZFAu5P
mF3LtF4uG1XdeaNxVxv0w64QN8SzN0vyH6OVq2ugWfodiw/i43L37NjNPkxtC/UWr2JFnoRuJoyg
PEEa28TCrIYiuajzDlNb5b4qpR61MSpI16tGov56ls5mS5ySLh5VRSUCq4TzzGWuYGP0XPS1GDZI
ut/HlBViCz2uLiVFRnGuclZmdTGshRF2S03nCcwn7AkDwM3d4BOQY2Ng/M2hHtved1wZtzhDG6B3
Q3DuXJ4MxRyA0Y47RdFKRoO36nm6llpt52uDQDM3b44wzjYugDygKZveYPQzpnmwbQK3IwgwQ0nn
colV1bD2ovhepjlydaqLhZ4C7hj8o2Zru9RqPPIruOnbBnO/4JtCDmW+n6cQRzQbkWQaynDVhOX2
X1eq/6hcpKGe+xiSPBwycH9LhflDjzuCVDP9PKu3oVtoYJOGHdle73bdH8mvyMhg5jhuARQwV2N/
BVfUxJvh8pwU6TdZ0bB8HIfhLw/Iv/7B5hL5z2WJiftP0PbMHRziuT+XJXYm0kFmTbP1a97S3CbD
0i47j4WuuHIgP5EuffYLphdItdv/43uL+S//H9/csgykox7diQm6/M/fPG8DS44ONVFnghALQx3f
gx6CGhrOSZume4OAppPhDx+Z0awnCKnLzK7XRDCeApvXQevZv+bCZSMG5ddy/PJhCIkKGRJFijj5
VKfMbOMT3ciAatz8P4oo+8+tzlzRmdYcFsTvk/Bk83/+9GD1K9Exh94GdTlixoKgZo3Ai2cwLfkE
m5ANFHhQ7xn9f8REKdK35AioxTDhmPPT5tEreEWKVFsFRPOhKTwDjsOfGBfnRE8/MUNA6ApvOjM5
e6NzRwDdqVHRY4+9Bor2xUi6j8KxTrnWlxsjppTIjHuk4IfUbTdmmXHCDydgfNuptZ66UX3ByTh0
HQsmO1qzKNpk/ozG8qjGHV+oxWQJootLBi8QKmv/jbHlyiOqh4yAZ6uyCBvjD7XKefjtAfx/P5GZ
Ryj/XNl4KfLgv47he/QPFnp7/sLfpzLmL8uQFlN0RtIudtnfpzKGLn7pNrpCybTMEsgV/zaWMdxf
iPB0l9bb4BmF/P+3sYwhf5EP4MwvGkofvOX/1lhG2n9uh3FNo6rExk8HTsSAy2Dhz69vVFhtUEUk
o1qJ9SHC+lprWORbQ351rvY98SyCJi0slo31C5ilezlTvxJ8Zm00fIS+FyxNKz2MkuVQQ9bmskUu
IxJIUNFUXhJ429BJznmG2cK2UR1Jpwu2lc1DXcDYQj35WE5lhMClZNUXG+9DE1NK14m7TLDe6MZ4
N2ggCm11TdDDpGV+CdmABqo/pH13aUW3aRrkHpU81WFw4+CHm/Vy4IZ6ikyBkeEu1N1+Ixvg3HWT
dRuwx5vSip59O7n1YkDnxMOuPFtswT9SFhfJGtfgqjPSLYZVuaiqGSyoMZjw6K5iuVaTvOW03ZcD
1zB8CrjjYsnE5FFjd0w0YotUxlpDGAKU61T3tRt+GJ1PCjQwTW9ide+jYJHxKRu0gwNRpGxQpLhy
R1bsj0KOERTcEyrxCV00T2ZlPXkxaUx1756p9h/Lrj5UuvnlNVBaROneQT9aufn0Mcn6AY7+Pitz
7kSrjpEUKahRRFcRs7XujHmFYx9jglKNXu06gnzSWt9paYchkMu3IIgom9aAopZJXXxCPXnU7f7M
4vgaVt5G+S4dQLT2wnFV2SX1OIaEvESiNlnbAYAcxsi1lUyHOjBXXj3tQzk9GELbtkjlC3P6IMHv
4Bvxe8PAnH/iZoi6h9AeEPEAnLOCcWeM6kBmzzNJJ2s/6UOUjc2RQf06S+ONT0Loc5eIepcVhrGd
alAvRRC+pzpZRBapqYtED7VN4yUzqY+tnhVqcov67TM3YfTl2HOqslvaqf/q0RxtdCsjGJR6fUjC
vecoF5ugtU/cEFGAW35FNrmyFenwTVth8c5fSdXCV81JW0cDRT348NTUCWA0tF0jtMesj95Q5f5E
PtV9nKo71+qJO4hA43bjcBcL/cHzpSQ/mtzw1D1j+sa4o+KzzuaL9YmC/R5p7x3xWSz39VPfdc92
7K+wFbHN6oHp19pw6oR10TrPoLotgBrNNEu3OVZRtwG69JADkYN6t3NnyJUYTyyIzkMU0DVFOqbU
9oKYksRcMrR2kGTIi02o2UPf1xeVTndXFfYa5+0rmh/eVMrCIvGOvSHohFrAoNBldQtoKjxtACy7
AQYFaQ/wnNRpaIlW8gS/KOa/a8iSkKCG+ssdBabCRn+IzPn/gX6Aejo0180cXMaAojmCgdob+cgn
YhM8p7c4eEuUm+GIyjO1DnVrvYeGOE0RP61KA7mvq/ZHs+NjrtQbe1/FVpMdlufq1SLxSg+Ro/2U
9/oRTNYXuDSqZN+G90bOblzDtXXGZZsMe/rrbzcSP3IgmZb7cjHmsCoBqiHJG0m1ItthH2V46PvQ
BBUannKewEVjUHDCifZ7a2fNYKmiOHuTOOiFOI+kKC3cOH2xR35U0sae4ZKspk5jZBBe2nZ4clqk
hZW6iQr7mb5zwf7wGmVfZsVWpkvWpcXUQOsqf6ka+2PqeGRbr98Txh3uOZwBHw3JoZcjTWfHjk9P
iqtVB6ssRdDbo22EHEhf7wxAPnjPXvWRKBXmukuvzp/jsN17CZbq0ENSQUO6EVI+hGV3kzUWoXv+
JQvZWDnEp5AIMahNlOgILiJSOLLcv1hm+dOO2dbGwWKqENtlyFNxB64A41+MItYiZHehVyF0zMnc
si7e+3ryEBcg2hut3fGJ/8RNvMOS9tqldI6OVtTrqde3YzcBwESSyobih308PkvjzvSUsyA3cV2w
0bUt+1EvebowsLroKTB7Yw/jZtEo7wkcg+Dl6hfsvuegAQJqn7p3bw1831j2uHW3/dA8k4uBIjAZ
8M9VHtpPzi6iESFoQ0xtFkGrgcro0H1Kd/r0eE8PuVZs9SnbxYm4DYmKTVUXkkHaxOva6F99mV9h
zkEcH541Md4mrr6r3PFBj72HjhzoSbL4RV608bXuMUP6okaenWhInK0MBaiKttvm9BeooUr3IDrL
uZhjZz7nYW3cE5lg3Oe51q3GgR2pO9pzoFfBURfmhX3SzRrKOQnju8pOMJyrItsEBJNAfg+TCMVH
rdvnZpTVne85X5oy+idXt6xbNkzcz4k03hq911Yy88I12ZrVnp3jdGn7vDlFCNpWrsL3beX1PESJ
zXoPWb25bW132IweU07OYwIF6sLQtiqs012LMPu2M8PqsRzrkuQ+GalrOOdHOl5NmNoURxT5jbXV
O1CgiU64ee8LAIKMf1Zlm3wwVQ42o49e2U/07NRFgsuwLx/EyNi3ljoXUovza/Q7YwExIj3AyTRI
57XF2cq4WRkNkbk92+H6vrKZyGIyJXiZmtcJvHOQANUjipyQK+XYq8C19YMIXCZdnaEOWQikBFV5
Pb0Y7Iveh7rVBgR2RcyGl0HCVhnS5xQf5vjNlGQx0MX+dDW0Bs1eDM7egMDNVltqZI8jYDyiLYDi
kAaQNxpc5XoKMMDvpoQcgiBDRVAfhpGsF917bBrjdUzCpyHMn+pSvxld45QQcruktSAYYir87VCN
2T2LarSocYoQDJ4JM/OmrFY1qqFt7g5yVxnOVy8hoJA+F5IwXt2XiEVWhpl9MklMgDsbV4kOAYV5
9INiZSnbXD2YVhi9dMEM6xvic8zQFsVa+FC50SWGNrSYTJu8apdzJJyJZJFqj25HGhOfzntiyH3n
x0+g9zbIpLeJCvfkykyLpsYtmHjFIWjmhMuKDi8tkKWEiGBKULKLaZwu5aSOKsnWlm/dSiCKfkiC
tSnTk9uYQNSdd5XGN57ZnKzQ2oU66MVGDd+mUuh5ReK/FAbaZ31i35b3043IdG3hhsiQI7IScWIH
384kyX12oKSLQvC2SgaiaU6GjVOXWyjHF273S2B72ZpG/Car+mPhaC9GIt7HKBKklxabHsMJQcPr
QkpINsEumRX1Y6mtWigqSvK4uwXQBFwxBaQPotEoZwOUaJ5CPhprp7TMjrXmshcaYYDOgmfq0ttp
0H7CuNjprvYytQ0IzmoFIIFghno1zhb4sl1no3Ovaf0pzpovI/b2iGG2VYpw0ZfOamzkNrQQ9pnW
S2cPL6lhr7vWfSxlj2ApRn+AO65EJZ5q6DMK8BOwbxXDTM0cLqEBskVNO4x7cNnJVRDejsn+Lg3F
rSzNB8TS19GtzjSg26BvNgj/loC9cALw+5z4xmO3bw3vQejNT9+24HqdLbybpZ7y+WTDtSK0KB3t
zdiobUmIZ9aDQqj7E8mQB/KcjqbJ9ZWV02NlppwhnAML/Dkrpigk3RMzvoz4bV3qYehRiTnDIZup
0GB8PyR0hpXDJx7ik/bVYRqSm77pwp0f95+lbK45m8I9bq07384uzITe6nhWwqASeU6JD9eC8t22
ISClBFmhY+2rCyiXYE2HQISRP8SrNi1jDgbXXHPPVqsmN2+yon+MjHr7n+74N8AcveI/747ZH73T
H9/9L+2x1PnK39tj/Zc9z9I4qdk7z069v4sW2LEDEzNcfZYnOHzNX1ULQv9lsS0mqI7/gqJ73uH+
VbVA50xlI9FCoB6e5Sji31EtEJf3p+mWdG0cOOC7DOm5gum+nEdvfxj5Wcqq9ToLtJ0WiC+sojMr
NpyZzIyoStZ9iyxHa98bEjdGJa+cONlZptBXE2/Ysz5fm4MZrgpbPCJpS9kyISTK8Qsz8zY+x7gz
EfVR14i8PTQJ6JhGAIKD9r5q5tF+5IOuZB9WnFnBXt0ehoFrZSerhYDiVujToLZq4EM4JX0F7MSs
NG2LTHa+FjSuXuU84WMl6qsrv1t/qqiknGfWso+uOW7byng1ekInREDkTCP1XanRe+YTKsCOkSLl
NUJdVJ/5pnZg6wxt+qNPQbAAM+ZAE4D6k/HKI7GHvK0ZivGiJdt1ZYlxG5M1xH7YfUtVQnE9ZuOV
/gPHdIpYO3YTc40Cb9piyIuWUzOIVRkyiNeFs5OSmbGYSoDG2d5MyhP5uO5S2uSu5PHwZLBiX+gO
EOKJ9rbjyuEzrU+DR8fol6wkBz1oCVsLMc6X5Ix1YaCu+Rh+NRjqlxOJQivMTRS44PyPAzp5qM+Y
ORGgHhrfV4uApfYimPtQaXbbLHRDFumJe1tqWGhKk3wP2wPOXYDG2RS2futMlVrgbMyXItUfpM/m
TzQJN6RvORQw3nOs9cWDlgprmVfRk9Q9tQn9gZjToL3xB/ZObDpXaAWpVqbu3mhdcPfzpyKp34J8
OHEgM1VN9lIkFOAWrE4nfiYY56ynBP/KdrgbkvYzGKCvJi3YU69doQ88WyXAe607oet89+v8fkYj
4mLbCs5vnsS9lwOH6uJPSzO+GXmTby2vjSZY/Mc7O2Q8UzXH3qazIv3lw4KChnwyv45Cv3cj4nzj
oiedTmCrAqATbAXTkP1EMg/DBn7BDXSmBWppbZEOuPdqkww/v9eDzWQaIxj4GMMGwsHP2IDirlmo
Z1kYE13GZvJIrbnHzvbWadN7VslDarMVIoSoLMl+CMwDUQJwJ7StD/Z4cMyv0ncOQ6iewtx+Qtay
GTzSeKjJXv242qlGP7KMfAYRtwe4emBDwcZK1VfKpxfVB2erMi/wi7bj0B4ke4eF0XqIZIXxDfKJ
p3ocPnKD6YCUZxQPb8om9bJzYgYl7ax87lFqljXrDt9GlKFEdebhzxbgY8Ac6+Szh7Bwo/yz77x5
e7VKxHhnSeOmz+FGtRW/TVGNciOF0yCgN299u9s3NGFgsvjcvFw7lyVxghxRH1pPY45lFONeRWJE
VLDTdRSttQADApvEfCYM/r7SgreOkJVd7mL7NIvWWEi7wmI6RWQm0vzMxgES1eJN5UB7nSpZnwT1
HgltWQW+lUAiyxN3nd2gG7DHcaecFG8ESzinrt7ryIZ/FNU2UtJcbBvE9YfcYZkJu4uoDx8ifRHZ
XxDZYnZZUt+SKMpGhBt4ZuGqZSqyAG41tLxMN+nIshhNjMluRM+sCzUdzRx14o4X6BtkDHaUQrDe
bOSNxBOyDHp+fJPsDAZr8sKu7ZPdKLjYIpsehoIkcfCl3rL0QrVxTCLEwoxNqaZ6fZPlTXKQnYmG
tKYcwYjxnA4MUgLsNsyKWvnu+F3Hnnzo1l2qoyj3huglbvAOgf/zjroSOtZK+DUOCu/O0J1l6lq4
GSKbFybvr3ljRntIP9+TAPvikUVzzsifPEEptt/Gkf6BSEV97QSpzodgxEvfGtQKdEHAvrAEpsdB
cO2TTANl36drpaKX2bK7hjr1nMW+uba90Fs2vWMeQ01j5ywgvWh5DRiLgmxRqeh9QhOI3jiFidTO
eAPK851gpX8xNb1bTfbwgzFMX+o5AozQLsZto7fJPuHnJYSjJWHLy9RZH5vwQUdsC6A0zPfN2D77
sY/Nos7bJ6tMIHJb+TQ+xAlQRKOYufDutPJNwfC3grtdWPkZX1M8n4io/VHiIZ4Ol4Hdn8AannQn
/h6K9sVtA5wubIrTcl97yV1SGxAx20swOpc8sD6rjrQSEoIWpZCPQYoePAs4HXjtgjrFmaAdjNo+
ehmGusBd1QiPI7OG9Jkb2Hnz3QQbzIiiWy/Vbvo6fTLT7kECB8xZfXaSX5RHGuHo9EwIqlOWF5c0
F1TxcUy8Z8Bf2rK+8oL00GvTgxe5F8qUe8MJb63ePUqpQVJsMfD6u5Ac8hJLBjmQ+1iWr3EXIxWo
tQMWdIZPsf5NgbANCqdZAoRctS3BRWraNpD1qmI6maN+51TaVRouUpf8qZiFT55LZF5j1N8069vC
ly966hGtRNCONqRnhoPrqpNHQHarMet+SG7BO63Sq+Wkr67lb30tpBcAUreJPNbHWgWaMRwAq+nD
pxlb763TDLtJag9OZoSbrKu//HBsZrvNAutkilCHc0dBlUWaQGJLLYulZwnu0t5T+6aI4fFVrba0
UbKt4pSZm5+M/SrodXsBUoyRN9fdtoy7Z83wJOkg9pUPHnOk4306XXpgskPt1EeYMIznEXgroTbd
C9PuamFYcA6Q5o8L4inchWH3zxFWjSXQyaMALwX1D8RZkpM3EvcdEbRg4HscxTUCKLR0VGKMNjHa
tclTMaQnTpk3W9U1xh73qiavW0QVQRZ+Y/24czRMkMyBODXAtd5naY1Ehg1A2DwRntetSjO+9yfz
iE8abFj+NdiQPj3ngcBUsKDovpVsb92sfjS5ENdaOt60QnLZFXgu9N5elSpj6E2/0/WROqgSzTm2
/pvSGnjugi7asnxAge6qjyGKX0LLI3DS7eCVsaVvxhKMnd7t8kHD7uTGLDWAUxEcK9ZVDBeumB20
hoaBSU+ibGWm1d0MYF81veauuih0UGKASrKi9lTV/i1oSdxuuGkXJM2mGwSmd6Iw8XU6A6dS2pIG
BgqhhmeFw5sv1r0+35ILXixkqSUs6UtSidQwfKWx7W45Pomsq+L7UoXRrrabblWV+H3ssbEguyrn
qiVyp4eKUVIZv/nIiklnURR5w5xtP9bH0mTWUyrWlQGJxZzdy4FeePQuQVtfQHld4CXO/o8ZEWqo
K3Lz54QWGQYyhc0A1HVsbVio4QoHib3AuLgPW29fWEm/SmdAkuUFx0Bn3k9FeJfYHRkIpC2ucAJ6
s/o/XkhJFd0jRlnonf+jcRNhc0CKDMKXcLEmJe4qf7IdTV8NJd67lhnH0ZkIrXIS+7nU58AWj7kJ
UjP9hEWFOXjzITr9DG/6rsl8a5eN8dFPnY3TTQQkYZWxpuoDAyI1pDeHYUTAtgAiLFRpPtkDSaCq
nE0t0WOkqidiSGnA0VkdBgIxVxVb8F2dVleMw9cRmBuvWVNvBuUXK1vGH3rv8hcN5jq0An/fcBlv
pdVfLBqW1mWpUjIwadwQr6AJuoN255ZO+H3o63EjLTVuAuiBS7viT82bcpi7ENvU9Eq+ChGZlH/L
PCOrhVCqcSVDlHR9K696DjFhROqQNtWL73FoUasd1FSRI8jfkWrld+1qOlBJgkAk9jgWil8V2IGI
9Vun0G6ONG5r1HWMN/sIwKlA2Wr2DT49ZS3GtrsffcS4gHMbflsY00Nd61e5MX4FORZ/aBeMKNX0
SZlZLMuqri+Vkz3lZcCVWlUTFQzSq3qM75tEWiii2NnYRXLOPY61ITi1wicxicOgtItt5iFhi8zE
3qCIMhmVNCvhG0sN9hRnYbZq7YmhdnzGrjYDFJh/x2KOh7bRAbnxiBAgbuAbxhhN9czgQnL6x9FO
1LJj3zMGToUqxId5abKJQVjWnUG3TsTtKP8QpPz4zbxc6DS8UYTLEXSE5Eu5xQW6MsbXwmYV2M5O
Wp/5/kB9xJMNFsOBUxiFrGntJkRHRDyuPfp3BG15VEsMuGU5nnPhvxlFVaMmaOacLo8/bac5AA2q
zpoFDtmRyatfJTEpQITA4qS5JjJ/QaH5QG4cjhZr1DfBQPSGFotgto+2ywEBGfQr7+s/A5KZXCWY
S/zzAQmf/Hvy3f6jeGD+st+nI9YvT5cOzCGLPRYSgt+nI5xG/BfIRgxCdHSLHl/zOxfJ/oVGyYQh
i6wA5cHfLR2G9cucTR2ea4FT8ma3x2/sqeC7uPmLpOcvuKq//+8/CpD/YnT4u/QH7QCxAIj3EUIZ
LoMYMWsL/jgcaeqJ9LBQ24UqKO4Y8sR7s3HfB5uMcrelm87HVqyNhjwKPTLR4MlGw/Ylz71b01FE
qX01K/Eeu879aOo/meiefWJCFxMX6dKdAPRbKsb1aUf3tWePB1LhFfl0aARTKyMuREzO1hmKG4TL
9c4s42fXSR79YBBLU5BM1PrRwygH/SEkIGrFHDjiJHPUMnS7hOUacXvF2FKoTTLbC80FpDyG72AQ
1MZCjLtGVghh0wzIqjCaDSKkJ7YIDPh95D+ult5CXSCBWFLvh/IZTOE7/Ya2cBpG0OwYvUVHCjB9
AopDo8R5aWhBck1xB+yTOp42Zdi+Z1n1hb+ZoeSo+lXpyc9BkrlrmRvZtj9tSSkSeMnGN332JlUT
MbLM9e9ElEBmxRieQ7MM1yFKis1ktEeztF7Smos7wGa8rfXmy/HhkMQKf0pn2MdIH8502kycLLgA
bIKvZVKPSytNjTP6MkIzbTp8v8fVOA63VDWkBr1r+vjR1TZaCt3bGTnJumZCWS3GMtiUUbUNRqGt
elbLq942m92A/G6fDK6/RZxkLRn+agtVwWGDcXSTqZo9xlQzy02Jke6zNVfql2zRhhciYvWexp8o
/AaqPIJRaBL2Q8RapeD5p9X1L+VseB99iiGBwwbt60MonFvPyfZtObz3FthNVkZIflOqPb1PV73J
ARo72gXjiXkePfNk89BhAuczlbG7yKR6miIq5kDFh8kp7WUSgi1prDFYqFy+uHm5H6PkOfBcpB2k
yIHZPYUVyquOX6/wDwZ44NQ1d+WscykBdoTGrihhF6QRM6Belk+q44Ju7OjQ6vmLQZ9GQBwY85SA
pFnSNZT+qc69daP8jR9M7y2DC9uxL1SCxcLX+nMTjHhpkxVagtWQ5SghSLkma4N/HOPuTSqzO910
3jrPxT0LzGGyWYAItY+Bg9SJXDeduc3iamlLaARqJM1FOPflb7ISon+0wb6rgyBaKzl+W5Z6nWrt
qSB2jViE6F6BNfSQh64jGOBeWxKW1KFgcZOY/Z7NyMt1w+IpoiFd8XMQRSbGAssVXHaB8XOdNiSN
SqdmVOmFYt1KsopKerR1jEaBBVCv4wO1d51sEJr3J/a5899Yv42Cbswv7WQna2QFToyj1SGEZtHo
CFhSGN5Dwn9UOrprEOqvWlm/k4hKWaHmVZhef0adeXQks0y31G51y4NTbzB4CBjAhpN3Ic5ox+hg
LndSZxEFxa2Q1f1QN2R5y+rGHsRTZjbEXSYM01JWkfhm8m4H5UIQPpA/+0oHOpzdhR1enSJsvzxR
P2lGuCUk/G700QaF0IR9s6M+9K8uO72lE1PsVL/tkrl1dd5PmcQrI5cl2qHkxU/zeyLltubQPRn4
w4Uqn4nrxY7sdruBvTjB23yMRtBtENegTQngY8syODJFVlsHEnRh12cyAkl0Z+e5GGuHuXEazHQu
JAaYvpdNJwwGp96nQbilQTZ1mEJctn2AOHFkhau2H4nEYJm+K3Nt9uNQ/AXQMZ6NNnjvlAUNX/FN
4ZQxj3TUnR/qaEuwVJOq/Vr6bOnjUP6kOq+40gYYDfGQrQKrO5kDq1bhWcjI9BN77y1a4LtJGp+a
L6FTVeJc2D7kDMv96YWzYQz/AWTg0Q2HGxU2M36HDSob0G/WBLy7EXFLbfUYZJBBhFX+6JY/zkno
4ER0eGiZyMNlz2qb/Vv0wGPJ+SNyDvSkXrI9NUh6EDuvAKkSpOyZyZ18CIhgd0o4GcBxUakwYkg2
Xa8fMOBbDw2KiYtqdYduMTHlMSg7UNhGCOJ+1BB/x+YczAU/jpuYdWBrW4tOCiLgyM4a037V58FG
EQfmQEhc0A2RIVofeguAQiaYNCqng23CUssCR0Y5mW9s5VLwmt6zp4lXvdV/tGY4KQdMVZxuMarh
Mh4ESRCznUsr3CMZ3YhqetzuIcuU9ybTWNcmzqebNK/pYD7GbCruueymB3CJ3dHStNsc0AOtqb5q
ZmOI52AQXwBlb4gooZbVKu2jTcRzWCBLJ0FKPqgRZr3qig8MA8ayDPqPsiRQVPknsiYAW+cRrV/V
4F3LnkaTISpJMesoKY78M3/qPNma9uRy8Ov5svSpu5OKDHHRzn/Qy3DTSeJU7a8hkdwX5U2Vjz/N
gMloFHaJljvuFQDWGAiZjLRNmBDf4VuJ/obhnKhNlyBmz5ieyZAg6qqtZ4QvOn+6plTX9kj6Jjpu
vE0ZQ4G1NVrAItrQPwWWfjcQXrsYR8Q/LFd0xAJC7egRiHgsOXocXmFTGGdj5OhwMjSK2jR9li6P
XsxtHrn2DibH3vN9fE7dyunLexuYWIUsYfb5aSQZs9awGve26GIgd9GPp9Kd6meBMRIiGEsLdHPe
os6iidaBtmosB7z9eEjjiq26lVWPStR7wpdPmW++OZ525zpk/GmF9VWBZlmYuizhMsF+sjLYFJ1V
XmuzpafSDIw/gbdzpoEZp0q/nQBbfoYkZNkp5zXIkw+jcp9LwAXMLEhe7ZULeNqxGAQR0jI12KnK
Zuw3GfD0hWtOb/xmSYeL6q2Vw1tJgi5bsVrvGAF1a20KQQAUGMxdv9iGvbsZc2RjlY0Brnmx/fDF
19lwQVtisWIKXCENI0vDzrfcqB9x0MFpokExxbRpHZrJKKf5yM0aSgBSTZ69d6/JWQvwe0dSdkIi
8qQy5xy41ibtJ8RsFQMt521yyLHM8y8u3qMEmknSR3XIhHYxDblEZvIYBsQ5iuxEnPhJixxKyHKN
b24N+u08NDlROYG8CTLEKsA/vnIF5MuhCWOEni6doq3Q/gFzyHM+lsrOlog0GLxyECxVNh3jMEiA
eYXBupez5V6DwzYgl+OtSFhX0gIrLjHZfIuS0i9Cll/RKiN2YjZGBqt0+AxdSRM55PEdAyNYakSw
NCo7eIMApu7e+g7pnZn55PpIZ7zwyWidnYaHisQTvqqIUGEW28KbdiX3NLMP0CCADZrJ2LOY2ja9
vC+SEjp4ci11wWFW9Lg+vYsd6je9Fj9qNWQzuy+vXmK/jBwn6zZ2hnM3hdkuLVA+RhNjHvgOpH4m
xTaIeTNk3C+IlVjG6bgBLHOa/OYRTui6RncQpLC4mhbljZ5uplY71EBF0Uy4m7qzPgZneKg8cZjs
9DIxFbqJ+z5BuCAYowvbLF6gTTqLvsrNjSURFEtv4MWl6MQOQuxGmngkxoQdBaoma7CTiY7yMOmC
BQwzkgabexOOWDUa/S6XxHCAMAdNCPQPIcIy4APaItUubxzMnOvut4WC1/Z3/OuJgOCAXFmTM66w
uWKlqoBSpKDzC6V/iLw/ktFLtWRg4dANAzEINTmHWZkUPTUKT0RnWzuz0y6xHzx0qfUEr/87DQYA
R+Gdr/Ga5sxvt7hz7sYBKH+JwyWc8s9iNhyOXaRWFNDaPs/NZ8PT7C04rQhUYrxqkln89yPj9vqf
3vu33pu291/03u//dXz/Lv6X3psv+733Fr/Y/NuCokgH04rQ/q/KBEM3fqFVwC6F+h4pvuBrfu+9
LYAK0rU8gK72X6AJf1MmmL/ErPUHQGvRoEAO+Heab2e2APzBd0PzjV+FpB6ss5aFvQA8w5+a7wxv
euQhZtuVRtevND16BrEVLJshqpiaDSj9XOOmhJC6xS7NgQNXcNPyjixNtDLcEUvDNa9pUK3Ip3ol
UKxYaEm/jNr+XWejl6b9JhpHDMPDY1+xwKuUiWgIpCirukJLdnXcoRJzw9skaO6Hzn/3qgyYtu+s
Gz02j3jk/5u9M1tu3Ei39avsF4AjMSQSiNhXnEmR1EDNN4iSVIV5ToxPvz/a7m672sfn9PU+ER3u
cLkkSiSQ+Ie1vtUcROh+oCXUW2ceXB61Ek9vD84LnV2/QEgfnoNGOWi4RIr0beSRUA+Yp7U3oEli
TJZONZawFkl+U+P/mve5IPCena7dkHDfuNmtXaXfe4LCF+iYrkQ6ujvyjtFhYjXg/WNgGXjf5eQU
yDcpvrRrQyJK0nEjzYRITHLZF3nqoJpPiRqXimxfAqUI0POBhS1V1HVrpzdvGkSruHqnhyrJxCqc
MLGS4fJsTP57H/gHhmIsMorhzhVilcckYuqQ+YYUwbBGPccizK4vdmQcq1nujGQMATARIEC+DNZD
a9k1xrnC2RlR7i6kNk6F6o6QcVehNtfFOK+FmD+ua6q8zAfIbiMpPLAekxZrJ7HZZ0eNRNF7n60C
lAO3d21Z+CEnFvx2nd6ozF039XTp4ACi8bvrmvYE3mKZlCRahdE6MMzbdjI3AkxZDfuPN109I+Q4
Vt24c/Ww027zxLN+M0M/GjxMUmSMf+srZ2mp+ehyYpVDflMgs1jYRsP8YOoXVcvOwOou7sTEcmyH
RWnKjxQVwlx72ytCszaSo+nNt5HNiEOM6jth8meNEReknMWGw37QvX2b4I+8kgpJ0z6Uyl0qKJZD
Q3ET8BELp7uFK3h0DQjV47Dx5vS+Bxw0QiVkEsFQ27oEKOabiWM80ixm2mpji/LBzUhUa111NAe8
72lsbzBcH0ijGheTP39rQ/qn1sAq74dvOQ9dEgo+jVE+6WR4clH3LRC172qc1Iuww1/pJyNK2nyt
Zsi/4RhBwp0db+mK9t6R7Rk5yi5P5Dc2vA/6Or/POp+8bppPz0zWuo/PcMXrlSjUhUy9Z6dUG2tK
VoXBlTn19coYHQwl3W3i2mujQnJKhLQfz1D7eoJuc1QYhkW7HmjMxhW6wBj+lx/uA9UddC8Ihu/n
D7sPL1nG7cpAMDziFPE31tWo4vh+/lDbKt0VlTIpvBh6EbRqMiXLiNPJcYbghR90gCA8krE+dwyW
HjpFdeKXLomTmnyoK6pk15tt/DFFHCiT9KJqk0tczdrCAtxmzmWUPmr/NEhWQcVMYWFyx55iB8MC
FtkHt20Ym0fVR5KIh0JS99EZAXfLQZ6STR762Q2yne+NDLqFqOaefef0bEXgliwPEJtS7/5AVgY5
Y1A2Gn0yhhpWKGfCLpPWfc4kEOOB+arcedwSy3bdcSr7Floq+oiYmjALynRvN1F063gQ3KkMupWB
0ofXGS84nipWnn560GmGtwJtYeyom4LqjE6ygLWAG1QGGPI7n5k8v9RCsZRdaZskv9mjBZPei86o
54fWPmjq0X0kYgr1cSbtBat+Fhjn3vF3QtTBndFe9a1BPD2itmCwCBqR8rIM5bJV0QD5lcW8mPEa
KgtaRh2XoHQDIuSgcS772pHco/C6VOLGL4oDfInVBbNRyX/oK2Ws/aThA+sbP1kWI5OPxMoAeybO
pyI6cl21DdUuBR8mphhYV4H0bM7j94rTf9ta/Z0T1dl6HuNbXcfFMouHdwZ60Xroym++Hi9J2z05
HtKqVpcMVYPAJ0OH+NW29tp10Y7dTlWdvLEqdZnBZG98YqURFrgvPumYrEDoA1K7XnIVE3AN4Jg4
qyncEDMW7+IMgVtiDGc7D79niTutjcSvlnTH5WqKlUfeYn3pSOFaup4fEj4Xwk2pHHjHZQe+gggT
oyHkYU5pss2IL88RlKwj0pxWiEg/EXQg/FIuitl4fpyZ15DzgxljtlJ3lZkxBw5hS8xKWJrU0dCt
0tZrVyBCxSFxUzLIAl/vefm7NGPBm6SJeIL7V+7LaPQ2QQEetuv45p4XPIeW366TjsFHn+SPQrOn
cVGx5s4jvcKBwfC+Vg13iDNh4862fYONfIAfOVrfm1HeIHd4ByMAsKwIXwu3uMtq7NOEpXyZPEg3
c1QhYGFbTm5lVDLAgmN/MqOg2ZQ5plSVezhMSAk/KQsmYNrnLwi1OZIk+YBtx1zSmjyGky6W1nBo
ngd/fnNKtlcBUwqgCjOlQvfEmvkjtpzNaLgvclRvBKYYnD9BukgN9663oRMC80kY1/vBsMusaNsn
1X2sC/ZcAlwuTmGvG/Z46zF4Z3ezC021wN5QOczXix9FHjK9vbZiEQJIvARfgypPdhBdOFyRXYVb
AyPrXRNG0Tpto4kQlgxn1VD4D0VK4Ggd+jTg3aQOUiMVzDhQFjFMljX56u7bQC7YFr/LSwISZ9eI
4Aur/kbK/Np7HtzIPyS5eysjbE6e+V752a3ZeWiZAjDRIw9NQBaLIq8+APtxtoY+rGAQictMlFz4
CQBIiNIokVLte0R8m89ZKq8ZYcXzZKqHuMY8xsVYDbrf5UF3dCTlhNCet5vgM4YVpDRZhM9o/skT
Hd12USn7jfpzWqU149tGzy8DPQUGX2udlhNoDDkaNfZy67OUc8XNAsojUcWFs3YvI55OuaBdovtl
LzE3+obwluvcAMovtJ6b/iriEAxBtFWnq5TH7NLshnIxSNXzYlxFxbVCSAaB1i9UFFkxvKPY6RFT
cSos/IzYJK/v7AffUrdDbxAXb6JMJRadzIAgfIgY/e8awsI3hHB6qz5vf4uL+l/vO5Z/q6w+f4Nc
W/zX5dvw7S+AcNev/UcHI34hwsN3IMR6wkL+9o8Oxvd/EeDLfhVx2+YfeHCm+wsZSJgAfITX7Ba9
PywPJW5lkxUk34pJouPI/6R/Ud6/GY8tqkjbtsi+YFlpWVfe2R+Wh2maDkENngd5g3goHSwuSNjk
WjUKfCw7rdXcO9CoFM/wvOlZLvjY8nvMS1y6AG+65KvIE5oHz1tZLZMpx3giXvBOtKp9SIvCYhyT
8RWpLt9m3x8eggF5bGm0811rGpwM+PMId0o8tAHDA5a7chmW4yofqOVNUNtLeowXZam9Ycj3ypAX
xlaMH+bpO3DsCbuTPa5YNPGYKuNzPRFg4LN6g6+0pAJai26m9EmXds+4AN7nsEz65J7wCgnOOvzu
md4bwikoQQ5iyDgcbnQ6WRRG+YPyU2Mfus17ZExyWUVtt0yr7qPyGr3xzebTMTtcbc535Ljf4itT
XZpsJsIv9v3+ogoAKUExFi9JFx2HkX6Q83TfD9GuLuq911dvgj/zRhf0s4Zi1JG1N514/p1mwzs1
RIcsdAxele3kWmkKobp9hMFySSf/rkXEbZvILxv+uSpS8Zw64ZHxyYdjexBJW/A9rEElWaV+chMj
+phLt97UGqGRaXs7INVPZix/dDzRFni0cKO6Ps7hyXkxjAyGukvShRUlXzVJsK4PBMEw2KWiiEH0
5DTTGt/bu6lAfPoNo8zKiE+hpLqMrgmMIIk3UdQ+zJZ6nahf8H36+2oqboUbHI0qhTNcAs4ngaDb
mMnwliog8U6pM3S6/IUiflCh9uksGIemXeuuzLbL9/ScYpXaUGTBm+U010ZQfetYCS59BjY0O95t
mpXmpxRzc9MIbRMKXd8n5vTBnMiHSi7ntRVqCt80djZAzVssVD3aCvYhy4CN4TVVmkyHwtXLOOyB
xjb9yQek+D7TPKwlzP/NMI/oXjvpnkMDT6c7InlEYnkZ83gt4aOOI5WGEdyT4XYfOT6zMiNfdrI6
DdwFbEG8Tdzh1LIYYrW5TJdh3V9XwGIzVtxoYf3guOGHY2mO/EmtfZ3f2KN+mojNWGEz6FZKRye/
yh7UZLzqeT4ZHQqeoXfdTZrGh0AWGMWnYze7l8i/s5PhHFPoKy/eTA5FkxONxTX20UFFQr6wixN5
b3uAnatuOGFeMK5TwqfYiH8I5VSLySvY76RuR6B0zm2Ux28qQ2QmVf1dY1NbVVZC/iBnyrqZRus0
GPk4LJQHsQaRPD5h55rwXXxaujhXobgYSl1p92ioDLHNRh587J+pd21na3igMLIeLH2TJ5eonN2l
1MFXMJiIBicuxQIwCDu7lOJ13nIRbCPLHg5hLpzlrGemB6lBbm8UH5FrnkcgOFPc7+jZ3kddnfB0
s7BDnMgaLrqrI/80oBXjr2MMM5Ln2B/eRrRddG9zt0RgekhG2mxd38yiPCSzSLdeeiWFDVgBKL/g
k7XDsKhC+z1Qqb+y0yRlws1AvzaNDdgRWOM2AbfEOr+hOaw+wuuGoMmHmKuZ9W9tMLbuQSuE+WDv
p8B9BGZzdAM283bvvgS5d8GPgXC+s269PIVfabrN2Uq8C4hgcjimHp4rNMCsvbMsVuSWtj+plBwG
Pv6hhhAOY4md0lAwX82D737uHH3FTSevWk6XTTXdlPsy1siVnEl98ssAJJx7HKxEQHxy8cwrj7QL
SD4RcvnKpuBEEVcf3Wkkwx3x0i2e1+6u1bRzi8BDmiy8kzMNNx5yNegI4nKdIG+TUH65Kb1vUrF0
LCrrWU1oAmeRVEdd2Pa6MJyJCgbuleGxKwVGSH+VPQFMkMBxqmmJQ6kgcxqJXe8W66hG2cZGlSjM
usy31JuQlagt1/ngTbR8uH2TlgNGicrFsiGCK2m7wUXhzAdv6g6jVzegkMfHNMLTjdN3qzlmcHrY
z0bO7ZCE2G9YA91WRQWuAPWwpTaQym6nGu4COuSFRxQs22l7gYrszNu6ZuGEB2Ucz6UcN70MPpAL
UN0VlLmEJJkrq2PXPvnJRHaGG26KqccYaIIfqwsPKl9kLu1hAiU2S58Ocr4bTDKcm+b6cwz92ySB
RZRC7JywOZueeWN74b5xsBmE2vEXQ9WdqrrjoTumXJE2CHeFBjUZYlqR0HR2ASYAsmTGfZhcy0fL
fsVFoFaiG0ktV6RMeLKE1BQaD/HMSMXAZ+P7Z98kybwp7gEDvUWmwuxBwGvFnI6UePFZjMhPwrF8
bKbW4I4I1giGP/vUXNkxGcepVDNMjEEixI1osFoWjBwDnPcm00tCOq1qyzaBXSqbvqLtnt2r3x1C
JkJnEFpMzDLCvbP0R9nXJxSDF1tzgVe1tyqQ4+3N0AL4jTFjmSm5HjnX5MxRMdIeFFE7sdMtCjaQ
/c5iiYb6J7/0SercNAnLsNYpp71r1U+2voIpMgTMGcUMcRv6G+VHsfYMuEdlXhD/7Cm8NoIlBXyw
LyXahwb56yG28bLaqt8aTXrXFvVZBd6rit/dKfj0ZPyq/Pw6uEH0IZzGX40MKmIdykVn+he8Yc3S
tdr3WbbkA9nHPubRMznxO7tFpNS6ZF7bxN1xxtUDsunLiOTeHcRnrbkReweFrG8X5QIk0Rd8CIxe
OgayUIzfMW++OFHyhjmi2jjV0C0m6WAKiNWVnsCh5hmXIhIPvlki4cpJ9e1Qgq3HRhy4CsuVV+Yv
bNKOCPFxHyQBJlgiouKJbePk1GfDlO9KEuLdRPLuV8XjWFfVejDa6o2C6jJILuCpSNaJcPfaIFLK
mJGThYxs5YxpDFX2qpkk+zUDB4fDsbxSipTzuHOQqcvyDgk2Qmynfo3L4jYo4gkWSGmjbJounlU9
Rj60+Ka1vFU1keiDgkszJYq3LuTMnSmh0rXw6PkeZ4amagNmvFyNdXOsRf2j7waB4kAe6xw2BWCI
h7hh6YxW4y7zMazDQK1fcVi8j33zwAMU+gJRKqVhADCvb3F/vWkMgJXyHuzRvatawlrojM/JEEYA
HqqzB31hwVm6Yf3w1IrqLTPTi9cMW5Aj9cIwwGhZA/vyEYWTyeXmEA/nkPtCAEJi7tw861D8Rzby
rNTZWkXJjjDKPeNoVzHKOXebwIEvZXUgPegp0ngLRwlHsfBxtQXvsa5vmx5Na5T3wTHzVHYHyKrb
eCFsvWlIbglkZOdoJ9MepfVwiDOghQ0G8yl1b2LEOPjmq0fUVfztriDVpzKOBJIhnTYsPpipvRcW
pMuxRgPoa4v5UyoYBtiwA9Dq9hTKhHCQxrguWYYnSfvs2f5N49X3OsOJ108I9su7LpYXq88uY9N+
DZ16LGqU/nhHokUFhX8RaMwq4Vx+l7V7TzUobjM1NDcl7gLwtWmLnlsz3ib+K7uGyOgSG129nHjK
xCS1e417A9xt2GBOxUQ4VfgyPKqKsAXHqVwesIPn3hk9YI6xC3GypY6xaoIcHEjtf+sjK7wQPP2d
SMUfdVM/4Nu3F2NvtHd94z4W8PJYLMTfQ8GAfmid6JAZzaOTGtwuuVYIiNNy3Ufu4ywyar7wsY4l
yUpIc9mmjM9WE+xRXoEsaG156AfvTTfjsFUD4JEQRMmszbsRnP5ahWm/aTsRnWI1qNe58C5uVrOU
z0JvTeSVR1i5q3ZejopxznLzORgh/OPt6PZNNU4PDUwn4DCsJk3lPqPkOOQxAXrgsrZKeHwamXlx
/VKk6//tu0pXSQvr89+tKn/3UZ/+7KP+5xf+1urT0EuFHNijp2fiLmzkwP8MUBUsLK9TAEm3/et/
+ZeNmqWXbcMzVJAnoan/w0StfrEcy1G+bTm2w/f7Tzp9hgY/bSrxUAvhurAjuP/RKv+0qZw5Zsoh
KeadGZvD0iaZExNjg681aYB1MDaeTfbdRU2yjzEKsURRnD3XjXYOrTOOTxYX8cZi5H7jWjNTRMjv
CBm61HvO05FFysCcESNliRaR5Bv/uQhUjfPgGi5Xiy4EBWHDyeyz4Klw6lnvAqnyeTUNdfFEIRbs
MCa1e+DJ+V6aTKEbJ0CImBCiSC4JrCgUZ8muIxJlM41lgZpuNs1DKAFiFm0xH4bMxWXkUwWQY9HF
4CVmxuqLNJ67dTw22U00i1gs8rEF0WwG9W2NHeMhhIz5Azng/Gh4BY8QGc8b6QW2fYrS649ote26
wRtyjt0ae3Lft2wzEEAXFH+pKww2FL3zBIwcg48jNEAEGZ7gISOBGFi+XAGEQbkei0xhD/YU8Vu5
Wx2oyK2dNyT2xg7U/OY3VvqeZW4l0UoY8Ub5Y38XIwQB9pZy2lS9byCtQxi5KMYenGNKBqwHQoPF
kwy/d53lb3SFDiW3WuveEKF/A7ktOSfKCgCnBlhLVMbjdaHZ5lKJOuMqUc1AlHsMTgpCzLiebLgV
fWK41qp2GrRwvLlPpBWIc4tkaqOSrLkfZEm77+pqRj6FfBppSbeiVHTvOlQV54LL+57lDwIK0BDW
naoq+WwgEv9irl0+mbK0Vu7Uq6MTCheLCcqnGpUaMZ9Gm51M3TMpLmtFSRUnJ0KAxbaH/rJyuT5O
s7DLm1SH4zu24nIflIFLQqKXkgin+y176pqoPmZFjPfhcpQJW+nYTZt9o0a5SdJGs27FRLawPTv/
Gv3S+dZVKTGkxAHZFx/w1G02zQRIRgZdZKr5XYvRf/K9mkoISD1hb2HnbJVnoFiphVMtYyN0j3xs
xU0YywlV1Cj3QZCXuzruh22AdoR4sHrqkxXLofKVNEnzzh0aucn9srttagvdsmETUjZgVnwGiQXd
qKqRQle6k5tmEPkn9Nj4CfSRvomDnusRZWmxgPFTv05JUoPxJhpgHxmiN8jmmtk0mUj4+4bsUuzg
pGXCoiScK568g7TFsEN1TzGku+wRz2N/68W53I11QYrKmI3jM3HDZBS6VS/2ED7Cc8mpdJGuxllY
x0CJcOOuZDsnWJK0jwuzI3+2sNwFQUx9wKSZBS0ZTxkIvY6FQH01pPlRFe+AETvrMLKCcAlzND56
fjxgsMsaJNLYCJge2PGRPXh1DOaYAo0iFTJe2OYbFIrM6WNsDy+DaZdnljUESQgvufWAKL11wpaX
Xkvs0o4jqPGNAMrB3LBgyC2Q/ayNNx1LCHj+s/AzdOR2vi1VnJ6EDeLPsO0KG7rWB8Jgk+OcRqDD
prp7bHTtbJOyGm7NyIowHkcuCegVxZbN1cIQfsi2ZdjbJopjo9rDOSueBdO4e0An5okdsnsJQjNJ
N9qbSybvY32KvDwEHJqLz9jW+qO2cvc14jTeqaG/NvUC40CbTglC6B4acD1UbABD1fXbGeYRfkoz
2LAaqG64oNI72Dp6X9WEgs6gJ755Uyv7ZUD9tySduyWSWMSMs2yX7K5adS+KZHhMerP2bySH5duI
g/FNjz23CIcJUQQ+icdVlShcIlUXUTYWaXfsiQHYjdXkb6LGKvYpC46Lr2e5kZGp30IDnQnbVHQr
JDvtrtjpiAmvrb51HF3oNck3PSSlmLcV79leurP+aKJkXCbOPO96lJyIZZTDTVsm6ZOp04QkTjLF
OEOHoVowx4gbNINqeG7GLr3XlhWfWItUjx7l8baZGvOcN8ZwCySiOcE9TvcO6k3WvinsZat2ySCU
/XyxmHSidcwSysFaIaleIG3P0Ei43a+zBVzUwlDjR5okmP4cAwlPrOhEC9EEagv3acD42UzzPfEG
mNiqiS3i4DD+VkJlqCBq7xwOGL0NLdQh8dSAnqSzV4wk4vuhr/VdnaXxfeNikMhNkqvbgLmBsIL4
o5kgVDtlGG+z+krA70PyelKkmSwUE9oF1DJklZlRi14cClB+BV/nb7MLfrNsze4oLaKlK3i5rPEG
fWlc+T5pr2WQYFt7Uff9UwJplK4hmctvNM7528hGEQN4BOMt64C81b3hYhEnaCCh1VjNIST5vs1h
RbdRhi2vG1/SSENYy6P+YtsdjWrAuwsNye7XYI55tyvm68GYwyUb02RPPpbzaKCDQtqfIvgpIJEs
45riFnfclDEo4g9nhJjLXHfsPzOzISDTE8mOP+NuggFnBCvdCCPZdJwEpwyWA9LTRD4CK6qOba3r
LRi38nas1PwEmLy69WyFyEd0KUsKiK9ngADWc+26w30QWWXDdCyoQA8wVQElCTdi2dpFmyyiGOZ+
PllZvMGmK9+9BppnT3jbs5dYzWdXBT0axSH33mYxGQdDoYNfBJ2XFStLGPYLQyb3PiJ39BlWESkh
+SQgqcV0U2PSWqvQ0OmrTnGUsGuI9xzDgKWSqxB9MIm2Lgwvm5f/eUF+iklAa8sf+r+va7vPkkdB
HEb6V2PZv/7tscz5389/5U9fgffs98XfNfvoT/+y/jUH6b773kwP39su++27Y1O7/s3/1//4e5rS
41SRpvTtKycYNW51E3/+hQXvmhz/f1YPPjaQjf5dO3j9on+W48j8wFcLUETAdf/l27tu3iQ7Lzxz
nm9JNHj/1A56vwjTsqnikQhKzxTyXwW5+kWAp+b7QPrg/xmx/icVufnz6g1DIR7RqzmQ9sPGw/fn
1VvQT2lozAQYCSAIUQy/hDQjJDdpFe8nRfS8wNCQtvO89hwXjFrGLO8P79fvXsI/egev2KQ/Ogf5
CfhdbEsp84prknRAf1z+Ydfxe+12ejuyVoOpy+Al7z48fxSg/9q3oeuStRjHl8yeX//+le2fiU68
NB8L/kkP8abJevTPL+05o8x5ZHYw1dCKcDdKMvZaf5PVamXZ+phIZsHY+ZlTIM5qSZpgfu0f65qa
NnEgJQVmNGIvjyxkiAyUFFmN4zwH+wxvS+2kNzWNBZqpO7RiyHIaj5gH6DHhyNvmgnBBVboLSmc8
pXmEl7fFVjvmiAz+/te0/urXtByGv0xVucz8n7yZg5nZbpX53baUiEnCRupFJBCDRtk1rK+x97qd
9omJsIneEEha94jT/8HGW7OaMu9pbkZiirqHoBAvUpefUaKQ4ATWJSUfCaU/IeRhJS9//0M73p8T
vDxM5jhTpbBtds/cI+ZPrSKXxFXESm2dTeKJHfVGdXwsJFZ8umlh3ujIcZZ4FT9BMlH90ewukIsX
VyYgBn6bHM4e63eL34xVyzhtcWudnLJ6qUbvNbMI8ugSIj2aa7iH19XoRFpdbG2jj6n/mlddWFAl
PWJkFFp34sQjlgPlD9O0PMRINZC7WK9MIkcGs3zyMGasFGEkRMnAVzEGjXiiCDYu18ObFVg/msp9
hWN441xjTVRfY0SSFkkngFMJVXL3suoYa4tm32t+eIOljtE55RpGj7mqJUOqPqwdLioLHREy8yoM
tibW05XvW9+lm04rJlDhAY9q8J6Z4z3QE4BAsSDMgXIE6If/YzJGHoVGexhtVjv8GsF1oPY46hBO
lEm09YTUCIgirCa7ecMIT2NCkoTbU4sYEll7IuxhQ38bXAuY16pn0OtlgL7RDSJJs4LH0upvRMRI
z7Ce2SU9mFfG7NxFI7NzCfVEp+Q09vVzAuV5m6Nrwz1WouufH0YNTVrPjNgMN37KpuJVyolOV/Fe
jC2gCjeoL8AfTqE/HadaNJQ3zNcR/t+YqmJhkx/rrniDDcbYroZMAKmNjHEm+4Hi80imGAVVVX3H
UhUudOA8KZCdW0uCwAGcUqCZETSNPs9XKca142V7389qEoRLGzaI82XX9uuAPY8Yz2vU+Qh6cezt
DUvMgxEhPx0StvejL/JDNJBDTOl/nBTISVuRcsQ+kgitgbYbDRvVkRN9wAZFY9ZV3mLo2P27zNUp
9z6MuX+ao47AGfxJcPyTXSnAujVZgnQZ09qqFB055/wcELvHAzCT+5Iql2F39QbxAQNfWA9LQpCt
ZVNivYtTAqZ9F9pHDsJoEekwXQ5W+5S04WeF52SjDNKPqinEZKuzV0s31sbwW0UqDB7BsmMtZ4Mz
Ke3eX1VO0JyodMNrf7qSXcA+rIwYo1cdxQUkax/zdDUMh8aYDiXT0lXhJ5d5jrc0i6vctr8iXnah
XKSsrZ6+dTmRCWSuO5spBEmVS1OvOSJ3fSdZKgaH3jN/jACaFsQhlcuShsarx34J9OzgdmJHptFD
2E7vmMm2CU0cQBhvXjoZNyg6dZnOhMVcY+b1JvICBK5RuhQtoopkNmm4Zvq44VbE7a7z60eTKBJW
cy+97PGz1NnJ9oiIN4O3oGxu8jhGQS5iQk3G9wYPbpBZWxpJmGWk0Uf5VQU4q/fYcJ4icPFdnh8r
cC610zacF81ubtozOwVwEbD8Fo5lhpBvwZ6x5wvWdoEoRdniOPvzGSbrwS8ZrzSdzLgk63em5tlC
jS4YDYJktmnTcp241u0oBjxSFp11GJsP2C0RcQzMnXODPecYS3BJnR/hNuyhPuek07WAgZzW8QEe
ze9QOEhG6WS/HjWscXNGWIwSPlkamvV/gu9srGV9Duoazorj3uXX5bEn+vFmagoAexF67r6HnVJ4
6hISArRJx4xEqo4xnZXfz3oQ71U8f3Tar1es+rZDr53tnEwHO0puSFhmdD9MV0rZ8GUIUvQ4/McN
UJkRbqnAwx/r7tzlxHADEHlzK/tHFOGMJduagGs/vjPr4qsgA2bJE61caN/nCZQ4t8zEiQtugIXJ
BFpJe1T2lUraoHmc7DM4p60qwx0RhytWL/gIwlOYzccyUpvmCoJBxsOqMDdyElxaAkbKo6SXXHgD
+OJcD0jbrtdQ3xGHngTifUSJvGhjou5lmhfLwekaHkxY18o+vq1Kjsu2Mzc2U/u1A99m8JMa2E3v
f3gWLGzXkTc5+NKVFh0Qn1i2zhJ4vbEcE/Bt/jxt+1DPULsHgsL5jIzc2RGLsy9SDhsIJgLwlrN2
7Mja1Cmh8/TQdxMNxVaUfnIOr9qVJijbWz30LIwtlKnO4G6S2f4ax864rYhQEcgTVBF8AVjclUPw
SoD3OYpB3jt9QeyZX54bUz9aujRuSEUEdJw7D2bn7lrjuhd29kbszXuwKqcSZqyBMvMGLRIOkdZp
sPebgKnaTWuVz6Vnlfj7SFO4Jiy2NqxcHN0x3sIG3RZAsN1oq2YB2JwSK2qOZmH5xC8lBW7J9k67
fHxu8TBH9QZCyjIV6cDaHhWBl70ADPtgFxhd0dx65+BX2IkpHVe9Ca68rAfjvSEj+1t/xYS5DCyS
hfSngJMMJGXKyHSVlYJlbpUuc8MDg3KNy3Hw2jYu8iSJ5aKpen5ubGhw5ZL5h5MgQolCIpwKHLQH
E/Qzt1ynFp03pEsmtwcj5UX+vgoy/zwv/70IglwKJswWjmn9VKHCjjYqwpb6bdHrixCa7DvhfhYR
D/HOI0UihhMnxwidk0X2yzS2z4bvjlwqpDX1Ek2mDT7wxrH6S5XZX66q8YnL/O3/8lP+ucD89ack
GtSi2vIVtibnpyYiteoZ224Dj7ptjrKw7hw5J9DvO0KNmQQBjRfgz3vmzTZBRCaErzpCKlP8fwno
VZdJefWHz+Pa5v7evv4WBkwH+lddK1/zD+kn5jVTSip/FznnFYP7T/OaxXKH5gezB4UDBfg/rGvW
L+q6qfERi0oTe9q/2k/ThCgD4oX+07SUi337P2k/f+79yMFh6aXIq7Jh90rxU+8HBq8NpBl3uyRB
Sk84Udz3W2HSPF2jPlEdDPRMnefs/vAG/UXL+W9dL6+LI8+lsabvhnP2U28hyDYcMoNMAs/ASJqG
6vs4kENpzjfVIM5Ubxsvt9ZZVX5vjerj71/85/DeX19bYhdUlqAnu278/tjvIstqnL5zNbPN+FDK
bG/HWMRlQlhh5Qe/TWWYrvw1mAeT2E/tNVZ+jgRh8dm7+BGR6v7p5aIc/m1DX7KbeM7prLt3jfAJ
4w4JrVFDqq9pLkTofPR+tpsSYCdVFj8C2YIg/j/sncmS3Ea6dF/lfwHIMA/bzETOY82sDayqWMQ8
BqbA098DytRNUn1F6/X9tZEWIqsyAQQi/HM/bl3zBms3B6p1Y9op5gD5rYwTit9EyzJJl0SQPRci
uLdbDkpOrIqrUFwSDiqe9UqbrbDpkdLX56wxTo7joKQpYtmbw6ly1S+KTD9Arp9zJTwBJ9gVIrxE
eu8uA6ltTM3YyzLU2PW4cjWJ8JNx/tF1w0Mwxl8aW3lQ9YiogZn359DWHpuM6sCe6pWG9M5Sy5zK
H8v2g+H0xSvccxZHG0MlkyKqT0RY8P6O0Z3YjFJyOW7dcTyKMELQtvBrtOgOIIR3vHFJoDjyccjL
daYkdDk2gk2bziQrsnqPMXuU7JpaOXdFhNbYZmwrieJYGvN4PdmZdb2vokz1CY2QAwZJtKCxk6KS
1nyCBsNpIox3sAKbdR8GFwYE760Ib0ULBWdQd7Fhbcsew1w7MqbjNQUqfQhIX6jHUnc5GQD4y5Qc
4o1xZ1O+s2hb4ypBzYbBuHNClthGibtFSR8E0D0TWV8tDBCC+AgC4VE3kb2VhntvTrhqY0/crNY+
UwjA5RHjNtU0F6dZcxOhd0khIGSqfs2D5kJU7M4CRM0mhbQZIfI1VmJOYmN05hF/V530K44BEACB
OBO8q9b6DKnQrMFbpkP2WRrjHZz/SwAaOrftlxq/yD8/W/Na9pOY9P1u/4600hA6vsdxf3y44klX
CjI87TZLDG3dGeWDno9vbm6f2wCxg9K+2djIPTXa7lWh4Uj3StiHQfD4z7/I3x9ynjrXceDLWSyT
c2D4x98jnSp3wLzXbotCewCEghki+kwChirMT6LfPOTzX/ajgvb9Q8/zfkR/E1nwl0e8DELmYMJp
t7Ee4NNus3XaxQo5jcg5uUVDmhcg0p9Z8f99YflVOJx/KP+4qoqkSfT4lx8KsoNNFNHBbc+uWbpe
cLMGIixaQMEEZPD5YFRN3PxOhxN3evFo0fvnr3j+Ab9+ap1gsmZzmEPDnG+FH0IDtUcJU1zyCyRh
jm2UToO2WQlT/50Q9Z8upWF7mA9VFXvArx80YUAQFf1Ifw2+ePhNzr06tZcB9JNaDit77Px+YLzd
QKvyyfBfk5jxcytGfcV31BEvlSwKmGCniGcx72HztCUUjfE7NN6HGP1Q6RAuw3Dc1l3whFkSPF9N
xEbY7it2oW08hRxFetSGtr4Z0j1UlvSN0X3om8FawFu+nzNNDMD3eiafAk5nGMU58YyzfqFpp75i
Zibqg65zWPjnazC/q369Bjg55tzG7BL5jsz/4RpkxJMwXOBSiIlEpoV8jnL1NyLtrJz/+jPAlxjc
2SpbYMwrP19nQuLD6FZxu7WZxi7VTm6jWIJ7Md1PR0yH+dDIDp7aDQIh6GpEFQPCcxzQ+VI4DreL
//Yjm5pFryZqKjsgUM0//zrEqSjfMVye7L7+Sl7xYDnl3T//CDY/P31m1zQtzDh4alG1TBw5v6ry
RkJlDsJ1t2V89NZZxmPUQWhy5gtYDkO07mcA7kDoaiTmyBg1qzL7WGhlT1g+Kfw6Q5Bs0oFGsKjc
tRYZrIrh1kIa+rMygMdKWwNWHb7pHDPMIylmTkCigIzrddmI5JR9BTtlwHRxLrkzybupE4bfuPZF
lOUn6uG9l3Tp09RT/x4b0GFqvXuL7PG1gPFPK1Qs1qYkr9pGeegrkbpJYJLu+b9xdZi8rHLGzQsJ
42Rp6aU4qrxfFroYr4HsiNgOkIdavrOVKmV6GMK02vU5VJ4K2eHCFPMJVw6WfDFQ2DdOT7FwkzUa
413TEYdXZ9lKyT5yTSRrOyOeHytYzvtqzDfEIYJHuoFSHxY5EE0ZpisTP+Jz15K9z6V86tzpyBAV
rEhOO0BGPmrLb5KvmkSnSg8N3W/IuCGUBq0f6/p5KOULgJlbS3HMwRlaPAsSREyDlW8I9ZD9A3QQ
CxpsECYKXQIGMwIzv+s93s1aXZ3innBrNcQn2zS+dCW7gkGwTRsbD9BYwfDdqd6FQQ8Az0CyhnFF
0x9RQ0R3KM14WNnruGGwmrC2Q+rrjlVrJMshkBujgCvWR0m7CgcWCavhiZgzn0S4i40mYUAI9040
dOsE89BfK7nsOnZOn67VeNM29r7vnTt37PpFKrziFOXFi2LJyReiMdeBHG4ym84GsVsIjQStocjn
9CQv7MbhnWrpz06qEK/2ICfJbkh8mEjxoypwsBsxPtpU4PFoZq8iraQ01VflOolUkGwOkVrZJmzm
CCzvtbjcg4agY7rrSScAOZM9yrUwRjRg0r7Lqo1eRIcZhnr5Y1OmcpGjh/m08WUUkVH3jZ9gqXfa
F4akZBLi9JVv1XdsuQXq8FGByl/C/lkrRuo7WvpuJtHWwXezKAtoioGBJB07xmGy6DBQARTCRMOr
o0GaV+d2IfB2KXbesvcrvUF2Krl7Halv7Ub/zJuUUbx9k5LW11A+CXV8qb3mLU16X6spjaaLSZCr
r2ojvtly2qedt0+HYivj/Dmx1G99Gm9IkqyNOakyxgV7NmMf99PSyKZNH7OPc0xktDbYuBQ5ykG5
JEr3AOTtdZrkeQitp6AY9oaX35eGsW6HjuCmaV6pd95IN+I+Gpxz+T2jLQEtw7Bf5FbwFA11vwOh
ay5qntb7cuzJpqjnNOvPWF5y7PqIjIObEmgJ+4YJNkIz+wBc34a9d0hVNVl89tTGd/XAFzLcedgv
8ATgVC5L1MSBCJwsn9tEPmKTA9dTIxOGZBhIKQcXDUQw/YG4kzIZLitgoWynR8TweLinOWof5MYe
xxtdU+ajC6OeMIyOz1sGe7XoUpBOM+yiB/0OYIr0SdOjxg8M3LKiXBsN1ibm55TTFSBFk5Suitwx
8gMB/wlTMOixsAJ4gKZrUkZCvTzgBCB3+gR7fzKvtSogTdRutoxCUE0d3N5jNhQ0/tJfrYY94Eko
ZhSNeP40YLnV3bVRtFshZnYGLjVpdvra6pQHxg3FauiiL2k7+iNSJZ0IWPB5PpoARiXHE2ZNIUyK
eI5Np89xai876F0BPd+R9PxYxUiP2xeQVEx1g0aloTMxwdQ/wyC7iao98qfXEdZkMBCBtSg5DAGX
oKiu98lR3gojBZwiLrlInsq45vgAUZkQ2OSXJn2qFLAnQDpwcWe2TFecDf2m7R5Uy70H9ICpH+CZ
lZqwBOSFHMU1Ubz1VM7rj4N3JKmak2K2b0Ehj00uj7TgZovJVF4d2MiLzHG/ep7Z+FJOzRYEitxB
6kt3sZPSYxC9EQ3eu6P2IarxvYGguFUnDpNLpweOVmaTfUiJA83kGm0nLORwzFJUwWgmgrnFCw8A
O40ZX0TMXIMHAYO9+cBeAUxxw4wgQtNXQpjxRWfVwFT6hrlVJZaitG49eGe4W96CNpWnyVa+xrg9
S+GsqKxZR3Z1SyJQ7KUz3WSSvToqCMCJ+MUKyCdlOFXzDcvorWtpwBExiqeaFcBdrKfCg68gHJ6d
mAigCXJs7eXe3pDDDhEx2YjKOzlStixRrVhh1NqTJfSZLBvL1qBlPXLuPARx7thkg5fuFRDr68hk
Bb2aQPfA0eyqO2W7Cy2XbjAVKyXBFY5futtdImcst8oYV6u6IyjVhPKhHgvO9cjTi7B3TzqeOq82
EBMtc43Z0SS2KYyD0KP+hJmWEydzxhvJU7NZ2yqCo5HWPR1yif0l7g1oEQGgHAYS6jLXmytRRkYr
1iEg9RrRX1cs1DGEm8D35sdKtg5A6yR6e3Sn8b4WOeXAuZUAhAii9DgGukNvaMIABW/TMs5nzB7E
jHVfE79pupw3ooOXJnGHo6mo60Jt27vB6ca9QvSwo8OaM6zDdaXGtGu0Z4fCM7tj1GpgM5WEpNb1
KJN90BdvQQQBrgS0r8HGBhdBw4MY1qkKY1DnQR0U1VukmJ5+s2n8+awy7+dsi2GsjZxGWs5VfxFI
nT4N6BdlD2tO4mrYypOd4I2LxfGfN46a9vOG/O8/aN5M/7Ah16OAshVcU9tea11SCPELWCXgpmOy
msaWwSrRjt7YmNH0HgX5gXTFC2yzjjlsth6U7hmK2SWskLe19Fib40ecT7x9K/JpJCOURQsviXEe
L5aEaM0zJc8g30y+dvzjNqVM9BzEwuqY3aiIBBWZAQixb11jH614eKuG6kqm8QlAw8ka0k/yHp9B
rd2lkxeu9IoHJwrsN0BMuELhaTLgJAz8PqTEK5ooPfVJ0yy5815qA4uXjHCikM5jeeksZjBYK2U7
OoRF8rVWJ3uhJMAzo+isZ8WNMcQ+mLqtwDx1NDzvMknwKmQND10A+5L+ka6I32gVNhahmVwci0pA
BkliLO9ZZ056X/h63smFqcwyHTayFQ117MpsCRHefBJNfnRHbqbAKSmnUUCRWNaWKjkACGXx5oXh
R2KmM01qG7tMbcz6NjgjxCHClUmYMLmMHwZj8j13emGA5mu2cS/KcCdT48G0a5aYzsKMUj+R3Hkh
U3PJ1fRr53o9E8fI/fh+E/2fByloHOz/dx/XfYeM/v8eorci/g9uLv7oX2K6+odK1ZxJmahNS7bD
wOZf4QrTpKedzqbZ5fU9Q/GXnK7+oSGQ6AglBvA2VoB/xSvmcnfVZXlBoSXojeD+38jpvzz+xCks
juF0xTM0MOf0xy+iTB+lqtGNwtrUtIC4c3ejy+FL6TGpK/eArvKFPrKFpKITlZEYcFDz7sD3HU3N
qdGt3yg0fzu6z78OHh6LY6zBiGEG0/+4GlW9K5VwLKzNiL2VHxKjk5q1umGuCLcG5OK6s7OSUHPN
uxxPsPCqgzCTYYnBihgj7OTfrMMI/D+drOdvyDRm6h7LMeMqzPY//0ox+DxiT5GzqYU4pZF2Z8GN
RXzRtjCpdx0qBLwuRVm2gvKNib4Pw6qAXSl73hjeOtFy9v5z85YqBOdYxfODLiEXqZEyncoJPnyZ
E0ykwzUaxQPtTy+Knn50krSZo471otajq1SKjd5W56TJCWEHWBP1NIXXFIQL0bhbcxDv7RSvhV0e
E92+5TXlaciIbM1MoKquvaM7eeXR+7EcyvCjTKG+WiMqW9MiupnNve7Em7iML6NrPJpxchuLwM+7
7pumjLu6Sja9M2COUg+NAgvTCr5RVXQa7Oze6owPOwHuZHcnjG20v86uEt2c0X80uKENpGtBR1QI
v8BowbOOMqrZ9sGCdQXO/SzjRd0z3R3ShqomY8s+DRJQLl76KH/IBmur5hZ77u6pHDxCcMkJyjwx
7zagusOUYP1CQLDS3fbQZ/sA4nA77qt0vjVBKCxpdLN3Sj3A7wsYzApy4e0UPPzw0F//lK5+NCOa
v8qa8/2BG5CJq43qxBTs5/uD0G8ewJRz8EMqhzoogWwXb7rFtel0SMZBvR2QIxdWm7xC+oByEZOD
cAo4GaNncrZhjDDnbSu0N6/unie2tYu+c61lKDVlKSO5TRmWtCJZTopEBBmnGxuUbUG4Z42nN1rK
ynD4CzlKUuS9ydtJB1lLa03RufeFazyHuPYoRVRsdlDxU1hO24BRx2+ek/lT/qjr/fotzHO7H7YR
gwTQqHqtBRxV0HDMC5bTBjRkx/tqDMZRIQNBwik9/ebL/w8/1dMZyxk4YUzbnpXYH36qWVO/ZAeW
vTEblz4xy3lpev03F3j+zX/5ZCYDahP9jmk1Q4Kff0akpNk4j9Q3quedJPKdAMcV1hlt5GVxmCYS
wWiujEvk2z9/OOcXQ+O89PAjWZwdzaQsw/hVOWx4W5CL6+QmaLPw0Fp1w9Eiuk2JcSlpQhv0Md5V
U3dOdQ7eTbHOjQqYVbLi6LUDvxEySAl9Ybr70A2/pFbDVKp+GBUJ1GPwozY7FTU9yqF9sFwOmCOu
mXhSwKB3pFB09SImqoGM+MXTlIODUuI60SFok90g9aMeQv8LhsuQBO/ZIClhIr8Pg5PJkgamkAy4
0XXnGpNqR6zMHmsyrfGwU8r4UdNGsuvdbuxjmiHC+NRH1rqTIxCA/lpZwU6dlE2l6X6vivVU0SFD
FOa1aZ2Puumewri66yz1q0w1PyDBRf310RldbEFm8K5rNfE3Tq3MGmNFb2gzkLTcG023HyjiYdUG
ClwPtbdJaLTeZHqbcmgjhQGz+B2HJSWoZXyvh84jFaz3hlljK7HT2sf9SUSgJ6VtCOJ4FRC1wsUd
B/EKerP9JRhYTqc6mjY2vmnKO4gZB7KhyiFrcN8NgmIgkU1bXCaoZpHyCCOo81NTDVZKpPihQh+C
MbSvk2Md07A600JOkaRF5WCrpyuqoBB0lOku6XIMd8EX0doOMLmaVdBF+jSG9Ctn8P7oJeWLVVOT
CJYQEjVFYlKErPN5fEPS9S5WosaLRJUw0wmWLtVcA6k2YFjTC+itMwgwSm1r6amwA2RWnUinPYQu
QhVQLnRBMwHPkzBs4Jw/rXG9UQrRg1cIwu4zqoZH5kjxE6n4Yld3tEOZMZ+hxSPXlN5d5ZBhMGpu
ASpW0SyG6YOu6q+DnhGyz9Tj7KIybWZtU6Tt63R6CwukoWh0fYS8Pf1/QNfsF60XT2Y03Ec03S/0
GkI0Y9CzpXZnnfoqGNmZXOqufPBqS1sVJfR41Ih+wVkLvcmMD8YkoKRpGRWMwrgY0IfcCQdVOop+
qfTRk513T9ZU3CGgvidOfgqiOsR/FB/D2NtQivdICWEEKmOkhWH2ubpkrRioTiuvs1BiNS9bq11A
BZIN2xNHyyqzh20R0iFg5APD5LRd2iFybVdYIFDhEF6QtJnIaCqmLTdKV8Gkbuoi2sJXaLCpgbyd
2PJgF127on5rBTJahi9mDrhvbbMiW9lBEygom+CQqnnsKHCJlZ5abNLE+mBTVGIatLIVjgiuPs92
SL8UTvT2m8oCcYTTU+0w21I5W0P+1sIa1awxt8x/31Sti7n1apiMIudOYmDukwyAdd93l7k0WEYD
kcz+kxMfImRlfY36aFZ6J4UAbPuOupNf4nz80jhccFAtmzLGgNc06ZNSTh43nrOrOUCW1E/5FOcS
CzLll8LrJxi+LsayRAmWzRjsejeh6m4qFlaawqvzJIP1Hq3YBXCwGMB4bNp4crnd3XwdU7CzHjiz
+ZPM2ovO4ZOwTL12AgJ7qf6S0aBC4RAv50iv6LGLlWGl9opx7auMO7kkRbj0CuhSXZncDNA9IoB9
GIwQSFpqBdBUYorgxDW1hnjdd+rwBnw12dkgpg5RnrQLoXLVZaQc2rpbUYN5nvL8EQZC54eu4MAb
WK+qMO5NXb8LQ3mQYnpvy/aR2O38ULjkknIcFKgpkJy+b36DbSrKXWFqZ+nVj41nntuxaHaZA1em
zNE7R/pgVlgCgQmM0GO6sNoXUbtuMrWn0cy+TSb8FnWIGlAOk3Gn0q+xAvXwDr6qWOXgf6OSNBmm
OXBG2E5VKj7LKvoYEXRWE8WhLUU9pkFiDsJGdNCkBW+s6gFqGWVyb1qEmqVTXzha2HtwPC8trTv3
KKQRJseSumYtX2mSjgdtJCw6BLSp02N6UVmEfQ5AS5SXdZj0d2Sz22Vo1Cap3/xid8HGcfCCNOqF
22PwNbAAa8sIm2Q1mgoqqyji6p4EJ9gGCUa0pZk5JcC3lKkaPXWJOy7p4m2WemPTVarsegVwiiY/
NQ9H91QRvR2iDodKZoM7zRwHPI4aWHy94MaSJLyxRLyOyKU7RkVoUiiJ21ZJ1YXUqKXpkhyFGpfM
IsnSJ4FAPns48iUT+341xmW3sOvphXVublsrrzaVQexZozs6AvwE2O0yA1/Vt1D7S2BkiykpLT90
sgoHPl0qhmE85rFxCspeY1ZbInmXDXO2QKMEDthDkvSXsI33SmlYp4z9w0vR99UpDHDA9/p4V2u0
LIRB9y2X5Zoc12em4SRuADSu0pRoMGcCPIHOrRpDeVUi+y6r1RPe1RipnnyDgQGP90HwLemqQ4UF
aE37TLjqnfI9rsON/b2wh15pakSl8qQBiV1AUeHDjzQ7i6C/MMGjQTjNX2KyzitJUDNCR4NMU/kA
IQNWewxEOUeDFazjwIcKyWXwiPSWhfeAbb0FX23m0GgK0DlqpMwNfyWHJujcswS6VLD5Lkl1motM
t5ploDIKV7Lssa607+120RnPIYy1iTd/4tIUHE6GiybYzRVG6dlt3ScvdQ9SRhFhj8knDC6vidVT
P4MlndQvBK/eYaAQaUjwZrWtKOHZViKz1lk+1RizlS8JvRV4VlQCFWp6pXgCizOB0N1E4viI35aG
R2hSCxu800Er+ObMhGZZYfQrteKRxVnHEp5WV0sQ9ZNB8SBLJpGm9mFUhrFz7CBbGUH5tQvSbiUK
dlTMcdNzPIhnpZQkIj1WwzjP7RWYUMlACWyREFVCBhmqbx9wJTzhTauCFCeh4vhMgoR3wyiw8nT7
QKFyQh8BhJruxnao24lpG9Kyst5NGiRWhZqohVVE6P5Y8TXJCFG1NTqJOtdZBrp+06nXWUSk7VDN
0g10j5bOiGGgGTiPVno/XLApF0utrN7xQD9nU18gmQc0pcS9vo1aexfAcEVWnqgFiegmVMCgbnRz
IH7Rjl+DgJcnTUGvZYCWlcj8gmnmVdZwWpORVYjgz8pw1ZR6Qfe1VnQe6GCiO62Ljdcm9nKa4+n8
jezQndtOrlNDGf0kJmeR8DLbDoFNXmaoXrsSi1RuE06QPXoG0KfuuZXDU1UhxcNapFKd182R4txm
nRijiigewKKaHxFXp+yW1g1qbxF+14TFN10shpVV9ARFs5EG4wDqaRA3b04NnrgyI27Rjjpc/o+T
ocTJOjXaaVVaw7Oe05veCEcsI6YGSPIDicusoipXom7mcXPTsxmoqnfvRi7v2CERxqktmMTTyYYE
yVKuEsdy4DWXNQ3DVXSqtJnBorUnJo7eRikdbwXZqF8YAk9TotwAG1wzwPSyMrWFOnFwKqeE5zKu
ieLkw5zvKhY06gZnJQgb+jLsYBVJy9sNjd6f4qh4ECqncLSL46DTw6aBG19O8QiMPx9a75JTyp1E
zETjiPC/0ac3FQQ3k7JVHJFNAL5BzcyY3JHAjZDUs5iTbcS7rmzM9goz6hbK+OR4JBusMoRDV8DF
nsbI89OgytZFVDLdcrwvvN/Ym3WkXHttyldVXe0nUb8GkcHywDh06MS93aUHyFkeO0+Z+AF3yzYq
9CdGPB9FTwVNX+n9HWtouzShKCyw5QP0E/nrnMOCy8XIXAVhvGxa+T6RlQUdJF6csLb9QCfEbjmv
KWDHKydT75L0U2HO0GRjQ8Y6OI8GXMwwGa+8dE844pcYdHY5kaOFGcQfdKUb56pjI+ooNtj8EfOC
Bi476nZlJraKQxGVnYMqaJpQ3TpReq6toH5FrOvf+iDJDkOdZ09hrQRHAF79bw7zmv3zVODPkycj
IIv4nqVaOEp+PvTiejNRDSZrE6plf986ug8OkLwF+SsWyV6zVkXvcmYJizNzSPbb+gbn7MVoyosz
lxn15WoupFGo2s3D0X4BxnXH9/Zq18HWLRIDaJzhruDLq9A5Jx+b+aLFyzCa9ZMKnX2GoYNq1s59
YawmUz1mNVlzEa6mgZCcra/bmsyZaj4kIAvztl2JvgIwF8qvwfyljWa/syaV/UvP8FHRlGSpKc7X
tKOYXg95v0VqRze1hUuqyRmhJdlxsulX6sirNqmwl3pgbVxKxVfYKsC5pdoZbMymsoedzpCOQeAq
Jd9JleLNtciyaNJ94iXxRPCbXTsFSKF01lalwu6I6npdhFRg9Ub+TVGonO70x5h393LKWU5T3d2o
UeBDgX8Nc8YADkumX7lmsinhgCxzk65e24DpL9G9cmMVeBmEb+nqPpMbfa1bNDT0RvpOgxwoQ0c7
4DTZOb3qHtIigXGqp0crGreJA9pD084M9QFXGBheh2ZJVhU9yUuBwIfWB/XvCpuPlGRbeoqrr+FI
iIYU/8DHqIB5YepaqymEwZZoZB5vQg1DA8mfvZ0xwHMe6f4ou0c3qddqiwiG8Whi6czp8KyqiD0e
1h0CfcBHJZU7dLYVtcFHNzusbtpLAjpxoUzuez+mTxXXIrCLmwNde+wDMIHmnaao3yC0MCkdKwyi
DagwmTabgefEEymVh2CAC/uaFN3OK5MNLJK7f1Zjvtuef9aBsFjZFg4rl39hnPz5kcBhoemQYIgm
5VgHaYkKFlXcnIaEcBXogS2X8KSEnLsZP/aMtzhjICnvu1jZOO1E77u5kmMO/ITmoTgFi6pwELQj
Yw1y08dVe2AfRpcn0cSIlsY2xFmt2tWHETrM671Tmee3CEHRGzUM06a5h6kQ8yoC/2iH+8BLdt2g
X6shfYsjcUMuwxJQcQRBHmKKehhFiQRcTPZvloq/6X4YOT0PQyWmfIO08LyQ/KDABTEH1AEo0qYy
SQzNR4so3SVTcRAZcUqsMff5hLb9/Vr8nx84zamJfxg4veVdC7h75nf/feI0/9l/T5yY6UAPYHCE
HXBOd/85cdJUZlE6XG6L8ZHxZ7Djr4mT8QemQeyJ6FOm5kHu+tfESTP+YG6lkj8gV42dFd/sf1H8
yxSHW+LHB4mZtou5Gz0TxdZz9V8epMZyGJ8SF9zGdkd3Bq31iXXDpJok7yOQz6D9YLFbNhGal3cK
zZbH6FuGMlRQFLQqw4dCVXDnvUTqFWGNLVwPUJh/Y69tHQ6J5psFtCMjZNzZGuOscmEk+RJj4Mot
nmCiIK5/CetrAnumdFw2z/UqZiUzp0vfH4yKsg3ALkJMw8IyrzOKf3RGFADvI24PfLcLqRxCKtwA
lYw47FyHAHlQf1gc0SZ+ybF86UH+OVRPrPpQ+oQwzxOFrxKxHk3eY/Tbf7oDjK/M1122i7RhsHIg
H6+94l3U1yz6FmEZ0jSbaLK+KHoOvyRalahcm22LXeNuUO/YJ88kK+pN3WXqBFAmSdGVnyMMWqd5
tGY6a+B7ZLPd/NPU+pVgvl8iKSa4I8ANbWOFLCieK53jmnt1dLyJBkhghSy6yw5NeKsO+x+Dqn2O
Ob8Z6UNr+v0wFuRBaD6BkGYqXxphbScrPguckX0+k8hn5EO2JDSNkrQLhjunUQ+ho3/p1WHH3g8H
GYxOr13H9K8YXNvgZRrhnzbqLRO+iLwNGZEV4tmiE7Sz6YeQG8Trb21N6+Rb7K1DFkqmI8rokkUf
UJCKpWo8ttNVy7kuUGiTjhRzQ0BdLS9ydAEzOkdAK3RTViQy8R0A7OYcGCZ8Ol479L71TbnMJs4K
Ub/Pg/BxMCnoHRwk5IQp/DoqwEqjh00GZXQjZyZkTCjsPbMsBbEPNwS8xA+LX8gGLpdzFC2p1QRc
sey0vbBgZRevrfaJhywbngdkXG001zh4l5P2HFBC73h+CGHUbg9FdSukjXdIyciLtM57UFbXHq8J
WyVlqxnokSqU1OERBytuh+kxoGmU6OJLEbe+CSW8Tdqj3XAAa9D2p9Sn4nIdTtHBDTJad+WBYQmS
KYzJEhhd+66J1p/UxyR2LjpTKRlePGzgAbQcWd4KBVRd9TlY765L2PhdQ6YYim8K3uhKuH7q0t2H
gYurz4wWlRs3exjvQ7F3ksfRvunKNVZf9OrsSNjzVI06HLvTk6CrR52adWex3VMUWMwG1Tf6zq1N
6h2CZ6lqm1i9itg+jdV4n6rbMSV5op8a9aHhpJ5kZIfz6tg4k6/k18TN7xTYT271aAzVOUNKRMU2
BrHGSRia+LYsEbIA7JWGVy+H6L7reNaw/OvPjbeVQ+Mbbf21QNHHIPbS5hO5Q+OJUPEaRoNvtYo/
pAbeIHvfhM1Ejr9eFlX/IXUD+6b6rInOXcAI37b0+1aU1XRDBgV/2A6iWLXAFmCSbtsyuWYatNRs
XPZ8TTASanjEytxxXh9sc7qlfZPuKnjYi94uT5hkb32vnCGsFMsJSxo95wByMbjIL3iNvprgqzWT
s5gsX9yh8quw0RaR5fhsyVagspZRgH80izWgz73tgVPmGlVG/hjogGr7Z9cdPyJHHgZDwZwSpPdw
51ZZrqxVrbykXQFUL3mF4LdBvl03nuNHlrEJq2Y3MVJcjANdCWP83kXJA7XosNdm1kvX8eiM5zhv
vtbu3JGGTZFKZQ7FBU2HydDuxiG4VHp6g8u+Qhu4C+ahEKZQ5OBWaTZQxl/Y6CYrt8ounhfdMFu/
2aqJU17u7WrdTMHdaOS4twNG541tvlHDdCtTMMsIHi8eO33U0ktce+bcnsI8oxOPYgS0zDjZUQj4
u+NO5pT+RLhieMJNK3nlKj02DXg/RCTE4qWwsidLLbYtueGaYxqKhbHAQnlfBzp9201CV05jcSxr
i1MVD6dW1y5VPpzVON6lcUn8ybj0db9v2v6MEIBLNPVHaRxL99MrSBCbR4eyduAdq9ECu6yaxzEj
qWaqPqT3BdjgpTX0Gwr4mGDg3MflUI5P1L8CPGbEAwcAipREdoLFyPpIy3JppiPRYoobqJaqGKaD
YRuakZmxCde5CPP/X/Y4h2Wx2PzTrutYfv7d3/P9z/y129L/wLACmtZg98TGhh3yv3dbLm0oKN+G
ajiaymT5r92W+4cObxW4pOtAESJ49u/dlk2Slo2bx5BW1/lP77/ZbfHX/brbYlNO0lrFv2Ky8ftu
APphg95XRpanLa8QJTEcOPyx5rut916FibsGKlEgoGJJduZJcGfG6hvmTqQvHEivhIz6Re4yGtMg
4K2F42J97hp8nabpOU9dxluur5rPcZxeilK+9e50rYr/Ye88liNH0i39LrNHGRwOuZhNaB2MoEpy
AyOTTGjAocXTz4eaqtvVfXt6rNd9N2Vt2UYRwYD7L875Thsugd/cNPKQ3VasmMDgFhlfJ6e7saEB
m94Ft7KguQECeZvsYJ+W/rPV5k+xGRzdPDmQVgbNznYe8LY6OCPatWHVm77oTwDPwRJS3FUiApZY
IKyeE5ISi+FxV7jpyu3ELxWoejWOxPQ5ZYLxajqrcDzocfCKj/ylVf17HUSEPGP/rKEmrMKquoeT
BuEhpAicdSYukxt4zQ4hLF1nvGK6je5Sy61zp1m4JGvdZFcXpcvKbLfEpbDUkdVn3RKHEnFIx1qR
vvmDBdU7U6QoVkb8bPXMeUbgNMDPfpoDtKyahUVSRwcv5KBuQvTEjTdusQOA5qwPsIS+VWPA4Slv
euNsRJ8uiVqaE9dN3rgEO0+dfMmuu+skUnEMgFQBGm2n0qCmRR3oFduoZVsVme7C5yPAO0YG85x4
VqnyMHAfNbF8Ksr4GfU+3rMW+b0X7j3oU6yxjYdm7B4F0sGFss11E7dXgbeX2Il0wcv8kZvW1QZx
zkIOwqQtjJPw6mFdwbjBws/Wwk1lu0eLVaxkKcS+mvWeAW36yu3DewZwNDEYcCfRr9CjcopFPh6E
mi5FkKq1ZtlvtNOs7rGZwOKb0idZtB00XvWDAHCGgmnSbiKdVaKoxhfXLQY4HBR1Ms4JFSGJlGLo
khbOUeOMBQCDrn9KBdUzm/1UA12ZRCDik65/SEREsFpjbeoJ/a9WWfUWvGfC7+JGh6aNb1qh3WIv
+BKTNizdxnhywlw/Cid96aoRtJkIvIPDXJBoY3tfpsbRyQbUEg4bQJQFiLrDs5a6X9gad00QbCWO
zCU9GvO+st7jE9i4pvhRNmO1LZnt7EH4/nSLdJ0jQ0Fwnbo/Ogi2RuQdUnieSEn7d8Mhaiip4GwV
dvEF+K/ZpFHKFt+sXvr5E6JJ4wvcfsoGyBeIr3rgY9X4FoDvB/RnfxZ4YNGJoLCoWEocuSqIaM56
azUlSbMjzuOaMFs5S2LCeIB4fW4WvzeudSVcolpZxMIgCMRFFAPLzPzkrLThUfRoi3hrmnUapi3j
7sLYUyuLa1n7NWXlPM3W2FiMqJG3ydCruVX4ST7rD1vi/UQYlsE6srFl4g2pvcSmMDEmxLlZffEM
VHWq8d4wd/u406J4VZT1DXF3CKBPs5ZM99qlxEN6n3yFFs4K1YHQZfoAyYkQ96SXdVI3lpzS0CAN
j6fUnmEvWr7PRobUWieMo6i46x2Be0dlnXacxtZFEiy9fdWz8TEKg6W5CVtzYYLDfPTCHpwWwOxF
SgLLspzkqVb6Q1GpF5CsL8QJ3ZNgBkka9YGUSLK7RZfshYSOX+cFseAcDPQqWFScvIifpLJ/aF6U
rDxr3tQqvO/EZLj3XisEOTumd5GDN6DBQPNQSXnKK7XKcsQKQruOSRod8zRhT9MKTlfdibxVKd07
jC8LTgnIbDFPPSE5wqVDjPyCHs++2hYVidmBJsOzrp99Sv81r16t7dz1dgEmr3YA7OcOur2isq2e
tRRDk9vqKOgQC676OmFHAKaI+t/3rHXf0uH0QV1AtbP9ZZYl90qZwQoHzITRZ4DkbxgDjXbSW2jn
2wz7RdKy3gCmIqF+PsYj63I/N17tNhTn0LIeJvajPHM5kTJFK16HBid8aJIrPIez4FIhJzRO5IqI
CoZl2MzJ4o7J0zbrA5VwuHXzdljZ87wr9tL9aNjFY1eqG9iv5zYaniocoos+NNplNhDHmBgkrAiS
hBet0zxjAvzu806tRFHCbJvoo7tY7mQOeRbL5EF1/i5EP7CY7JZ0OgLF/Db5agyfQYI7oh+IiqXU
9HeZ4I9sUNeTXswJiP4733YlkNBOvZRcOemUItvSgmWYx5+wTBUiIdC5lTdLOhyLSOJBLxd2G8j1
INJLPwTdRgvdBFF6XK+jCMyhpVct2xAKR6/W7l3coEpzdTqrggPZz8ybXwzbHn/X1keEuU11lmyT
SdK8iAG2lYmFElXDYKaH7hV8Opog0u3pqNxdEAE6S/nOi0on+6QlS8DV4G+LvPwEQ7rriDu4eX1Z
L9BU4m1lScU659JMiNAZ4i7bvM1WDoizRjOMRd3b+p6pxTeRq6zd2uy7kW580vCX2Sp66WvjBH3q
GvbBD2hSDzKLkUNwm5J/dS6leTZj91mT+U6PkytGPMldLJ7VYNz5rOPcJQSO35c1aTm7K7H4dBNM
rBaX89JE2cWCaFyVsQeNqvGeEhT5ZanY+RBbkghSxBRyiNwTpDyKBwtP16z1eMAEai/HXrBOAMC8
CPvuufTUPSmbEDgWDpLU93ak6d6LTtuzEKPKN91domcvSHW7NYg6e2mDEyjIhFgzpFsXufMTX0W+
aIPU3Lqx85Q0DBPoIreRcm5g9iErGJCJBWE2jnaYpD7i7gw3fVicVdE+Qc+DxGWqW1w1tzbFTKON
+kNli2vf1ztPG8nBdodqIcL+HAYmYwnz1KAYyMfc3tLEJBzNfrgClwEXGn95ypRwUWYO+ZWoVpYK
+dTWymv1ww60s6YTmswdxEWshdu8GUyKAdbvut+Vr7IakVExu+kw/WJJw7yfRIhyYV1qe8RU73nf
vQQjsxqeHmYjBZMyOhuMYB4ll1mSFE0W8TUzFVKFyAPy7g17s/AOWk9XHku20GTW4pQLotuIR2gQ
JI1KmZ2MuNoZ1UQ8bqO/l0l1ywjYWJgBdYE0HTgcY3gIg3lV5ZUVUhNm0P3Yw7/S68dgzM6aNkG3
SgJ7lwkMJ+68qNID3M71aAIal9XeUCgTSthbBFqg6YJU0Z25a1Fay/jcsRpd1qDbF6EMzs6gXSMn
3VF7HyciSVZlz6euM0iRcRN1xlXmchiNHsrgxF6zrOVEzRR5IKkonwlSAQ1Y9nT4RsSMkzigdauL
aqkUALC6tCsS3Eok3JNz6OouW7puefA6RCfCVOT0ORWx6p2mgSlhoeXW8UoL8HRB48i3hD/V0MAa
BvCTeRtMqnzTJ5amM81wQ0QAKJIgGtj41h1hP6zCoozEWt3XnxNzODaD2A1WqdjgsxtmmZluVBAd
Nd1mK8vPd6NZRZKPeAk7vil+lecwBXnSQ+8vS9RL5MJPtyDOOOXpnBaiMY+1I18s0wR0bVhEGfQx
6mfTFKeuAwvioPRaZ0FDTHhc7QPZ/PT95MmpMpptViawLOuIBp8IvQzOs7XIHJbMQfBUFQTAFSWJ
sC2hvO45raqf8KgPZZYdRKfx/pD0VhtRuQCWGl98suXQ36TpNhqoBWy8A0wj+fBlfGq4AtqSu9JT
KzPzDCZC3rNIGrVxE8ApEWvukQHB2i1/vwjSk4ya8VS0YPPIdAP9hUMHVp03bRwanONETiN6I41K
B/RyBLx6XbceB3osIxADRrMzahdRYAIVxsLQQPotj0QP7Rp2N8/pUPmSu8xJT6pwu5UX4CQdDK04
IZKHPmR7+k3LoFHafXLyKBFW5WS2b6Ka6hV6B8EKXr8ZtEqbzk6ONa3DasqjL63DXmliRQi98DPI
AYNXBYGP3Z38g2vJ3d4zrOfdoORBjqtWbeZTELXppajimBvPuSNynrBZoUQCkW0tIrf0ELvhgPNx
6S2VkbYoHsM3UNRXYKIXYeJI1rxLGzQPpWMMC0Tu14S42mXsy1+py1xcb4L07Lnh41xMmri0y6we
IPfHyA6L/KRn6SchbbDEXd1feA4j5jTFMIhL0ecBFeZKb9LPeuRgRDSI7MbDvq0Dml82jfnqqGHf
NJlLBzISRlMoMm/Kz9Qdn+PWPSCgPVZ1kiwLP03XJBsyT538cx7Jn23lvzZB+8X5RNFY8HzW+XDB
iHAZA/0JOjKCkT7+bGyuqdxMT0FLTmipOjh79a98xjAST3CNeec5ftIDrcEPlaTZpjK8LxVoL4WN
YRAU0UKv3ODq12VwIJCZ8lvXnxV7wHdzyp1Vq/5gsPzHL86sfznC+SPy9gGrVpH9983Z/MV/znLM
31ydLoTtisG8Rv5lliN/81xBrC2mLIT6syHrb7Mc3eBL+A85tUz5/rI5Y5bDRAYOjAHgw2IV9+/M
cuBs/+MsBwsZoySYJrYDWOYf3VGNVrhxMNA7Stu+gStDqRmUN2OgSJt8AMWlF52YwqxkWoQvNTAy
WJkSB7Zo/SVyPoJf+opKTX4wyERAjmWTlNNKoPwkYmVI4+G7KwcCUZ2gwPg1RJkcqePqkegV5UT+
qcPoRAgk/IrFjCRbM1VwPpOeZYSLiEpbVtRGF1EH+RmENYKPVnZ7UgzxMSZG88ATVjsslyz5gLiJ
CrZUtkWNxOP15CG+c84WPU62CMswSw796AdbPws04lyrhDE/Eqb4mf1cgLdXGMbei3JvXdKarfCP
1tEazUznr8yxrRlJ51G8DrvxS+gAO+r4kg3i2XLdDB8NPE2n7pqTwYB2qevmnaCxPfjMBzEgWKfN
uMIvQXkZxLeUKPsStP/UZqfOVN+R1C1uI4Me1zeiLR+XgaEZoS+5cJx10AjmZZ51hINEkMhkxisv
RcoQK1scdQIgUBqP7wMGem8U5guxHuS+97j2XS4B3ICITRhMSVAnAGS7p14Y6VbFbbgxouJ1JO+m
b8qzHsprlCI7h372VGncZaGF4i18ryoB6jQ+OnLchtwIgSWOU6KOBdaoEBl0HPvfmTmS1IlbP+1R
UghnOCa4/hzbTtiB2QcYix1lg73Rhn5dNu5JG7uL0VuXjnj7OaoYWaDRUahWkHVMMpeCzcjlaOXW
EawqNEl3rpqUe88FtnU7gu4MbMHhjrETtomCXtnVc47RGtebXT2G5LItAcxxF5NEvcxLt9o4dXBn
V7SmQx6WWi2wVfjE92nTJHbpmP34fTCB52pYpBE8LqWjrMGAtaBz4t5nTsYF7dEMZ3thcdXiFEOu
/xIL7+pX+iutMNMgU6Xb1JePwUCWlOnxarp+1xUjz074ZeX6iXCyAvedfc8mBPdo2Xa2ox+wBrvs
kLRd39jnRrcOkrpsyYJ7VlIqcKlkUzTaUWrBe9P7l7DudyKdPyuJfgub4UYzum+ltw0nuNiu9+C7
YkPhukJUj3qImAbLXqvOOwI6zonJDImbWth9vx6IeV5miHPRk2df82Pc6ukuiiSWYCRnLjktLV4b
JkdPTDQOKR9KqVeXYEpQx+ZNscR8Og9fJErtPLuGle+imYnwAJrhY1m1cuObyO+QC+Rga2bkdFSy
kY17YnGBrzEhka/eINdm6p6MMXe3nYh/gtFNtqOii4pC37k7fkMMJBERhpaFC1em/dqr1J4F0M+a
1evEWhEVMQ6DJiVjPjAXU17wWXHChyFLR55tgFPT+OwmLf4Cw+NfVEgwKgOt2PdfJAWdZXYvWKBf
3chLloStfJrD9ETY37jhILexxemfYene48ki6dQmjm4qriLr0STNERdjt58iZhTo5O9CLw+FbL6g
Id1wYV7cTnsPmuRtbl9ZruCa0sINSrQHI6u8ebB8i4xZGa8cQOGOdi/C+lN1zYcMeKyoC25llBxS
Dz6eVx/MOH0wiuopKt0XVUd88pJDK41Tpw13rfaORAvcU988yyZce8reUcFtNQ0NgxZnD74cj9Ng
LmP8uH3r/JpSMz0g8l/zqO2LOHhim3cJIRhxC21FMVMKwocmjN66UrwWgdyBDzyaXAA+NpfEnWOS
quFFWeWDk8hDXPao+PIPqdM5CkAHeTNSL2dHRnd0HfU2SJojARMz6cXStt4Q6W+NrtpPsyR7Vp/0
H1FUcBgYTFxRtKmngexPdgGpfRa9+wk0Bk9GnkHzGe2PwmbqBzV9XBhV+ul51GAhIbauedHYwiYG
ZBh6hrUihwSptnjuiUA2SBUX3RiAwHspc4IFslIepqb44BQnxHEoEipmwVwS5lLr5OkmNO1tAKlu
C9kHQbGbb6O0stbSq7+GsXhK7Jb9o5DNAij7aTSdfRjwQsz80LoyghM102fyFE6USfxVpT16AOHu
maFsirMah0loihgavGD8T3hzy+XZ1rA0MqXZa8r8VwdaI67DgnBsyz5Il11ApDI4yZzjQUeoTl7t
EOj9MMfsqUvE1mgZ4HT5BvvltnO1jdW1eydx35SKfrAp2qKZKpeJ1jywYt6Mbr9OY/ILPP3JMrN1
0bgrJ9OebL08s1v66jr92iJL4GLZ0fKuBEOURWIlG4Q3zxjSl21pf4pWvunwCdyh2Pr8qf2p2Qy0
SrYYTpHvrn2VrRLpPTsmHhC8qPR19lUT06tBzGfkjGtymcAnRcUz0vbvgQw+WnXJj3DvBLH/MvLh
GM8ewwmWtqXtJY9VAjkUw0S09EDs6y7K8qDh28CsL2ESoId85Zdk0KbLaymQ7+Eg+5kFnsO4NJZr
cmweYz8ov/3aTtg19wYCUvVelPpbEs90cSudFqU3/Jpa+N5WRv4pXd4rlfiedSqBzGmTzWFU1rYb
0lcmMQCsbPFBUN2w7zlpVwqrBkNm/gqpiaVAdv5LLskat3sdQGbfBlc71diVEASA7WUuAOq6u0y4
vJZaCUOt6e0vH+sQi9dv1w9OflWhe26aiwwHpu6cI5jFcQmYbvFiosCjNZInPZzCq9kP4crxQcWk
05NhhYSzkhO9NjxmMkGaXfwKCclU2/oB7zYu+6KAagpEq9Gfu6ojyC1u1oEf3SMZ3GTJAL9zHlHd
CbbBBlnt1ANdrCNRFh99rKAddddKI40vnVYTDNZlYxPA2ztz38SqfalJ9+QVBcIBB464aVxogs6q
ott0G96JwFYZisLoR2khV+88lm2mrm5tgCFOFu51sr0no3cfcgcTVpZYRyOa6IXsGNqHPjwkQ+dt
S4MtXIepfCcnvIgDUyaGemG2bcz+xYYQh0woea1Cdg4t2Wmtn72YNW8xpB57qRKI/cmszXCaLfFf
u8z292bKG9rk5NQnwwthcNnGBTbzfyWN/9Mk/Ut14R9N0uVjLJJ/0iP9RV0Iz1k34Td6CAYBVyDf
+9u+2xMIBE0h515H/GXfbf4Gk5pNtCEtlzWX+ZceicYK/zZNkiFNHW3tv7XvNkx+yD+oCz3dIUOL
5TqMT+KO+P//su/Wmq5BdB32O/LY+DBim+p/Zb5IbxaIsDmwXtRfWsn+Jc3H+NkXLte8uQ4VaYKF
PWFRY5RYBfVNatVL15BoWPqAk6riPEX61XAxPoRt+I1xkSPDRBDWKPupMqJ+1RZi6+ANivRhXBSq
/4VF9HEwm0ewjGyAzeesqrp1EjQGSKzwaFdyUw/iaJLPeU5GWW+qXLfIx7DIuXCcbTclpyKpnvoo
+S6yhPEe7kxcUWqbOC7xB7i8p/Qj1rJtWWmH2ksPico3lnNVkb+qPbl16UaCroFNna+sjPrNYLPP
3Rz/mnz2KCbyd8Q+GQHsoV2vPSy9a0Ye2AEjfAtZ+dSAh1pEg1g3RFbGToWyUOrYfjCkFWPPUJlD
nDXsTunjMurzOfaohIekpoRhJj6KEuZ9FDqXxJQXvS8F/6BtYvgYKpA9ajLrq3H9B4AZG2UxCOpt
AG4xCzWocs4TUKiD1dKqTVWEmslCFmhyFmg+pp0GQoXpkVkWGQF4ZbqrjbBI1RwS8yN3Wm3bVyxy
KuIF6HcLia/CG5neQaZInXZ86oLyrEaw0V5T/zK7Hj1eqOLLIAACdrpRsa4rupBASVxzgMYttBGx
fDAE0kIKQm1p6EynBwBVNjl0XkOZoLLp6iragNCpHzU2xLI2ic0wPi1H+5JhsSL+48D8/Y1xUoTv
q7pETv0rMfhmRaldmScjpGLEiDST6FACBlZlk54Gr0HBVhAUYcVg/7hrZqAW5tdk8F6sgCDCyWlK
hKGIFwsvefdGt1pW+M9IeztY8fSpD+4+dux+TdjIOg7RumaTdRpUfRlBo2GLAFrudJ6zHwLtzjyv
WbRspJCvG3Q3stx7ee5vbeLLrdbUN3ZjEqdD5+8mWbqW3fgsMgzuSeOT5FcYx7Elqi8aVHGwJ5r4
rhHJslYDWoycx5B75UcStcgj4b2ue4aHOxHzJNhTAJ+uLphI25lzS3WmYC0fpEWeeesOAlRGbsmi
KlWOYgFDnxY5Ga4O/mgVG7aTRcLk3RxjbVMoEACiN3daKfpLPARYOnxmktSW05Y8XYQbI+5rVvaz
pna6Y4jO1pEBFkraLM0MSVEbd+U1kumhb1ntZjldqsA8tahjBw9HqHVIbZ3vWrUWZIKiW8lmhL6n
F5O7nBMDA9ieYZhu/+Ol7jbDNUPOw6v/t9b9j9vo/tH8DD/qKAOd8f17jN/+63//L/G37/Dn3E7O
8XfIyeEp8R+d6dyfd5L4DeK0g36doAmLxIC/ze0sZn2eraN4l8IEuM0YsC7aJuQHmOCXdO4217Jm
kbr774zt5D8Z283yK3LBwDnhkPjH7IBGE6R0BYaxa8HbfBR9F7/E7hQgs8IsCE/O8ROGVSF+14DT
Yzu2NMlCWdrbCEl+rxex8SMzkvDgBqX6lRpBUXHO19EHJVpQsfJ3sf7EbWGeAgDXnyQIodbgJH8s
6j7bpyaw5bS3Q4KwgvBVGzG2l8wldrUpAPySIlS6J2I2DCx8yjqXrmjeEBOVL1qJPkSzJt8mzcTT
xxXrX+Ylfm35y5AYPDbxOab1lNXHMU5UKhaaHViPTjS230bpQSqCwqAwxuqSxStKXjaIpj9zfAbm
6ATb4uwXJs5nO2QTV/sxiiwiNNm0sT5N3thIF1vwKOMBGhULUSnxDzcBxDeifb9jQ1dr5AzyUzTt
cEfFBM45AjVkxqJaObSty6BLelyXYXEfLHCQ6yTVw0PWt8WrZqQefXZnk+/kDIiyZdtDIa7sXhF8
MnZXPhXsZApMyit8M877VHcFlv9AI3DJ8rSFZmiBzhEX1XszF/2qCXiFfY4YH5s6v7Bg6KJrHeYC
F2NmX8HucZKsOjiFiWQuZajV2IO17PoindVyiwJGB6ASzkC6rtp2x7UxmiQ8cFF/lrLq9gCotGWI
JXIDiiDbO4D3N3WTjLvUwnxlx2xdLUAeqyZMzQ3bIWeVQEhcpCGrqYSErnfNkuW26WMgefE0Lk1u
yHXmacWhHW3jxutP8ARgszXzdPyZpiJF14R6bxjNfI8uanjSZoF2VBo+YAmJOr8pk/LISsha9YqI
gSQ07JXeV/aum0CN0vS76qJsQrAWuo8wHYBPgQyiquk3XRFDY3Y1B45rWClM9QwZdnqh0xA5QffV
YalrlsrVIxC7JN9BcEp2U+QzGXbSM5odktGGrjxImtdf5Jn5353QxcF1tOnXYIUaBNlCbqaMoZfe
cuOV6YTavyVjLzNzY581qNfTeqiOZje9Z04hz8iK5KGMsAlWAU9GksgKeaEyFjIykSYNLnJa8G6E
I1TBQc1lCfJGk+VNESwj0yEUYyhAGaRst4aedfY69HztVAw4FvnqotwxbkgfUU6giXQKAYdJrfUK
ilBIAVgGc12KAsX+pObWF26l4xAbyjI59z0j1YVTDRKEjkeORBC2+V7xyX434Rjuu0JBMLeMNn4G
XkivCrwBFUTAH+zRTwr/WBiV/RmFhsAejUp6LWDMu+X4IVmDb7EHp0xJOxDpjHVpPT05vLLGbjZZ
qPwHzYpGxF4qT586JxyecyoYah2S+oyNhAcHQbFKC3+Zj0xUttk0UJW2sv3qdaM8WqVhuZjgQ2Fi
dks0B+api/kgCbU+3sjWF6uK5h1NSyUwzDfFmVFXdIrTwN+Lzql/Og1/CDPRJt5/bYrvtl4UR58y
ectCfaCHzZuccm1kXxt25HFOLSmUKKjGblVUhUu56KUA1hiQYjFIpm5juQTDhA2Kq0WFOOTAGqUk
XBMXezp4yY/SDgNqlZ6zVTUhU5fK95aCOJC9S5gxqXiB2gW5kd7H3qweApN+YXTT9N20gk4t/crm
Q69PEOa7AjJp1xHhXkczwsCve2z3WibuhN+GJxxOrOZj/CNjaGrpvZ04NUw0l58lKX7nmC0k+emB
/4ZACVJlnlbTqoIEIRD0SX1jxaO/HepB/TT4fD+0lYlaV1lufWbA0jN2mIQ8MzWwm7XVNQbhSQqy
1HYsk3wPp3V8CGfrARumWYVjAFcDlAypUkv8VRZ74XPte/KRbEn/vR8a7WR5dXuSqF1POb3KYSIf
+tFpxmDzH1/k6HMMk0Wb+/+tcR4+mvCfriX54j/LG/03ROIW3bZLNfKXlptAYBckOtpzB4aoNOeF
5Z9rSWoYdOUmtly6YCJraYT/LG/kbzb/Lj0W1Z4u5b+1lSTI4L913Kje6eHp+C32Zf8YPTCkg09y
dYarjHNzAWSUTBrnw5ytGiHCFzRJI5O62c3hZh/IjG8OLo86HW2w4l7xQjhiveoxiJSlHj6z3N9m
epSuTAwpmzRXyLg4gSSmE6RB2xlshxJnuEn6hgCLCl74cZP02j2I80dQr8CpABV2CWBlD8dLw+Ok
zxYYoh64umrS1/CKyb2NeraYrTNxhGklyqkEevxjvQCVmkSZS+pb7G29NsyOMphucctWtG9jEjIs
8C+Ouw1kdZmm/mpUBPhKKZZE2mNV1ydjy+0WJbdy9r/acRmsFefVtssngGlmVl4KXQv2lTM2F87X
cVU51D2+zFfKQSlV272H98MvdkHXgYxW0bjPfBU+hCp/sNLs02mRW5MiZ9B/emYEULpoow2dIGiu
lEQ/N67xVuVB/66F6bR2KiHQW0U/QwRLO3giMI7zyB/Wwo8MFEOQecYoiNZlGearQBZ3N2HQ6Wbi
lfHz1Y+NeFdOfbyNfDs9Y53Xrii2YX9VSoOPUSa3vtQBnjl6C8+oYhlnxeo7A3PPihHqjdBnZjYa
j4eojTIAcWKDbG2XYjf3Y/hp8GVWFW08KlJxgtr7HWj9LEvUgiOjABTTDdVRiXSEV5gn12JgMVtB
Lz9rBaHHdl32G01g6aR5b4+Z21IL2TWGTEyGyy6EOkOpcWyIBSVydcrWBtnOGRLP9opOLVtW+Ge6
ebovkeExHBaL2iy+x0l8szbhjjclARgc/GufD8IC+wSzZiq2RUZu6BqWoqSg8WfQibMYZHeORfvc
z0admkX3KawmHYdn2jNxRr2b97S8llGmd3SxMTA5QMjkr3qnOh0uxjwoHXV3Q9/6089LbxHFntoI
mSDx8Wq5B/rS73/fPVDrRVvq8B9QwspzTJgff3ZA15n3amUFrEeG//Nf7H9mor+f0PP48F+d0CB+
QY98NH/Xfv7XV/55PBsQfiWnn2ey+GBP+tfuE+MP/Sh3gXCsmR35x/Fs/2aj5ZhTxA0Iv/NM9L+O
Z+s3/pEv0sEFSw/j9b/TfZrznfN3A9H5F9L50XSzHPZYlP5+IBogrtPoAcdtrTFtFBaMGCpvQTWx
wtYUvrmROa5VjJKvbaftAEhjXfs6TJbRP6bS3Al9UCDzSzCNCDk096GYnHNReLdmYjUE72FJvfEz
r/oPYkvwGNaUkk7tbJusONHSo42KtyMF+pLO7Ejs7p6dBXOgEodMofkbpRkgrclsdmT0LrL6ezLA
e/GIkbRXA4XxncNYOZdeVOmSboq1Ia7kICxPdhoECODkZoA40LfqM1T1ueq7O0pdohVI6qvsJ2kC
GA9cdXIM/dyG7gXXEbuFIXrIk+hgO9q+h/RA46UTBCNuTimgP+EZW9HMbVstvwykbpBYhBkPvy8i
9mkxufompQpzI+1IELVcoEk9gchcClaS/OL9ypxcAmnlS4dBKE/KSw2kZLK0a6UA8EzV81hwwYTS
9Fd6kjWLwTUw+FFyGZowd/ggW8zoUbSs3JjZdJ8BGBe/uiJ50o3YWyRjWqzads4M6IdTYOfVOkLq
byamBQtoQirRhTuFshahTrPOW/fD6huTEVq4a5R5aEZUxpkcIKLhNZqqLX3HbuqKH5Vfnaq6P45h
89aWsqR5bH410zyuzUgGYxxnt+qK2OAlD4I3js0rqSb0gfrw7mr5bgjDhwgO31JVQf77rBqJrvOp
BkVjnfb6pgIft+ukvzV9nMe9ha++ys6oA8keQsk4ZfDJkSP2BlpFC701DeQ61+fQF/0com6t1YSM
nyOY3ICllbqb2q0/yfv4GFW2RsG7ImL74osCvb55sSfFWjPZpmn4gqED8YsN7ogVIxa4DGvuPszg
gonwKhv3mZnjKozBl+KEW6iG8Pb5f8Rcq0wm2lmGvrFGdIB17bGx7T4L7PCFGu5VhpWuIxnCQLuZ
tD0G8oKUmrLWCLuoVQN5AENTuh3r+K5bRLS3up9vi7qyoHOpFz5mKwKO9iXm+MJvlk3h1vtK6K+9
k67Ngte6N0fGo6ugQzweylat9AJF94RBdiMh6i/8Mvk19pCq2iIhjtIvyYQEPqVqvV32YZByRwGT
CQMtXAfxeMHlRgSU1N9UEb4aQ0yUtM4MJs9Wucr+D3tnsiUpcm7rV9G6c2qBAQYM7sTxLjzCo4+M
ZsKKLukbM3qe/nxUHelkSTq6V3MNNCplpnfAb//e+9u0yUPpJK3yYNgdRybE+dDiaVUldnIxViWn
3So1j1ioyMArKuVrt73s0ijfNoG97TPrI0K8RgkE80fWiXMxlpeNMw7P/iwX3rVnHhYR4HCvgn0X
4LXtMnzrPCnJF7BGHWwWXFlWPFZxpDd5NZJfbmFCLPw/RSQ+tKo/18KEw2AiNSR+98zGrbln7kzI
W/vjVhi6P9GUV2zZDDMFVhC4cpInHB9plbBd48lOx2/VNT15bMUdzzEOtUdmKYrHKXSwSYVOj4Ha
mbyPooCbhl00g4kq99VkG9eFoyTU1JakoXbMsCHktbGGqg8LNVtXTDxraxDOHXhB5LtLq6aNia7L
QLHDN2OSf5VmFyBRnN2AuhY44iTt0gQ5IBXncRrOU5vv+TimbRG3Eze5Jf/wtXuoIwXRbZE/3ZKD
WrVGgyl2G7Cr9v4uSJBC8xnmDHOmgcvFnRg5cSjAlkm3sXY/jZb2zbgKvmVWXic5n3ijkp3oqe8e
LMPeSV0+5vMAwIlvSzBBbYo6i64cV9vHtGnvVTt+4tvHztCS2O57zY5SkBYDqNCHw4TTiVT8zpQr
GWLpP+hAvVsGiFjD+JX7+mtGv65SEhp5yupQVfId98JTAru4Ueat5+r0UFcLUC8D9izF2DhEMgqk
/JnfftG+NRq6BhYAzAVJtnUSNiv9ZH7qThzSWNxSFRjTtyIpWyctgJCtXxMvwKSTBvQ7TZ3Fc4hb
3yhGfkPC6QlGLX3IJ3dlLezh0OwMmO8biRuFm4HD9mcWnOK97EFxBD92gmI07uHEVYz32ZL6VNSQ
y3tBS2ENGngnBzx9o98Dd6AAE5IZ3dyzxagY9VG/0U3HYD/bcrOo+AdH7mQvW/LjY+0526o1eC4F
IgixFxRcgDP7l6rxYGmKEi2sTq5ZMoYkFHVY1UTgbLQrVBcYBake4TmP13pAgIPKg0BR41IraQnC
bG2AagyggdhtGd8Hjf1e4JOCIs7I2fI83ToEnP4zG/5xev//USge0r9QAVGW70yK/zgkuvwVfx0S
1zO8pAVCci5DI2Dw/EOi4AzPyZ1zveuu5mHO+X8bEoPfGAQ9ZIPVROyshYl/GxK933wgh9zxTHT2
3+3K/86U6Dl/f4j3JCMohdwBc6dLw8T633+RzREVckRbZzlAk7O2wouoDTPKrQ1Mu+9AJBtp8iqW
zr0nBSy/3cUE4jcHzHBlQ2/V4K9psXJFhLU+gIsi69xjg2EKGol0DkObcaE7o7Nruoayz9YqWCM3
sPZ8/e1FsGKNsnmM+2UTNV0ptq7hx+Um9+2HBEJgHidnOVrcF0YVEbI1ph0b6Gk4EBmAgGWJraYv
FO9/Wu0xHF5YUXCbF32MOGmWvsCTlvMvWMYo3vo0EB+VO+p7kWHtauRMi4+nPnOuEhbV3G3QSVnN
9d3Xuj7bjREYISH1zzHV9xZReoYuBd7N8uOjTlAhe6vCTpy0Rdg3VneqxeDdAbLpQ0SbLOwLSg7s
mE49T86naqgeunh5Ksjrpm3wUqL2Vs5835U90Z+ueegs8ZCkxoc9BtkJlx7IRtb0fo0yLG3vtvPb
Xbx074H2X9WQhbHrq4/E8apnzqfpruXWcxjgFt/wIeBf9sobxb13Y0HKqbKVzchWuGzAgs4KworX
ZAlGqel+jtqrhUZ4DtZ5zd3Jz58nGZzNZrR3XgAYMh/mD7d1DoBqHsxE/sQFP39GNP1CJC4eC9+/
9rziOmcQquPygofIoZqH5QwADRvy0DfiXXtQGvWgyFfogwvJKC77nR6tsC2HAia17ZmEZMDFyJKP
XF/MM+Rs2xVbU0ZMot2wmkpNP1EPSMXupnO5W2qreetYcRvKuEqW4cyOuwr1wk3frEdzQ8hv2vRd
djvCHwztxqxhKTrJvBlyduyGh88AYiXJjAiUk5ZYplCH47Q2mBeCN0PMZNwcxAKvni8tX6gv6qGg
AgDatZNsbQd6TIOa9sI8IQZa9kd7SJ4TTMp0J8+PukidcFm9InomlFep5CLCo81lVdUXOVk4W1Dg
zbbqZpL9DScSKhhHKobBXQLWmWb0oULdSKMU9IfY/dauWqijub+zcdCZRTCgPXXOtvcgY0qLfHAn
740RxPRg0MoZ6LeS8OWmasbrvoak7Vb6bvLgjlQsp4LmqRpNdwfmEstVUREdWEHfFcRvMZnJwbSn
U+KIc2oVGYDpst+7KyScOC5prUj9jCeKLYOMZ3oHU7wD97b1TKPetZ34rFETD7Zqku2ywsjLFUu+
jMyW7ooqJ0B/zHHiMkjzvPJl9V6qmlo4COf8mHbZijyXU3oM0CayoMy3tkVUnv0LEbIVld6t0HR3
xafbK0idoBVbRtSITS7ip2llr/MGG/5ieOykkDGjxkykywprj2Iaa8C3x453sMC5Y6SOQ8qnzsIf
PrqpuM9H+zZt1aeZ1oS0bZrnln75cHvrxsuYdHqy2HAOk8uuw9BtjnjeUBevTN8RvFXQorqMzlIl
M89dOPSFbK+LxbzuZeVu05VVHwfdgxjaH7haCagGPwag9pWr/J1ROpc0lrybYO9HJK8NYIWrepiv
xgKD9DRy4cCAfDddY9fLgGruIpOHwofYhGniPqp4JfnSkqzyg3O8zPICX0/6MAz9VwCVf1zx/B0y
TDiw4NvnK7yfJZ4TzisQ0nGqLETw+2HrNj1PGXPFiv/vjSKsrSjG9+FSAraWBODh88PUpDjAWSsE
ErKMN3yvd8rwurBavX3Q1oHSJ/HWp4OgHd3+StBKwJGGm4wLy0avlQVLUnHF0S/rT/ckMviGOBpv
gdkcS4ci9Mno7k0PQk+s3zxWmGFVQs/UCpaZrKYHKXFxBMuiLty+hJRZg8SMIPXsxBTEO28tXqAU
ZT6AYe9DTgNfqk1IfvlM8TE6+ZwhNRLpRItkHndwEu3EWvBgRvKBB/TTyodgm4ve5gAlmMcRJG9T
5fs5rfp95aQ5x08CJghiXK1ro0Rp9mmorAW7ftteRM6461VzdKmhsMcVsk8xRZnG12lq7gbX/DKS
5l7r/sdgO58tZTDz2myhB7236JCEA30ovepkBNNNvwy3LKqpiOzfahe+sxMbz0Zng0JrWH/SZyDX
46JnYZvEtEPE06JsoDqMa4HOWsUxcO6mmoMh/36gqqOnNt6jugMIGPat5Cq20xdzFLuOio9eGcDC
6AUY1vYPoSGeJsMp95cwyKuzt9aE0L6UUxuSm2o/GdGzWZqnnnC51TTfi+tfuGa67Q0Q8dxOMtE/
WE6LRZxiEsfC8tP4RICJyppSPMErPxGifbTpjLRk9IJP6YrWzn0fZ2xBTWjNamt2zaErmhvX6ohC
AnBw4GHUSw2nejk5SUYyNIARPO1yL4N8C5ULkx8PzvmHjAmzZiztKWu5EZ2zo/bmtfNARXnIqaDt
QiwK4Swx089BiImRtO3qobMeaNwhQgwpuCIny1vcG359LbwGZ/XKfIKDXErjrkktTLb58olR/yYz
XRKm86GBC0+A/MWtimOpzNMkARRQBVT4vPy0mw5zYH3HDCB8RNzuFuvstN0+kzjdcoPjScnNYpj0
2fOH8xwN37QmXlRli8wB03eQwceYzG/SGAk8E8aF4O/201VmUo3aKEq5fI86jyT9pOAZrTx2IQNM
CTwe+kXzcbkTtSf3tDG/8sxD26hafj1iiTH8qfFONpncxE0BPcEbaGmZ2uCI7XMA3zf8TFFPL6KM
+c1uHM1WAp+6TkFlG9aXl9Ws0zuWglHvDjvwBoQtveWtbuj1tFwSIckypecxBZbTx8kKAaXRs6Zl
F6+ahb0+WzbBCtHh0Hzjr0GkvJuTw9Cw6u/W6GRQqzes4mjgWIQ34LZONiRggnFXmGIYU2ggw4ew
A1zOR9A6xNUkvbYaHi2usR4Xlj6qbELB5y4eEZBN63yX1t6TXrw3Dmorfj05QPTwwMaLg2FP52lp
X7AKXMKSN8Og1peUZb9V0XDVT+VVsz6Uy8p+FitNOzO20psOWFSuTK+5s4QF5C6+pDS2DkuEq7Dg
N0PDJmRe/wbI01lQhlUb6qcnYjPMbQBeyzgf4sB8G9Po3u3NozM5J9O1htAZ/AdVk4mSbplvFuH8
tER0ynrv1p+qo7C9Dp1msg5DrujZGMYVZzC/S0k1WhFxPC9s+0vWmsNlckir6G6xsBLaxF9rWs+T
QgNOani4N/0FaykQLtJMdqXudk0+xtvaifS5sodg2xXGo7vG52N7NsJF0PshLET/rCteADeNG2lQ
l0rPkLUf7OBjEO0TeMUsLALcjQ5+io0ysSKOFl+hGKvrdGK3XBcMly7khaEAOD+v2O7eksXBaAsn
TAc9APwcnwKBJQmfOT2MffAEuR3MopA0NpjtgQVgFvoVTsDKtLmrzCTOeEpQnm2newjr1I+uvna8
Pw4Qxuk6kghwVd3KY9t3VijsDENIgDcBpbDbjIYOzqSxHsxp2S/u6G9svQIyFeynquuvo9wdbwtM
GKEFBFCjDIlpu9DpwgsCj/If/ft3/ZuutH+lrvwTjK3LH/nridn6DR+5cFG2waiZ9i+yyu9naVoV
sYsjakiOxX9VvQN0FbhpAUcGCwOr/z+yiuXjEbQt+EaW6wXY8f4tVx8K+t/pKr/j0QUY3WC1EDrr
2fzXE/MsDeFPNJ4cGz9OHyefcEMNchnyvrWE7jQy/Nc2g3Vb/RSxwa1qYj24WNar7+cfhaOPw2T9
CIR/lFwDHD6Nywp8FISMaOUW1m9UmfsHHCjkqSTWHrLkLMXNmb6BmNPewGp3r8j6kdSovCN91Sb3
Y6u4VdQUQNGU/q4bvd0MzCLBQFZa3QeU0juSee8ymW69ol8nlitnIZlZ12NFOUMMiZqcHSSzLT/x
cksNwadN6i5riJ+m7l08egm7tYWNVDLNOzx/FV3rdIUhU964qbiwoNvvvFrVtI0DaCtV9aJqFBN3
9CDVTB5LqlkdO9f8NGyjuZho1EXDbfGaRZ2/USMJwib5MZOcAQKc6qPj9yu+cTzaFiDJyKF0xK44
OnCougWNE9EYEuc7ndhvrct2PCude2ot6JevYrUxm4ZuJuXdmxODdJp2H70P09esshxLnMPIVdK2
Y9Nqv8VM7VHZ0FDVUogKbaB9p4x94BsjDBhBZ9ty3lMH9A9jH3AbP5a40rlf0E80VUH/kKYkw+QC
NWLwsUFOFhJTFs9XqcHhxEAI2OZ+Q1sZlbShOwiYPDgZWgkps12Wfod9gHoXTG5MKM5u1Pw9xajA
IQff5mi+TAYQ1LL+nRspn0doBGGax+9jUJ7qIZg2gyVe2oJeMwyBlNG2o7WJOCtDxkAEEYMVbblO
DKrnY3j9CWvu2UYaADnEHF/6H0tr3GFbbnDIzS9sEtfEHEdR219U6A/xU5O7z36lnLXOIr9JHUhr
Yw3yyGj9r7hTxt4x6YjJjZlbbJ6029pswcvP/NYrxYRh9w4UndK7cuhJwgRmaMQC8p+eOSKtUF/Q
1vZHKvqf1A05oWkXUSgHb++aLY1W7cxvK8WEDlHsdsiw4VEOjpfxCtQZbUDpOZXmkbpdfkBA5Tua
4NttpK272fJOjeEcWTADPGtPWmdHMt3F3iB3viPx54RaTmdSSS74ioBSKRJgYdC4zxGUj9CKoluM
awhRZcDxJUm/vH6xdrXGjFgmff3gEeBsMZ5Qe0LZWl3wAK6jlCGyZkcAaYV9dZ6+d47od2ZO34sA
0wVGh+ztwOF5oaEsTPzRQnWq7rKmqvYSzl3oOSCxOik8rCAz51hBq4WX5WqfOTD0UussFh5Ouc5V
iIn+LDrLDf3EZDhJS6rTh+e215yxtIRKyyLgwfVINfrxqddoA7gbCE2gFbH27vfsZ8hzpXxnGIkv
I2IFKB1IjuTt2D2sh04saONBtM7JSOCmLqMEIu35zzlklg2tEaiW7vSNYVaDf83GHT0DrOJskNS+
uaLmIpNMyuwF26Lt1CGK4vuSKqSt3bqChVT8OYj01upweGLIC3ajgyVW1A6unrTdDVVKKHEcBj4y
+8tuB4cle7CGUrrXJIY605f3LdyyTe3Lp3HWsCRdAYOknj2oMhK9BGPwR8nRihTnOlYllJZZcn4r
Y+esZU8QG65JXjPKl1hupgjEeDzbZ9BXX4ZIL9SUP49FmeyWovpZyYifAI8UeDGadqchr1Dq6ptO
L2rrFNTNsMz4qXG07NnJBCgvXnGfVFS1V8q4jUgT3bnsLJiZFP8KJEqjkh+BYdxjnIFonJEUZs8b
4iwYKFkhTorP3dikcnmNkH72yaJezDImdWl2X0HJ8CMQPYA21ZdN3z1NTfOasCnYesqGCktl8KXd
jC4tWNlNY04/aQb8aeeIYNna6VMJvd4JATLTsUHgRVLEnrr3GK3vhqZ6qfk2ef2sHcn07YHr0N5V
g8fxFNfimOSXecf0CukKzxC4C55IK7+lQBvP87jaLKluWFiyB+gz2Ya5yQNl0Sy7CCI/y2V4itih
qLa6LLCqhsIygXcjNqEb5azrGpAGdg7LzW9qGqn0sYaetgUZcKW75d41mye8mt02zVbJHormYjl3
lRu/RZZzUVvOeaw4C1mdexP16rZjVRqa3BQ3HNZvpgJGVRHUyyFRwzv1Ws+VB53RmHq8Pu5V2xoS
tjf9VwyR2dZNewBoXPgbZdOvQYKJ9LCX3aqWeoxsUgl9UpEKSdC02zRw4FGiJ/Wx/uFVHFOrdPgR
cKkZOVy2lJr6i0lx3mm7+q2bcdLTTPKcQpjZjM706GY89lx/OTH/fKfIhByVcuDchWJpnSs+uZac
mpPYek+3+Ns4zBLHamKF8B1JpJQYzojmTHeDAF0alZOA95h8ApxJOesH0Q4we0mAJ2sf3aYmTIQJ
Iw99WJcbeqJ0ONEuitcMxbRgw+7Y1T3G0ptJaNSyBhlNl9h2RZ0t1Oca5cbrPf+q7oS358HJrTx2
HtKIQlq11lotk+nynK9fVZcehnGadn3hkH/tr1kV3gU+rrYIb++5sric8sj8bqvgI8qojzLymgNP
0IPhcXhlE+bvU0X53A5sK4Yv08STvaDuF3wRaJ4sgoUo2eFPVLbRuLkGfhtw+1j1tWzv+SgeXZkK
cknJEYMaDYW2lpeLXaidkTfjlZewEQMJYF9BRCXc5zxpo7tLyL4uFMly5u4eLc++7aSkNKUertug
vMuc4ColZHHZRv2Tj7qIaNd0txLbOetX8O1DNc978s9EcYNSPOGm/ibwyrFFrkTI8b2I8dLHnUsh
X0dFqDnZvATnvsXOgC6B3EuNA4JhFAkIlXFDaElTQ1gMYKgG7HS+8dDRZNyl3avBYatcym8/6I4x
NIdNL0xgQy01j0NS7Brkj2VOLz2DZ5Dlq7sIN8gmiNd9ORi3sLLEc9tx/AmW9sdC5J9Owfec03TY
xIpL0SWm587Jmz9UYKai6R1kLKPDYD1LRc3hpAyS8SY4pmRelhN2vCH0/PobsO/HjKEgnGwihgZr
4lBOWC0szRY2q9eGU+1BaA1i8GZDgHPTcuV1TwMkd+jqnJjssUfQAavBXuFcjx+KoMUE4Tr3fmLP
29HC15Jb9VUT+eDzdO9vGmV/gcv/YacZMDsS27uJiplNp+cvUPHcg1oCFp2BgpviHycxzpKm6d6C
EcN9nr3SdeiFsTNzWwe6cpUr8MeVRfOoyauYKLINO2BUe38SEobGctszBSU976aFD5vL7m6ouJqp
c/pYivw6MUl8yzT/ZJ01Hz09P3mmuCIOwwqxN3JiDsvPqB/uVVN+CC8wQmXCKMzi4JbnJuRuh2bu
tiMrR99bdwWoMN1DMoz2dVE9RrIbrmCrslyrjW1b6O/Gb07mWt2dr+LT4Hq0vQ3VxxjzVcvKfmoR
gJHFJvZ0fE2bzoAMlNUQUc314W0tTHcaRW4zDSPP07LG3BV9J4oCTrcEp5EtAfb6jl11MEOdW4eb
2R49ZoCOvycQ72XSngOvuosrc77oXfXtaOs6y+cPyj4ZZB1U+ni1QqVQBFHzzG1XNbeqaF7KNIdl
L9InMymAc3ZRcpG5TJDWsjyUjCTh6JUfwMqw29viHjyXAmpo3tD/+WrP0UOC8ROuVtGcOjVcTk79
WsrO3I72qAi42o/joh8rak8POEMOgzGB7CslWT04jHZnxM94HL4AZaT7skXOjaBj1A7Bf1ur/Eiw
9w0c5HJM+wUepM84CK/CwZeakHd3jUej0iB7Y/vV7eHhTQlRnCUn10PXXLfNDHlt1dg6Mh7am7SF
qjlF9lfUeh9Si7txqs9tVyT7TizBHmPMsO1MLMfxPBRHkRQRe4ysxT+yRGEtnON/lgvrckEgUf/v
y4UHBPm/cCtI/1GUX//g/6wYuIm46OjCdHj8/ZIbNH8jw+5JWFu/bxJ+WTG4v7EHpYybkATOesid
fxPlyQ0KEogiwAmKD972vX9HlHet1Zr556YcAnD4BSCBuaYkx/jnFUNdTK5uLCqEPavu68MCtecp
7nhM5ToprW2UdNetuXoTPcou2Lm1mx6SzqY0tL9h43mBrnNjrclWsWZciQFNq2hX7koCsHbX9lis
xiU0Fftv4Fho/4ODI9poipWPPF43gXscFdfJ4Nvlqe9i99yuqVtHaDrPbOPDX4S1UVT3VAnLODl6
3zifUCRaiYRrXPQ4a72URQQS+yZfo72oSlSGVxZb4WHNAFdrGrgNFD2+hX6TUz0x+IsW5oqbh1Ko
kpIv6izmkYmxXVPGBXFjduD+DhPWU7AmkeMgIYdeybM2fLknXX+5jGawc11DXRSm9x3V+X0sAAnV
SXqWa9w5FRGrFOo/I06n9n1cLy+xR9kskFKYuWP1aY1pQyCR0/o8zc8ozgl2snbr6vxQwvRhQc3J
WpXOl/I4bNOm8ZJIiyW4nV0WPqzAmrKgqQjurZLKCh4vT5wVqTLOxhm8CkxU25PjFo1sVywKNbsx
wsLDYEd49VwwuqynOHNJjbDNg/Mw4tdyZ24iovsxL6yDA/ls5cXHGFhn0DT4lbSDTzejs5lWPiBA
P2KWaaEWtEWI5XF0oS0mjv00TCLalMOUhXbunjFEgudfzhm4raIOHsfSOeZVQsgzEz9LnkTmoO67
rn1FkgZFwB65WTQ4KmVdYPK4Jxx3qxgdmlldwA4B/KGH26Fml+GN1FPK69hz90Y/I5WOJ2U1dDcP
JF2B08ZhE+RXIvL3Y6cfuqGTB7gCp6ytqYcUHECwHdzpGogOclAI5VWzpWh3Sje3icHzb+rgN6f3
lZ6OkRFA6cKoZXk0XLc+SQf6eB8K+F4bitkf09FmoTy8Zrp8HcZBHUhF6V0/10+ln9A3kACTMtOb
ykImLA0DuFJ8TMryo1isR89YpdiUkEDdBpyXLL8JG3dgXhbxpdKMzJIVgCXwqgHNjSG/AAcENw7z
NcyQ++skBgxuez+qkQmiCZx70gTx1mv9lRH2QxjmJSBfdNocRHmwxSP5WIlg3wuPpjY/7Idiy3C7
p65TbWwne6MM8Koqgp+eYezLpgHAFDc8XJMfyLqfQy4f3GS+kyI9TlP6s9AxAdn8ZvHTI7AYinI7
2kZdBv0orq/nlF4kM7hpI9b1pqZSJwHgOogfXiPJ4RZOfatTLCu965OXL/NmSz8rnFjfgKXt0707
j5hzIu22Ya8EpBij/O4LyD5W/IL/6clr+vYxEO5tg78l7flQIiKGgWcOYQ8d6TVSHunMHJtk2WIi
ElAGKaCZWJxIEOATxnEzOk/C/KJU5cT/MPM6T0lZvdmEWnDkUra8oGRyAPdAYVjBWRdmelGNc7dv
RaE2U5W+AN977aHisB/RH2XVtDzDu69ioHCm0MV1RUAGF0L9RikVmbkVZExj9A9jGa7TKptPQ2zb
BxepbmMJVnhWEPFi3GeQTYdaYHWMuR9yNh2Pwah/RG6ECYY7hs7qpyn3TQgP7FMNNGWqnRWh5Zni
0Bknbi+Ux49HfvijOjlqfK6i/FX6+kZU2d2kZxkSyAlCpwEJrjhsNQH8WfLN46G1PH5pqnvrqvyq
iJbr2YCCbhtkPXCFGoX69DLKKCZinp65y8z4wXTqi96KTrLlSoPApizIvamT74O53c3SxSmf5/R7
081j8Gyw/GiXcZLpXdhgGlM2rqAtCdAdFOwGg3/3VvhRcHKcLsBGwh7USIEsDzbMjsjP7Gc1FiTN
7Yu2CF4I4ne7pGXqlmuQl0fbu9kFZ29Qemct+Wc1eldA4++xA2dhZx5qXd3XM6spw6TbmMSEtRsN
FL2iNZNwjpd0T7Db2ku1XDdlcjGM812M4WxTutUdh2boU8ZyO+TRu2e5tyLvLxEcG37ZHoGb0ROn
zss/5hhws6rLPqyiFdpiBneA460LL06L62SssAFkIn21OX8cjJhEURJLuS0VHJO+Cb5pn0R0rYTr
XZlDzTydRLrdLbyM6yY1qQkCsHRIDZ/BeYxvnWV4Nev+Dt5+fqwN7yknKHtQTfRogwPe+kHJRa3N
b5V2wQV7EJZCplSsJI1XwyvbV9qsGdtZ8x+SimK0Ipr6jx4NlEld2vNGJ3iOZJM4vHH2Lk1a/ITj
whNW2x0lcjTYpYF6JZUH7dhjWPBLlxS+TaDckPU9EtYbPSG0z+XLwemLy4DLLNDMrWa+yJ3DigMz
CdxHok44du2fTQGCmYbrT9iABe3dxLrq3DmpMT3gAvJufKNwKOVYSO/7UDfHzrxJRY4cSO1oOzmf
S2zdV6mgXiZt4aepbNdgRtrQWIkKQfI/XddItnAvaW2/5iB+N8b1C8iAT04DcBoHPdEraZl7kRU3
nhzsfaZhvw8ieuUgzSHEZVfwn4l5nZhXMMX/PjHfUrz8/U88rOuf+mNcDvzfHPQ4n/OT6zjB74Cn
//aw0mfk+rAB8U1wEeC5/Jsix38xeTyurlIPEqO92lv/O4fqEXSyITj9gu34N4ol13/jT9MyLwvE
hyN8B5qUBQjkz9Ny4Fd091JyfgiWbI9ivTOXftMSOscuwDPsuUVEkuKWsuiwhpmZxT9/+bhu/5jL
/4Jx7rZOq679v//H/nv0FC8AALBrY/BlCEKy//MLSHy3Zw/ldAftYKccOabHuuSJUR/aZNxPfnw1
TF+a4/+iLyznnacqXF1oDop1EHBsK37OUmIoOf1CfYSBgBFncs/O6pW0XsdxOga0l+TUOdauAdUd
qC3zCJBvQVtZ07Hat4crKxtuY3YzWWlucNWdBhZfC/Pwv36rYu3o/PVk8sdb5e26jsS0vB6pfhU/
PTP2HJ6tPcDFBIzBclTBfImjhBtEWX9Lqj/mjC3k8Dr77pbzyK7VEW13OGqpnrNKVqMm9Eba6mZz
3/QuM2Lxw3bBNDnFNqmcu9YzP9ichY4zHVzf+X+8/BXJ/I8v38Y3bdsrJmw9wv368huPYpR4Nth/
yfSrlC9lgscNlkVFDpONcmj7Z4e6b2yGp3giuVand9Na0OLdZUZxrEoGDLb/9Xy2oNnZszez38/2
NNjvSklhguxYYrmPTuOfmx6oqnZB/g7Xet2oR7PcjPgite1ddri8/vUXw2/9n7012nhRzn2KXAMu
t1/fmqCMAb0Av8RU5ZcNWnJc0eE+NPiDo20U2Zhcc7bP5iEYzCfhoypQzIdZraObIAcRAg1gEWHh
GKseFfp6pXnRHU0EV8Q3eNg2bpddVlA7o1acaCpJt8JWK/e471jbKLkx4+60uB0eWn0lRfdFxobd
KD0B6alhv+5bxklm5yZaWSY1AMq1LhP3tpU120q/+4O4cNNyhwJ+4Xb1E0VpVz4CzVJx0ktfaPk4
apcYW7PugT9pVDnNqcKEvivaixr7cKzo3anKQ6MwxDEPifEqMz6SVB5jFBaViEMDWNhFrO8bsGXQ
xsoL02YjxYkWjxxY/0NfPebFow6cDe0dKeRXJZNzK/cBR4K46jfj4m/85Jve8zCaYfrbu1b4Yc4a
l7ZRtWAkR4og3iKT26w1+Px5l8RQmOa2hYvoZ4eRtzCffJbTEWBK0J+s+LOID/lykiPb/3ChXCQC
IpHal9KiW+vO0BJAyLJVRJRjfN2VeTtQL90szs6ZTlFxaiv06BEzMDz+PFa0IOF5Xn2KaXkRsfyt
6sdo5FsNaEXDuduurPCcWTDvtjU+R/JAhyYWlFWSafla1HXG+k51BGYomjL1W54DCQOR0qlZsfj3
t3iT4GadfG46TsnSurQOsRPcQXfB7p6/NKlHyQUHtn1tYe4FJkvLSAjg96LKu71pfAZGiqvvNdaY
v8ler1zNspf3PenSxfhq9TWRyztOrYR1OpS6O4uuDO3FoVMlRzFDpEFgIcmfTBe5Zbwpnb/zK2cS
gu+93IH/2zkS55NCCJ3NgzEMxxV3m0yAkjdyLneDve7s0rDiBJQo3K4jHi0r2KHt30aNRa1ruwv4
yZZ4VqknYd6vP/oKBZh/JKg8kEbzjot7r+ZXsx1pisovWg6dvnrDZBwaRLedGQt+Y1NyhrGJygan
Go9uQbejFb3OEVncUEzRuRwZ6fLqIavbS+0FuwDpryuOFqFQ2wab7Tj/xd55LDmOpFn3Vf4XQJnD
obfUZJChZW5goRJaOYQDePo5qLYSXTNdYz3bvzdllmWZwSAJwD9x77lrM3+LytdcMNuVHWVck5BX
kmxsUzLRL9ieSK4kH5VCSq6Vs88IlGAiyYp+Xg9zus1injYCqAy/fQkVT0Kc7Ylizdx400QE3afV
BdrdAR363mT9PACTc8bhmAUK8IlBadxtIbashpJd4ay3rmf8DKu7vKDQ02QIF/fKuye6g0rRPDSx
c3Q8lpnhXVg+UTJucD2uNLu2OLwNO/Okqmu2C/RTENoDZ1XDH8+8tS6rC8XDAUkt5JWVVxMt88y4
FSb5V8kdEVZyQxjuhWS7jUt61rS4M81k75rN1pzOTX0to3dayzMr36Orf2BNNQp6w+gxrU1kwvnJ
6tgemz+I4VgFixWEhbWTozxumWSjaDtX7pMQP9y6OjhuyNTcPzfRcCS+AR10czODiOmtLSzjE/aR
nRGRYZENlLLh9aDYeYhPT+qLsvxrYedHpcOf3AurLMqZIuCQbvIl3RbXbdbkaH26e4ctqiJQ1+/s
9QB8lT55RySjYo9PzmjHs5RbdUEFkaUmuFNhNyN2H/cyZRFuNYcQXjz8h/3QT/Qk5bDALZYVJLN1
QZqMle2Un63tdjhBkBVc4l5wjABE0Z3E9ofNIMSbszt/qjGd0DDSms1Rsx9imDQhLSB8pbUvwOCY
My9FlmoDOQrmFwrWi+D8qEcUOLgJyOc6mY3mIZpv9Oht7fg2YFPp5jd+N2xtZWzdwrwUXbWbetIu
ctc9j1mHUh4uCDy+qwnf+cpWit0raxWKnrBUpzJwvorW/h5zODPQJJYr8EcaYlH1URNiCJU2VBDj
RIZBg1KD/OXHkWeJrQgqSPEloLuOHHfPQppQGzP8iqXzMIrkUhBzVwMR3tQskBTZN7VvrGD6ocN4
A6CxL/18bzo/xULlcoFPlcz+sOY2SABRE3JVQqjSrkFY02dAGSk5BlyGexKBkt+h7TBvDZwUTdxt
O3teM2jYeGa484vp2rNZ2rJ8xZq6s8sPtAthPG5kMTzUqXxx+jdus1PLjjgBepzw1Q7xjK4S/STj
M3d6dcafTIhfQyN/pBU/G4lDYwyMJHrNi0vh+MxlnR+sZreM/bY1jwQIVuuEvnxWrCfrAEUAWA6G
1etIdTeizi6FsHcgQEBbaEQmzKK+PPmsgh+tNbPSCpK7OWUVg4Wy5/Gku+GKHc3WRl8QOsUnct+D
xKGLZRWpZXQM1CIFukXg4Q40hIZYJSxdSFyscXwlbrI4KwBBpoG9D70gWU+mcw6zkV2Rh2CpOIxd
BOUluWFgdJf37VXVGzcQRW6iOt4VBBv1eCJ7437hozZzfwhCBMqzvQlGl6QmuauNZttl5g608g6w
2pETbZVl02ZAvCI8hMvjo9c/uj4HvVm+FOm09Tpvq9pn1FFoVS3yIpyNRwowIpD1MEzM98Z1yFQV
GRZ6lqdagQFog1On+qsWnzh5dFvFZaR4fI3dxS3gJITUWbXY0BngtUimR6sfyeDT1q0XhjvPVRQk
jn/flnJXue4OOgG5csl2cm6bhlHdC8benQcKVKt3r3zOOOJRo27gCK7C5YIjUN3VOGDA/ltMuhuc
pQNHVTwyJAYVH0Up3/7PsPUPI1jVsWPUVXkYoahTUovxD2IGbLWV84MAIsQ8PMvBXp8hKTBz4fQJ
hv1c2jTqmnxU2M9DhnObgD9Ov3zCv+qhvnNfK5/7PEYkyze6jtCTDBgPgmbaTVDr8A+t0tnaGiYz
sGiLdoLF2nnktBhxriXL6WF2D1ojuhKkm7E+TxWD2/rC1PwCT5btgY/HoVp1dnyYBmMdqOySo2xD
kHLvxTazVvkyCwNutXMsyZ8foJ/U+yR913gS8S5Merhr5hoBEi3VuqrkjiCLnejfgMEhCk7OY9Rs
lMCXHXCmO+Y1gseXtL8eCo3YCAujOR6cEtfiUgoQaj1Tz/rW51iEGwclC+uRHfMUhI5R/sojE0Pi
tK7biYkO5UCFRGMw4LCSRYkz/wDc4rokZaJqJy4NAlH1eKJdWiFAWRlRe5f0UBm0fin4JM2SxjRA
xUX+KnMkBNfBntt5S1ZTZI2Ls4eY57noQOuRIlRV6mkoPM4FB63APfkiBxHZzy0od9XpW3j9BIEQ
FOvyGwbeAUH/tqqsE2m3SCNwtIAQLKCf5fZwpar6abYhonsTX9SSF/FKMPnRjKZTiyCydFgxJYgA
8ZgUpTjMhtySarhV7nzPB41oM9lZsUNLUZx8+W6x05h1iA7/I4qjh4E8zMYjWRdGkBbNutVfYYnn
r4PJbm5rDcpbG5tBdOtsiYjkYSPrF9V9yTm5/H03ZP5Vo/trm+oBPIR/tUBQ/tLn2UjtqGokWCRK
W87cQ4kbVfXep6RNo6Y4pIN1TnKiAuaGpiDd/P3r/3V/57FXRIPMy3tsGT1r6aL/ZKoVRppJkwjx
fZqDdjdncQHgtw7deN1bsChFs2ES/PT3r2ktS8F/as3ZEwlwJouVF/3zMr7584uiHip99pft3sqC
H40kglYBqENFYU7WWplkeDC+1Q2CioZ7ucfXKR04xN25dvpDxqLPrEhViOqTIohGxgI9YP045aCQ
pgFjSoObKj60nnmtkvxujtxdYswHIg1Xrfb/lz79v31+f3krf5noNPUYFYUztHvZJAdvvp3qbt+E
5NMovS8p4f7jZOeiXwZ/f7sqv1Xvn3H/Xv+/qzhRCf99/x90+cuP+G1pLn6BI+RIFuYMT9zlpvrd
yW4yIDQh1OFY57r7TZQvF94cEDpLcr/ZiKt/HwGa4peAEZINuYOFPmw5+9/ZmHuLvP9PFz/XtRRE
JfFjmDmSn75Erv/54k/hfXrFNAb7KVdEshVIVkIWo1uZA5sMGzolMj5AdRIjscaUD69hTPexW+zF
GN6raPqcrYpCKL+ZbQPbqvIhdCSdAyB6IDQz1Z3xEgXBTTWjR49JKvEsBF1Jp2O4ZgaRnZLMHYcN
+rajjzxyOFOazKzXZW9WF3T+n1MwkIFumwhus+TR7x5ckhcKQlbT7zL3DjDQHpkKIZT+ge1kjSKE
h29/6QaPJOF8U+uSijTdLFO3eCCepTWOcfzkQLur4uDQhd7NYJACSgSlENugKKCYle711Ie3gTnc
GOLDd4c7M/zUTXIvLOMTrdEHOdurYGruzYy5Rkv6jP5Ke39tOBNuzxeX1J4szcDWYlWzyO8KEW8S
N9Klkv/HsZK7Z0zFSKihYgDvGdC0RLNEiS8fbHOxAaoHdDoPv3qru8kSW4TzaF9koLZzHOTXoJCp
lKVBrvzozeJFSlKVdKZ/2k32NU5eeApLL3zNja5Y1TE2h7ierkNnPs+tZ7+ArkyORpvFuNrze+EB
lMIDdy8C1d9P6ZzLYxNp6rQ4xMraeflDYMbkOeJtYMWvbZyi8IhuTVxCddA+sFSv8ENGe2aHm9kS
N+OUXmyNkFRa+BwC9Z3i3/MThcssfI2a6RBIJlKBbcARMKnu7eFmqp2dBJBvTKHmsKX4Dgo+s6TF
kl0F1VNiIlh2Vf7q4MMYWNshj8quZIoK1mvVeXL8gxFgD29CS93gqpzYCnrOWvTwcYzw3gi678zh
vDantyBnPMcEbVwpHTzkoz6OXnvyGv/IgX+KjPZDgLqh+0wOrtUfukzhgAqJ0AiMHGsfPqi3OGb0
SohZXe280iCuZ4zoKv2E1PjtVGbbbMJluEaCej/k5eeIHnkjynknaU7isnzzsvkutFi3BRN1UIm1
g0f61s/SdxbkxzZpGKvm5l0YKHrftnoDt7gzXI+UmzrDt0tXoqmF0ZNgO+jn5lA7mtgVFV6U9BaH
332dU4mKOiU+uQccaMbXQJJxYrlUERYHWL3I6ljZmpb7JXsV78IuxCBtEWEihiw9O23NrZKHIMLa
VO9A9GRbQ3R8fNY1LtGzlc0/JFVT27LTTrJd7gzHwLCvbVYZ7ApZ61kmgcDRPG76pVGt2ppOJK2m
DerQW+C/N/0g1l7YXNuYtgnP+yAOE9gCtoIV8/n9OAfXsRG9mfO3SblYAHuMbPskJf46Q8Z7J6Jr
I4I4keIQi5c51sxywuuERAhWg0zQ2hrtC9waktJIFULFcW14zH5a96sj5KnDOoSdVGNcK8zjYGt3
21oZAzphXoyCHJu0kVvy4xii1GcrAFWTDiLDSp/dwMChic/du1QMh1RMj6Pt3NiqeMIDcgg6+6Eq
3We/cp4smZ7cJSc3a59juLFOayJelMGLXYzPqZ04m6Y3r/sYVOeccLnawlq7NaCiDCiyxOYAmvw1
Z/U8x/19KH5SPe57JAHFaGwAqt307feS78fgZGXShbUTEhVl4VUJmBzAxvHYcFszCiEkMq6xA6Sy
Rye90rg0cpdVeA+0xwuqK5uoorU5IsnBL4XYwBtI52XIo2ociTh7NoNkKSLqrjoEhXcZ7OZUVrl7
0sp5A/XzzB926ATJcBoU3nDapn3cDuouB4dxzL0k3o5jjreKPfxqAhmJ0RpF5vLm/AYEZIl2GzBC
cON2AIvQGb8or9Ibj3BCBDzK2tsiJ7UOKfsREh9jpml+I7COHfVwgI/B3p+YqGX6sE+Tetx0Pd+q
asMv3cXTVRxicMD7ROqPE02buI3jfUv9B7QcuQgSz7c2zI9tluZ4Q/BXB8j0V45VRQSOiKe0HptD
xPhjrQujhb4hOAw7ZlOyzxFm18wUnCH3NhOSUCYA8N7sOfLW1UjzLUnsIUekhIPS0wBWcsKF6nh3
CE6eZJDczuNEOSgHWlOtPztg9hwLqIwofuel1O03plEEu7Fy1mXrI0wNSrVY26313JRffjQka89L
iVDEs7YufXmfNcadJZubEX7pIRjgd3YZ2YINIw3XJ84WAOluLFKauqEkqRIJao7JvLFN9C/BNSyN
l1IFX45TfpNY2K01TulVP+FJqWVwxhDxI7aRQgCZxrArMnMLOqvdwrR6094QsXkr4g2YDRLc2xgH
SmG9R2b9mXtcZKMiXc3SO8cFUEFqOqK54MNwGaP0C23diqAmWgW7ACuYDk4dflmTulCmmweDjbVd
UweUCkqJsJCf2NbwQHcw7O0ZhxDT5W4T4WBZ65kAtnHCOdhnKJBtYjpWidfdmE7/IKXzRRLfvGLy
QjHQliRW9aRqj0FFB5vEoKpQk9OYM3Mog/EpJqZmK4d8gvrefJUFzy80ED9zFzlcXct030X1fSLz
6G6IKSEi3CIpjvCt3zq8uQ7TS6Yqn9spPksre4sTIsmisY03nE/BKfHt+pAjoiRA10+OdTgb+25g
qAcLkwi6OftOgR2WTvDcsPtEVItFAPYVjaGbAw+3MT9YTij3YWsfYRN9hYPzmTGk6D26UHIQ26Jd
8siNaZ2KJVQmnembIoQfntWeqhqyqttFjIQT8YRq7Rt6lobEgJusVW89ADSgqBHGOQvlo41qKAJM
tiop8QwlB2QwKfufqGk25ezTZHdcDqHhLN5tEoGpLh/CsQx3kbSfoa9cIh+CiNG2cq/CZHoG8Ycj
M2+6tdugLGFXUgZrqDvZvo/6ceMxWtsGUXrT+vEziCCIKyD+23gJXBPja+8uT/Nf8TvVjYsoaV3N
ukbys2xvyERd5x3GBQSMcF1N56lrzHujgo7jsAcrBvcWA7oCO4J6fLROJOuU2IeqeON5aleYdoG+
WWpmCf2Zh7C71oJBaoq4mKGxdtcEFDwRi/4SDhSHSelc+gAf/VzgD3LS8MLpsAxIm3EnuuKLA53M
njh/qXWwZ6eyLoKKSRp3w3ZSKaJ1AQYAPRhicjbdqc95z3E5UnFUl2Rk8S3FoE+5dHv2Tfozsxpk
Lg5ecbn4rKekfYNGcvQ6tESuvSRIQPldQdqE+6lITiBFol17Vj/dDYEV3knXLK6Umq7ITn/TlkQJ
Cqgin6a3NkLPzi7SpnzB46JyboWpN+1tGcXVxS3R07Stendq6C0jgP4PRDe8j0XNKDGalgV73zKx
AQ/COkfo57VrBw7ANqsSvR4z474I9VWQj1uz5Nu2o/gD3uP97E7M8zDhUq5S3A1xcoDBfjKcJkBk
2b6R9RbjUc0fxqoDwEPoQdSGV2Mwf7t9fIV2MllXbpesu6Z+KgIWfyZeRYzpE3kyoE6YrV2Ps382
6XZ1nB4c5RBTToRgHoMhtBq2TLl71UzGqVHVQ1+dor58iJv2ZKDGQxm3qVPs64qEKDi0rH7a+gpi
FkGu2iIrL/woTOM+SMudktG9Y6W3IFMORTf2BzMzyHQLWDhyCD6ATqKys83LRALjau57WEfAAUXN
NjmLYRPGuwh/K+bHMMWABJG4LZtH2LDkIKWJt4mdkXqFVgikJgzUnqtRZ2gJ3YFEpgYO7boYehRo
pd8z5Ye1AHeRettkP1v6GYlX/k1BNibX/Dm3C//89+OSZRryx7SEhnExkAuLBhSVaGC5f9FsUJfG
ymSScQDL+Q70RTN19uVGG769+j+8ku2bxMlYDm3wX+YyhBeaBrRyQCFelexUXdypuev2M+EWv77Q
//f5dRbjn7+TL6n37/8u9l/+0R9zC04eVBHe8o0Hiz7o97kFgdqOtYwPTBtJBVOF30YXPpw9ZneM
MxxEPaaLkuQ3ir73C1MOdi88d38lFPw7kwtX/nVUiabKIVncRicM14qf+M+TiyCYNE71xjn4FSTf
YBx8bjp51IVz6wkegznYt03qNh9G7z4KI0/3ir++qZ15XsXGdDOYPVmp6TWtrrUZaqAZVTsYW4Mc
0gPRIDd9Rscbuc73bONttEPLAAfVPWFS9lAaqLsIZue6hvi+y0P/ux5DUkmj6CBTh9MjRCSgwig7
VZGJwLvrHru6AG9fsyccXf9HNEAjJSjyCTjGGQD/SQ3TCRpita5dZgYZ4fZr023Qv+eaTt11LGTP
8WMcR9kmmVm3NBF0FF8qWgAoV5spZKkqjIOqdbRHWoSTHyjQZA84vo3rMLGuebBjfiPne2NUmG88
itS5Mt5Kx3vHRc9gpN7HgX0WGLfWgaOPpVBXVeOfENZH20JTbeG7PsYD+qw2wrNWqWnXTR4GsOQh
qenQMz/al3n2CoH5ZwQ8tZcZJlLSgrvgJhkVSK8xuK06Fshozher9jjC3wQAtaS5EEty5Yry4EeX
wky/nbA6FXV6GNLy0lZfBvZjh9S8EPxnX+fbPLFeLQ/vVAIfBQAf+gTgbnDy4zp4HZGfA0O7UkZy
DM3gYLTzbRCxwIqyu7JPH83OJV4vucqd8DQhYvY1i9IiiW1UIuGLjQF3Y8vZ34wQ/zedY5gnb1Ko
fybOUrPW3TmGM+DXNPnh0Ntbx5rveiO45euVDL06VtNpfUdASbJH+bfAb+Cg1Dn4tMaXdO+p8Z20
bn5VGcmMY5TVEd8UVP6SYXPXFd9ZtlAZLS2OmUEEUZtkz8ylL3aYozIJuNomadv73tavtY0tXiOs
Q2wQkuqd1zgp+k6sACTfdRHCBug0926WjFQr8Vn5hn9AV2ccbaTfyOI6Siab5CObMdvGF+Gdrxef
YDJ/BzNISiMPzkba3jUZ9qsqyY9jaD5TRDx3mp2hUbA0tJR+m3pNToBNlRlmIZablOwg1bjohAzY
eoQYoGJos/DKtCbrRJK2s+8T1PHuyL4wD8ursgQPLvRi+o+Z87NcESsd1zR+NGJwbxKxLzKYG31j
vwtE5ytncgEiL+4w7RQXVpF3fRx+TNjHMNawAlocZXLxlnFmXsNV7zZGqdO1idBxF/gJMVyGvhvE
nJ5UnDzluGzRuptE12VWtWYeqtdVX88HA7KGnq3xUMHIRjkOiLjEBjdLD941xjhzbL1taNYQ1kRx
zYFZnHE/gSzGS1ctprpxVo9B5zyyZaRmXox3Xane4IxBFurrU7KY8/AzPyxuixDXXiPpOWvPvufR
itVyqD/6TLDqwes3yJHs48X+x7YZgm4SvBQeVOdpUq9xoRbjgNikuAdhcRLCrFOEzIu1kMXuh4PX
EOb2d7yYD7NlzTk04r3UwESnUOEcXPyKnoTgJhcLo3AQRXEbHZMe1SFUu29zgalMWB/5N+mKO2Pa
EPCDHdzgvfeLV7JZPFQQHBtcli4LTEM8EUQLS2oxWS5uy5ZB8spcHJh5p04dlszEsbq9boV3VWPZ
tBbv5jSk6c5Y/JyZwNHkzJhs48XtaRjhray7L7+mN+YeTek5h/vIMxfauqbXSx88DgM0GPLc2fZ9
ExrTvupcVBOLzbQrypMUi4QkSbBDYkXFQH8yNY/DAZNqUZpsAvGcxI2tdnlBPgUwdyaPmFtbzceS
dG151qNEflNJpExp/zJb3iV3mh8Kk2y6uGX7xTc7LA5axO54aTHV5mVBibf4bO3Fcevq4rnBgjss
XtxeWY8zrqJV18DWDOjzbuOwUnsvYi8qqibciQIQRwe1iuHdhTIetUbiQiSGNnBMSyjQ0yw/qQzB
ibnxHYR7wHq2QEUyc+fpDBY5+JDgMjI2XbmtGYJZJph+dj1isW0HraMGcyIn5l05CJYVtVaydZkf
M9JTpwZTGovIPsAeFL+mhv2hAx41vqHNLQREJGBmTA6Y/OHX4ZFgLxOjrPNppcUjhx9KAIcGTZrU
r3OPOhJI17Ed3K/JQ+yO5YNgEFf9cLr6O2wGBESkdcRW1W3CmqFfJoB0jy0ouQVhN4bVUU4IISJw
FyP8Ve41IJMxxo84hudej6m5FVCvuKbZu48RX1eAvGCvBA+QtPWSdeHZ172PdClJuUSoHxmVO0a9
qiN891THwYHp43wCj/FaOfq+QUq06rQRXEVu1h/GTPwMbcKVkX3t9NK0z71jr9ppPDdoMhuJu0MN
zQmW/OvkDc9d2vFbZdLfEuqGxIrbpJhnYtWGDihGIoMbK2dsvRg/Uqt+ngS8HEbf0A3wqh99g5B1
v57OUYVECJ5o+JhJWoR6QI9maSwS1e2Y06EGGr1SDFpgo7X3klvupbDRlZJAI5FveW9DLK7txLyP
uwJavs8gyY3NtdLGtYzxvKnJsDGQifho6jrbFdpP99bMTDoNzSttxf2rNcXq1dP9I6TTj9z3UAEk
cbhJs/ShTTDTKx6jrdt82ZzIxxF138a0yer1k+jiW+Vt0C4pcBK5RCgwTdad/kHSJ7/grNj2IH9l
smh8g3jOb3ObSNrMRyY7ezgiwgCVpYEsnXYckTRQIHOVad/YUJuYVy7ZZ9zpObWGeJp1Oe5Ytz3o
gtIvMgFrpkObnbXA44GqnsFcqu7YKMOTbf3n2hwIkdEchvmQ3OROG21hxr4Lwwl2ZaYeSDLzIaMx
DcqH4jVu7Q/Hwspsa7HvCTgiucYfdl0ifB4oUPkd0d/4PVCPwUufJ7iSyLwK1IqF+4MwPR4fEhUd
E7ltVrhvM0QoBCkoJRjNPQlvqI9TNJybcHwtSvLISEOu13Chv2HbMNDy55xVgiu2jmSKLM2UbXuZ
P8dkjW2pUe+t2ruG7nAZHGZjBVECK7usXZhJaj+r/GdvwyikIGQwgCp+Fon9jy39f/olWox/3S/9
I1r14390SFv8yz+aJuFRgvmeJex/bHV/b5pMl755cTuzCQbY8EfTRKQ3/hBLCPwYNNZLr/Nb02T9
woqYuejSBFuII5x/p2vidf6pffd8V4KG86QnGBDyCy5b6j/ve8eRSIm59/MDnYREuFJ1WE3L+Dkr
2k8BOAQ4bYNGWQDWASS2OBDgHVu+uTEav7l4GKU2fd0M+zEqqZsw/q4MB2l5PFT0BrqE/osxl2CX
eJXI8W6K3WqHecAANAogg5Iuu22SvD5CXbwRQTDcTlZ+RUh1Akotpzyk/Pf956qP3uGJvRpN8xC0
TsDpiSbWN6GXTEbwkVkOLrPMR74T9sRsZ+I5WAqPiSH5yu87FLwptUbhkdjF5vsp8cNu0wV0PEIT
FuAVRnQtFm+B8rI95eQXsZQXdk/hfjb993AsIFzn/Z0tkY/FtQDE7KPot9xKsHJgQKym+KdvLUyS
EcV0kTJfBvLLYqK04r2L4nQX9cRgw2cE9UrwKYoQR+6Usu8RCNxVAdasnOdnO3AM1eNNlIFw7ogg
6JY0a1W/sSp6bozww5yaz64dblPQWutwnDkrCAurowB5GtXZhkwMQlUhR29dYalNURr7CVDcVeun
0R0nIGk3PjGQK7/KIootXDOKgmZjLAhxxv7lmtY+JyK8oEHQLouEaZhAO4JZYkZv7uwZepfBvJKU
a1SK2BZXWV3cM2K0geIAbEIKuG16eRVW/mNB7c3pUhrrETTtTTb0b7bv73kwXdE39MfBKp6Cqfa2
1mSScJaCIq6E0sfEwG7N4BYTgAIEqsjMhPvm1ls9pt/xEh6WCrbfGeC0VU+o76Zw4S0hajPuIYvA
XFnYKY0LU1gtIV5VkNpPLrlekDhfsiXoa0jCrVqiv1oywLwlDGxoUbURLamPTW1aRwb19BmTrEGI
oMQbWFHMJIsVJhV/R9aYWXvnZAkfy8MWHSwm+/ye9sI55E2CKKFQmp2CI7ZVrsaTP80BOtqeifHw
4Mw5JOwl9iycSOpRy7vJLBJ5kPeygMFcuI0cItNyUwA6JEWtjYrvcYlVYxBKDAdJay2Ja7JkbF7D
22odhTlrXILZnJ41kCSrTceEtlVLfFtD6u9KGiwDWfL1V/CeUvS1o95FNdFvftSpS9igs8Yo0u/z
GW0cEI29CIMfPknBrB7ZGSVl/gkFjTM3cGrYJV0Bflqdk8R8JGOUns7z3hEr4/lBaLEbwRRc5yFq
WiPmwhkF56IqJsdaicZVu8lFLgw9hYKu6yjfEMTOZpdt27F3PkWVNHuN/OA56t0T2VLm0QzYduEL
nbndwbAQcCx3QRO266omcM8h++pYsHagAq8+gTAhrE6MdyldKk5AVAyFoc3oEEluA15wLyOudwAO
w4lyB15BeDby8ia0PPYULACseQiPrg9KBI7Oo1HXqFe4WMXKKml32sxBbBnDuUWoAcWxOExzrugw
wn6tKrZaYV9+qCotryn6RwK6wjV7imyjMrCKMufnp9bwjs38u0owegP75ofDa7EVZlBf9q9h5TzD
zL3Yds9XT6IgWk1rYFFQXKsJv63f+TdWRosc1+bPPs6ubQQnSzjKd2AmN31tgyYSBASLonxxC5Jy
6rm7kxMUXELtABZCvazF4MLj5WnTycha40KEZWZlD9bk3/gj9Fs3rJ/DFsjR5BCO4DT+sJ5xQ0PJ
6UmI6J2aoQB/jRLxiuDgdp/BoFx7Bg+qCr38yovmxwknsp5boiRUStsugJenEHanecp3c9je1HEL
hxjqL0yIY57N6b5m67/mBUBPTzGNabpnnVifp9pCRBG7XCItbKOkJk56EvPMPsmfzpOiPx+WJFrh
FEfCEhHOc8LMgboSFkxxs+/vOYV4k6P8apv2Z510kL1Zy3qZbUCIw0wA0vBziHv4RZL2JA6yn/ZE
roTs7Z8OARhbc6xeahfnjDctGfXFRwFFHJ2PIe6k6X9JgxUSWLvgpe5yyHC/xiHygWPGK1hgRxYu
MJ6STs7OJ1XTySmFu2xRL6piUajN+pqGQhyL2rFuS0yebOyj2/+MsX8V4zFC/tdl2a9ivKT8F+ga
5HG/F2byF1PAn1mUrQ6imt+G2fzxF9MCcGt7JjZYexlz/zbMtn+xXSn8gFE3cJtf/bt/1GXI5SyE
qrBzl+m4+e/UZfQ4f63LSJ61fRHwaovx969rlVjxGhwg06ENTCqC4asn9wydCEtPlD332Vg/C4m+
XAf9izDTYNsPFgKNnkg1Vum0NmHb52sDX/E6q5A+RIX8mVSVveqkiTmm505huk0F1iFj8omObQ9Z
1F27xNI35kDLFX8bRjodEjad9tgU+7bx3Ldu0v2m012wcjv2+UnPwDdxMM4w4epQ5s/B/bxIPPI2
xqIVxfFWsQC+bbpoX424TML4QTPCnUT/JWMc9xqwFVZipPZm89OsbbJs3bNw0w2mrltQ+895aB99
3UJbnemhbP8KLfLRzO09kSEnORTcTtMPP/Rvgw40l4aug168v+/t6ifG2R1bqA/F6SvLMtz0ZbTt
W6TVfnvNlvMj08Hd4FZETkx4Wbp+KW8cdFJFxfCSpu/FIlqLZ0m3yN/8cN1M8krUIj5VKYNGP2aR
G04NqAORNoKTidT5Kuy/YqrVfUW2tC6j17TA8RZH/g8j964Ge/52CGmfi3rnWfle2tNaeYpkuCDG
sqVOZmE/qlqSFTJd5hrvZO+FK0QR3dbzw2ep42pvGbDwa+jGiqw3ZCXht5JjtCkNzKjzlH1mCH5v
VDh9RdLguRkp+3quZX2tzISRyWRRuBcpovGgYArORB21Rb8ZI9dCMtI6h0jYD0qY4sQanWo0i58E
MRmrxvHbS2LFr+0Yk2XZcYioTKNnNKji4wzZTZAEjFMTomSS6Ns1jE9bRzsKq9uc2BNRMKSLh2QE
2uu4K7qGG693LzEXsqYxZZUv+zdlDdOD05JnF/gaDxMeO/D4G9FgeCN6pwSS6ZrsFcdT7sj0ipnf
1Uwqw8qunWdPDu9JkhJKhBXXaIMDY9nHpp2+0eCiz28YTDqUXWOMwiFTUj/CHAHIlsYF6+xhPoVW
wODepczmetoP1mhvEboAIeGvlfg4gMhI5dzSEsCo9dwMHB/s2BmJxIyWz5VjQVselJDRrS8/F5hx
JViNKoUomeiiJRakWHg084XsMiAyXdbhw8iTA8sg41RPKWMaO4WbN8XcuJX51Agn2kSFsfBiySKM
bdyGsUcc6CK1SP+LvTNZbh7JsvSr1AsgDI7JgS3nSaQoat7ANGKGY56evj9EdmRmZXWVWa6rl2F/
SCaJJPz6Ped8J3NGeHzm0fA1KMwpFrsiy7NjqxtVRsOC3d7JUNV3QDwscnH1rxo7iDhBeZcqWR51
ai3mRPWHHZgjbhRlrvKyGFdDxYYgrrk08FSky8ZOjlbB2B8bbGSYVjxGbffkU/tBXA6SvCRGTPwu
OFjtSIyjjA+E7R+jdPamOmA/PNwYLAJxLrlUnvbGt+gn/CXElatK21S6w6mrzcZ4m6fOQHKxZLui
8KVlcTyA3YnJ7DgD1pV0x2hAcQuW0IbZnGTnfP2Q9BO4yXFs9TWgVtK7nXzS4v40aJRbuM44rWHT
1LChs2yllB4AZLG6jRjjXxHCWPTCivI+cnFh15yL8G0uSILGtS0jfzUWT12yp1p0k3fO2UlIvlnd
1h3ND4C7q1S6m0YoXP+EYoJcI0tahj9FUj3GJGX61NvGhQ3vntX5vCIFN+5Kxm/6MeFNUqOa7yI/
PKaAtlZGxcTh5cbT5IknmJU30py3vmt+Q32GPRnaW6ZN25J1EJdsh8cBdQ6jTfanMfBGzfVIWJMu
XaXuzBqT8SR4+WV/oijtpmT/ganjGsTGp2ZbM46xv8OvcQpk8NYOhnVL5+YINxnY/dZP+uTJRZbi
fvaQKqZpeAv4nCyUKbYjm9nQMTaORmQpgzS982Ly+rxemNmq6qC54L0szb9I0VI6La/NCCO7c4Bp
TppaecrhHW8SAxpqLV6B/KzWdo+mBfjzg7cbhGc9+NTCtiPRpWiRaHHOVFKc2iT7UgWardmT5Zu6
fdCwDafw+mhWGIOdICkXvMQXu8t/AJ1jPYzRZe3U2/SB9u5ONb3VhEaGsd4VHWnmHtbOokBrhNAC
3lDnitTM105E7WcZqXuIn8Gya6qHoXD8FVLPXVlipgkbn6GNoJ1InV0WQC9L7PimNyiwNCMFGze3
PxwgoosBBgKyMBAtsvDvRkO7SZxWR2EVpItb4XxHZqddVKqGRa81gOPlXKnABtycNuXA4W1UMrzk
ph1u08apb641a2Bd5V+jsfts0+yrMM2P0GfFbFVgRgPlUvaVU+5R9QjTtFPcSa94ZQkZ70MxcD2M
qVOM/fBbkGVhiY55LgAQ2wpOnD4R4cHD2fgnjimrh3wlGHI59mgCbfXIXMGRVcs8oqe3YFExpU6I
d9fCPTuSCFoXbvlUQM85tGouLmELZGDNuAvSqOX26/M86/sARisxepalARwdXvuy4UNb5ED0avqS
ENh4n7AxewpUQfapi+0LDPh4hYoFcsQmjJc73kOUAdhU3mxPCsBPVsNVOtaFzqi7ItWh/4hsHdnZ
YzN4D44c9WVq0o4bT2LLD+RvvMz59bWammUs0n/zo/yvX3tauDf++/n6TCcAw/XHf5w+MgS2/2oY
mb/8r90nuRWMOmwXdcHMPANn/rb7nGdszzVxGlPbiJV8LnP8a8bGFYIwipXj74P033efzh+S4kXX
MzCNOFJK89+ZsUn0/+uMjVPEYeWp6wZrVmAf/3n3Sb1DxNmVx3vNlfuMxdCisvoQFckiXZrRmbyg
nI6p0Cg6NL08sgeQYVXmLCMXtzEymlgOFrdoY6C7EUsiNmHX2io3iJGMCRYoLWarpXrKfhku3YY5
L1a/VCb221I0aNO6kSabqNPLr24seMdG/W0YKBkP6ONdh3VBvC6goWkqZfs75S0OybCn3xf9uYU2
sYrqKOSDPZakeMnRmpQYzeuxck76kkHPi6w8tD3LViNG/IQKDDSh6Id1n4bBsWXtsawyIMtDUVgs
HuS4QSiNV1k/jTj8dVXDGTAORSNqMDqF+9CiqYwsFiKXpxFRVdEK90FPS3PlVVmK4U9RC6BKK9nx
Wfaox7UolhqZQfpBuEsVSBx4eCWZwirvHBSTfe8Iy790rIXWWjiZe4D95ZFBrd6okp4x3GsVvcUq
B0oy6bRehtHVYGVO6pEEcGA+0ntF6CIk0F8aUL1076OZeeI+CxBSocGp6XnxvLZ+VRrNxlCAy4ze
G6OiUIGr/FEkNU9tamF5yjqXMcEvkmRU8+Z2Eq3qQHOvqYkjN6cQZdMUFFljefyNQPJUWe+dVGbB
uYipz5GB/t1FOILjrni2IxbCtFI3Gwa6b4RX9uNz9sDW+ndAj+XCjLyDTHCE6KZ8hZlB9RgNXUkh
vjAamvuoqKot2tar6MeNK8s9v/HcHl8f9BLv55R2OyTH74ldUWSgz7oCqINKsxdY0qcmc/a0PGjr
wgfa4BU0AOgyfXbQ+o+yMR71SRtoCvW/4ty7Fm3IUtiNDlpXJoegRgXWB7yOsrEpTYzybdz193Ek
7PciwW5t0u7WCak2xpDgS494rYfJPlo5AaSEpbLWDwx1qQEfBV5qaOjPHOcKxTtpN83EDqXQi1dD
ccxHLMwI3hPc6Z0goyQAK4SeqOfEAIyDdC2oYNDgL5JcyBSQTe1qzQVgOaIlMppFPDsEWen1QPtT
s90XCaSQcuioaXSzYY2B7WQl0ODsigWlJAnfjO1r6KES6pp9z5h4ienD8+dypcFNbmNp3Luc9Mu6
ivcUQKwtGNQLqjeehtJ+7IVFShlB18xXJcBzCisIQxQZsl/Yss4W+TYA1WYDhFu69MJhWx32LjKC
0XUPbZ184/DcUGiBQXp+hxSKtzGWoKAvrzhhl2Taf7SQ+4HMjzb5t2VttuumEwcI7A+UgfzyC56M
dlgqt/gWIxu5tqxPptvt8qjHp84lhNZxe8uBPdxlra5WORrzmxP2b1yk2jVC42cos3wF+odtwNTT
G0JyhjsGqXE5yjPM7fzo2e616jrjJSwl1BOwcQcZdLxVq/QUdiFN42aGZV6THV056ZGkzPzb22cs
QyenSJ4skA0LUc9VqfHwkSthrYbJ/UGB7TGtOV+RPm310t/zuLvXi8JZNq5LaxqwTazdIELK7qSk
eC3mPnhjIBxfWc3Ln95YGjD6vceYtvyzpWKQA8eTecdi+J4+h0PYMPHhX4Dskj5Osth54an39T2p
os3kttux8yHv2eOd8rQt3F/u58YLDW4ro+w+3bTga0xzkRnNfdQZB7NlYucO5TCSj3jbc2ZfZYPv
cUzAj+2m6A0wR9URysN9mtSHqFFfU2lhHXEv8eDti7w+jiI4qqHfiQlqB9exVZiO5zKmBNdPwKYl
5riPhLFjR/CgCnODWnExWtSrxsAj3CTYvFtp/Lpa+QNERS5T32emLOrX1K9uM9g/rb3vZCpOXEp6
auLTLxm4LDVJrQi72brcv52GzTXm/gfRV9Za6tE1p3/Szc0bdN5j1qGWaEWVzkCLfUtXn22Mt75N
7yhWeQdAqx8IvbA4kMV5ULVa2XiLl9QM8Dduhz1X0icT8BE8JPOQmNGljs30ZI/0oDkpNSOjxMU+
5Pn4MgitOIsgMMXyf/1W0xGOYTDW/E9j19O3yv+Douw8+k8T1z++9K+Ry/xj9ke7OmH5WXDmm/41
chnUd9nC9hydfK/5zyMXxV4uyi3UbbjbkunqH3Kz84dLFYnjGRaTlzPvKf8dwiBwwv8yc3mOheMX
vJ/L3Of+i4lbDyNCp5WX7eFTWCs/99De9M6/KyKQL8pnnVg0xbrz4c6P0fRJRu21Nst6aXVkg7Ko
ugRckwfsuHWCm6eL8h8dSyTdyN29HwUsD3L7kIALXSRQf4gq0CIS+yA/Eg0lppqM7yqzniPFp8fC
8deypMCTAgqMZOsTicVdwkJD9X69qPIBy+l4Sb2IPV9u14uS+qkFXao/uh7et7EdnJIqChBSsFgF
BDsXOg5AQ6ddxu8QMVNffqU6gJaQyBvQVE6A+omJlCeW8LaYPvplTafUwvA8YKUlrVY591t7gAAT
huBM2gFvSqSJa9jKS6j65ViWBwlobKr1FYZYEsVxeIGM4gK7hjsWxg+5V71loTzRWfWStcV9oodP
WYPI4hgf/kjnoNlWD2kOBIccTm40j34wXmXSZNy+AJANHkXXSWWtGoxWa6cCKYSHDJsYD/FVkujr
oHa+8roI1kMyzpNhGm3BzDTrATTepp1VrSES/VqVhb5zYuoSRzq6lkXPoCwHnmRC5EDHiq54q13v
ta+t11wTD7TNQvehFnZFw1m2SpUBbsHtJiRqYWwDUX9VGWk3VJtsUdt8wzTGP0xQrGV4mqPmnRnR
wcGLr+v5h6OD69DL5iarEhtrWZxIcdx7oRWvQEojqgfTfvBCLoyAZqT2rvT8oTISbqIGfIRRcJ2O
tyiwVDla902SXb2W+AmFdJMJD5JEl6HMq9GqF4+KNaSkYhcS7/TC8jnSxl83jZ+Kqrkj0MWzkWtB
XZePreHsaS4iTxhr71mSHvlLr3xtujr1jDTy9q2nH73R3Wu5/M2bcjmUggI0JW6xQ5Wd67KkcmEh
ka6xxvOYlLu+qp5bJ3ntRhy2preyU21ZldG6zbXV5DePdTq+RDFQQFZP1jK3BcmZoHxoZ2+f5kux
bgtx303Z0Z3IwuLWPWpiejZL6yy76N60SH0S0FzJgt5UVbN/yWKxzBPnpUyHSy1NxEI3veg9UXzR
54+90o6qSx9MKwEYyv1tgbL/Czp3V6lkJ3JtXQKzSc2UyV43noWU11YMn/lo0VtbAfEIcPBlqXU0
y/TAMuItKcanRtPOkZldanvg5iSB0KNl5OZ08NJm30yYumOChqF3LpW3gyf1OAr93QjwQpfsjFht
CndYebm+taGBWVpBKJz6I11c6aTHbMEeezTCB7Yc8Jp7tP00q9a97YEPzd+6zP51Y3N2HD7k1Gsb
WEGbiB0dBClampHCaUVfCqPH2pFOqx4+auf6dI8yf0L0wpV5Ipx+I4O1xJt+aJ1iU47V0dfgMrKg
cj21AGPA27nPNx0YE1zCLfU6TM+wmSBn+htRubum0W5YAA+Ms3tGg3UWyHd6RNdwF9BBKZ/NqWEN
gkdVWLswS/YFMkRXTZuecRzbAubIWwfPC58R1g5ElI64YWb0893riV/gMzacey4TK92YtllWY61M
n7Oyojm+29IfvrO69opVYoMdB2ZJe+m94ctLeatm1nqIMsK95VflDYc6Kc+G3d1N5rRvLWZdymGW
ZOW2nsEdmkA4vD/mamlsm3oAqK891UG5t2zrFgNZwLnKnit98HqWvRPTKJnZgOJcFXbnQNG5rRXv
VH3dtZFB/HvEU+DRAI8nPK5Woq6Y58qTQ66ZPJQ8d7O0O4TaLSkwzbrB1bNJATcRrz78gVH1rHE7
7Dj8kEmTnPvavkKWuyde+EpKhYW0zUejvYy8KRXFkZEod6KAi97q1zKd1gZCVqPqR99IzobXHN0s
Oo+ZucVafjJcYxkURECi6ORGY7JoSaKyrPbXPbtQ7kigrNq9Gv2lqambwnD8WI7yGLA8bmtoeE27
M4ppo80MJcciJFdFcEcNZ4LKVH8Fo62DPyJvnzkEV8UtSXswTM6+d/1tV9XbtG9POn0qmhs/OGl2
7+jjyRGoU1PWnS0osWHQ3hFuC+EEwNL1FIDZ+GBM4cN8ARksluZ0b47U+3AnvTpWtY5b2Jstf29/
8j7Q86+FYT1BpaVoLzNeo9Q1uVHwEbORf2y91Fgxl9DvcvdriBrMESHUj9KMTYQM762kd0Ab/CPt
42+CALlmTz9VX9rrTPLustKJ6z6+IBao3o+NP4h1nY2eF365o72rfXubQeBBdZTfvls9xHH3iMPK
45zgw+OM3Ohpe4QZD90PEv67b8fHuMq9VZh53krrEdoYu091Y33A5z8MIT/yYLJ1BKK0U6k9Lgwg
4mnv7MWQsTie15icriZlB224s9kULMw6uulqLKm08H9texwXuesILJnoPDVtA0M1MHsnm74NN200
7oq8wQRbHgCz2+sE+pqkpbxIvOMMtNAmKHpYkd9qsPizfvGMqwh8VZLXrGPghiD2jDuA7c5C05qz
jPS7IQp0OqynO6fWT17k31c6HW+E/9zAeJzFN82t+WT6B/oHmIfiCLqIYZ2badjYPXwhO3knjIX7
O/ahWYHOl/qpC6AFC1wzYcROKfJBeLUyu1LR+OTZGpEppzglBETifHTpNhkfWzE+jDT8LJKBsHmS
Dg+OD4I0q7VfMIrvSeM9JUNDo2s/PtpQ5ZdcN1adX6PpxdZSlvlbwkdxzDt0Fm7yHbdaaGcGdZcW
GJbGXYZ9j7/Q4lEc5kW0IXNIigqPDarRlNYj6Af51bM52YbMd4vGg7iSzpAHG5sfSAWU4yQbP3Ns
t0vuoXPTs1HtNDI8L3kabxpMvny7I1r6fG9M1s1YvhRhfzCDkVrVFJex3e8Ct3q0IiglncUPEH/4
k4nkO3yiZ2/CMNxRr/DEugxCTr2Ja8bNsABs2i3NLtlFAY/YGWjIu4R6OtpYVLjGKP6cxi5hguYS
mEDpW9ZSUXKfGOlXyVOmTMZ1SfdH4jsHrQwPpNF2HdLe3PacELXGYLlXylxSD7XKvGFX0sNGZC0z
17o1AuqfqW6ieHSn/pNmQD5uFb0YHZ6+wf1q6JEcyuhRE87dOOY8JSf9hV3oCdjCizVbi/qc92Zg
fzqGv28o+rMprGAmPUALPfH02hSmuxZBPqzYGRyapvgC6fZk1RYlMyRZFrXMn3T8iJNItw6HFMDN
XR3BiTTpJhh63j9y7w32tYshXNrO2um5n9LRu7MbXS4avkqrNHynydr2GmqferF1EKjdmE0hQMBr
2lA85XfswkS/id0xXXkaBoXMInQbjQp2J7jYhUMAGRrpXB1g8xj0VrXRbga9Pmt9dxCwWsKOPVWp
bR23uwCFWI65eoBgi2ap4bBWcw1ALD4C/FMLymkiOKmEzpUVLKO4O7nomVtatH4ij49I4XWo/1i6
puJsJgJPFg9qJpeMXQzypWWlh5RjZzm0zWeSEPjowpzykPwmtOq1sCNrjbMi3Td+/NlkZgP7pMXt
6GezD9D6ZmH34LJ04fyLrTXHOmOY38PeESE+QC0OCLdx3g6t32AUpAAuCIuPYWr2onajl7wVNVWq
jJk6RSUBW4Y5rFzK+gJu4auveZrpfXLPFA1Ur3UJXxBXSfjp6k/6H9tVQfD+YELtWAJ1iM+FTj5c
yzMqzi19Zcx7vspM8VsyQVQ1XXZKyqPOE1WFwynv4qNnYVUX4xbX36aY2lUSjxeRsq5zBA5de9s3
zY+p17/caR6jsd0HnotHtTiIUfCSeutYDVtHr+9MFiNabz8moXEdfW0nY22ncmuFL2bJhgjhnEXl
OJ6Fn9IT6qw7IDi2lOsSdAuJhxgdkI87Q1XXuE+Fxf9g96+tab2KMthPtdxqAFgrRj44I+ht+J+B
pAcMyT2gBvc2FA2/BlsuWa1k2+x1h8hW2B6Fq70S1tqlbfJWdTGzDH0QI2zqWnOzC2jUYxVrp4JJ
x2zobc4dPLoaGUcQiM16dtCxILkWwt2NXKJSG1/+NGrbQkrYk/W6NWl91NVmirhy0jz3UTjaa2s0
x6yt70Pby9Z1FJwtXyPlVmyzHI0YjBzEaEUp7+BE1F9OMNi1ub1GsulVvFQs36tj3A/3NT2+C8vu
wGwYif9qDUzVfD5/Ip02dsVOyjfrU5OH99rgfOiDOFsyPflYHZcucqnyeB2SjDl+OOrjdE7RaTkw
qEGeN+6yZMEV1rNsp1v1Du58gTTM5JIOGFtkOy5TIfdh0364Sk+XfjYdI7oHcV7LaqHjc190VoNj
143OTCyPUJbo9LPDuy7AYxNnevgKl7F+rAGPJ336y0o4R37pUDjxlRhm9uVR9rHycZtUfvKdpiBo
YlW98N6XJBxh3kmQwSvp9PQshdjBc0nc1K2DH92CcamzKJB5jbknIq9n9EG+1V1gmIbJMlbXuLBP
cM7B9KImhCYlRaFH0g2dtjiMsKOgucKklbnEp1Fr9hIre4ijor4yCKJ5eoZ3VI33ZiMwLKkOqs5w
1GkKy/ApJ0JHUEkD7ktDyR86Ua9jCeWhbIpFNAzWVnPwoBQJOOuixj7ZD7W4KEsZ+0EH0MBev1nr
vcZCFXdxGSV3WhQexIAZ1OrhFGgwKzCFF3eJmb7D2fAOOCSLxaDn5YYeVQyaLPDd2vGXidP9Un5y
yhFKXASTev5dB+Wc7Lmpa5jfOjXyCmlNbAmz4KKMh0jPb7kO3gEeJpYWMoojAg288AwNVlMby2nu
IfsH3IxK/9g7Ah2jZH0NtsjpN2lj6ydW4ea+ShSkY7PhA6/QhAYnnc7oHW+yHrQDFe8uOInI2gCj
GG7OLCzRpZ3srFlscv/UnaZZgtJnMaqZZalUFjNvlY3WwptlKzULWBjtDtLBFUMzOPIWvcjximvu
uPFqLlx5SO6qmQWxbpbGSPUOa2+Wy8QsnBH/0vCWtuWh+FNW04JsU3kl9Yi0FsUY8RHgGEyDrYGN
jwIxRil6Jh5rvWtWWdP2N7/H8m92XX7uKwNydjLVp0GaZzAGYqbQlV/TLAQWf2qC9iwPIoMr0oyz
Zhi11kCsN07SdT6LihAeYnJJ8baPqa8tx4w8UlQOe63p8v00UIhqdSR8iJxgYO7LXTip6C4p4GcA
V5mq4uKMPksY/INy0nEUBvUprO13t58XPZ6DJxn01DGwNfonNcj1EcA5wFDMSnUUrVUj8+Xotp/Y
bNx1GuZYm5zPUYUlQpyPJSpEBTWCOymDhxn0wo9APjZPnfdI0YCduBC35sm+sfxn7gwIX1J/07We
Xvm2/wz8HCcisGjfaAikNffuQHJ9xBCImzZ7zHusA7TyXO2EVboznjLZ31KRcI8u4nSVTepOGqT4
qCKjXXhjBs3G0YvvDHJW248HDvBk4ahkBfGHLgLi94PtHBihLrgzmN+JhPqxdRKNdo1Fe4fThOVH
a51yY3y3ShhuuSHWIqy/YtOJdxDrIgzRLNVIv519l0JqRvWNJMS/tVl+o7Ho3wJj3RInSLqOSoK6
Rirlpg28aekFFA56zlfQuxKmUfotJ4Cq/OlfTMTD3ZDzX22j4auqzCt5vL0pY7LEFg/u2gf/ZIVI
oFoXHP1qruEM7R+Fppjn7bVW4XtQT6dYTfuULNlU4XoCPhUo80whwq0o5aYbnENHEHKapLs0OpDw
RNC3xlSxejAwWtf0uGE8yuuROQ6/UNg5z1XPx89I0k3VqndPc7/1OHu1Y2MtouTY0H88RD2Voym5
CnEgZaOW1NddAqM4dhOfriqun3VPnQPT2hcwqxaSb8ytIL0lfvfhztJJnJ2wDglWDckuy5CWjOBU
VB328r7ZdgPYeWd4YbuNOdOerhp8yGtGQeu6c+eesra9mllA+Tjugn1i8JzJoXrtfdIJa62JWQmV
AbQvq8KVRXiE0LSxG61sWut5900WBroKT3SeI5CWasst1pqltik7BVDYLJLgutymztPutcD7ymfW
VzYE/f/XNv7Ep1o4L/57R8l9+NE04UeK//Y/aRt//9K/pA39D7qJHBinLh5Ltup/SRue94dEaTCl
MM2ZRjP/y/91k8g/UOfhlbgGPu5ZLPlHkk7+oXvYtWevtsl7gkzdvyNtGB42l38C4Uguz6gtLHmQ
XggACDn/+z+xiqN67K0sMfttkwYCxE/4GU6Ex4k5f0EtefcamgrKAcAnXd4eTS+IiNQgQf732kVQ
UDPm9fR49TjWd1keBqtsbFjx57Zxckbz2XVA70WqYLCiI3eRldps+s1PdebtldndtWPCZaR6MnSz
WzdFdGpleJc36akptPXEllrH+gEeyN5GyssYusS9sosPLtj3No/gXvXRCnNfviUgAUtbdFdTTaeW
7DZrxFED7eV9IbcjIZhddRlJHZ8Qvo91JVNCt4I8tRAPRgVQXZZ2s3IUQw1Deb5yow6ARmh9ASrf
ZEm1rqDVYeMVvxiC7Y2q2CFTdHyC9EpDRpZhDGxrm0nWvRqcRzf8EHJJZP7YWDxGlAraA+0AtCtK
N9yU7didZOV6z1lcwiNtgArq9tivRDJSAqDX2WZIkvxMe2AVrT0f6Fg8DoA2NK8d3XXfSUkusEzx
pQ25V+5LjtzxxRsGcz205afTeCTa9FEsNQDzC8Ows3vTj8SAH0S9CSa6YIFRyPnx8ZQ+TLr/Cucl
XEi9XcdxtjKlz64Mr94qMBmyu5IrQWOB/zBA07LLLKFLaYnd32OPOCcz0MuqAmrkwNdzQOMKdO0n
xzTQzr25YFDXVyHEUQJfxdE0YwfBuG3EkqUm96GA4yzztftOoPH7vorJHzdfWeedyUoCwBi9ehH3
07eGHYrbWQR9Pk+v1bzKLw3wrF6CD8+EAstajJ47q3kaA3YaQZNSoYJtY6sm90syoUCwdp/y2RCQ
6v7so2dh2M4JGL29tbg95ih3x0WVs3+C4lcRXV+MYavW1J8+TUHxyQ+OLcS337QGZ2SVBnRJWPDA
CGuzD2er48yX60lSFzXrQfwy7ilgyCXqoGeHLu74/Wi9ouTHPTTYPjbpYL1iY4DtmQPXlK7+qsXW
99DEJjaUiEndTfdJKtN9oJLbkCHKoJXrS/yn6XYQxhOnGkfrQNQOuykMHcBfUjlYvQbrkpYjuXH4
iHBS87csTk+6LJ5igkYdtViLoWSE4i1zwpZ0Z/vlTfgYUZEA6AkuGnuVjPlrNQVP6IGAYSHGMXtM
D0BjYoJt8WvEymlLn8hzX4bZIk5EDeAkHHDnt8Wyto0LIKbXKSwe+6g9Vob/SPOhvYQHy1Og61mW
avlr4sD80Ww6tUkM+LgWKOTszWznTiWBVrN6C1zICNmI6dMS1mPfcDkaE/2RWniybibQ4KitDoM2
UInae7/jjN5P40DfjCLE6yqGq9Yp/932uuDgUQoOu0b/CXWdfVDgb/MQcxvbwz32cmsfjUhOFosU
KHw1kJjEPEiXLIr0ZmiRLS/6GL1XSX7JDJOmjNB8gI2m1roy9Ls2mbxDbdm4lfVfE73ALauPUofX
2YykEdzHSsFqlunwbLbOD1jhp//1voK/HaCceP/j2Tt+qP/HsctX/ePYJSROGsn0HEyZszng7wF2
xyXsJKFtzWWGM0v8LxPnfCLbRB5gp1t8pflPjgKAYJzQ8Mr1v7kN/s2K7381FLCXsUxLdwVBdotD
/l+O3TG0xYxcjPYKYwG2fjj9ynMeQsQsFLXgZjVmSYON/zvAzljW7XAtqZ+efWny3FgxYWCCuksr
0WB1KpyI2OJmZI0vt0HPFR3oRrscrTwnCO9+anr1w9qF5+JIRaCSJsEXwbPUqeNkH7nmC+sbanEC
48Ur6HVhyfteYOeCL4sQ5qagXSdKn/Ow2vpT/UzZslqUYvwIyxhc9dwXiox2KoBZLpqc7HqXQmsV
/R4PZLrOarVmCCL0I0pwXl6zy6riJzDrp2Ho3sLa3aeudhvy+id0R8KTE1XRnhGAxfR9A4yTRhmS
NneszVFFP3YebJ3Ieo9bGt8oj6qgFasx6T9Gp3juEPkXRP1/8lzGT3MeckGd27gBd3FVSSU3VV00
955FFYkQ8g5hyzglFkVznromqjtrvmftota98E1fR9cls5tkv2Xa3PQs+UIaNE9OCBomtsb+ZE5V
iUJSOUe76fqVbgLbxv+2rtz4sXbqB5dOyJVoB1wB822J780DpCw+IecQ2qA4QSLMT/2qT2yiRP50
UQONph74ygMVkjlPnzZZBqmCT0rf6jbXyG6DfubBPPdIwFG/8xnJuPu5Vztoz11qPdMVORCij7ea
lr75OpVXVW1SNumPlBlJcctdsuW98iRFKTmhjtnpaECgXMOdYcEGjxpxuUIrqoeLcooHQhtnU7B2
NlPFUzKwNonFT4ZtGuBOYzUcwkScHq3AmG/zGlV9tnQPdZP8ZpppbOKBE8pLYnWNghmjGoDYKnSL
3Tdrp5WMtGzl1d3FCtqIpXy2LHPQzypma5NMdoY7zr0Opobna0LdDZV3RHz5iZUZ7cew7HYpuj2F
FVhMeqe8yTABu1VgXdYazDl2QPuNWcv7lKX0gxtW6VoX4aeIy6dUcWtKXcIuTcrhDbDigUuvSRSn
Cs88F1i5RSFEOb9aaohLe71hQwCeaesbbblgg1UuIEtFq6H0PkszILVHMQtrCj5/kwvJqI8FTVuF
WMQORUadO8S7svPZpNU3AFkvGSL+XJnL9qwEQpSWwt6QGmALWs7qWi4/m2KKj24OB8ujb8od6mHR
Vs2eB9c1V209c6Yk/uswpJm4O7iS8FhT2re8bR4qSQak9XbQ174C6aAliMOE62/pVIwGVmFeIW9B
PsJyy42+yDdpR5NPG4Lacjt8KVMSvuNzuFPsr+iG/Mwcwv6mIX7sFqIWhtOexpfmkEPS6Lv8yVPB
KQOEXYniwuHL6SeY9EZVHby43BEnfuu8hEuzQ/bINZ67cHhOkZ46x/w2Em0XJNrW88utHpiHJmsf
cojrFCHt0//D3pksN45s2fZXymqOaw5H/8xqwp4UKZHqpQlMXQCOvu++vhYiq25GRGVF2h2/shyk
ZcokkiDg7uecvdcunYNfD29G270So7KfYnmlUPvqYmJYaRwY+93lYX5bZcZGkP895sUNpcE4ocYg
rkfT3HZXRHlLVF6gMfRj7jShA1x0rZgH473cpz4j8UAi2lQcSbBZdBMU7PGubrIbw4vxPIse6BdT
WsTPVwhTjxZRJI1GhIRv3YRy2Jva8OFI8Fa2t9LTbE/w5zaYym1spS/UerfSLF61MdiDMAEWMd6b
yDjKsrCB95jHvCs/tLLFnzKvu6l+EdHwYA7m/E7inRWSKzhAEUtZZarmsalmp5pZJ9vSyS7gglGr
gDGSZCCvqBDOnqiLZQfBioFY8Fh1VDMxp5/7qfGeamO010aNmtn1M8IbE3HveVAZBVIbcjM/mXzY
G9ujveTFE9H1WkTtoRniLmhdl2jB1N2GTBvNGPVk4yMHCwMsOLbumvN8/FU6I9r3AgsRzPFk1RCj
tMxYK/mLNw4KUOB0BhCuHF+t1EO07WOtMTvPnjEBrMlWeOMc7SPuHR/aNPK3dqq3m9grTeZXluQ+
SKNTYw8ukI3x2cYstNKospYcNL8vni10PWzpI3ylxWD02sLC3QnmPPJWOSYm2LIsHA19WJZQAhQN
HARXkTDiNaY4cfJa+dJrjL5CmIpEyvsfIJ3p86bmyeoBNFSRuTcs586I2hMs22xZqWJaZ4ZGHoUP
Z3OqixvXT5I1TUdz2fqUjnWFljopLKxTVqquGNANG3J8n8BXtxzFOWjz1Gw59TJEGPpHDQQphjL5
OBYJeZERwat9XH9rZMbKPRDVo8ryYuiNWjldrRC5MFAHjRIcJopcFVsH1enhClXcsXawL5ezms8X
QUPUXGctjJgkUPygPJDY4wCT6HtKM5RU0nxtWxwjnXQAgUBj3mjj+DbPgjbIfhCc9062NSzKHA9I
5zLG6aciz1s7IbORFr3SkX4XZS7St4SYgSYLtGVmIsTvRJitFYxHMFMsFw32NkAUANz6ugSsPkPd
GMgRuTuD3lKIb2kj+S8YcATLqm01Y+HaiQQw5m4MX8aIVgDwuNpu3kE5+qiEomoZzIg5Kw7scz1j
5/7vOD3DB3TOl//7cfqujcGshW8/i3S/n8PnX/zzRK3rOiE/wnF0mDocaf95ojZoSRlE8ECyRav7
A3qAThZsXcfjH4Oi3/2zkaXbuKxoO9Hk8v5AFvwrjSykUb80smiTocWCfuDaLqCDWZf8YyNLijKq
1chEcMiTel3KilOSWT6TeCdx77Grk5BzsePyif4KvQzfylckPNC8SPUvBJT0fbJuJzv9vmvqR+So
23iATdkY2rp5kSgExmoOVTa6aU+bwV/kg7jjyj9pqlfLwa/f4FBdian3HkfTes70zD6WutR0LNxZ
tisH+1UvI/POJqFyPRK2tiEppF5GCSYBPa4+48Ag+dfUnRVtxFu3CetlYZB8I6QbQmBp1VqNyVXN
3jEFzU0hSrmPnAxyul49NUBfazunT26ekiTbaiq+1CHCHMv22qWj0/U36lPp5A9dM3xUyrlD44T+
fqwOIkI5KNRVbtj04eKTX3QVoCUOMG4KiL/Z8X6ds4dsNrDaK68O0STaCXz74dmwqy3Amnffx+me
m+zEoUYurXebJS5LO9lGorEhWUqGwkMvKOOHTyyax7JsD6Ktz4GAVyzVqbWNvVDBWYbycYqIn3Qz
9EN9g7WT3dKHl+tq2gtcZOIRupAYVkxt7mhjnmfFc8MrmwmfkZNxlwZPYcdpo1ToA6pMrBHwiCUY
ApouQVYDDE6fLH98Cfl3nE/XtWHvHYwPXRl8k6H33gksGarRr/zMOJuqPjMme8psYDT9ONJK15N7
FUYYL0KT6KgsXSIyZO230LAq3pyDPnpBU7ejRRVguS1pmNTPQ5R2K2yj45qeAzK3rHtvuuGqy7GA
SC1IkGWk71k3a4RZWDdOgQLBj5vbFBnwegBrxjqptgqFVpJaR6Mbnlzmyo49BDdaAVWpIx6ZIGvv
xjVLAtI659RniEhLiqMlRe50prOyCgXB8KY6+yHosZoREmj+GipMlHCFC6281+jrLnJlXkCo74sB
4ynyu4mIhfrcZgxiA+6KICJ+lLMDnRcr+2xmMIMVsw+HCDVXuWHd4KV8VwyxNK3OF4jhulXKcIqs
bDHDn7ApepQ6uNHCA2tCzkFi/JYCXYdHwGQvav3nwUF+mAwu9ByLwZhVtcyeYhsBYTW0m862y30f
IrFADOStswlKpCU1baNS9Y4wcFxEmcJQL4qTBbiBHUlnM4oVYTdy5NNlQPvjzCj3aigOdPXsnRyi
cB1XYAm6njklqne4lKDnW6sv2XpJQfWiupvhsNYiqHqQAHHDNgbZTaXlmxXLdBUUzJpCfFtbYuVh
Y/XOUS8LtW6s/NLr3Mc+VeQpdKtdic1uMQ0824g/QJhK0iZG9yVM5YTEpD1Evr2OLG9bAhOgKDAf
k6DYK2dcx3NsiZH3VzQn7iX0Z1PX7zU/oWgBhAwdOuT5bRA6q4K4WLMCImHNs+91SfQT5SrhnHHN
uLqn++pvDd9Zx+qhcV+cRBxDkAKpdBgt1Uc9aZ9Cwr7sAkyUXey4eSh2nEMaTXd+pN1Tv59C2NfR
QE8ZedQN/MhrX4/WIZRsYXUPYWZ/BYPc2Q2BG2Uf3M2YlWqKx02gOQ0oYJjbsLclc7GVYPK4Ckz7
AD3tCvbUVdPmH2Lg0DgSXywC1I3mSxZPT6GVvhKk9k0mwdlPoINOnoejW7jXpZGU9D7GUwSxj3if
vN64oMMnX5DyCEvcm6ni1cwXL3HG4rmHOa4h05hmCrk/88ilDZk8+c4o94F2Di13s9GW58EbD7S+
j7aKHsKZcM5j8up8Z56XEcoNMOhFoPcQO8zoQGJ5vfQn1JHlzE1vCBYuEvvLqSasIF6crJywuAzp
4Kxcu3xAcKRtOkb6DD+NLwkze6FwhSQ6GVg+ZoINJ6Vum/ccxcrEzWFck3DvUxf2plBr3Qie+7Tk
rprqL2MkHAVyC/lkMnjVaQsz05zUJpx7Qha2XjC/x6Eqjy3dmQXb8xZRPx3jEHOC23Jgr9JvUd9e
bFfcqFFjMihJEnb96LqJGSGPPqoAPzfeIF48s/G+Vl5rUhbF36yMQbUefKuCllqlrvQLfaqjymGd
5APKIzs2T6TFETTmQ7eyOxzxNEiB7SiLDXQymEUO56wRsBHtbVkRHIFz+gUGsgMDcTqS86MI8UAN
ylCp2gDjw42cFOii/IjkZ0mzP2T6hBLd61aj6AXDiEIxwg8wlNrv8DiwV7hM5HtJkP28KGe+QbBW
ehJdi6TJkq+CET9eFFutlIadZyDwXMr8WXbmM1/pNWPh6wrpgJ9KoN01qjqBTWWRBKhauortJ7Cq
HcyvfKVs9HvYfT+wah9AGO5yPICIdWqDfpV/Zzv6G2J6sa+NfmJE5WwZGUx7v+qbjSWqj0Kx/+m4
o2lYS3VpGFTAfIyLrdan30SgAecXIbHqOEUDRLmwZWFUjk52qwdmv8zqDCUwe8cippGHq5JKHqrR
h4YbZGwmC4FfeG3X1bkqSe7sySxfax7pRWT5JvTF9Ef4S+FOGprYxfNoKiXlGz22/2Xw0OLJkNWK
Y9ENZRJxKlDoUinOIvA/7CE/mY3g3B7vHcnwObAkmhNCO1AmEEUvkatgbHUXY8Nt1nPkWrjpjL4v
/VeTinlCdrFLk+Y0pd62iPpxXU3jQUcfCLDHoZsTscqWvmsTjEQssdfjNppEzA/0KAU8ASdZNsDP
YmSBC7Cw4gBDLltKmexEK0nYYA2zZrwziqqFWefQjseQjPOQPJKxILOWoWi91cwa/iCh5Cu76/fS
8S8N1iUE3MymNFu9yyGX68kT8Qqa9bNd1AHfdvc8BRoBKNDwvy/hbAvawfeDbsf8yuZGNK+y0hvW
WVqvfa17wXPcbUJX2xG8ho0r3+TMx6oSSq7ToG5H5eORjT2NzVcDqMaNW4HwIR64IP5dZnjPmRpu
jVidRsd7Cs1i5XXyWozeJizlfeiDYIx6bY088pzgSFAtqTBAvrB9Oc9Qfz8Vqe4VAI1lpRvnjrfD
VAyjGtqUrG/3Ki1eWpR+7Onm19io16h3EfHi86HR+y0TcN3B96tFYXPGQpGTotqvWOZzwRNQ5OIR
ecUwD3QQgOTVq+gp8WgSXWdx+DWG6UNk0e/VI+sdA6e7wCTynJAQzFGZjTS1Ro8/Zv3fMOSPYQiY
tf+9ekOIkIGpffuLcQi/90fx5rn/cIRDD+xPYJwHsQI5AAoCQG06JsE/5yDeP0gjoSwzcGRagtKO
AOP/AsZRzzEXxwrJz+iRo0D4V6q2ecrxZwoPz5kFYcND+4C90zC+F44/1mxxN1lVUIpmq2Faz1Ni
EZBQfJDSeePAGapU9iJM/+OHi3P+46//W9amZ8b0Tf0f/27O6cu/vKhk8AIXCzupSbP650Jx6qco
ML1q2LJDeNdKut/Ssb64yKR2zpi+W8KYjVLyTmCJcv2CVo2m32eFdhuRONLXXQockr0RUSvT6Bo/
wNhmtK4SA/1whorOkgomJ2EojA7hVVCHyXzYDH7xoeWcrIMen0rpALpAJTyTtLft4HwzQ0oAdJ3V
PnTlFWhtRp5Fd0pashMEwX6FTF+zrrzBI3CVyHAFGAYR2iRf0ZxNjHos2a1+f52sX0dUfDk2pfRM
DOR71r9zSH5Qhpimm2Io9KCfQblDLvjRuM0dByesM/Y5FeQHEBGLiuGkxvKgtxDjJJI3+pv1cZzD
8Qw3vY4i8yBCvCb4LvqqRt/cZxTR9DlzY23G6HtV8VSyvS7HCWZ40RJjIZFUbFOJgzxqPzGsrb2Q
+Ww0MO5vBvpk+DdWY16vG3s2R0b2DVObpVtLmOxD82iEDSLjFFyClyr4Xkm81xWpLArVdkzBW+ZX
Ek5aI8Z3Rfxg6rv6zkyTfP37qyf/4i7johnMDIXtmGLuifx4a1MQ5xEdhGHbebQeQ2hXO1ezjn6d
7jAlHYyxu3HItGarqo++BIwk4gCyia69aZr5RuToES34Nq78b3o5Hf1YvRlQNJaNB43NjaaNsgE4
kAi3j/XkzasqlA5+s61q1Ou//ySztfmXx4UBqkPzhv6OS2zhzx/ESqsuqCI+CERSKErTp59Uexcv
2h+tt4/h/wVf+V88l3/5OrPiCS2UBdAZNdSPF0wzCjcea2PY4tW6NlvzCjjFqnfLr99/HPkrOpzb
moXQBhpu4+W2Z+7Pj69TA3PxrAky2khlWXPuZ6i/16U4kFQ8M2fBCDieeQ2LcdXBrnQKzqC9yTdh
QX9+lnW+yzzjydSco0t/CFXQE+GDu9+/yb9aoxzB8gjlnFWR7KOf32TT6FXpevWwdRH1HRzFxKrM
mneAtfuon+1QvbXVLP0lLqONUnW99222dQTtJSw85LeGCI/MdKOVladvQHrOzEI5WxCyIif/OpT1
dVT3O4c9feF02tkcYF641mxLqawzfZ/X1BKPnRaszYb4g9Krb/tOP0ayu07rHn/cGH95mLtXvjRu
2hL1T27Lr4qEePQf4Ff8/nHUFFys6CbOGeqMWiX+5hL9xfNFFxLMvOlwpczvjv0fViembIbbqmTY
0tucdZpwhQcNoLstH9IgvynUePj9d/IX9yc3p+Tm4cUclHI/fyVpbTm+QRt1iz/yi101WvZU2Rwm
pz8AuP/rgzC3WH954lzb0E1Jq9WkMNJ/eeLscKrHDBvOtivFY64h/STvku+c5SMPtIOV0G/vxYwx
DN0DlJadWWo7k/juFpgbI5H8Egz9LTcs+KKBdN4wdNK/WRT+x1u0JeoFC+AVYBqICPND9sPVJyao
N+kHNVuC9tZM1d1lgP+MuQgTHVTJddF/ZVExrn//Fcwf/KelaH5Vgx6TJS0OH+4vF6Yxa9pPTtoQ
i5PedWZx3VKz/KvLEExdkmg4KtFopfb9ZRlSrh7SFaFACC2Jf0GN477LExYk8r5//2l+bVg7vJLF
DYydlRsYXsXP17BKJ/j0PFpb1SX3dY4d0k6HHeyYYi+gR/7+xb7vN39eO2iAOi+G90POiwqfbL69
f/zGHD/ry0l1W87on14HdyjGwrgIfH0be0QwJ66ZHsjJvDVbY+vFnbbFgvOKpf9FtMYB0dwNde6D
a9GNjPL0ViuJmbKyng5qsx/Iom89m9YX1RWJBzT3YB1pjTr6AQN5C+OErdWPmlusplFPwPFYzavt
m99s23kPx2pbJ+2xlIg3NKg26CXIIUnN6pauXLCA+UpUkp5fo/uftn4hgmVC+OZ7nzlXEKJuMhU8
q8gG0VdVx8Kbq8ikDpbEp5RwH5ObKK3T5e8v5vc973cX85e1QPOspmCI1c4UpQQUxWjitgE3dOVF
IBvdMmuXdib3/uAUy9we8VPrjonQMUTDTkfRxkGCLlBi2uv0V8MHjehrK78U+lLaYXfG+kHfdBoq
EgJiY01Xpdu6yvkMEwslQmW0GwcxbZNGgDWJsZ/mE5Kx89votqrQJU6NdRnNINqYjMRh4kSvkza+
oMI91v6wV1504Wac03HbuzF38HjghmUnlMZmBHbGEeKqQmIzCEI8rdQgT82k71pdRBIejdy89BEM
YB93GGbbfYw8rojkI7m7e0ygu2lqDqlr74oReo8o6QToJBkOYcvIeQqqtSo0b9F2oB2LzMK5xiF+
gcfnk/xhIGChwCPU6eqsLKJ3SKFF4UR2GDkKuZYQOK/fDRy74acElwT8CmwRbLyT1IglraOdkyR3
qAbf2tK7KC1yt4knT10eTn+zDDGB/Wkh+q+HyTJZhQzTNUD6/fwwhdIf2CWqlpzb0iCDnpjVUKMJ
Qi5DtG5QRcE8vVSiWVuZJO1YQVUm9gbhawbCq2WU3bHxEr1WoUOat2wUxYlpScLquofRMV/HYNrU
Fi4G7oOqsjd1AfmFrhLDZQy2bpxuA9Hf6aN229ZjtamykeIaK08yq47p+22a2Ado1J1hKOw0AQbb
yB+dGbBv9dXBjqd4E1cB2BkZvuUh8wVhXolovDWm4pAmBudn2H9Su0I0fGXr8cWyczLVZ5Z1hEGy
qNZehf8XBrUvXQyTZM110b7RsgPEmWbhp/HKxCE7wZBADHRi2Ez6RibOpfRuGFWuHRuZLh0FmX8y
nsN0WD0GEK49f8JkT/dbFDepSJ8TBxquhTKm7fpo7bF2zUQ8EH9nhe9s0yvyyztzjmrzkgdGfxbX
zz2NKr7T9dkCUoaoTEhcKbL+JiD+QmsGCBN5uQfPCoq4ax5Hj8slmk++iWtTT88Sr86aluQthmpv
zVn6cWgC5oQ45RdjRkxJioAcvvGVUzawdsyGEDwP2bm7TAKxxTYG21UOS6fV3klSX5kKSbCj0g8Z
dQGUDivZIRy2llFg8a1UVDiwy/GaH8nJkMvKwLNXuOV7ZgbExTkt0YwK3GpphJdoasJVkbb6joeb
mU0nN0Vd3ctc5ftalO5S69tzG0cQVVuUVCBZo3Vp+m+GrpHJUI8XZMPY60z/FUTaQbcBnsgwXftj
91BoHaDC+H4A0Mvet/FBaxDMvKo7faXC4hYb9o50xHAvzOIcjIjFbfs2bWyPVrJr4hJHZNgmfK5F
muo+CRNRsdE17QZYwSP6werCZrqLhvQUdjj2MwuxcOeh6R/xKqLPeUTzTmcTkiw96rZe9Wkf77Mh
vhBrRbtYCxj2p5Z3rVckMPc9xr056QKFFHIkpm2LkgKfdGzu04hYsdC7kHN2TZeW/1kTx+aowNtG
enMiLttdu0V4QkngXjXEfoHS0KL12Dl4b2P9hMPoXOpIwun032bl8N4K2D++ai6GaWGpGmoEk54o
0FbSAqxrh7a/ExlLPFtPidFMqwg718bOZqCIRgOT2SiCqYLoFjOeO2/4ahMAIKCbwAyrul+FknYr
xqxNlyXtwgMGt9AD+uQVPYNVbAyCBkhNtHcclyzcdrsoCRnctSNnayRzT2qCkwtcUFshdOZ7H4rX
vkOgk0VOuRNzYZNhSoTtYZ6VHbjLNIPTQjMxI/bVePXJQ12iAsxJxgi114iGxAZkj05I+2yFLYE/
ue7OMYr6tvCNez2LXzXfRsMei0/DREYYlOSe6iFBIGk+xUuZCuwLAEkdVTLsClj506ljehnGT4Vb
cTHZAWQ9Qn5KUetrzEvQbDdLCzfBli7H7TiheVeud0n7Pl0hAGGD6lDK5QZQEy+LLg7HffSv4wfW
x3KPPPYyDrrBdXa3GrQliBPTVeJSG3VlB8bTU9dT7JZLv/YmGObEN0qAvXjRumgDmYRnJNQZGaZw
SbopJj60RNdXYVmpKoy1Vcm5xS21kH0R4ZZfFDktCdrZlaPLK/SmzEQHKBdR1TIyaQQT7dTGk5Uk
52jC/9ZE6YPyJwlJxIGkMoETBQcmYN+N2aqJhuzRn/SPvsjPbLvYSXz7pnfzh1qfDiGOsgWNA/3s
GYNOfKp4aTR8GGPf7buiXuJ+ZSCKFxyvibOq7eG18wGHyZSc8dow+h11480AA3TmVpVLr1AXpyIZ
t4N6oBEyDmfGLza41M21akrnWkJdB5zSYxS0/CVBK1u2t41bd/sUgeiiCOBiqPBkNw2gmVZswCd8
Qrp4s7vhy4VKIXsfHDuyUL9BTte27kb32ofCNL8FJpr8wX+mVoJbJrMHeJEHZPsPoTMAiikZE49K
/7SVguBcokxwvHxfyWglJvsuiiaPkyMwTM+ZTpMUN/Qxr4LMu4pl/Nlowz4NUDX5oYgh4rf3zZRc
5yKMVn4l1ilZO3gBxwPGz7OG+gyXJTqJQe7bWU1Wq3ZYVYG34Rsl7XMMdq3jHcbcZBCG5K+gKQ+w
nI/rJVBnuQn7fPgq+vIOsel+cNqnwHQfCDjALGgqglK06F4qSYbn1EPBIuQZuyt6psEy4q0fj+pW
Rv3rZAXdIg5mKTCgpCbHD0k4+k7mGom9wVr3ojuQbmdnzjbmw19XffslrKh67Fwd83/V3pcDR1re
e7Aq7LJdVQIyPDeKulHktoJHnOqzrcJ8L6byRBIbdiunusdMDxeIcOPQPYm+fsezO1zpUeIvm8Iv
Xqxu7K99dNOoyktn33kumgRyEYNjZwwfoSugmXR5dQvJAPl4wJ0RuerD0Jxs3ZBCsgrhkKyTJGXF
argKPdZNeKYpI+3uTNjsNUPNbLZckGPrKUYTKEA9SU4TbaqsDRlJakfT1O8IwhqXUQbCSmXhSpcF
O5lnhPYqq5jtuen0qlguCUyMSamB7tVPsxUo0V7NJGT3suFIlmtZpycG6+9ugkQ0wWhk+nMplV5b
absHM9Kuco0jVyV6yZm6PZXgmvSUFV90brYMg+LVrKe7RkTwrBrrmryONcPUjVVYb/DGuMFji+9T
EpztW7RuRQfuKPZ4lmyjZ9Shl9YtSNH4PrI1lPJCxaz9eox/OcF4vgLaUhJJIZjWu0F8mpxuZ/gk
VBcxM/Q6n1AXcKeNOvD7OnShqNDe89HhDfZZdsZtZHOIaYGhteUu8qtm2U2JsxSib4ghs3GkkNsk
HcSWBW7PQpFJPTp3ZjXdDlFwREfyXGXJU4msZJEWBlR7zL5LeKLs/SbC20G/4udq8zd10t8ck3/p
YvmY+KqOafK2gqBisY7rBFGE4rqNPqySzWsgWlv9TZvm577QH0dz26D1ykwakKT45TVTeyAhuKEV
mlT3IrbWeShQnzxaw0uKXuBf/3yOgbYNL6ZlAYj8uQwQoox9Pai7LaxX/LwfWsuEsdm2yctQnxXM
tcBgavPPyc7fNkn5dJIpCfRfmJa6QVv5l1ckr8nWK3OiiifdIrK7T6zZ92HSnb6/zP/3jHiDPtU/
L/fqrXn7t6+MSNrx+i39+o9/v30bocT/zzHa/Fv/rYHU/8HcSwJ5k7SF0TP+twZSFwI0vGnTtMOb
O2Pj/3QVkX1JYibjJvqVjsXP/jlN0+U/UO3TA3JsXEVSwhX9FzilP9/6hGJ6+mwM9hg5WDYN9F+q
0shuLKhCU7OzaLss9BkL4rjljbCyLfKCTSLFtx8uz1/cjRiqfnrC/3hJz6IVx0zQ5vQ7//yHrlJp
KBuVT11jmOTANCXjMbLVabL6fjF4HMNGr9zkGWeSyQuJEvcfQs9FXJnuRe9ujNbetX27JiVtrTnG
AQDgzk2RHtQBiAiq3JNntO6ureRrRzBsU5lXdhuf+VMbuIBE6cQ3g6ch2kH7DhVGiavKNjeqwcgj
SCuu2A5ICkcb1qH4HtzsSJJLfQpcHfVFymQ7RuzPGAtm9AFKysxWekqbamWKaosU51RZ1Vpiw7cG
fycS0J2YZNtFaGD8jCVpQk9FnZ1xyThpvWw5gQXuuKURdBqACGS5s0k7Dmt2ucaselI+Yx89uoUX
u+n6y6SfZ6qDDuUsDcbZG/XKCAb+5wS/Z5bh401cNFCnRuw+lFcwBl3G616PmmAI3n2IzyWNLmRV
K8YmS8qWRVHQXOPkGM28VNa8OIZ9LX2aYXPe5lc6fQ2TRpy2DoBlAvo+aBEnPg2OS7fSqD9Kk1IF
c8VCd8dLUmb3fvXVmop85kdf3Y+MSwRslZIvrQas3RDBxS4c5WvV3YZRvMEtswqCZ/SfK5tCJtNx
RdbVwnKGJXkMGXjuU0BSDnL0RcXxQBERhh4V15NovRd41fgmSKmL6P4YgHienCxOoNvAsx7HU0CR
MhozV+5ilcmdPW09OmW6vsnQ1nIRo3Xgne0hXdI2ewp8/yFyvkVWoy0CLW+XIpMHnD07vy/vVYOO
168uSCQXFYY5Z1KXLsuPNmlOGvYI7EbDIoB4F2TFHhTQiV77tnUseovm2sOWHXFMmXBjVdghClwX
pWnNxrlzCPXGBmfd9OoRKeJ1ZcgbMlCvyUzfjT6+6owGhneTILuFLH+V5Cc3Gjcimdnen5n1ICfO
FyESrpxoHd2NbjKaK3qSrV1CmB1CoBsz3tvxZ4YeZQDqK+y7IBjWkiNGhoQjK5Bv0fpplEu/CMNF
XIEsvRnUBxpY/oZaim5EzTUtC05RZNAsdfS5Ffrhkqq2d49F85ZSCtDmaJNvE7pF0GGzdWs2oK2B
2y+q6gXNDxz5fONHh3T60OrnCQKwJqg6iqumgwgZrHqYZj5muJjBWRAjCUarF0Jp18tV7ZtL6Ye8
iZ4C49YJ4O343pYxKYNcxFUWt7f/5qDi80eSE1IakDRnBg1zQkg9NcNfmnNKC4YslYUc3ghlA2EC
kW70153WbwXz85A3jStsbzHNiuLcW492i3AveXHy7hbr1MpBCGqhLiQ0B+VZtSlSFIgTaaRNOGxz
R+0tizgAtFpewbNi91d5WBwi5R4HKe8KCsHCoy9p+ONDAswsDIhhLOyHlh5L03TTou/CBssd825K
VBMzUjmLwpaNlR41B6Z7HMagkm3YIlZxhxXzWLXWsRyTb2pOGtYt/H5R2iyl4c9gxuo8WeKBdO3b
jrgylRWXfEAKRQJpu9b1xlorqmxUYOreacrbVEctPpgsU6HTgR7wsnPplmDHJIbKssjHddpZN1EI
rZRyY8myCUIgtod9iMpuUfQ+/ER714k62ASle+dqTrIVfYL1W9awqQyuvyKhq+IWccySm7Ob5DJz
Otp8dU8CwFhewhi0qCdhf9nbOFLvkA9wScZvjuKWxAJbr83JgVgr4YYWUXSF1euUYeBceui5l4lX
s4olWr0zWuLsDE9PlkNqAuep9avRbO4KsH/byScsTHPN9z4mEJ6bStvLxn/Ih4weXJbnCCPio8ym
m6lQ5gJAHG2EyPDuDGV5dJmCi1uD7KpNcE+jYQcrq2mrjQt3CkxC/DzFoGVjOng6LsRjFZJAmFsi
w7dq1y7Bxv3J9bVv0spI1Es+60G94wqwDjaxTfsqGpqtryhYMygaVzDviLY11Zc2Yn4vciX3GBD2
Q2S+BHTuwXJXH36EWjwM/JteVEfNQ2JWF7huZA4Kq44SgNCIQOglaNdl5Q8bqU8bLDLxvVWCitLE
vdX556QmVS537GAv8eCvQ52k0NCiB9gaJXOTWq5SYEgEW8GtMY3Uwb8Hsz/rx2xNZr2xjwy/5j1Q
bzHaVsu2MI1FOAU2a2ErtyYJuStN+gTLxQ47G9CuAkgN9D5iAWzsbGtSmIPXJiMlUbM3FgkoM+5V
mw1AKWNiunoyq9k1E7qz0qJGcfVEp1VgynXrWx+WEWnUYjGqOCbdq37U3z2rg/3MbQ1djPmGQ5Tc
ihlws+xJ4YYu5EP+BVyxwtj2WgEzXbh1G63zasTipMircyy2jwZtDmSshPaNQfBF3mFcsykTM52y
yo3tdBM7aCbHuMEbNpbGBS3Quz6mcteNmbF2mpmL7vVAtVK/u2pmSW3KtGuRaCVaWsTFhlq4Iklf
GUKH12YRo7TuYUNOydaKwq9J69Iz9RkFf2Ka3HdWuiLu8qobmrVp1kvI4BntXKxvSVwU22iGMoD2
u++n5r5R5WUanmrf3SNu75FtA1eN4mMgx13sF89WEm7suHnTXBtKi7mqUu6RzMAvUcTxoeiDlYN5
yklhTklYfN34SlwYT29mbBs7vst0hb/3ENBJ9LSbZjgUdJqS/g5BXyrv2pqUD9SyabJ1BMkq+dpR
08pnDAjfoog3jmbeGlYDzaPpkPv5+iZvYK0QO8adNCafyGrKjdUl2aOKm+oQ5lZ7aZGP4OuOiY5l
55Jdkz348C5XZi2iddaQrtyI/2TvvJYsN7Yk+0WgBYCAej1apa6UL7BUhYBGQANfPwvFIdnsO3Pb
+Hzb+EBVKQ8OsMO3+3LHu1NU5MzIElz4jBZQ1BRJ8p5EZcA3xDx0S5q8/h8OcMvS86893jK+Miqj
Slr2EkJi6/v38RWLrZd6EGgPfUfVju9dXGzhQSlu//2cbC+Wsr++DlEpII4cEh3OiiT+Aa78/eu4
SvZGV5TNYVLhsXf0hpz83izr67SXn9psnxsF4rlDoI1ED2SjtWiZLI4NmiL+NEy5Ae8NR7Sb1JUv
bdR/Gu78AOaqWN7NLp0AkFaMUbALc6znwo9vwhgvB1oOCETLTkEXNsM6npxntw9/X4b971GRo8z/
/6h4q+JPFbf/j7MiH/bHWVH85sGLkALr3N86LQA/0SJGUI0L73dT5l9nRUJxrOoXZoW0cCC4nOH+
qOp1fgsgQVl8Rh9hA3PQPzkrooT87Zrk2jd9vnrgY+IAk8Hf/35NqiGDj5jV5gFgd3yxJ/Vqa048
KodQ2LbReEpY0ubNvHdZvqF98y7PNcv8FiQPzvKPypOXuuVhOrg5bYZmtPaI6q56CiupV+g+8xGj
dmOwFhusQ1HY5Q0A9Jskad9tqldp0FMdy4mZk6KeRusqpqIa+kHtHBoNok56+tvNmm4z5/GrH+Vq
WzBHrznFuec0ISKUiHGbUJbTyP665WHG4HKcJjoCym5AXKvaK5cF/XHmsLnqx4qSF4lu54rrKI6h
utBIzB2NtAStonM4XmcvNaH/dIDuqOJXto83uW8ty1qLBr/GvHJpX+e8tyTzrpzK7TYTHUQbFJhH
vyUpN3nbKBt7tm/JhxE392ab7AYpdiyfUS3rIF1LB40w6RSbi2QHNoE6Uqe6InOHH5JpdIH6l0rd
TyOhD7a/Ux5vhUgeyC34jNJOwBTpXodJ7/xUEedtQoYM9q7vvlV1f6UI16xE4bbALOmq6IasYw2M
LTJsyD/o2ZA7063PJfC3dV85P+oivU5zuSsI4VumR8DCL5/qIvyhvKncNE7y1ZRRtFbVlBzswvyK
hIsrTtkvTIUHxdZnzZlg2s4+4b5J9efJsD48YjvrEZgtd0APNLZNES+/a9bW0FDBkB9cNrerxACH
DyokXnHeivfmOJKhC3zNZqRsga+7Do0G831a4Pfnsat2uV9/1qX8sEzKObDoYqXZzE19CDruc+ua
DCQSvfMVa/nOZwUUHXpgUhpBnrMuSODjauNsO8XrBDmNrrZK7pOY866Ssj1lZdofWd3kIGOrI3fK
bTfCJq9YBZPsgpzRMe53hBmWrtnn1kgHTj8hR7Ao05sMtiNwVhRcV+gtGX9/PVEhjOeK6mu6Xe+H
ebGgmGFI0/z4I6mhoSv7gJpyCfxkx/snO2aZBss0X8c+31KCuLcSE83yg01LjKQol1KDjCelr8yP
UcOnVPWPORt2IpfhGkISvXlMUFvHEV8J9/o8ErczOHKPjqbQrdiYDJvWdq59dufs1gDLw4y3r7tK
hFtvZv0iC99nu47TkRFxjA34zGI7twZKA7q/ITZm1BtnqXy1HX3x4UwJx1wQ/msCg5h13PjAi/sx
1mm1ST1Wb6BQn/LB2ndWHl3XVUZYynNPXdgQMGCmJYdRcsQh3uFa1b7ogGibSEHVuMuWCE5m0MeW
JJ82gGyQFwP1KIIldO2ztMoG8Rkl7mUOcGe78OiWhkJC5IbxUXqzs+PC5YBsdkBlxVzvQapytG4V
PWtdgdJTph3LdHyfK7pzkm0467ukKYZ1b1l63XCn3o6DzvkhgmnXjuTmu6X2mCIaFlGxVx5EbR/G
Orz0Mip3Dgl3FADFKhqa+ZqJsV1hKbuwsSfUJ8A90XChgvmlbNprwx8hFHj2fZHgd6k/aosMTxaF
m3mQJ9VUtyFmtpWd5BAoVQxDyyQUzEm7T9LnscnSPat8pvxB8WKIwjiluONXyssoHggKrvRQt+uY
kQWTpnosEkKLQ9rfA7n4aY/WU9zPd3NQzRs1+TjOA/AX3nSeGo7UscQimoyHbGDJ2IpzFc9ilS0c
SRHPF2Bu10UZ3ya4UDJZIw011nU11D7XkclACnFaxckNtBrEPQ4DJ8OqGFrKKViPQwJxvmg4V4SG
xXI9m+M1jH1K3NXwEw4I2FuX/J7Xm9tJ+Xpn2awW4ULnSChjy8m3CpiLQcv6MSodx1U6dST7cz0Y
V3kTna1Z3NZeeT9jHVvjPasOdTQkPzXVJe5E9Thx15KuOh+FwdJMu5ntEoZrUdR8Jlc3QstK+2yd
zdziWK++M4jBbu2dx2SQD2xB4SrZ2JtkilpDKV7E/klejCz8bgea1SsvphXQjb81oN9MNXJdTSE2
fJmsvKy5FaJjhdvvuW/hvEj8h4A107WXgzqJOusGximDWe4/QHtY0sjpmqr5Y1i6H0YG8hyLDuRk
o98lXaLXRWbGG1blOGAIrX7AMUxf4fGQLm29Tavbcj/6TnDMCKxyJm6GldlD9MktdBsPKhT7SJHu
jaQ4ZW55NsrqsSsAq1jkBUyCGSR3h1dC0U8oJCabqnZXKaBChXHj1bjv7ZzfGOfPq7HXb2MMb8cJ
L7VZX/+am/6T50f82mwHAgaufztAts07t7gy/dsQ+dfH/jFFmr/hD5UOA6MU2F/xvP5JXfAdyeSG
/m4yTDIP/skx837jDzvsvzyPpzyLhb+mSPc3m8POAklgBfyL4vAPNg6ckv5lisSkDNyUv+CHMu7+
fYrELIJxsFXOgUNnTG9FEZI9DZ68pMx2JdjTJblXEmTPv6CkcFnqIkOGaPe0KPur3o2vYQ0WtARk
VO+kiN5m3MtVIu2TIToUd5rjV4Yez0lPy7XOJAVphB230SC+ZYdgDYmqusSjSjepnsGkY2VdeY3z
IUYAiNTcgLvyqKpvOR+FlNKuIUJ/GDLyVlAPu63bUCBt5bPY0utirBXK9Gr0+Ep1iAUktn5QF/Qx
e/NrW+APMvub5fwdddUl8yQ9RrGkUiCp58UB8zBmEBR7fGVK4Ao3QrD8qk3rtZW5j5k9vlh1/rZM
Bro2z8OydO7i+iXDxo8x7m6wR7wtgr6NLpjWjnRyrBaFiQGhVLtJQGzKAI3tZ2/J0sJZALPuP9HA
/VYaJbODQATpEYxFQfN3ZFe30qacgsTfTdjjmtLZNNLZieCfdXmI56V7yFP5HbRosEM1QAXyBSDD
5gWN8Uu1RngZzBY8wcBcNIzcb4bR5sMw468aD8NtnSAu84gis/g4U940+/B6ug6lLhxsXH9UgqTJ
QeROvamoy1yVuZ729FbeVrX6QgPlzgMKA4vOcChyg4muv6N/Fg1Sn5t2fgbIcW9rKGAVbMbSdu97
pzmzrrif5/CHGC0C7bH1CmbthQ3Xk+9YD4CQzsyF58aL3nnJGLfEm1lPVw6wLEzOzyFfJUpKTihd
+Oh2MxuSwLxFy1znoq7WwVLMTtHYTvjltxsaZ6svbsykPKmYNpRqvlSNfKNHPcdQ4T7OOUiKwajT
U4tOx2pdFTttSXvr2zo/4KNi+9Evham6MTctHbKb1rOfrFZSVoa7i7Q8QvVozneV1uQtVHodZzm1
m0P1GPdUQDAG2Zt06A9+S0xc9tWyDgoK7AERkVqH8CibxEMix3NT2I9JrsO1FUyYsWOcxeaQjasM
8NOKJ6baDTjUVsxxgKZneReypkZoR38auPD3YUTENq3SjWdlMV6DnPQ6fCCy8ZKS+KJh3WPyriAa
f3Iz3WxEETVbc8Y609QjF01pD0BMgPzns9lvWmF/l4lX3dmq/m4yh4Jgk3McVkN3O0od7NnDklbw
U/AMY3dJ/PonljA8Y55DcZHcCbv4MTXOFYcEjpSY/dY8o6/6jN2Dnm11ZZGBXLnuzIOp6uh5K/r6
CHf7QlknjYSWpkPWZBcB29Y9JI4veAjnV45oHoacSKwfsWMw866m5Asa2AiEwreJc+Nsusnt4bZI
DNxnWXvHdf1mjdDE7aQ+1G15mfgpCF475zGik3TmtU/tkHfZONRbpwxOVTMfB5aeq0JWA0KLuCEY
Qarf8hpIorzdvBKU12gn1HJwyGP0S59y1/9Mp8A4ZnHIrrDPaTcwJpL+gYlJrp6O2gyNZ6Mt4BdO
FSNLOZ0ZxPiqJDLX3A4utm6dW1CV7UVJ6MaxyUWIzW5cObk85fzmqRxidYmmjT9vKtx9FXakfOQF
ieHTKcGXY6he2d1wdEvrsR8Q3W37hrvKbZ91B01wvPR8xvPewUE4VLed7l3SxzSjcOc15fDuttM5
FFJugsRUnCnnu2KpvqnaaV0Z3j38/J/E+iifzpsbglznpnd2hVvaCMMlpsu6pSEv47AXJiWORyc/
Q/o9TfVyOBSDeQC/Oq4ldIlNo7v+C6GbvDDfxJYwIYWGs/pqMXudyEMtEDweBHZEPh79oaOJDPIP
YvSzSNP+oDBeb0SvvnU8dnvwySzLpLMzRf/WtJaBpsHbmu0vJ4+UDDWHK/fOC7nDUgh0Q5PclbBY
KBY9p6rc07cENs4z49bac/Ep5fjgmErPqaZnefazN6esX8bBHRh8iVtBCFGY4QOeCQ0PxJUVWZwf
HaPcBKOd7+tScMChBpEIu7UsUKAllwOns/gog5GfJh6usL/XYFpEtHPoi1mbFe76gLatsKjS92zG
RQXh41FjCt7jLlCHHorOcWxkzYEkbtd2Xeyg8KBVF/m5Huo9NI4fMxsL0Qj2f0azcQDFrKiC3Pts
velN/GrSgYNaN+c3vmEFUIfqYIcnV7Clx76cgr8k7wplBA0GhTt/zgRUxwLZ4IcXCviRHNQWEj/d
WfypbMe2ijEcUxuucNCiaqzBufgccYllnIdkCDaRQDOo9GByC6D+PWineGeOHfM5VpjVMm1zRVUK
guGscfLQzFHPsXdwclg2ObPRXhrqWbRUYcfLk1cMiFCe1peIDhNSpSDbZm98td0YMkqUsUPUJjHa
uX6oKv2ruCk+OaGC4FhVzjPtnNWWRqyvcuisdd6Hj72XG6tcghGRuWLjZEL/GVN1HxZJ8kQ3arit
+krj89S7wf/FKNLfgmMXV4gH0MLOdwLLzrpH1l7LUhHYMJetesutt2fVNhXWLnBgYYTF21Drfi1G
EnU+dBRuqjE9XBzIU0GxTNikb/YvYFAWftVdhW8TfuDgFGvdQBcKONZsSoBDVoBIBYAo0Uwn7oK/
0AudSC6cIgCb22ghF0H62KtfLKM++dEvdKOZRuxV2mXP9i/mj3OrACF1CxHJBI1ExO+nCyrJL5xj
upRHhEnNSq2h18Pl/TUvjKWggbZkpPO2WvhL9OKyX/SCJ/yN1OwF7xWoJoO6BlawT+HCcDLraDcs
VCfPMF6pfFmLyl2xHNh4C/+JvQAUWwUSCjRUXlvHzoqvohntB3TU5PUQfMYjwgOTUYCvtlkwUzO8
KStjQQP5eutDIVp3ZfVq2+I7i6OT8GyYi9MBsyPGXdmdwc2e4Mh5t75bH1x4V4LyCNrn4RlAwiog
YuWxImzdFLsi6miJTw9DO37qOX8cDH1V1PEB00/H0damAy9J76ogA4MqsQYX1yq1bgA9PKcLpAuw
vXWEy3fTwu8imXIeFqCXKDvqBYRmwb/gvmrHup/zwdtkCwoM9PhXusDBtMnzOrXsjD727pK3s9q2
ZkDjHarpHcyr4lC1y+MnTX33hU3Wy7wwyMB/4XHX71GCSNKO9nPZTA9jgwSZ6+JWhu3F4Pm9ZzeJ
UBhhbFgINA+j0/M62ssaIgvwudRJEx59INsH21PFPpF988KDZLpuyt6/5bQidlkQnQcXNL/n0JPS
KgwETXUP0YLlK4pBukgHJP83OVqCRFOY0RZyPQD4EtVZhla+Nqrxh5Gpm3ERJfgGzjkqBQTgjKcK
DCpuDHe1L5/GZP4ZZ8ZZl9xl4ix9pBZJrDwuC+QxLsRokUSSRRyhTtc46ZKt62R70y2673SAqvLc
ewLB0IoOPuLqxkJxYSuCb1PXtwItJkeTyf2ItSOIGfgo8WMUIN1UaDgxWk7Rx/sZbcdfRJ5utC/d
IvtExBIowkMKIlvBq7/IQ0EcXc3oRX7ua3TdRj3m5Hmu4pSGUIENl50eUhOaXLDtF8SZTcx+49rl
uV2kKf4zKpUwca6Ui3RVimrpGwPsO1BkQAhOhucsJlLB9/BcLBqYq+k8HPsIM0bsUlwnPinVmWA3
mfza4+w9CbOKW6LMPnPS9itVqhtZJsfZjt9iA2CpSZKhHXJ2v3JZ+zIes5/1T6QN+Ad/iChJtfd4
R57Egl4ye4xGDNsf4HMOyZLZgxTKA3cMqsOARjjUFoqu4JXy+34DYAC8ZrKb0BRnWlGTMrmF+vBk
5SyFiw64QruIkU5FzUtcxQHzBcBn5dvXXH+bAA2zGOSunyikRdssMBZItM54ET2xIBO6W4TQoh53
LspoNocXU9TJm2UnQE8X+VQKvC9cWBRpLuJqlpHQIXV5m6K7losAG2b5bp6zS2aahxiFls/1Ix8T
A3st4u1/vNTxC09iIwr8O6Xju/1U7x9dHf9N6fjzQ/8QOsRv6Bw+Qgc+SntRM/7UOeDB4WwMbI9V
mmfy1f7gtdu/IYg4eC/JAtuC4fcvnQNnJUgRrJhL4hVz4j/blollG/bXBpdtGRs8oARoHQAu+VpL
mPe/GB37SKl4Cof0UIjRX4tWclfXpdprJ5o28+yj7oW4ReSsp3NryZ8FWyBkZ4yMIh03BXLevh5B
ZBgjQ13blncE7KtjtLwzzWDiTtwxCsmZFnMGuueqxdgW9+0XYahwleaNt+Kw+WJ0pUHTBW0hyKb4
tkagrw1Fz+tUh9DMOTNmrlvfmX4x7SFOVNvG4B2dI8V0bfVE6eEr/4weT7+rn3tXFM2UB969HI96
Y97UdQUSkA7tTo43eqRM0emQpgXcScNRPnZtfR65364q07wewuiuScbr3tSvZsimzzbUi04pDREZ
J3QjZ2RpfZ4u2QhAM+NQnif4e8wkxVdJAV+vq+BIVcxHoNsXf/QeAz98skuLbjY2IQOcsXXSmLSN
0Ll5gdIon1sTxJ8aipPVKx5FPuxL2CNZiwuu7U9RxRFCMtl04Xq58nhEOM6OrIYyNzozWM/NIHEz
c6R+0vbDteO0a7d3xdqfMCAkZIfS2Hfuotr1n6yo35Um/1KOREzZbbSplzxRTUlOjQaZK5dDGTfK
KgPM58/s5whGLUnA7k01eu+HEhFsmsHid3VvH5s2S15CsNc8WevPZJhW6ZTdlmVmgUsyiSX5MZ6R
5Fli87E7ecyT/h1XbbbvSQysqHAuHyMiWk+Tar8DJ77Pp9Q525atr3I12Hczxs9TGaW7hHClEc33
qhi2OJWcC7WxLsOf+RjV7T6yI9p7Gq++eGX04JRhCtc5vwlb+7sOxaG2PAOeTI4xNA5BrPjJnYg4
lpqD9eya3jERJaRuGlBCEX3JsgWp6sh3i89CySPzpneeBLuXIV+C0K68i1Of5alfWdT9xGN+qexJ
07uGfa/qzHyDYk13cZ1/G+NSNRlh50QwvDOq8iOo068x8h69unpVwt2YIyWWbRfvOPpf64i0LBMM
0uK8A/JzZxTWfedYO69lcunDeWYasCraDA06zrNqUHtDefRyDVhe21GDa7CJNutJ/RwcajYtt4QQ
avm4FSuBN8UfvlilviT0zvAI9t+7eAiBsYUXOblfLYCfntwzFEE5P+im/tKCzqCEtRkMHXjLHbqE
WKbYMcDBUkzTfnDMZyhZT3mImNmn6CGNxaLcappppwdNangSwTqq9UOT9i9VF72zkHtqwugqmZJT
C2Bvaw2UgA8FVY1lfTO0iixvYz71dg/cIbGeAul8FG5cYTtMv9gizjyTxztreTYaNQ64uB+Km7hf
clWkS6Q5MN8Ak2K2gjPYB7beJFxmV8Im+ofpveejelyPRHW6il5boSPSSHnzKQuFqLs4JdvU9Dc0
/tyWwAZwnjr2rXJTcRzNirkQHDdE+StgPQTNrPbazVzCgUbPqAYOftuAKURitYyNovR6OSUsyzH1
kZujPBCWsdeDWb/aMa+ZpVGacikxkY+4xRyL3WFixhfDG/Oda3sVmxGDOLxhLdpXtavlxBhF78A2
tiGhQtW27OkClQn4vTQvbp/SspMkN7rF7IslsGJHkh9J9cactNW4CunYWw8si9baJ1waZARl0deL
+zjCbhDVI4vRhtjNUkY30rA7cYmvtSb2lUTBe+TQMTe1NhWx7PdtFVo4msFYirDdzg3tobksvZWU
OOAEx+EtV1e081lkUqLFVGOTEtv1CIQA/fDSsUaT63kWb6PHYMR9iKI/V+ZbjG+i2lIy5t41NZe5
aOr+2ULgWcsET3ZX5uzjofdxArfdSw8laV0q97WWYPAHh6hQmxR6X5mNczLsRXqaEpRTOWTbTsua
K30kFzyCBm80dlWIqU9V6nxmrqJjMJfXMfE4EPEBuruuqmOlUYewWWb7UDc/qQz+Yrsx74ml2ySt
UoM6iKzdRV4nKEmX+jD75gOqW7exYs5mYNqbTQ0/AbU9O4Kjff3faYsHF8agfzdtXd6x03fFv0xa
vz7s90kL+5GNt8jCfAQ8x+Jq+XPU8n9zwcSxH7IE1O5fiO8/Ri0AcviYTGE5grUTO6W/Ri2PgjtX
YEwSjo25DTL3P1gpOb+qb/7rqOX43C6FaQk64wJJsuTvo5YUcFRNatAJZdJKxbnK3AVePB68Nl5W
HPkxpvpQRoMDxZj+Dk8HBUUdMzd9ZzmrZeCGzUa8mkOjMRCSZ+XRn68J5/x0mpKwYtk+T4R8sBg2
6bZhsYpBp44weWYIcIiuK1tY08nzSmedZfKmCuXFqUZ60OEYbqM6x1Vj4ge1+mkhKmGhjavuvlZs
2jMfmoaqim3v9hhfZ2UcYxc5WzneS18zWaFQmyu7BcPaWmSzAwesqFKy3bqRfRUE+olBotnwOlC2
YNOc6ZIZPPIrzwkfp8GFloqrsFXRGpjTZ27UP82WG1GWJPdIo3TZDYKdmof/JfWtJ9AAJN9UC64q
tykJ8Dhql+mltRq8sE75YCvjtpii8TDYMOacrr6MIcFzvGynIZiiFfYve9c3wRPYTZwtCTvmKGyf
anbIeFWJahgmTWscYM01+vSj43r3/sTYllriu8254Qf+fON5hk2lqPPeGfPdEOEKA0+zGdgzdbbL
vaqQX0XV030QIEPySdnn2w2UY55cCEb1ikmD/YRH7UjaIK83nftWZHm+D4Px0QigPHsD23PfXkud
/LQwGmnO142lbsdesoOvwmDXTtbEqTUMAWRW3+ZCBoWmkd4NFrYex0ZjZzv5M3L9m2EosNQymLH1
ZyLxS2dntzMXhZxY9CGXURlmvSmRDasAhusim6bXKs9fSd7mmGSpiOic+nuuBZatPP1ZNlBprFZQ
1yEifNgujQ5Rax+Llrr2zu/AZuQLICZiByWHDmevka4d9vjryvXTh2xBbkW5TwV5RINshPGOESeM
KKqhRN1SsbunkeIlMpRmLBsDrjz7RsxIYlY+PpZ9qPalor23rOKvbMpYxVZ2eUlwR7AScK+Lznvx
YUSgX7VLKqF7iot54oBSEJC2vGvDk/aZOpAvFbhEatPpyuh0tdFEDFb+BBbJmMdPozY/88Wyqnx8
xZ6XDztKbUKcXwBFli6VbHgc2omsLoz7Ja+/oTfoJu6w5bd9Y22ngR7YBQyzbs3pIcqXjSowIMI4
7m07tEc9NV94/pq1Vbr7IA/FmSaOA8d7svrh+JN62beMDDprFJgBXnjDo4rmXctg5hWXMDDNi5+a
7snKGGqziOVwX2Unv1r08aw9dGUJPXr0OCLF9W3d9Xd9Tlswg67a0YaCfTEajnEUNwg1/ZOobE0f
cjDu+lY/zYNHC3tXXAoWX0WVA5qhFcDwmvkqZ6GPQzqazTcxomFLrf1nz4+vGo8KL8vJo33tOdEG
xf8e/Z80TwMesRhywBv+MhFM5bPWOtupflG1p+Db6xEvzMqsL9bEhRcZUYc3jSRW0ja08mLu3zic
yo5KWTcJ5daYhtpXID7FAYAQ1Lhy3lA+fGY9geq/ZHWCDAdjXxvHWkAjT8vkvkjDj4DW2TUiNKXB
ZTh+TzJ9GEKj2ibMBdsqKh46AF9rlc73Td7fpSCGuLxxA/l98tiH+cU0qztVV+jQU3Dvmaxylx8A
Z/yTzSlon1WTscKh9Fg4zClhp5ZaQ2fNYu22SmrYNnF761qLhq+im6yQax3VHwNwdLyMHX1QHfAZ
qpnmtT3VJpMJG8o8D1/TogsptsGomY7Oj7mYx81YWNGO7e0MSIF4GEVri9+JZY2F55zaB7D0aUPJ
iWxI8oV0su+l2ecMi6km4sPbkS6lU6/xQoVOrfaV1ZxA7lLqrubPYVafTYYSFszmdnSSedtNGCJn
g6LSKPZueglsGGf5tAl0czDrWDwW7DTYUVZq58kWlhFPCDsP59s+ysdrkSpuqJUOiEjZLvgIEiRG
F3CHgIG0VoPPTiDD+c4i5MaK2532eQKmNa3kiTfA8mGnHPUd6/4BxnKST+HGSLSHKid/4HZo1sZk
s4wAl4dr0Co3cwvBkcXfqqeiYFP01r1seMCNecklgi2h7WHz94AppLS/myJ98Gx1P9rRvPXred5m
PY+ltMvxWuDbo1VsPoWmPkcuVjELIFfYX5ld+YRtEEm6mG+l26BQBgBReEE/NOQOb+jfzM4/dU7z
xnabqvBqvG5y9jGUdOxSY2g2bcg92IYNsTPr8Lo3ktcsbau9VbDX7kouuNSPHoyEhSgV3uTfPdJh
SVKASqHneQlepTcJH4UQoJ9z+iRNOy/OjlvACqyfpzw4C+G+uGH6GgVkzToHWvPsD6+UJn0YRfER
psWTj8PhoNmHo5MSyRp0PGxqlJrNoLtX7cTLenrQG1+UhGGqJoW4VPPsY0VFjULCr9p/KfwMltnM
XN1L7hwd4rmERxaMbLTC2XG2MxjPOTRAeyyOFL92yr2fN+9OlfP4Ujvkj3EvHOdMrfrB6yFWzNj/
pug+LvnNF7p7FIQjY13dAvxefDVRGrwMjaMRH7ITXtjpqAz3jdVfu2mxdaxtx6rWeBwECJCCsja7
C8EQFcmpj/2cxYofbCpYD2CqqmgTYqYA7V+0O7+37kTMokMkM/SEAI4OxzVuhU04EXKkAGkKknts
SkR0C2txgGOwCNsk/BGhZW+CaP7MfQXVwbFskCNKnjTUG75JOW9oJFNQZKpnHlLdIUgwApdVFYFU
AysRzx0GvQXDOyvVboY4k1B3AS/psRu3Nii6DXxtwSFa/4ScAn43atkrNeqHoeJqY7lzSAWv+Ts/
+D/ZsPZLipX/g1/t/6q4/3q0gKH8V+bBJPPA8E7QxROAVklD/K7iLvl4F3gjOQThI8su/+ePo4X3
GwFywg6ebQWmMJfzyF+ZB5uYghXA0+R8QSrinxwtsP78dxWXQ4W0bA92JZKu+987gkYqofPOoEK9
NuQPtN7k1s+idoM8cbBr7pBqkMhUMRxqRLGz7zNVzHLEq+lcOUlXnUbd3Gib2mjhlRXPTucNoYWw
UihuzZEWQCeZroPM2eWFdLeZzMmQJHetOd8g7by1uvrZCYLiOvWu+GWQUG8JdpISfeJepklVE8zD
8kBVm6uqLSXzl8jsr72U7HtHv+cqjdtTN0pOO5GHxMfqpaYvQQX6zmSy7Drz6MjiStRYiO2gOM9G
TG3h9JzaJdjEdhssfFciqgxcru2sTTE+NETWuY8fRN+A75qnRzV5Fmbw9kzbxWeek4YdPOpEBjO8
GCnFE1ZQTSsUPZJw+XB2PdxIqly0tcZ/R6q+mqfqgfxkeqxl+MoffjFCnk9Bqm8NuwC+417TFOxi
bYfxFLuYj3OGxbxt6LDD+CY93FLI6NWObmcBlY7hCd07J2chj5RSbEOtfpg4VVZTYF3Mhq6R0UDz
DUZ8e319mPoUHdl9T3R9wox117jpcyPp/nR5IY3EfWWCxFBrui9+Gj1lDkp+N9KDZ0hzayfW1mB3
Req636txcDZ9yo/Jjd/baGM4Rp3DK0CM3yB4uqk6j7k3/qb/bGdGySOdOd8NJiHL904ATBlFIMnk
pXNlAnpe8YU4VQ5YF6yy2lUdBjeV2slh7nrGZC9ONrWFLFKwDmD/Jss97zFIM/YkXjE1Nz8ID9No
SZ0axmRE6DYvEdylEY5bI8d006XoRtPo+C9Ta0ZbobVEZFp69TS9f7QIWlSVV/HNqPKOxTIPUdpV
MAbY1jSt60wDfssanEpYqmgO7AP8+6Ubb/uevr0ipaR0hXMMQlEODUn2ioskvGOkbHelMZj7sqms
HQTM4LHEorFmZaDXvg11IOhbyqXm3F0FyzJ/zKZmWy9MKKMDU2v3EY6Yzjf3LUFKcpKevRKpCWvL
F+OzNcT8j1TNF8P1kPui3LzClvYN39Pe1TRf45qyPoqhUpRHZj/yOTrJAt5AQ3OP5o8MSf1DNaZc
+RW26EySMuKsDGNL7YvWfMaNxH/ovOfGKQ6NPR1l0T0FNth2K6lXM6C6oHFPKHFvcYlLyw+oKx0L
BCzvKxm9Q5LiF7Lj8S7Q8wH1LcQbhO0upG+WCktjI5z8pQ7ER6vJFSedcSh8dUTH2BsZhb+iL1b4
xu9Ck4Nk3P0f9s5kR3Iky7K/kug9A5xJWfSidZ7V1GazDWGTcxaSwplf34eeFdXZ0VkF5LozFwkE
wt3cQwfKk3fvPTdz1pbtkM/w5LCLiDyBswoqPq7tuGBTy5clxDKe4ujnzkOZISK5Ubw6MVWjIBpB
VPDXWxR2L0+wCiF1BmhI4xzPiH14Z0CaSFwPNKniO1kGobV0Ku1qtdmR6fF7+k1XBI/Om+PR9odu
Qn/2ZZz4YPiN91iE5k8lrYnciL6xej9ctTVXt0E0l8BpvpWMrngUdvjqmLYLizETfUXhLEE4mJ5E
P5Zb16dQPAm6/WSweNBK3I9BFRIW7eIl7tU9jiUCS237M6Qw21P6kVr+Fn6u31py7uZIrH8Y86eR
PY4o1XdHq9LGKq160ypQ+GQ4ip3o0CHoZ3pwYMivEgBqX2MWqvNQRE+Vbq+6XPBmdjbWrSK9AEvu
FlWoPWPo/DRiz9kouiniBD+nFuMmA6pT9uhSkfvJlpMEb6c/OTLaR1RzkbFCqYDjocCKLqZQfwyM
/tLI4dLqbI8cBIdFCR+tU8FLEVtfSRNeCs6LTTn3RHY9G2YVVccuDA6GPxxFFWybRrzpRfnIwlos
CLAguOXDsPLLARiB+2KU+DuNqm25doV89ceSf2yyz3TO02QBDt5Sb+Bwewzo0oeGXBHyhu6QfTaF
pNwYNV3l9N31erWqYgre/OghxeEw176LRRxYv/yWuEtRWNexmiAr0Cc6auJCch2YiXNpR+tKU+Nb
03LlbOtuYBZD52RQEyvqHgGg24g6uj5OK4Put1IlyY4/+WImLHS6cWAMs03Q3PTTL5Te0nofX1XS
3QtVrIuQGlsRfdo2CQf+o862Lz8bPaZb1k2PFkUIm8AYb7oyjaupJrbFk92+BQNhPq8nEE2H0DID
SnOLMkJB3PoLeMOYkKrCZ7NTjtmJdL61ihUiQ6HhNEptnJk0l4GzkIqrBHbLjVBts6NiFz9OhRWw
CuSMXTFemoatv1bMgbkpD4+DJ0Cycn85FixuVmE/1wS3yXgid37yqsQCfDll66rN1iLV/JXJhYWI
F8GTHq5rBF0FKEZVLfMRkCdehBhXtotNVLeiRafPOpqyE64iTXLRW43onIPjznSpRMjzQ9b3h8gs
vjLPP3ttC0+wOfaZWlO+vFIVVuNmCPa58P13ZmJczhEIubHjo2Th5ASrkT7akfrSE7U3ZWKtZRpn
W4NCCp4H9HoVzUcfkIifxdITAcb0IA0MevloP0Ux+JHMM95dXNBUQz7OSR8Ld7RbBkc9zX8iXNOR
j+ExV4wy1thyGBt3lepI2eO11mJM17ke7iHxvjRF9Yi59RzQ0sT9ge8Plu1+tI6pZj8kWLm7Lnqt
sXbX1VSyFAoeGxHdc0082pN9X2AGJ8cIGILTs46GFzrksDjxga8CrKTlsp4SkxFpJqDPFnNcoN+1
lHcFXU/barahg6KwlpNpX4DcLVrX8cgToqFEnXcKbD4NvXdzXSC+Of72uPCffDDPMCgtqDWVdwpL
rjwBRMBTP/sEs1Zexj7/7rDNe8l0xlXMYTM76qmk/emi+iHqGW1qlaTLcvbfa7MTH2/8tUhybdXb
oIPq/EfFPUd3NJAmyOQlxdHPkvm5NgSrJIXRyalSd8tOhMzQEEcbrJwURZQSLTnk33JBfE9041eu
TY+gMrb5fDAM+ruWApHTp2trhN96lD+jsb9YHc+FYI4lgMj28ZUTVejJLGRkF/I5xNBPWEKH0MAc
15SnhKRDQeIBOxDtQ9Mb9/5P3ptHhzxr2dEwHvHJUJIH5iRaSHI4AKnMqyUka4IVCe1NHHzpZ+t4
IChDF6dUGRy8OZAxzdEMvcZ+7Asurdmc28B4DPUx84qTNac6iEP8ZHPOw89MHnzB+C0rGigVnVKh
gZIqc/NgzkGRoAsAwmRATXTAgauWPEkzAhmojeTCx/695NE+98h+a04g11Gh3Qd+2OxF4j0r+oYX
XQxyxy5bG5rjdB3m9CYbGn8J2L+AUhPZe5KTlLLPmc96Tn96hnpp5jxoPCdDtYKMaEFYtPUca5n/
NiWVe1/zKe9AaFlINemHpjPtHZ5tG3mt1+eMIovSviKW2hJQteakqjNnVpEKia7NMdbW/NasyFg7
VU8MFCvYTgYm20J9x2JxR2j8MyMUW8/p2GTOyaYEZpFSHNaVZGiNPESfm3O1ChPKtvidtWU0A3xD
/lYxdoY1i/Jizubqo4UoOud1ReCvEcNJ8BLlnZx6V4xTsIBxPs6JcA4IwKLapL/WsrvNpAOIKFQP
AmKn2klTn0PS+dj/bFhcVPmiHQhGe5p7yRmr2Hq0s4ZQTWxpBEqbBEuAwyYpjOZxyfjM0+pW6Q07
fJKbRz109K8h8K+l52i8m/A1B3u0dy4FF2qVZnm9ocFHXw08GPdJW2NLH0NK51iP44qO7yvhn/qk
zMj7Uucx6M1bHGbtRs7dXEHJ4Fgn4lSM8up3/r4iP7ztCue1Ccp7PUoDeJr0fcZ5RyFNHRJjTlmQ
1xAtaVaLDqUafATwBNEJi2cltc8uyj5k6s0t7epkaD7MLU1znuwoeKB4dJWl+BxiXS1TG85sNYmC
1MvYrFxEtpVRDOcemA/V3kQbPKPc1bijwffwZEdIOVRTBWRS6O2yIZUMPn14pQD9c8R8ofu1gG+c
4YWO6MwcNANCO08SyDkb8oQhf29L4xMVX9uR+skUC3rTtRLZQoZHmhp+XF2+k1CkwS7JbxSTYaZp
szsbjieaAffGpDR/xex9aDRnG+iSUTHHZvdvgRaBlrfuvxNo3z4ymI9/xw7uv//n/zB+L1/m3/On
D874A+A8fQDCBxoCluQfVygz0trzfMukn2KmiPzHCmWuUrYMPHJot65N+AzN9D9WKM7801ieeI7t
zjwJ7HP/gjqLBPuXFQpFzvysWTamPIutzF8Cf5P0ZdIEBQRKG/Mu1RiYhDIfU8cw/Gh5kh8jbElc
JeAaYFcfd2HUA5fTwpBgB/tmO9uUes7KJHJvwcRSg9vTKuoMyuh9NvlUNhUSQnwaFOkh9ggul5Ru
5UN25qyGJoiswJgks+RmVeD1ZColp677SJAdAq2K0n1m1B9Gy+Yvle5VWaO9MlpQYW7CehYPBWEC
6b4NJXCtyrvqPHhp9yyKbRVngH0Sp8OAwlMQr8QHTV9bGBnRHlkTEZPEEnk8tt9Rb16oLQPqhFcN
8TBtF8EYA3sqmzNDYLASnqS51WZIgvuQNPbaQVdZJBNhZr+F84YM52/HvHrCddvhthupCGi9m66x
70foOfkx++wq7N/HLtwB2pnR/ynlvfZbUNYYe52Yi8DsdI7nrW8dEA+E0R0teyfDYhKPX0nLcM7Z
SGZv/g/2h4f5QUf5Vv0uRm/vDpAqshyHjpcRki7llG00m/hmVbHHcqtXT6+elHQ/shkhib+JQ9uQ
r/7Yfjt286134Z3IzVsph08D3OoiAHSARpR/DFPDcW2yOzF1JPeohseWMFEvqLT5clV77zjKokgw
CU65Y/OyVQ3X5rF79FT+2NLVClzZx1zfRRT3GlePYtkwDH9xZBCZU84XHB2LHT6EqpQLHL+zINYZ
SbGNKlpa/S7t14XJM9jNe8mQ7P6y2grsuhirpS7M7jb0gBRDFl+rkY196DTnIDbPGqSuhV6QpHAF
2Zfaz3hRJeltV6dMoxCo9dYoXyKmK9TZ2YBm95ywOR6A0Cw+QmVjVuqo/IA5QAac/cXSNHGkl33n
Lr0kDq9kCTbc8RJc2oxDRR58Oi3ZuwY6Pzo/xKbSk80aQv+OYSIhnd6nFzPuEau7tzgO2pWfs3xS
mTIhfGugCzM4V4amYBbVPpcRMyf5MxbVvZD9y9SoeWtGi0OnVV94Mz9/vwBaGBzrgOlNVSzfZSlR
yprogIWtXhTGSFwnMa6oZRVRzgDHdcgcnd93wvhCraPrY8TZ4/TdizQCzncVO8g7zStIs2EztsO3
NCckJcdjtCuGkUgT5PpIRVTJVFCSwadR4+F76AJ68C6DfjzEMnDAd/BK5o28Dxzr06g0eIn1bTTl
Sc+7A+6idUpJQVKyslS+OOe+vfH6aa0V1r5XCYc2xcxRA8EBCaleyWn27fvykEzIXnrApXIsSYtZ
oOAbA+BKb/BPXpdepo6kcZA5jxmlcZKir1i1Oz5x6c1jliBbWYdwl8jiVYJjFKX9l97BHpO5a+5C
0mzI06a6lnN1c4LrE8LDvZvor4y3zzgU802domBUVOo2+Yh7y/jVZDqIKZd+2Aog20Tjy6V0gHN2
vSaBkNG/XqZ37Ky5/Pd+unBU+wbobaMPbg3gsEGZ0i5Tj3lfcxJraRq1ADpt3Ebpk1o2UbPd4TCF
Voe7I43WbaSVh3BANS+TNF9nLl+fYiTC28ct+1VnoK01xRxSV8Ago1LFm6rLTrI2Z3ikmaxx2+qX
uQZyVaCUb/oG68hQeic50O8V9q0g3kwEjnJvLnZT89Q4WrOzJge1lOYvgk+Rhp5WAEYIhmupm+xu
3flJaWAODHoQcl1Df2orsnRtWwSrJgkSIhEu3c7RS9O36mEKbWPFdaBdS607u6A+G9VvHel8iCIl
WJe0j1NZv/dzgs8uIJFVDRA0Sx/eqiz+ZUXDgNVuovRDvwFmPJou14jCq9W2ZTewMA3UU253h7rO
EZsTc+MwOBGHy78A8R+dxnq2NJagPArZH7J8Izi5pg7hOSn5znPzepWe/AriLEKNZNOcl/eYoq5w
i44oy4/TwJxtV+VDFvqrdnm09HxV9+yJ/eyOk+4+9f2tgh1fOOJ5qDEQxDWV8/Iu4AmJzxA5rbOf
lQi3QWAe+xgAB1tePN6GBquU62TgdBtH47qJleNFm5JjNk7fXiavdtZzB+eiuSVJcXNa+aA14iNX
6RE+37HteaBr47bsInHPPfZoeO2jlZLqGms00ibxvV1k9T/8NGB34HVmGfFXP+Npk1a/w1bFrRkJ
Yd14I6uUnBRiO+PEx4EjoOupiUsmZ6+7NT3mWqZtqIKxV1bZ0HHDuL8wzYSRVVKpkbJhCEt3Qyr/
Usceb5cLwiyKAfpa1zCqMXAkLM2DxvPXEVDdTdJT3W2xst2w7c4XNUGa5WDo4FfYkG8rw39BLsiW
mpXRzl7jhnENApxhTYqDxgGMSjXUVkr63PUYesRvnMJf+jL9sjOKSTSNg4RJeQ/ion3IZDJzBvgF
vbRHvPiMDmEo203cuRnar7r2WtCsnFknyovgFJWm8zWkPdkqqr7LtMnXVhiAW5FqXLVMdytJWeO6
7qBtuhNuekMCZA2mTrCzwGRbt2yI54N/wZaJD1qHjaspa2uFbgClQwGxV2a1w091KANVLScR/0we
JaOMgemycLFjJGN0FmbCt4d7TEESAMiur1HKxlW/bYdz2OYfjQlls+otpJ05sOZSfeCNltq7bC32
roMIzyRBrl53wTsF6bOk1pCHqnqp5/RqMdksoygmX9SdoOnUoKe8pVdg3bJsXvKgoPh7VE9dUt4L
u+eDLfKQDL68SteDPE2vhmjDBxQefQWeRW5ip/8wOz460K/ocpeeudPH8uzH2S+dpmP4J8YnOAfA
0WLbdXI/ZdG5jWW81NgcYxtXt4qLHmHxA+vN9khi+ZtMwbuwKUTJR3U3ZC1rvrz+NEz7yAfgoTD7
gymREYyoWEuHJyG5oX4degWncT+898AR1qUyKp4jWr9mPauvOtff//u+w33HmyH0/3X853/J8G+P
0T/jqv/+jX9eevQ/HCDpJttaG5nX5zr0f3Rj2CKmEDatdd5vs+qfurH9h8/hAREJJ6vjc5H6z0uP
Yf/BL/cF/7P+jjn5Vy49CHR/ufQAFsONahpEHQQJef8vlx7HpVQ2aNJ+1041RxKFp7g5d9Yw3TlZ
/glMbuu0DEyVA2UAduYxrutkg4E8XIl+uJRlRFyZvjyzf4tChksevtPK90Joq0XHk/GVLPMWR8jD
RLOR26y9uniXYBuRYOjZsbagndjiew+Jf0nIS3TM8nmhPYvSfjKYeQMfgWH8dMjGEF/e6NldGWb8
EDih7bAHHoHjWhs/Ir3fVj7XEjM/+U1MvRWSoE+rZ2kw6+K5JOo7PDa48mjJYI9TAdpzX7OQSEev
4quhESdNc53wvv7K+XUobePC2mlXmPah0MV9QGa7iPNt3zbX2nVJIHF8NsO+TQC7ld++lfNHqgcj
97dm9W3kUlvmjXX2tH7pTMYLFL41uLZdHNqPBTM0ztplr+PB5TY1NSatWVZzs3kKkPdYOmZ1NEum
iDCiNZfeBPYbCpmSkU/Bvm88rCGlWEdx9TyzMepkOjUQHgLPxbAZh4saKFIk3QP2LCxs7LCM5jHQ
GJ2E8zTpbriuEMqXAWZ8lKyyXVWWgzZYvM3AcS2kCYVO955TRVDKp8wH3SB8WcLf6OyBXXnUgYgv
mTGs4Uy07WADQSiq+LnPeW3daZH51S4qklNSbaNU/WgVC90AIgP442plc3OSYDiyxtj7zucQ0P4r
BBeFVh7o/Vnmg75pdX2hVLKLuOMZGRkUJPHQ61Z5hMxQinMVJ8YCtCJ0X/p0B5Ra5S/crDzYRXm1
IIPbwrtTGeF7gtGJW17wah6hpG5xXteLPrTvxdAdZcjAZtIfzwy3LCeHAA+IMCN0DwE8WDEXu3Tq
SZjOsZxbcfPhNRGBC53FvSVo+G3QncB1PRoQbl3mRWnf7I4j0DLa+4ZKGhB8A61nIhKExNBE7Shb
YWMFDRBgnJowUy+sMgFsZx79IvpIi7K7WXVHHe9Q0XlFdrQjUVpHLA7ZtWrF2eYYhZYGI5rNG37w
wqtOiMbrDKDzGEVrk8PnoYK2AWSABrKk8glks5FmkHsYumqH8YNVBUZZMU6fiLlPfclSOWs/Ot35
FHV51utkHdv9S1vmn+EYMdEV27q0DmUSrt222KWGva+KELKx/wir/wByMbZmNFFF2NXiwk4VNBPA
POgivI8j5MLmgT9soQekXAp5p42IcrnV7pTlbs3+5HAtCeaMBVHfoN72wtuVuYvlo3wFFaMvYuk3
7BanfVHkt0bW68IY1mSFtDZ4H+MJMglxP6e2HmbHow8dOzPsox3GW91q9mb90kTdRwfBTNXtvjf8
R+xY8NEwqXLQYyMu6BknJo1XhbQba9vEO1qecxFhTxwnfnakz80jiV4CR6xNDdZswqBeq6/IcR/a
JkUNk8UKCc5euj0FV4GH7F/62wQqJb3XxTmEc+T3s7QJuSZOPnjPt7RFbOguencNC8tHCfPCcAh+
UxpYJfdZMN5pffNKon2VJTriWLZqMOT66CBT/5gFv2qYOWN5wOOxBoWyCvIjW2WWNOdQEP5mndFn
t9Cx8YU5i358rwJ/mfC5G829RzcAObqlL15U9Cvn4+UkfOu8PZLIyqgDjLHqKRfTodOtZezgyFRR
eCtHmzGnfI1T7cxctLIszPKpbx3cTp4r0T2monuxh6TFO+IWG9WSazdGGggo4Nn4UvuOUBPZjh0C
lsj/njfm/aqDP+y/njcAVX1/RB//xKY2/74/xw37D0jMFoMDC05Au5z3f44b9h8geZknmEH+Mm64
fwjdNfkb0C5kW4ZLDudPm5r7h0EsmBoXPv4kVqhJ+Rd2rJbz/6B5fUTzObZMYZNrOBbT0D+GjeM+
l71yymqPR5pg2uQkB6rlzkMTfZc6udJck5SQ2Ol7HYFNgVkzrg0pP0bErcXQh19ZwQPHkNpDhedr
VXGzBqZWLyc7ypeC1cUydGm2y7XypiJYGzgu0Vs931x7OmT6zAh3KUwkq4RfrkGjURnuc6FhLPWi
PoFuOa48kCFJl31VyteeS0cmVzccx5PtSjD1Dqc29hVvkToVnRS2O2zw0NuYpb3qPgdH+RF12ECs
HrWDErdPojD+R8PDYFOEdJUSkWWL0EFDhd7WtPp3N2FLbwou7VGcB/eANIrPJq3ZatAkP1ylTbwR
D0h/LCHLLSwnsO+1RCt2ue1iLYGsdKXKi6mACgACIsrxsC1bPGyo5nAMbdP2cyOhmMqlr0GbMo3A
OziiK7nuISUZAPmx7tBFNxS7yrRL4MjNfYBPYoFIvAJVsKn9BHQO/euRqX0MQ7B1yCRgJIGdATaR
h9u26DHdUhZ13zi1u3RqNgdU1EF7g7yhBd7VDGHWT/j5W7t/bowgZ31j9VhmdGpPdCKTHJACp95w
l/RBv2qxr6FyswQxeEwFvXsnJ+/RLvxrHnL1Ill+YymZLSFukSrs49fILfO9aBCdeMO6FUiRm1FP
u8qBUCbzYBVW4yXBP8C2M0O0dmOxJCTNkyqD/h+2a5F3197Ln0phfOCBX9cc65Qs0F+MFMFhQdNY
pW1jK7iLgvhec3Eb9qrbqmx8ctgc915XbJVJAwK7EYYHigmiLL9Ygj4Qgy3p2my9cFMF/SP0tW+r
H6LVFE2QuXLz5MCSBmYGn7ifgy4w9d6GCuhGphiGdUInuiK4G+t3rsVLF6EzBBUvr8VOaUl0o7v0
Izs2x3CarTfnayIwrFePpNRKDRRVe6n/7JiEUOq2lBvSolxIc2LHeUY1xuAaH23HK+L58kWh+2/H
rMnZDwBUC4fuoBwdNRjXiBbgbVJi+GWqEgmQ8ttlKSjEjLNQrnO0yWXZEsaI6+pWGBGKw/TsV2PH
tr8c1l4vd4PkpXONVycPGGU9lpVeFKZPhhYPeG1KlpADf/cQ5/fKq+md0Zr2XgdWtGPlnLw5aQtq
LyRtNHo4Z1TqUoBptp8hJAPymr66Onba3gK8LdAEJxMHnQZauPOw5pkxOTRLk0fSMuWFpP65Z0VH
MMraiQlbhN2746kxSjI5hMX4nCMGK6TBtTBr1GWXY7UKNMgz5rRq3GA4NZhptjYU1ZUlJ7AIZnVX
cX9i48LbMhV5e3RCq1wBkssAL40QS+j9Wwi9QyWtKrlOs5I9maZT0+khPgZEyZZdDR9IYLe5BlHv
Ho3GP7MspU6wq4NbYpOdZUNGCFa25moIsmRPANdd1gM4sMQ0QY/4BauEMRJU5wlj00doOdJzm4Ow
O+PR5cP2QIYjvEsa/zvQhnsRiPw7yYW2DSRf2DFNQnCKsb8qreYUgMoDmQgEbiwsnio+pauiTi+O
0wH1h82zbGt4V3RhgF5UqfcCfA7jreY7d2U//eg5u6B60JmeI+qdMRySkR+5GU7sHzChIJSNOIPC
CA/eVDKTt4VZbROHmiJl83megITtnDYfNqLJoqU0/WuSM+5bCf+Nts+lq9YtnUGky67D2B6N3PuM
c+PBqeCYlfJ+KCkKbeYq8nicTpNVdgC9/HI9sub5e0/6//dWeee/VXjPHz9/27Hw+NtD8c+mkP9U
egVpWxohWFGYPtOsOQdd/z6FCA+uieW6DCfz//12xP+59BB/+AbmXGEzneCNt/7BLO/hsJ9nFwMb
yG+Kyr8yhRjmPND8X8wTdiq2jfseYQZ3vj/rzf84huSWNk2GM027rlanAJAbHlX/EETu3hqjU2o2
Ox61O9HpMOams5DihLXnqwUCtclc696ozYdI63djrz8EY3mvRvO786kl8630OY2sl8oq4k2Bs/VE
K1mxNOyWCjmAn3h7QRRTZ1es81SQ5tUoeFGVxGps9wAfBWYt204ovJfUfaUPbk9xTZdptH8a3k9A
zl4PilPqOuOhm6fvyblBAEyWdcdzlStDQrWTeXNSfmIDjgUQ9wPnZ7bm4U9HU5k8O5qDFKLzq935
aoMiTRqrwDWVlNWNDSUb6sp6YGt87JR1R3kQlTvY+qKxZ7QgH8ZsRjuQKs5dZ5+Lhq5WWqmeA6u8
5w29632XccW6pllGMLUicBPmDnVosfXdsDDQTPMOACyTXAIorhmndF34DH/BaC2TRFz8vLoLsJ3H
Q3M/NrMzMXipkBfcHER2GwHIHEJ8prUR6ivcH/sBNqDh9eewJIGfNUdSfTrnNlc5bKCLgGcL+25S
cIP9GuneR1ojnnmDly1czyU+OGwg9vDrbPWAQLHVuuJxUvXHlIZ3npNchkR7lGA7tTmEVwdspsBL
w/MaD83o7lzVQY0U1VZPqaoqYVbUQTTnxwR0BHHva+XJ43iRHUv/2JjOWiGSVRTg4ctLI9kXHXZw
nPFMJDDQVPUhBnmvWd6NLw8asG294Y3+khKJc2iOYUdKVmvBm+vRxvR87pRR+OJk5ilyFbv/dHgS
0jsRvMPSSQTT1PcBW4GkGve1bry4Fcoq6bazIewdGfXHIAx+GRAOAXhvVTW8I15kBG1ZOqUxZ36f
WUdlF2cHFA5rPp74iUcirbTZeRcRiBW1hIp4cPCcL/XepyrMVRtRw9Uf5YU2hv2QGR/w507JKEiU
0QHnVDd6Ek+g2tZaWIlNorh1NhXcCiitL1at6G0KZ8nCoJdtKr4o0313A3DCdY7O0DF4xuDYiB0a
cwwcsxylk78ayK24Bq9NpmlrcLDwgFq3PjjswtdmTOtaOFE05fYVqdwR6EQk1oby8Vo7/YqbC69o
PZzTwiow7oXWAVTGOQuSOzf3EmSz5BxLsQ/Lvlh5mv1G5pM0a0oLeBGR6FVPvg1xkJkixHYmR/lB
JvOlqmEOGtyfsWf6+0GjIc3DGVbYNonPVo5rd9B/gcbY4vn9ITIMI0z3tU1j2C+GE5/lqO31CD/n
5KCd9MK6DIV7Rx8wxPYeewbNgZKEbPaD4eKY6HQ/A8YlBgn8Te/MrSxhHfs6VrJafoJAMNZdO1jL
2i4+/V7Mty0Cph52kEWjtOJIGeuXkwnQHlW+cGsNSJPjvJY65lqJYdRiMllD0Wfzh7a26IRtbD1G
HGsqfoEmejBlSpDDU+c0wsnvxVTsppH2Q/EzKih0GXCw4XdUFo/MDc/WRHg5sxDWIGfinh6KVxuw
U5tSgewG4w91ACwWKTRdSKc7NCUhzLYyz7WZQ0PrdR5AJtXMQd2swjF89aVxN7Lupa3jKmUL67hm
+YYqfZss46cxhn1T2s88qbT12OoR77o4JsqoV9yiziFP9nWYVnhEZRDfzLHrFsDeblD1PpmtsHO2
unfgVldveGH6TWE6r5PmfGG/vvi6l7HSoe2oHtvPzBixWMrg7CZUjKCDl6a3q0vJDje2NyNf3IXu
u29GycteCUpEq6knzmtWZ7qhj3xzbVAsPOsJJauy3CWGfDEjNux5PG7MRj64wt+jCsKSKWSx0QZo
WzFGAeiKIn2LFT1dfUZLoqVKOiyS2gQhOh2R7ihO5DG/Ur1x9o20XijDxRRT9lQ/jEBsE600cT6X
ydEskoG0sO9ttTrE0+n03x4hra3XpCZMRstetSi6LIuwZYb4DnHNgssPnqXecGGEMboxVX9q3Kh9
MmpKP2Whv7HP/m7oRmCJy4EyOYpAaAMNSLDozxzeHVl9lTnelTilmE32qbEcCXAvbICWC72ETmQO
c4ENjXD4FIN2MdizwTOYgm1r4oaNhkoeM51LZ65VV56gAAYactEhCdalpxxt7ZEUkyGvAiyEYk7q
3k+V4EFre9qG6oC3uq7u2qnf08V1aVsA31MCnBR/abwUUNDZzqOJ40956qgsxCdq/8TYnnjZCj7C
U/g+csysba/ZWBodgqle9zxscdbGlLBEBmaKeAANyJ8pEfEoLfDaUO6jwZqgr4ruVRLGX2UZdv3C
brn/cYYsSOP+qpX9kCvxULKvzgGRbrDFN1tyR2ITSr86Vk3OfdzlsJlGCGH0+e1qlzbFjNjRZFrv
k6gwUfTeZ2uSUGpwoC3Hsd2nVXIyLfDNE1dM+JMYcSMNTbbzQTRPfEEUC29/6l67erqyb2Ukongd
o30OKDCjgau3mmsqPaJk6mIkBrwDf4jZ25rjZhDDKdC6U4LpgVurejE6KO6VAyGXrBpfNyNnTdxU
pGdcF0uzY3JW2cknZmbGioRcVlEYr1qOOSCw+bYUOht5jQEQSTZ+5NpkLBudhrWYvEPbAJUYXKjo
giI+ognnKRxeWr94VCawjHGIV34xPoYyJy7lfBMmPPYmYSPOAViJxB6WOBKvqHHEfyyCUwa5hWVt
iS8FqF513eeI6wGxNyZ3oLqa3XjwnAVoPZA7XmwzuyR2cnMtiP6OlTFtdM2i7eRnW0E/1hOLCzsQ
j1KwV4LHjU1bWNFRcV7xNyNAAi4IvauxPlMWJHu/L8jL1Tnh8j5698J5hz5QExA2MS869Yf8jJ6f
EafdEncvXYeza2CQEcAOLEtQR6CGsKybm1aMhwmDMTa60b+PKIUf2/Ggp23IAj57TzitlQMGRoNG
u2QPdsb08FWXTrRLSg9tXdti2HmoTQ8eCWg/OlIu9MFe7IlDQjB+LQaHGcUPuB+CtpoNZ+VdN7DJ
HyoCHGnV7/uWlGjfM0fRKLM3f/fQGGgBQM0J9pXNXT+kJ3pb3l1ZkidvW++SRfJk+OnOUe6swDfH
oRSHQcvOBearlay5kU6dG2CEkPMuiKmKPG69bhXkfl3nG44rCXxzXWVbEWKyAYi6YR/9VA/pq18k
I+5z01xGuQ2aaqCw3E1RxAAeLypXv68b9nwmnKEFz8J3ZMECn1DAmOAKHmDEAQCHblIAFAvbwodB
zI3kkI6NDrq1h3ROISi4umZNg8yronML/juSJZgIrDSMx7EQ9cbsdLxfEACw3OtnkoTkYv43e+ex
5DpzbtlX6QdoKGAykcC06FlksbzhBFHuwHsgYZ7+LvzdCum2+kaHxn0H0uDEX44EMz+z99oh+ayG
NlhoVRNGm+ytHfQmHSSQ1EK2CBjxItozMAeqsHEVx4Q/Tfb8GrTR7xDUJ2AtUNHm+tib0IxNtO50
0MMDgQVPRRXVS+rXSJ1J8KMO3fOMQ4h1YUKeSrpsZR12J3noLJg8HH1uLa66yYHr28lz303L0fPb
53rXyYYGI2t/h7I9GrE1cD5P37KZXy0yW3jzYGgFE0awKOLQQEQueG6r3wETy03N9kTkWGTnpuAc
Tb/EEP1gKiUv2C/WyWSK19blGc8zPL/4J9RN1dkXbYKmdZyovNVkyzK8NMC9uUOxCqrRprhr5s0g
SpuIWARpqZ/9um34WbbOvemkP4pWp0WyCx1Iqb1aZmhMN76RlwFOoF3ruvq9s3H15BiDJiZNuYFW
P+fzHrv0arXHxpOMDqyf5mCu68IEntYLMMEFHJgmZGMWu0TfGMx5/kpxgvwCVqO+n219gV9HPqXm
SJyAZ/BJfVIhMkuDXDzKyp4IrSn1L3rMngeXbEN8sOlAyKZXW79B46yHPiCFLQfzzcCHgwQcojka
PDQtM2Or7wgXyB6I+IElMEIKzjXkIgdqqzmU76qXD2iIsck24n40jcfWzMO18ONdK43zpCOEkIVF
ZzttZzI0UEA+iMZXi9IW7IrtHT2iB044V0h0kgOgJ+xM+2ow4W/OmVyBRTlPFcZnCRTvUHUVMDdz
/rD87oWF5qXp7T+Bv6iqbKyOQfsxN/YFZRMmJJfIH9vGDYhnqV6HUU/orczoyDo3RBSIURi58ksa
EesUtfYteh1itYyelZxBesOQimKjKhcuQsFwa8K3t9IKyhpSIROxqbwPVXzMkw6LYxkwPQu5j+0u
f+OXRSbZOT7+tz7f+Es0S1bx+jgcijfG8n9D733nAazyjrA+BIO40CBsvsqQFGkqVD9VV+lH0U61
Uq7YQA+bvAcM1zED4Jh9zrTF58qIfmb62166700qTxYXxx7N4puIU3oVDi3Pqr+yjNVzx64/l/I+
ZgNy1NPgrpzKf2ljKn1NtTkRH3bTK03/mnzLyKIScK3fxI5udQ1GJghgArNA2Nupx/aTICMTqPPg
Y6Q1HORiqrEeraR9IcCsQxNH54ZWDJXhksfcxOEDMvGzjpGgZnQ0N35pLJpY4zboQ165EVMeiCSc
82a0MiyW7X4IahDHckDNEP92AegUyjMKxiVwmTaT439xUFP0ygOG4FunD3Ft269ItUlLzLHudhk5
rmHMqJPtDgN9Q1scHPxesR/fq4qxsTvbn7oI7rw+/xpgohDThhSQ85GwloR1AgmMbcsyM3Ed9yY2
PCAGFE6WndBzN+6H08zPIHEP1lR/ogUmnnewNELgaSbrTXOnFR9WRw2JkC3aIOC8h/b4mFTVF2w2
LiFuQtapvssrG4BFy/N+a83Z1dWi2vuFeYe0eEumGXRunigguUDEAkTvs4l63ZJL6dgab5FjPLsD
g+1xNptNbSfXOIFfkxsKexTNl6qjK4GkBSU6J1efOMcGZ/EK5NWhD4CdI3YmxTfxPz0TB1yKp8zN
gFXazGdl3bUHJxdfbWk9hiZqG+lgcc/1RPUr40tmsUQOInDPE50PQrnqSS/OZSFKQmw1/BGE6NFt
MqbVhnncQ+2NX+DxjS3P+Ns88SImQcd0fVkLSbvYIs8tXmU0YdzvCoV0B1hEAfP/mTWO9+AaU4dA
WdUHUvo6gicj6558FioLr4nW+LCTrVUzcurtrtwS5mHuSiQwuucdae3QvaECJoO35Rf1lentEecO
sGUD45IX9nuEc7LJy/oiiskjU8lvbntMtxtHIbBEoIQaunOCu9mhRRcRFjEcE+FWZX66mds2uPiR
1bFj8Nk62IlEyeNG6xQWCwkG1vBt16GE4BUYvNXWXG1kOVM8FTMH8xA49h3pFlh3OxCimxDg222e
6WZtK2GsZcTif7kBeiqMJHpOFd8oGkhqrlNJ9LSMScOYR5Y0GbpAZS3jDJvW2RQkw3vSPcZm3m2C
NgNl0w3BXrQltA0CgXa2rBjGVGTXUGT9spm1DlBB7RfDJFpB5/Owo9aNT1Ugg92Iq3htV9Yna3cm
eeao76IyfQtN8Rg3+tsy4yUhDmt9X7gE2gXqSc+kfgCEA9fZZbQgdoy8BSNKF7H1sswHY3aObLsg
lZfZd+jUb8JTbPYA6G1zTvbdIMFSRK1ERqPHYTPO5CyP2MN2vUoOMCZeTfRbYFVpM23dfblzzYRJ
uSBrR1Ptm7F9Q1tvbKOW7WTV6emmdgDTOqPAtqj6bmcDriWoNDhGhg3NxuxvbWW+j1QSN76aF2XI
4PFpxkCIGSVMJrGp8+ZExMkRJ+cRKwpXqjU8Wga8qy4BE5qmNAvZuGDXyN/rHPOiQTDcJGnxgSjn
e1w6qmk8lar7MhsDOkTpsexZGBLMxuzOaFFUMRuMFMWCkTpPuo+uwRTelhk7twbClIfhYw7oekNL
g94vey4s/ByWYYRsmXnPRGl8TGBnEawDrGgLmW4sh5Yki/WBAo1HbcIA6ZszMyQasaXBhWjwbDg9
RXET7q2RJUXVzXcoVI6JFVxTazyyl2cgkvLdc3pPlxMwzauP/xZNLKKJxcf1X4smPj5bcqr+b+uK
5ev+IZrwbMCfyBsc12cJ8fd1BVvov6F9kB48vb/2GMgj/76uIG4Objq/wSJjgByK0uLvogn5N5uv
8CB2eK4nTESV/4ZowlX/otFE8ry44rDaumSoWss24/vzMWYkisvuf854OytyV0gB5YdezZQiIaGP
RT/a7dooOEfF+AZhTu7NOD5HTP9vgphTd3LUPawgfzu6GlYAPMhV1g9bK6dPSXv8ZGH2Fg3mhDYv
+SHO76Ai0h7iXPTbaiSfAVS0vRKWfEkL3MPMH1KmNMlpYj99Iyp/N46y3EDEye+hu3v3HavEbVh7
5Utbji9229rbqW78B13Hb+5kunuc+jX0nObD85rsCPw+3w7s4xmq+NaaJNWHwbMzcJ7RqUMmddP0
yCdtQs4Y10tKTSiemMpu8Dil2OoA3OSOY6xYWF/NOL/NjHGi+uQA79hibMIguarRj9cwQ1ISOKMN
uIw9CWq3uuD1MZqKuJbmqRNg1Er/JSvbcJtWrCa4uZ6IlnulgX9gzv/glD6M3xIatgiK4xyIamNZ
0fvgzuAnlsmpM1RP3QDyQ/SUGBX2AGewkVx3OzMAPF74ANeNK48Ly5CU5UDYPDL+vKD539O8nlpR
5dz35l3lqDNG6efeRtjCaP+39HtGXs1dp8naiwwV4Z8VLwU4j0XsuSeQjh/eawNbF9MwsZi5ZJWc
gWDuAJydYa5sKRweurndCqa+MI/z10J773qxTfNeYbyfacTr6R2j/K4WaOM0poIVOua1shboWk1L
0CZ7A3dPO1FGNr79PUfFfVYrBGrCenOa+EqaFMj9/Dhm0THJCNExjCsV+V0dT7ftJD+TgbANVU7v
hu+/wMMoVtWAraJPkkNtlndqYL1Rzh6NJVFNbYKWYKxCe6XxluClb4KtrP1pI0LUCbZTHQfJRUmt
zAzV/yH+FT3DUGOJEA147gGXdsKgb8NAZ1wbdfpoQc4ndgbYojJeHHZK0qM/Hbu43PCM00CI8jHG
SOyJeh1J3uCJjCVKFlyOyS5yvZ9s6PlHzu62Si6TdE+wiU4+qtbWix5J/1nXgO0p5TbkmG6GovFW
hmBhQkjaHxTD6lAMs488w9ljTgJ/3r4w992HMSj+rNlrp7uWDga4kgXbLmvNfYz1uxuAmtjOAcTx
2hjqgxd4t92MJnVpqZhDIjao+ixay6Yx9mWPZYKs2kenai/+gD8nRE9DAQ+ZRETpkdXjO6TVt1JM
+1gXx7E31M0wBhfm0D4udoZDGm8H77hDDCqgLw8c7YayVOMkwMOojcFHBhFQzg3F2orD8sk10j1O
OJQstfpWuWCVtEiguo6Pa9l8IlUgicCfX/rGuvLh+hm1c1+oPr01RgHoJx3n/ZiFT9UoX7V2t2Vt
QeRvH8I4IPXYHan8epK6a/VVMnhaz6IWey8MHvOJXIVoVgYmmrNVZ09BVB3jOHwu+XhzcfI++YqG
z5LvyKbWfPqeYsv6GWPE4d2iGxgYL96IRUvguLnFwMu7yDbCQLsoDmARkNnYiv5uaKZxbxmuczQX
jUK0qBXqRbeQQ68neBYtQ4mowSahaF0tOofJpv4axxxuJSKIcVFD0F3HTMBRSGQd2GW9qCbQ6gGM
mMt+R+DVXd0yMpPK+GFWIwluCXLs9/o0LFIMqtZwbSzyDMe2EGosko3A048pGg7iDW5ZvGGamjEd
Q8WanqKkLO+Ejl/q3oKwpsPvOi9ekqrhA1QxM6RDeMbRihF+ycIuQacTRkS2VVqRZCBcsWV5cEXH
spwy+tpYtDWjGk6pyjJqe8YXYipaNCZVsOlAxMCPZQ/dBDAIyIJHkZ7VzIaMKN3CUjuQJn4/uP29
JCavjOv1bJrvZB//WkK/ZVa9ZdZO0mLQbOnQXywiLoB7zYx7pmo1O8lusOqfqG6xCnmyopeqOWhw
6N6Ms4I8lub7XiLWa4bm2Jf1zrblK6FFJ1D0xOhURISOjD5vOLMJVxbM5P6CQLvD0RPubdY1MFZ5
8wP5KGM3YmDP3MpJqkM6xOkWnf+qHYx1HNSfbbTMhlP66dp6lCmC7kCqTerHZ4LuHtzBP6ZBwD8O
LHVyx6XKI+gdzo+7Y9Z0kKVO9jjxas51XsusZVMs1TY0GomgjL8IgM82j6gZK8YFjIsUXAbZPBax
/vZldJdp4pdivhFs3Ju+Lbd1GZ90SDxIBkBVZNOTPTPZnuYWlRppRJlbP9H5vBTcxIFFyxVjqRrl
1ZlrIi/7/IGN4xaU1gGF5f3M88OOeOMUzi6zvLO02scuSy9obJwbZBObRKAdsNP7AcPXnFQPhV8e
QyEec+CiHWFmmB2TvU+/zXOlz20Tv2aJ8wwO/wjs8sAk9E3OXIs5y2lVAIYxHbGF4toBABlbnuWc
vUN0K1LayDZ7tqPgmWEWp5YZ7AG2nezKOE5dxstWEPFRT9WND4ktDCWNm8lb73OtEA7YbXBA8lXZ
uOtCj64pn/8wH3rM23paWSPPZmvUP2BfP0w7PiQU4JLgubqJWS7WKRKy8uyxieaTCZlQGeWPrppD
WkIb6RGt6278aGvkkRTtC7mIgRLmthvZd2gkMjIKEzs+8vK7KyymXPqz678VDC2j7I6Pj9yxv0ST
bl0MK/5R1fgehtCJg7S56hr4jGc6euWYfnEu4/FPKT1ghuwcWBaWxj5H3UtM7nCn7Sle4RkAAtbQ
e6i2/yIVPcW6nDxFiwGlqdFPBONgbHOd+GupVH2T2gNuwax/1DlDmCBMvoTCbFJACke7FwDYKhrc
K/ISWP1xYO1EQl/yyg/QG9YU9h6wOY1NA+O5iDFvt2b6oRDrlSK5llZ89NqUhZDsbmWUP7ZV6K+H
BGtIhhCDzwsXQsLHuA4kwRqoMOou4qDH8R5pvWdchu6iRSDG/oB5nuEMu0gafPsFj+zMw13olMG5
nAmQBF2YaxDJ1XVgyE0ImamYTdji7MyLZzJw1Lrn5NkHo9m/jBmilU6b6BrJOXEM44GZmHOylPAf
GWFPT+ngvKi0/eB3/64rcDReJ3FOataejQ5CWJfMh5k93PolWyKQgssFxEXFibMbMJA0oLDmzvwz
avnBDP2NwPp4HU9jsQ3caBkTRXsOvG2+ODN7QahRZTToJxEa0pbcDLDxmwa/UtEjIuRc6Sv5DraN
k8dCENdnoFiYIupFjZix91ACcL+pnv6796Pzcn36sf+69zuV1f9g2RP/C5Tkr6/7e+9n/U1YjvQV
PjgatqWN+7tg3iT9wefH/O8siX/q/SQp5B4oWLJjaO9ou/7R+wmkb6itTbJ1XNpD2/m3ej/09f9Z
qcai20YtLx2hwKC41v8hmJ8RocTubI77RHcR2Is+8U7Sqyxc5nH4Z2CpiTQG0CvK6HFnmH78DvGg
WLNsy+7w7HFhzsMffHCIV/Jk3M3JYnTvsX+w9KufVZb/uNnwxKD6fnbCLyKNb02IrOt6It1w1qkJ
0yE6yHrGXNZaW8jvyDzI6V5pA/OcNHxrU+K4WZlszm9Eh03WTKhyfPmYD+oEsv/b1XVDvox/FmSB
yszqVmFLRiar3H6DT+t9JHizGrJD347OWyIg/HCIgFkhLm8btrO/7jl6j4np/SYeJnAOl80YkFQU
E74l044Ngl6bSyETMdonRfmWlV26Hl15hpC0cedkW+GNvRGpT2ur0NoEx1mU1OVI1hVTWDfA6ENN
ltXf9Ug/azgvbgjmkWfoXGThkUjhbyPL2M6xgcavCPwO9cET8rFnU87HfDKvjezqnQSkYerkIsvo
PLYU07V5ZFEPmUx63mEKJyBjEQGezkwB0CaQogmCDhTYtyElp6xNyheZMybkWiPoqno17WFfBtCr
K5t2ScHByGL51kAKzWforbgjiUkLHWcXG810DE19p3PzFfED28MJrITn1dfcYINaLfg1zRWLa+4n
48FYmVb31bVkOlgBO42ufG7ZKIMZZwzo5F5MAcPjMvbJu0W7uypc0ncJq55uJAHw/LbI9J2gCg6B
8qikCU6G6ogZgbXWLGP7xTbs/EPW8GbI26pJe8/WPm2aZ8t7DTP92Y3US2yF73BCTn6tT2Fmnigh
IpKX+G2NkB9pjC7LH485biNAt1U1wYyQQDB6x6z7mkyUBCYSfG9J8Qpppgbz0WJuHrlXIamBh2oC
JppDzDjc2KcmvroqYGvQsQec9YEcLoqXTjUbgaVyg68K3yKD3U2Mtx3PmfxUdZCcCfPz7Bs7QVkw
WMVD1YQXqmna/rHhUWBp56CkzNUf0wIQFjppcDK7WrOHsa9+GC2rA7rjdnKcXykTsQOGC0m1LCP1
ao+Ed9SSjjpDNHqgGTF3RGUz2ucn4kzwUEtPWETaQuQLZZQ9fO6a7tauK3M/mgzZIa0aCPyDU5AT
thJBAqi8YeQhwvFg+8WrUfgEiPh8j1IVx1Slt5msfm1wvgAEtxl4304IFqRsjvkhJ0/GV8EElFEN
lFGrA8vTjy7tgH9qG23ed+P0Vhmtx1DXfwkWyPBCG25M52MQSb5uhPeQ6vjNBkxcyOpoGvYVhu/b
ALjYWQjGUTATVVU667oan6oQ5lCeGU9pV2zYsB6qfM7XEVrhG96uGQqOg8PSJlwXuPF1diL+l56J
ySZxhKJhUqzgXduTqw7mclLnBy9FNrrAmK3FPFh6H+SEpYeiL55CYvRGCVrDXdCu4bw1JzaHKXxn
NfFH8t8DCqpzXs/AO+kFB52OCb4VAwVSDyraQmK/tuvhxTRBUpcmHLN53Emtn1KIEIjyYN6YjXpK
dbEjjuxtgi8m4FO3jiA6Bh0Sa5EDqNVN55UPLUTrUTBigme3CSqMFunYHIMWaz+oC5fML33Hh+5k
GqrcIITst/2CzQ7BxK8KSNoawRQ7lQWuDWXbJs0FjVz1p4a/XRFryP7ygdTu7xylwQYCzNYncdte
0N2pMd17f8G8oXpbC97btYd07Xf1xdc4Z034hXlcEOjLe+mGDOoCm3i1BQSBhIrphbLbTUXO3X0c
42MJ84C6iHiYBaA2VdNbH9efZZokKxzj1FRdcd8u2LUE/pptLPJJRnRNNHurjPNq2/9Faxuhx5Ea
cy5FeLEXoptjwCOd63g7LrS3Dpxgu/DfiEwJ19bChKtnBuml/WUBiyOxglJ24cdFEwvNxg5vwWIV
1lttOPckIkyQNAaWb4DnIovykKhuolcHfVYLnY4MIA6RhVgHxxwxAhC7POX3IYySmi14WhKXOMWg
LXlFdypTxaRvLj4boHgE2t5ResLpX3h5CeA8HlumSAtLr8J9twqakV9TAuWuZHpFNzRtarBhpKZj
zXabNDtWTboFCPWTuR2acBdi6ziJt6rGRhznyEHw7yKQLu0/tZW94DLb1wJP6VS64EgLcJGxmdwa
iNdXQ4tFQ6CWxzIzf2EDOylGTFoMVN+hgT6jGi7Z5N/bsn+yeneXBebGDtsNo+xNOinGASXmYtPw
zpGnz3U5ncup33R9B7qEbAg8/K5r3MOxIj0o2ptjeZsJPNCGMG5dU8xvWeHFm0a4+McG/9tjeBWV
05GF8XcxJp8Uv/s05N/a+dOqWOO3VvOFLQT0R0EyylBVVxQ36F11/lj1PQEk4XAbuOyR2ozdW5q7
HxXxupBgliV+Hz1wGHG6SxWRuYmV1ZxW3EsbObMVhY6Cmod44jK+GzRoQUxwJJNW/ryKneqrxQAF
kFk+8Z5dXVsdGgbfldTFwm9FzFISxleg0ic55hGhi8fgMNikoUaIK2Q035eWIggGb8ytGuploVw5
dO1lySdr1u1jWoT3qPhe+hQvi+et8bE5S+7FTzjGTMScdDGT8zGECqSpS8wHR+ruaIhYrAeixHde
TyDXWoURTkRTkUcct/TIHKxrbhBWsTpy74gW95/5ZfpLRvDqKR7zmjvYu8tkySk78FBNu74Hegh9
FI7IMtWzMJXjzA2HdW1zoTDPtHeu0h8W2U9VGEPldPlQeIY1bfvZw2i22IxcAadGhTjae/GWavFs
zcbL3BcfrtlekFiEu2xJbWnsGVv67HyNMa2+nIZ7G0XvmCC/T/JF7VktSl0Tz4EPlmACOboOhbw3
U/ZnZTgyQq/QyQA0enGgHog8VZvZIZjLj7JXuIzh3qyn7GymyMIb1V29EHS5Hbh79LifqVcxubbg
+LsmlDsS+wrFMJT9XLca2zB//P++cyKq0Lad/0frRNjeZxH+p87pH1/399bJ/BudCXW75QgbQCN7
qf/VOuH/8eiYyTkj4gKyyD8HG/u0WyyyEOrBhyDi2PlH66T+hjtZ/HPD9W+szXz5ryYfPM3CEg69
HT2ZWrzI/7Q2S+ZSNFZfOfuUqV/Kim0/c2UclLI+vTh6Ln2mxAwd0pt+Lvde6R2Bfn/HiqHZIJNy
PaTEaDW0KjLFDuokNBCGq06IYilo0uyLDI2SMVrqbACk3GVFfPCD+VrjgWOijHZ6JOroJtGtuWmk
fbX0kmmV5udeld/kEvx2Hor7ziPCtA4tinT3i2yoNTkJy0iBy6sWYD9sEik3MVPc9cjndiVGvSRw
Mh7kHIFCZ8jPsGIXThV5YlSsVoFNJGaTGxuGHcgJLEEh5105o13MylRIk+GiHEUtQlxx2axVKs5d
M53gs32AelpuxeFQopZ+LCYr3UNP+eMWxnOuoj+t35N7r+yrVzTvbCo/65bgNxKsADbF4yn3HG9T
p5m3lp55iYf+YTL674TS46aKow3XK7PZTO60jYwJE9QF5MkesMSLT3tLZ1J3W3PgRFR5cg35uSSX
s6bPW/0rwp5wDid8H4UZb+BRMPUjcbfJvPIQGnGxHcE3IVknFqAWRHxgNbhr0u5ITNWly4dFaK6n
tTQMhzGk+6zz8kvWJBsXFWFFYeHcl8Im4ZWdZgEAa+3iU1mDZyK+CMuLFpg5jBTHg9fshOjddYHg
gRGYwRLJ9c40sHfAUR6R6ASbbC6yV1tlz51rlmuXt3WD+HlcZ6gR+HE2yj+zWtnmIixsmYpDwWjp
dg5Dm59YGlRw++hEPMv7wBGWbQo7O/oNdpxIeNdMQViP8ykCy5e/UnPSX4zDpYqXC8xwMMQYMRAx
EgRZSJo7H+nBqgvVV+WV7zUgKEapCEhV2T0RMAUL2Gk/x34K2VOmF5y8I5ffPPJ6e6/KLRYkaPcA
InXAnox8qPCt9JTy+jNUhWHtJfq39bOjOQvo80JcvNR5QRea3SBNO/lpbN8StwVnMJx4qYZq3jc2
zg/UPem2cBxWdF6E8UeEwQauZ34Ps5DX12NXMDfNSpAksYaGcfXNlvvJW4hgLfiT1q7uadXO1Lp6
47tyWped4R/SsftJCUFBGl/+FmX2BLgb7KqH2sru4y8su6AqM2f41uDYE8Wr7Egilwe/znE9oDrR
XSkZXVukovjd+zzmTGNBuK58tzg4sfVItOudV6oPt156ARv+/Dh4Zz2oNywD9lpaYC+Wo3A1l+W9
coaP1ic9E+3Mtq6m4LmsrGyNu+LExZzchmbdoQaiAZo0uTRUJ6/L/ENk3Jy8lcElhW69QqvEzoik
4JtJ1J9W63mbOYPKz3wIGZKuj0gefUaQ2blD61IUDBPDEGswFgpop6yNptT8E45tv5eqDG6bJSYF
cwez7eC9tSPzyM8L9p0x43KOEPbWoVusphqTUuARSlkocWf0tDJOygJwJKJt5+cTGZueMvb2wtWO
IBpsQuK4wZ9O9IkVZXlGlWvAMF+VOt/6DHT3ZCdfGG6/j537A6D+MabBscb+1ajCj9gpYUW3zgES
IBNuNMdO3V8ZgmD9mMpk02n3Z+DtNXt4p73JmmmU7GMIiCdMczEVBfI7aS1KJgYRYNauWZZeSzJ3
oDkMzKQ0nhs9qy9jTN5FwZo2tioG4nOLtI0CJRWkwGQ0siGmttWUsWmdhfWgJ8uE047QPXZtfwNU
9CVg4bcSkl2AN8XlLo+p/dKeRLZwnj4VdoHtYNPX6x5ZdOiIa+NJsuAbi7Op+50djItzRGvEYpTT
dy7iJzUkaBcV+fZhZ58SvYjDJ3aNJY5l9J3Hoo7Ns6fb+FVYHaV8XT+04xKCZBfRakzbP04wp4i/
WZHUjflKXSWAxAAIcGglkHW2W5boXxr58sLM/mVasGQOgetlz/imWvsnR4rLn8A1xfQbcYWRCRjp
yHbNtrpYMWy9ZvbwgIXQ/UhxLiBntgzv1JMzQYoCmQmkXpxzgaquWOZLjTOSleHh5RM91nR/csxz
hUZl3TejQcxmHa+ZeQOjKmqs/AkHaihLf+2mg7slhZLuzI37RQmKrp0FE105fI1QkyqvQmJ6wth6
7126rSgbkjNDKpvIBZLwalf128AkZ0Qb5kseoph0nPDTbaINDMt3/KGgOnvHvgUT/4tyC55qyBIY
jvN8O/qabApVsVWDB+aWqP3bjmebtc7iIXzjEcFhU6CoEyn/UVIeOtG/5u18kkteofbbPewxd6tx
q3JnssCx6HN22glsSFLiExmxYJuuxkvdBHtm/PUK/1y1roQ9sYuWD16FtrMasYO5ms9NBvHkRoC0
XNc8mcBF/D9wG/8gWmfNk/OwVQ0NdQCwcjVrG9SiCRmiUea+V9iyTA2HOFLTh9cz4FUW2sLgscBz
WnqsuWM7/w0c5w/pq+D4ByFoFDocNBgTd/5I5IAORjJXrcRYc8cApupoRFoSutIQMw+2rwsmv/KM
Mw7QT49BoTUNGgCbVINWJhvbbo4qhpA7Jz35CcX8XZpUCoWVcEMtcuBhMF9mVKRrQKAbT5nDwbGi
a9QU+Rm59WUeNfZbIPJrCwwdfMsBuXaO5iYmDWUjhP/MgpXcxHa5FUnE6qOcvXMufwn5/uot9jT8
+Sxe7Bl3J+mxPBfo+Puiq/ZlZVpb5epbnRrPdlU8DJ33EmUIeodIf7k1FquSCzWXWHQ1U6lDM8eS
QynkU45xaYqbk+f0xGahNV3bks4vSWP+KoHIaLBi1NEWQRzjaKx8MbusQxtCPMlrAn/Pei5yKCnC
ybn2DJB2YGi/SZqENiyQFg9SvNQFT0Vilf2qD+S6iNRza+N/nMrA2BVJie8g5mhtJ/8u4ONPCmjk
7vtuTtYG+tGVJJKGeSVky7qUL47ffJQGw6h8cCzcBuii2sS6G4f+aSzCcAWyHDa3B4AD+Tyym2gz
RezJOcAhufXxte7xQxBY/uSJOWHhyiPmt1bADavuhVJX2s+rE3UEXzjAdqiHz22G3j5pQEPPyvx1
CYtFwEypVI8f5Wjc4wV4jnL5Dp605vzoXpEbYUYJcd0t4bOS1MPtsATS6q57sDOnvncyiIAdqbU5
+pg0RC2VwAZKl2Bbtvx6lWgdnZoClzeKtVPd0W+TvYltnNkhfsKjmTf3Nbm5ibIXRbq1Hw3TvCUV
ZOezo+Twa3+iuD3ACblXAcjQwWGw3KOeQAUBHBP3/g2CCXsTOwxUphigaNWzFe6orhusDxaJv35j
39ZZQJaRwhcaLrHAgYnjBrLJyZYekPUlO3iADhO2MGPNecDaHfflMfcTxh5UuuSLmOktW6M7P/W9
nXD71wSXCu/mOK9EFf42MjslTJB5uy3vtqFQX1Gn/hRL2DEmKwIlyT+elyDkkERkH6Yc5FCkrIWV
v1t/xSYnCmPaEqVsVUSWlTkfECNDLkL2gnUql/DlriuHFd7YdOUM/XsRNoz4l7DmrA0sjGfwzitq
PoO7GWFBtQHqYa2tjmfeSwdmW3r8aHpk130H/8Ctnv3liiiXmGhyvT+yHud81WvsvwlbnDC2r/kS
L20KHGxMBHCtAPtzXU3ULULpG70EU8MkuAwkVVsuIF1tjySPLDHWU+cOa4uxybJ2mjgkmZoPmvDr
VhiXKExOWQ9WugdV2cIy2iZRiMHTd654K4cVhBU6HSxh63pJ2w7KgJrLaZ8Bt/B2L5ncsYdYN/Og
5HVLYHc45j/ZEuFdNs03tdFDbtufVDyoIozx0uakcZr++LtgbYEsqEco9i92RUS4g+N7pZvZOmDx
5uYym9cxoXQOvUBhOlevOsicbck+/caLNL6RkginSV7KbJhX+aJQUZF/z534FOUVLm2SzJucRBsz
1/EW4T6RjKP5isWJAFALs5Ev+nYdRdGjvUSkF2SlG775HXQ+1hF7PBdLnHpuQfhXS8T6MMY8EG7w
H+ydyXLrSJqlX6Ws9wjD6AAWveEEkhJFUgMl3Q1MwxXmyTE4gKfvD5kdlVlRXWWW665FmmVGXt2Q
KBLu//nP+c477S98mV7dRGmckphm9nDpaHeUmZOgXcyDGjckt+EC6DfOWyygN5iZE1JtyPuxkxx0
NknOZmmDb4oWFJJBImNpii88Fyu+wXbMpjMBwkL1IUcr3I5c1zdWQVTMLaAnRIm8GBoJT8qpLlna
YFQYph/VliclQ9rD3Ayt1KdiJ7ftn8lDE5tnjI1uA9DHdfIg7pdhcu4uWYirH3ck+y+pOEZT+sl8
ZphNulCw9Cx5JLm3qcVw1XNSxGQ6A3o++DMIRqEj1l5a75TFzqrIy2tr5h8ym/bk+QSLQHVnmZAm
ZYznZx6Nmyac1xJwfZGAuuhNEGSraGa7VrPWWrUOZGfNOYWaxhLGFp8K+CP5FVOsXErZ+A3OBjHC
8VLl+XeUVTYO1rDdmjq5IvYMfLZ1rOJwMCZYCPqjdBjmKvJ/+POK5FpPSz20kdExV6iRssP2ws6J
T5GFpivbaTMQUkah6JJDWIlhN5S8Pl6jC8LJpDeIR/IM6hkI5dzAY2qsV0XMaNK7p8STxX2fFhZu
tt5bgxV7UYWssY0S700NM7nqJU0XFXGCk6FVX75UrNPseD78f6+toWo5jvnfOtKf4HmW//bwkf0/
XenL1/4pry2oXxOStu+bWJz/uXHW+sPE946wJqzFeY7y9acr3ftDhw5s+UII1/Z0m7/uT1e6+INN
DccMXwPNzwIq/C/Ia8uj5a/WBOpShGtaIGV03/acv+hrjlu09ogJk/g7D43Oz86SXtWNz8S0tf52
NWGW31QcvUQV1X0auayeNcVNZJwxYrKmD+pmRgeuKENJU4Df4IIwxRV0pJlALagWTJygwfG7KjuA
JbYozvRo8sY0IwL2U8ECWxLHAQAmoXka/ucIsZ0eBfVIaIT61oUpZi10scHtNDYdEMc0q81eWpd7
D1CopdbBRNpv5Z6d277/G7JsgZdlUMy44W37+dBp6bm2Yxh3JQCuZtzNcQ9QCvugITv3qJDxEWBM
/GZj5D/ZjvluKvkrihALKNrMgkGp5vdQh09C1Na2jQ3WYK36bogwA6ZxzkUKS0uV3s0avRMJEEBi
BhFHcCM3mSpr5UUJZarqG67hgUUdRsEI2ut056nop3fDR3zqu7zhni/H4pYtGdImY6dtKVR97chU
sDWoqkgT85XA+4WOU04he/yEf3Jrm6WgLdz6Krwqoe5UR1cfUfuIp02qjRcySe9DIz5jQf2SZb14
gMtMxRRh4ErQimZvmoIVhn42fe8bSMnJK7Rnu3PZW9ACb07PWepuJjFAHDZ3aWk9YkRlC1/4gaGy
X3M3fkQq+Q1RZlvo9I91Jh6K4tmfPTwheKR7ezMvYeO8me651ImVLj3WJktGz+eJr6vijV9Dvhta
P8URDz3GiuiKGMwrElCxcZYetkKHQwDbKcdVHWr009sqwM6ur2inojTLRZIx7PKYRFYw2+4hztiF
x9ygcgFVZJqqZ9tvvzPozSiJ28IrA7JRI+kDPJJ+7AUFPuzdMBv3dkaKswt7ErYp1DH4GB9lQwSQ
+NpK2EeDRvRH0bmM+nEX4JI/hWCcoio5hbPxAleWTsKCDuDCcqDCvabVgBXAfmgs/9GS+SenNoWp
BftCaxIffll4S9VLvjKV9ynK9CFsS503KkcxNvL6WZnVuE6Tynnw8unNaXpaE4ToPgn7zu8W2mXA
OwDZMOvu/EgGFoN8roq7qpu+Rm5cts5ZyT31I2vUVmTWkUTfZZLjzeP2yL3QOLA33DSQSuzW3suQ
BXCcvDezdkbD2BWTGUTjDH3FeqBx4Jn9/cFOfAIZRXscDELA+L9hz1X31PQ9JEKiMGXi05aUWzQs
VsHx3JrSIItsNHSRpZ9WJZ+JEFyqVh71kd/mMMhf1jDDzXLqbwSnT4g8L05HujWx8emryrsCPPRX
vlNdTIrkepb+KzNCcuz94WZZtBdYNpp5r79ji0J4qHAMo1duSHceqiUuqcXiJXO7Jy3N+a3hi21d
wghNnga65CKa5VV+9Bw+i1H+lUmliPBnW6beh2Jyz1gNK9aTYLMHHcpLBuOgzrMvd4x/9MLZ2c04
kIfF8l5W7OfciMcHPGFABnSfNRM4KX+dlsNXLBrgL7naytb5ibV5XY46XZJxyM3T7Mg/hvQoy2bZ
9w9e4OS4wnR7i/pE3RTR2yIFPiyTRr+WPWYeUxMlA3hBK29mWDthx9RS5r9p9CU8igQ8M+iCHKWT
QSu7am37IJ48GV3ykmVf6Qas8B6nortHjgtEE7Ot1aarpuf7vo62yF6fYTqc56jaz4P3Zdg8Dh2l
oFOb3LoI5zKCNlivBvEQzd7GrelSdMRN07FxecYu8/yLYY+7wcJrkMAl6blhZvo1nh3UoKneW6Xx
YDXadaznp6FFdYctSuZuTeKebpNQ4VcvXEDt9knG4b5J8MZwXztmcbnHMcuiu2/PLaSOFXuOmyWt
n3RS9+Q1Dg4eUNboFISH1pNu13kwtB0tzpL2Edd/1nzru1LhNgX7CD4SNlo30aBdQ/BoNmOlWWuI
RNFa68VSXwHEtdaqN+oWjb0e1vU21fgd5DWMnbZLt14b0fTp4UH3LByuOQVhSQ2kKta6J73kXic0
Jq58dDZdnTzGZhNtaH8ExiVcHNNkL5bDELg5Un7e/fAB/olnPd8UiJwQATCJh9OO0olLJXT0dnRU
8sm8TGb9rY08RWfPIcPlw+Agu/zuuItZjhjWmvc5Ng9jOqsOja0oy/rQJdFwoJPwVz0Y+qqjpJrc
hiD4PJ17B7sFc8exd5EHwrmG6W3El5l8Gngnj0eZHr+wzr62BopOUvXHBmxKZg32ju5k8mARIPqQ
YKXVE/SRofuedaGJTaGfAjGkfNqGnTvo5nHo0leaWwNiL+EaGwXntRuz8neyAaoB6234FemuExIL
SBkCEU4JATWTVey6KnmprEI+tq6dX2PPPNe0Sq9mrBabsWjlZi7HN380kFoaHTuKE78NnbXYk7TN
hKOHsDJvFysbfs+wPHBUO/c2IizSc072vi+bbTxLwgO6CY+VdrRd2Ka/wp42YhC+t7Fr6kfamrBK
z3VQDBE8I481RA2CFZvLEiXrXooM8QRk37NoyHAkGQQR03aX0HKHxEuBF7HwkYdSmTQLPibf4BB7
w/j+E/U1MRnGD9ub6PXk6tF04Rs7ODwYEcSUyIIChZubfJdmqz1CTrOP/Om9casjPNOb4GfHXFd/
Cte6DFL6myxV8YbjJeeh2C8Ov8kk2URjtlEuuKnM+koIRPMmqHcueZCVXcAhy3J5jawl39AXz4TQ
obik0QGzvdrlNCdtI5M4HI+2dA2pDxJqhavRobMkFXeFZp07fz7kenhPEPJijC7eDSGPTdycJj+8
G3lQlZIGaKxm77WZ0CyrRs4K8Tg2JCY6qDlBbOcXf4x+7JQ1nTu9enaHd2C27VXvDbCSmevAF/SP
qQJJV0a/MkVjaCXPwoUeSCPBrUmJ4iS1wntZ8HQ0EmLwTmsesZvy3Ujtq4n7TwBVOzWR/laLwmGl
5a2iSx4LonOP/fFkEIdfdSO8AgL9xA+5l/Z0TIF9plROIeiQLIc4MYTem27VYCXcSee1zwOQF4gZ
npvcyRrr2dzyLgsrD7rR1FI+72B80je1D/wVs+WUnTWU9byP1hQUP45CnKImJ0ui33xO/qnX8E/2
1PNkr3nsQMBK87dEUNE2V+aJjPpxkdRsfDYQCQDuT+c2tY/TgIidwufzIv9AMhpER1buY5uyrt5Q
5Aci7g81L4ctwBrqzj4h97Vy0+wH218KE6fhPjOZv5G098KO3uEr31Gp86IG96lKTQo6YgdzJif3
GvoPKxlfYx+qNxrPkB5DLLiuOPcsroLmm1hqEbrOfGlT/erP/kc1kadJKN5taMmlIeU6KoN7Sr1V
NkBh3zmWuXGBEn5Is/ZOWvkBcBXr7LI9gcHYIZo8NCZSLbuRe659Fyq7Huc2XWeqR1mTweCFQVkJ
xuP+oWqNp8UBFkb2vTY6aA11+4VaNa8smcgARXXpNS6gd8w7u0727iAPjENPaV2g7td7Sh6qJ+kW
T+UUrodaHUqewUAotibqB29F/sKEvXeTJPf2MKzBZp4TyGkZ1ek9JRS+iYkuaZ6NLgqSdNrKXr+a
dbcTwOBKn1w8G3pitGcAHVsB2B9D3RsE80skrWvaZeCfaTdxp2EntD7IXZYHcj4AmoL3kM+vaR3u
yJI8pQJjTaM7D4lLpVhjNvekKl8jMFobD7cjyjmvd5eYkifseAIO90thgURxfLCnhr05acEsOQyN
jXc1xVXE0yDTdZg55lMXNYdKocS243OV20E6Ux2FVutQboGOp3j+jevBZqNkVdMB/+6py5qH1CPN
VHbfHZBSj7i7M053dWt98oreS6t+cIb+mvnFvrAGknL4nKb8NjGJ1TECcNiS3bEvlpd+xvX8ohn5
BfGaikBjy0VAkhMbD3V7IQM7QaORRbaJiuzA9f2gT8WjqdfbzEK4d+Cc9/avFhXMysQhspOjU/pP
Dh4jKwk5V8xTlOfgMPkDFL+hKCu4GS2JOp8nhIKaqGnFtp7k3cB6DcH9WCmxtuPxaYS3ZjcK3Lm7
KbXqBTsab/aZRG/T7Ajg0STXMZq2cOn7xHgx52aHSrRLeu/RTa1AtuaPD8xAtQsCQG7Zw/K0z2mD
nHTtKltusZHId2KaryDINpZW73OQ4dCmgxFftm1N27BxN4VlBvSIob22z3UFG7pwH7w0xpSIKzLv
DrjQQRzST+dmyE7sfwS72pYqPh1VM2+ReEV6zHP7rolrmuhtGup9nyiyMS7T4NWu9RtJZ0J8s9rS
LbxtqwwIpr1vBvsnImC/0iY2VLRbPoIzuxub/FlP2eY7Xn72NKoq4GGcXct6ZZpfk8MegOrD6hut
lOAQWkLToOCOVFyF9HK4M4pYPxd3YGnw+boGy2FaWZVfPpJNg2mzAKKaxuROkE+vZa6eUcI2DBNb
RG6q08hTijroRPamjO42Zg0tiNMDuDxcZAjKOPZKCDhJZTypxhAU97CxSMKfOnUPna/fEZsHykn3
RjiTLXDiE5s8Hpg8cNYyBSMW1wU8KT+o9aPQdCQ1x/jx4ubWFflxNuq9F7LVAQL8WjTOVUaGs2LT
DNDwQ28/2qy4UuRwyQz9JOcsGCfj6JjzJXaY4MZMXhD3Pmpbf0Z7u2lQYqJolmuHrtZNlTYXt6nv
tXbAXzAMT83CpgPX8ZE2UUb9afTBw/GsSxP7amGqTsc8aYXr2TAYZYreArTXggTxzID9yxxklVmv
lWsUqJzcz5OO/dCc2I9Da79Jz3/T66F+1w0EbisC7lkpw8ABw1/opHL5n7FOPmFQ236gEFa1U7jT
qrjDThqytGg4TJCA5RqnVIf/Nn8jPryctPWLF8psM2N33sAvoug1QkHtqhIzEcnwdUcwZjWF5OaT
Tnsd2T2Esj7puWrJTjMths5MkYmYPzXo7RRjQt3vEgZHK4tK8rTxN61RUZChRB8Ndhjrhqfjw0TS
fNt0FIrDIPUIjszfvLXsdVXmz7Pr4dMNJWGAjtmI5oevyRNvujmNzCkedbGY6VmugdwrmSm3fcZe
w85MQEszNQv22D1mDbZFVJ3nNHFAvdWkB+tIeQC58rcGX9yqr+NXgQONm+hw7Dzv9D+q6qKqLibC
/zrrBZE8yqgk/w+Oxb+pscvX/amoGn/QpaYbHnkmF3UKwvg/sl5YD12q2Cjd4Qz/h6Lq/vG3ojVf
GCSxDMdDBf2/gqpYKB8e1dRkCVHll7/uXxBUHf+v3SiuoBjbNCycejrSrfhL1MtMdDGLyVFBNOAT
gylwrmvzO6QGM6EOM7d1G02D8UeW2Tqz4kcJR2jt16nCvDA8FW11V0zWgfXhiy0LjgH7VTOILSRz
dWLLggFJ45Qm4DK5hBWMR93LL7pp7WoLgaN1VvamoNXTrHyQESmBHsu/jjNHchH/qCTa+w59IiOB
hNzwf4VLUyjp+pWDt9/WnS0kBqwTgOGwMZgBXsObwFRuiuyXDmWWxL5z5OrureBIHC2DUdnEa0Zz
wCwDs3L7dR2Pd1qlX1NLf3bBK2MTnr8gIL3XHfWnCErUy7NLWzmm9h7606uhG0hilvc6GM3FV9q5
svVyO0WUq9a6kE8TfasJ7TCW6ULbo9Zi7YLk3s6mjQZMC8R6WipbWw83Txdp9qFz5zPgKxvPUwVM
ek5GXJh+tK5V2e9HF7gkg82BOyL+B897LWb7u1o6Y0G231c6voTIJdMeQpLjF9eEh4HR8NGEULiq
uS0HjSbYwrlrf+gYpsuDkRTfTpXOeyPJOpZ5mEdtGS4WQqLafutx8ogvh3W5PWEmz8KUCdJ+EV27
d/vhC4v0z9xzOgB92sCDoghYDo+lVxPOtYFMy0FfCzlRh4WRUhgCxWhKjiG+j8BjB7pNyu7Zy8O7
DAeqBvis1fNHr1BXQjXXVmo6fcPzhRA2L/c8fACDxNlVDeZaIUZ/jWYhd2lv4jNvm/aziebfnMkG
BsOWR7oxE05cqYHV487WNIgmOfy0pNe3PW1ZUCaivWOpnzDX36CsXGSLkuukikrqQhosPX1VCYIk
oYktLRTRcvEMvxFEbiGMNc+Pp53hgsPW0Slb6W4d4W6jpNuOidyadj++6L3gms6DG22+Y3W+jfBT
MaOHMzQCvzoXzMX3vGfe0nk6hLqX3NWL4mfo9SkU+sYok4dBRq9Z1AVKQyU0wf+bdnbI+NByLpj6
NpmIC+s2HwQE5pazrXzUbY4DMAG3qHKefQvkvOeCYeNtF+C/PFCBLXeoEea1cxQNxXwLcxzEMH6P
kvfpvKMwXQ8vqI25cRWRmfgbvTGdElY+7/GyfvaWCvQyq3/TIxqtLdnnQWaz1ginLNrpTPk7Swo7
qHolkThyZ88vFNhvOjq7FH8kqNPEcre56/HpRHqE1et72RW0REvhmUUBnk7w2emIJam++QQEYW2R
+Z15N4JSk4dWT3CwZeZ0GAaXAPfcTLPH6zASIqArBD8uBNJkyz6nfJjbadoQWp33M7EAYGipc+g9
0BiCS8St7qeBsT/Ln+o0JRxOm+oqUvFd17k/oQ3KMWdvbtR6svdm75pUis1PUZQLgxs2Z6TdA7cG
8MPzeKfy+aehy3VTZnLb8Wei1vhq04YbZOEXmwbb5krg9dsw4Nvr2DAeW4/QU+vr+S4zw7swcvV7
2xrkuUxmyrtr9yt2Sbj17gyMGjNeYwxXnBpyWyZmGdgE/YGQp5+Vq84sTm715D/BLeQZUot9hvgI
sU7nuueQI6y6/B4g5Kmvk/sQittSGf3STdmDHXYnWfiHuS7uW8eGx1ShohAQgnIgKH2hufamSse8
L6cuW/cNHdi217p79mX+qhqEsxpH7EvOYv+sbfuCwd5fQ9cwKBUaGpC4bbIR5EXupjFKN7VMP5oC
NcIfByhEKRDbSbQgWDvGPsZ+jCxLC2TZ+Fds9CAbmrlhNOJKLfx6aYTC3zlX+ZsbdwY3/NTYlA7P
xcmtv0QJJAYrXU8NhbtUMeZnG3F0M9QIjLosnbsCh8HVN9FIQr+7Aqwn665cExVJnZsa1jZUD3s1
lej/XeNT2msh9fS9HShk6GPqIa7CoHlgl/gZ9Q39N/LeTEN7H3P/XXfXmkZDJge2WV0H862w6zsW
aBvfTMxtMQ4vkwrvMIHxKGHs8NEgidnx0wBVOTZdx3LA0H+HuY9zpe0BdXrWqSrT3w2FrNu8bZ5l
i4g7WsYD4FpopfycKmuOQ1LdRTij2ZScC7s9StgaVebTUo3HJwZUbSDhLCfLnpuKu3JV9NtMizvD
5NNI2OkKMw+/SjwGoyfUCjI3qgE/4EZhBu3c7g7k0WaIdTArk/WR+OpKjc376HETd/omULlClsmn
mzbAlZtsMC4GMCFqJttne3C1wGQlFtQEAjYEvK9tTwUl5Lknjev3Gjwl2wb6qBBeMKKW03XQ8qfE
1V8iR5zTRNznYdTSkJiJNS0k4B15G8HAKws8eGonMuyixIqmNQm4N9TgoOvUVRTcvgEMJey45Jce
5hfFZM3oq65ZoT/jwH/pQYgAvYlOeWLSmm6qeZPRHLDqdeukdRzBvsCybWXPwpph0Zt2sVbF/JqM
bbKOgTMAWLuPLIOyTs1/BbF7mHyMG0Y3/S4GhRcmNo4a7BmMaelS5o0/mgwA1u+5BTCcqWhtDyOJ
N3x9Wd5TvQnC9n7G97qTdvgKm5JDrLScLeUl59kpTjSAfZg8J/ayRh+CS/9IBPob7/XdVKc7fTTv
ptg699EsAq+15MnFTD1Ax4BnYWBrM/3nfpJvZFV/VQWe5SIjfmWO3OboLFKc8+25yA11J2pxHUVV
Mnv01nYESAHAyngCGaIf4NCPQezKZEsRwLwpc7oh6yW0n/bPTWzcF4D/d7lkl6518o50/jmxmDBp
UsD/rWMoleiGnKXfgL+weNUddhI2hisYbnDn4aQEZmnlpHxxTBnlLU7y+cRF4jHMmnGbh8VZSNMn
2aY1vOYUrv/TpRwfyxThbSj74lJxiYBOtxTr/P2fHr7/9/9yOfdcsRQAwdhzDF2Iv3gGchdbmpmp
OdBbl/SDOEBhOllhfP6fGWiZgf77QuqXrvuQH6za//MQtHzhPw1BvknMitffJn/177BDnwImzCEm
vxoyUBSE/GMIMrw/QF1wInmWQ0ZLX7wof9pK3D/Ik9mmbrrwE5ev+1emIKHzL/kP7xB2bhbfmbtM
QT4psb+8Q4Co11XXCmff9LifFU7kNU0IzmYGusNedZ7Xamh+2w4f+mWbxuqm4X7TYmMAYXszipQW
xdoGxBTTPLxc/KWXaKt8oCJM9XRkDNk3pP/x3DkcltjdQeeFMc10MH+PFZ0WK9fqnkKIPWc0qY5W
wgZ3SKO/C2PAD9+BTScFi4JWtynqaPwKfMwM8gqfMK3T7r7Io3hD1sRakaMCmlagExUWqk+Mjon2
x8JotsZs7ceWsdNm190OqfI3FlAdyaZ6nYwShcAcFAsUoGG5cguiWzLfmQDSKcywxJ3rqW8R6svh
rFXPDojzLfVOr4lXX/B+4IMAV7v2rajYD4XSt00/+Tta4nzKUObiLNmGMDXKb1+XgeFnAaB26HYa
PDCXLeQUOvQHTM+NkoGHWTVrsa1KBepXJN1aaOG9NIDiGCZQiEbTHdbB7ksBkYlsjJV9mCW6n15T
P8dWFIOfiHbYhWHpoi07/sil3kwPYzo9yKnp8IJm9SaMccZrwvwY55CK7UEbNx6Rzp3mppxkrtsD
Zw1PSZEd3ZagUw60Agp+bDC4AbnMze5No1Q8peZ7PSgiLz1dMJbjZRQp89onKj+FTntJ64n2WkNq
LyC1TzoF4Zqfa6SZuamn7Ey3iWmCBm9Ii2edoJVQH365odiNA39vQ1VH0JbZb15rXidPDntLE69h
wyKwFdDKzWgBBmmECfQ6/z0KaeD5GCk2KlL8h/x8PlueO7zP8luD77gbCiAOvZnV6yQmmmFMlLOQ
HGNpohMBdzWcf3n5d3ztUz6CkTBIERc4P05wFbJ7Vtz0BvggBNjcRbAfIYLSK9jv9AjfwewAIRrm
cCYIQbLBMKJbxTp+Xc6Al8bZfJroHE5Y7V8mCPObjAOZ6aULat87VW34JaE0E6AHyxaZMCp00V6b
ZniiygrZWzYNRqnGP5ZZf2DftaPts2dBmbbBnNkuy2nN3WKd9tYAM5YFVrF85lA8eQUe8fW4iJFa
0MXKOOXO1K3N0L3MTuodyr+N5m395Q2dtrUh549z6gWy50Ulpsc7J07dhcTcQ6iJyqd4nPYtEJld
m1XXeRrFIZzBBfexmuF9QSbNrAVfiDy70ahS7R35TsgOYjLmmsFLuFE4pbOj09Q4hZ5MAld5jHmh
BrkOtLa0TwnlZ9yp+teZMWKnJ+VeSRaWZNhXZUkIoTXUG07rN2tknl9Y3dMkbi3UfBYleAVoy6bK
M5oe/SK/FRGUTxxleKdSeZ/M8R4q1adljv4hpfYIaCUlRE7/VTnzeaJ+yEGzcWXzEoOEYQ7uaVCI
4qCnA2vvorusaL81V1NbSQSEsX9yl7oMQJAUjxNF2DOZaTsEiyYIfdfelCZjVuhpPRex+iNJ+vLQ
+iEYz1yH42eShUSMynjvgNrWWaZvwhZPS5x0n/PIMOA17mNNqg8TXoVJxJXhGhkLV1ds/VKDSLft
yLWjmaYLFzuDTXZLT2eZounPw97xYLubtmj2w9JJQRPcayOnJxGiigqR5sfczBjZZqs+tA4u5qLe
d57F6KZcNFoDFlvZlG+y9DG6F7q/Eyl520KJ4VSOEPG4pUxbJ0EUj5WL5SG2rlldvcKHu415/UVp
ARYTAwyhSoqjQmCxU8ZhZ8GCm8lw7+X9QSTDBaPNBxGjax/LT8OhnbbPNkwr2xSRjpSF5QZaz6YJ
PDYWK1G6eyH6EdqNwBAXgYgrmbx2nc6bqjeoZDUl27vaiLwgz4tfS3M8he3FyLMBhIDW5qsYrIPC
Xey0zR4Pm0MRAwEMK8Lm407ZT1tZyQaP22LGxcAcmaLaThx9gNZ0UI6mvR8N5Wx408HGAeyxNhQ0
wlQZ+q4IS0ricD8h3TUrz0zzfe3T4960WXhX0Nx6pCxNkd3HSF5miisqSbyAQx0/vNFA/PO695Ta
T358XGBRp9+m0LiR0jqQqR02UdZeo8K/D2eAQU0y//apVgBbEF6h2cDuBUIOQqNkb6imDspEqR1a
D5r1QBJMoFSspd49xqlccB49psOamRd04GoBvtM8DsuGhyBuelu9JXK0gzJfOk11t36A3wSkNb7h
3WxYBlT6oTUWZ4qR/o4q+gNHYAs7rfTYccHvWPgc+Z1qvN8eSDwKWp0ax9S4JrkQnmzqXCDNlleT
bMPOULAyBs2nZXe+9jzpt7WdwE2Uctw2xLc3w5gOx3Kkbitqs5OCH7x2NNM4sptINuZQcEj5hBnD
0b8pcs5HUuDlRnXG55ybVyv2g7wmXQ0+o+4b6pjsGzRNfFiOjxPR2ZrGcIwK2k28RLxPwmS5QGHj
irrXR643YBxUA5XPo9LBmMnfuMmVgQ2jPHQtbdQqmsxEEwz+klvoSw1bSskA4/GdYONKcuTi1Gsi
LO88YPDA87Zn7bf1Myujuaq48FvOCWebEwZKP9oOfS72EAWDmqLVg91KsYs94tcxtYCbwjYYWLDd
EGGuKcdLsPy09DzGRcLu1tZ2RPvIw5LDooKEtp1eYGGDh0LbQgau3pa4dCcnzTeWwuA6GP7P4EXv
Ux+6MA1jLI0RTTQWhnhSzsfYjsABkfhYFQ6mClAz8sgWcibD4T/rvvNpgMhKc3dc3L/uqjWIEMLv
/R41fk8E3DPkIvLzPVX1TtKSR8JiXI1tuALvdygT+xoS2V1VWvOcUEiziskroIKn3AHNCGN+YicX
jFzHuBSbnArQS80lidDMyHp1cE9QgMTOc9xzKueIPG9GkyedFuektH4PofVcD9Y9rj66QpOAfMVM
8YOzz31+BDXWIFEzxWabq2k/EpPOwDEOEos+LQ6/cFl/aGNp7tBht+Sa3f/prf37kocx4b9eDr10
8Ufyb8/xR5n859HI4Ev/HI109kOCuUMYPjE+wa7n34EWjD42+x5mMNeDevEPxz0sQN9lVcwmwWKF
I/i//hyN7D9oRcSOj85PrwL/9V8bjZbR55+HZ74r2+A/TM+Wa9s6k9s/Ay0yur+kb1j9HqANBilt
ZmAHC+3ZXJHb9Ks2+q2XZ1e7UQ9TMR2hnW5rIQMnMu+pFPjWpL3LRqNfRb6N2hE/NJm2hhkUr8bW
x6WqyvRSFuRoTNGw1SlH72NWhrzLumyi248irDrFUulFbU91xszVF8PoRgFvclXOPRImKJLb/RhG
t2J0bFiD8WdVLy5sZqtVPnksCrKTttBna715z3xMhYXrxIFlp8+p63zq83itqZ3hG/CeCi0x95Wy
1baSIwVvQjU3XY3PY8xNult0JtK0Rw0rul7Tb1cQrNegJAQ2svGey3x+BynN3+QzR6CME7jmBWxT
MEYnQNN89EUdEVU3hp0zpmHAs4FoduSED+VsUanBXDRHvrmZULXxo6mD0bn095Uvw1yyuE7ptBol
5i/ND4tdxL+iLcYHu9KxqwvjxmmxId/wpSDTEsZ59FwbwBJqpM/TYdVW2htHvDzUdJnVSR7MY/7l
GMTfbWybuVfvIddvNCQ/x6twy6kXK2xwzvXnFBMjySd3lYRyGRcVJbrsq+cpXlpxm+Kc1RrNGsLc
R42615I0aJJ+l9RuYMf2U9+4GK/DQ212u9zpfyor/Mpa81GLqovTl4+jTMrvoU0TgsAIRqwPyALm
kGMjRITV8lQi2Mi9IaH0BXRSezczwZzHrnW3+OA+o9J8j1LPercLVFDWDtcwwTmTGmBODT2N7kvW
aO4onylkS+/aDFT6YERAnr0yA+Ih7sqsDPf/h70zWW4dyZbtr9QPIA1NoBs+kmAvURLVT2DSkYS+
j0D39Xch6+bL6l49q3lNyqzs5NGRRBKxY7v78iRvh6u7gNQqz7vTwgJxZsSyntREb1H7vzxDv4rS
+pXTcWX1I3VdrQMRWOIfUKzSow35Rsq28I0UoB/zeAdn66Po227b5DB6mz6yj6JJ9QtbzHttqr5Z
ibF+NzmiogwnGTjyZlWV9iMOFsTX8ton9jXqqjvHHU4qB9+EvZUAzilLu+fa1x54PsG6yOJLs6zO
p1zi/8+IS9Yu9uWp8VhXmuzOVUXDQdksl7o+vNFq7ZxwKwh6sqbMovVjI/C80ep4qs1FDjBx3NG2
MPAOZ/PYRizSrax7nYf00nmAn9OmU9uRD94dA1N4bno8yNNQXYwufGffTY5ytB9yGW5E1j8NVXVM
C+Mh8r13KkS1s0VVJ3dVkdG8EpMPcYtcfUV+auy5cNRrSg0H1t/TZ8ilQR/YsGQpxucxuUq9JuAi
nkYOQN0eoQoP9S18hSVvKmj2S+ItLS53huU8KFLTqLdvSVNdWD7uTR9lpWuiW7+rH3DFvEehVb/a
1BJtvDq6SyKcmE6d4QEWyLPYbmen07kklD+oc+eiiCvuKbaztWg6HgTKix3NN4zFao8rcectl0k2
+6w8waNvpA87DIW22qRJrQNTT6YgrUry+HCqCA+sG7Oy1lZiEmS1JwW1hgsadQUWeb3J3EAMPUBV
5bETY3EeG+9kcUWdyxRc+VSyVI6vo9bVb1ODzzsmHbXWIvcOi7U6Rqb9nszdLXVJi3u4/HYhetKV
YS1OekBYPiNij74TRHort6FRGes0HHlptKuPqwbIOQzG2RaPdk24MXeKelvN0VtVyBdLqe9U0nYk
G6hFfmF8hbyQODlZpVCOKHkx9F8zHoBCj79imR+jsPuyGxMGoUYC2V66fGaRvA/JMhol1lm3uxfX
7N7TllAsE9m10T2xyhEmDSrjNmlpkxbi38F3kLy6U4i13/4iGoJ5tqJkGTCOCoD5aKduoHFiothp
U3UE+DNDPDhjc6omIrawNAn3D9mtNdZ3UjaIkoa8UIFIG3oorpab6mBewhqCNQ13EhTjwXApOZpb
XJS9EU6YIKOL3cSPBJy/IzH/DJ68yUkRrHh1XiNAreucFjV27CSLkvqbdMedGEC55z3tSKlyzSAd
ra+mLIxNnGbuq1tZ475y/Z5cT8IyrKAV1XZGQVWrwrs75dyo4OnjVHfpXDPiX7GYRmQNCPlcHzHA
23W+7cbwkEr9bI/FeZT4CPiATZvJ6u9TNbyL3w8bPK+BZ9EiP6MBb+yF/OPN8RMuWI6x7H4gF34q
uR0Aar9EJn2VdZIVQeVS6lzkkld2hAKHOIOb0tcPxsxTxdSIeM1Vu5tlS8Ma2bW1S5cve535i8sx
aboJn7ql2LjMQ3WLjxNj+uwSR1ZaQm7BszbeqFc8XS09kC2oUMdGJeOc34z4BVZ2RbGnIGa1Ky0K
OSjSwxCcZJ8Y9pHrItYAQGr3BmLBRkuxwI+DtE6trl2xV9yYFjdKyy8Acodmvu9NZVzaQfshkrx1
SU0xlLv52RvTS8J1Eeen/dBLtg6eOwo+19rCHu/f3BqXo9vqIasp7UoK9l71xncV2s26w/Nptzlg
HH34LkZfBFIT4gWpwbjpxz5+satBP9VtIYDA07PUsUOCHy7CoOS13ML7fpmm4kwHBeKWNTt8JspH
q0iwf8uK/pK+3oXUTa90iXl1AqLjqEfwwZQkttjaxsl5U2b8PtQQYqwkvrJowVBuINuNfvrKs+DX
2BpiYxtE1kOLi880PpbCv8/x5jjGkG7AdnH7V+XMhEHBIBOnBTQns4NYgDctHOcwpfrnqI/PcpgX
nAZmCAt9KkrpefXDJy2kbat1oU/lXOZXHp68tEmu4YDnYChdl3zZ8K2T+Dn3STds+zQ50wtSrIUs
FbUm6b3IaAx2UxcIM7Kp1yOmWcjtAPMJSDbec8yYsuE2xaiiym8nGfyTljDh0HwL48U/Y24XZEks
VtzQW9B5efn81dA2F/J1V7pDT2qYMePzzG8GRr//yjq/W9uY5P/N7eUTTe3hQ/6KP7jH/MsrDH//
jyuM/ZuDvKbD/fS4JXAZ+cPhJn6zyAubuuF65l+9b39khp3fdJ/SAeZCV3fx2f3dDYZsLzxzbhsY
4Fz/P6KZ+/8cGUYAtCjaEp7p8W8ud6W/vcFo+miHqnZBTGNG2QCllru+j3QAUAQzuXCXd2al1F4O
pPmcmiQuFTO7EsMsWXr1qWoTu28bHVMnQYYxYD/q/DPriCX9moAHywT3uUhwEqdJ+zIXHey1zN4b
EOhOeWjzKaXLYWuWHUSyYoLCoFdwGUycAwVA8mHM8Yey0YfxfOt56EvWFIqDTVcNvlo8QKZJP0Hd
nXQG5XVTq2dsMdfEIXCRE0vEL8cSJ47yXQkdcN8CnCMoy96LOG2zd/RRXMaM9L6ov1KVvOBRxDgT
C2z5SLmoRBWDlj+yX41BBwNx2JKGPFWhn++5xjxjEzr4OJnwCqCAgVKwgrnH/JE0wytenSfgVHUQ
FRSF1mUVEenNpk2j61fd7ONdQt4hVw6u7N6fd0Y6Qxcbu58m7K9sWH6skmWSnyZPQ8T+tiiTdouQ
wiKEqW5u0LX7QToHgTAXNP3wUzaUMxA2TfDKuHFAowkI0ArGnjcZTzn4nZXduNhqPUA4zK0riCAH
2cUUEquQQil3/KaR8TpGDLF66wAG10ErtCrzLoSRP8vIeemq/L7q9QOM1WhV1RxeGIhvsqaBQ5aK
deJU2VHT/Ddf8djjeGRo57g8UGv77DZk3caqSwKdLfsKBiMd1l4MfruovmHmkG3U5JefVsW6wzOf
5uYc6Gb5S7YOCxhPTSdFh/DG9SVhT6t49Xz2cJl8oGeY0PA88H11OEsk90YpPUxeehtuckJUN8aI
ub3G77wjWwcLKwxpuiKAeQwn/T4UIBxd0b/VWlpuFJmpDR0fbVAUPfJeT6GEBZgQk4hzS86w2zSa
+9zoSPd2Qb271w7W1sJzTP8OzkyNF+WULZ1UhdY9Vl7XH5KSGbaO3Q/OugFDTQmwF4MZx2SCLR4K
Ibx4rJ+5XTwUo3UxgbDwSqiDrveEM2b1FLuAuFoUNaQP42WSZbUl9E4NCHzqJ89ByfE7qrL5gRjq
G5L+uf3CWAZ4znMNunNq+8TaflprnfYJyvVomOVrA1KFzsf2pcFEHjgg9852MjxJv3xiZ3gsJXSo
LqfjvEmt4SgEWlMRF+9Vm/m30xiPK5sCEW2Orm1fWXijfr+GjO+oY+QBGmoaxXhTWDoIpH669AuZ
dzbj5qC35NTU3KqTHyYPtj7Uu1QuDp4J7I+yZsoBfEaJEKvkFnofJ7kfaxtZJtpbA+YAuSSUu6Zo
vPXEQb3xM4cte6Ra8GJDe/C6KXno+3C4dfTB/vZj0PT+0NmPfS+SfRVH2AGxiiLccv1sQsIMxmh9
Y5znXs78ej+LnEcbm8tbN4PcMaFyrmuvU0HWLpahJM/3lV0UW6hXw80Yp+rQuV1xjG2mutQX1bGZ
RnUba0MdTFhVt40Gs6ssZPvUNUO/S3WbphmuR3xyPSoAQf9S3zy8YdFyt57f/iqqstn25OnRRWz3
VzjmV98dgmgu77XWM76LdG7vukrHSkr4BW6dobHvleXaC0W1Hl1CWdMAxMBQKEsR4cQLykL9hf2+
/ekSv93n7gD2qCToYnY5kLBMG2+HOPSp4CapEArGy0EKhj/okRC0xuFa12HMKsY+NinXYJuLWDpN
5ZZtG6VBGMFw/IlUh6OexL9mAV4v0mvFlZhLAzGPLsIEUKiMbTejud4pRFGX9UUbW296mp8srbe5
ahOokGBYAHFbx7ION0qT5ovZL9RNmaUBmel6x6+GQBUFv3jW4mLl9urFFxFY/Xa+H82KhENlZoE5
QDF3HbxFpUM8yFTOvGsh2GxsJdAIRuelYN99MdLOPkfSAxDYmemD0Lv8XoSG/WIoIc6YYOG3NzIl
UAjpYAVaqd93lM1+MNP1332scC8U5NWLuCyOvs0ZoVOztkX9jj70tkU+KmwSHb2NKmVdhpnYBPLI
pp7t12EcPqZwIjJbUsoxJuE+tMIXI9Vvc0vfR578wSL5EWvqIzO8D5sgbuKy/wMwcOHRvkvx9u4m
W0s2Jdrt5Dq/itj8xBtOJ591CgcWNXW3Z6MNcF95Lyyql40AQbJa3Q9oWbWV7zUZ3ka299W65OV1
37wrjeRVZeMHIKsbwig0qwK/Qj/IngR02VVichES9U43jKMq9E+VLXTMRD6k7BZWQNiuaT+CKJvo
BMn7u6V1if1n9IV3AeihzL67GMm87Yk0mYYgL1kWJ39urkXFZmxwvQsgemQPgItN273ZMZ5x2zvT
j3TkK2lAkDjfmmqvdfI56ZK7koUTZgnWN9J+l63auDInJ2XvSxHfD238TjSOIqO+1bmKp6e4Qlxs
ysfcr2kGkvga+1TcqGg80JlVIPQTh3eMez8RB6cRr13Z05u0AHFVSzUgjIzevfgmAD6MtCwYhl9A
Dk9oYEG0SLpO2tzncaGvh8Y5lLH+CSoCV2WLacyeizLouZCviD01p3iOzC1y/U9YYffWsIvEttoO
Q33NEfgglKTB0GBAkQ7ecNyJsJWoH47mS+5FxrqEwH0sHDKrnVHu4MnO215VKU0vIdf27mvCPXEq
LEgqVj2+47n/5sza5GP40JbWG2qdxgPTOhCmvOm4OFA6rfHVpxykvSDBWGtIhzJ5rkfMk/UQBejE
8kguOOd50MmtJwfUWT5jDrfc0MnoBAkx1jTJe8p1HfsPjyTZ8CwO4e72YZGvWymuRezsevhvzDfF
u1MTfbNGdbFdusoHJPJu6RBVS5uoa5FDW/pFTb+5L5bG0cEPl6cE+NFeOUNgjmxRSKpmVFWZ+WVs
Wh+BMDe3LW2moCEqtrBTxW2PgqmZulNjpG5tGDEaCM0lxMAy1hbuU079dVD03k9YLmV7Iz2qcUGj
ahPRwTpRipc6kK8obCe+2e8z0h1cRPllxBo76WJSW8ZhGlst9y6cOAIjO2P51kY3Y46vO3fVi1d6
N/jE5C4jONvbCceCFrUvZTNwD5O6AzFSdPqt9C3xyAf3qDU5QhR41l1fNAB5/VY/6k35NaQYe+Ks
N/dDbrJCAypauxT7DTSEx4tlCvngMUUmw2IDhq7TWai1EUXzswgnXJ/1D5IsxXWyeRKJc+osn0X/
0HyHcYTVIWa6c+PhLrOjJ6UYbQrBi+2Jd6Ngp9I2JgQUak20fP6FawDdwP8ZNO2YG3wHedemG0dm
cIUgO2Y6Fune9X8MzebVa+Y3W46HkIYIVnX9g9G4rHl12kzJgiGky+hjKDP9BTAZPY0lKYWZB+CY
axg0tHSON7kt2RpA/2HTNnxO+Xi1kv6gZ+6vVuHxn1NGu7hPgbGKizvinu7t8KfyK5pXu+dpCu/z
ZP5Eahl3KAgnUDTJymtJj3mJI7cFVDRkYv1lKhZ8bOvgrqqwoE3mk+HHr2w4ILraxGXI3jk6O12c
L9FKj3vEWiO8VLV19jC2rhoF2diYH0Ij3o1F9Ny6gHJMNgIUCtHwrd/RnvjiFanJ1luT+6ylekJL
fbnJIQCspCueiS82d1EtN4bbXOOourcsdE4rHMnT4ZyRlntrRgxgeeVEvKT+O3F2EB+wmqbEPvVQ
v8aRYm2dYvhVWLcfsaG9gQtlr5zZGVt6grgczSd7Zsq2CURTZ0bK3qf1AgYIGxTAu5w9v3Oy8fx3
lgOfb2AIqGN1nKrCop0G1d7QXBUUFkCR0SZ0jl3KXRvSc4PGMdNTTslJkLl0HcSa1mxcL65wMsEq
dsHHBU6BJOPJ2lzHafKJVu5y7amChFr0mujjWm+156Hu3yZ3+mY1lAeOnj3YKfSEChG+HMXVACZn
wMlZlSmZTzA5HUUEMHiDsBwO5szys0i1vfS9z64Q73wjD+246Ah9GW3cDh5qxGokVfOG28GmjaZf
qlQ3VJDAdNOsWzuy3vxo/ujoWdVSL6gm70zC6Dls0FVCF+t0HEUfnY69xU6O+CjonHHr5yzJ1Las
dQ+SrLH3avXmAejpen8f86GXZnjshceTMCXQkZ/rzFsQwBRkJtkL/+GBLdBr5jPVdzFncg9raC2i
5KghbTMX9s+w6tyVwyNB2iSLSeCfdVhhN5yCt8qyaSSKen8d+jh9uGE84h8TLN2GD88pDvhQ7gur
eXRMh+NxCunZ0LUPewxvtTgyoZdD30hbY6XE3J9IVbUQIWkz5cmM5q/HpyiDaJ2XjH1u20NxCp1v
2/QhV2G88KFeMIjD0Yna7Kz5Snvgf1jshrzp9RbnSD1r00epNazX6oowesoKXa9xNADQJoDa+e8F
TzQupsZ7HIUUbRVRwZZtPOKQucGwVbBUN5CxzPA2lwhU3FRIQpluErhRkv53UfW7zG7+W5n9SiP5
X1b/qnDPXv7iHxsqavU8zwTRriOK+/rfhTANIit0nAvu1ayA/lZkNwx2Rj5VfBxu7pLc/FNkx3Ts
L1sqC/KeZ/1HZevo6P8osuM71vl+PXR7m3znP6yoaLMdqbZtxr3NEhQn8olgNaB2fWtQ/OuBz038
jq5vIL1hc+5xMtV1+0kD6JZ5AsBNRbUNiZglLGmKTY71jJrmfWM5B51NfD2NVC0hXXUm6b3mrpX5
MxuEpzkqXmJHrBeGExf+uXrF4rSqzc82stc9dJMsZcmBG26kHT2nl2V2nBcBel/YCJ5zT/AGVUC2
kMd7hAq6dKdr67Y7n7JYOyPb0MRvTUyg3UE9QMeQq9rhXmVMeFMIJm189wZnFCbHdje0EotezTJm
AoLkMhKlUCoWFwAPPWgDVUufJ0MdV6QAUewsumHHsnqDCWuvUR40SXr9xuLWlHAvK2h/+P12GKTw
M9NjNRQ3czaskHpIsPhHs0wLsoXk6dN6M3g4qpP8F11bjBIVTE2t6Q1o+Oz5xFCcrarC7i0C1+4u
g1kn2xR8Gb6iEsqoXFSnWHsyWlZVuHN48sFcoTgMUxoREx61qdg1WXFJ9PamIQCyC4UgcSU5w4ew
eqVXYlX43nc0sCtBLHww/IEntIkL4qbwpyuGi37VAWLYKiBonu7dW4WKdjWBD6WvLNkcXWitsxMP
UNGK8dx2oIWE2AK0f8jiCP29vZPzCHDGBKlc58QhIyY/b7zBSPEgM1iGgp4MTzpH3x/OiP63A/ht
v8o+bBpBcs53V+FywIgctCUBmiwUgVGFTD2YsjqIVDRNmbm2SSm05qBdJ5LMTewBCMVkTVNIt5aq
OICBW41m5J3gd7OYw59F+fTo2ox2wqWwICRIVt6XPfjQmie33+1cr+8xoUnus3bgOW/Q1LetYdxH
RsFitr3xye9jeAzvFYmzWLGr0/VwV49yL1tSnWO0NbjI5G20ZWmyTVoVUAWCg9PYdI62tXnqswSk
uVvbNVW6UTikmXndje+NoNzIisWONWJaQ2nKiJr9pH2DftT+UkMRr0qrCPDKBLEBskPwcnfFKdFC
yCGExpp6r4nsttDqazkOCaeSxXuJH28N5XtrN161x3UN47bJwCRGt2mRnITvcBecHi1pPhj4qVfz
mB4i4IkLCuHOw9lfYfxNYcyvmFzuYcMEVhWdaUK46cKahi3vjkTWFiM8Xs+xXgF82ySAQMZoSvg/
+Zvw+SxOaD4ZpESu6y3O+t0Yq2c7pgOknA5Zt2SQw/xhwvbc5zqQdRe8Urd0vnvYopt5X0ctuDwK
exs6vBo/Zv8NiGaNWpyQQBoYB+Jordd8O130KMP+nPj1tmH1lGBE5VgcX6uu2o+te/KL+LuEl1/r
5jkLsWZPg7PLMMlVwMdKQz378iRS2qt1Y+PN862sim8ZV0fsv3cJIQCO/WOTE17w8XC304W958Wm
UK6EfM70uC2hxWkxLDGpUQxV+7wh601EUDIhHlGnahNhE2zadC+hIuBt3bYYeVngHHm2wDuyQyoC
jcPCpOCmua7yhmUcOlUIwmkdZe13W7zVLrRwr9mHDoVWADbFnD0PKTdARaXCQLKpq6notsXS1VXW
XMAAmeT6dey+eo1tJYUWYdSTbOMRX/HVLPtgC6U2/hKMrIeecnfdiYJ8ZLU0pSJoaFNkPv3vtPDX
aYGz9f8ta10/CiX/8lduQ/tR/LMxz+Sv/zkzYLtzoS/wXhI4hf+QtZbMkm2K/50KbOdvjXnWbwwS
rsAK7/iua1v8pT9mBus3AlAIUZ4ndHgL+n8ka5m/y1Z/Z8wzuU2bwCOILemw8/7BmCdzLTLpsKtw
gUE+Uj7PeRWqDQCCnbRx7TrZBmMnEXd/b8FsssQ5jI1NyjDQ2VQa9A8YWlUDWiBn0cEFj+A5Nei+
9SCZTJ3e2ZkYDlRR7KhzQxdrrzMtGN5gvuNZ5qumX3oPOoiqoIkCC0aXsuBO49U713APQNXPknRS
MsqnxtbR1K9285G3rxEnuYwUbTzO1m1ZOtFdgC05hDtYe/su1MG7I61IrrKrtCxPYMVOlt/cUa0A
erRPD3b92I9qU9jDXaH307rFGBDz0Tc4ClatI25a1zr6aXdRBqjdnCW7FUVBGcM6YEePOwdsPrwi
erDOAOHPnc6eky6FFOMJV+tVhLk38nyuqldugxsS0RzjmXknkdtZ0xx8Ldp7WnPJQvurBbBpVWeF
kblN/Bs7fmJePEbqYykvBseNV+uQVupGtec6h7QdylPEUY8ROmYZnqxhaBIQxU7Xi3e7H3fDYD6E
DUuQqhxBlybkd3WMkyXKl4wJPtFBYrUPIS0ietvdNOnS/U5vWBUVl0Y2BhWxtEIUEKTQlBIkGMwm
q1pgE+6Xfr6wrOERok75t8KI1v7v3BtA8q25Z91JVtddxcRUy7upYfedUM/Scr1KxUayPJ8K6BCA
tkr5UwPOEEtfYdZ/2sWrsppNJoutGMgVp0cf0QQ/1lrA+8h79SYnZ76w26Uck/khbyUrBxNq2nyv
Vd5jLEeWJxaj52du3S/Sj91j89d/Kla2QH7EGrAOPubsVLpRMPkKVZGkPyh1zfFwZIN1H3t8ErW4
JOzkKj/EnfOtHO6xI4uHzutN3vD9tPW95rWogT2Nl3T4nEt/jWS9AH7xZ8UPRGf3mLYDFzwnroXw
6haKxvf2kNgkhzmekXm24wzTJ0lpVyXc47nyaLKqakKWyqg0cPhhzq0zNZ5KdkQsLY+mTUUTKMsw
OTv50+ST42Pfbbf+DlngVGdE6XgpGjvtD4VLwSgGT/hZdjzYK2ckvt9NQruTdZtvEoOB2VrKEkpt
F89Z4LB9mtGjKIvcaioi3EzZCj/6lAfCkDcNvjq8I+5eDclO6AkblRBB4v6/tojFFmFyy/v/nR93
7Uf2Uf6Lw4O/++fhQazVJ7fqWyZthP/X1c1F7zcuSYJKun80dVu/uYbH9Q+vxBJpXaKwf54dYvnv
kSKEYdlgO/4TUzcH1T/dN7FJ+CRdaeGzXEwR/2CJUKYsEinkfpi7m6xliUY0Up0JJwZVY9+Jrj72
FiCYWD6LAogzLgT0sfBeN5z3vCl77EQY9DJN+/ZqgnzVDFnOsvJtiPjKiv3eMQpk45Jm82ZkCsL1
ugbD8criM7DK/Nh2sCG76ptpHMMkGR7DC+/jdvxKGmvLvvTSe+13RVNFHI8HwPPMsXV+xzzun9Oq
rnbZNLZ7XG/xtkz8NzrLXi1sCivAQo8ENwJ3olCQ1PfMAGlWt/NYGzfuMu6VznDV68S996BLPAmP
eUv18CrNsHlqNZ4VGtl9g5OG3S5VjHyV0jjG+niwcGvwfE0IG3k/k92W1A5mgUuJKAYlt9iUYYFu
g711Tb0yoSbrO6sD35CcMWyeB9P6DsdXMv8frYlfqvAGtq0pFVh4IP21kZn3s4G5W/W4KZfsWgw+
DWB40Gr9x+gZ9BOPXEhU6jwjS+DepccEx0Pe3XbGgC9bDG9a761NayGkaPU6KtwAMMbthNEZTBIL
QuJnwF1I5dIq7OZIDM+jYQKbrAd309LWF+rp11TBnJubXWuJ2xmz2lraesiJVZ2Eke3kPO1d+HxE
5B7bAXBjn2uv+GMWMd74pVxQG64jLwQaQNx5eE4yjBlTr27HZN96P2b+6Eh4PGwWdJTPDKiZWapj
MpUYTzKQsuontzG82g5e+GRT1Dc+JTep26/rsjnzDN/5AHw7zwhG6fCoKxoQaclDw6xQ1yaU6WZT
VPh0AJV44gQkCZvCTaPcm9yhxrs0ljtIQgLRO5t+Dxpvqj8K8CihB7i1fmLNQCitd55LNyVM6Jef
mcK667SbEuD88vsHeWGMS71mD5e02fpuDaBf3GWI8/rY7cMhpzsK026FMzcpN1hxlU4lT/ap+hQj
6AQgfzkKMN3UKlDiVwl0t2bWyOMB41G1bmG210W7K5W/ruv6MGoesrIZ6KwqUiygvlVv2Afz1oai
3cRDe4zJwT4gUfCbbjlXHO6/k3Fy0Jazqj+5/UjvJgtiqg4cz3xIxLEmLVulvMQf0Pv2af/Lsud9
lV7k8OpU8jh3eCL4EdN4WkFOGjxIFF99+OP6H5HVXEaNvipxzu0Inf0nDX8gDK+VGrZCYbycjkX+
MnhFIKjxTTqS8NUbMuxhAg3ssv2Zkn7TsR92lMGv9Zx5xYrh9VAgcXPQT+xKKA0iTkE7Z7hPWc2E
CR7Gc0PutwsVHNUmsHQoVmCErOaV8tL7hQw26R2OA6hK3c7X5ofR+PLkddDkrhg/vNnezt1blDEb
C6t+EraxK12AyRARw5Ur64Wx6Sx7McZGwP5ufMoc/LZEGQYbgDGhOLymGMhtl+5JFiX8uPhjfKwo
CqHUwDdB+U180JroNdWjuzCXJBjaQ4OQ1nNeI+1z/zWDKtXNwG6jXavNB7cmoysJwNaxt1Feymoe
DGkiH5MygywAK5NIDWxvpskYp3HOXmIeLnqqdgBrz7nZbGczfE5jiDkxxVw9cuTIGqXPi7VRPtrq
3UzEGVs9GG5+DjOs1wYhijgfIQgy2YwulY1vZcJnsHAgfQyYO74R5Frzrk5uMZDgvG12dULMmMo1
SzE/d/aNcJ7b34Oin5hp9gltoaPbHisXJwBQ0a4/y3HLIXCju9++eWuGxDR4v9vNJeQBrjSPnstw
a1tZEArtVkQ9w7jCX3zXYKooePOQyn4e5kcpXwsDJZtPsFYO61y+DcZLHu2Vpx8c0nFquQ3DiB4r
N+iSClynWGdiS8Zib81PCbkdl4K/qZg3U91tla0OZW0cK57Zvoi3bpZsbe/HgsQWW+GVesT1bDY7
mUVEQWLixtdpBizVjGcxAKNekP4QcCZ2F5PAo0Ta3OXiAV0FqXoXxZ+QWValOGkxBCOxle609hOY
jPAVO8EOoqsOsPrpgmcnZg9B2uOY/+/4tYxf1r+tsbmL24//bbH5yzX5y/+ZFDzNj+njn0ex5ev8
OYpxhcd96hOII2fHWPWHPVX/zcRgauFDXf7A+pvdv/iN9ptlRjOFS8xu+aM/ZjHxmwERAXuqQ2EJ
uoD7n8xipvVPATvMIa4uhGlTuYMPdvnzv2mM1vvc64s+6/dTztqWzV5azw+T8i9Mks0qavIX6bBF
nKcwD9KhVbdFT9mwIuWFGfA9onEN1mzuaPfglA15KsvyBmJ8VwSuPt7PhffWAyrGTtdb21ArLmXp
6VuqMsdt5cl8hwX8F4mVV0ktVZ96ty0rOrRaHy3VWqwJ6V2D/2rlsAxYeTlTTgsCt9M4soRdHXXX
IAHY71MC9WvRmBwTvdrk0kzXnlXjMPJS9+JY6a7MBIljAiQ9roBVVFm/gDrzwSqtH1gLmJK8/hYz
QQZFunsIl5gcOT/MAXRGGYLYGUWz4IVz6sPm98itHgZLaAQ4fAuibEKUFhZ5kHTybXSI61qh8oJO
llgxfufsddXPBGeEIhw8/jTQT+AgCvD8RTiqT6PW2qAzIrXjdjyvsLu1b8ylxCPMhltiOR0T6jFI
olvfNAFyNXa6foMR6ylv82pXa+5TRunyKuNzH2RN/hjN2WOqeSEcJtp+DZut45DmPotjN7buZlrv
sYrRHa9DjFxhXKVOuTu5FZaMLu3eaOfZexYYJKtp342li95TVU6OL7N3c9nwGFw0Gr0gdR36qb1E
dapNr+RFGt1tGA/LKrluVrVBa4+WFnqga80HC2XcSTZ2BbJxX1FIAnxQBe0eVfakJfWzgziMaYLX
GwPHHYwCkLgD8rgW2dca5ndZLjUGlgE1rWbIooSAi35R068TRtqe/BKiQhQTOJnGO7cpq1tlOKDh
k1kPCl/lH6ERIplYYxLI5TR07LDZ6x6gS23Uv/x+QBvFFEC5w5YUwZNWh97jqM3woEzAYD4lm+vS
pD5QWpa27SEMsi7W85OTYKMNO5r/OhBvjpk8m7hoV0kujWNqecOLi9tvp43S28w1hjpXsRlByB9R
oRlYcnLQgRYjxSZk9FYJE/aiojU7MtzYWVqszbXBW8CFwFJbwgjm2MuOJcWCe5/JKTDaOGeta9ub
QiEkhM1Mjc5sc5p6ybMkPLmG0ZKdjKHnU4J8U1Fssa4AtK55sqBQ06iXYkYrnfx/2Duz5sSVLQv/
lYr7Dq3UrI6+J+J6pjyUy3aNLwR2UUKgCQ2A+PX9pYAyYLmGk0S3Hg5RcaLqYKekVObOPay91j09
MO8moTa+tarR7BxcN/LJHfc6Hc+oScULgJYc0Vp8JugfuxnDI3QVBjFFDBwucW6TS76Gv+vhn/NF
ni8mofDr4f0tzQ5l9FrTtvzd5zPFI9Freybcua69G94bBvG+rRGlC9LHz/Vks6s7Fm3bHtBJ/rab
G/aELSy6ISQbr/NnZ0pTeK/xIbLXHCJBeaHtI8WYISUAIUN5ocG1PgHqF2ATQDlBYAGnSgfWFVR0
e3BQ+MYpCDys0dLWxkgbashEajNixtBxhgBUQHTk9DmdJEtoIDUvDz7Qu2vBrd8vwzi5SzxI5keu
9TWXx5EXm/P7mQXMFjU19Kv7AQCx0Sf4JYFVcqbFNB4sx84NRIwPyKHOrhdy/QYdB+mgiqP4cukV
wPgSj6OpXvQ+QOtH8FvW8RSVJ7g3SmLjjjl+6ue2/XaWFVhZAfHHmTEt7fMo079PUgBMx3rUL+5T
j+qqpltUYkyTjPasP4mOHSKd82pGv9sSNplLezYj22YvXeDoM0CMAHImyZkVetfmOCfxDSfRGa1p
eU/DmPU8Z8EIcwB8ZOQJSLU5CtJhFJ1OPPD/NEGlJS0OWefsn51Y78SfJtpuEkLgwWMjrsPcSbNZ
tiPTZprlkmrDTdvy7WzdYEv9oFXYtB7hwFGBwd8z8Pzw/55dOzJwQDBsABgOf0Gn7U9cOzbwizSb
69DkpHEHwESo++ztw8Dz+51FWXCkw6q7BDB4T5/hmYkIQV/rx1dFaD7oVud+4oZ0q8zfkYZ5i8eE
GtBVRlsOzGnQkdzn/uiUxj4YVc0zQZROFzwJiinJBKRHO6fhNLHfh3Op2Uki2Cx6U7IOkwRswLfF
9GONDKXdIaGDeALzJMSVJybIJnjPjrTO16Qq7+dj3J4QfaqhCw6h6n/UxFejE51BgIQeOVENeyMZ
yS7SZU+fxjcavQD9ML6lb+AWOuIlMdvyTswrMiXTy8yafuc5UZIOJ/QnX9Eoc7qMPo9BiAOWtpeU
WBPv7ViAS42mp35IMTewTqtKs85sPwMOYOZSoPooYq8Jp/MwyT/E+IeVY534fkRbAQwtnZA+kaQi
RQ4rch7nqAKIdDqwU1h3JjP6eftz950wS1JjE+9bEo4oUSzni9PIoSQv6Pw5LaBXObYreoqdIqIP
BwSwGeWnXJgyeT5dntJPPj7ORiDl51m66AV+/6wcp9lJMrEvMs+EizusUFlAP6wv3qKmSSs6kPwz
J6q+QJZmXc9GCSTns8Utoj64eWikBFp0DYvcdVGNH8WUDvp+Orqt0qDqcWX8vQRlC7/Seyn9VpBx
PzounaLphAqeyCvQHyaFtwg0uDP7ko1o6geJ3kPAI70pHJh9dHcMXUSJMP3UYo47Qv/UscbislMh
1bKc9yu7tzC8OQ3DAp2ODlh4kZajnudV5bleyhK963+YwoOAbqEm/olVZanZ0X7qSxxL+pebQfEi
Nq1/79mPMPAjNM8TQMC27Bc1ZhonYcWEyJ4I1dyOTa2uKRwDWBpcmvga8jaeY1NPM0CsEbLCScFd
/okB0xtwaRr35riWjXNCcIrh3XEkxtzhFHa7C7gAB3Zgf03tyLgvkvxu2k/nF4iCi5NgRruFJQq6
rf3IPc5MsElmlX0NvAXLzYIcjbbsq5key/Z1lDGOPE7P2zB3CSdcoL9zmtWPwywYLukgODJmyVU1
AcZSlECRzBz2xtQAlU3L0tFkuiThZ06eUIyDNEKfLU4qpLUvqjFqNPYir9C4cTRSNzRU4ZpEYJJo
oJ6BDjkagQGC5YW6WEq0QrehIHvohz1DN97r4/jbJPHoXZxMHhJ6RY8pbkTHHXcxqCRsaVY4T3oo
ADRBGn9RTYLrydK74DkN2fRmXy0jc3waTekAjctxcWKVI/gGp+SK5mNXoxuuU6Ci5CP43llC3ebY
H+d0WBDfisVlTmPCXTjulL0UqboTexmkn7ROtLgtCdNJdUck9P0SFdLYvR87c+ezlmBCXB9BOpFg
+xFMvx37KV7RbHm7QEnuPPM7X8a5Yb01aJKmutvvVcsFsl24SlkgJc8BuGha2JuP7IfQ6cdAX1Mo
9yed6JNlpg+L3IQHS3N0qH+DYQKb5dE8s9HCnNo3uiMRy9n0ztD97/NJMpyGNtlqY0nf4wLdZxiu
xBFlF8AIfWdoOROYaux0fGtDv+JUxQdd8rFMJDOLbmPxoBABz1YBioUJ+0sn0r/kC/sRf8o5jW3k
IXU/uwSLr1GRgQ7GiX39nFYNKaxYQiMXCwqjKBcezyV3TEm77TfbCh8pxPTcRLtLoZmJoJuZQjvT
gX5mRkvv3BWoaKFD4eWw54zPzWV5tSjFRSj5a3JOl3ea5LQpJbuN0YcMFT2By9RDfEajAhVDhZNl
6SWZjo+hhyLabHoeVy7FnBQwEFApGzIdww2ewD5QWLHOyBxPegW0OymJpCMjpf2PdqxrPI87064g
q5s8AdE/ofnlo5/Dh1RA5gOr84Xfh90npMxBWwBFobnk/jEhAdJBni/dsreU7EC056L1K7iSZA6C
o6N/M5/jXhRj1ztH22JG9zy0/Ulss3jgmE5KontR+X2K/O7kYi5ZikY6fEVlpY8uQp/m0ZFDwoUm
TYjioTbK/Ogkgesol6RHwltCvCN5kOz59CP06WNAlRJhJ+mSImHf532ieRGxBQLHeoQinbUFx1JV
0OA6S0HQQfMJ3nNynVrWUA+cgKoNjfqzeX+ghxX869A3lYvsyu2P72ZTPz/xR52j3BbxiT4mG0GX
a/o2AaTVI4Uk25X9CtgYnUEutfH3vB0ifhh4zvup3TnOR9H3qU+qGQbbE33i0L2VFUVv1B8XPSAl
1aNJEh3yAVP0aP/J7gD1jY7dOfu1cuMvfaOAHhBd+BUH9X89Lf7bHyZrEuq8lmJ5Ql06CxAV2vvn
Xw9JxJ//kb/z42d2f+Ov82FyM4iG+f4P7fwO466vezIoBjv/AIERFNX7cphVd8O8DIuNOIz8yd/9
8s2wHuWhSof//tfgW0TBitxZFjw1nWV43K/H00cDBHKSyRuQn1XDOcjvPp+DHH4o2lD99ujV3ymX
o5fieBSqiWQtwRG08eONLgE9QTNRtiFskNPP56DRBdWI820A4KaVgCNyMxE7r+r51W3zh4uGgFri
sgGIU4LnVlxj9xwcmROXhi9ojpeISd2aWkeQvxMXQZLdz0GfBMcZOOLPdgaKh0ZeWhx8/f3Moydp
MUVhwO9QlOXxbk17DEni+Akg+Cnk8Z8o+j5OzNHs1M3k8ivHHkYU0XFZoqwW1qXpjt9CK4t3RhUz
BwUJZ+uoc1bk/T76F/0hot6zO8iG78ZO9Tl0/LMpLGyJnQSnrqzDhh0DfbiF+YSjah7R8ji6sEr/
CY27r7ms7Y5NozhfwvF5zE7Tz3U7nkI9A3EolewbeM3odqHAMx7NLudzuFDHMQ9aBIjBisQNaAKe
DcZz66IyOaOXtPme0+GVX1W0vt6ZwFLewf8IaQw18aSujneqsCfTtPEYHbLFBEnIQtbeo0UgypPO
CE5s8EskmUd5RYMisIOziCDlHnbkzjW5N/3GyJeheZTPO/OT/riiQG+F+ikoAP9dlekmOluLqH+W
JlKXOkDZDSZSGt+lfCoNnAVECQUcudCrmtpdLKN2yKxLaGyI5DtL28WoyIhDxvmpjPhLNKcRlKuQ
G15A3X2WzCDoqdI+fLJx5FwvQ+eYXhEJZAspT6EaZvbD8jbnMIKFd85BmElnuh/7zgeXrEN0YcMO
QScndL+TGHUg/LpjkZlvDb18N9IslNjCzvk8sS78ODgPSmNyvOzM33tzeJnS6ejWrvILOAlOZnl8
MoNw+aQ/Kcdvo3T2pKeIU6RecFEuEWdwA9lgZ2TAbbUjvZh+S6YlDfVe9uBroQcemW4bY+l88jW6
hxZGeR+OJgktfv6560MF5Efi2u8X70U8/ZxrDtomBSCKGaQymf9RIANyAl3bIyTQi/Mstj9nCfJC
hlN8iLUKyprCRiWPnlEfjZpjMjgZ5BDF3xAauw6eMuDC34t9K7ljWJutrYIh3bK5LyzpytRjTqSd
rXUIHpK/90MbO9U80B+YZho/90xzfV/12fCzYcIBR0j5DdMvkCGDfrJ2+0Okzjb/W9O7dLyQdcEM
Yvu35uW1J//5Q708qV6Os3PHT9DKFvKE84NkB4aly2TOznH0yjPvjbD1zFaXmjjHEOFY/SGns/Ps
oqshzOFsvufr/5cp+PmxbHukfH9nHvaG2ZoHu2tDl2MJx17NAyfyzjwYfC9sC93wls7AvmPyykr4
2QwYaPIJAX1Rw0ogQIeBUtBPJkjo82nrPOwnKf50Htwu1QwQic56GjQmdmslMA9sCM8jB9vmeXCA
2yvuCKwejYK6LtVDtiZAYA4FISD0UqRx5KeVG4L8s+oE1Nlxi4Q2PvjeBCCcQouE9ItbaQ1/81R4
3RaYXcoLvOmGxW/K/gu5Jlr55Lwq1XOADKAAx/zKOaB36ZnV0e+hzsGnneehI5es2jxw3iG8QElo
f/GLLtAdYlc47Fq8+43VAl2lK374ln/iDJpdzXQptEnQ0/pN7xgB0bXRraHQ1U4jQNlCfQkAz9Kp
Gr46A3Kb8O3K3Pzf+8V79muVxpEaaJQmbZ02tv1O+j/1BYTdRXwYJkV3bQ32vWOtC8ICL1wzW7wZ
uDvVpQB7pWEA4rDXz8mZv7cZZNhEBaetm0F5JWhdilKQIlDc3rzqrRmQXiFd0GAnqVPVn3rG27Ql
ZAnPWoewf98sOix4kKD4viurKN3M3XkAgQAKAbHY+rM6h9o2D45GeKd2PtITazqkWj1grOsXvjsP
nJyaCepiNQ+rqKRF8wDcd4XQUJsGF2EOnSayzfveDZs9viaqpqC73hbtOynqbWGpBo0CrJuwYVvx
XjkoBFElloN0eksNg/KG0KE+JnlGZNS0IWTUiCtF7b+lQRM3p2gSyB46eIMGRDmrD6962yQg7wms
ASy92WbTyBtSnAecJpIjpunSD1p/9hIotcmAOJtegs3X2KAWmUYQJhyV1mqn/v2jUlhdD/IDgZDO
zkIQmoGaq7QTErDKp50xJNhh1YVAwVI3bOCFjRlF2RnMZoDWwV0Zn/YtgZU3q7AEHCR9SSaCulyt
9X2/2SSYZiuQbGznsYDQsKKfhHKxKxCkBlu6bQ3leWDgS5uutfIU27cJ1jGkchiNQBkgF97/fvBI
HlUDx4gedDtfvsTgqXmHdpcuLwjVm51kaQCoONQy2e2cAUv15XPmO6TigdXVlh6Tv7MLJOqRlgmW
wLqYsJrx9hlCZe8QxQykMkyYCFcTsb8XOAowBbrX6kRKjcZR2hGkCQDhP4fHDfl1KRBC0aHVvpGp
Wm61CYdgmoKZZr0vWGBbvrLQBD4k6KO69tJG71C2tSqtBEF5DciCYcuC8t6jm7pMtSEwIz8rE9Q+
k6A8Aa7MoDh0hO67xxpwCxOPqaWldksS1Si9ewIkA0NnA9hbffZ9I9EF+YcK6ebTttOxgxorOXGi
PNWgWVBuJ71OY9I6Kt4/GCRJEElVUkxtm4Q6TNwkdBRiBLNLC6TGn/19oOM42vgHNErUn1ZOAAkP
xd0gBM+JrRNiL2HiobJFhEy7aTuf3FT1DoXX1Q2T/mcco/qzvwLwijwSRqKtWUNT9d270E6gAs0x
sJoAGQptHYbkjyUAxdLMtaVspxGw4CdTOxEoqyDrCcJskyd4uRKAYmu6bvFFK/0hVY8Qf4hkALiK
Tai0exAQKdHYCiaL7VJ/WroSJJJf0TdwbdmO+yNk3tsRXpcOX7wmII+rTzvXg6nsHpI7wPun2rg+
/fZTZ1RUqETS/tfWlaCcP5bJQw/ehE3xbH8GDBwHCLW1jc1o50pYvx8FBwkXkaXu0Bn6Y8lvnREy
i0RjqA21YOuKrOtKwmqFKsyA3UW7yoCT+RUkDnA9ieGmb7XVIePq7FKYB0JGoiICsPVC2N0ReAsa
EGVKK+usQkstw9qbU5gHq0vSWCOtup87QH9WtoHBJtROYyBjHMXjkbSQLDKvw0UJ5NgxBqKrU3DB
pW5n0EBbn+IM0KUi++dtqHtfPDqqxBon5gpz0tLEkb5amkqrH55heEzc3XhR1lUBrFs4Das5bl3O
TFd+99D0gbWhZsZRt7fsNaREDTSk27nxUQxS2/j4vQ6QAtmBsvrs+cWgCjTZu7WpNa+u17olIGUL
lAygQHGBohmsFzsrgPgIXLrhQA70Y3paGCfCSan6/DSsYf4oFe2ffVqXc0/m09ewk3ZuBF15AZAv
tICe04q2etO7gTKIiq4BPhPdjfb5AOuSuvIaoKxKiQRq090TQG4CoeMb2OtIoaXJEqGcNWcNwJxP
0nx3AuQRaBMqSLEVaWbaZv7gD1Td/gSDsikDTGnT6icEIDyggxFHqP600wskWlOdBzwB+pSICl+c
A/TySl7dlgPRVb1AOjOAVcBQse8JyZYMauhEAa3cApZY3ZeC/+t0dU45YtxNGLzvCdCFwA4AWVZ/
2mkKqGqpbgEZBes2vW77noDZdZANoW6yriq0biGszsH1Aa20EkBPmRDCrBMe+64AGINVCa2lZlBq
jKl5ww6vmvILC31l73EtduIirAFNSaREWhoXHWIXUD2E+Rt+vvqzuwZwiaiuYQ3F+uuWrgSh7BYT
F+D9A6lhTe0sAb4QsA3iFG/m53c9o99wn34QoRyPgvBbTYESDPMtQqpf/sCGK+TlAGsOENnQKIk+
dn5QklWthl51Pcp//7XTD1k7f1tfbpzB+jrrX18/4MtL71xr81Sb/3kRDLNB9jSq6i+q9W1KHq9/
/+uoHKJPfDmI39xmySyIn4bbPFg7uJHne3vBuvXDJvzsUtw1dFtvrgfB9iV+9DWpDv9lkCdQTO3w
razy+TJ/qz56ONiMUnes1j0HMj2qOvKHohhkg29BsRlqa3i2hvrwkufzYTSId6Z9NTPSmilf4DGJ
39wNiqcR5OTNV8FWqF7lIWtgKiV4PMjIsb8Z5nnuZeel8k0PJptBtgbmZFMd+B7e6YaFLuPUAww9
KF5dLyTx1C+QskxekUSXcZb6BSYjLMGumVmv9wPs15U4a5M1EAfYrr+Si3+d+fC3bPB9kA8mwwZT
I9NcyhM/KMqGVSkhFupDI6xz1Mi2LpP06sP/juyu6tyvtH0HrM6mWTrE3q2v8FP1R+VnmGDtb157
hkPs3gHeyDDZvNNnuynzA6rv+S4J3pw2rf4D7Ny7QQUH3eYen+9bIs+V77s+XpvVBmSFQn38uPne
D7B1WY5Po3KQvrkcBVnAf5uUSSUoVfUh6gsFr50skmBG+QqjstF4ylZk9bGzwY7vvTqxJBrnEEP/
gSqZoom4HQVPoyZvVmY+1R9lKB3NV3bCAXbx7Wh9gQYTLTFy6g+AHFyDdZPY5AOMLeXmwrLJDEnI
6wEuEPuxP9iM9GzkJLBYefQBkVBTlCJr5AcY/FfKSYrr/peKMOrjE6g3urWyqqQ6Qdy+j4c1eHM1
iNJRuRlw6xUfYPveEOkWo2DeFMvJHjXlh2g6W6RiofrA0muTmo5E0lEkH2Mz6PMMye7TQ11oMG98
lANs4pXz9uaWcziJNje89RAH2MmbS/CuGy9xgP28vsQNTldDjC3hNqpv4rqcfBs0OivWAc7ka4Z+
c886mrCeNje79RYOsKOvB8M3F3JXE7E2XOEA2/kqSZuDsho2ovoCrpJh8OK+azye8si1iXs5KXW5
W3Xwy2zw2HTfB1iSl9IGER013fkB1iRZYHyruNm7sr0DLMlLOfHcv4/5achCwDyyeeGN4g6/leK4
HISDvCE7VnNOq77cY5yItCl+p1qjfutoi70SvtTskOo3Xyfg7xoyYzXBmvr4g1dF8Wp+4wNcIKgG
eCcvLWbNmXiI8X8iiaXowCG49TRKWPx5QwBQM8Cq3r9MkGUNx0nd9Ko8+K+1UhQn6D/YhQe2wMsk
iiMLz6oP8J8oJrPNW8h4CZvhfhy5Nb5B9RIfvrGB8RD3ophn+IDqBQiui3wQl+Ge17MG6h3ABq0d
q1VBJw+i3WBvfZ0DOLoyzGBF7byH9ei/dHKbyqA/wHMvi6Mb/YamX9ut/MqfeAqHg+yv/wUAAP//
</cx:binary>
              </cx:geoCache>
            </cx:geography>
          </cx:layoutPr>
          <cx:valueColors>
            <cx:minColor>
              <a:schemeClr val="accent5">
                <a:lumMod val="60000"/>
                <a:lumOff val="40000"/>
              </a:schemeClr>
            </cx:minColor>
            <cx:maxColor>
              <a:srgbClr val="FF0000"/>
            </cx:maxColor>
          </cx:valueColors>
        </cx:series>
      </cx:plotAreaRegion>
    </cx:plotArea>
    <cx:legend pos="r" align="min" overlay="0"/>
  </cx:chart>
  <cx:spPr>
    <a:noFill/>
    <a:effectLst>
      <a:glow>
        <a:schemeClr val="accent1"/>
      </a:glow>
      <a:outerShdw blurRad="50800" dist="63500" dir="5760000" sx="38000" sy="38000" algn="ctr" rotWithShape="0">
        <a:srgbClr val="000000">
          <a:alpha val="73000"/>
        </a:srgbClr>
      </a:outerShdw>
      <a:softEdge rad="0"/>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plotArea>
      <cx:plotAreaRegion>
        <cx:plotSurface>
          <cx:spPr>
            <a:effectLst>
              <a:outerShdw blurRad="50800" dist="50800" dir="4800000" sx="1000" sy="1000" algn="ctr" rotWithShape="0">
                <a:srgbClr val="000000">
                  <a:alpha val="43137"/>
                </a:srgbClr>
              </a:outerShdw>
              <a:softEdge rad="1104900"/>
            </a:effectLst>
          </cx:spPr>
        </cx:plotSurface>
        <cx:series layoutId="regionMap" uniqueId="{3808F8F6-64D7-427B-978C-057D9BDE3E05}">
          <cx:tx>
            <cx:txData>
              <cx:f>_xlchart.v5.10</cx:f>
              <cx:v>Sum of ผลผลิต(ตัน)</cx:v>
            </cx:txData>
          </cx:tx>
          <cx:spPr>
            <a:effectLst>
              <a:glow>
                <a:schemeClr val="accent1">
                  <a:alpha val="93000"/>
                </a:schemeClr>
              </a:glow>
              <a:outerShdw blurRad="114300" dist="50800" dir="1800000" sx="105000" sy="105000" algn="ctr" rotWithShape="0">
                <a:srgbClr val="000000">
                  <a:alpha val="15000"/>
                </a:srgbClr>
              </a:outerShdw>
              <a:softEdge rad="0"/>
            </a:effectLst>
          </cx:spPr>
          <cx:dataPt idx="61">
            <cx:spPr>
              <a:ln>
                <a:solidFill>
                  <a:srgbClr val="4472C4"/>
                </a:solidFill>
              </a:ln>
            </cx:spPr>
          </cx:dataPt>
          <cx:dataId val="0"/>
          <cx:layoutPr>
            <cx:regionLabelLayout val="showAll"/>
            <cx:geography viewedRegionType="countryRegion" cultureLanguage="en-US" cultureRegion="TH" attribution="Powered by Bing">
              <cx:geoCache provider="{E9337A44-BEBE-4D9F-B70C-5C5E7DAFC167}">
                <cx:binary>1H1rb+TIleVfKfTnpZrBV5CGbWCDzIeUeqseXfWFyJJUZPD9fn1aewdojzEzGMD2jtcLLNZtGDP2
zCzGs+uF6t/op+xhPqqUlFrbSquBzexCtYqRwUzx8N577rk3gj+8bH5wGVzPsxdNGET5Dy6bH33h
FkXygy+/zC/d63Ce74X8Movz+EOxdxmHX8YfPvDL6y+vsnnNI+dLSSTKl5fuPCuumy9+/EOczbmO
D+PLecHj6Ky8ztrz67wMivyRsQeHXsyvQh5ZPC8yflmQH31xe/OT25t/v73529ubn93e/Nfbm9/c
3tzc3vzu9ubPX7y4jgpetC/b5PpHX2xM/OLFl8PT3/sqLwJ826K8wlyi7Km6SkRJ1L94EcSRszpu
GHuiolFZFJX1hx3PQ0yYzSP89tH8fZnx9chDX2PxJeZXV9l1nuNXW/x/OHvjiw8HL+MyKvqr6eDC
/uiLl+6cB/Po6osXPI/N5ZgZ97/Cy+nid/5yE4of/3BwAFdhcOQOWsNL9v8aegCsv769+bfbj//p
9ubntzf/+/bm68XP/7DA698fu1BPxEve00RNF3VN28CLiGRPkVRZV1RiLF7rz1zCZrrzSze+jpx8
Hq9Hvjtsm7MHsG0O7hpsMK0/LawLUH0vBibt6TpRJKk3pDsGBpPbI7IoK7okfgtgUeFuaWaA5PPk
+3B9Hts1tP77Aq2ve/O6eUar0vc0ahCF0pXtGJvGZeiwLUlURYUuocLw0gEvjesUl9uJnPn66Hc3
rM8zByh9Htg1iBC0EKL+bWFNf779+LPHLsrTfJ++R6ikS5RK4vJ1P2QR3TBo/1f/ktcfvYpc2fz9
NiFrOW2Az2x5dAfBAaP4l9ubPy6CFEjFr3tS8fFv1pfqoVv3aSgRbU+TdFElVFuiJA38HiKYRDRV
l4f4zIN5zqPHvsm3kYrVxCFG6xPuGkq/XRA9GNIvFwTwnxd//+6xC/NkiFSNyIoGl7Z4kQFEIIWE
6oauLiHE8F13d1T6V3O4vPXRh+6Zh5H6PHMA1eeBXcPqp7c3/9rzh4+A6ydwd/j5sevyZKAU0SAI
Pd9iS9KeSnVJUoi+xvEuUDM3jl7M5tdbIHVn6gCqOyO7hhUg+l8LoEAjlvwcP4CuP69pybKiEKKt
gtSmaSGtUmVCVFFfMY17PjBMXADmvDh1r4vHbqSHDWw235w/xG4wvGsA/v72Boh9LzRd3SPg4arU
s4YNmi7uGaIua7IsL1nFGpQlqTiMkxdsq1T488wBSJ8Hdg2eJe/7ZuERv15fp4eiwxO9IFIoVaE9
BgNs+pyXSlTTyEPu73zeQtB47Hs8bETreQNc1od3DJWVJPHn2xsAg7QJIIECfvPYZXkiPMaeDnSo
bKhLCzE2UILLg1ghKrJoLMmGuv7otTLBkT29OJ9vwc1N9/PcAVp3h3YMMUD0EWoSaMU3CxHpX28/
Ardfri/bMxiUumdAx5SoTjegIqK8B61CFTV1EJfOY/5itEU8Ws8bgLM+vGvAgCsgBH0v8UfeI4g+
iDLfQsnJXs8CMQrI7nI8s+d420WgO1MH+NwZ2TWIkNL+1cLJgSjg59+ur9YzWA3dk3XoDzCch/wc
ERVEIwOukCLjvQvR8dzvQeolnThcDz30fR4OR4PpA6gGo7sGFyzqT4vI9D9ubz4CLsgSj12hJ0Ym
bU+U5Z4gKA8jRuDuDI0SbeDuoJ/ydp645RZw3Z07wOru0K4B9cmulvwBuP0RhagFYs8oxKIcZai0
V1k386aFWi7qiqT30uwDxnU+Ly5dyEfhfD38ZAO7e4oBcCsju/uOXcMPgKF4CPuCX/zdY9foiSYm
7smKbEDrW0vnG4yiLyNqRFEoWWVP4IZ30TNhYgmc4/rodwft88wBVp8HdgyiAVH/+J9vb6D8/fZZ
JXSi71FDUiVNWtGMTXEWhQ4o7KJE18nuPbKx4NtHfwFXX8y9B9nn0+4YaL05odr7h9ubXyyEdMiB
YIg/eex+fqKBaXuGTiRF11cS4NAxinuqokoSFVcxbv3R69IUL/J5VAaxvx747jZ26t6ZPMBsY2zX
QPvVgiGCeHz92EV5GlAUOBiKhtrTMs0VN8WKXvkzwN9hfcvxQRx7mSELfuzbPEwOV9MG4KyO7hos
nzjGPy3wAbtAdQp8A38QuPA3hIufP3aNnoaYvidTCoIooctl8bqHGBJkFZRjVU9EufFu7FqRggv+
Ar0pYTjP5lskyA+eZIDmg+/ZMWz74AZXCRYCGH+z4CL44TkbmaQ9A70UClmjueknYX4aMVA5VlYi
1cD8erkdBHK7rqaNyQPwNsZ2DLQ+gV4m0//t9ubvYYRrA3gohDzN9ogMCUrWNAP59OK1CRf0XOjx
SKeRca8/dBnQVsZwOi/cvySZXk0fgDU4+a7BtQxrcJLPqRVK8JKSTmTpQYLfJ2aqrKpE0Qc5NGLQ
Fv5wOWsAy/LgrqEB8g77gYoL8RZW9MyiO4W7AyyDTqUeDl1GiwwZoHGMSsiLGWSNtTU9ZMIPU4w7
Uwe43BnZNXAgXiAd7nPhxZ9ffE9BSUG3pkHQa3GvVUk3JFiU+nBafFGiCrytrLsxeYDYxtiOYfbx
J8ts+Pbmfy76LJaWBSD7/ovHbusnRiYdoiCQUdaaISSLOwVhpMgiKvioaC1bLsQBkTiaX7+Y9sZ2
sY2qsTl7AN7m4I6hd4PgBBf4k2cESttDq5+i6NrKiAY2tpA6oMeLq/7aAX1/Od8iI15MGsCyOLZr
aHyzaNH8PTB5PkA0lLDEnijgki9em+JS36IuoX5iKPJAVnqLRr3HvsbDcWk5awDG8uCuofGJZ+OH
nic8r50oe+i31FTR+BYFiaCvFuSODkuLKzZ8jDaKLUxlc/YAps3BnYULwecf1xTir563i1bd03RF
VgzxW0BDfqToaFd6WPZbXd+Leb1Nm+bm7IehW516B6ED44ONQVmCbgv08PMfH3M+T2MP8IGUqtBq
V+xAvO8DYWsi1Ye84bjXj1xeb5M03Z17D63Pp901rGBdIA0foag/Jz66pvcVxnWvEujbXXZn7Bka
vKGqrQrGg3rVxbwotyhWraYNsFkd3TVYIMUuO9KBD4wH5rTMbp9THUKDkoFlU5K2yen6BqWeeoui
TBcMA6rRXUn2CG3pLy5gST4U2fXQd890B9MHcA1Gdw02tKj/bAHYM+dK/aoprDvcMKNevtNlaLHG
cJHH8XbxCDY3QGNxol3DALaChVErVeix+/NpQQdOiyIN6vvKl6+BU0MmJPZa0VprHUiq5+hL2qb2
tJ43QGZ9eNfAgca9xAdmAl7wm4Vf+/PiIP7+6Xqd6K+fl+cRNLzAXAhBTrQZiLTex+naIFc6zbCQ
t5wnEPN4xntJb4t49OBJBjA++J5dwxQg/p+FAAvtCLHqX57P5tBJAQKuy7q4ynYRiu7g10cqStD1
gl6L9YcuCxis7Jd3YBn9i9Msrnh0eb0e/+6B6qFzDOB76C07iB5EWhjl0gr/tCgDoyf6OVcrKnu6
BNWcDPY/6IV0Q9VQAO6XhfSvNUprFDOebcMx+lbdxcR7eK2O7xpI0NABzD8s+l6A1tfr6/TQ3fy0
sIaOCjSjY7Hout/2PskQ4SIlSR1Ie+i0LbB2Pii3iWobkwcgbYztGlDL+AYviPgGgwILgXdc2dfz
gYYOTlHRiY6i4JKLDP0i2dMUiorIcInBIt7wbYsem7OHsPUx89Opdw03pFlYoQ3+gT8wMxjbN88I
F92TsK4KasW63LERxtA2gVKihG0qVjY4KCtelGhth6nxx77Rw/LtnakDuO6M7CBWSw75PZmWhs5N
XVWxhGqDa5A9kahYgKUoaxyWUapPhbdcHHJn6hCezyfdVXj6UiIWa/81iP76gv3l4QotLVTXVWMh
7W3AgxYKiVD0Bg6tZ96vzt5iP56L9cR70KxOuGvAIDbBr/1q8QcRCrHpGVvDUCeU4d40fbV7y72e
CbInqwQ13/VrfU8sjQitRsU82sLDfZo4QOnT8V1D6ff9+vm+aeLjc1fcSU8Y0Hf+EGVAxR3VeKyn
l1elkEFGfNgvat9Glf00cYDPp+O7hg+QWW5B9g2y3fVN/AyOzdiTZPRN9uWoxes+DycGQXl3WEAE
XW632W5sPW+Ay/rwDsKCUhNYN/6Gi/vdMyKj7UnoKsd/63LGgBj0q3MUCdgNhHJ074MRb9Gf92ni
PWxWJ9wxcIZ9yfBsIHC/eF6NASiBFGB5wEpKgJawwQ9QgMfSAQMObn1rrCLPuil5G4nvztx7WK16
nXHaXYMLxG3RtPec+4r1Uh78GlXEb7UiUVM0TaPg3XfLTaduNt9CvVtNu4fK4mQ7BsjNYt1ub0Xg
01/Dv62v0F8edtDhSqESyLCN5Qtx/47ZgBZg5SFa9dYC7D3jKf1tttA5dZfz7sGzPLxr+EAuhW4A
DeHXzxt51D0sxRUReJDT3EGlXwUPOYFiz5yBYvp2nkMp2KYp8vPMASafB3YNFcQYpDk//54kOBkt
+YoiDoqy/Qo0qstUw6KnxWtgMOeLJdTbrYC5O3cA0t2hXYMJncVIeJCNAqyfLfZiAYsDdiByf/t8
jo70tiRpVOy3IRjYElWIDGa9yk3Xn7mkB/8xjObFC2wqkGFj3/XQQ373YQFuMH0A22B015BbpqqQ
FYDcM5YkQBWwugI79iqDYATbImjoV7QVhRhUJPqUcqv1nZ8mDuD5dHzHgOmZArB5XgUbeyQamqqi
rWHDelBpgGQA2r1ckTtIgQ7j6y00neWsIRiLU+0YEj0nWFZ/YCJ/uL35u96zffybBVHAETi9Z5Tg
sA0EWMHnxc+DaitCk6hB/YF4uqR6A/O5KNHF2C+z3UaG25g8QG5jbNcA/KdFLPrzgt0tdR9kR394
LBA8rf6KUh52gFXQzrpaID0s5YHqYb27AtDWH7oqO/B8vhX3vlhPHMK0Pr5rEMHGgAkcHswJXZLP
Kf30u1EZFPnR5yVkG94PW7lJCrjDung+gGjuY0uqZaP3euS7U4eLjdlDsDYGdxAxpLE/XYD2jBoq
dvHARgO6IUJC2ICp374Drg8LY9YwrGwILXm+u826GCw8W80cAvNpYNdAAQ9HqPrlwt/9esHpnjc8
EYqt27Dgj+irtv2hp8Oq2mU73qD28OoKVrRlXLo7d4DU3aFdw+oTrUCSBJTQsdDTivXN/ZCPeXpU
0lUANaDgfcedhm3NUSdaf9jKktBxtUV6BGrQTxsgszq6a6D88wKL5YrZ3yxqrf+48HDIbnsBb33B
ngEdukd0olFNh7qw4ehQBMceYViztOwLGrDxxVJyVs5fLItvj32hh7PZeycYAHdvfNcgXPrAXy18
IDwhrAs//5fnNS26RxV10eqzVIiGGRWCFfZKhLo36DN5hQp5Nr/apqB0Z+oAsTsju4kVXB+aGr75
fjIqiEYox+qGrD5cNDf2sDADtIKshoeBq2/a2jpy3Z18D7U7J95N3OAgwdg/SbTfC+HAdvPYVB67
miN12nCTGCBEIkisFiY4cJOv3oNvLBVVYLBNNnz/DEMA733E/98ofuu3W1bqliFt401PfUQeIJH7
x6GgSXyNyQZkffcddPX1+AAysMPVg+u+/Qs9HNI+z9z4+t//s/C+/Tl5nx4laM2L+WjxDMI7j8p7
fHTxS+JhiYOpq4rqg9RjecX2r/CcQmhD2GUI2dOnxxv259kox6642UOTrud50Z8EzckLkk8NPH4I
e0N88aK+Xo7IGBFRpEc/OR7foQDEKM4KF5PUPewrpmOAom8ZdXwQmzwuF0MQQJDToTMG87BWEX2Z
61/yNA5aJ44+XZHVv19EZXga86jIcWLs6vjFi2T5xv53pFiaij4bFG7wID80viO9x/jl/BzPnezf
/x8KVy4Dwy3tae63senXjcHUQvVNv3WKg1YOYqtugzNOi8akYeSyqvVbS21EhSlcF8aC21LWUeES
W96NhLq00BbXjKpCqFnoif44t0VTb981TWOFSsxNyRDUSRzJb4wmEfa7kjcWfieHGaX0ldM4sen4
YcEKWTmP05JOykAKTM/2zkOnPhRd7boKlNeC573sUvekUpWpbuuUEVpbTiTvZ2W1r1ay6SncykXJ
aolbmZIU8pHdFbOkEd+7PA1ZmnaHrhe4ZiwIrRUrgmBpVdJORFmtziuPSyyVcjJSYkJnUl6+D4yI
jPUw6cxAT1QWavJ+TKtDnhrVlJLIKpT8IuwkS/ZLh+mRRka1QDOReW4ZsNA3spEQBflEkdrE1I06
Z7XT5hPPK+VxUyoaE7uwO6O2cB5JMt/3q8r3RoXb8hOuKGeZIR3EbvdS5vR9pOnjKLMdM3LcmSsG
Y09wDUsMREvm5czX6alo56/aRD70g3asVr7ZJFHFHF06Cv14UuZSzDQ74uNI4q+MQDutKursq57f
HKWB747cjn6FK3GStVFu1YL3SnPF07oQjhO9nuHRTSnLdHosydE0q+iFXZJJTV0rLwyzcIqICb49
0RJqJoY2Jk48ycpySm3JZ52j74dqsK/r9Zld5Ze5VL4RNGlmK/pZIirnuhMcVIUzI0IjMSUJzil1
EhYVQcdCRz5WXbtmSUpkRgT5RE66cWNLV6qeJ8z1Yo2FeMQXI37Ysq6KnJHvOj4jmjgLxIKa+IYd
I2mXmXXnVOOcCy95U6dMiZrAVLQUCDXyKyctr9xQL5jjGKdNHlEmkOQijumJIXYps8tMZ6mYnYVN
sh8UWcA0uZr5UXQV+epEyI13Pk2nftVNa66NDYEeBWr2upPSQ1XiNVPVYNa27Ty3q3EsZ4XpRV3G
EqJHLJalbuy1KuNOOVE991JSo4kathpzZck3lTryWcgTwoIkeuUE7ZuWVFPeuBNVbA4MO55IcViy
LMSl8oNyFDdtafm8C63WCxIzJtq+l4W+SeXunWsLMTPCVB5HjZFYXRdOiaYA6EZXR2HsZJbmSSpr
eHmsdO77otHe4n2+pVedZiaEWnmDOyIixBQdY6raisdSuXBYoSQnpCUCy50gYopIk4uE1A7LHHol
ks4wqSGcl5X2zi3Tw1bK9tUwfVUZjshcn3RMd4ua5b5xIiv4JSqnNnDDVipTFGVKOJ3GebXveIAo
DI7kXD8LuSRZju8LLDZSHUArh7wp3/i5lrEglmcO5wJLE/G16KbXUhJmpuJ2Ey57163eTg2buyOZ
VIYJtOtJXKQTRVMKxqn6tiiq1szl/CiiyRFXhTex32hmlthTJSI5i+I6GKVCFVh2EXdmKAr7dSBO
Iy/jLPEbaaS72bji9KKOYs0UPOKxxvd9S66b4ySXk3FTua/wGN9slNrZtOHVBy2Px3qkXPt2YDMt
Lcm+5ygHjRgHLNf4ta+63qjTvOtcTXD7le1cyw1npNdUYnUWvUxoNum04oNfGsJpncUsaGRGDYcw
3a4a0+f+GFuNSqYjdyVrpR79iEgsFprcEiLlfRbwM7m0C6ZTKWB+mh92nZGMS0lrTD1Cm2UgnkvU
BsxV+Lq29Wki5LhSknNteOobQ2jHRh3OXCUcN6k6q7J8rBN1msrOpA67hmVi8yEs40OndSZCF5zX
knOcF8VI8zyLq3Tftw2rFLSR13XHXoQLWbsTsatHyD9OfCU7JqWisCKp/SNFga2WevM+EsiBS4V3
bdfOqzK60Cq4mrySz1wne0kEWHtmm1pZnbQkeOsHxpx0DWdal7/263CalO2+ruSHhEsnhsyPBD84
rZP8ijjOtKzS/dxWJ00aT6jdjahop6xMolOlcSMWZkLBujKZ8jLv/yWe+UU8VnSsupNLSxUKyqJA
GFWkGyHcnKHdZ7+FHeMJNftUyMZZlo0cn56WdjOmpTiqEu+wiPnLLLNZDDOLa3XipF5q2no6a7pi
6qf6mStIY69Kp5mdvE/KRjFTogUsEmSHeZ6938Tl6y5UrTauDMYFfC01DkdtpI+lspnxjL5JWhi/
nMRj2ZXOtUhhWR4VJrfrmeY25wruQapIJ6UTWryUiwmcELek1ghNUbPfwQWFTDDKYmLLoWj5XbqP
HS4mhmyPu0IYk0LwWZtkR0apM9ko9+26PeKxliJ0C8dy5bmszbRsUrTuJBYi1RJ93IeNfBbrTjor
lUo9plI3t93cmRK7ulAy6UihgWtRKbbsVKvGelvUZq67r6parUaqQJOZgSVDlp7VHcwt42OhDq4d
t+ammwqFZRiVy2iUvOOVb1i5YOyXAgJTYtg1Z5LYNbopkfQ4ltr9ovb2lVRxrFyLrbBM3xYtVcxE
9akp1c11E6SjuspOy5rbZoSIJAqwAUEOmxH3qrdN6Qom0R3N8gX5si51l+lGcOYJicRsLupm05UT
LIB6I9FWYXmWBMzwtcPYdt7EiXvWpMG1b8gV6zpKRxKpZzI3LniZHgUkvjb8/LWglSmrxOhN2SlT
qjunlSaN41IaeXpxWuX0OO6caYbeQSZUzes2jE55WZhFmcKQIzpzveZY0huLdvGsVeUT0XPHkZpe
CV6FsFUG51Ganfl1UJliV80MCbdh7R66ie5Yeq2eOCHxmUjsieAVh5rWvK+c5NjwKrhRW/X30yw8
MbjrIuh2uBtjN2Ri5swkkttm6hdgPq5rZpqR4uwEIUmZVYkxL6l2mqmVGRc8Yb5XHpZieSDU2bFU
0LeVqB8GqnwVVV5rug6hJi8EiRmGpJt1kFppHBRmYxQXiecfoSXijWfk77ScT6XWKWHc/tvCDSPG
M621hEbzTUHRXtc52Gxb8OCEFmJotnY0xaqynMmiN2pU962dcNd0lcJjYpH7zOn4hVz5nOU2961G
N3Kmae2BIpV4Q1qXCOHSdUXicSAYDivF68SWv9IT4VojmWPStpPNDIzaJAXuQi0L3VHh8FdhEs6j
TBzLXlyZaanlTC+NlAk1uWqCJGM0zA+juMpZVVKf+a4INyIr8Jy1rzIpb6cuRWhS8fhZljfifp2Q
WWyXCtOTnDMaiDMlUy86V73mvp+wogxhC0F4QJPineQ7rUmjUmLcrTXGSxKzLk9OmiQmLA2Kw5wr
x0rdmEZTiGYZpdM4reY8K8eKEo3zpr2IDek6onzWVa5nFlScRUQ/UNCRb2q2c125Ssfirj3Ssw7X
XuenXZPnjHLfZarCO5YncW93mTTqvNBneWd/iIPwmnba3COaZ2U8fh9I0mmNzMBPkylNDWLKfquY
ChizFRIvsCopEZiUkqMgkS8z4p2lQjjxA++U86ZlrSJyJnOFs1jzCSsa541Rle+kTrgKSukDqTrP
rMXQZVlAZp1G3zQpCZkXh+9I5ByWWfg6AGWeQOyybJufapFwKPtiwZCsHXe5eOAYOTdhkIkpRnZq
aaEYWJTr73U5GnshvFCduodVyc8bpxl5tmswjRalWUnSmLv+QR4RGfwteF26YOyJk3ijJA1qZsuG
y4QobZmmu++UonMAv5wdBK0YTYLY0JjXGpfEbSVTyPQDHbyccnsmJbZZckQ6OE8mpM3IzdN3mhx2
SK/0d3VL9nH7OEzwomYqd8GpXEvvakN9K6a5waDopcwtcetKQn0e8G6kIEg4tDtwGy8A6UVOV3le
bmY1malJOy8FB26N6jUzPH9KS+9QipXzSFROvEzzQTKCCYl4MK717GUpNri0xkEcJRe5CraMrPGN
6xanclyfCY4y4cSdZmX2FXejwMRzc6w6Dd8mIayKi+klD5PWBG1+2f/+tExsSymI5TZJzoq8Slkj
0jdBnpRm5PkXCQ3HPBeUCRYnvnZpnY46VZxzEdxPitIDZFclU3J9YlMB+UgRvsxUe6Kk6pHaxK6V
1rmHhEw5srUQPyAD0cDp7aCZxTE/I4ptGV0whlscx2mRsjrQTwu3PlId91XgOoeK5BcIMeG+IsHf
6HJr9R0mTLIDfQQpYdJW3rltSFdEjvf9LOEsU7RDuQnfJbF4FGQCKCSls6hMQpaUNhKPjh6FhmiJ
YrufaUhXZed1k+Y6S+zklOSxzYoinqQ6PzIa7iAPFw/SDo7CKEV4GlWccMU2hYh81SXFodPlL12i
ZqZdF7Owa6eC6+xnrTeRKmcacvnCBqn1hXKCHMmkpXom6g5g1iqmJemZHkvjvICz9o03spOcdhVJ
TK44R26hJ6xMPQnEOH7nCWIKqlxOc8/fD7LAjLkh4wSSAFYXnyplZRJbHhckNLMqPlLK7FLjythV
czMsPFMIc5k5qWD5iXbqRsJxwSvE0tQfy10zyxpqqlI5AzOeKbxJGFVzuNWqcyyUEE4oTc5EEE9k
Zo06SqtolCSKRfXySG+iieLxzKzcFCxHdU7FHBE7U+M3BjF8VnmkYU7ivuWBb481t5pkIkhY4Mx9
P3uLttYT2fAmYt69FUqYdSlm/lixlXHU5ccl106xSumtUTQKeLAvj6paVk07Sy8K4pl2abTM1tRj
HmUgrvarTE5a/IoIwW0Jg3fF66ySzrmTUHxVKYXrDXIzr7LXCeeIza6cWUZaNpaguvlJ66nStMm8
EvdunKlmKNUxa5wqnTRyQyzf9a8EsXNHmeTaExJzeVSo2oXDi8K0nTwfVaHsnGeic1xJpWTGkvbK
zgVQ0q7U92tZikeCHKuIUXbLZGKfijV8F01Pfb1CahD3hEKrRoLSjqRcHhmdJk6UsJ57Rr3fio4A
DpflpuoFmtlxiZtJ4Gem32Wd1diQgyLfE03iVLD12vXYa4sk7Vc0hT8hZTqSmm7mFEnJjDy8zozS
GXdSgZvT1491T7uWRG/fKLQzqej0kRMW9UsbnmksI7EwnaqNRkIh0Gkl4V5IpDA1U93lVuGTD3Hq
UEvjtWLFQXcupslcy4g/ChBNmFQrmdUa7WVqiO9DgyPMxw4cdAKriBu/Yq3aHmq5su9kNJikWdZY
Io8uYPrvOyJeFxThoqLRWVvH7szW3YpBYDoLpKqy1AKyRl6qwbGqkNcVTUekKi7t0p2JniaYfmyI
rOxUctDWXgXXZLdW49QVawKnHQcOIqqdJPRgIT2upNENee8yTtqMO26xVPs+/fPHL+MQf37Yz/l8
8Icb/5pcx32VOh++aWMOzrv63F7z3PjHPQ12LUAOVNbz6xzZ7LcMPkmChSb5mASbDDeuvqPe9jWo
lRArYkmU3O+yjE1W0KKJkaUQi07AfrP5vhUD+36gXwZq62chVsSzrkE1ZTwOR+qXtH3WYfFsRI3i
+Q7oV9OwbOQpOiyqaEMZFk+Mg9yPTzN6yV/uZdo7MqwrF0keaMjJDJpdQ5GoIdmEGfMVPzlQghRh
Rq2If+ZlhcD0Ru/Gtp0JJ1zzw6Okq71JSQxv2uj1id/Jb3TNlk1Bis+1PIyQawcQQJ2WW6LNJavz
/HZU2L7sMceVnake1m9yVcdb3KAbeU1Zv/P7uCsnST4R2hZuSBT5WMk5MUmWhqaRNLJph14+K2U7
RY7GXwudylnpy2Cthu9MG8lWrSYPAyuVhXjk1l44peAYBwG1yUgWwmsiaKkph3Ey8uHeWJPQdOLB
yZleCg3J4ZSP3EDmI51rR46aIb6qqjbVIQebYuLAm7eFbulqp0xkP23e+F4aTjuSIi1x63QMZe1D
5xkv1a6Zc+q+Myr4/bAWhGltg27GYhmzzEZ2VzjQZuQ0RubUkpFjhwd53NSTJigukMicOFXCX6I6
Pc514YOcg8wLnWeFrlsCmAYJbR5FVuVQx/ISGeGtqmuGrNGDlqKfVFyPHTNU0hNZzt/ZgvSeqq0F
vd1EMaCwFASBcRAn1ZkRu/OmtouzyLGBjKJ5zK3tMy2NY5a3PLaiispjMUWoFAo5nji+EbBKl+Yk
DN7KhmSA+deqKTVcGVHDhUfTA9ZqkJTCSnudJCmcrk0O3UIpWc7l1Mzy0go8eeZrcchgGv6Jp+fE
qtDaZ+LXRxLEKWUxSadRKb52Y4Ey0Q3pyI/KSzerM6ZFmTAt8rSxpFwQp63iXwZpl0OsVT1GEm9f
zZuUqXZXs85HIPe08FBwQg7lhF83ulyZSSTh7bneMJvK1WnRlInDaOwG48CWgkNPx0WIeNaZqVKK
rDCa2uLcQcqqVbZVhYJopSGvp2qQnpNWky7aRn4nenyuZ9SfCHIhMq2AAtQ6Hlic4ZhGUWfnIZjG
vi/G7T6U2/Y9t71i382KYl/2qTBWiz5a+MYxsskPQtJ78Z5+CXnWvQ/0SLeEoA0PIo+QU9cv46uK
F8pR6Vbgb65ygmTjWNCVE91rS2ZnylgV9KsgFQ9jqCA8c0dN2B44dXlMA/8skKtRLTuXVClnbhfD
Lv8veWfS5DiuXeFfRAfBmVtOmnMeKmvDqKyBAAgCnAHw1/tI1Y7X3c9uh9feKKRUZaVIgcC953wH
nE3ZznAkRu2IzCzdva0DCpkjPPoBv5dh/4I2rs4a2Z4WG1W4ezgkmQ1GxRg8uFDzs61uq5jp9FQv
8udka5YzDOuCDMmbVcrJRofv09XgynEwHrqYxzl69yKo+WODw4HqPnW55uys2aQrdGDTmVP9U2MT
ucLRysOQZs/p2n90XZ9mE8rrvHGIU7lp/Uo5ecYNs8tBRjwPpe9n1jVvG3c/vSE8tJtFNaiipBzp
hrdSiAdskVs+Q9WDxORXXaNonizk6Mzrg2fNi639pZpNW9mRBMXY99+Jpl9G4naFMQxqdl1DTbQo
1TrnwxfbR7vIMUtpjZ4MZXCgxPUSIqXh/U909dUSDvrIlzTKo9k810PKC+N4QTGs9Xvq250PHyUb
eHCOEpgIrdd/epDIUG85H2s9fao4nrOgDXTRCbaWRKjP3kvDx86vfUyTnpPP/tiWpulfvcVtsprK
tz5k8IxW9Madr86+I05OXN+lvns/htsnr4OvaNu+bI2zg1YCm4N5D2NUnwMRqipE0q2KefN92np/
P3nbUC7oL7NkELzSFnWMw8ick2A+uW7/Y5S6yaMeJ5O05DRs8FHQHXiHATNAOKZvYdtmwRJn2teF
rk8bLTbPnoPafYaZtuXR0Py6Sh87Xg+iIq78NQhvzkzawE9Z0IToeWOZG6KitjTRubfRj5RdPTU2
nDZDHMwZza8J5/I462Su2jpy8zWdflKT8FIG2z4i6E+6UEaZt/bf1tTCo0mDbxP6NxTzji55yn5h
CvMgLa7fe3h1uXX69zXc+ir22ViaoLPFlM73tdtXPpt/pbTVmQjCQzTqu6CD2io4mh3zbVHz3eZD
FxiC8DSoiOaQL775VK3ZGsqci60v44SxTDh651P5GgcyrjaSfF2G5CVt66+x17/TRLrvQQBRQETS
LbjjfPTLCvkP+ywXMIf8fOIUZW8rdC5H+bNZw2fTY1FhHVQqQsZsSD11XNwAumToDJd0bJyyF150
Sbho7hSZtnyZybODMr1pwy7riIT3ROQ5tX5/CpaaQkdooyJxhSgdNl4o1NGjh80BXxzsrFlEW1KF
YSIvkCY/knHecjDzWxGM8efS4P8T08Q+0sj6J65h7CTc8EwF7YYzoGUR9jQ4S9zsKI8mfqE2XV9X
IZyTD8W/7KVghdq6JG/XxMD3bNDZTosP6ygVVT3Ro+6XcL8tqMXbeHuVWkN8VnO4QkMVvMvm0UtO
0crTvE22psGMo22+wU4+yFrTQ9hvfiGh1GZWQxih1h7TpplLUgcMhzrN+f+TqvgvBMZ/0YnX0hZ3
XvyngvhfDMe/sITbr/xXIYx93v3Uj3EnOhQHUYJS9I9CGHz/dfM7IAFgH4LbO38Uwp77H0GE4hlE
QnJNSF+DT39UwvjfrhUr7mnsemEMhCD4P1XCIGf/yiMglohdpVB2IL6Du0D9rRB2+6VPN+PMe+qI
NJdMo1NcrZvXTqvummC9m9PhyRDJ78NZLMfrVmLZ2o2oubY6etta59KgZFZt7341c1JuCCtULFzp
AeVfjWkMurG7rK8zY+S8zIF7TuwIxRVa4dbHamfWRe8GJx2+ts+6jdcXb+7cNUvGwD1unknQ3KrC
SGou3OvVsTX8CHtlut8EplS07s/tOIcVa4Nmz4j+3eChOwOj8kd/92dcwwOp9beT4/tujAR6QGIv
QKr2r11C2PZ0lYLOe3VdqpdoMRdcR1BwnctA1wUyNlmPAXT0B+bI3extMP0bMj21c4O1INBLlY5z
txuHFvgGT+0zhb1XhXqGa3Q7Tg4DEjZA0lzGaRS7aQ0clknd57YxHKuHo59l4/HC3p5dJao/jdT/
5givW9D+5QhjUC2gXkKCuyAiTXzdXezPfVCsIIWvizK7cMNDDBrh7HO67/va2W0ue8fdWfqPTYQn
5dQqj8Jt3cM178uxHrbC2fzmEibduHPWxM+lhsLH0ubXP3/Gf/sW4jAEg4MaC+g3tvEMrr3cn3q1
Nk0txEYa7yAujfkWdwPk+WW6V41Yz71w/MMwz/fRyrrLgIPJa4/QJ9uBZ/VlWo3QuOAmkRhaEP5p
aulDEg3p69rC7xoTIAoWcz5v3bpMxVrnbSgtCmR3OKg0NQ8RJ5lxoJIkNl0qHong8Z8Pz3f/7StA
cxxic2fsNIstkLzr+386vL7FxknWc8E1cOWSwuWTv5s7oopxZOJ5WqI543GDypo445OUxr9z5QaF
FW1iLgkNy3ji28GDugRNfv1hOelOo03RVnhdD8cHIzae0/bJEVNlIN2fUKzAJ4W7gq4qbS6QUaOT
Q41qKzOr9MS8Vj40rA5+Lwz/49VE/t5zx5GHeRA7VBNUVIBW0d3/+UAb1AieStp1lzj9sW9QTg4+
feYjZ8+LIlvRWK0rXUOBMsu+HuyXBO7Qj2WL7xdv6N43t6/LMembnDg1Ftp6dY6U9fx/+ZjXzXv/
ekngzskeZCTcQADb7kR/vyRIKv0oQBe38xuiy56gIx8bs5bCaYfqNgdE1OPZTEWAsQbb7iudm70e
cclzOIQPjUk+G8rY8fclLq1MdwPKIBKbjA5W3DlhMz0u4ZwNcDWesTWqyT3WsOo2D0yGeOU/jzDv
73N8jKUkcmPUyCT1cWeK6xH/aYR5Q8rQ8cgVRNIszyFz7W4wQLWWLeq+bydjc+AIWzPduz0T2Tas
8y6QnbkkG32GQ2VPc+qPqF3c7nGGmLbf0ibaWbId+zEBXWHgisU9Gw7//LH963j4Myp3/di4VQPu
HnnN9+IWyX/92Dqko7dQd9lJIGt3jj8R1DbruQ7jtOiGBY5msoyvNNJHzxXbI/TXt9FIhn8gP2uH
DAVPnfpMF5TTytr+K3QIOAgiC0JHX1Sg6WmQEMsjfBs0jvoqRFWYpTp68+zYfRdrmGM13BNnIa8A
mlRZD+R/GWvk38caFnDcjQJ7t0PVTv6+wFjWbf1ml3Hn35YDCK0M6E3aXTw4TE/4ram0aJ4fBjvJ
wzp1Np9T9Pe2SR6xSg+7QSb6IgV5BYnyz2f/yl3+7exj+Hu47yPu0Ykyxf3btCRVvAXad8cdFvvg
oDvRHho9T0fqLX4+y9Y/yag/+E6g9o2VSxH5/RczxhDQjahB7rGhdNF9mv7jnz/Y9fYCf/9gqKSw
SSbgd2z3F6M0+vNobiJsVLbMfN4Z7SkYU3x6nIyET5E5Ici6re7V2W66A+vhEbtXYEBhQ2ce2spH
5WhwagC2Cov6/VtM2mIVXlpYWcvchHY8u0MynnsPUgjtlCyXtYtOgCnuLPXNA089eZj4vKBHcQ3s
JRH/gJ1hLc9qbzMXGgm3+ufDTTAY/n7AKWRP7P2Jbb5w7f5bFQKFrcbSrWCjzE6x6MLG9sjUCFfL
5elRwtlaQ/NM0RDleoliSDz2rQOVBw2hO0S0TbOge4jScd0HriZZQAkEIS+dytmVpVKuhueLPsJd
7RvuMvXl5tKTBguLHpJqGkOdtx28QneC1z4wb80ZhV7VKfbc6dk9jH3zMxBJlGkLNtTxYkwm4MAK
PyVxtWJLDBCLSRE4Hr+opXtqW/g4nrsA00uhh7F1eKfswfqDKAx17htcLVkI89YX/ZzrQP4IVf+V
wwNTXnq/rNC4DHzgmCha1qMblnU/OJkECXWOTWhK4Vma1SBRM94NvHJmOsKSZ6Lw4qWIhQirlDUP
dMWfDrvpRzo797Xcjg0GUy6CH5EP3zI17xBimzOErz2LdXAfbg8ESAGp26miAHch2Tt9FvHI3yWU
PBjn2Dz50rnXYA29YVL5Yll9YF53WoBEFKGpc39N3ZKptC8jr87EMW7UVmzRqvKuBulKO7aDIaIz
eu3U/NE7Setn05XwmRr01+h/Z1gaAFU2CcZgZej5UatJQKNsWj/1FtXlksI/SYA2UpJm3GfrTnKt
cuxwVY8Eep5Q0PhidPTALQELX1DMVVY5r+CyP2GuVYv6OdTNUjQAdzJjh8IjyzsHk5qrFfRB0Kff
hRkzggsmG7FsZet1yLWT2vNYvibAuPJaLU3hjcBJZOj+Mv705vajt3eaMe9BDOIq0UPeRIAWkpC7
B4ULh1r5xiE6ih52qKtfXBrvsfo+YK/PIYuXAOgoX75RnR4juIFbeIapPU1BURPmw/+CpO01GMIJ
qy+xTPK51l4VQFfMIOPnTgNAYXKBrYAfhRS4oSOpRLSkmUMjmeF6hQdPMsY5IAx4SC5xXqZg0SXp
WZfVjv9RBxvJGXxUQoc5b+gjFHqZY6fLIPMD9dU2W6FWyzKQVWav2tUrydhSqDzjxQvM+4TC30zf
g8DS3A/H9wGTEejWryyYz+MQdsXM5OtAmq9qjd9Gux3QipUpCbuqV0CJ+/kwqP6zaRfYAmZ5b4S7
FuOc7CMbsUIOgFNCkZZDCjxs0I6GZ+gAA+pmoDwxhro/blmdLqWcUDnP0pw6BlRsqes7ik9wNOZE
2BZm2AbqRTQLLda6mXNnCcCYQ1VJ1A3bXPcWXFmegvPNa1yWezOXLuvvuIrlbvIwPyzR9iUR7fwS
dW88jPyCwLAFMQNSJf0iHfYeBkDcE3RwMK/RGU3Rd1SkptqW5pIq+TA79VByndqnmIj90KvwDY70
wZBt2jEFscIIEn/rLi5z6efSSVUu0xYfGUrlsw+qghvIx45uvPt5DtiBjO60l7XjPgyTB8RUuuHL
NHcVKl2wN8087sdrzdKO0Qu5TkSYN5zngIFqBmkAiJaKXEScfQ7msR4ZLyJt6LH1++hL6D7JwLPv
innklATAUlPtR19WZoac8lada7IGb0uoM4slDNge63dNEy37XmxO2QAs/tjQCDsLpy+DpfHZn9WQ
myZ2AY4MuOBHb7jjG+TLCfynFcS/T+Ix03U6Pto+WU+JM70DKxRnd9y+9ENLnpolcJ9iOPG50dOy
M/UpZo13Rz093Tuha6tN0Fe0CWN2O3uW2G+pSPg9iDzzkEoTonlnb9t1oRaNP2VY5PVH7PAyXGPx
XcexkwF/Ore2dTEh2PYY6nYslrnxHmF8lAO+uwyoly0jMzqATMlnH0K3ZzR80WF3ubUY0RL61dps
8HDjtYDt1h9XZxnPFo7x2RGlzzX6Xi94sph+nycQpiUo8aJvVREqYNltG3cvgz/xx7EdyzEFwbBs
JCp1kDgvoFN86nqvKkkOS6TMwTpjVPiTm77PcNyxzs8/HRLvgZ7WJyD+Kou9DtoGOttsw2C9bD7t
dwkxau8tYjx6NYa+FtAal6COwFkNar/yqckx5LDI0bZ7aRPylvSEfkJ1tvCyYvOQBHF7blS6FNKx
Mh+7WF3S2jvaCTND5mqo/b2J39E2n0WM2ZR14CtmKdUxhZ9TpTJwdzNWtwqEQ74AePlmJ0+UCcrP
I7BQ/iIdUN3XnyfTtua8W7xioADyNDII94Hop3vNBIx2RoOMphu+/DYU59hJdwvczgfPG/oc3VNU
0XqcH/T1ZwPqgaPLYGBuvs5Fr9KSD01yJ64Pt2d9lbZ+8KcfjJvTlZgfopxtLMkU7b1qVjW/H9zt
j4ct7XSJi4TktzeIB3S8UcKUQ7JZcLiDPXvBCFdEpWFGGHIIt5/NuPx/v/uvlyDXi1To/uKkFYAL
8gBklTyM1icP/QxDFaXzfOBt4NbZqkfUAoDxeZsUtyq64wStQy9pqVAd3LXh8BwPcr5M3nRWlMU8
h73QQ9qBnD80iMI4yqh7TeEnJsZj8Ak16p2uo7sWDB8wh/Gxd7Am3WpaA0/j1q/FQ0cv0+xcTD30
H07rXtoN7K/XYiC6NZIlOq7dHU68H+WhIMUwLOUKHfdrvIwSzEIXv3iBzshql71jeg/ubyJfg2sJ
scoHEryOapoegzAEtE15gQqRWwgShUpcfvn9iutE7jtUAnO3YLJwIh/jPPGigwOwi60xYC1wKM2R
rlHuUzuccNUIUcWJAMncj5CrazWcbg+3t8HC4eU4TMemN1jysLitHYHnhfMB84p9V/XoLzm0hAe+
hO9aO/KkOY9R04w/YQgn94OSqLuj8Lm2a9aFFqCxhuUMt7rxX70EPjsg9WfAh+Cqtt8zkQqseaiR
1KlkDA4KVbIs0ZDNhQcc99V1oko6kygjWBGw6v0+c5rB/76ZtejRIT1Jnoy5lShx0wGgyphRr8U4
a6enJfT4k4ftw4F+z+hhUiCS9WC8QphueiQmftVRI8GZLeNJSF9fxuV1u7UPkyPQ9foLffZVi1nD
gaPSOX1T3qabWrGfqH+hlS0k2ik+PKs+Hc/JhryVuLaUg1cf6xBLBBc+L2mnoWu2Fui03dCtaPCf
B3eaXwO4CQ9qdn8GZPgFMrG9tysbi9AG9V2i0z43U0rvF7gW4Nh996hSJZ5J4H1tOFdISsxsH63+
86wp/eL08JyCkTxtUJQL06/qLuzi4vffRqBnPGqlkPlyI4lqWS/vsr1XZm2OvgiQ3HIT/qRr7ma9
QOdwe7k23evvX/elJGV7PWdTvC1w31K/GJdoRX3JbSlory5sYj8g5q272ysXvEDJjAwOynF1IecO
dfos0qOfGKeax9YvOrnMT7zunlyyROd5mE8TSbYVfCvpDiLII2vYFxn9CN162yklgCSEnD3QBHEL
fy4nZ6EPa+jD9WbsMgYrKT21rC8EnwG4KgP81tfJHcSbPxS0oUu/9cqPfoDGz+JIoOhb+o0UI1aL
u0fDIvM0zc0huq4P3I/aP86c22kYtdg9JPeiOUL4xoXPpQ74Yrz3LfJMvoa824WzDO7mOQnuqISs
cl1Q17STcJEH/2U1CTvIsOG7ftD9WyDMw9S5fhWskp+b9oBJHfkePEH0BaZ+6+5bBrM+iPXr6vDp
MuKiRO4OF4xuRL1nAGefQEPA8qTpWaPKj2dKL7eHMOAPv+WEmKxVi0+JQh0XX0jdezZ2zS5YRHew
QwjSLMQvR0m7W6Gy5WQhI2JukAgvLVvd4wLV8TAN6Q9nHo90+TJqn31MdST2CMoAmBlGOO42vN8M
r8uwSRoYTuCYkYS6iECA/opdRIXw/bee+8vTlz6evbcxDe2d784CTZoobvIyqjg/c5cZ+Ho7fMSE
2T2hfVDyuaOQaKU+hoEJK89Qv9hGr64aTPJFyuLxEXWHQHmiw8Pt5W143n5GNic4ANZAjEPU5lD7
zlbQrZ1Qd5j1XW9IPvUm/dIjS6MlgpeI3OT4YvxXhWv698tRzeIRGatHrXWcT7UWL//dMyhar2GH
IMBtDfaXhOxTOkwnBDtXj9HHhigQrb0L49E0WTik9Lm/96/FV6vDBki5iDOL6vS0dWj2GtmRSzfY
V+47/oNJ62EHFQOZRY8jXubEwatxZJ+juQtetQIrPXXsj2e3dy+/52YxtOmO+GuN0srvjr/14xap
qdKTm6qwh2u7azret1UfhChBrg6EXRHvGpaWlULXdkIX0bml3rEORYYYfXyXDSVn6XbvYOzGvT97
wGn7Kb6sc7sdlC8uMfXXOXMtVzsGdiXAWgHJDq3w5YovLq66IwP8JS9AYsxrB3V3+5mHsN+x9STg
m2FvuB0+OphPuJzmBs6Q6iq4KW5xE143ghZE+pxlLesRM+wG+RAmLVqGFV1Ij7Y5n0DVnKHDTk9h
or6iJdZHMU7wMNI4m9uwuRN1ZZLI3tWL/uOB1QrywFUnRz0RXNzQ/rzp5AgN8p2JRJ6i4n42mKuK
bmpBrjJ+bDdtv8reBe51G+HoGR/lrOcCSk2CRE0PkjyEBBGpdyWYc9cOzk+3GyeENhP3gujPuF9V
KEtL4Z4Aue6qhgckUwMVGBwTHBUTLkUHaiXTMe/3DiwuRHimJdcqmktvpAilNdAaKu4CzRRzur2k
wn8c2sd0mn4gnBmdwuvS1a7BClTcjlkzup/aoD3ktgfZHCf0IiPwYXXf+fse9B1cbIriRMfqLAIK
BvTmR7TKx2yNpNq9qMNxZymyggME17sNZkkSRKYatOr3fHHiL8H6c+0ke5EJvQce5u26Fmxva9Ot
EvOEZZJgKax+i5aOC+v65nfphAO9dmYgLi7FF+oFQxmSay/fGHW3IneR8FTeCzLLowvZHc46aoUm
VnGlfY6gi0iwDuqmIHrVlRw8+1Ug4gwe7ojYWPjKR8PKzZeFO5P5LOg6XfqfrqOaT8gHue7W+ayD
GHphWK/8YQkp+q2ZfmIR3IpkSu/UwCTIOEw3oGIF8r+BKXqMxxlg1orSDSB+vl4/amvW598WnkcL
KaMGAbOWP2yBGjENwXzqPOXt0KLaUkPaRWYDGbZg9V7xdf50mjB8llrsUIaSYzC6aOsRM85bsCgH
mkxY7m5ny9WbPo+KZm3o2edb1eluSQfKhF9hexUdyYiKdo5b/gQPec1HTyDyuhJe3AZELeXX2wnU
mwKVMAPc1YTLI+TOqfy9/G5MTEBGzFMfWwA13bCW202F9rg4sGGN6hPuGVW0JFYtxv904F6UXuB7
vEk1t/BBzafrO9MTETY4L459oglYMn9cEVC7drIhcdSx25Jf6/XVBhkSYZzJK1JIEAjZ4ptf6vGA
gKNzZ1zxoybQ4TZKzNHcvqab5fd76NTKAF/sxyC7/Vej56MZXZJ63wS+/bqFc1ogyaTywDPuxxw5
lW0a9yhWutyHKTtil6P2nSAX2fFWPtfKf1o1HXcueJCq3Tz/3c78RG2C2sNJX7p6O3pa8BzMpj4F
vnbe6kDeR10tHtfItSVY0iibJtWeAtlr6B18fG9/tVZSLIhw2lTLPwda8yNtpqBsFJgPc1Veb70F
JCi7X5Ep1onALCqdzt/13ruK0CxqEg1P6TTyveiaF4kZBWm8OjxahM52zYjDmmR01HbbDrdnMom3
AzCR6Hh75qhWZDEiQaVwoX8NrR2fTMcFqNJh3a0ueHHIOhMmHqw/6OU6mCTgnsQr869/HL5cafse
9u/EIKUh+XDUc2TP6aIbXLPS1W9pU5PDHK0L1M1vrHa3p7Bm40GYgOUSU1CmpHBBD6GHirqZ5b5A
jpsO5vXmsfohe7gtQbcH3eIvzV1/2SagSKr1kbWIzA6cnJdruaAFh1Z+N8zEOSJDVHm33j8OH1LF
BboYtCsJSIJqjOPkzKbEPwBCymo5IdIAkBKKjvyKs+jfO2sbIaYbIo9DefThBMA4HQ6gc+OAaDWi
Q/w6yfsYEVUcQs4ChvC751tWKvaLET8T5kG3EEcHogFPqiFN5XWvACg9aCTeTAtIH1a07Hq/cFTM
/3jWkDBv+xreYuyZY8cRGeixGH1N0Xkq+HKfvPU+QsaSPUv8X86yuVXP6XR2e7RR0KLuOsHnR4jw
Ts4bkwdWoZ3Q4ZGxussID1BW2e69DyjCw0myAvW7qvtAVQsWkKMSY1S2o+myFNBbNxbQO+M8DdHc
IRXKz4F+afR42vzlDZPct5g7bY5lCNKNS/fhwJ6SGqO8jqGySiBI0OvnPNzTYITAqd00E5tFy2ei
/RKxZo/8uyyIf00YNc0HTGcLuhSwVed/c+SIVJWtD+1V0PA11EK/Ed+3QB5JgBi8Jzj2Fli2TDCB
BFeCYIVIhqx36HoawZ0ounflSpBwQKgGJSa2MogReVzpLkboIZN4ldW1uDcOol0xJFGs3g2gPY2k
G6BmmmM54xWhBIIbs+XQ1z97fNpycDXNjYsIqiP2LRmTfBSUnaRrkZGkiKB15ln72LVBOPyI5I1T
g5E1feIhpVBaB6FCR/chYpQ7N0lALmM7i3JgiIqhi8Hk1DZoIiHeIihRRPMk9hi230IXhY3nNKSY
fxB38g5LyKp5muKTIECn4SigCBxzliD4UC+7pSbQpNoYxKa740PflZGLsJkKJg2JH8oKj+u8a0Yk
18CaYnTTg/mBwBupVrgjhnmyjMd36yE3UmPEg1YdsBnCHgrLG4OyvrlDHi4LZNx2e1qaGDWXl7yi
T2DFuk1dkYhoZ1Qnq2V1VZas02sMSsJNjXOnWQz/oU7yQHR+KbfhyBDztcEAA459oun9Wk9s3K3+
t87BioT0xjm4pj+NiGY4IUmOtmst6+tqBVftfWUg8R1shFA58jCmnXgbYCxk7ph+GSHS7GZbf4Yz
g6XLIHJLZPvYSMx+C5pzH4bfjZ3g9LF5l7ZJWGDhJ3vhISiGFFgm6Xjn9+68661XeZ6HFP9Kjn0E
9ommcVO5Tf82TX0FVu5uwtaSh+3giuStYyGBcySWzOWBs3MI6qYGNVwaij267h+Wyr01aipgz57D
vnv3o+1kPfsBIU4R+iBTkK4kYGLX2Pat7pZPwlYEaePpGw/oq38VzrE5Ql0ljldirwmD1GonKuaS
40DYBzc1+Fm7wanDqe+metp1znpBAPwTntazpT+v18qCBTGpHSdr/fYLpsy6YIonyC+zXQ+5diPz
r0bEsIam4UBX+02z/ifYfER5AW5nYdKbbMF+FLnXYK+WWqYXlWi/2pCMU4vhpRdjQos6u+PaFMvK
gpcVrFNmvKUMx/7DjZLDvEUC89vwzsexByg7PgVdekjWhj9b2RdxmH4M9dxmynUfbxvVEGzPoKq4
j7HhAoG3b8KwvVagvNiU+HAtSqKE+1Xdlj2vkwvYzecIG0GgGGpyJuRW1GhciKqfQ2eBTdFgobK6
dXN2s/dp9wp0W8DRIF8dnuwaLU02CXaKOK332BPkkAZQVpuBZL4Pp081wXztJ5B1ovXBS/ph54nu
Cf27LGcBNri1aM8NlJwKpweGZxw2JXbQKLBAzTsyd99xeTcZLBF06DNw7zqKchFDdY+NOJAw+DjM
XvPNAClBHwzEzRmwb4lyDx38of+k6DyWJEWWKPpFmAWB3iJSZ2m9wUpMoyHQ4uvn5ObZ9Lye6q5K
iHC/fu9xd9NEpBPKD1IGVLivv/OsnkOtVygdVvU7yR44SCM+htkm9LiqqCmxsSM7v6VajcWzLg7m
4lwkKk7YZ/knztbilNb1dy+OqVEuwZgXPWrZ3yg7mDWzWqlaHAZlUgVDFpcR6btTJyV1Uz/1h0mg
hwPPMRImYKhFJg1qdqDSexWnqTT0vUyq41gXbdQzMfK3TgNQgx+GQVI9U9jn96myozoxOJiyYiLT
fZvOoUv6Hv62mLFSWGK32ZYq3Kr+abG4RZUp94UorKDhTm4MP5cmwu36srY2NumlcYPpd8rymKfT
JNnQtvdJl5H0Q0cKlSiCThBInau5u/Q5ScIqtbL9hEkzMuAvUSCs9n3u3eud+U+Y6F3jaPGTGTNe
HY0ce92+VD3Uob7keHf5rmk371z5yNSvPxRO82e5+VdNeO1zSZPm1jT7JZymU52sa9TnJEesmX4j
T61XvD4jumcdVnwckUdiZZJox63nRLGtvXKRrGGnTwbpWTqYrj+oRmmPM/mByC2ITYosAy1Sup/Z
IrWwJfrcaEyGnbYNnTb/mtOhDc0iQwAXSt8PqflV6nUgY0HJw1ux2Da3HUKsjW+H/LjmW/OU78la
/5qMLueu26eyZtRJSi+ksrtTGpGjbaaikI7re4myKSmqXxshsm/BNrSbSdAdsXoZszc4OFHqyo1k
jvPZ5WRMOiPeg7eKNiRxRthQasRcoL4Z/1nbELkL/mRV27cAahq0mosUO6qHBLdnYHp3WTmLS1qS
bkUGwNBAxrd14uHAA3PcJo0Me9efhdW60TAsezG0B7UK71xq1dVWpXG/LsN+4wpENu4f0NmO/O3H
IN1iwrZTE5E6aHabWv4bdbKbk0v8fK6PNI0paIlYDyDsXLCvPeajF1Lq6vspmfDre8o49etXnjBC
hqx09firi4nYVQfTQTNmmDgLkh0AD3p1S11IsWxEcJeDU0PGKNP1pNrh6xa/ji36TcMpmYx4C1p6
JU9ZUqrQbaeFMvvRdIsq6hz73IxjuhtUdyHZSdAB05XPzx3jPwyIbVziUCvmv1yGc6qh6GSdn9f2
eJmtPGCI/cVEdNh3nb35xujt+lwRLvPK9VjBBwMDlO+2Nn9YJElaYaqTRcL8kHgTsob4aYjKINWj
zm0lU1Y54cQzKuVPvfd2S0ecsi7/qXv0CR2DYaHhjNeIMq9tD0KnmoPNa4lpYJTBf372YpuhsZaH
RZVUfL7OGo2gGGYp0503iYuXlxTPffafiPWHQhPa3miYV4MKyyNziGlxdNwqrXhfPMoBc+VR1cyo
34SJe5GSr2N06y4YLbYWD06mYSjkAe5TfPz52N0yNisXrMgCrd30w8wNuK8qbpXO1j/NOj1yq8eH
Ntt2VkHpr2iFo3VRL7ilL80GHcGlGvRFQmkzQpKIGz8lg+5Pg5Zg1d84kOVfoopvVxolRS0lhZuj
EK00SlPemH68kYJzpmoHBkz6aSXe1CzqIPOySzIKI/AmpwuXCTP/Kop6T6JkDDzvdVP68lS/oNC9
rct21Xewvqj7Y+uRLNseSsZTaq6SGxQuAXaNb9flfBBFf85XhD1wN3u3Q/WvlkulC51MgHztPNJe
0swpMSVHL17U0i8TnqIGf7J10sbqQ2rVS5KtZLAK7Wilv/iH3qnpMUwRULBIr+B9MzOzfNTrxsd3
6sTvcqq7vSrXEJFa+b05YAurss/VnmyfKCeAAm15vIUjCJFxpZBkCFGhGpcrB4KfiAbarjAmtx5O
C6G7YvledX1HwL3EDkm6LTdb5ogjv6zjIhgwBwcDS0LDkU4jn8FWcUUeKEopX0X/VJbxmczbZ6nu
xTB8auhw4bhuA+0BKJoSnAhoBBrPW1nTcN7ue70ZdqWTnZLBm4KkG6ugcgYKDNBj9bAgMM89tiW7
QZXnOciTnggOwceD7H/cTU5R0zfl+do2K75PXaVR5WAfZGh7G5IZJ0nUx2rzZG87MU2LSjk/nfxI
NvEFQcUO3Lx3j5ptfUomtgSY2ylc9HXxPfEhjGqIhmm5Vyskj6VaLH56Je2FbfKATG6UZlwjmZGE
o0pfJJfs7bpBMbWeah6lQzvzQCKLfthNYe6MeLYPudU8dak5oyHZa2A32mmynhYJImYb0+rAHbpL
ZE1Sc73P62KnWXNzXezpsuixuLca6jqak2DVJQrOJmty+E56E76YACtnOrCHcg00fZBBPUBQ0Yrp
alTo9FP3rq8xDxouJpWePXzUfrvOBiNzDe/y8jbXMDQUEyMgR6lvpEnU9cM7mczQ6t2fTHqfVYKd
xMm9Y4wRHtwKdD+K0YPVZSrwMkm8voaLMxk/4+adi20ApLOsdJtaeUqqD9Q1A4rZxDOYMIIyoSdU
qb43OE2v1tBeLe9eA/h0GqT5z2pfCqrWAxk4Evezjb8vRgca7XXXSqs/zu2WBW11ylwROomLj0lK
Df1+3mn54vhG3YudrkE6qcc/c8KQk7FFIWt8jqCZCJD+Jl1iveQSebzgosTwg7BZVLiZF67DGkyh
dLWo9MohrI/WWsxhnDPHann1qDA2zcfgjvHK23B5kWBNYtzIknRoq8YfTd7AL5j7spZQcGa6xP2E
9Q90g+FbE/CWcamd8PavsDIfPHg6xgbmTSZEFu3FpmEsD9xvy8Uykh/mKWALG3lJzV+QTbwAt693
o//wmUEFNEk72+kWbGmdB6LPOSS96uYkMh4qd8SRgKGE2cv0GSddep4HS0XDkjIhEjwCGDhQ9/Jg
6lt4dyW/sa8wLLSfa7Z6kXXphlLuYhYtBK2VBE2s/ZuYoARea3OGirw7TXPxIcAo+B1lZ7AN231R
mH+ZWvSdGBGb2zQ9FINBJsur/iORaPuuWjlZ4zkY1uoVPwOhyd7+0SznK5v1NyuuIEYJQJO851Et
ci106wVBet7rqQCVwp/PVZQc0pv0nErOeXPxqlCMFL1ZSTUqLRE5SVbtjXllhjBLXtf6ac1XEBW1
FtIhcupDe+uHlt+dLb+6RaU5J2kSeribqfs+MZK2UAonjjh++KLUqP0XxvOcgA3lupqHnTCEtsuk
gRCjmmOmf4zT1Plyy/p9a0AtHFsu5E37gt/X+l67cPLd/qeLLZz1Ih8i/GN8ZOXiWxlJH3vWePSU
OkxzVWF30S2sh8wQFLK2ZU//YRgn1KuTHeMd5WFy8LSo7mAN83ww8LTcKiqC4/aFmozDCmnDGWuD
8Ycd2owJW29FeNqWd9R4dB157NmA5jc9JelcrzvZ2/MOUa+YE+pYvep29ZwjC+kEP/XU9bGV3BgU
PomC53FVTOVgqrhvOAg1xxZoynfDbaJfYZukwBlOm9fxJXKz28X6tTMIvN0O7zo38FGQj+S1EGuY
ejG3QaVHVlkNYX+zSwKJuTEhLR0T9Vczwrcxuy4Jm3zb9bA0cPvEF3Hb+6U3jp8y7/H1GIOtgcFL
aMixxznV7xvX9PZtnkU1LWageNvELPbC2oqDVjpPQqoNz/G2N5R+K9m4QE0BmWRM/wy97UCPtq9j
/bShE+9Q4TJ/rdQpt8q3bGzujLhIQ7yWr5awCGKv3hO+BhoekGqriZezaJoYhQPMYNeIgdKGmsIl
7fVok7Odo+4W6teNdNrVVfMvbyEJMHp2sHh+KbMl/M0PqO00g+fTuMV7qcEIaTlBickbzymZpvol
Hw4tU/GnrYzfPNC6QZziBhyd0CoAmyD65oFujE2UQdvxbx1gaOrlVd/EK7PQaS+7AdcWWKKlnGSY
DwyaAaVmzBEpAJeKf2ooKmysXfYWLYy4gmqEaAhZM2y10Sav634zkC5WechhIPmp5j14Jf+gbWtO
MqO44O9ktpMrUpojlTGsx5oqVk5juFrac6d6FVWmfNA69d4lNufoIouwafKvKk5fcd25x3wrDyqO
f/v8bsJb7i+py3dGZMLHXJZNPHZlOZ5LCdyKIN1r7bn/vNmD5eW6flVODLIaPay5O0xDXtaqGi4T
d5Sb5BakJfLbynO+tGEI0iJ51tJ5uMgU3XXM5GMyIQab+nrV3NXcaR3WqXgajzyhPQwJpzzQqjrR
XEdl0jp7xbkYWan8MVzxOc49TmlIAUFRL5dUFGDwyNFNhN9zZ4xxNXLBqPax67enTQ5+3/b9QRo2
PckKRrRPrSc1N4SgYgr82SD/vjQTE4kGXkDhLkZkuTcCKGqx18YHtRTOWWDx3Eq1b7rxY0UxG5M5
j1r70reWjDA/L1AIY3VYyY0UpaPvU9E2vuX0/TMgMtE9M1h59VQXX5LK3UJH0w/SGZgiZncjxq5z
q1uvfXdDTFJ+h5V78XooRgXRklNP42hVXhZiwz3nHWS8kbnRLZijotiUdqTPY7ynFQoxKzS+nB1U
J6GXe4OLuE8YFjdb7jDcdKMCoOmuKVDOjd74t42WG0AXrC+KQj+HbuEXKnlYs3rZaSa/crzBpdOR
u9K0+0hYAA8W53FOTOgBNKanjAuX00HbFWRSdqDuCnzmmlc/Sw/vT5wY5aEf3cemlqFp0cgpb2x3
Qz6/i1LREA31n97CUrJj8AKulR6oDum7iBaNjnao+bvs01mjZsXkczRd5hdT8RTD5MIe0XHfD4N9
mZUNi4QLPh+civmijhWp6I5brGEsR6rbHKxINxBdA/LAWEv3jmnETqy894aL2RUcaXEpq2qXQ0rE
ndbPQdOT/KC1/+4TinvMEUM9NcfaHQ9mG0fUiXU4N9YYYElBr8yhOUMAqoJRSxSa9Bym8+g9NGqo
SBp0HOXWwVyRyGzIDsgMq3HGH/qsCSCLcWE8UjacGSCPu6mz3pvK2bCFua+lxFWr2RudBBLvMo7T
KRn1j6mqXkubyxG+JuhDNwlyEvGR6PnrNBbykJlN/6XtmARbNd8T6rDOJaGCsFXtCsMEN6bL/G4n
OiJnW5qPR8Uj75uD9b3lcQ+OTR1aR1sprvUHbFTIpcW6HarR/g+q95Pn8QkVMxMhAiNwQM+l8j2K
6PvSmX9tbPhYOY1zO414YfloOicz9htJMX8gAh+xeWO/bsVDbFpPg1MvQSmWJuK7woDWpjNFJE1y
X2v4JxTT2LSjZWUqFCdQVft0ey074AVT4qEXE4jvRDUQRJX0//bN6+TZWCnXh1ENMVjT+L7w5E53
ehtVoJbntLEft3EO8CbMe/qEbOetXtDKsiacsFaRgc8V78Y7FdT04DnYBhSHa6FjhM88tb0McVXd
Tpa3eTK8vdljFRgNETbJbEUq1g9ixkvvacNDkv8WJS2ZPR1ylR7TYspfMaFflYWO3+ZN5BJG3Y/d
2hz7EY43jYYbNB0Paksc+nkb7F2RN7RcU31CqoZZWOouE8rpyUTMJd65ze+ZLS8bBHjfqmN1nqpr
sxjJJTervRKxc8ziFAu/+CmwboU55Ts3o/HGo5SSc07e5pzZdmYsYZ2q4jh3Yopyvsb8H0TlFNhx
6h0cRZFaeATooWcJv30s1HbHiyruW5eX05q27Fx6j71onwlC0y11nCN9cecy1UUHStZzrXnPa9fL
O6wxRwfVNBvEP0qI66oYmbkZqA1AVbAi1gTeJCml06RsgiCze/QkMzQwlMHoFvphSS2kHD21X1w3
foVJ0txtw/JRoDDveOiZ0A8i1ERzWAEAxoPeBoqbeOw0LRiJEjfJUWRzfyZt+FhbaCZOIbZjnWKM
7XPns6HENCbtcVlTyEfQ5KoGGmmS826b/YbxBI4f3WuIZbMNiET9oyyAymB5Lx2Oedoj782VYMD7
HBi91n7EskYUHIxdYeCLWAHZjr0D4xMLLMrvEthLeSnhMUIuodQeihvUHkt8lxDDMpunVaU2Vgaw
5mOshTTp2ZmYT2CG9pi7iNhUiWtlUaJJAqq2tyEVj86C7IdJGKNcAHrix7UnjToBOdRQ7TuP81c/
fTIRML+38cHozArnjCXPSn47hb7uCDExe3KsC2IiJExT/jq20QLkSf8mfA54UWgQ6kQ8u7o6YISh
gXKAMgpuyGnxdt5ofbAHAA5D1R6XovlThflco+CdNcvdDU75aPZN/9CPVxM7V8jM+rHqEAx/57Vb
L+UCdcJX1dIFadyXQWaUhG+y9KFbbGc3TElzcszTDHS4ynCt2abFl4Ijx+CUOQ5D6iWfhltlxBxB
Wfx0e6jVjfGgzfRlWyH5T4G9z9ZudCoqfKVHdlr+rG2xz7OKH57WmrslzYKqo6PvY6PYJd10T8aS
x47ieWO+DT3/HTPBg131wEYtbCYt7ePJTLBb1ZuLFXwiDJjN2pH86Huz3o2qiR8qUx/BpDjfAIYw
WGdfTWw/EtrhAFrIDtFxr4Gh8hxq6vbCKDU5ZV61X7UshMYq8Yz+ZLZV7Mt65DFmyrDzLEE4wS1f
2uL7Fo66uegNtb9NnZKh/CXpDir+VhFVY2R0hIPsrGd7QMojNyvjUrbOpZ8G4wiMwY/7SSF99Cl8
F6zudkO62q1lYK5gi+vE2pfD8IBvKXRvPGcqg53hztmBmn236gsAEpsdAGkmzj4/IPSi3DaxcBaH
PB5GDOke+Tzi2GTHz45pGJGtFLqK+ansoYXn1RQos9We0iAJDFPTw1WyeiGbQFyrFi9G0UzPSwt2
pkx2ZY82jN/yB/RjDVdJrQdSZD0jmvTJBEd61DMC4lnCXbhywQWTkcHQF6GZMf6etGdRiPyl1741
rMd+UZO3gdC/cxfHCOVW0gs1cxyIcbQxlvEHVJAHfbcc78AIMdhgnBvUQkARuZF546U9cSqSRAgh
My9gIarnLnveXAYusmJ8sQ1MGT3vXCeVFqjZkYEutCekrHRniPHVKKjuSUtdzb7U7u0/RFNYyROX
ezEfGJgw66mPmsn4LmU2AUiVN8Hwmg8tfzI2yUN017nXPBuRyo6Gq57h8UvWPPAUYii0DMhXRoZ1
heLgP6gGQXyzUTgVjVuZcZlWsMx7+2ObTKbM1RSBi57o1KmSiYMlhXu1NCZ1IgfMbOW3THQNuqVx
vjWxNqckFuexc549tnaEphq+41I/4TzbIlfrhmjKX6SbW3iFDL4JzwkKyqSXbs2u0Hjvuo0MSz9X
fLzYZOqh1k7ViAueB/xfY4z9WW/L18pNrT1MjC+JQSPU9I2cewV3bhL8RNtv9kBxlOcmtlrhTkg5
zLrTuf6gtivo46c+ypV2uQ2+pYH/BBXvXjkMKBx7O1k90rexMtQz8zcGY7RA2zRf0NjvIJK+odCU
Owbo1O36qzP/p3CU2nCN4evDXqar30NZugPabq2AvkpdhCXjHf+2vqEAY4NBzFzZLVDyDWEU2+iJ
aDD4FowdUF0XL086Hgnt0pF4WxdZzvDGWDHbFYpef2ULQgJ9oOzRgIZhzynybCQ7104Og7m80lOF
a8k6ilianFiW/m8onAtTtDujW18tWQq4nAxNiAjyxJeEb8x4jGLewsDDl20SumAbAfS5gf7fMg1x
6BGOpzZB7TCVTisonqFWfNvTelc2zmUlEQ2025fK5dTJrBcjt07OmHzr2IlOTslpqCmo21t57xVq
P+RULmJCI8Yg9GLnJTbOFt1ENO2eHKJJFiNXkReZOgz2Ru1bOV4M03jPSv3qFRzN60W10F/HCSJt
Zx7MLWd1StrfPLQPqhyTiH0sd+k4llFpUhCVzsUqCFAtiJOjpuHLXTGN6jL9gjsatqBVsNTT4zMJ
umbb9DAuJozfZsKn20lmxwZn0rL0ERUg3/uGsTdb0Iu95gmwBcPT+hGn/uOQ61/5Wy743SJhU0rm
vBb2su4XBbWaEdVJbCBcPHzVoSPyk5LaflLeviDXRUSWNK5M3O9tkMqnqSsQ8yR/RfdZOtvj6uX/
JtgQUY9EnKUC6mkT2RhaU819kLmzhbnLuDa2U8LVBXK5BgS67t5uueUWFI6P5sAb0JovhVkaftZD
706L9X3Ul8tArmc0LABIjsRqwQU+ZehtTYagtxVHYAEhZyCv55IfG6sYmcQMkaPRWJpVf+jT/B8G
ETOkzAYw1pORbsVbSyI5NbqzVhPxxAxH8ZQnbyC8UJT7EVPi9Nuvj4aL+59x9sgcuBA28knNmoW0
QLgBZlGwxWdsUmdnQ/6nbCUD+5rKafO7N0Mu957U7+tBSr/XIYCplqisdzPzTLiakJ1ef+2Fb0Ns
Ld/Y2pFIai2GYmsg07/MJTmUEg1Gn+NZUHSiovc+U9NN9puOA67pefzHx9mM8aSMoHzWk0R1HDB8
xe6279XwkZfIs9lYfFhV908kDzCo6QeGIgmk2umFFZYm3iWI+o99P70Wi/5uscvIn7uS9i2D+cUM
NIs/XCf5D+q9tePVO5HxPI8OhsTOe23irDykqC6GsG6D+thDb8M1K++FnH/rjOwwMmbVsv0DWGsg
YuRvjI7k8zNc7zoUoGQjRcuPxnDzNGq9Ocgy5zxxKePX1W+9duHgc+ne1+03zdwwN28Fg6tuCyRw
fHANuwJB3xk64/S90cXSicWXtnP+OthLoSmW82zZ2a5L89/aFf8hXH3lXnlkWpxG9Yy7QS3XeJc1
5r8mwXnO+J1xavzE3atw9aoWmRELUAcTubGuFXnTwZInDmS/sO0+oD9nQEzwSwMQr3mSPtmJ8hVS
G9M289Y8bwUp2wFp3+ySfT9/FlmNR3NL9i6G+wDy5q5jPhzePgKjla+JnF7HvP82q+QXH9Juyrt7
gH7ezYx8sD00A2X8i4cEHTAxju4SQ6yffvOW7UPrPwAN2MQG77pRC68TQMOFPrCdhvdFI7neUXMg
L3HrcUiWC++KVSDMt2VEwvfRTtDZgAIVPgy9NydPH8gOYKMhdlxj9Xk1u1H6DuqzY+cLsiyp95oS
C5vMGnikVhgiZS+ti7mSaQWQzNL1eylRE2zUg62UUT1VBITRhv25mOpQw0GDCI4ZT09fgZpzjJvV
05TNNnTHbD3K9D/ElLfNtv/6mt8rkdMI6QYx9kzmKOAS1svo5P9hrP2qJVLOspAiG4u/jZstEKl3
30ArjeyWXGo22QSnYMJNaXrPF793Z3svtbhkJQLtGKROoGlZmEGHuwU4J0STtl59y+z/a/P0xGKt
GnMGe7voAWYv+Ypj+9V8ND0RP4nuxyFnut8ygD2m6R3zkoUwdlZVlyolzN9ObEwybbbs0OL41H7I
IHr8b2OIvFOaPYSzWV1YjuKp9wnDZtjnWBNimALMcDET9qZ97FfOykm7diuLDLZNZ5gt7+AQsIMg
s97HgYG6p92uRHwbI/ErHrrmXDCFOJQPtkXwPFYzQ676k9GaPyud/UQLxZexIKJnBodxZaOKxw3V
7DjtnbU5lMaq+wxuVFocpzmOapXwPdULoBAP3iWEmHDGH72I4q9taYhl24AhX62dI58wElhnPYXN
OYsr/0fL/K7vsKDAvK4LcR+zE0Xl1UohzfKfrUjPA6scaox2LHv5gKCDNNb/6G5n+jaV+A6gRNiO
47mxaK9mXp/94mLXYTp4yAT82IH7uVpLy6fwNsPSs9kmIZ51rfxuOKyZj+nPMzEp34DPCsGg+W6V
+eHVB9WBOcvGuQpza/mCdAL0Z8AbssZ4bgBEXdfqpv0VMWXuVnVna3PgSTBHysSH48yH3ruxpzHF
0HkedBYSPJr59J3XxIuNOP0v3vLnJjcgaQvj2FViQA9nZYiGFdsX1V7OcfOgWb+OXv66g3GdDIjg
FXWSXmD81eW2xxfqnOYn+u3rDLr0wAOZhpUWF/s4qfZNTBegO9wU7YLcpZjJOdN4qqRQB7JiWYT3
/RXOpwh6wz4a03jTok8rokxttJdxbM07D39vQdo7cqS+U8zMtqQ+6ySoOKbjU+td0DS9RmWHQlb3
ncFfvup7l0a4/+YBJE9R3nbh/FpWt6KV0bxC8T42Cq29VYe5QIb17OmvbbiNChowJnQE/6aTs+pX
xHHmr2vGELRriA95G3uvSAMnW/lSyhx4vvZaTfQdxcQSqVHjaqhYP5MSemaow5Y1Q2bvqzhmt+l6
lwoL+Dg+GZUljG+0kmVxLd2r2+No1bBHApdLfF1fribHP240OMYsINBRSArDDbQekw9LPAaWhEEx
tmXphHJpzm16qsw52auRlAsgydsnDb/SFvYZgmPNh7Q6TPUI9Vqj7StjEQHZqDvLxZiLaqBOxXyt
1uZd2Jo4YbG9A7oD/s1Sz3afN8dZ4FJFiyJstLJ8gcEpBtQ5GjPAubGIK0wLCeSypcA3hq8aj+rZ
SyzvkFnNMW2yOCSwG4fNmH1mAhezkWgpU1zrcR0Yy8SNOpVt+7Cpm6jO1/UHyzzAc4ILrDDwZYV2
tooSp1X7Nrbfdm3djyT7dmOvTD6m/mSCacAfll1MKKLBeNtHuDoV7NyRdWCtwKuG3BEqfOGHEYAA
TRjjga2HTm0uwQbZhJnpLw6Bvet2ak9jjNuwIslUs4zI7DteZDKa5C9S35NQoLNSeyUSx4nGDqJA
Jx0JfPmnHKBIYKI8Gy2ZTCtOkLBrfV8lZVBV8R3dY76LnWrhkGVdl7wFVJp4D3fszGx68HVv+ZR5
QyrrlLLQJ1x5LgnetYFt6GlQZcN3qU//ibpOdxx6tJfr+pKDnsWh8e0iavEJcc2b7SMwzdPWiWs3
UH96TbEn5T5Qpxv8pYjmsETADm9e2kUx0JhsSBO6MV8NshMcxf2tzmBFCztLSK0W0l81+7NAQECU
Eljd87NJPAaDn3evgBjhoGgfNYuddEbx7CwT3Q9SaoQ/4kGqCaKI3X512/A0Ay9kfrfgPNzWaFoF
369xZf1lgvqQKwwk6AP6cDUWt+FohBfUicNUZc3r2G1llE3bduUmfZ/dcdpN9pwRpSnP1kxYY+XF
3lJWTRUudBZJlcL1gsXJNPfb3IyBq/HF06K4Z8nqUY9Ljh9MgosireJa5npadSMJwPeuWlVg9fIu
mYNLcnF3Hes1LqubfmodjlZT8O0QiWsQZ6i6ebXcqnrjWH12+g60MR/lYvlFvql9SkvC9I1ykf+M
BQu7zcsRNrNoiXGEOotxZ/RJNDgZtgXHGMJ8q/ANUgDFlYsPP+YRQWTtWic5594nXDP6V28wqF34
E8p1fBMuczUol0VoJsx6+ofCgdvmpMw0Ee92fRffkhi8PTAHT6wPiQMrhbOzra1zchMyZY17WW5w
TLi4DP9T+8mtBxCPZUtVHDcv1jwqjOfJDjWaH4VnuP6kz0fP/iVfRJwdOlPoZN4bovgtL8pWS7cj
PdKa6WGZXASHsn+UGUEP19t+9JtFuW07j+epL1gfAc6MqT9EFjO9NIn+0L5xlLODARgJp9sjam9z
vzg61R060g2oG6MtcCKzkiJbefHy7FUHDNXOZ/aEFb4cOiKolJK1aZ/i8afXvPmy6i5Lkex/lD4M
7g02o/XKPrqKH8yqCAqNsnjrUnkpXQ3J95aQE91pTV+A1iV3+Kd5b8jxLimhBMzteJ7aWgdKwS+H
Hq5zMvGCJu0kr1PjAoLLCBWRfKFzZGVUV8gjCKddUpMlBetwxxHrHZXrZCgpJTkZaiafrUWgsrJm
xD9T0La4zktfpY7fuTWTyeIq7Y05gJZEtSdziAY98A6OsD4e//XKXaI4t19dDU9FiW2WP5wtkoUF
DQeYEljpfnuOYRd6pk4lWd5lGN5CqoAKIwcNsNWIXxeL07Bo35PAVenOXRsSdaS41b9hR7W+3cir
XROKVvUtTMF8PC01KuBYHZkr9IVFTZ7fZkjlm11uFX01L4Za0YEW5AyMcNxH2yVpgYIrq3HQTc5T
3WOzbTac9En7o1VQctx5+YVH+ocmjSnKMAN3YGXsBiDztML/8DbxoIjBZ6L50PWWI33btabzV2gY
VrFusUAR75lHpRGwCbOnuDqN1chZGbesEMPAPWV/5RLrlHQxm5s8/gWpbXMcJh8B+vo/R+ex3Diy
BdEvQgRMFcyWBK1EUbZlNghZeFMwBfP1czCLiXgzr7vFJsEyeTNPsjaVVwbAYd8IwE15dYevgfsE
48jYJ1m38KZ1LecbAzMxnQvDtllsl5xoFW3HCQ6WacVP7pzYR2fN47R+ZxAnRdKJvAirDpjQjQK5
ZOUmiO48ZPAbcSOH49YRn0VbXXaLwkCf7pzRdY9e11+iKJe71ORMnKv+0TXUWsXLGjyKe8BD9CMk
v76fvTbBXk4j3IqN54GByn9as37Kkr5AKih+s7GbNkZk3rkyI68vzzyeh6C274e6++yROObqI2cS
NU35rgeZrbV+nmZxIE9AMVZ+X8XjW443dBhMtED36mv7NNvriVV5l1jjZIcGv4Zx6oLLslGQkKu1
i8GTgttqeHMdAjulUb5Pk4Wa4fnftqFCnHS7OY3PMe4bA9R4kquwNBf8LKTmrNa4Tex+2o6+9WTp
LzXyFUuTA9PYt7wzHnIcgjYqtKhfdFKeMEVyjvRO1Vw7Z0bR4ZjGdZi20tsUZXXuLUxAXKSNcuGG
BZUvsaGJFmUexgixXI4nYCSlQSgwuArfPEsz+LEmWpW65dVYRx9zK5aT7L075PBDNCASWIozgAc9
e4vl6dAbAz8ugIhlqrI4Et3jWDCU6qid5ddS9PoylWAkx92N8Zc9VafSi9VhjpuCGzQhRSvj3CYp
U1svC2O3dGFlFe3R93aeE1SrUGWFUy6+Aqd78GbaGRhlsPrHqnmM4V8JeCc1yh2POCclp8ZfiKkL
RUtQptbvlykZjpzI6Jvotn47rC6ik5fXxSmK0G2oatOhKWjHLRfyOIt99j1/567AZV/Acsn0rRHJ
izPYE9zTJ3qNg9taBE9q4LwV+PmTVbq3tub4m1t89NqqgJO29vtEcSmk4X5Pk3OHWB8r7CZTzs46
PxQmqpUXwDf0YaTAbD+UlDOFgZAbmeF0buqFboTm7FXGSyTUpfdpyyGaNCA7bqqhNg5sHaznComl
dfmoHDt4oBGJ65Ib76zYWO+9v0Osb2OzHW8Gc4IAFaCqfQdIVSEg0nhH44YU7q0bQ55tGgy25sRM
yJqTt0raJAwWmtvMWe1B0P8OoIcZfvVVyD8YO7riuWSSzlZXDntbppwNEmvF0yueOHsOowZdJCCu
uMrZUzAS8RQTox597KX6RVL4bJHzLx7NJgwOv7ES/dG4upvLOjjI7reizrNz53w3d+0jrB6CwU1z
iCAVVeoCbeqetYmrjuQuPozHQbU3ac+huYn1lnDYc9Xh8Jm/OJ2ON8UCWmdmSkO6gTkIU1LPlRGG
fTpANJmAQsrfbnFxmZTZjOPPZayG2cYFO8X51nxOJkqd+zRe9q2NPuQbuM0ZliLQdt8cJ81wXAfQ
XgtQIi/eETaBJfIfEupbIbxAAZArum/obqOIkiT9ESWsk6S0m4tfgKEvPFKFZm0m+xLWjk0PjNdb
b0PCIZVI8CbwA81OfLY10ceYRZ6GRfz1NodngiQHMy5OveIsEIxVcmek6tZYlLH3G4xjfjaGNuYD
cjD+lnKwVzcCNcQPd8wX0n/64FZ7hBomfHABGJ1/pZo0o1jrACyJgZqyLVnl3S3tgfV+LMS5r9w9
duQdBCOTWdLGMShzjEtmHpRAnUqLdb5ahuV2jLvzwHDwklPtFnMy3Zop/FazB7YiZ7LBJGDqOr4M
nA+427x2kx7DvMsAhRMTBwGYMn5cspOa7UOWoFPX3Ovp1xC0HoSOjjlOGvGHxJQz0sXqEOEIc16i
7jCKExdhTLgUxUE0PCFV9EY8CQ2QL8th7O1D0SYksMp8Rqxg00sjMp/aOpaI3HvoYkQJccQbcBwo
x3tsWhpyXQMaS94dkhkWDvmewBqxtE3uhbLx14D7GhRkOgTcXjzXTOWXHCuma5DZStuR/ALenNXm
6HXQb7IFySeZm1cu2Hu3T1/ohTgDj6PFkcBMNCj7ZDO7Jf/Eb89SlrmhlAmzdExkuAOGoCUgVkSs
snwL9DIRbJOePqT2UzJVzVFk1kvh2yhBLjioqXIvqdHUsOCo7AmCIsxd3JS9dvha8wVIB/CGVocD
us1OnYXAqU3G5miVGEd5h7BlkaNbyzKWte00z1Zqlv6M5Hz0+/41o94EcAmUdR1Ft/UQkD0TROcy
+xC1JScND7UmyHENTOB/8DCVz1nloEZZPQdl+xh0dMBrQu9Qmd+cYtSXTn6XI8dlctkZBlyvsB8m
Rpq4Zr2nSjnqyJuxK+jPK2q+C5g1p31rxWtf0BxyE3s0LTxF5VId5mj6zIrZ4/bxbsU8tHIZPzBe
XOakAa26dPeesF9EzJSAaNDPYEfoBYTC6hbFoA+AjlU+5CDdMA3Nil01062EmYIy6/mlE/OHFyNs
NHb/2BUWE2I7kRs/NjHplcUhMhNaWzWqRjWKmAbc7DXj9WwGAcACfMSjRsnEoMqbkHh3kavg3TJh
vVl671bZtxWuC3rnR2o/4adFE70wo+ao1yX3w1hfy8C4SFutVn9UxBq3QhF7O/6qK9rTunUnmpUb
R/z23M7xjAKzT6j3wAAGHDBIkGwiNV5dWvq2UV8yLpdHzCRki5e1nNvKfG4COBMbV3Inw2HZNcsx
Tz/riTbbQbCM+fxiE1cFtqT4CYoWQ1zBANT0vN8sj70jh7VNkbHmUO6F0S3wz1ybNlasjiOOowMf
L7D0ieEb9qbVKFRs7GzJjgRiPQTp9jFb65aSkrtummNO8Xx5EGK6c4nO42EixFRSGa3i4on1cjlk
3USygp6RwEzs1YB0dkdMum3JrSDKqyxMLMDeytScAjAjMcFx+PFwAZlMMDxIluGqqrhhfD8sO9PO
8jVtDf68x/VGqKNsA7EJYCzgyixqcpg2f1t/B6DoTeXRy5T5Hn5lyq96pzqOFjUubuuUoba6c14b
12FyuTOVBbVR3F4tZKOwAWW/oTV7hd7aLqYzy4L30iDbVB7XHspyGfNXBN9aF6QIHZcmJM7GbRF/
vObMlOaQx657wOTL7E4Gly52jqnhPvWBspHj2Xulxk0bOUx9/SR/DFy6Fj367s0MfICT1iw8+CIx
m9ZZdE83LgFfobqHiHoeJAZbb5K4ULeTPz8Za/hrmLTNuXpAtDbMwzzAjTVwzhDIOhkuVrW2pNTH
7aLQivnVXP6alQxSbVru3hcqU8LOXA5DIJgCOcFDkxkQZCoCTk7G0F8hyUXX2UzrZy7S9KqsjckT
PDU8QWKO6jOqIIodDPbQnUuq0asP16TYq3BnIEbtWTp0w+ZmU+zVlELmXoY7U8t3hlqPBLyzbR2o
hGwX74ldfGR+3Z9aAjBpHv9o2sCIelb7wmLpKhP/pOe82Gbd2gYPYm8bZbddvPzltNJuJcr/Rhkn
ZvjMMqvoy1TAooYMhIvpPjo0HWwbrS9JhI84gd24T9nOPTyudWdzXytdvCo5piz1HLVczbwmYR8w
GWm4EipA9hzZ/YmJ69UC2IyxlJZgl7AXsxB6rkYPtnMyQ7qYI65ljG56aUWc27IvHKLxLd6kRAGm
LzqXgRxxfYhLhyGjEspwPywCvbtGZMsqWR85atJT5bYVdC7jXxzPJk2yo3VCAw2bNVVuYjPYjB5I
aHP8BRqa7Hy8LmPq3E1uenEyEpAARzeCqwnH0swn0mAH+ESdXRNLbr1TFmxbOV/KDsQwK+UPPPV/
gmIe+Ltk/Kx2ua0aIMmJFDgNPPFmYBnZeUn+53tYhIC7qZ1SZ9SBDiqpBRPCiU+x27TM7XiAHGTK
2EVYFQ2qmTlfaCO/dyDHtWv9GwN/6i5keVtLCfjZd85BDmTQXOcWmsYGll8vQwtnregKSpf6QoR0
co0kxHdNXj7FNvmSYsT+66W/dt/tZ6D0qNq0Fmc4N1qKPfIqfy8FA4jeuWOVHHfYiZ+Xfvy2abZy
fWzMwgFWsMjorqm1c+xKnpvE799aE3xaQy3GSiSginPGKKMggVCqhILYkz1spAGTDMeGMUfb2SVz
PY1gfi10Br/tAF8OV0sjh7YVxD6Z918OzX6jaJ568h+bpbSwF3ONA8qAacq4D3DgbtsWJnJWVGcB
pKJkRefIXmNTZr914j/We9zu7VDdAzwNB6d8JjyzLW1jOnu6hr2XrPiq3NqAwSY0x0vSCgSp9nsk
kgScYiAh+JLVrGIc5E3mPTY+0YdqeBAjkkaQI6VYY2GTsM+5bGfMgCzofJohLFV5pW+9NljBh1xB
MSSHB44qSPhylLSpI4yzoM/uXVHiG1Au+Nvr4BJUD4osekWkAqsKvm+GUlFg5so1sRQcbJusRZFA
NngRlIE4sQbDOxBCNSQUT5RwK2jhg/CbXFiTO2UY3/hx72SyfI+KSyieVTvMcQVvCswNGN9uqsD7
w5vFdiSqYeeLfx3BlzCp5FedR1inpbmPWsImHQuZrc1LmUdP+aS+pNcQVaMvPS1fWnkHIhnfeMPX
h/D0VeewR3srDfZDcxY1eVQGUttkhieRlurOm3FPmDq66srAU1NkN1YG3o/e5XRpcL34yUPGXxYd
dD5UqxmKeyZUSidlE3Lc1dBxVImfhbqOn+O5nrGIviKh19F4HuoF9cBne6ydZZs2hPUgCbyU89gf
xoCmgFajjglU41BG+cdELmgrMnQrTdjR81ZkapKSdQYRsRV4Ju5ET9hnMLeSOfWVjFKOkMbhgPQo
7ek/U990HMgZbbiXqWY/HqP0o596xpv6ZHDVHDrx7uu/HtWQ4V9Q7lisvXRutmKNeiUO7B/dWNfc
Mr7gcm+SgJgfePePkeTkskIv6PgieSmP8TDesKEJPaqws2e4h0lD8nLGRdjXtI9w6cNSmS43C9fL
fum2HurRZOiz7bS/5AqeJd6FYc6/G89efzOrU+Kv7YFNcMkHe0YQdrZaRR+dQ0CXi8jfEFMXZPjO
vZLkNGoL05HXrYwUBVW1AQuxlE9e6fYnCWNsE79Fkl/hBxXubL9+jlIieGVb7BluXiVTBQdshttA
xPHs7B/4CO6C1w6MG2WEIkzwaaADwnpxaohA8dHj/9kQlJMYAFAXBvGLNKiZuhDY+JlzdT9wsGZU
YV3LvCHINebnAvJk6ZQ3o0mitmsVZiJ1V5Uc9MAg7RvdA/XHd6PSwEQcmW+7Ovky0NZKIrI4gW9y
+7kRlK/GGI00xeMDk0k60qP3co7sDXbu27hJrhEvNMLQYbQTZm/KazL2/4RYaYiPcksPhg5Leklw
UmcP7kqAkJhjcyAvhWBRGYqcRXqyrvAaXkGdM2iK+6+KXaBfmlAn5qUb29+FC3zmjqRnLRXwobi/
wZz9BBmJKOLy8JMCZGQZfdVOdzcH5h7r5VmDdQ1K/bZkUwqFmH3O2tsUG5IoIKjczx6dhd2Mw5HK
xMme7luzudRNxVvftui95SPeAOAwiqMqLdM5z+FuysZ74jz3KmGFbFsq//JSkqCnN4EIqWdiZkbP
YprDc4ngLQ8y6lk2e0qhR0aA7sEQawhNp2+chq5VgWrJtvYcDf5L1kxUzplztCNPQVmTf9apeRLL
P2seTkXgJ1xUOJOYNgrsspktdJWkgCHk4lAEsX/PEeZBphOKrselZB5PHYC9SVGt6no3tmVfUwIA
6byi9532uZz7S2NUX6jHDzY16UHxEqn2HBUBc3ikHkhueIlfx4GIgeEcezXte8XooqeasKX5gZeB
QfPSlu6f63GsZga/S9Pxc2n0JRiwu/RiVzjLcwX/QsyYx0wLwoOUu8rO0YGS78CYXiMg86Zl8MMk
FzU833b1OLG2zfkDwY8T6uVY1mFTrzMa7T93SXoxhp4rRoQrhqmWMe+zbjkPhXzhHX/J0Hwno1mx
oxU85TL752LqgNLC+uE175MhiJpE5VoDLuDl9tNrj+oBIZT7a7ZgqiQPqfxuCg0ii2NwcrsuxLkb
ljH4t4qvqTnh3l6IqUigq4zY1xdntoRWh+CiIm8bL0j+Ikbi9Mm8Zb7/5k7eRxTEnFrT8bcqqi9r
8Kcwi9Orqd4n2AeUh2xpfz3mXelspY0lWss3T7sETKHICVpyrErcgH6hWrx5DXQbtnbK4OM4ust+
jsaXqKzv02w6aoI2bi9r/F/NGylH3K/OG3ipS23G3yQ413VXHhhDcqJlOoAtiY7XnrVl+mgWvo9m
dzGZ/PCc8SvGhJmKF3+u1ylGdhIGGNHIBSfAzGJlGR+BAgI72lAehromL6da9jZ3lxbtzsRNxZp4
6nwwFxiAksR4LDPY7vjKz1m5cEDJrVfDGN//f8M1g2r8WFhcc+gbImNOYK/LRYuDx0aGIivIUP+l
pUirIhDnmcd0+FugscRZ/SRUAXNvk42kNqcE1q7wkN1GloCBDDUrMY2ty22b9GgzZImdJDtlmqnf
+kmPZfqRT8mL5oK1aXoCSMNd0n/bUJOI34xhn9X/LKGPpk8GQWARMRmShsNoAzBTzdkuq8ehznZg
sI6xHrfO5LB3qyfBNZ4buW/vS9P8ijBV4cJ13H079XvJFPOinOkWxxIeYSVHBOjyoa5hcZMmxcQg
jB0QEkbpZHgaXFpKzffRUBJ3LeJL0o/7OQAC0wTGi5ExMPWEYFSFzzV7yPU8n5a2uQrAk5zihr0r
cE78r3CMffluimiXJM6djLCSoetdmPV8DQFfgLF+65g2lcPgQQEK6Ak2LeAGxfzMSCvzu3+x1KD0
vfifvw6CWgcOJsV7GAbvvdQ9EEicNtqZd0k0kDX4ny4nsIROJxW7D1ky55QAbh0Z/MYdX5hatenW
98W30cI4QCN4ybm6bDtmrTmwRme4JLZPpUaL+9txsju327ctWZnJi54acDJoyFygkuiHajVM4Dfc
iulZsbetmo6Mny6qhHKXJg9j0RahUU2v1XPnuqcVBdUNEC2azrxhyYapXJew/yiTYCyTfxpF9VC5
rjp62aNXVw+jSbHCcpCZuIjJ/xp9cHaTIOAvPkzK53ZUA/BwOvgFeWCrqXourGkIrRZYS04lgJmo
sOmtFyVLxrAN5Am6cs7SYPKZVGB88Q3j37GeG2WNN67LUB+S4hw6JYc2vt4YE+rUOTsl7b9xqd/1
0Jx8nL4QYamXYdITnGz4BIu9gDYBi7yxNAer0hR/ds/bA7HTusUQuqmC+aadccdASXI3mXSO8Ipu
bWf8xH7FeTNpf5v5OZgy1HzELMwV/Z+bx2Cya80I+olydM6oZtLdYBMxlf0jjemER5uZ4NQpLGzN
r8Igubph70aCUjhdodfzOjDIWwxKyrXfD03e/19qTi7Y89UxXaxnu5vivSaVabdXlmWc9QmnxfYr
YZoedmxnux71e0sy76NbiFyR5gxEHBwp+6ZBNXmK9KS3xRDdug6MhMFnueBeDj0iORQF7GWKrjKW
Q3xZRfSXCB4JLIebeULTjEfmY1GORO2257xtJRAm4DGzbTzNfXunpTIObOYP2Uzzuievhmr1zjKM
j0UXN9B83yQHbdKVyuO67l3gyK6lW1D0moPwx8voSNJIZXcTjcNt4OOY7NqODARR0g3923fLaO7p
KuBMUdhfcxKzcWB8wrpRbFJOFtuqGqaTVzmXWtH3w2T1yCeQm1wVhZWde8bquGbw3FngF/1+bbFP
j56rD6yYxUZ5LUFG4EypGf15TdlvbIZpB8vg7tTO1lGaHuCWziCwLZCwhPLcO3O5CQYs78mcho4D
MYKnip+Bp4kTkkmUE98Y5993+r5/G8cubkpnpGcmybYOav6mdoleMys7z6axHDj1Ub5iNkSusfUI
r8X8nAnUP5BI2LIZOFjL7cSeQeHSQOJ22xppecEGiaGIiRcwBCQN9hkKW7ad37sXjuln5dOiELg9
T7gcPxPTfu57clFOW6ym+JVNeXXIop89mwO/KUdGMv64kNnr781xmpBlvC6EgP/XzdO+jrkbOrU4
Mei6ao/CdMe2gAlbJKTL8gkuyFdtmQfIEAhLpTftBjbSTZf56ZFoKPOB/g4aD4dRE8YdKa6rb1xN
k0roerZuaQL+crrirmvGDNsYRZ0MtrdzzmgDdOm3wDEhjOPQUXBExgVpObvvBx6vpU26bSqDm9Tk
0t+Ma52XK/4cc3pxU+bzXE+wTLcng4Duxi1q89D4yY2eixOxiG1nG93dFOl9iwrMQbTsEKnwoBWY
dSpOpzWV1NuoigSqAMFkMdWvUEb1oaNyinkWo8XYwGDQNn7oVO2VtMBz5xucSUbGqZlIul2d3BOn
ZDZg4vM3HM2n3gDt5ZHGD7ahwwsHkpBvgynvvOWqSdjR46GycEgebW8FR6F+c3bRO8GAkE4aC24B
fGs5qGtUlAsb2nQiLFLjFDSM7XKTG0gFUT5usx74QV/ImRmv8Y2pnOI69yMBYbMTq0XQFTjUS8YG
qeyLkw/1j/YJRqIzLMitUTSPA2QvOCA0sWVdxa9nDydixkFHu95r5oD9qKZO7HWUXNFOnqSi0no+
mMp/STHJbTWYSspHFbZmYgucDXD4jMoLzaCAfwPwPlIOFgc8EG3QgS8nkNBMI3Eut0j2QABp0Vgh
rYbB0gisOCitbGdaZICL+q7oRty3nveBom6TBc0594i+QnxmRCRrHywRRJ1R3jrdkBwzfGubBBtt
MhOJowMrJ6quHl0bQB39llZG0KqpvNumsUjvBGgGAZOMMS8fbJ9UWy31Z41rds0i3czj8uL39sOw
KBgZ0b7v/O5AZ+DfrOPrOGsW7OGNMfqDNfag22S/jWanOvg2hb7QjSHg890N4uys8T+NhGmjpH2s
x+AVJy1MRp3Qf71lZuchDEOlgV2BKafWP2QJEMaY3rsBHXmYpATPgbHlUJfzxwXBnjktXWDEjWcX
bieZBeHD9fQY6gePQmHJT1hpMYpLhqyL8Wf76tPxOFCnUYv50jladvei2aNCLfqrTiJENMT/sRsJ
9LYWybT4l8Q4TqP0s3fgtbA3wvuJ+2eO+T9MtA5SZeepG+8VbV1QyvJvJnS8G+LXK8pr2XuKSdDy
ibcw3hvc0gGbZWkaBhBFH2TE5K6Nj4U//UgrHg/CTF6tlHc3Mf6ZjYLPLYPtouGPtRDPNo4y9N4N
aDvHxIjSxihAyfS7M/uHynAoYyb63rtIPTiuPLyiHsGSOiAO79of2ohu2o6nK2bmiQXPeRuI6sUF
fE0nxzWjmBtuUuQinLXTE74giLqHgJs24z8K1w3BhtcxZm/mgF0HYz7zlvMfd75/xhqhVsb7kk+P
LDlUokWMamaHvOaEhmPzwwtsMW4ccTLx1a/rGp9snZBN7e92keO+twTfCjs5YDd9qxAQSgtLVmUM
sDJY45SETyqHF9Ev8EMYc0bxuxV1z1pwZfNYGQhGY+1Oi99OFSDreaPaHDAYN/6XFhJM5KcfLzV0
803g4bTDmvDepu4AnyHd9eUq+kxAoGK3PDXiXjV8udrJP1SAUhGIerTRjOWATCDjmGczVTcy6L1w
CDg2qDLeu04Zbz0/+hQNjwydUX8ug3s+lvLMudgJ4LbaIzc6Ai9cZ9jbeSTuISe0aPUC/yyYqaHi
JmHk07Z0llPs42DV5RjsC1Bf83oLUuhwnmw+XG+k8s6LWCGi6KAXYscYHjnzsrlAf0bXWBYs9kly
V2VeGaKxwFa0aDGcRP5GIROfzMw4uBmma28yh5c++yOV2S9WxLhpZh/ZkH/9swTVLjIlJE4+YJsc
Wm9+cuPpkAyYC+bFZzL1kHAJ3dPzhoFCZJ+2ycBoadL3ZWXqofzxkMIgKNP8VnoDyjpflQonY+nr
E4Oqp3akSE/o+j7zFO7P+i5wMNEy/CIxbf5ErGGjBepmcXPMuz5lXTQR3+Zdw3ObHgegPefymwjJ
uzMQg828dUTATBAE4xLtWQLd9I5ykFNrI+IixiOm1vpt5boz6N+wJDx74Kg5PCDQxRwh8ogxh27c
1TUR7PHVXbn4HVTp3hcFQIOIp2xcIlDpgrCextv3/4XXp8acYS+Sk4FKaA9f5ZScVNND6WyCY+uO
0w5+4gpSRMhhgsJHrastVVnfQ2FDzUIhAB1mv+faETg+PtLcWvZ+R4pK9e912n4H6w6UOIsDOHa5
UcVHwYyKji72Rg9leIcT6krQdnKGEOcukA9Fu4wtfmLHwpvhF3dRfEPlDCVVy8JE3u4OGex8iz+F
sYg8Waice4Dqv056agv8GXaOFG7aEi5JP56t/nHm4URz48VmG4/vNNd1r0RpWriZJN09dvUbd4HB
PdgWiQfOlikRChRu+6vm4sWXZujRb8r4tqsoSy46ScKjLIHlGdiHvXJ6aBzYIoUQAFx6jlsxyV/F
oQj2L9DWdSCLfTJhLdkCbMkIifGh4b91Mj47wxuxeaW3U5C4+3H6Nh0C70a2yp8OB8PANZirS9ai
WRQvjTO+t8uEQ9qft34yYqOaqGEv8JrgAeToSDAQ9l1KS8YksSx1/W2Vp/FutqtXIuOhi7VmO7zi
eX+tIIDA/5uScIjbm9llWAP5C/yhGsBxM3TmWWfWrjyyAtAySckUmBdAexwWD66NXm9OXAvNCBK2
H6C5Dxn039wTx7qdd/hXi+082WXIasWPbjHm1sSIetEcW0QbjqY8VDDLxjbdlWPzKKHgWHl8nyT1
Z6Zyzm1t8w0haxGB3Ekz+0eEerklbBYWNjcQKpThqFDXMGdYWgbZO1vTQG0XNRWfTfzW0rd5nfCX
267x2LX6h5z4smfW14e9uKOsuwzHOf5EE/kng59Fw1odI8xxsSk0lSdkD6bIuPdMhnMWBynH6V9M
s30cZcJ9b82S2ZF+XxcNUUIJnBPvqciyqxuX30Zi/iyAFzdOzkCLcVLvMVOPBntAi3u1NEJZASY4
SscXmyB+OKn5qAr1U4Ay21VO/ei1xcfgpxLRNIdZSNdWmMvqrZscF2BZ9yURdXHQxeyPnLQk6oFf
vVpe0oW+S4ZJY/We5xcKxCaOUPkpmT4t1uG00g/k/t6wBp6jVZNv7fozKvlKtML9p+XE9mT4FGRy
I8mkd467V3t1hM/15IGjRGdax2yMPvstcJLsNsfSbS7VaxVAb+RI8lXa6pxVDHXtiKGVz2dkmr69
5atI9yyPKU29pZnd5bS2oHwitmhyS7IGZc8te1zSCqs4SBfhpI9OgAzXWcXnlMx3U1dmGzrnuLsu
3hrcyndRT0rVybExKZc1sY67vcjcH4qKqkNCJG4u++PsQ3mdO5Ii6PxkP55TB/qirr9FCRestkhk
KHxg3mCGVEBAuqj0k4Q1whzSf4zG/q1DuQeD42EM3Mom9bh08CRi+E+3qjfLHTb1aOqDDZLpX0OJ
Z17phjoSvtkcrPuNZqINp9zh3Uq/K06FWOVr/vS2PXYe8FSGiWZWfdodzROafo/U+OkKqDooJDvL
ZRRXN5oIYQ1FyCNu2Y3jt4Si9/+/jInEJ9oChZsqiW5KL0AsmnuBewUYMz7QtLmtHa78+cxuFi36
lTLGnastMq5K4fLlpeWA1g+cxxnWF4emwttvOP4Xlq4w65CYHI/rCILTBC+AiBKTQq4dzKCc5YvO
yi0+LagcQfuvBZNsd93v0jPdX1+oaEiixXnzITkihItgnTWqaBfUzqXtmN7j0jd8E0mbFLPlwXnM
0fYKfPsQ4nCnry/YFP6xBsdP/MHid+fNfc6IvrDPSdT/m9efHFuq3NnS8EJPh1AINtpenmoiPdDr
mIvyUJxL0FozEfGdSq3HhDsEgeSTdOCbkZgNyP84B0fS4hM3vy43x4078hoyjwSWbG6KmWyhN4bW
xK7MKRxXSVBszUb8G7HHIxGOV79lbtLe9VP8QcYTQpxwvjX9KEsFvikqJa6WaXgFBLODKcaGi4hn
RJ1zsKmZjNqVqsho2oy5VxqqwTsqiK9GdnSDskUydQQTWRkx4wyGx+xdI5Iudtdua64Rh8ivrhTQ
oPXS51DktEvqtXgnJQm6x9q/8RautpyLDDYfeaucrW2KhgE+Tu4orhlUZqi0DBKdvRHbf4EzH9Gb
IAgMidgzsySXDT8nYJAogd4iJ1iQfMkjdCL9hy6U3ip9GCvreXE0/qZ+epK1Gw5R4RyCNijZfeG2
TYD14oqkqNtATpH52aymYis50ApW9DBFzDwEy9U1JL3hXNlBkgMaJT6wmWj0AZHCpxykHIaFqF5R
I+Y7UEHTpl0+2nps9kQnWzTbVUFeP6myeA1GzP1Rv04oyeqQtZvElpDUH+xdbsaZs2snZjt1/e74
9SkyKRFmPwnjnlcXUziBZoZvIIasAncVOR60EU5Ibp9YOQ+BdabhDh4HBUSw4TNnu5htaEK02/Qp
CVebZQAqzbsjIr3V6M5y4L23vP619gsTiDdHl9ZGCLCXL0por3O2qNAcHAjRjDsNNbNIT394lb6S
SiF7Twl1EAhUveKVBpSPUXREFdJWEJSbpviklHjMM/pp0TIp4yLJhUtDkvpO6K5qq+UTHI3cWyPl
KGL8bcyxOca4iGpzgTsj1AmRqeJZJyRaYSrCU9R+dcyxNtYSVHvWdG3gq3Pi/oJnCCIRkzZmzulM
/2gx9jf8jwsqFS40yNfsPXdNs2tz0v+JGAQwCzZtQKTYfMqYA9uN8hHERE3CIFKlwXhtNRsVFp82
6n2KYXcTrAMJ6omeneqvHyrJtJp2ooQqP7yAkMGnHTHLZe+1AVNX8FRQktztMC1kKvgmbam5Gnep
w1UlYBdjh/IOKnoZUUadAURI+h97Z9ZbPXZm579SqOuwmpvTJhttAznzPGnWDaGR8zzz1+ehym1X
2UmQvshFgACGUVWf9Ek6OiTf/a61nvWgN3aFEGvcaZi99NZfNimGHrayT3GR3nEuwQ3Lq0C3VD/I
iXWx+smthVSdDDmMA2IN+GQbcQh8/NFmz708N5mHLbbuzFqrfvR4ZzrykgixpJWXdRux+7miscJV
xcOYqKvQSvJNouvQrFpzVud0rqPTDjOv3lO1i9cveGoCThaj+5VqFfNDPdfJ+x1YvjxZE8pfkMuZ
jXX2wYb0PWsnB6kG7pqKwIQswAoDdxPjAQ+mvFvbI9hzHCfhVM2GGIULfcLuuD49jgNY7WnhBlNA
7gd9UExRqzFSWFWFwTkOYSprJJTnktMDx7UuhcFeiVvRaZ+JwRVoJwMdOGNQXHQrlht1JBBm5STI
RWXWe9vRiwsRuZsSkpy1MvSqNHRRaClwaAqI58nATWfgjmMNiMpEux9YpXeLNmrtdeM5gOnc4I36
q8eytZt7b0SuqG3trLlZe183UcTlhYMXB+OWk2D7hLK3b2qlZtNlBXchFl0tHlpeyw7u22ijJJQA
IwtNW5NO7l+psM2XccWKhBLeF3eqTutkY2xNoAG8aaHBEnPcR1ZYnc2hYtnYTgGLEZDCTrXCVzE2
4WcZqieH7qindBg/nR5FaWmanMYk/oYHz2qnpVd9c+weXGIcwETN27xc6kptLlIXkCu1XfqOWEJ+
G5ETpETpFbb/7kYtwxbYhhs/2NvUYetoqrtFl0KSCimxRToNDxnu34M/DC9ZO9J8UNT2dkhDx9op
+t6eyhJ//k8Y3nP1U8pGHBerq1V7x0CDVtYNDOT+6KGZOIYJpE4qbDLVZkRmexadXZGEAXrgJqx1
cKSzsBH0cro52mYYZEvfTJK13XZfLduEjTLq3lEoYEVKgxhxXIAjnv5TpCnKGsTlXUEZ8b7sk2if
miyosYjGXIlX1y43rhjJcTTG2hDURplZtnMLKqoGC+6WYsBq1FQqDGWhGFdugOZVk5oz94JAW1HD
GgGIT8qlYQ3tKU6d9hQC3wTk5jLbd1ORoK9PE8fPr4YJI1/zVpKrBvf+1hBU3haV5ensHmEDu3Hm
7nO4LYTwOOv/VCinHgS8lM9b0daYn9wBlPNI3mQeyXr6kBhntoWOTjQ0WNCPFLynFlK5ASf19xd9
1Ixh/+OR0aWMTg5FIObgD5u8VjY/TaBlSut2pLXkrGXIMdPxj51pgX6f/skwRuBpUZ2SqhvATwuo
SPRoPEa+Xy8KXfX2orOmB1IMeFdq1AHIgFw1zagbEU+IhamEUJ96PPnV6AefX8DahMnDzt6UPKGj
Zx5M4ba3lPGqwoXcBIaCU4jlpidsDqglhtwBGiL6TpjeD6bj3Se3YnqgVRp1WUSlmqfRJLQmqaW3
mifh9YXOGXIlKC7HAMK98KcuzdP8aF9VmCOngk0PntkiKUNjqwJShaOBUbxm8NrpdYJRRam84mJE
w2NtpO6u/v29m0zZlOlNHZHo2+SOcedZUX80AhrorOmdi20lPAxmqJzivnzEGj1cwqQKjtKOUCf0
IXjvUFhmQY5vBxNgtmmDqtynUOxIGvD3Di3I2IRYSceYCihaB6vB6o/BI/RXv1/70FFA2gt8SGyG
Q25rKrKp1x5//xahOrnLn9pIoXn5LMQssPIyjEAg/T+TWBueBtgRat6Tv3Xww1TkRY4/b8TSLDEH
GSLZcDW3uDz7cIsOxTLJGsG6GA3RyCz9VMKau7zqG/f/+KfUizCtTK8aFwRNZd4EPtGyetNVxaf0
dWuZUM80F/yUDhGCA8/alDbSspiPBCA3funZO1N8IGL0x0HPk30CHkvPzOrsa9rdz+8IyM2Uumbz
QGtFdhhV1byPLAxsfi5eWpnVi1jlGBlgATTqPe+IjHCmdLfhQ9iWxpIGCX5fRkjhOSbCmaam5n1f
U/NnQJrFtO6yiqrBTfmJNrdIRZ8pW2ApAnnV1otdCe30nDRMH7ZTXAmp3BjUrUtmyfqh4AjqJ/li
FCV6s4lCB0e1PJi2Gh8ohwJfNKywJgP+7IfizqLNtFDy98BxhudCtVSklo62C9ksg8pj0R/30d7U
CxYwRhVepVOctNZxlkJ1syv7T7IB1NIuvGp6NZyRXKTqgfPmtDvHHNUdyZEqZB7oKSaj7N/Kzr6W
LV1dedXdIANaW47smLOiLn9K+m/XH5cGrJKe7MWd5zrmnWXYHFjM8BX4lToPFY7AXl2cbEH83jBg
Phn1AdKrck65Z06lU2j6oQb0xhDpwc1dDLUQNU6wQtWLR3CawX/UZ2CzWndF9dCJdQcnElHIHED7
R5fq/rYvCSvlFlnF1qO7ySLPzXkUDp4qveGVRAmjrV+uMxsWXFvKpTaUyUcXQ7UFeSWOukhplOmL
J6J+ACBDGIOeiT0/ZCV7B+KDCgAlCT/RDtZD7+/KOrceCty18xra1qWLmuvkTl1GbZdDeSKuL7OM
Rs0Efs3PZdFpUXBwh1E9dIraI9dQEwisnzdNazi3YKGQPQLJbkcndlXUS5ZmcDD9mN5GG+JgOdBI
GOsGp49O7jODGZr8fbKrWbbs9AEzjX+vsiYDiWyV87Hoiq00ZblOc4i3Zmpk3Chxl4GUXqMVmpsx
su2l6VHMRIDs2AgON6EvuM0THgztEFJ0C1Ex0XqKYFkIdID+/LQ99zgbQahilQnClOW84dDLyk0d
86Jy0gn2mHo0h5t9jCjk3sTUgGAsyoBoqIeW+8W6rjsVnud41tWs4zLEtxkgli7xMHMxdZAAun4E
oeLIeVFSxFvRSLzsNfJbFmmzUCkvMgIpb2PBBUEMqaFuNj6+drCKtxK8BLyVbtEB0Tjg4XI2Ec9R
OuYoLcGrTvtlQN6DJ2oATbQ72FBKAYbH0SJBwjLikjIcLWEnAnGVFY5Pk20uNxoNpFlfMtQmNkeh
1n1o7GRpu+70dHLflTIZJ5QWy7KmWo6FeSt1x1trlmPOnFxby7SSmzpWX1LNeGSOSBhdc3s+2hgE
HQ1Sr86lQTIFgGwbbRLejGnoiWPQ0+gy4NZHTLMxdKp77m0Z5zLsRakSvCU8ocwKX5QtGOvbKllb
vCmXYVOLdRZn+GOCF3SwYMZNnYwSgUvI03dNorwG0/1vqPRLy02cxWpxHiLr6A8I+qqvjgu9VR91
tlVz3OmT90tGkBYPOI/7R74dVEHcOhnNFwPsTtqVjItMB2gL1o5TDQqMwV/aQ/yYwjFsijAMkuox
VmQOFp5vRNuYW25K8kYmynemwC0UZgEEpIvrZQYGoK9xgupBTG9J6+36NnjJGdQxR0M0IMzw0OcZ
3PmRwsBo/O5FIqmr5MvydFrBs3AXmHaPqkaUbEJ8UB/mbwO1I1M4rjLZcWxHdpqrRo+EV8hpIzM3
3LDcO/Q+9xrBRlstboWuHxl4M66a8rNkXS9jk60aTqTcUohS82Gm6ds0WydyOwobe2vxbGTuuRbd
p9sRIq0q69Xh4BbZ5p7faL12jWgjeh37txweAWFRGRp1ZyVti21QU17ZTmplnQj2tTiCSxbBtUnb
RtiSPgBb7nParx5EndlLuM0Z9a+MXZbID7Zt++vWVKlTRR6BG4MXVkegqPSILWeeLDjQUy0x/aV1
0T/2usIhORYGL0GZUTtHCTmdm6Whb8Y0JzGThWs9rj9rEFlzz7slVl8f+sDIF8g4ByNLaYDoEIwU
a99G0Lrb8ZwkWPxLMexyZNe1E1WPg6btfr6RaIQzQz3D7Mrgoh7dVCQLw6TkkTZQbhOzICbcz0qW
HvCqvcqIV1mxS0iUeAKSor0Sxo8XxLN31BQ9CmAQM70Fd06KlBLFQb0L9eGl4k28qKfcigwxMtos
xLAYRi9Fw2w01aiYkYHb378Omdq9WCGGl/QjNNkCthHELTkSVLbUbaS0jzSIPVoDz8vgaAPABgSe
w+Ua6GnjTjw9fZ9RAtgLT57tMQD0rab7ugg/KgllbBAroyOuYSjOY0NH2SbnpoZ5HimkwLDhN/41
HJt3o2SpRZtfvCAl/JKakpBYIi7WoD5YCjZUDlJsfLL4FbOjtaQe0Cybbcp0MCsyFkKZxu7KBeFm
myYGaJulOjxHoG0hy9twUoc3ilt+VCRJvMF8o3EeYkr18/rZpsCZHRQrRyd5VvGzRnnBQkqC/0J3
+bnIsrK4oqHA8RgTmiX4fhxf3aYpvmYzGXbsYt2bx+6otoKv3OAM4bTefQ4rh+pyziBGpmL2o+j1
11/+7a//8W8f/b97X9klIxuTpdVf/4N//8jyoQSwV//Tv/71Pkv438/n/P1j/vwZfz0GHyXtT9/1
//aj1l/Z6S35qv75g6bv5u9/M1/9b9/d4q1++9O/LNOaWqVr81UOt6+qieuf74KfY/rI/9M//OXr
52/BevD1l1/fPhOSxEFVl8FH/evf/mj7+ZdfEf8dUwr159X6/cWavsjfPmL6Kf7y639P0rf6l7n/
VmZf6f/8k7/eqvrnL/uNGVBTddPUNNZUzq+/dF+//4nxmyFs23FM3cJLbYtff0kBn/t8kvWbZhu6
ruoAigzhONqvv1RZ8/NH5m+mLoVOUl0zWZJq5q//+Ur86Tf6j9/wL2mTXLIgrau//Gqq1q+/5L//
5qcfVdqWDYJCInfpBnMysy1//vF2g2rJh4v/Vvm2BHhupNvIMS5pjTxNNfSn17gTyB0AqslupLka
Y/YJq/s7n8Sm0DQpwqo2Smftw1CDf0yFuTDeh975yH4fvgnNOA5c/7ZbKzGJCI3goJK4+1DYb3Xf
v0WJ82aI7jvR8eK54qRF/rNo6T2Hb48Zi+xNWvjfFaycWSV5zMdgQyuzNS84VY1FmVbph0ox38o1
ZUXaqE12SuK0j5LaBdKZZvtlu1yGwIphNwcNqdWRw7GF4xojexyYB68NrSfDM2JgQEF082u7WvWW
MA+aG4lz59hPwLWDmcvMDRDdDhY2IcO1bVG/muTEPHrPjpaiY6JSK3F1DY6nuuyeNC/mVhLT1ZMF
hFkiF/yoi2Oal+zRi0IAMoCckagpzGExBwzYiPK94tm0qVZVTWBTUQjPOcFZJ8rORFpH9xyXRvZK
7Csn5bY4pFbwwcBBa9Ow6HTFnZggNbg2C1EV+FhWZgg0RnOJhLdRBJwQ3wbBiRycsBIYLUaY/Ir2
wMbRxtims3iY29xx8FoRejRVbEGBg2OvaGZIBsy1WHHZ7DwH2Bgh55vOqo9x8DScZ8UUv8VvxQ9k
iWTvug6L84zixhEeKdAwwuFNMIyHLCVKQAnKKImDDblDO4B7I+DZbgiY8H24GuZdq+8WpF5h4ngA
mvLx2oA6FIn+iEn7Ti9ITruIRngZ4mgfd+Jiow3GafhJ4BVsXBc0cyy5zBQxmb7Sk9j8jI9spEoQ
r2b0FKjgM6a5sVMoslET2Gy6P6IG5gltOSboGVvwJA4yeGIp8/ZohfygvXsWg5Q/zQxZ1W8603zS
jOY5Ts2QakjMuh7amksQaBbWxblvxA3bOeS1KlRIg8f+QuHIj2MTnQuLCjGDVtvJIN/2SGo0pGwr
CoULJjP436zTim6d6tNTKClf0eg3vNqPoik2gA8ftLZ9VFsspkHlrNOA8ceSxjfDTcoON2Ji5+0y
QdUaPaWx016LlBUTKp7r9gd8e4dQZlgQxJTvqHYQLD6bmiy42211X+85bKVsfoi/m8VRGNmNlehk
JZOUY9DR59fQx7Ta22eDw141e++7MVl4ZXQDRYctLBrAyqjMUmRgUJu6BGcucTaIPM6nXodHo2Ap
S6Rix+4fhkHG2ngEILYK1Z4qrik6Z7dtukmwEK07FrSTaLYPrORUh6CLO2qJeIOCUzDdNzTy56CL
QWAp2htL9L1jZCe1dl51oW+72N/JBF5zqmy1MniNwe1EhWTTEcaXytE+otSusIaQLq/CjVeQ7Zja
9MhFs2eaKBO4WWCrOKukKuk8TKm2w/c9GulXMqRvYxY96hJ3JvjDFUyZK/hPmMMQ5nOXDL1z0h3Y
N1FXUf3dtDB5UXNnSWtuQIJMfbnag0eLydyMIB7XWnnyEtxssfalDVxzqereZzrwo6F5kLr+oYzm
uSrKTavQiVW1Zx2Lt3RECX7OeY0ad0XZDfCqZh02YqpDXnmqCTeK8wXiH4oBHrq2hGfT0hFFvUL0
3FpuvuzafJdksBLo/GNgGKxr6ehXTsN3IE2etSL+bAYWoprPFt5tLphYnxmD7/IqWnWm1lDAYG9s
B/opXRqK6igThmqhDU4wz5rktZLEDoWG5Ev+aSA/Ee0Z1F45aDxFBozzqjo2lM/BgAhuvkLdsCJf
U3SdWZBRTRJRmWDWiAlNlxz6lDC/x7Jd1lDtvLFeQctE56uieqfECc0jrvEc2t4n4sSV7kNrCVuB
hGOc9utYQ13KQjbrKlsasVVqtimKZr5QA3vLKEgn4v2t5f2rpvXKjBB+f2it4n6EyA37AFyhn3kz
a0Bi92o12PaEFje+h5snLXdACkHz92tu9WDIoFe1xUBeHBEqgvMCdqm882DoYCLJZwn3iEptv4O6
UJcR0dZD006WzLpKl045Kc8J4mriq++ckbdsp76nZnMZFle4eiDzcvQpU6NJrWF6Cpa2Rn1IUTtn
5JFF15Rr1riEDfJmYRbGcz7gSrIE/vq5WXywo6q9ftuQs8DbacwiJw8WSMX33N92eqsdGLpR4gbe
zJ0kd2j4V70yqATzzmoi2XM0vGvGEH9sFVxCvX10STqGFvXTkz/VDORBddyjHxlvXIsHoRCMaqUN
/dCny2As7qpcHiiaSmZRq32NnTzhzV8ovUJfr/C/KFigP9Un+IvJELZYfykGqv7aHttWoTCYqA4q
dceGHnJOm6jvoxA7jhhrqyzPhtkfgWEekSQf9IAkupchusV6fAR/8ZaI4Pn/ygj8/9pwa+oMlBwF
/hfD7e0tzVLvX6ban8/6fap17N8c9ojMrRoXElfp36da/kSXTJOOwVwxjbvGP6Za9Tdp26aFCKRi
IWb2/ftU6/zGrOtQSGpaKjcyVVj/lalWZ3L+01BL+4kwdOEwmmkmBs1/GmpNyxhEHPfqmiqKGJ7x
dCtkNbCxkilSCyl/3k3ER0vllorfemqMzpOt5xjjOmFFBpYj3ZFRmyxIyiNF0pzLac/IQ2TtTve/
EzV70g26sQ3jgk+EVqjGpY9PDdbkA14RjXeWkYKPFqhsqRNAPdfyuz/8Qv42yP9xcOd1nn6IP07u
0jQEhwPbtDWBZUJOk/0fJvcsovHSjouReQBbczHoj5VLKtJjA7owEKtmYzHFj2Tz5IIjOOE3ocIO
zAK3//KzZbe40HId8ao2PopmWOElvY8xuFGxU140yTE3os5r2le1Cz+sxXYs6jtW01TvKIV5UAjM
bR3U0HnlWM02GAOeB2p0yeEp4k3AA9lpyovpYGqjLhvEe17pi5pbJFwWxkMquAQ+CeeMV6SEO4Kt
SBmG78bVhkttAy4ciM67kb13avtxGCBCNnBTJEiy2fRqzFJU4FmBhInRAbEvUGihLZKtn+s8NNKH
EiM6FqmtSqGCFbXLkscjPb3zIHOuPTp/i22cuM0T2WNgNtpCD9R1SWUzOge7R/lQUfHE5nZRtwVI
rfyOtrLNaNYgU+zdiKwfoDbPOgxvc/YF2xqW5qwmrBqoKk4HazlgEaiDkDSBOIXQmUJkkjx17r0m
pHhPpShTA+7DMYIyFZ6W67Zxb3Yg8SE3N7fBzN5OhIxhFeA244R/Q2FZNMJ65SgGSsVF77PXJibA
WM+XqaU/DEGxGV1qmP3sGtbebgTt4bOFwp+QzV0Fc6lPlUkfcJr4bGN8UnEEK62rj4PdANnIP0nr
n9mgnNDh93IcFsrYrHhSnFVLWRY5HTs2TwTqHdRK39gh9lM4+nbgbAwW7VCQgiffrIlJjMSQGzzj
zG1D+snD7Qrynv7vDwwKL0rT7MBXn2zVfa5CDoYNjhfeNSVNmDg91jTBrJycYvp+eGvshv4mzh52
MIJQ8DmvKKPD89bZe2X/qPndpTULFDb9M63cncg9Sj/A9WKDYHW2Lcf0FPPcJeuXkgyOzpXuPNMY
tbAmY0VDGN+NDarhvlJfow9KeaLG/EgwmCROp94CV906cD7UgJGl1oELyXu11DacWDxB/YQstU+/
AANqsgbKk/SJHMmLZPtu2f7Rb7Q1vI6TWlb7whLfumw5fWHYBoXvGcnSb5WFFLjcM1ufCet9kkJn
FeC4WahNg2BAYWUtWcBiLpt77Xgwa0TbpAAu1FUGqWFTUTcR5T1z+EAZWb8gnzUQ7ee8BtRz6gaq
ekZbHzU14WLEHU1KgwgDGClnVvaptmrqyN8BoR7noM3tJSzWqyGs7zJSN9KriFGS94kM7VgMOO3w
QGEOCoa7GHcmPUK8R2tH3PVK8VKn05JaNuGyK+pHttnN1hrNN0/Kak0FPYtbmRuY0RtIBLZCmsaC
Jh3B2nYHjzSCLR4HHQBfFBtX3aIbEjPzI29LhmomC1xtwdVU/DMpqm3m0U8GIybCmxXc2ZKwLKQD
6rvUs1cVgpihc4++zJGa9S6CwD09MbfaaVlNahLUUN3dJybeIZrT8D06FntF18V3oDc3mKLfeUqA
qxNUkgMIAG9blWJeSibQqjatJUvylLz2YOE5s7Ztq7w1db+1CbmivKjEZwc2B2WwzcuOsiuFYIfw
u3xLbO4rS/xdnOCzK6l5X5KY5Rp0SwKVRjXvOtKfRQRKZcwZf2wvP4GEnVQBaJVD6iIU2DF2nVbc
C3y/kB5DAJ1ZcGGbaCAsAp4JUveFOpMjMVVceorxYYpQrkRIFq/rsOpNi+441iUPN7FJLddYmlr5
oNb2WfK7rIdKQTiIwrkXRpDfYRZQB8bMFoKgsVsHGzoxAkXnlEuMaid0pQIIzeU6yPhVJ/E/R7/E
Z2z5JdoLtBAqbrWtXZc5jY59cQSCyoqgHauVLDgJeVMtXTRGcxrdUkLT7lVn5ry1jn60R3OXBgaP
gzJeq2inmKt500Xac9bxDWWGOoVQ0RFyv1Y4wUPQHRL/1GnhNylnElqmES+trODOKLCIh4W7trxi
F4/ZHRUmH4ObAwbJDllJrg27P/sOK3gxUxKZHNHuuzqhnFZUACeE/1pWZoYkar4octgR+mSDLbWd
oWGvTepbmmjAsIJdkBs3PLSgmBAJyQ6tWDsR8yvAyRjvhRYAk6TaEOvpztajw5DX06YAJ1mt1/eg
KwHLpAPJL+1S6dnGcGFIVm7xmSjOSyz0Jw430F2tAuZWQcOfoq3zHj1ngMQA6OIbefmm5u3B6xz8
NrZJH5gl2LAVO3zN5z5Inrta5VSEIU52TnvnBpxLeQQ3i8aAbqdX46dpIXH4bY2xn04vnhTkfPjB
Obh2xyQhpkfrIg/XHpAgYbQiYSNCXuDZ7ZCpAz2Y5+DEsPd95h0JT1+k3U4Bc8TqBv6+Vt9Um7YM
XWgXNyq/ogwMRxuy7vecl6Yqk7mGD34m8mZbpeWD1fvGpTIx7o0Z0xXPBEL8ZfCiUQive/p3gp2S
e8uHatUUtUAMKDQRHXHrUKdXZ5+do3zYovwK2+jRdxX91pSFsrQidhBByO4ypPBmrtp2AOLIzl8J
c1Fo2sXOsMajQn8RdyZ6FeOcoENccOtUemBPTT90pB919WiECbnnQN5Xgn6p2JWjdlJtMYAwgwBC
S0mTnkqUZyOPX0pdP3VR/ty2xdFoy0e7At1Gq8495ZFPA0l2ONICjIWu4Ufw34sOw6hvYqnjMbMw
2xSoIeIuLxNk7cZ7p66Q2mb6xXaezaE8xhvuOtTRhRrnaQ3dFsyTtQg0bBoGTzfA1q3OZqffV1wN
oe1QHWyGS0i50T3o7g7OIbBkAtsnI1avTWDf51F8o/Xz6vTdyWvuCm1JnWXAz2tqxxThWQ4IkQHO
R4qGyXvWOSXTlB1P+UrCaHBrvFdde2307ahfg4pObePgCAJO8+asGT5xT9DNZbLqxyPd83O3oc7Q
VjZwhNtkXcI97ppnP7kDbETK1yGwca6TdZxv06fSGxQ2cDzqEENqAmTtYhJF1QaNsTUIPVUo7f66
lh8KlxKb42uO4c58HuuXvE3mRffdUbPjsHUxVHRMjAnFJYsOeUvGEjQdQejOvQ68boNznEY+g/YB
dSOAFNH8jDyGks7e0B2vdJ6CJZg1gzE3sXaRa5+JqiHVpS8deZ9jSxeQsnyHWwBrs2YRxxjkjTfS
6vhhlWXOPRrBhTvyuQhObf4RZw34W3uhGcS1b2z21PZZOgcZHL0SOviamNCYXqFHkilmv1RqWx+t
UDKdwLFqYvCaEU00bEA2UGEnlKfkKRg554HnVwofOSfVhSuZrQJl537TL+2PpJ7LDi80jUwFMyEY
YN5+nnuJ3KMyvOfNYxBri1Q5VPKLOvQ5DOeFXeoLB5V3MM55wN5sn2PCbYO9Kfa0aKwT8yhBEBjj
JabBdDLjF8sEPZQn8Gf7VUXPSfKS+K+ODZwQbynrJEhr5mXE3V3myDHhJoQsFg8XzVPJnocQbUHf
QR7jTqNO6bd3t6fBGCqTcpqOBkNbLkbiRAmb9SA8memWw9RsQi+hFGTeyuwjyNysQVmu5Cj3EDRZ
snVPZcf1utBJZKgaZTc8IvPsu0vlqh4AlkhzVTn5WoOgJY9tMqwr6ExgqVapfxfynUhbQcinRju5
5uKb9mxKiY9tpM57dWFiVc08iGzaexUeWTMxQbHsZf2+S9gCpdVDEhDDvhXeK/VBHgVarnt0R6qj
uAIxXxopoyQ8IcTuodyEJoeyo4JFC+Y2CRflS3ce4w4D0Fztr3qwGNJ9GOwrq5u8hRtBk6D/ZvLl
kuTakZcNOY9x6857TA1czKi8rv/YUEGl7qnbwRwKPSfn0ZO9dMinhOj2hgGuiveYPIaYHEJiNZlJ
T1vwReUxb1hlOZ0swtjA9+OuS+ej0vdOcoEGO6NHGHc2vxLyKVQhqG678BB2U7rfeIjxKrs2BS0e
NrjuyeiSKQiYkBcEmCkpjRzrcxC9YUOfjWozr2FTSjvZTb6rJMWBMiJvxioAczlskb/wNGfrIh63
eqLNmpbeYmIlw4CB1bOXbqKwhZQ4uYMj/32X9OOelB2XNk32kxJdheIK4YEE+ASQD69Z4r655HEN
E1dKPlSU5tI+W43D1AYGzQ5AbPzkVu5SRhgKlXJJgv3AYp38zX3pFa+1oLqEhmK/DGG/mdsiTdex
zeTO+fY1haTcmP6yDvtFN4YnrGzswk0I2Kwg82qtjt+q714K1z6MnQWR3gRlrdM2Rt/KzqVTJTac
jeJM494Qn2I3ID9OoUFtQ2KszceCDqG5lXXbjAhB7ur3mtddaixtWsOZCxBiqdCwmcfPE6ke1f0Q
xiCVp8ASv3+6hZHsLwWNsrL2Kbh/1chBw+4KtHApAwx29ykPS0+0H4NK93HdLlx87VHUoQoEryCl
N8SS5536AIVxBmNmX4wEOxgPsyLaAchZVTI9x0a5EkH0HkJfGsyqXlk9TQX2y+AXW0xfs6IvLhqQ
nUhcTJXO3XZYhoDOpSrWQW8uLJDDodFtdKr2cr+bFbzBxvg5jl2swhi+MYBIcKFievP1BlXjNtYX
9hssOgr/HmDRWmnNpU5kGT7MneP7cAzLbUX+qoUiJOq3ShHlXBbdSasZFTVtWYjqsYHiyxyNT0Sc
OvwqK9XLnm3bO5SUHJVVj/5ObYbmcdoqlmPGyT5P33XLRPMCT0NXF9Pzm0Sw8akXVijN0a3qJgb2
rVMYpsm9OZ1veMj6vZe23CPHtRBkNUHcP7Y4fWdtHd1qjshZgGvA9pEJkV0eCsW9NL1G9K58rg3Y
VZ3eY3bxcEJUbXlGGJq7SbUDmEcVBGEFAxy3D5yz1JHp3eZej3aF9dZGIT3s8DpEmix0Ldt4yGop
FiyvLT8ShYQn/tBiE+XxGtL6vqS+yqWBhDn0Qg89cR80kTJZG0T84v5UEzAfDeUGzB0/BKXXMEHk
hAglyVeS30Hxwt4LMZc+SW53k4XQDFldSIjzfpjNHU4LbUn8r2EdoqEZ4dpckTJYY/xxrsCqwLEG
1bZJ9JxnR9+sC1gxHpLrHCIX3nt3igCGr3pVUgfsBwpYpJEGyTB5wLeNgNDpzokR3lq6QQAXL4dP
kCrAUY1gxOasu/Ico8nMGlxb63J0gEUXCgsFV6lm/39djBcC0MsftpP/4oXYv5EffPtKvV8u/te/
Oil+Pvs/zRDqb6qOlurohq5ZQrKG/t0MMS2UsULoEvO6ozmWzVf8hxnCETouCKnppsCr8CczhC3Z
5rJR1jRWzVL/r6yNTdv8p5Uq3xEbY50vwU1gsoH8eaUKUNx0+lgOGyiCyoEEM7HcjkeKEIZcqgWF
XWbJ+GrEY7B0gkxln2URr/VhoUvr1W557ro9Oyh8BoBTWQikik0Tj6B7EXTHrK/YA5AwzakVSKYs
pvaopORQCxm2u1aXECcHniuwLh1rkkOkfKfVmwsoogdg5wjmgzB1+gMQMLlVtbI4tI7MaTWuHVLf
3KtnhCTGRRarExdH49lrM3a0Q2sQ9pImzztqhGJJg1qsqG/J6BF2pnQQTHlH5AqkFSZzwZ1Xtx5s
17YXnjvwFCmzaGmXcApLv79L8bJ+s5vNN3pFyreS2a1Rh0taefuyUwh2UlMepXglnIBjbV4Y2Y6I
EHMPRcHbeBoQYk4iIBPg9wvLPvWlrS9yOXzbMdz3NuN0qQ18aScm1zhjheTTRTqQ0tBz7ej4Y7Kz
EqfbxG50HrzuEGK4nkEHuvk57YWKbBa1YHzrJcYCiOB7L9OMmd5kzjnRvZPG2LYDXlPdVUUlVn2k
vDv9/2DvPJZjx7Is+yv1Awi7uNBTupZ0p9OpJjDyPRJaAxfi62shuiMtsrOrzHKeg5xE5BNBOoFz
9tl7bW3YNnHj0wTgcQoH9g1EoSF55OpR/AwLBHdFX2cdiC2Lsk24qh2N08kMc81DZ9O3zYtq5XeS
aAXWkPBXGcy/i81RtxNgD5FsDn0yrnrNuKYlWiZs0nxTyxqivYeTlibQDpjE6O0AD3rriXPhhnKl
dFEW+nsOf+JhCrP71Pi/peeeRYGjtzCLD5NsK2KSJFXgDS8B7V9IG+5HUDVPpj0cLHsObrpwlh27
/YmS9GCgyO+nNoKcaH5zFkYIy8r3oqe/vRwztgtzX/fte6Mbl4bsFFaUbmkb4W8td95qT9Ag2NkH
6HsrdMlL0murCGQWvRvyWUDbra34qCpzDQzsqXbjU6/aeT93b25ENR6OeiwBirJaWGKMZ7QlsKE9
5U57bqpyUQ7YJqeCo3pKck8DWjipdaZII2VQkirAcEFqHkpzslEFqadBSd0bFshvz2ZQ1QB/LMem
fbPR7JdwmN6CGOkktlgnAyf6MuoW/kk3RDvDYe3zh52dxcUysBqsxC5aJRGs12gYHhslDnZJHy8q
l7fkQos5OFR3awxe+5zzPvUUDmaSRTDg3qlUhyMhBjQz6nW8g0/Ja6y4JXZONs4luGmV5NIsix7R
0DXozpl/kAZoZll66+RE7iDUogVBbCwptrmjSP3cz+BZryGoWDpacy/JErMmkOrCn3U2YlDiYSHK
bSn50mbS69ZWLehi6K0PL1LfYTH7jQqD6dXjiJpqqy7BjTEZZrOjWQYHVDknjJjZ+oZuIT34ZQPJ
WIwiTxdouy8GFW04EIaH1uJDpbqp3NKCFHIdw95uhh9SS++9VyynKTo6FI7Sb5CcSJv8CEDN5ejc
W284RAlv6sLclxqZSEqyOXy3+blx+VsZFDYsnWR8CsYgX46SrJgIGEqHAqWyiYzvHu/3Q2zqj9nE
mSKoL67Bh5qoHg6NiOI9wdt/W4J0AJAnGQkxWOvhDEkdrSc1YbgoJEtKiXzjdOxfPDP2vlt8jxWt
L6SaZ+Z/c/N79rZJTHtZhV+xyn50J/7OJ1bHqGUjo/hh5/bdabLlsxLgMM3wMxzscz4TofW8eoJM
dSPGt9NHVII6TrcQMDD4TPWLH+ZfMOweZVu8jh0Bcx2A4UNJn01r1z+ZF+1M1WIsyvAkW0Z00Dp+
+Ic2PvJCPBkpVDkOeKREzTvr7VtSpdsgomrCpm5g3+MKhvqURQs7S/JFGPnGB4BdUkVF++HL9MWt
nReCdU9d1h96OT15elYvhpBiokTPn/jKEsIVHXWLJUc3yLxUgo1bc4AglVs6PI+JNllM+DCvYPAM
TaKtRs1+DFoAdvR4PYyiG0GXA/UJp4nHAgPrwrP1Z78IHnM56DTLGAUMS2geOkkVbHIt7lv+GQEs
nkOAoMWK3/ng5LLEQ8Y+KFPjKeE9sFCSK1lSYflWPto7wjT86szmI4GJx1WAxUQEk6SYCUdt/lyN
ndgkKRcLo3jshLlRw8BDI/Xf0nm0zmhP5FORfjQgR3i0epSx5FNJ7oAuK/RFPjK58QuYKLTMPwEj
lfzg0JM/5IzIKz8ZL05s9dD+3e7Bad1uiy2DrwpvnQczhEfsaKO1T2ensD9pnHAifBLWn40ZHgXq
uoZLBObiAp1uZVCr9RD2bs9Q77yYNeKLsFp49aX/K8oic6MZ5riKkKaU2cEvl8Xdoa51XTeteeDZ
dNMHl+6qcNg6GqlfZ1RMIa2JqYl27x4usk+8irdTDw1CznU2prHzSgroWp9Adend+rw5ZSmJ5zEt
uEWiFJlMzrCb5TudAi+E39B7HY94GUBrwFmSzd0MFmBTiVtZzrQv+bashRM+TTLfVFwLHrS+eAYS
TpFFJH4V6WxrqvJPSIDDIrXqdyzW1zCLkM2ZxrXqNZysO6eFm2cV7UJXbLxNSCu2Ba6Iq5q/rAv9
TYOZiUFp2vlVWm8G9stt1Ef5BTphtqwaI1qH2GseKsPgT7WwNeW0+tBmG5FtNw6F05yxk2wHi/iS
qQ3vVU2WRelQR8ZQv+iYuUi2UIhmEFJZ1FSBIHcTrh55F3E0Cde0nI5LvaPuJFFC5wrM2lvnZI87
sNcoN2tzGM4ETiZ2eVjMfg+ZoUA60fKNV1JoNVTtY5toj4N01rSWzqHxTe8Nj1HA32MqQ84pE2d5
fnYw1RgbdxzJfffDc+9W4K2Sfo/stI8C9jJb8IfYorSjxX9Wkj9XEuwO/7OD5YDD/r8O7CT/YmKx
PX7hX9uI8QfxURtijIE/ES/1X9sIBpQ/8JDMqwrWFsBD/Jq/thHnDxYNafJPLZYS4lD/MLHo1h/w
jITt4dcWtmX+W8uILiW/0z8ZPPB+S1YezOP8jo6wWIn+bvDA/GyqIEvpuMcW+svkKPcdJV2p0cst
K9K/GB+eSambD1mv9+dU6XAkuBO+YP681alvMnHoMD6nVeGDRcVu7Bb6IYBF+tDmulwoKlsAXWRz
Tc/JKoOblVBfb+qkSovaP4pKnAcTZNFUOr9kKF8iAo5Sx8mgfDBCpOXEKnLVWbnWPkuEsZL0cfCM
oBdbGd7FCIMvn6o3S7Q7fMu/+L8MODFt4rUN+HKt+w6zacea8+VU3TFEIdpgtjB3sQ83bh6PXUFI
Mm/zE9Hecu1IU/FCh8rIizlZTTDXFhpYLqatIYGNx1AU1eWhDugkCjRYXHrHE3OkvWUBXKzahSG1
6Pxoc0r33d8cSZMV9Zmvjm1BQCmiHeSunPE1+iawXS3cDh9Cb7X1shJezaLSncsWKVEJR9u4mH2o
WbTkejRlufTqminUg//NGd1hc0Nr9yzcb7oXixcmvAKMbm5uHbrIH5oaPVpBs2/yZldMDpllOzt6
PduEz8N4EfbTuQw9qsGLEq76sLKn5DTMVO6pJQ5q7mRZvMuUZKUZVC6SpPmrbtvvjtVibopapr61
qjXCm914crDoPuS1eEoze8scvjcbkqQG5TShVR2k6V4rs71SZ2/wCSgutatxmHSwEimqsV0m6lTr
j04Z7JKEx5ZV00ObTfFdM8VLPhSfipxjWRiP+Pp2QeWfXI5LD/kobPjnNT5zwjTsJLR5cjo+0pT5
lAbcerKgf2v6/NEH1QrZ/I3JaF1WgGucvL5mWUSrrJ/CGhS4LaztwE/bUsQA5MBcP0UtlxQziri3
0F0FkuHO/fyrl+FT24o1cLMrQ+nAU9x6MsnyL23ZHDFF70daJlMtjDAZgnpNhL4KSl6+PkfLjc52
MEFx5IAergYDhTYbfxhs7kmGt6g1mRnUEFnYV4GqJfqMHlVU5zB48jLbtWX0HGbF82TVm2gC/BS1
s62kvCIOcDr25XaQ5rvMk/FYdhzR3J4zH8FYptFA9OtYZ2nsyF9x0CaxVTVn6ZafXWw0FFNyc4CJ
xN+1Tq9hbn+ZwfjEgM35LWkPDSUfD11dR5sxM4p14BnaQnbiI4naayBdDi82X376cmwuFpghGNtZ
vNQ2MTklyRxuOyZNgPx69K4RiltofXepG9u6ZGY07HwtA4LVyk9fzNqwVlAV3p1ctvQkFiMBQu/d
c83PNNDp8RrmPnbcESirWWMfPaAjurI/jYbnFli3RgAj4I65qoxoi4C7Ku34xCuWU0oTbv0YriHN
EY+JpIyhUOV1ik+ysy5e1W2nNFvrVncvO/3ZzpxzQifjZPoLR4+xlPrEfMfyuUY1pHkDT2kRYfIC
dBUc3IFu0m6ymstUNGeSyvfWwimPv5s91naHTaHyV63E2eOI6HchTHKAQ/1DehyMXSWc9Yi3jlhi
k65EDBOKsfsZyEQ5EzHjTYrcuu6T6ebV0dkTVJxbGgmRxLDjrQybX1Eu9RUcGL7OzbJO+4+yM4+T
86Q3eK4SvWNt8q5abB7HGpdcJiltNMfHNqcAQZLXaLlCjU28rF1AO20/7n3QMY4ofwN4XY1o3YXp
PUOW22ROdmppO2M/IyqXO/1N9OKYYhMYOesW822eC+pz1aDWegNLvlapiybbfZWmRJj9/FFE0xeD
D0UFlfFui2rOgPuk6HTcyS5jPb0uyzK0X6uW/2IgXn8S658SGZxEWNzdkIobl7jfOrHNb2uAmqfl
7mpyu6+yxU/fNRF3sIgnbcotfUWC+CO06DlXMlAHSeXjgnmIH7zG+qhke3Rn+tHg1C/U9jgPAuq+
18abpqiv0E9BWaTl1jZ1LMt82DH9GXQecIXZtVE17DIfM0vmoMlHpUugvisg1XXUeJamQgfq8c+E
rrtwKKZfTFnB9yHzbF4SDYB/UFwjCRwy2D339I5jZzbAlq5LGFMUA2olqI00PRsGmh/5SVrQUxrw
dLcj+tx71AxW/S4rjP1EfwlPSUWVMeYWh3vd2Jf0QRCd4zqWPhYy4qhTIwM2bYxIjgXdlNwP5Xjr
TDYA3DNBNeMboNZgnFGsS8Yt02E0pc0pyGxyjjK7jqXZUQbif9FJSZrQy48ZMQveOfiyu5tVNm9h
y79QxLpwI1XfypE/wzif6yXRalobg0VKI1IQS67dPQhLk5PyuOuo2lvUcUYfHFeSSdaYQ5FkMOBE
yCwtGSUNiKHPMXdEBzX3kZnyRm/2sTBJGjWH1DLvsdmtEyHnTYuTjjdt/HyksVlhzzehWJNREXtI
fpecYYE6yvI5jojgw1V4NxXwe46NgT1iFuAo6RTqO/do+LZ3Se5c+TquxrT5hOO7H/zkUnT6CRrw
uerBEvp8NbnLJSZ54+i7MdtXY0A89QCuoKTob32Awx/2AZTQZNu5PBvxGNmLxowvegVcAq0yxRj2
MDl+wqUioNA15gpWDh0YPUgEFk8F4LnRPdHqI4v/Oapm9FqeHFwNTpxdEdLEMFOuwsR/HbP+kaPD
Nqjrp4b1hPYBB4AxDzlpth9Nr78I03upQnLb9nCyq+SmbAaEYW4Zwlfy04P2WqKXYF2bA+kpS2fO
vEntNkl/R3NPquiPdCZsRyeEZNdFxz4t1q3JZz2ABxANKbno/Gb6wNLS0NgGVnrz0+bbzl2g7JhA
Q9//pbfqGOXR3et0YkjVRgvsG/yZkL1yupBg+vRr743H/3ebcvLsh94BGWiPEW0S8bALojKC7IaJ
si1ihdDFa8eZiBZBp8WQH9sdTi3igoMnNnqV3PWR5L3Uqb3KxNXpCOcbgXzqE+cRTOT35MBtKWiw
NhQdFtLztz4aDtycGN5f6dZLY2xRCCLxnMfS4G0TvVdZfW1SQkDg1K6t9An8SEoS5xm315DGHHgB
8mwbHm8WERPgHg95CljMg+ckec0itMKw1k4odC9NLTnRqebZ82sggJSjhHFyisF2xK7+3pUcJMnY
vXBFz1dYpn8Ku1tSCMeS2cF9mSNgfjX0q7Dku9EXEGtVF7w3ME0KHUc1REbcg5jfDOPJ8mygzOYp
bvk0xeX3WGSXqSdAT1kU8yPRMqhO65YyrsS2l2DQVyo1t4lTXirT+Hb68diMzhM+RDp89bMdppdQ
6BqohvJcj6DuGqd74Yb8ntbFoY26U4RfCtTsNsb61vErkoAWAQvBEvnki+TEs5bqVwPUKfSpZT4m
NCc2azuPnmE2HyOQWJZMniOlUZmNcNvzE60VWGXtFx5AMy9kP8Xj3BT9offTW5iqG8k4ftjbHycB
kTLO/eaKjm1H/3GJPJc9glaoPzN+noyhXxelvu07uZZFsa3RHvq8WPWJftPrfue3NezcbIeis4H/
Qgw/2/u1ep8yOg/z7tGqcWtxSv0NJWCvpz215tGxSNLNhPOqGPs1vc3bqDLOxTBsKls7m3m8nfr+
K/Yh/4zedkTflZH1KYbiNpUWrii5Ja5/jevg1S7xOZiB8WjoeHLc7IlqC17m/mUYyLRLLureSL58
0qI9oiL1TIncyJDpKgy4+se5s7Ly4ETckrmYXFSlMHQFx8pRz7oj3l0CmLBIuHK37nootavM8Acp
LuSkTYEW8TmmwPUNd+W9S9OfJMHDSnPHWpfOI30RF+pnGelFCX+9xc1vJXJmEkbXsLTiRRTQIZ9Q
Vz0F1kljjFM+riUjR65qkZ+7CCu4yA4KDBCDjHw2S/9Fa4fPaWgPKB8rTRpnLzE2fZLOWSAAMGKV
C4bTuHJ3Sa2wQPqkxfK7CcAhdxKM8JRTxOpURfwXmUO1puP9OkzTspfpxrL6w0ANd6jMu5UwHtHO
l+XzFGmclEk73dDEnB2KJfvvrhvL37URXsZKGZvMIHsJ54+cbPWi8rB8oBlg7Wh87dyg2OUE1dbd
lH0RBrwABH9I5HBH28pZAK19WYFK7YS4YQZeFZwi6B7e1ga2OA1aR6mDFB1JDJcwwiB9e3byEWTj
LoNLQ67p4gT2i2FFF7RGQvfjR+1Sy2qxCAQ6xeoy3yMYHC3ajqpwei7adF2Ss4zC8hCO3crpxT6q
5lp1sXHi7BaY9s4upi2fYUSt/mhL5ouWz/vQ7kIT/tTooJzS6lakB4r79p0N+5U+tFTvNmMPrCOK
3oPe2lomx3Ua+l6wZ/MlsIL5/tit/IE1Tx+PZq991sJ6R2Zf5MPwO2iME4yonTPyU2BHO9oc1yY4
nNrzCDCWVwULCCDEFm7rrdKTNTgYOkzUmqbufR726yoCSR92hynEHldam0IUt9qxoeA3ToQFkC1F
1Lm4ByGN1HSgNwypTBHCL8W+L2p9Xbu5iwsR92HZ9rMNGeIoGPnmZvSZ8yJ9szpBidZWaMVBtNTm
AA3mJz1dx10/EbhjZMNVRFcr7R/gJzxfHjH1/lYm4ryVMxq2ntx3Wgwa1mzWWsLyOIphWfBDU1vN
Kx1GFBFx11yyDzxBwRjJcGLMSeM3eChbF3AwMvbSmmh7rYNNQADaAqRgFNF7kvhiobXybAU4gVQ6
B3Q3PU09/JgQJJSvhUqfKtd79ANoWgMQ1jpH8k0PQ21QnxgcpAMTA69hN0cLGxa+bCz5jcJfoN3m
CrqtXVt3wWchmYbvqNZvQuWfMbUjPk3UI88Uv033A5SHRZGwk2YD/21eDG+x8ecbag25hnX/oyz6
09hVp6hUvwnDnGpNHuzc+epYs7Sm++2Z4i1Szi5rgYbX5Zs5xKdC59NWhxuzT8DkDv2Ol+UKMONZ
xOEhs7WnfH4kc8LtLOu9dMeVkmqbzmhVMGVnvUjoStWad5cr1oPRI8fGbXthUt51rvcsYMotegWc
JNY+Orf+HePNN5Gh+sleG4SMCs/9IT21jMJgl9nJo9tZt8GPN+jFG24NRCQS/KIemEi71jdZzoTl
UX01uPrGqidGYCaLsohOXl0A3hG2sdX0tNvwqnzFro83q2/hs9W/tE795P50sxNsRIFJ59zEdo+9
ttkiJdzSUbtERXoxS/Fl4QlCle1uYZLDw+0I+FDFs5gYeyOczDj0aWLoyo3rgLUjUv6Q6QnPJDIc
R9P1DXo5wwsmy+YWcNrftmHR7Zl3iaKOZr4EzVw/lMJ7SqbibtZ+vx0ZsZcCehyS8PhcaNyc6onH
MXhdzuu2CxjWmKiqdoOlSr1dHuTQ9Zm+obteYqd7Y6d5THPGaPD39B/zLLEqcWBTIfyjxStqZJ47
Q3BVS9klouAxrvu1UuZB1M4VagPPZJ0uND7fDDeHrK+urQjSXRnH+DvB0jFvjPD6415nPOnKX7Uq
8c8k3QYb8K7hdLXAF7TJdPoDQ+cwwP8P8d/5WnlUXbNNx2E/cRaPqZV+iExr66bql4bopWuaeDAG
KsVM6wJEZc95/kLV/SfO1rVrmjtAE4jkpf9qSpEtGw8ooJXqm/9o4GjgjiBb+T9r4MBJovGzDLvs
X0TwP3/lXyK4/MMElOlgtkOgnJOX/+CT6H9g0qF2GnsNdn3MMn9p4PYfjjB0l/8Zug7Z5J8cOfxf
dbRzoVvSch3v33HkoBr9qwbuSB2nC5gS8qYuf7u/a+Aa1V6VDdWPgW64NlPyxI89jwbnUeTja+UU
p8iobnJoXyJ2IYu0TC4KUD2xNLdQu3ihkUs2zRcj8z7MMTzlisB7FfziaNZihk14PY3Vr6YP9105
7jQehQ2hBVpDxFFv2o/UHHmN67tsSC/jHA6iQqCi8CT5wOuWPuSD+qXTCKWXXrUwOyQWJSlrjNRX
os3JIepJ6anorBrokHoUxbQe4vZHqXjpd9pbKZGyRLmy035f1TEnfHFNUudcjW23dLvhR9HQpmfl
Ls2aCcuyx6wXmN+ipO61mpPf9PldVDHSfihfhg4hn4u9tjJEeOhSG+/onzSiAVp+lYdXS0JXSdVx
EIO713peNUMA1HcU99TWHKZ3Hy8mWbqV0Ix7FwFGcDtDrWPL1m4FCzriCezjksqqYzeSOWNfEyC8
2jV2Ls5to0Vbr0kh9zCAATHzfvoVCY9a74ZcbYv9vWYW9Kd6Pts3zD5DOOe2cGvA/Iig3QfTIcga
8j8BL/7KC6GQZq0NbbfYNDA6qGvCZwS9qgzGYVuW6KZGNY5bbyhIPlLPiOYT4b+GS3bUZIcXqCtV
u4pTGNCIUuEubXVcGC6tL8oEG2Xz39lXTJY1d9nePg8G228w3YnenE2JtyRt8kctGT9zffiB6f09
1TDzOW6bD9iKr6lhPVZF+pwM6iOhAYR4j/1WttreVunGTOwPHEcXLpfrxCBz2PX3wKL6odRea7df
y1LuC76MmqwOlc/nNB6eTXeeUMfXGD7hQ2MDCZZCbptOf4qT5pE+t6uLVx3N6NAPzrYueAlnk/EK
NmXte/FxClEcW3tDy+Ksaap1icnbGPx9YDTHrpn/PvGLQ2Jq4QzylguajIhVfViQs42y2IosO1YN
6Cwt/6knDrwM86vJDC7w2Dezj+Oht6bnNA9+44o50qzEwst1OYbQyOCjfHnAZbMrTbhVrjNgSB6N
DarVd+DE1xyUmNJ5C1Aw+1RooAby4OwX41VPox8O5Bte3Ry7MfmX01GIcRPAb7Sj6cQJdVtH2kso
q7M9f9la4GxDYZ/cIIC2rOxF5nZkCNVPWnq/W82+GEN3G7w6xeYCFt20+y2tzGtZOazMot9NWvbL
FLhbaoSq3JgF4dpH2Zp2adOe/No6UK1+J92LD6GpGVGS77qbiabyoKt+V1MD0XG1Scqgh5KWfTgW
3JFR26U9HrMe85RMMCn7gQ65hdo/Yrx4ydaZjtNO6yBjzFzNYiWHlCtIkbxr0jw43vDWd+EhN7M7
4aK3omqXHWQhqy5Xcp550k6seoYgn2Eon6eikaCyz5hUdxjAMCEgD/rBJuV97DFSdTJ7DBmxmJWX
5Txy5dZuYAQrmvrGbPsoOLI3jbhMMvgeGNdcDokLPw7uOYOcVqtLrDh4ePOM53XqHSluWoWVNbOU
gdVFw7ZiMMxK931gUJx0SayQHhQZHbBUnflnK3p8dtY8YUZJsCkZOfsyPVFFAF2kXVITu7My482J
h99qvgi43lfF6FpO2ilmlLWz5uQF46mvC8pwmXVdfEqUFunUDnT5hW/CVzmPxS3t5wvmhj0r9l4a
4TlhgqYd9DNmopZa+3uQ2sGK8hePVaax0lXTNl95rK38XhJkEtgfywFETLzSBd1iA21/zPB9WV40
ZnqN2R4FGvtL/BR08jXo0Ly66tBYZPbYCbj3r/jnZ2FEdOuyNaR2cgzZIiK2iXRylroY0fKAWbJt
DGwdyu6XhA+5RurmU1hreBTnFaVhVynZWSZ2FwxHfB+MZAOPTq28Pg+3OjxUimemXd0ZPx49B8de
RuNLMMBsX/DHYHs0+LdUTqbrqWsVkFAbdXYZpyXvgHnJcoyJZhOc7rcySsJlK6byAedevNKywT3w
ndLXzKNibwcYaTR3xprOK50+L3fGvOY5dRAvm3n1K9kBk4luEXbCTlcHW4InYlckmbC3edxIdsho
iNdSdXfDDnbC9c48dW9qdF64BhJ0w7PNLpr79TZhNw0mnVbz4TfmT8rVjHeLHRbEy5H43dnMWnZp
tlx3Xndxpb/wKCFw5PI2YCOusuo4NO3GY1OWY7KhUmjPSH+wR2eZslFHbNYaZnK6nLajgWxldUcw
fluHTbwnuQH34Oaxocds6rk27iM2d9b9g053eslGP9r9s82GHzMCKAZWU4R4ueiPnaUAj2sObZt7
vtCXpvTvVg1EXHh73bY3Q5H8Kmq+LWgLYhYZLNQGfMM71+v2QtD+oGdryQtzTKx1j4xSzVJFZBl7
axYvRKvufkTiCFUD9fYrqmktj0RG1BjhY0BdMXMQYV7Joy3zIQDNUolmW2cKGX58HGWDkecLD3XF
j41T46FMo7r0jn6jX2LjpeqgUGUQQ5cOKg2J1nU9yzYR+o3SR45Jyb5Q1jkP03s76zzoPYqO32IW
gHS45DCBz+z0M7ZgU4/WmWaRlebVh8npPknovrqjeI4HZGCNpaZFayphDJmz+OTkNCwEKMcqR5lA
n6psIrfRLFlRRnK1ZxErIJj7gL2Rtc8i32vOWpdlPbZoX+ksgsHf/tH4YaHpHDo/eeIOvSwO8+vo
GGuBdyBsk3sqvDXg1WBGejCkGe+OWdzIxrPhKAy4AHrc/pGHx5Gbwiqa9TogYCyys4bHDxiTT7Qv
paKEFZlvnPU+D+EvIGVlIATWooLaaxCeRiHMZfTqIxmiknPlNB90pERfyc8JadFNqflEajTc9guv
GVVn2rmAf0/Xwxlv6tZs1FoZxSkAHSuy8DgMw9aTNBk38rc9a5sxwW2B2ElT6julozS22xuJGJp3
+U427SX0OmQS/aYQTY1ch7JNilgYXIGnLVIXAcX6FBTGc4Ho6iG+4l7/CUV0qdnhaQClibugMzHa
uyi1oux/DJTbaFZwUXLJkn2wzW/T2rhORvxoTAJ3KkLsgEGua5ej6+1tuGoPIdw75cSPPt9LyTsP
iv5SjXCGkJTxWXCo6p5TpGZv1pzdJj8oRGjVZkdC6hvNLH5nCNW1it9BCDCeR0Tiu/yk6thegIqm
fyK4GEROgBEehpFWL7P+mqrsKR6tbciymiKSD5O/jBHNp9Z49WP1Q9zj6OfefUJaBwXwnSC1Y0C9
+DAZOBZynnNQ5Hs1rFsU+jjw34ZZstcrTs/aLOPXcTlnetHDamJ1OVp/j+ZfJ7QNAYd4kR3vpIS7
gFaHV6heJxpXaD7lclCX1XNDS+KCEvKXNKo5CmKkZxnYcJ+9tT33Gg6UHdcIs8NtpzSLAgCb+6G2
cIz6J580Ap5cMqLAuLbzaaOqxieuzjRR92S/9SZGXyqrdcF3pqYRLItros/t2VAeljgfPkBmiTVf
dl77gfwWmfU8TeMI/EU7+REnlwKBnQPNdIozYpN4Rb/MDtJv4z0SBV7a/EihX7lX6nlwbgI84eA1
v3pVZpJDC0xmuz4/gsP24FpZNdkHyeBRZG8K5CVGdL0kEmUF/DAVipyBH2MYpRu3AunXdIvQyYet
NC31EHYppWUZB8osbK7Ak3HJmcEOAuTG6YKdBtokD6cvN8auF5ZpuCoDhysYtmQggf7CraatE0/X
3KcIOer19dyfFMf6RdbtBq67s+Tpv8/y6MNt7L3yht/OhLbuUolj5d1Ly6Gz6bKt1oavoZaslfrz
7Du9DrB8ZWs+YlTkFm7PMYsYF3/ahTjD5TqhgktvZ9p/icwRpM8OrP9N7ExflUywTHoGJBdNfNu+
I6ij4jFf9sZ4zHJHbDKC3a+Jp9qlANP7YFrR1fOjQ6egf4xK8ZnmTOWMYAI1TBoLD6jlqgTYRblo
xLo1pN7WMUgZyxjTbVHk0yLBD3XPm1Li3ij1TcITYR2M/lWZKrz3AAIfqLllXOPs7y9HZ+ApVo7m
Dt635G9TmyBxI/+hCzTurBOj2aL3Qyq8gg7Xug6WfAbHRI+d09h8mgcN+dmg582ePB6ZHL4FL4Sr
1xfqwdfbdNn75rCybMnnxjAK4mhcBheot6T2xqR5ljIR7wnv3SW5noyfaj5a7ApobY5/L4w429Zp
dw8BjW1gyOlPGJHWNdPp0pMoSYwnim5Ki+O/cWDI+fQSBAAvf+FS7S/LHjXLG3D8kMLBFCsCjit9
KLaMgDa5TsOGVp7SU9FSAPJQOgY6scs2PDmhvpCw75eOwbVXs2rCHVSI8BD3wcAXIedOKr7IG3au
saHcxfgek85888KyWERKfrhJqubRDPOwr+3svPwWoobdwid8O7jxa9YEx7zixv8fFQsVCxz7/6Zi
HerPr+hfBKw/f9H/EbA8D4oumS2bV5wrXGsGjv0jU2bzWDFweNI4YPz5b/6vguX+YZNCcz1+AUZN
h3PXP1yczh8mh1lcn7ZuW7wQTPffUbD+30SZY0sLWJYwMHEajpiDdH/Xrzj4gWgoGrXpkvFdDuW9
dbOeFKb6/bcvyv+HB4a59J/NovxBtoCqpoNls8w/vax//4NwkiVh0UPBEZKEQVeE22k+NcmdWUyn
htsx8L7ktVcwrDOzxhzfvvdp864s0F3QGQN2GajUedXQVuHSdufCvw4LtbBHazyUPoX2ueUuzMyj
SJfhtg3a8L/ZO4/d2pF0S79KvwATJIMupttr+y3pyE0IWXrPoHv6+zEL2cjMurcKBfSk0T1JJA4g
aRsy+Ju1vrWFzP6giuijku4JEwUyMkNj62iRNCMYXWsOHtjRzbdllVwM+AARCd292z7oMdM3i/AJ
VmhiqUlbrv/1p/FP0tnfPw0bhLIJV9nms//rx67bhW97Xd1tB6YNpt6dvCSH6u90hA0LuIdNXV7b
MLuBnWWJwSlANACiy2Dc1sp/9jPqBGPIrwzT3yvBaqb83RyUC7hxwYuLenthRulDk+BOyYL41Yf4
9Fw7tCdtyyr9X78Z2/77EHR+N45hcDHP/0F3/Nd348aehoLf77a60SK4bxH8D+Tcsj71b0kSnZyI
Vn5Q69BsPkJln9M6O3V5G+x6uzm2cJPcOP8uMw74JnTg1IbYOcq0oODGYQ2y/6uT0bXziTqJQhdb
fil+ROK8dhkPD0cJdS78ObDJRitlO/ZApA80qiyevhyAjuz4OaX5+mkFOPtxj1GZ9dJatabxoQlf
f3PM4uar6CWDxrAKHbva4M/TcX177gLVGRQpllX7oIrWkRL3heVdTRMzYmrE9TmYGlD1bXVPjE68
LM0ZuN+yeO/zBHWiX7Ceg4dsIbCZEFNvx7z70SkPlq2g8m4tWKHGaH/6NpwgJxwiAvkEfn2Mec5U
kwURUrtPZVAgn5uotSN30wzGbRwq0jzK5NsL7GQX5HlE1kH0mSA0WBSC2LpIJ20uS4ejWXAVR5oP
9Rf6zpvvSNjIdbsg9GVLDOtda2DLSpPg1A/1CWkKFvqs9lgBgWaz0W1aDc1q+154TbKapPEdmbRi
HuV15HtbLleyxY3DyERbCOfVJMvABlEoYTQ0Bd5R2/gEdoCk2Qvvq9g/N2MMKsktV7WoznPGVm2B
NSLMLO/tihw+4wFBzGoOHEU+ivvMhx1rLOcUJxPb66JU7nswkl7RVJtRKy9562/ZOXeLWJhb18d8
ryUa7hLhEUZCjw60S/PlNWiDTxfDSFHnW5JX146WrByD94Aq+WIQlOXWJb5wKsw6PIb47A2i2FHM
vNZz6+BaD1qK0ajLH2bp0B4FNJxGWfxA88FH3vtxekh10b3Xtl+9xbp+hOVQ3FXgawHK5ESD9u2u
CiEQFn28hsvFsMgMnGVcluIM5JdoO468igm6yWM/n8QpSDpS0KrhNNWN9zJUfrbuLAeixsDa9rER
fccYM6icdSmbFxEVAfOj8UNHGLssYxI4XTe0aO6KN+ISMLpj5AO7ZrTLnt7xvuhGtYqicVaBPqks
x9NVjfE6nLNuHL6JQTUPytZ/tFCIpZOU94lCpYo7joHhvC8mZmTZufK1CAvQf345jy6ndT/NwcZd
TE3iZT+DAektHKMTkMmblbOHFXNseRQxFsMJGRB/0IX3huDOinAO88XrK6NMv60uucUhrBQSYoZF
LtJvCOPyYlXEuaGgwyejMFGSOWo/sJmMFrBz+pV09IbnlfaOFIRbYTjFmmB5CA3ZDn0yJ2Wx8bPW
32UJvmLomARK0iJZa9UBnFPCuiew6cUf3KvvWPEd9/QO8zDv2mSWi1dfoe+ejTg1ZjFOzlaqNZi2
X0YIKU/huvOCbk8AJuBFLga9GW+moYGzSr33PPHQZIjShcCNeFmvEPfUbr7D34y6THtNBrQyBtDr
XW4U4SrxWDQG/mzSKRh/65pxbnS0Q5DvJwCzjdb/Ki33MapQEbjDVrEuQ5rFgqjS6VLa2NmUcHUb
AzViMx7bllFmhMwr54YA5UcXoOJHq5HHWmNPE4QcxkmzGaN0WMIduSYpSuw8RC/W2ga5lfnRVY22
tqL6wB28LhFcH7g+w4e8D93FOPWAYfSYVr6Ld0nr7C2JrY7DOk7gIbTAK/URNWbc8owWzTYMkAjU
wYxuGk/mAHilU8ktiKyHeMKT4RUh1BJ6HAJzHNJ5MJSnMUxu1/QVexxSQ5tebnFJf/NshA05Oiuy
Rfaxr7YZVlqr7WCSle1CWPZ0dHuib+pU+1XWennX9/UH6CO20n2yI6sYup8hH520cjaeb+Hvg4NU
JYgBG3IIY6CFCEVpYcp26dQetrXEerUb2oYi6qJNUwUkwJYvmqMOZUZ+Wp76KEsxYJe1y3JvgplS
jMegMBBGE1cD+AoTZNsHjzmSgLvEQWKUyGTb5TXwHKk+6x5zfSu0jKBEXr9pymsndXeVdO5bWMuz
4fKquiGPtoZeHIogqM+1Zt8rO7k4ESKcwufRWl3bEZ+x7xhnPuJhOZIFo0XWJZMhWNBg53rjj9H7
v6K22SPCcFcqYg/k2d8ioOeOE6/f9rG3hDwrCeEOX0GO3A9j85zX/eNkDM92MBzUQGfVFNozG/9q
P47CIQ5Yeb/aZAQO2ad8aeNLW4D39kPdb7G/hBfJzmqBA+bFNxgeSyaNRIp19tHz27OrsZBMiqZa
RymDdmuw+cnUtnc+YNxNoHFiFgObOCLNxRDAVbXluJqKEEW06MdVitKHgy27UFDizx4dgbwNP21e
VUvCRrYgn69Tmq+h8L5lYUkNWH93mQMTQefUyhv6VasKj8z307u+yfe4IvKFsHkKWt2qjYa3LOm5
L0x7/PBqg5Vg1TdvltPZS6dtWY7m1ZMqzGAvKumh5mNuHdS8Zqhf/ToPmOd1jb0g1+8xjNMBcgz8
HcQG8Gcb483SPCwZ7jWVwy4zmWdTuxGJNKPpm8EkcngCWNW5zlPcOtxpxFMup5YFjsmTFykxcE4m
bw4ImbFCIE7YJ/LCOegl6bhXXPIaWyc9SzW9EJeNApiLM7PpC3lGQxVtMEbh7ydvubaOdi+eonp6
ZQRyPyWi3/2bspAW5S/2sLkqdHWd6tiit2E+/9eqMI2USU4u1ynWIIymOFERTrPcLNL3MeXLJXWc
QB5mEYjZc2vtOp9VaW8YRq24ypZVFGyBuq+yqVz7uKL9lC0P4ZjUFpzWxJipbTQ6u6DJVx3nHkbR
vOgh8uIbM2/xYJ4Y/KD1oKakF1+X4P9JKkJcT+7ZpCMLfC8lsAMcm7qvMRUqF/h7V6jnBFZtT1F7
gtVwbELQ8+bGHucfio9/8Kr/m3Zoru//wkZ2kPMgTaCLo2B2ZqHEn7uhfK5+U6/stpVSajP29boj
QtXus7tJ6S+aKS9u7X0oLfw3f3dWS/zzHwZTApKEhbzh/q3fi6Nokn2nd9uub+/0QX1RrVDjUeCt
VA+R1apl9ZGN4ZcYkRUaUixSbZ7hpXaPQyKJf3XlhGARm+upytt/0xb9czMqTHpE3ZxTZWwxQ8D/
/KkQUOAzmYHEZlrUBpMVvYwD+PQCTvQ/ZhX/4+c/v82/ff5C0vPOkg0PCPgM6P4Tm5plP/uajM+/
VdFTlBevXoqRJVf7sqiuRZ4e0/6P+cj/+DfnUJx//qOMo3Td1EGSu/Pb/9MfhVVMl5SOikE57obG
ux+CGSSKxwffd59s2rDRtng2KDliG7BeTTij6eBaaU+ERzbkPg+osBy5ayislrmZ9eQOsKnTBFt1
h3H/WjkM1oCr0kUO5XPkaPQ02plIzfekCW5x0X/FjA8XdCFfHgGOq1GO7OipQ3q/bxaD435PCdlW
WVFMyErzewRbS6fTfwgF0JbCzWlTh3utTHYoJX9pmn10O2xcnQlKdTDBAINGhtZWcdKmQQjpQEOP
5Uww+Aw6q6rLnqxQQm3E2lOF6XYUAbukEHwUpLLTnJK3GEZ5Q2RVbD3N6NdDyTZGDfKRWTFyNS15
V8Z4ZzjVofeT765OmSkn2VEvMEgZZa5dDUH6QOwPzr4XlfdLKDndOtbuIT7D4mA47clqUwvsTH+Y
tPSCCvDgN4yzm8E/OAi7OIcxA/x+Dv6fTqn6vw3R7+qc5/+zuAtzX1S//3fKLn7sD2WX+M3WGX55
hm2Z/0Aq/ZE8heZLIKuyHM+cmUccn39Iu+zfoPc75EHNcxMMztzZwLt+T56yfjOE7s5+aOgOFuKu
/2QwZkB5+dv96mC7tkykXQ4DONvz/kbpdwtbsasssPwzQEIUgcHssRoByUrpwbLE+Jz42nmIUWpg
t1nmqv7QA7u+6wn43jN43quUo9NOtWeBPQAIKtOKMSQPenSapVv007JP8woRCD24BSoBVTt1g8eM
+cT4H4CuR1lX0oeBhFIQYTrKJWk0q1wpg/jSkAGXDdPCr6of0rqypTclv1gv1qsyyj66GgJM5TK9
VzI0ELFiEA2D4LNMHOMOggtdVhmdiBl/iKzsUbk9fo7Y25gmOEMKI17bWLg/ZKqWSw5iuv6wD7dh
L8u9LBp7HUcQ66K073kS0xtZFr1Q1IcFxW2ycxoLkqq0m7OmZYhhIBOSMaqPO3OE+WG6GHGTIGZn
G0Xi0tjtExrlZokRC9xjULorMVr3XADfQUeOMDXw1S3cN2Q8YIe7YqdM9wwcYVooI17KunqI5xSw
SK/EGn4I8SAFo6HIubotg6HU2XTokjcubSp7qumVP0XwvHVJGDDGIsKzRX4n0UZxmvgb2sPXPsaY
SJdAPWYXRBO0nI7Su0z4rBZ2HNVLz+Z48tSpKq0VlFyKbSw9zVBaiG+Di3L8+6abUMl2g1jaEVKV
MZoVCerQNQwop+FgVsnGhtCxJF7qkpbOdc76IYPEpDaTQGkx+VQh7zWvEDMAlvVZnRazzr+4RjoK
Ovg/hJiDnG3jBFpQv0s0HRJ9Xr/5PvGMho5Rehbwa5ZdLmutusYDyq7WOiSd2LhldUN2hIXPC/BI
uzeBs87L+63mlieMkA+iI5jLTrZBhBSaxZjWt4c2YGOtVeEDKsYN2yhyLv32pka+/npi8VQk5t5W
8I00JzrnGnObyvYWzWhevDnbPEP4lINIEXV4p0Bh5JN7kj2/pVBEZhYugl0zahdNoo6QdD/Ze5Et
mb2GhEOBMvhyhvSeq4l4Xvjvbg0CWLcHKhV8LmoivLCUCfweeyUH9yHEtsYM+WrAzsbF4rIvdYz7
yO7ecnRSvl2SeJFYZGB3CMc7OLqislFdSmrr7DEDBrgQjbeVsqeazqt95Et4orb+3gqzWjeB9+QI
8JikTGxCS96bej0sLcd81tyY63/AQG6TFi6ijtWWx80QOY9wrEY81y3Rc/zSwi5ebUuu0AaQ3+u2
LzTVO7JhQRn2N6kpZi3psxeC7+H9PfSV3Lf68BzE6rE0inQj0nybN1ybmIIv2Jnvc/Js/TghtZYK
W7ns6WDVv6dK7qtiVKQIAxBB+cK9zwSMBfRhAItAf3Qv4QOz7uMDMiquuqL1Xs3efItHdN0+5rAs
HsGUJtqbU9YMFJvqDSfZ2vAQ9vixfQvx5lmlh4hVklwm96SQA/ougq8wZkBAuZ0DUBb13m6nAFpt
+EbIloXRTPtubfaXhpi5/JGwFwZFij70DJvQfPYm0IKS100yHdu+aFwrFWGWj46iElTyBUDHMZ3R
lm1cr2RIbqpUwFo1Z2QKY53dHryCCy+YxuLaOiR+MhMl/T2/r6zqwoX5kI32wM6Mm7pEPgDFzP4R
k/bld+pt8KJnpiTk0CXTQXd7H5IR3slaRc9RUazVOK/re8Kh0a+4RqstcgNzc1CDx65dE0Kr9IeV
GaLGn8hqqrqXyCDxzJmc90IW3wxNcUjEDKbZSJprb0J50mGbA/MI+3ccGqyJXnTNDQYBYC3w43EB
j2b8LXSD4G3y4Rn5HPQuhB2mkkNg2t+NqT/YVr6Ja7Xp+vKXSkC/436kA5r2XmH/cpPm1LmC+N6m
vICpo93HRAwMYjAXIglGZrzVW5Rm+xIrNLMbpkl6aH+jGnoQw3hoG/yGapTIcEvj0EDBaQvLmKEO
zCqCYdcRyDonOiA71hmrRR5f9STrhhlyc/SD+FuLorfELLdJxsleM7wjNtQlf0+S+GFb2iP3Miv0
CiI0bLQG79skMM/XwdLrve/KFy+l920E6i22jU0Ob4CUkG+j4i4a+uk7T7PtGBt7Gq33BpHpanJL
a+mRgzeMdHfw6Rd+wVButJnk6tE6KFrYZ1O2611W1ZMWyKWW4ZsRMbi/Tt2CESHZaBJeW0rG9e6U
vGbQsMAShAQBNm9EDT1XiCqkVT84EHMY1UM2ZXfHmEszARf17rIg9Qqpg/iqpXNkJf8aDPXZRD+d
xupoZVrBM6VbZgzc+lK+lxzwWkPaS+9LxLtJu87I9EPgFhym1Ee+DWePkBGQClGXXGzfTu6QkQCK
daqz7QwfzKOPZiAPMraemklcohJzRu5qB8+MHlnJEESYdssJ3AN+/Xs27ylLgOIrt7nzvak4YOaC
jzxAjPcOSlUtDL2WZ3qJpGh4ahyH/f4U7OJCnsU4XWu+okU3Wbu4TJ8DV2EtTZqnzCi+K3SRXaZf
xibbp7Q0G13pZDxU6XdRaleses9+4hyTlr8vXPizlC/P/aRmBKO3zEsKDikx5jEBRMFgfJpERq9G
FWpIJzo0Us2sfEIck3HVmnXuM8psr2M6Y73178omXZD1Kom0fX7IZEOdhaR5Kp7DIP2yJ3NL7fXZ
I+fGMEbEBKyOqzOlLyMFViK0XeHE7zH20lWfiUdEMXdWVN2PlXuXM/5kCb8rtOnsO/lHXENSq8vk
qMcInbvhEBMrs5egpbHmntHtY2hLN13QgyDXtYesKB9p12qcvO2td4igL+JdFhr3HSGFSYLkJSZS
zUnqZTFH3JBvbU/iZYrDbwAiOytisufl5CFZ7Z3T+eQ0tJfBLg6WHe7GKfiYxmwVGvWq9Yx7YjfP
GOB2PqNuqx7XIlOHBhPyUpAA2OnlPk0itPdj8TxM4XEcQ6Bo/UmZ3t42qnsh3bepsz96zOT4Q9vP
LkhOmTtxTwQZ9Yu5D+SI8QrRaaeoddSqcFB5291Bs7X3aCpOpW+s9dJY4yG7M3FrYYSCDD1JazOF
0brkaFtzpe61srko02K6Mr356O+Mzlpm+XjpDdD4jsVtmWy0sDpH6VtK+SSc4iE1s1V9p06k5OyN
EdiF293qGTHZNcElTdJN1suXUowbbcwvtZm4xBfLd1lTfI7oWV2t3U5J9o4Q/6mo6wNPh2VthieK
fmzN5NebUm1NotwGw75MfbI3XUZAhX8m1mjj+P7etDN91TUxitgk/HBch7AkkZIpEv2ahHpvk+Bs
V1P4CCzRXyocTWc80dNW63uA6L8zkCJdFNqCjFD5jb4j/Kxn81CLi6iMDLUmsYiY5ooe2DljcVsV
RnwKLHyoVbaxOF3KegSaxlKm8w56QB6om6l7p603xMuvzT46+yiHok6SjUXkvBqvhke0pBgw0aHm
1mr7PrHsTVZPt9ALvwbowspoLrpXPTp1uctFcevY4yxQ5pzqFKapM+0rPXrSpuZo1c3DEJd3saWj
NOuzp9xz97nEAYrim03yFnzrw9Tqe9Mk8spVGtQeJH1m2x/GaXyZGncv0cDEctqMkl9rxNuOKHWp
K4MOB6BmF937fFFeQooeksUXrLafjle+TmQIeYBgyVNiV4/tFO8ZCysGhgjRIYRqN68vHih3kpXO
Gmcau03ZFsdQWSe6C8IyLPenHo2j0xJpNQ5bWdV3gEhdIIvZq41OzRjSL1qxjObIuQpTPfiFWI7V
8JZoKWUnm88RYPwuLAbg8iXPUeMcyfFSFtMLRSlYVADN8GiGmy3Sd62VW1mEe/Awp6IRDhaX7tik
1ZM+lvsyVjs/qC6lnl1nFA7mw2JNIvmcsmg9oyA8mbxI0+2+YaqfhAjJ0RxvJf8e58beLpq7okv2
NAbnCjjJQkTYT9oGu17rMD1lnoyo67kd7ONo9VfOGLG1HX/v9+EJUSO+2nXtwdTQE4x1LUQ//I+P
aeZzx+Ph6H12d2V4b3HnlbLb24RqZSK7y7x0pwPS4c2R0xIKaq7g0eiTj6onbFRMMl4aJRiubgIf
WUm1y3tjqyq7JqeUJI24vvStdUOnhglUPibsW5dS+N+NU78XAIEBMCmA7oosu2Siua3u4pAVuNPd
99j4leQrGrVzg3wQ29iDY/aPQSKJ6OndX02HvSYzB38jPXLvzRkHb45Rvs48jXRJM9A32IRj1vKj
D3Y9UhD4y+aaUo09tzRwSQTYbwzrkylpXSFawvGi/rkT5thdhoGkI5N111pE/s2ManNZRP3H4Pvs
HTLUj01vfSOrewAHuk5lcXV7a0l9+5Ibatw3cEVNlkaLBJHaypeEPHujedaq8aJK/4ffjbvGzfeq
wzU+tLCoFDUs/K1yk9fgpLAkPRTlRAqPrD86OcsqXSAQCmk9nhdH8YCrilUPCcSHBbRl9WrffLM8
A5F9pfG5m2p+1mcJPjXOo0bwCdzc5yjLgMbgfRqc5CYnd5Nb7TYdq4MgBgDg1y0ZBngn8ZPmVa/I
RshWmKGlMcuELm33pLDBDhsG9VkqWAcCZ1Kqj+Lb6DqQC0gaqUQXZep/TcF49cpspwCgblsXcDmg
yXE/hfQ/dhMmr7igC2wNfpwhp2gUjvhAWTHEel/etRaLIL2H2iLAC5Nz2wCxofVf6mVN+1lzpdWh
BXwstErGMORA84SZNpiM5VaXXX8KouaYNNqtxpOFFNQpji7+m72HbB57T2A/pH5WnRmQpivN8K5O
L751sKZ7vS+jBROW9ILbzSVzSfhgiUAN8e/2IhjsjAmt7S9FB3mTBGVrvjAkW7JWLuHV4KrpwA8v
QkGW7IL6Pr1ETJO2HfiXNRsFxLRNBimlC/KdM4hboHt3qGf0RZH3amNOMOz1TnCexTYL8GDItIM0
Y32DR0P7ldbagHt2yJmtCF4dhKRZpI4ys1fBWqrA21aorI65CChNHfXV26G+qrSmX7l5Vq0TmZHR
ZZkEvrWOfTdGyt1kofsTqYLwBdOyNsiFsqMjE2SOQF/nZ9hdaivnPM3W7ooM2LNno6PH2EdhVFbt
MqfA+Ewzma2ARasT7RdyaxcJy+C1917nRvfkaRkH22ibtcbVugkGKLH1nHDECpxEnqFaQsklfCdG
reg24Wy6u2U9hN20oxEImbaXjkD8OY1vTYXfQLTJpQdntfMMTpkxi94QalP5gwsFsgmYKlVYbUSs
6jUewM/IBClc16TsEqVeEW5lTT/glIJNG2n2xmlKbUN+MnKx2Imexwlwujdo/apqhgjNecDIrCBE
yhxsIMWEspeqD3a1G/Z7Y6Bj0dCA/X/upf67WvJfjoUP7/ln+J6/fzAe/m9Ek/97Noxo0sPyC+xe
1xnD/lU0aXgGY15ARGyJ/gLih2/pmCZ7LVPqpjevj/4YDYvf2JSwbpvnzTOr0v1PRsNsif4+GTZd
FnjMpqWw+L/fBXF/2uQEQTCRS+PkiGf09FSwT1hoQz8+2uSNcijkbQn+XobPsAs5BQqLO4FVpDd+
df18CNShgygHdbf+4lVevqrnXBLmcCn5xJ5Jm16j4KOhZUPOrscGGNf2VsqJ0UODCYa27pdD5Ns/
CYfCdgoQ0AUGUJllPoL8D7GvzcbEALqN2TofrdshunRzoAY53W81lnDlEtrthoNpHcch3WAymyk9
J7W2BrFjT34QtGuOmGoVdVW7LygpAAa17pWFIeeLjAaFJEukZGk3bRTJhT7m9rZJ+1nFpmXMT13X
Z5fIlJbBEC63RdpVmrNi5Ie7gzXY1bZAQMEmqtKHqjPdXdnjA3FQfbzLOA3OKUWWtxqFZLzdSE0s
AX00+qqPW7HCntKepSjcpReDCVtY2UQfRKb9Eyh8+V40LI6UPZUbRAiz1xOb8zpmIo+5cyrf29Yw
jEWbVHPSBwq3wa6jdV5X3s7p6Ijq1GxRnQt7q2UVjtpgJJh9waQ32Q/DWP6gYKA+J0zOI7hDGrm1
xLfbMbZuff27x5b6VZke51I/dOEzF6Rxcvq8/aU4azdGzqEKkhedUjKwbgtrR52nyIS4OZP3F5rm
D3vXjY2LdDMC3sYoah6gpo1HY6A5yMqkJ0UNogMqSVxZHtysYRUM5hyhivtpUwctBH4urVOuwuoz
GZJwJ5gPUK2ikmM86RCeq6IZuKrcNqHja+kLiTuwHrF2rz3gCMm6LZqMCibP7pJgckkrROJ+SqaG
0ZDk816xVsghwyDPiyG8UZBZIrpVQD6whucg4OqGKYHjjXF5YzRSqk3TOkT8tMEsP9A8a+87HiHr
GsmCez/saftCn0mEWWICNbBgp22Sn+GGYdGcBqINu7QnKyqT8UNLatMGn1h+haAC+LMdCiZCaRoM
mIXimhbVlgwZgugR0zX92IB69Gw5AtQ7GyVqhmCQR923nF1nufmRnM0cHJaQ/RZDsvte9kgp8QFR
1oIUJO9vbJvx5OZ+s81Tk4SqAYf/R82TgMjfqb6rpkBBkEMXY0aELy/SwEszIgY7tYEG7hwILrOZ
jjUOEkqPHQlJFqApJ1WMH2GGU7S1XREewiF2WS8MNEFOgglvYfT5gFzfCNJ1ZVq1y+8d/FVoaqRq
VrbfwMiQgX2M40H9MlQzPXoAg3Ys2QTWKvBqGz57Zjb6MJ4C28m0BRw6AxVDOoiKCNp8PNXjPIT0
2iiBhoK2eiGnMtnavqeRVlq6GzH23aPwAu1LBiK5Jklhs2L2mvGMe9246eTeTAukAuN9i5QTseBU
f42uXe6jzGMm1SvtolrTxRGpTEBsVEmH/9cXqhqUZmQIsJ6RBPyrneo3GTY8Qv/XtS66KP/8/vMj
9C+/5I8NKytRT0oyuIFhOOAn/7AeAMX4zbRmOIZDmKbwTJ5wf2xYvd8syxWsPl2U+khFkJD88Rh1
f3NdpoHSJPzT5CfN/+Qxall/TwinSJUg0zED8KQnpGMWTPzpMYo3mEl1AoB58iSS4iZKVp3nfGl6
+uVMU4O/hl6jQkjg1MNlcIIv0MxHX+Ou6J1mN4XmEmT9wUGOJ7T2AnOZDCUpAT55Dvt9sHAKjpdh
PaNU2Tlmd5MF9xlKqUcWgdTm/jvgtM2Y+Mdg7NdiHDeFNgxwGG2GDgyDG5IgGAkdwvmRzKujt4S3
kcT+dxqN2GmaFVLTg5Xoh4hVoBboW72KD2wqrqWI32IYETkxbEUTPDo5aB4jFBcrbU4jKjEjKp4N
xXnXGbheMVU/moS2L7sQdB/hP9iRIg8vW9IdQVHdlXZkP7EivdcD400fRL3S+tg8DEindxQpd9xj
oCulfehdTiJISi6KYUvflrU9LA1RmpQV+DZ7YN10LLq9mPrmO1T5TxIVaEHTmzORiNqEU3GDJ0rb
wCP2GLf8CMjZcZ0IqDztuCcc5Iy9iqJg/Gr8nPTORE/6e56y8/bWGIJvyL0QrHTNZRIAKWMVZ575
mKDVfukgH/0aYsBICIxmK6DHoBvhZcoEk1q+csS4JFYaUXdZqKUbIGEm+4E5nURVvqElgbohIv2R
vax8wM0UimVRl91SDKwLAHmkr4PQoPdWJOyBVJjEaohq7d4G3/XpiJrIQr78vRng/ouVjB8V+b2o
63AGM+P0We2FLQ0uX8JPlpcEjkYMyqQk/pvVFxTlZcR4D+V4HJzxFPT3cR1218L3wqX0mUhnlKmL
vlVbYTby4MQsK30WnNQmaPiExZffMXMwYvmIoO9R2cYd2O59WKByysroqBFRl2ftazb2/soKafcM
Ve28YThadn9kbbD1YhMjvDd9DsIqeXrSZVtEpgEL0JZB4LQsz4uJxq/Tngrb6rZADp/x8BEFZTYg
Mi/pvbuCn9AtzA7HpacjxTeo1QKBBq7SPCZJCHes1PMQ7jOacCz7V+/aryPY0DpWjLVK4z4pa5Yt
3o+dlrdI63Aidvo2ivlc2nRkaTXYr1GDAbssPqMi37FvgpilJ4/6FOxZtm291mOk3/FxtXX1niJz
WAVc/vfmEFL9WK6/a8ZsK0T5k+b+2WoxRKMSAPQs6JZRfDok8zY/ncPot7EOQamuUFsfRaNjLFaA
XAkFX0VhezcERCXCdB2NYiU0hZsBLRHjKekfmhkRE5RI6Wttqw+mvhra9HkwiP/2EWWujTCGu4Io
l+ripZ3zOQxS64H+umBGLUq2krqtjJlZRKP7ZPgKUjyJPFyz197VEYYGb7kODtRS99gvkGV7XX8Y
Gs9aSAuRB2boZzuWG28IfjLRnEKzF9uRIpgXlT/1Q370SdjNK1dbWrFRYRIpmA35hzoEHNm4uzTD
XuK68spFf0LbdIdG5qLHziFMm5+xINFDD/R97KKwx/4XcUOR7OTgttnkMdADhXs41rRnq8RaTnr3
zc7ge/ayJ50P1zPkGPHJn+tXtTe6xHGw0WV3DZ6uGNNVHPfhCqK3XFG4XP0BAkDSDMsiDZ75dXur
7V+93qx2sWahWgf6uNDMBjEC6RRQhKJ0mYjuSU8DThcXlQux7j+TGbOptoIFIS+E9SncCoAuPvoi
PWXSf1HEry8N+q8FLXzOlEKvVsAZHv0Qz+3Uz3G5mDYYxucbw4s+0i6Q7GedcjsSIN+3Vflf7J3J
buRImnVfpdB7BkjjDHTXwudZkmsISRtCI+fRSOPw9P9hdgcyO6ur8BfQmwZqE0AiQwrJ3Wn2Dfee
e/WF+Y4GnZcl1l6V2dXrSOdICekMZtZytbLHKV1bbYcYuXVP+nx3JP7wRZ0qbzKjr5aEh+winFbL
DpXtPCRl/1zw0ZAAYWCrxKsWqzg+D3HDkZndFWbeXO0wfIQwk29kSv0VYn8+MP7slnUeJPhWEIQI
SR55n/gHWP7aooZsR/soA9bY+bZvk5+e0sWhnvpNPGZX5i3jlv5C3BRd8EJjV+xyrAg0EmG0rvEm
eH7JRMfC7G+rg24yo1FefWc3hnYP7fWaS3gV1Hi4HQqOF6NFlyScaNFP443BTHgZhYCUFW0pmcOv
hKarvYhJtVft4HGXjDep7odHKI4OWUb9d+Ujchg9WyNJjhOuc2oMX4aibGxAKQgdBol3Ha1h43S0
V/9bld+sxvsoq7GJw6iVf/33/1LnzVGA/+0/1kUbM0Pvvprx+iW7rP3rv/+nfnP+m/+///MvX799
l4ex+vqPf3v7zGNigWXbxB/tH+uxOZ7PtmdR2d+v6M5v0dtf7t+aNzJx/1Yr99sX/6rkZq2ciVYO
sJljYBr8vZITPwDRkfeBaJYST6dc+1XJOT8ci3EIxk7XsrjL/lDJ2T/4T2YQ2ESwIKJ//fVC3P6n
TJbX8O8KW/H5/XkeMteD/CM6dSZ3w59VxY6fVeScqXA/JCO0M7bGqhJvgjn1JdQqaqTauE16HeSI
/VBVpN50svbujbGnp5/q4KffdIq4Ol1bM+GIGQjbZ1C/m6LyGOJjCHDEfsqiB53Fagt6KPKtW0Kj
3trEeGVPDMsJbUXdtG+Y0Gv2JOmWg+2Cp+KW4hHRnXAPqPR2MYcZAYkMYP24g+UuXA44yAJWOjy2
uAto/EKYgWH7LL0UiUOeQNS35IOejp/T0NxNevvNwBGXh846hpr6K9bTbQ25E+FZTWHhJ+OKNY69
tked6WmhZagbHNSBJXNUeGDR2qVc2OguzB9aaCbJXiGfY8D5X16aYgWZmEJ3hOvujUBeFbsYXFDy
nfhZlmayXNNc/nS0+iGS7l3SNxddmPshdgABo+Pb+3ViXcs04D4y2DFh1fuZT9N7T3F4bGxGsU3Y
u7eqED7Ylf6uHtxgCUHmxqyTfmk1mCL8sbj4cnwubCw6hu0hh54Sfn20CHmjZSsLcfbCjYsLDE53
pUvhPwaD+VJBPVq0vn1IQoCpIELtpW127ckwhmfTsz9KH0VP3FFi5yY/lwJnWScuIXABQjst8tdk
V9kbFfnkALho+uxKXKLWqnHTWK9tz1Ivqqt4DXGAlVfVgnTT7IdmABQRqn4AjA6pdzKsYSk6ttW4
HgE4oG3RzVtzKI5TVc94Am/jRT6bQPulVmzLUtWvIRi+WoV2MZiNBUjLekXdXEVA8BLa7En8rBgL
ua27dTL3e9Tb2zzT97qLDXnQwk3sye+ENWCBq94VOSnaw/iaJPbPNKTqlgnWHdNNb0XqfVSFfyv8
wsRnIItlyMp0jWOInbydHNrYIf2sMR/70tyTH4CZrSCepGUtJs3sAYS7ziIohNahxtdBxQ9t2b22
JHZjLoYDISJqVWfYygJDc4PrFGSv2S8R5UCKnYJqVRUmGb3VrNvxCKEY2Zvd5nUE/rNN0I1YaaUI
CO0II3QKcbW5LeCP2V+jX+1ECQAo8zEemyV+St/sOQeLD5NUc/6NlyAAXQTmdY5Jj3h6oroMVrZS
sIqU2566IjEXYgQO5FQoZIvEJbOybgwyc3B0ZVZ/JcZMLHuhR4tEaetWF7sptGClemrX8IPgyDC3
SSp6loZx9pj6+F3c1CWa2YAjJX2eKXf0j7YAWzPBXqsEvCWAJGG9KwuSTifYC2fACe26nEo8xGlH
SszUEAtmhVZwLFpzZ8c+OHyDLpGxGHmJ09ojeNAhQjVyZoTsnLHSRcHDSOhKG7qniBAW04XgphPL
QhettoFBCCSIs7UIGcAOk8vHhziXEm2ITbxLyNaLmF/72jZsG5rYvuuIgul17U43svfcV4/2nBVT
iyCixUpuvLK+GmhUlm2unJURW0gx9V3n29kqI3yGjSYiQexUDH43jlk+BzQ6LXE1Ymyf8zm/Rijr
WoXBqTRndomdkXEzp90kEd/ObxDe9r13BrK1L4nGaeJqXxKVM3XjU0Z0TgOkncly8tUKdfLc9lEi
11/0qc0pjUvGs2b4GipUdNsmn5KW5AvvztTNUzER3jha3kOlqyP5eIiGxqsKS552gn5A7BEaNA8T
xSoYyUSSRALVmfgwQzKC7JrKmBABpt4WEOEwS18Lt7iQN3ZoGXprnb7yJQ6mwMjOvF9AeD0MpBaJ
9GGW8S9THyIEXhuGAlJVaGtnzjHqCo13tyS6AOn59MRHA8lqG5InUMLgmsxIMlMrBEo7EpIIXRcb
mTnVspvzk1rCVZBKt2SpGbBiMlxqblcZSzhMvMNEMOlzFpMGRswcdCyiXvFTR5K3zghuqucEJx9D
+aJxzWoPVSdaRn4zLhjl4aLRsWM5ZsGujzyoYU6GQgZIRtScFkUcK+ffnCDF/asOqSuqTcPvjLtr
gkYl74uGUWbGMuHQ5jX2bWKpHL9/z8wBJ6L8QsATLKbJfBGT4igk0qrN5d4n4koQddUReZUoPmpG
guMyS8nD6gjGin4LyEIS2s2ZWYbRkKxqt/RB4smcrI/eIl9LV+OF/eXJRJi2aEu6J4swLld5NzaK
80VHTBe2D8FxMwmSMYxjgy0XlNWzsIuNZdX7es76qu36zsyHx1CZd1o1vPlj+Ij8O6OdcC7VELx1
Ep2NMStubKQ3TuptXKQ4mPpXI9IciHI3mGTuiJDEFjYcp1nDo7XJWQl0p4h7gnq6q7mJWEDAl5jl
P3bgQ6L039RAKniAQgg1/iZDMZSlzV5vKFfTVP6EVHcXjaRtoTEa75X+1oX9A7X1Mpt98n1hPkcq
OFOtKKEvVeo9dZpcaAxHFpUx3Bh6I9c6MqcCxk49656ExT4lQwpFyjDBZsY6dvNzgFTKykAkIp1q
aBgHpFQs/M8haC1GdYd61lp1KZQhGNLKUx+WxXp6RJZFBfdqIdPCvnzIkW2ZQt0OkTgmyLmwj3I+
R0h+EHo1s+IrmSSoy3HtIwUrSm/XlfqNHLrrmFcbeJYbomXfyWrb+bI+ukjKbKRlQa729qw1Kyvv
bCI+05rg08+M5xJRWpjxciNSY93yncyqtaZyHzNkbD1ytrBM9mnT3FFHwVhC8JZRn/HyVWACkcK5
/RE25YkQuRWDIpec5Zm6H509MZyCCP8965O3Mh0vBjI71ADrCdldGZasko19r+kPZt6mq2IW6CHU
iyGn2gj3NL+7HWclnxF5DXO/aJf38mLoE3Qr4eLCpiPPCz603j5Sqb8ipvZltMnJ4DYAtJ3IfCl9
/d2EeLhOswp975h4UMHc6tihalunafrojoybci0kqgHLoelmyMQbcf7famb+2Mv89f+aL4jN3T/q
eG7ZsL0Vf7v7/e3LfvU6hBsCEYEfbdv/1dH88gUZP3QDyyTJya5rWubvU2vnh8+kmpAS14e24/3R
F+T8sDH6WozBWRrzff+5ZsfU/+zdxMnKcpkNs9A9S/edP9FOFJoaVeQ6JtKSzStQhk9hlNgiHOOz
gBu8EB33h0qM95ogKFhW6Yrl5TFudXNlzOHCZTcKnv5aARkzo33UFteurUvmkrPANQ7vtcK/uswF
ucUIidODvWB9tijL6GdYmC/E90SAAqZLiNR2LfMoXSu0rmu6qYCK2Ud52wf1TJr6GnoHGHWdfguz
YEPNsPajIjScIUyx7CdPrLs40j+mkrHmKtAEUa40Gi3ho40j93E1NQyGYFFGgAlpCGhxLlNV7F2E
qxYDwiwJaAIYU5HBR9vk9Vf202S8a1CXSdRhpVsQs4T5QU9bVDcOtvTU+Qzi8FLmsMNGP/C/PZfs
2rD0r2HhfAskd0GRMvF0S/EZForNpgM84eLUY0Pkl/Jx+UoPubjqarkWheGuWputWxprFqNXNOwK
0p+NYGmFSengONkRV9dJNxxiU8PhywVxufZq+0vZNJht0jK5LNjEcXllEWALbGYCBtz4XjTeV6XI
G6scFOC821+xKstVZcTT0pwBvFrm3QTKOik2/st88p5Q1DgLtjw/g4LfzQN3tLLt7p7DkET7JCIg
G4FlZkfjKgXLG5ucPrnuF7dC1GS+UddjYGqDZQ3emFSHhHhkKyRuedpMbsar3pwje1qBvkY2a27V
GG1tZ3wPGlihfU4R7VQFOBYte68NCosMlTIjnCXpeD0CTbFlojgHGKkdm2AShWm2+oppt8sMF9iC
q5fvplmQK1AN4XPm+0TXY3aKEvRuyIXdOR7vVga2vprG/l4R/puOyRWj/W4aFGnK2hHFw0NqIPQV
VdFuKzGijNaiM4vUaWM34xEpAZcnq4QkzoGgNeqqOmlCEYTQpqnqtreLb6dTH3aL4KGyHj3ir+fl
1NIK+/1QWB+VDz9hgiZtNkFAmEARw7yFU9kg71u3PVWqUef7QLUb4Z1Ccg4njCBlj6+GQ0EsOnR8
VzsjTsv30YuzjDNWOr3GpW4EUJaotVdVEjFYb5jFetT+M4NKW8A+RMXQIo0sRjNg85oTUueWzioI
AxBtJG7jnKgj4hqp9RAa7UNWtjDYIx4nx7jLgYnijIM1NxmxvgRoQuiVpl2iuH9hpU+DA6vATcJn
pEhoKykrF1UBxL0hoQRfzBgs+Ff9S+nlgil9W28BKdzkkZUum6GsNwnxGTvla492oj+7JNsrvXkt
czEtEy2U0MFNxhu5Q1el8PwGTvotUXsufGNQS9WO4booywbZQ8j+R9ByuQXjVT54vvNO1iujD5Ve
GFyYC6r7Dpa8ccwgunO6GMi+U7lEuXLIJxb1KCfkqoUJQVlOSnlvZc+8Inunn9YihnSHgqCHvCkr
CaOkf0B8sbZ4TadcHbQuPxvJcB3y6CYovFc37daZmZXLsh1GQo2r9OjrwWtg4dXxHMmvlkbGGSwM
FPI8SZd9kxr7f93LTCKZG/6je5kwhqKN/mdd1m9f+utuFj/mm3meRJqkIcw38O93s+Nxy7pYZW1G
jqyyf80hzR8z3Q7hlbB8mBBzUPCvjbL4ISAROGyUXeRZ81f9afD4DweRxt9slH1BGcDto7sMN/nz
v2+UlY6tJx2dbldNzq2Pq5epESCRGCsA6mLIx5a0jHVDQAPTOgcLqRcWxyJ2w60zaFBKws5fOf0c
iRtWyDcb8YKjniVDmk6oTArjFIueHqro0mXL/OzgwgFBnjKc+8J9tHVtr+UmfJQJiex4D4Ag4/pF
J6tl6PEzwzgLpEYrTLs3kT0MLNDiZmUXBbF3Un/MKekDhSGqdG5jWCDIo7nRU2zGPkDZASwIMJ+L
11lHp/IOCHN4KEck1ajbs5VpsG4iE24pPbo0zcqbRa9FrwYYoT4cX+Jy6O5r9PE470aF2DN4wrts
UfyGMwibUsSwLxg74WyMxdYwnVvZdz1aM7FJ4uq+9vSDNNOfptVfSNR6jbXuAYfOrSvUpjO1re9a
6HU49UU2becrSIQE0U+shQZGSGWcbWIDFLYk96BxHDoq3AC4MF1eqL6kybYd45ZJqYGlqAe+bb81
umR94q8D03rDAPmcNfpTndTQt5w7USe4QAVEFwKBcJAyqYSJ7FWlWruC6Y7hgFiuUgP9myVebT+C
9VpDqQUIcUNazQs0lTX7cwCds8uTxc+lmrrnycrWqVVtfBeXiN61H1qu7+pCrcWYv5YmjFGjM14y
o53V2OFrPWTfU1Qe0ppMStNGStRV6oFhASSCmc2DbIxwZszAFELhkQsUOcF88ZqCpVFkJrfSywEk
CcwshGJuE9lAvJpMtawYsS2ckrsSRDJDLSM72lDg6Xgw1zldiBsbFkNlcDniKWaFFSJrL1r/tTew
TMoqJ+unbx68MScohzRiICZ0QeiUFH8rW/eNdasr9mamm9z2uRWtR7Pp2VHzmjU57l7dUlzVyhxX
ujl+1VP8AnX8iYLsvYa2vzQzeRozvm1dz8wU01pNgXcupvbGH1OyEuxbMzR+lnbNrVyjuyMTpDVf
c71nr22d8irvuEYp9RBhL/TZr5YqrBhRbT3gQEGNYfj6JbTFs9b1wJjC5N7ytXsrnWOJIzhl+XxB
l4W3NXR1Q42MT4ctZaQlp8A1aTvBCVb24yQkBAwiHQmwhMKWttfIM+BNxUwrXNKQ49RfqgpZRGNH
jDtd2yGtAmMlcK3xFJk1hY0hjkWtPmBlL3FnDzT79kMs2VMzmXSgq7nYi0p3Vcb+myHICyWK6Koi
QrE7pTN+cigXEssMWEh72mrKnC+Y3zoIC+tTmNNSq6yP1OYT2usMPKeowCCR3QCsoSm2iIPUi4Ou
6TTX9TaVyVoSsLGra58PGYTwuiDpO1M8p4xUuZ5zA/OpL4fwQimGmNxnZz6NdoCjrAdQn5jt1gid
9ypjfw9fzzzGsQcp3EVEmupvvh/tUJ7vQi+602wECb2eIGsVF/wn52owdy4FAUPB7jEaRyK2WuL7
MNg58s1lp8nbxX4lj17SsF7prXs3BcMSrfhrlDJC6XFAbEzXQtE4spcFeXpbFKir9RKHeiFZOWYe
p3MrK7VKR7lL/CxdlwOILB8Z5baOmAdaNZOCar7rB6Wx5ZfFbRxONamh8BE9MjIZafstpauSdw2H
/bFvoZEw5T2k8XgBgFXsinKylkJTpGOb/pawmg/cKxhxSl7P0niI2I0yFwyxnymastBo7kaOnhZ5
Hdi/zsVtlpPnVSfGKp7sM20I80ozkUsdUWnoDp9xP1Qbr3S+Oz18IG2FUa7pR5uw5dBn1YrrcjJz
TNB4Z8a4fzBTRQOn2DEkgCyWtZvjNBr8CAi+vGdvDQYgdu27cMqps4qKNwQ4XcWOpjTCBilM81Ck
8BmsEMxyCxV8Eka9ySLq6YjvutDi8XGCx4YhzFebvKQPwHqHxKCW5zQz3UUr5OfUZ/nKC/Rsq1Xe
PaPHkO/g7Mo+uGtBQTIgdIb91POcxwUSGdrHpRjMm6oqx7VroS9oIqpIIkxvM10nzi6hcOysPgf1
2OznsoA9uqeWcCet9aBheyoG5nVjXtzhEOB+6vkZxyTd9iJql6LO5ieh9XdaVubHSJEIOgFxs+wj
+BoM9oSxMlDM2mUVTtMCEqBaiWB8LH0Li7TG+ecFvQ2ki7hHsv02eRtPKzOgjx2c7jVOS9wQZqlO
rI6DRR57JCQF8PkcEpJaS99B5ltUDaNKs3uqauPVYZqfBy2tT3j0zXgJQ3StCJgeSNZYVhW+6NHZ
xz3vf+TZJCVNRPjU/qeWioxPPGlBCFZuhF5SnWrTw0To6WxW2uJOPnPP3SW6fxeaI++rIjuF3w9h
GCBOh3QERwsYSbehQB4RtufEyBqefdlAg45Qsdr87AhJAmyI2siSZVyOE52+xuGOWLaMlmoqfaQt
vNFO43przxjpdQzrUHruV1KC0lbKleuQSp7y42dPlpMOJ5JrMjDXtVZfLS9vge50V54yZyWS9sZS
3k6YhMsB4CHTQag3O1AHqxHPWV8ly1SrrqIeTp6aia6xrz0hdDA52Et7x0qXC85gkWrFbFw1k891
B3nMKunReg25s/oIpVkfFEq0VZblw84ebe3FxzC8zVPfugb9dAtYbNvzMbW7cGUTi8yY8chLvvHY
n/Ezkwk1yC+JZIS+RK6qHp6B3rt3BpdYnGZAx/QYkHllbjx9Tji0EVs3zcSwAOQW6FaFAyrdme6w
sVtN32ipJZtFESNGY5WwC0X/WEwBlm8cQpyjz0yzV1reryvJnMfNg4sxkNsT2usp1JYDmxFbhzoX
R9XCdYJNloeIdmuolnamGz9F7m4Mtz0yp8nAUYLfysyToTT7t/iY4qlzm2I3S5pip35s7FQ9TbWX
kW0i9X95T2axBQ3GP2pxjm/Zm4yLv9Fo/PZlv9obC1msIdDEQt/mD77hr/bG/MGszyMFl7AU3bD/
ILNwfxg6M0FdOLojdKBqv7c3Dvpb5JY+4l56Epxr/0x74/6GhfsjtozpJnpZRp+ux+DfmxupPwpm
i7QkqSps0n0veuLC9AY824y9YscsKsxrKb6OdcwOOog5x+alNADCXTFMd46hvjupweUEuyLjbtcO
BQSL0X6BuYmjIE2fGKjvPJKg4GKSLqOeZGa+kJearcbRbpZtJe8qS69QS7RHnmprUVhQHVxrBKWf
BbvWdjdsWEHipMkVDi0rySC6TKorD33VPgZOfkMsy77gIZGZT7x0e47qnMiFyrrpMVSa8XjIS3Aq
dUsq++iXL1pBCT2EuF9hQa9UxxqT+0S71OSBrFzHHRizMbPwQggKEuPuMhfJaWw8onCQUTkeCg6N
azSzjwZC9oXjTA9jCK9yDKt3N0BD1gXuT9fUHl0ihRZZhTQtxXm+cGvxTdgv2GLdeSUYOiKWOP42
CuJsjGKP5P/N8KhZ/RR4WaU9TXL4Tp2RnUoYXfIy2MNcJasee23pu6CtFbhSZbdgZPgTTJv/njKg
XWbgCOktCLJujeqlDdrX0pKs60Ny4Kjkr/5E0kih9WAZQq6sRTsqH2kwpE/hWNV5FJF5kRV1wDR6
r5WbsiD2AmMniKWD3ZIRqKD06DDaklu4n1jwKVhqft3lG3wIEYsxrSL8bkqWg5mmm5zw8MWku+k+
bjPsOqxuT7Ef9iw9DXsVh/rDHK1t2XhRm4aJNtoNoCVO+WVB0eMF7xuWcLRGfmwcsijemwxY4yp9
6ZxxXwXl94hJX2mOc6xEeONU7MJ1E/OMhu6RFaX81nXMqswwiHyIqysG7K0GmQGIsHgoPWC1WRi8
xhXErM7LH8xWvx+DiRTT0cb/U8X1CiiK6D+ptTdFEM13QboyZHnw4+o0GfrLSFcHSLW8ARdxyeP8
EmjZczMgoAiV/7PKGK8j5tvpgwRfhwJwwev8xCXlLBFXfAlbe0rmi2GsJI4NRbSotsPoArMnWBcC
E1Eyr8sRH8SNYkXmjW/aQGwS47m4GZJVOsjX0m03nqxBeY272tdPsYViwuqdm0ZHnxjawSXvjWTh
AzA2RYsUqIOaYGP94Co96Zme3WZ1XawDHf6HLGo+r8JzTjazsgMq3oqSGuqDX0CJdvKcBGFR31rE
tmztgnRHPEMQgx1wSoqp6Uaa6KDohOOtJC5izdSGes4pBqiY+LpqBv9X6DDM5WNoepGfnEEGV7AG
tAKjDkrOXLFzlwJvliMdQZxPQRtGA3TXaF5zE4b4oSQjlaVMHSje5HMddSo/4pJTj7RltLiCT82N
O7rfTY9Hpmb1TH4QvWfGLHgB8AzZU+xg1sZpsqLp5D3u/QSffY8qSeshl4UucTxGd+oDXrzKCfBR
oxjd1HnOIDdKbrpoSAmq8856gYPAi6MVup6fDWTGRS+zZ6cMQXNFPaEssT0etSR7yGrOgFA1V6Kd
/WXKOw1vpHlBfeYt2LATM4eonHaFx8RDVb/JTfs8eNAWgb9EKzdoCGzEeUwmePJQ1PQbVt1/lhN9
RNOWLQ8pc+YmQ9dAW4oORhrOoeiqcMvK4dMNmV93scFvFwR8M9ExcerEu2ZPsCPoNBgU4QTUGh57
Nbw4dvRMqEcNUs39AgthrDo64vUQorfukbEtdc1IVnqQw3dMikcm+CUPRPLsOqhsDCW8XZQwmNJz
g6Q1RPqWGFEVNylgloEAwDJtrFWEJX1d2GKLEI7YhHC8K0X7MIHKQR5/SmR11cYWFEChv4ks3mIW
fxQ4s9zS+8ma6FT6zQue3iu+wPXEzUj2jn9rOBx2FDMrM/W3U12T1DtAR7ZvEs24Q2XT87Kjf3PE
yAJFEgI/SPsQDvWBo479jUMDkUqsj5Xhb4nthZEdy8dY0O3BpN5WVbYzguQTmY65UBF9IQyKtYUZ
n/kQK4C0QcHSJnZ40oV248CQ0BgAtLnxGni4vbgNDdxa/Y1mUBP2geQLtH06CEB72WNFS8FYPjxF
dnZSvXeMbTKC6twCizF9ek5VrWIiEBd9TE8s0xmbkKISyg2TIyhkJBV4x2zA6DDV6Zce0VT0cXnT
d9V9ETc3JQsfKuX4syXnu+y957Hr3wFv2GsrJAXG6/Qb+NMp03nv3FXST+gRpLUqBs5nN2zojSL/
Q2cTcEs/eI/AZ1hFgMBhjNXb1vIIB2LMuUxtBM8thnLGl+pzwja5HmJ+PTvFY2k1Np9YVGZhxzZc
a1VG9oVm7uHISM4G19lbeRjv/a676z1RwDqMGFBpFUsOe7qz5y6eN+Jnh2KbGLht3cyYIhGe8r45
BXUG2XAyKJDzk9TrYxbQRmiomWbtd4uxBlOKtZdJAfhBPvGThaRKV8dE6jepQms/aN1xrJKzobXX
LozOtoqPViLWukieA837pMN6dQU4GDZc97FynnwZPFtJhOLJCDYWFzfOdR6uqTnXHDVxIxE1hbMg
0nQuXRAdDOjpWVTe64SLtEV2Zku7jqKBgOthL63gBQkHvDQOD31kHtQzDFu4ERJEG9KdUWkXwV5O
r+rLkAUnK2sunsy+Er/diqQg0si81TTgw9viw+qKOw+BKPoP7eInUKayGEA3b/XSiGNsgnLtyIjZ
9bSGSonkvfHX9I87XTlvqJd+ZtJBcEffYzibFnZdGhqMDzEvcpc+Dwx0sWP0575TK8j8BD6G9hvR
FChrrXggkcCxb2cUvevmMFiN+AUtR7PJKRYYVQUA0WK1MxtcTjAVrqEHEN4Oq8ehcvYRKz8ZNXc4
ll5JodV4Rvty04GL2HolmEmTkrAuXYY1vpo3ue9WndwFcD3XbcXsTHiDXBHj8Ybs/VJTGOFLgBor
3RKLld5vGnfoFy7GR3iAZAzQraUn6ervTiPcZdakJVYW1kzdWDwD0NiEtZ1/Npx2y6RI8msxa/3c
WfXnjxl3cIlbYGW408VBHJj6BcXKrBd0ZuWgV6HCymc1IZl6/JsuqsaUqgym2E5BgoRhY+wUZ7ll
0+AhgGWDhlARXzF26Swml2JWMY5EgSNbQx7fzhpHO8q6UztYyLr8NlgBzuNqHyM60DJI5Amx8Msk
o02EdDISw6o3u41nO3z6iBlcFlZEyjtiy2KAdTaqdoHkRFzzWZFpztpMOas0s98Em8Os3YxmFWeJ
Q5QxKMpOCo5qJWa1ZyG4WFImT9CZPdwXkBC34Pkveknt42vMwvL0tUdAajnDBcA5bhVMvUkp9YUc
kgeJ4LRKyZ9BlzRB64iPfmR9xSFGZ2k3u5p+e6EZKFf/tW2jFbXnRJ+/r/u/lvFf1v+DW2D+qt87
UdNCZOLbEAHmG+qPnahwLRsAoMCR4sz6lF+LNucHzk3h839ma6X446JtFvxbdI20jb41b9v+mU6U
VfvfKv7tmYxr2DY7P1v8ybqZodauqUqSfR2ih9NrqC7EfzTg+Rh/skLJwfXXxsauxQCnva8jbnrf
A/Q+fjdRc9vygc1GxUEP6RLFzofR1rSvGuQXAzQbtp9C0R1UmFLIRUWJxt9MS8B2jBNN/qajl08j
E00q7miV9BzoehF/aGV4LhoUJSiis80wpfuKpHU+vxnD09ga0RN4Y3CO0qC/FAi0lzHzJnZa/XYK
Mh3xRRAzuufG6WNtALTS3QrEOtC46UhBUpEIAtlnSEic4VzzV1laXstWsaEew9UYpN9WEj+HTXvT
ZWI9hoQRsAJAhjDF42KwEwIy24igT6f6HmM/IHNXnHufraOWeinTU3qZriYcV9b+1aoRaAOovO3n
UApLuqhKjapeWWFH1A12O7hhlNlVnd3bpUA8EA6oQTRqZsIzd4kt4iXf76q1vBuUk8bO8jR/UdmA
9at4+EbWVJx9nXVTz3n83OmExQAFR6k9PPei/OoTgK2sPCj/tBvOlPDqaH641hkLonZp4wOqFKxS
8D0LSapKoAaq25gDscmLs1GRJU97gSRwuvZVs1eCNEgJisrVQhq8rqaKqWEtugmWRo3SPHiYRLy3
0uwlFe0nqevlsvM51SM3vopQfEO8oaTJOM9K1g2Tb/orIZyL3YhZqEseeOUQrTSQw2x7zmJq4bzk
pn8o3OZEHMWO6LESn2X4aI/Fg50mG67fA9hNyhlLbs0oAA7muNaCFdKJsrbBM6+eGoTdK1c2fDJx
k7mUm5bvbDrRIePNfZy2zhXsz6FImztLZutOYJW3ii1m57U7iyZkRkiHIa8WMV11qI56kB5rvbyN
pLZ3EbKgfLhjo+YsWy/9GGJ16Edv40zVuYPjGyrxUGTaMbYUShCGvCsENPdGJgVaofIgmv4c5Sad
dafgFGCXi9WH47bXQALjBZ8+y0JZlIGC3dDicRFZ9KXBPKGR5O6aTOYR87I5dgS7Hr7RYLrbgVEr
AxaWG/TYjAACHga39w9mKO4yPz7ziq/hFZJNVhtY/1PkRXa1hILItR6uK52uyS8BLQ8wvayJRTMM
16UV2FdNBtscaJ3eEpXq9IdRjjv2i6yCixBafUpcLaD3dDEFrUtvSbhL7BCgUtZbFj4HpFToZQk5
ZLMtTlFT3UdN/qj5Ck6nFKjpZPtZaGyMKh7STGLn0duB/PXiEZ/0uOl9EIR9xf7ZeuEDtonnOfs8
MYAxJjaDEexDyU89/D/2zmy3dSXLtl/EBJtgMPgqqrEkN7Ll/oXw9rbZ912QX38HT6FQdZG4F6j3
ektk4pzcW6IYK+aac8y+b7hvkPx0OsmFx86jIFYJsTaoxv+sim6ijO5J5XU0mev5trP4EPlDfEqi
gEFaCFph1K2aE2NHirgDCsl2qShRX3rFWd2W6bMLTZelIaFIM0u/ZawgRXiyP2mMrMGoJupTsySn
m7ryac20Cdi5g72zui5+wfry2trsy+xMlkHYLtYtjkHnaHkFS0VT3tG75t2Gg588wbxnL7vgt/K9
hse+8bEir0JCrLjEGmx06nG8syc+/8pX904Nr9VFh5C4XHH7mbeq0RDgGATSVbuQiBhpZJ+w3X1J
jf2nMChjKFx12xfGvsr9nVe11wRRJLGbc7NUrHXt4quqnR9/1U8Kbb7y1mR9i3wDWQUixJopiJFd
yCVRnTan7yWCTI0wk1rFw7IqNWUxf4RIN7EqThopp1g1HYct3zgYPxGJlC3oIPwRkQeRqzNvSeWa
uwKJKPLKYZcgGkU16lETRQcTOYmWEvDYLllXvvhf1rnlsYtTUIGGO217Gd7zB5VnqfW+WaWqfL7p
pP/JCXznLtERKfVEEvif5rgWpwJ615wUP2Bh15o+tDC2IQNgORpbkMmyVS9LV+WsWDW0OQZ+U5Iy
PeJmTPFzobXZUGLZKbo1yJU2hqBVFvtiTo09rHFzl4B+CPKyGq943gQqh4SqjXR129P2tC1j+ckh
uAR61f9wwtTIRWiCsEB9Rj50Qt5UcGtKcJmsihCJwRRgEujbzw6ZkdINtXUIhO7NwfxoGu+PXkXJ
dGLvK1ehchIOKuhQEBnS00u4SprZoGkH1r8+Wmdc9Bd4M7g7re4rrQqc586hGPJf5gFk0kR8dqtw
amTub75KqWLs4QpkEiiBtl969FZCY5ylU4soPCq2JMuzH3G5ys1r6Cdf5K8/+Zlcp2R8NI2cWrCO
9FeSLhzJQ3Q/OB42fP2uQgGHcUjD87SqwqDYRJBZBprWuE9Zo2zlUGBb4IXQuzG3iia9p0PvGuv6
FZMB23HE5yU1PqaIrzfPzplnPEaD9T3GIj9yMegfGgTsuciflI/DgTvKNh4azJ6sV6tV9daYFHEC
0FXo58aGO/ljUxLwj8gCboFXfSTI53HVv7ADuzOkSU/jaKFsEpWbMQ5Iq73MrfiVRMt6nw6buX4w
XQP6KQoBVP6DGvqdj5JvEkyLOh8Ym/dZZTV7J6JreqA4nChbqOQ/byfem/m5MslkTy1HJvE38v0n
IzM1LxVw52gZAJrXtByG6mefqOA+BG66idZMHTcyQcWz9YnhkxvygPkiB74We1m860Ml2NuRz0tM
RJZoSh6nckFyyM0Mlywdh+OKgSLgZxL0Y3vaE1+PIPGvKcCIzu/SHoq1yBZddPKWp34NDTpVTpiE
McCuJRjvhHoXbrLPdWoOJ943jDTG+O6K/N5ZA4m08I6s0MuH2bKJR4f9Q9ua6Qak3Pdg2MujAxsw
mMi6n3G6/kma6S21IAWXawhSrXHIUGTq2Ocme9TSPmZkJvvGffTIUOa1g7drFZzBE4JB4nMO2hph
taHH4ccvZPs+M6AHZmJSGbjGNu01wClKLpS0gpZ8AqQ4fVJkBw9E3K6coX/HaY9DF/LxjtcpSWjj
J1yjona6hkZl82tM9eNCmtQjVQr/s0YrZj86DON7rsHhijgFPVDazwW3zInfdYAV5nkh2GprBdQ4
RUcA98POBAHXgUqB1htE+V1sqoMw0O1tIq9AKe5tIrC5QQg0zkkfcnKRJzQOUSi+eCQ+eSIeF3Cb
C3ENCs2fmbqPTkwF7GgdU143bBUuEg1xDccaO9dfTRGJ77/FRWtyvQ2h7E+a2msAIY9eC728o2RG
Tkgs/gRfqJuO4QBSAtNysZCiE2I8Cqfds9w6dDGRJIeMT65wk1DXAuNQhp/WTC1MqUOsUQN2FToV
t5Od3A15d+QH/JTM87npIEglvmCjJZ6cAv3Bj4l4tN6bDdVeRt5eVsVuTpGHk2Lx8RqQWquGV2Ne
5y0J8NfxeSVmeGUYef+Msr1JDDqq2+WVYPPOzLzbhTRsEEl5KLX8cGIuvlXy7IUZ6+1qrwx7Oxjj
FZ5VoOLorFqcyW55iIbsWEDSHaxlB2F6J4weaNPa1zEOX6nuDp2SD/PMHGe0xYlH1diYYnqP8/JO
RET8owEVOm1gCC8vtLpflJPcxZF4cFqHCFF5m1EZ6C7dq6upCWJufu2r4seiQWcAKU4j3LOa3Me+
nuglTAD2R9M1j/P3MdZ/U3YQPUgmQkh5AK/FOfJUP48VJ38q2ntteQ/LMu0Kej3wGBw6yeowzgj/
q10a+hiz6tfRju5bXC6Gpl41bW4bU/9W4DgQ6aPDOJQHhTOx0fIuEcXeNbLz7CQ3BbxfzNyMl+2E
eZ5wT+JWr7bHD3Oq7CeckV89YmEACBcTc4Nly13eExoMNxocpyzGnVm1n4VNaLgOhb1J2OIAk4CT
GeZuv+UtgHc/agOTpCK2EaD2A9Indme6HrLk3Zs4D+ckxUg5zLRy1mozzsVP2Ize1qvT1yhDObfd
H0qYTm4zEDWyyOdZ2HCg8Nd7yjp+Zd3fDMlCKRegjU3DPng32Rxnbsv74n/1j3/cxuzH/9/6B27j
77iCZtV9Vf+2j/dWTsF/qiDWv/5LzaA8+r+pICbYA66oHhv5VSH5b/t451/AEDzcxJKGZeGtxXP/
aTd2/kXlGfkhfzUHC+d/to9HUvk3FYSqH2n58BdY7uPz+7/38V08hNlQ5dNN1LBGtrl8SJo6ytWn
RVndFIxYt+LVw+Vl4QudgvZ9NRXoCJH1QuFXcsApqg/OkICXkdy52phsS1PPz3L1iuWOBJEoeGuJ
nm1YsnrKVCJRUrCZkUL4FUWa7JmwTmLujriDXryk6laHPLihQTC0Yml0YzAKs8OOCwqIDcgRelPf
nFFWYKGYD7Y/P0+EBA7RaoIbRucZsQ9bHP44256+oYmwmTOtoFgtdLNZljdYz+6dJT/RWaDZUhbJ
2WQUftJzwwoff29vhubGMdjYVD6Akg7HIdElAzOuuVQs0BDQBwpwtrSzcvLJ7FWYWIQtRULP46Q7
LxTjEJTNu4PktsI1ND1yDbyWQKR24K8oWSxn3F/iOwXyxzummsXJqWp7p3PxOrrWG8l7CiMde976
jfzwNO6GwkVvznXyChTHhuzfXz0N2Siaq49qPdMGc7qtB6s5hx7QfwV02PRoUU5tcutmll/pVHbP
vvL1zajsA+SeNThEK8eg/afULZ61XbJFbf2jWc13ADIelo4watT/nRQT49zClq4kos6qxC4zi0aJ
BXWrfJpK109lS6fbUwjYhWCK96LFgrWsJ/7FTImTsffagAE13VKNgzFN+5p6jIkq3iG0EUUA8ue8
O28rtIotZKnPpjOikw7FeRj57qu6tO/NXHKB8tGVF2gbB8stvKAfBMB5n1ZarGqsH2uKFGtbQz8U
+sXXajoSJfexlLOl0NMqQvlIHF5JIbo/OCmVbfV7GfUTO+CShYZlYXMsy1M1QDCKBLXNflP528Zx
viil+07n8Q8BpPCxYkRgl1eajxVB1IMDY/eBRbzNfdxZ9oUAxyMk4PZoCWAWVY8O3Yt/bMFLPMuJ
e/bjfDCn+bPSk7WdC4zr3kDcO7PsLzPW0d7qqRnK3fQ60IOysXNgj0l+kyBn3yUN8xBOzLveMkOg
yvVTKqgdVUl16SPqsNJajHs31YqCyuxagW5eHd/sUDGmDl1JSVzUnqNRfVKUuq8LCDrRSCOPHMuf
ORUPHucKMhJJsyQdjhmNFwHs1J3dWjvfyGlXdKtv9vCE36zEJqTevkto9NtO93+Nht/mXOZfpMbK
/TID9Ih6VrgeUKBAlzhwehI820kyb8rF3fF14gdP2IN1D7XWb3USn7O+MtiahcSeR1pNuQeTFbfG
Y2dDqa46gkKeg5gK85vzWoOsnsfPasFDU8+YE4yZvgED6l7LBiUo5iZ/pF9q+o2rMNNbz21puQpl
ZNEInUc0Nhj8pVJEz66Q09ampkTQrOJk9zqbCdapyHsmJZfjeHCz+eCvkfOgzD1r2U6R+AxtOk0p
w6YRsIO2gRiW/4nLZrplEsyxk88vec1ZbUYdDIdi3bJ01U9MKuXiNPCZWXZXu6xyvmpR36L81jwZ
WDBn4RTPyRw+wugLN6Vtmqc6CXfdTEy+UyYFT7mlYVPn29JPKcmu5z+uI3bEyY7cLbZTP7JZdkVD
YQWxP3t6EFbx3C7hlYEQAoPl1fvM8du9J+zubmUvHbMB72btKRrLrQHBSvUHxO/Hjowzm58I9Sw0
L4QvcF54r3SLDwQv8SG5RtM+R0r8MHZg1ND9rs7so4IrnpQ06nbt0xKhqhj9SQDNOyktbhyFXD5F
SKpOr2FBiWGXqeWEg+hROxHkEfrmKltd8sG4mXJg6/ngIhXzSgUDceyK5iEuBwBb5BWjfNyR3Ljv
GH65eLDXTdAg3TrTmyH9J6kGSr41I4xlHmn2BafGnyovvRvtdtbRAJfFi6rduN36aKIbo8YWGSYY
ijNcf182Tk6WgcfNURbXf0V1SK7sbWnqbw+NmtBnd4eCCRRBVDQ3izjcOgg38BzLfYT9euu08bff
e3XQlLa/z5sBmTC1zr6onW26GB8jibJNatZNgPP6MaE6egum4V5knbNLqFjfZKHFTdHVuBlmqTAS
pGf+XkiM/UjbiwXjQbvvFiazoB2s+8YnO1OXbKv9OAwoU+Ivz7p7M7g8igDrT3AKr/7arMm3jkeC
i0uHI3xa8iuuvz9hARNlSSx24W7cBXFqqH2m/eoglukHY8gdp9xT1/Gc5Ej+e/AufDewOmA/c2dX
41GlpINC5RMUnZ4iO+wIacAmpxqWYbwL6ebo5H0urWUjNYVGxODYjbTd7WgJCtm6yTmyyTuzs59o
uEbsyamvdDKKrcto/X+pxupc8MRuUznfD4IevL7BwGN3Y3uCzDac5tzyURVoGyWU7NG5wcFS+pS5
DKIuwVG2v4KT6FjIxf7fxd/qQXWt/2/8/fkr+7d5959/5D/mXbDnYgXBSl+sibl/QnT/4T/1Qa8K
24FgThoPg+p/7fy8f2FUVZZSjk1Xj5AwXv9z2nVxn5rwv4SiDdP2nf/Jyo8/w79NuxarQ1aRFltH
l6bmlQL233CtaFeavVRC0bWM4Z0CaDz6CcUvTIikQYtkn4CFJFKWc2iyxOZOZf9VXLl4saGRjyNc
bGNi4WKsksgC7Hjp0GQSlFoDfxc9lhNzUsm/i5dtgeFK5IHZ5A9V7X1ESY8HJM4eczkx+4YXA/MN
Wn1UYY+xzb0lTUKla1+ZEYJJcsZHXahk3yn9yPvwm066hzSZ0kPWE7EZUrwDrAM1KKb4u+j5Q4u1
LhxbRUJqgldOjmmJcgvwjulI5UvlpdNOVY6+SdLMe59NKEaZdv5mg2fvXC7JFHnaBmv4/uLK9ofv
6aAbliNAfB2EyfzClt8kWDLeRbP92wvvbw5UiD/9QxpnC7gun7BOgz6u7cI/So+3kEmAZkt0mHRQ
6l3RqST/ov6hLrW7b6f2Yk/ZfRLVxbaemzJo8u4M+f4JLMDMvNk3QIG86K4aF+NMM+Gwa0IZk/cV
y7aYIwMsZ682TayiB2V2T9ng/h3NmqNVeQ2MqpHWIUMNVHPlFfiS/qsocCrEOQsCr65Qbe3mJa0b
aiURlqaevqR6/GoowDzQY/XXgsm7c1vZbm1XvCY0f5P0pb0YCs2eAiGyROFwcTtJF8NEz/Yw2oTw
mrpAx3RvSHC90lHvAgtZKT8xu9yRWmT6p7MRRghMeypoJjam8yV2Ab0ra8WWNfanv1b8+HWZBEjS
35xDCUOhYA1XLnRgriRP+vfMwI7zz7Jq2GBYS46NxaOd3qTmqqvWz/ghz5vHmaDqITHr50rQeY+/
LuBaSnGbE53snt1KsgyENAz0VBVDpGonXRyAqFtE45yn2imyQJXYJAyVsq6eYMCY9oc36AUsUJ9v
APmow+gl49bRREi8SHKqVtEDefHneS4Aiy4La6ao95DnAFblC49F3GenxZAPKc1R+6mT6U2L/3sr
y/7HMcMHofrvTtXAvaSotlVD6M506qc5pmwVPhWRbnuBJjfRmuw/ZbH7ynrrFXTxZz5RQpkkofNJ
USX79hk8Kh83zufOcmDfUDO65AyLTVodcWS9CyVfspwerqm20NMo8Uzy29Rz+MU2bDd1Ot2zKTxC
u/z1Y3AFK0wdX1Cxs/rqLTH8Bz8u/wi/f+XCRCXzUNzQKMPKQtUnKhGOEzENRopLkjYMmuNOOWxA
tbwXdfY1mcwUeK66errT3kLtqeHS0e5eiMA+maZ8SsbilxbAP7O5nOwG57rZfVopH17jjzQNZcVP
Pfvg5CmYccemCGq7uAwLZe9idp90yJTM4oEwWVJTR8e/c3G69iYnkw4DE0Oq56TTpjO6S7kkz6Pl
PET8FDaZ5/6YrmrZcdQV0pEJN25FfBil+SQE/VdR5HTbqWiep9o3yatAcMoqcaJm8DT4+tx7/gt7
0mues3eysrvRJRhnLsnt6K/s2vwlr7LPVo1b0x+4iq63z7pBiy9JrABolU9x274uJt9iE5mQVev0
W3fVNm+yU1uD5OKNxJPoR/0RnQILPOS20oeKHNnI2YJop6d/5OR+9oXHMsGkD32yVoe5G/I2ZJHE
ZiQ6diqvbyKsz1UtnJvKM7qXeOnd3egQYOx7csMSt7msrKDKKHsF6S0vUVteF10fQradFOOUgW9P
0To74bmQaMdmttZEspOp4voR80h6HOie28huZo01TRTpAPYIzNYb2IqML0Pu3eYlHVag6xWQwJzs
9Mxzyu82OSZ0AJC5KrgwU/+iTIeQbQ7OANQeADXzhGU6ZnBmYd2laxpZ+TTQ9s0PzWxLEFOxFdTa
xaJbpCvgwq+CQrEM7paZEHcCXcJNb8q8v6M2knTnkKcAXLJ71cYW1z3ufAQRME70iwK+S4nn7LoH
jeCwiV26l5SN6dLPwa1N1k66xZ3ZeN+hPV+qqHGo+7Wwx9qrXblljchwXUzhT0nh7yEfM3rg5hJH
f0pCs/Ot19mD5kZGCCllbEtsIrT/8K6/JEl8n5RUqS4DdzOxNiW6zp/a8/5CgT62Bt8UYiijXb+1
IzEFSYh710HkiC12PmHIasrlIebpKZ9Smi1hSafjuXHHq5bWz9Q4SCoNaw0NW6lvqN/BGNQcFXfd
3VQaM8wZOe7tzmIa6MLozGeSBbHjX8LIZHFQdhe2HnpfW2DkYo9Iluoz71qaPGejj9uAToKnOCbM
lg68ZqkTiYMhSfObBdVr55Zyvq1zmhwdfbGKBQ4maTcAFzZqcY/hmbvlH8Mw8pWCfWcW8dmXCdeT
Iv271MDF7MR2HgoJ+akq0sMyOG9N01xHCbjbi2Bujam4bWlPYBRxuVKA+JPo5LHTXTMqfj3gNn43
Pk9yTbG5KaBRawkaOT4KVoJWxrZ9xOsbRqXeNin7Fw1cdFP7w2qfgOfJ2PPYNfyz+BvuU2UUW4O9
3GZRXrWNQ+vXU47GqA0+VIl6p1kmB1NW36X2+MuIlwc0jFxsg9SAiPqLKjABURID984AT8WQVu3N
NU+NhxJOde/94Gk1tk2ow0PSmYfKLt9YN7uB10fLkc34uEnoseL/3TZPVAIg1WmIc02JPaHK7edW
xWKnbPfDUKwOp9E3D7qqWcj5+mM2QcoxqTln9kX4SQ3Uj8zCY8COG51By/FY2JITkYpSA50Mk5SH
KBoLa2/3iCRuYn07cgmJU/Aj0nP6HM7TsjF9OR+stqfIZjGJEhGNb2ZT72D44shOcsG6sOi3udlM
RB3BQ6sMdn5d19FjmLLrNpc82rtOQbOVHm5rNOEA8xjGpD4WJ7dTTC+YmLcro1rMyWosmcLnyiHG
DtiORCyJlC3QnCeIjjnTYzg/oLg1Qedjp7fSBWJ74pNpGe1HywI7anRetBtw7WM60aQKFYEID2Zq
0GCfxpHER9HKvg2EmaKcEFcVo89eTF+Xwu1YuiJUKbWstXw4nI2WubdzBwTZ1T4OjPOjm1zAr8sH
IN0vCzbCrnCw5RLvYOllDR8Adv42vYNwJiCf2gJa0GR/E9V3V7Qn6sVU3qiYh8SY7QGyn2i31J6t
KLXk1fGmS7Mgz7rLSMV1LF0WWszjZBZC8qd8nv34INJlOfIfSGQXVJ/lYfQYjwk5DpOhxhiq5TKJ
9jXLivaNt73NuhKgTd+VpJ0ca/VFlTlvg9aCcoDNjowpMDmzbC9eWD/0efNskxrfxEqXR63jb9Ga
z2r1B6iueweMqndFZ38rIjw0FvQEsoeKNjBt4i9IH8vJ4eNkVNtkTuy/Lo7xqxvIf2PNoNSZLIez
pnkhtnTJRnAaSVa7zE84imls/AvekrPa8I2TKflpqowfaSx5kbUdAAKv9dkEeqjEi0nExx6/U0sk
XP45MNHibRpyKCwlKLJrRP3qDBT+NlH6h+VExdGGTXgcCcfoMmRybsFoTnezQcTf62jVZpG4cK4m
1372jPVjxwmk0VJ7m7EnDClVH1mCbRpX3BkFFpTO+LDKkAoIZ3xZcB4Ho6RsVnbYdFjNGvYLpkVG
7nG9TRTyNskdxjTMhmaYPOUungQdyV02xzMljaAyeUd8T6NmcTayQvaiK+6U2yZJXtMUqlTvgPQm
7d8Hc8/isxkgm0wMDAcV1w+RhIWOgtvRwlRFWzo3ycXaJq/YSGxGzkJq24ff3ONbIb59Q+qddHYs
AJtJ3gOJV/pBWTb3U8wxRwvWlW/yB0/feURyviqlU2b4zNurENaS9FjXO7hHAvBHD4O7tgjz/fGb
y2mnCO996lU3gpAvHRt83ixJhh2F8TGWGBaG2DDeQDSut8mMRNmE2mHb9ZujsWl2a6tbGHEFrbOe
os/BBfRFjn+YCcDgemlOfsP83LmAPYilO8byo1bil2afGXj4LPGE8gRA8Hynn7DdJDOMLtyjBsMZ
JToJZVrEHAh45yNturr+i9mDJYBr7GLlvJq+GG4LwZTkOslfxR0THH7VBG6JCX/dL8TTByHwS5yL
9NjaxpPVW3dDrB5dmx0BleRYnJzyxUSqFLQIuXl7Kvr+2U692wJLyMYsmPQTbd0OBan3bnSuRlc8
2dJQN24huFHyaHGuvZvFcsqsEFT2eGr65d7mEdw4LTVBEjsfVKxnnSHtOoxRnMN7IciE00ZZBu7E
FsDBSNiXbraLBuDaUrXVBt3u04kYksiAwbWJyerEFYAIa6S1KlSobiYSbUsPZ50rEJ45G/LlbzlH
X8U6x6ZO8UPogTIpConBYvW/KuQ+MJXtHz1rEg48sMv83ZiTurHqmBC3y8+zrPpxFy8Jj749PVkz
DDvM7qdoprWraG9pEKQNFgS5N4nDQoomoNjKD+Zo0LSYzO+JST6u4ZgpTXUKc3vBPLeu3gvXZqBp
9Y1j4B/ltsWvz/BuitoedlY70p1edP4+cRXwsgoAQOg1f2YnYvKAogxtOHkdPabXONR7HY3zqR5B
MuTu3O+rAe8wVXDRgRID5E2QFpBfmrd8Sb79MFeblHLlzDKRKqZ7Aw84+ZXuNWlaJ6idee1sGHCR
JfIxEvrA2g24QoY8N5tuF0jNPkWkHwtXrCdZlScXN/UjzQOCfQwez2ReXsZV6/AjKzxECjRshbC+
tITMqHQxDoYQfLdL0fyMzvTCZxZjYSvuKQ3T3AYs7C1GcVuZXklWLbqLW9y7PLu/g4SQFxG5Deox
exJJ9mUVzBRlYkUvGBdtIrnTd9t30AOmetiKnBdv6S0ol3rUTzWrN8Y8ODUNxWrTpkjFh+mxwQpn
QVyxuFeLum/d6DQY8WsEYi8aSS7X5nLWkznuSP2BXq3ANWQVtwANrjsfgDjBiH3uB8pNctUYwQIO
JEi08Tja9e+YZmGACeWGY56ulroXvNinz9ZWf+Zoel0UZ6smP0mWCd5MW2UDPnWcALwCbZKU5U+J
uXVTuRn0N9tTsGTWtcXagj3F3BmstJuAvI74B8ruo0+H+6kSrzSmkyvCO0h4heYMHbvfYY5tBJYi
qaheOQwMC85FF0Gf1NzE6mDhd99+t0nP8C4AlVDk+9W11rWIZm8Hl4dOtRxywGCyYTaXF46qd9ti
fTahRA0deopvTXuoJs8ZnZ07GHH7uu8JVw/TeOjG8NJyFJCZrt+QYqJdNdvYtOjE4+gH64BNZuU6
41msCv21ZLiEltXeHePAaKtObWTMmbqYBY4g7g6RT6AwI2W6EVZ/Co2sQF7m3YHhyGc3SOOvyqsr
av6wHQxS2GYY3rQzt+ZKPEsP76JJSyEg9r0Y5FfSZS9GkvwUw4LJo4laosUeFN9IO3lQVaGLW4Zb
tQajdcPQduHkZPGmvU/bxaBTVNVV6g6CssFpXVbhCwl18LsE6+YU4AQPi+SiZPwwuD/Ro/6qBEXS
pSdwOgsqUzx5pcytZ8Z1UDlI/sIW756K2j+pxPumZibCHOfXqOb6UdAGRCAvfm9HD9JdaFHfEn9y
YXpTtYKz0Szfk489bmzksTfIGcHLgW2y8MwOhtTbkfGCauleHAYnPHDZvs2TBfBW5z+P8ViwTQmd
IMqoYY7Y85swhaKhyraGKm/dtuCRYPyT9B0jHHlWkNjmrWeIJ7DK3ZbH+GMuV6HSjq4LKwIvq+R9
JYqLoqeS/xZ650AbAX5n07xB5TzjvrtPsz4JKlqlAxU594tUWInz8tMU0U/ouVc18uMnrofONOff
iWFBKO6caxShipqF8QaZkyfSoU+vpiqGwmPx1oMlCObUwn3l4f+ZxPhjtDnFui2vSj6pU7Jmsosm
emqBhQWGg7UapyG1WtzQSYPixVbZzhkUP2f7QpPMm5dZn3mL/sIb9Wz3xUu2IjF6kf5Z/OS+dPlf
lsxUIJRgzOi8qI+jgshJxoBuv647i9l8IIP9BLfowhdAMi+F4u+HB9OwsBno9JZTG9NqeOPKDOGj
aL9knuCcd8wX+JLdgcKGajeYcAkyz3mW0D03DI1c35wpQj/EML7wp3J0+02nig4qs243Q2/vW9gk
dOworruKPJXh4sLlftbDA6iXIOr50UAHuOsGMQdSuuzxuo9h8u4KNfy1Qt5AOunfB895i3SVEKOj
F8wUMPHzELVtmJu/RUKXmZYN6TsJU67onLdhiD8Wi4tpEp4lgcPWqR+KZmbqY5HExeqj9tU6pdvn
RS733PmoyM5RXZyY2aiAtT9V36R31950AE4VIDEmiUEl34PKv8y69jZRa98YZMICZNfjXHXPU8IY
nXtGfbPYIJ5hxCHAOlikU26ZQUXwHQmeW/2c4hx30EylV72IxfuUZA8g0no+7trkxbKqxw5F5Gqs
GsDYYG+cR+6l5pz9yaoCMOdc4lbgzW8SIsU2yk3GHnxzI2dm+Tln159M8z189QfmsmQrdPflVtVf
m43opp7Sl0YOR5E3lxwntkzCS5PhQUzHbOLMSB4i6ixD/NgRNZvtMN1TBny3DLwUU8v4qckDxahO
8+ScI9v4izV/t7oEdIHXk2LNc2GHGObdU5ZNH1avTyqVj1Njvw9S/9Db80nf6sTYYFxUbV7Bhb4s
7HvRbANdlyw86NzIllGu11+EcKv8S1HZr1UPh1pxtiECvpZtd9PU8KGS+b0rqis8daYrAUxgnZsX
gDFZehh0dHRn63UYfI6Xeg8t702p7DObLHNr49EfupnQZWhcJ7fdc/HaeguFlKBAWIlmVGmG4OHQ
jYEQTH39JmxxS1XQQy/Nb48W261uc/Yl1eQh5YWAdn1AwIkKd+2YvDBEvRPHpzCNCQDjAG/NCH4X
xW/QcDLJrFRLgFWh759x9XX7qW26ANaPt8dCTJNAIegHsQZvU9bCw8EdPfft2AdDDXWRTG2CESOz
Tp4cu20+5+jE9U0h+CUuWUm1LbyzI4t1Tk/9OBb8JUpA6kKsd3tqG3zcUidyVXg/KjXdhDSM0EqR
owpEw6kIsW8bkbSDJrN3paLVoZdYdnTU+yfZlsfaMt9xCr9ZZKa3PpelTeHjSQVfoJn6cBOdi5zI
dzZM3V6W/rYoyjfTjCEuMd9PHu3ZUfRQRxPZ5Fxf7MG6VkvIuihsSPBSZqibmvQIRn0c+xpC3XLB
5no0R1YePndYzlSfOvamdQ9l43+gbY2bMRdreN+NuMUMvyqBjNp3Sb6Ff625+eCSp4OTjIj4KTxG
dM+Hhl5Z5aPXOM9twV4E8scV6xj28ta+Nrzh8cBgjfHSih9qlKygte7E/Q/RVFV0M0rAuNLtP8c5
12dasejAoa89pGbnRjlxsi0chVGyvC0qH8W1F7dz09BNGKl9irycGSa3cLfuwLN4E0lzfRWKUASX
5F9dL29OB/yNMWoiMJy/wq2DK2/1ZL2ju4UumkAmPDSIhUGZxBxXTdXjoDAQMjzMUfWItCwNlF7a
bi4Z7WHbnsaPwMDjhm7jSyybbHOA/BJyKfph047a27YNKKws6e9w83Du1uavN1IhQ13Etw+9gkGJ
v+Vl5u6PErL0WXbgHQXqARNVspvNrN7GsrjjenLySPmc/JmCGSB555Svhr9l/aWc7GeeLExhdJBw
N+Tf83/YO7PlxpE0S79KWd+jBg53bGbTc8GdoiiR2qUbmBRSYN93PP18iMiuDEVWRUxdtvWYVV2k
ZUaQBEGH+/nP+c5EJ2JeNPGu7eRes5hM6ZNEUghAPXtmeRNGJg3BEFXgmVTVUYP6NKO2EFjMaHKO
HOqoDcOIw2Lrvju4e9ajNTeLZBwY2JxpZCj3upfzrNVh/Qcu/gQqHZa+Nu4rbAsbRteb2AmrNYOW
CE7QcPQEqewp5iQeo9+z22b8GAdqr42q3Yga02JMKGmhUUq46tzuNE3s22Ub8a0V/bkYOOp46JDh
hGJG3xcNel4l30q4RTQwYRpzeqs5UtwYgcRz/V1qGPqqs1OORGl5DF1iY1jQFo02vSieP6lTPhZo
zkscWF/SGJGRk7m/saMp3gRJWm7dfsKelRLwdsb6K/W14/n/O3G/OXExBPzKiZtnf6NAKPyLLQHQ
1Y82XFvM4F7I96CuJJP/77YE9otz57rFLtjEAWtK/sx/hZFpLJvjMbMn4ZtFF+8uqnUT/Od/CCDC
uiMBCONbcC3X/vecCTPU9xMVi3tqhhIbhgJmbsufXLjKVGFX+LJEcF6Gidh0StxNBvJhMnXgSDz0
7aHc+NQ/29N0ZgB+ITKArX7EwSGpSuZWXW5xPs76bZz3xneH979sR5M4kX9+ew6XDsux0B1Bcpt/
/4NtIgLsHUR+XO+c3LTWUEDw91TVztTMnW8Mb0HZviSjsdVM9dj2RrRKe4e5oXeItfFu6uUlyz+F
YtTm9D2Lc5NoVyauLgxFwB39D3OqbiOY+WEc7ns/3jeOC3FDfmWkA/whf0p092KUEiaqvgEwy+50
gGXiBv0MGxffq5n/5Wf9i0PE4CvFAyMZ/pqWPt8nP37UNqdibIgKohX07QwuxK+vnm+tNPnm+xdd
ZG1xhG1/uF3/KKP7G6PgUx5mTc29809fE+2cG8og6+bMl/+HyztoOSp6GlQ7EtpAuOLrwXRuWCDP
RjDpFyRLlnaE7c5thyvTDR+rOrkzMg7Jtj69liapgtI2iUol1ZMaMGplJScXIy/ffv025y/5p3t0
Ns/o820qUJ5+ukcLzdUHkXNl3ITADAOTi7iOjwh931tF/uU38JfXkTiBLANLwoykc38GYPcyBKIW
K3o4k7mHpgtvGHnbi5x5568/kIV96MeP5CgT1xF8V2lbJn3Q3NmfLzyFjxjd3aHcMUFaeZW1r1Bv
Us+LdpoTD9ucxtD1KJJrQlF0VUUVNsWgu67zZJcPqCIk3bVmgOHlroSTHtqYRovIfJ8oRSb8f1Fp
1mvuc7JzrXWYItNYPv42vVxh8jgRpVkJWFF5cD0A6maS7CIRBavER7RLPXKooJi0DMYFZPpK2fvU
BZXne9DalOLJ59/HAa6fRNMfmp4Ha+cB0CL7NSTBQe8ZJrbqUIKcqqg/wqkClyu20k2lsmgJrPeY
GBmFmIwyFSIFnR87pwQ6hKufg2PjE/hMssfBbbfQ8zdDWJ2dgiLekp31qOyvJXsszDDDZduKC4ME
EL06L0E53Dp29JWKUGulMuwqfuG3y6TA2Cf1eqsGZr8RXyc+FD7VBBNXJ0igUvU2NMOrMfJ34tGz
FmLGA+U5oDRyqzyu3avOM784ub0ruufc9PdlkNxZrVibOnr37DRmaxUNwaUekSCVhN8bTyHgfEl8
yPyNf5hSceVm1XM1oqdM0I8XZarD10udTZuFEJ4H/wXv0jwLlukMUK859xP8NWL76OHTX5Ncn1Zu
QAuFP/kU22Ei4F3m4VKkeHe7kL0gLl61j+yg4puOQKvIdG74tgELtC4ZuMZYdZQULoRmp5wTFInL
LhvWyg4x4dZGdFAoXHkq71RpPYkim07Yl47NFMvZkHTN4JugXZRkK5Ejc1YFZnIPWt8Ktt6l62oz
qZAYvd+CI53zkoiSdmvuk6k09h4xMmAU4YcF2BWoQMeAOawNHDEDLVMAe/ZMbU2Si+Fb7OfvXl0c
YqOpAdXabOeU+maQSnA/F6N2GGNjWI6xdRJG/KSbdGdZTVsRTdd8blJsSDVU0oUcwjONcRSd1ZF3
awU1Ps5gNrtl03Vdp5daPrYr2WTxkhIqn2l64HPc8JEXB/vNKEHiBjKItthebvWazgZvBh0h0C1V
yy6YxDj+Pbdm+skqvpwoRVpGpuCWjg9mo3e73KDtUVch8OywIrSaZK9K9w5RhA2/BghRmU8+uJ94
qs9IuNoytbtkW6v4oS8nl+RzVyynnC5bzl4mxXtaxQEt0Rfd7CfNZ2cpaVosWwVqlIYFcmfMNlQ5
G1Lb2ZrazSZVcIpXiHQGAT4MrPlsZZ16AFL5bG91jG7teZDxaYo5+A0WWJL85Cp0dWX41q6XNYee
2SybzrZZ3FJX0WykTWdLLeN5Ls9ss/Wn8YZJ9a3O2XlR4MSF7s9JnlfC0/7VBh/B+YzHgYWBF1w7
SXA2RIgTtHoqZ9M3LmlfCdTONkmqaA1mv9DB6dZpHhY7rzx6eIbTSJ79urv0JPV9dYWt2PpmME7V
UtKkQqGF6yxdKc7GbEduI/mU4U8eZ6Ny59Noyg1wMIQBVWPEjggzCJ7ubHE2Z7NzYUywlKIATwUd
lGVSQqlELxji5CGdtBhukDik3+zT34zUGkyMASAj0lm9CgegHBN6nzkbsEERcgaYTdkcuI7ObNPO
8WsHtlyxqxlBh2DljmdTdz7buwdd25B8wJKE8RtFGv73bAbXZlv4RFYW5KTYIyTafIg6fePAT6Yk
wp2W6Ay0RqpjYLq4iP9W5S3DoKIBEyu6pWvHKIA+2kn/VDcOTrp6H3fQlDkHrIIAoF3aXQWBt+sN
64SpdCcmHDjEfc9h6F80Zi+23eyQBzalL0GX7uTsnq+74JlzBmHB0aGAQd/7+O1NgvZLzcaBT1Xj
XYGpnbtDZ7DWmQ8dfv3MM07MHclNuEi22TRdBElHjAGJWXBiXJngomBHpXdNqn9kdmQ9amMEg8Fq
o4MvA/6DvoKzovLXREDodxPPXRtmt0fU0dCTjfSpCQO50kJ+PphST0j1W0ggq94bySqnHPVpdPW9
OwXchm5sLBu4veiGddBWSeb7ytnXBQ+4NIhC6iPUrSettZ0BD0tniIPTmPm6JyXpetplabYa1IqZ
MmViqVzotrfFvaUvvaY6+16I99ERtONStTTWxOyr1iN0lgBYSYx7yojvJfWmXms/Dsn43mrupvOK
HQ7fYeWFwYY+wzUtndxIVOmRUOD3h/r1NGn5O4fRfM9svUGNQgcHLR8saZq/x1QKtwu6BvuB4Gbi
B6ux2CPHnqKgvvRmMT8PAe3ljjq3+sfUDM2V1ZqE2t1d0ETFMbfuIy9Fe80+3AQgfzjVmyp1T64Q
p96qmGND7Ejd7Kb0JCXb6bmr+vSiycHMDXn7ilJzEen+F2x4aF65hatt2lMvtSlIA8P3ZRgQ2yjI
vgwPfM5LtNOll2vhRVRMzMGtyFy6elbPTqiXXgmoB9QyguSEmyDoiWJNKfZCVO1tC0FlO/KcWEGV
DJjAr8cUdTtMDAwJDyp7Cu1qocgMYupp92YiLkeXXIRk5pJUd3VenfRw3MBwv49Ncx+PAIdqzb1z
Oyi+LWbkBRLzQDXmiE0irF9QAV4ir7k3VLzN6gzAq3xGt4XiW98MMV7tZUSI/rVqqEpq4+YuSeRa
4AoRkBKtxMT4OOGGCu+/RYJN77Y0H6fw3RzldW8Oi9i5gtq3MLLTSF9V6lwN9pPvmzvR5ZxGjvRz
4mMqH0x9uB011pAndmFsSG5cpZ/TSl5ZsgLVM1irOmn1Lbz8Wxe8OgUPQbMq9JBhv9FcGBFsQKyu
AcNTPzEpQhFMtcdiUYru0qrw3QxOba4GkikQU9vnSsWvja2fOhM3Re8R8jAxJaCh8ki3/F05orSh
kHD+yOyABIdVrgZFQEvX3a05iHM3RbsuZrLZ2c0tctbBijj9SVWGS6xRa5zuhOPC9ExK6TmgZGUh
cn6MaU3MPAv2hpmfY1Z29tYdlJec5pbacw+u6e6NgSkpkRbwHRWaPSZlTPJGVa1Sbdow0WOl0ZaN
tN+HUc2hDnhxtBEsWx6MYY1JICPjlWPx4tbL8oG662gztdlDpFN7FMryqDf9VROyAgiKMXa88rDu
MH8oRiJiUo9CiV1Qlbht5c3g2zdVKG5qu6L+0aDuwp9Eu0iFd4RHQSdDk29sczzXKYlvmACQurZk
WJ/hKNNoFey0julDkm9iNkOGPu60oN30/UgEwNxZ7AENfdhqkbj4zeHiN0eL+cz345nOsbKowiqx
Q48ul0ZlwIwQt2WKB9Uzu98c0Oeo8A9ns+8HGeA5hIJJE0t9Dlf8+GqV63aDkG0JYZW2DyXXsYlH
qrqMcIVV2DABUNwVNuSc3Ew2czFPjHEg19v72X+vGQ+Uxl79+vN/VjT++o5+OlqBbOmH0k44WuUp
gbUmzNfT1FCqjmtN6DgkI8UU+devObPD/zyh/vGaBvw45BzLQrb5fBWMmrydTgRr58GBKY3rojsl
xUPEmLemAckMT79+OfH5pPrX1/vpO+5HLeXZVpY7Hoi7OpqsLbWOIc3gmtxQcPdW+MEJwNVNlTh3
AOQALmjrIpr8TeWXL3yMi96A5v/rN2X801tBCVdYQpooVD9dBMFPp8wokd/5/XhdSA4udF1o+AOM
ttpmQ0AaFHcZ5X4M7hgcBBuL38sI8kq3MLO3am2j4CwCvTgi4V8YZvJoNmwXo4IQaPDFsb1dB4uu
MG/76Lt8+S8P/r975z9dzrKtGk80fYkMQumVI98yZb6VPXbEOrB/c/afZZy/3CrfyzZNw3LFT2IG
Hv9KdzKuEs7bAf6ldaOjPP36q5Cfq7zm+8MVyIfci7aYg1U/vYhviMjp0pivIpYjsll6MicPdIUZ
QEIRW81m/qlMZCwsMhtVzeZYL3wk3TJvk0ZtqZX6W0+XnZERaZ2TL5Yeq4XuTBtlhjcUon+l82qr
AY1fapDLLTxacL+gaOddkS49T7vxp/7OLfvw+3rzvz59Vd9ry77kxViFPMR++sf/c5en/O9/z3/m
H//Nt+KzP//pv1vxq63zDf5KaG7TIsj/Wr/w7c/9I/5mIiKj5FnUJlhqBkF815ld5+8sS46ypJDU
xX3DYf6Xziz+rvNDBehgSuRf/t0/dGb37xbPcpQrwd00/83/ns78+Y4ke0+KR0mLtUWibZJn/bxC
4qKnOzQZrW0Lq8TojxmorwZvk18dLXYpXbF3TbIuRbn+4UKdvv+wfpQ4P6/M31/XEiyG0gU3AXDi
8+uyKwH+izC0zbGB4oi076Kouk1q7WqS7EVC7ZIk7m9+fp+fQN9eU87SHk9Ei3Vwvqg/PhPtxozt
EqrONhQelRCZS1OpT0rfnifheaGReOvvf/0xPz8Qvr+kQFSkHp1VxRA/l1tAaIvLqLe2XooJwLLk
bghLClTk8Jvr+W19+nP9ml+JcYWLDsuZQOmI1Z8/HOqgzTSfDweWnhYsczooz78W5NbxZkI7IpNx
Z0z2KevSPeGUPdPLB21wbkYn2f36Mwvdnq/kn2+Gdc5gcEI3sS5gqc5I189vJrFkr9EpQ5ONcN8G
GbALDZJVNSDdyywCPz5ca8T+8VLBSELpxkfsjdqDbqTIUH1zU42cqIUoi3XDpFeaoAw0lfgQCPVo
Q4L3kIZoCbZM0K98E694Zoe4pfXjlDg3jVGNJ6ixZ6pIYcIRypEtDRqx4Ck2RdNHMuYbGre/Fjxa
lpMJz7NV5irF8nyMJbNxD4rDMXejizDqrrlTTnRQzDgGLJy9VukLNyddkhYUHzKCCAM3WKkAKUAW
LXDzphtAgsYT+6n+GIoaKnoEe6iPbkwzIVBvlqdYDmppltNT01UtIkHAFJ5wKPUaTEplmz4UrDmo
qaW3KAHO7YIpZxga2tauciJv2WsUxQbSecG2d1bwu5Z1HYNDS9oMSpMzDZc2Zy6gigSuKEImsbS2
KR3d5gJKmmZnkrMojHJXDVdG19xqY/mFuKW1aA3jXs8iyNlY4OeQnH7t9NWmlfXR1zNG5Zantl4A
Egq0q4E3yrKvMbSBkrVxEgHk4mSQE3npQM1pRUdMyH4RvX2r+wkbhAqCRg0NROum62z2wHre2cib
hmYS/yOtk30RTF+kDRcEaV17LuZcIWoeefq2O3LpZqUdr/HgjfY9xbPtcbZs1QBYoXWiIHdpdR6F
06Cig8VKiya79ELvDSYTR563Gg3GagfOvMN1UwQfndSflRDXkyY2PnaLmAya4T5DuFr42JQcbbqV
xsioibStrYiYJIfYKW6mOXgiHg06uarCXWuS0Zypb+LspFR00bsHu3y1dHtm+33JhXU5ahUZKTid
XnyOaP+NsWprhvclY49nxN25qtTSa7N1Q3eZ74IygySe59eYBemUFR9+GG1zoOph7qFB4hPwSQs+
JTbXBPQL7EUQbvxKSGGKVm0Z6VOK1odwYqzXti5Oqi2uMtSfPqMegI6bWsvvei9bQdvdOLjFcviz
ZU3NAcBtmFaJgv7XXydq37WEbjuc0p5aEcQ+OU1+CMe915N1dN8sfniJh1cCz0mUaS+J7ePKrV+q
nnyaFq41H8v74O+ALCDkFtVmdMZl0kiw3E2yseNbbnwsrdsYMokeO6tcnaSVUAtNyaTjUAdTkoCo
brvszir9+7GMH5uQmI/psVsekTx7Zo4TWVQ/M649fl4ySjdjI/YpTkZGtnRdHovwi104y8xRpIXz
LaLaqurHE2iSU598GEm107xhK/rsACnc32bzBESzV0UvoMo7uIOpOevg6k86NLTp3PUTWAmmAbFm
bZ10XFIzyZn2SrojoDoueFWJm8hPDjqtVxm/hdEndDAO6wlrhV9077puH52eCUQd7hImElXAGICI
OGnhZHrErURS1iIPqG2KSe4wL+1qc3hua8oj8hreSINlnqi0goXHUEeRPa0wkRhDuOtKfWdFKXbY
fNtMat111Snsp8uSEpeu+xgCH0W3PjaKkEOOjljl5ybz00XjNhdNxqIKIAKX3V1tm/idEVEDeS/D
c+jiSm+/1lO3tcD7JJ23JmS89HCa48c7W7SG+NK8pwXspkLKwp7I5FnSj6lBzJWjdR4isegoSpkz
VekUveHM+RDjqxgA3BZz+8MzRnM4OD34NDhmicFByXUvSkZUKeFYcvAUUGtMfMLBDPBCMx5JCcma
VvMV0iqlaXTrAQS27QkqfrQei69FfodRfB0KVpfbKvIZ3dSbgEK00mhuYEAKZsQUOoS1eZjClhoa
KgRN480aKsYRX8vwkufhIphgFcbMzNL0lBbaYwtEyK+mNZCORW8cfAWfZ8puVGxgWK2Pgo16WzvX
DoaZOA6OugP1g+faq26aZy/WbnoTjrgIxlsXQlQxcsICkQ0MFQp4v2rtYKurfu0hoOYCDGW+qiCF
SobleJmkvgoaaqZIgMNB2NRxtRbUXsdgpDPc75KIUwgh3CNEGsf4hZl4aOmWkoZtWuRHuoJKrNEw
Wf1UbMsx3MUR6Vj4OwWJxXhMF5VQd5nqD+aoPY4TU82yUrfx9BoMqDdSL6+mqVvjXcYVPZWI4BPZ
xCE+4KTgaTfuh5ae0AQUCCoRlEV8O2uoRpwITWYvOgGAVRTLD52mHihR+UNZ2Xeppd82uDqNWl2N
DutBXXwxMoNfhFrygOGaH7PBXnOCekmiK8xOwKEyMmT2Zkx6aiwFolQDfEl7aQ0KLyx9DcX5QmAL
1zX5nibFe6PlwaaKw4dCsza64e+lEGA/WVMsOtTRutKuWOVj+sTKCr4sML+qsdfWGfixybpv0peG
SBaWTn4fvVrTvRSqNzeNVmV4nljrE5UvS4NUC2ajMj0HxbFhcgUJVA7+El2aXWy/i4y3wpAr9OOl
kz4yUaI6JTljtt9A513FrBCazsJd0HPMKlGIaIMrmhUnvcDH8Kba9g7T1IKp55pN3npomVuw9oZ9
CplLXzf+UfawKZNmR5yIS0Z8BzWDRdD9sES5tRSOz9qVy7YZb7Di7wujutepo/CztyDIwLo0GCoA
I6eQMtFcE+2tjD3KGuruXNLzYKloZZQF79M5VFCxaLeB2MSMNHVgMLH1iXQGk+nWBZqcuNmW0jkG
KMM6KrorynkYQPDeATy3GbSqkixZOpyKILnGGvVkjIr8a7o2+Xy5fVTte9YhNMKUyu0v9JetKJZY
payMSZStde11wjuIS74SyZv0c0auwb6Z41wYjsVqKmerPjkgQG/Mph0qPrX0xNPvjbaL22TQ9ogZ
YHojq1kQyH1Pb7hRjm42ioUuYqJkvf+lc9prox52duofJOU3NxQlenvbTvVrk10q52ueYLZK7xLl
n30r3YZliAeTVugsgD6Jt9RYGi1h+hbXwlWajGJd2LlgpciohJwFFRwv1aVmF5d0epxG17mekWfE
CqFozPVcTDhn+dlpqTImw1dq9B+Ps0F24EmzqFu2pxkPXcKBTIxCBk2w+O0V9U36IQ7yO/bNzVqW
zbDBLVIyCmk3lTl8DWW+Uh3lrkBNpgKjcq5IYJXMoN0qeWWCHK8KzybC0gw05hU4PvPoujb8GxD1
m0xoN4nlf4F1v888UHGtiS3AcYkNsryENGwaerhmZr+ueCth52+iTl6GJbpQUZ18D+uCdQqKhhYv
6zB15SYN6hhbYL+xKkSOIYh2A+pqQ88XbvkryzDKBYjpcjkV41WQzklqtB4yEAABWo9Nsas7bK3t
5jpqUcjLhKQE4ThvkRrOTRmk7arCcb+g/OvCGsWjbIqzM8QXtOtAtLaDV6n5ZEXxSINa8HznCRYH
hSfzvnIQxqG3wo+GmZzBjHIhEshpkHa9RWXDxfRdAZsUJ+Cu8uGTZ3U9LgwX+lzV2c9GhAZl5rN5
cxxeK9+kb8SWDexAONWuk4ebuK18YkEDPYDBuaQpaxPa3bRNJ//WLaqXQquPPG36tRjSSxahYJ45
5xtPz3eVdAGwTMmr5+ocXfrucUqwhVA+9thX3j3Awrc2KL4mltMuDL2ylxpdYFtiJXKHA5yDB6PL
daj4Jfb2eOFF5nNZMzyDhfZciTpd5hOi/ZBk7Ponf21b4XNuDLS8BgIjZpteQlW+7iuGSVN+G/aA
+fXQ21Y+PKhwgtg9esma664tOgPbZBpc9R5dDcIdNDpv+2mT4xbZssOnjig2noTFR9Pj9KCVPJlC
HqAkssFEyCP7dHXTOESSRsm+ohslCBS/eynS+CPXdFT8wqGEo8jKo91U9PrpqbEfyx6zDBD4NWVj
+squGfCUPDXjEvizITWKYPvwgjgC43Jvtu4ra8lMF+cJJTuLRhvOeUMTLq1CIZTCSLuQRDaUMd1B
MeQBhbMjoNLACo1LEONfyDReEwstFoPgAK0Ej6KyML7oEUKuo65D6b/EavK4arpiPxKeYGnPHthI
LO18ugv7gPxoUn3NivCt7WMoEHZi4HHJoMITSTXyeVAy4vOHD1kTwaxI7jF3zND01yDsiK6kwQX6
/XMuSFFzKmG5rPpyDjHvk6auN4Rib2Ofv6Vphn3baa8mxUZ6UPP0M8m41NRg4kdiNNIqwjaB63BK
hEe5MsfSXoRJ+aXKrbvGgjgYzW2KeZASQ4FvnYw+AdGsveuo29ubDj9hszVuklK7a7UMt0zebkNP
u8tlSvjX06/pl4MugeEvaUPu7zpeKglzzScWzQ1wbZO6piObaEHZZZve1p7gf5A9TNQZciC/78Q5
GQN7rzDW3OUQiLvGIR5LUIw7gI7hHfwYcxmMAHWk1wL6R6vK487kWVY9BHER8bWRUaHI+V4M8WMH
gBzOMwlZgWEkqd1uiS+SnUg9fAxzGNKBQ25GMMnk5FCTkp8rWTlruyLFEs2oZzU0/dYyKk5WNoRm
XU5y1bKPXY0+TZZpPwJxaBybYa9VLNNEQ9nRQnDKFdFhPqaO23silVsSp21m/LbWTpeYMtlCDNZw
0XEfYtvxp42HtYLg8YwjgQCnkqy4Guc8uJmT38oD7JHKxL4ypvhShiZd6eTCVgXa9Kot0pD7AG+2
SK0ndETuCmodQC/CwIiomE8KYGyK8Hen5HtVFRCBS/PKicnmY4dH+9e7x07xxTpqfoLp07AY4Aws
Mk8nTjNm70bDtlPmOZeVmmUSpsObO+98fCBMSyzP4Nnx8udT8Q7484D5mm0jNMeFLHVzrxnmvQjy
s6t5r6klfyOqfdbxvqlLhpCGaVu6gz3y56lO0GcG7aeBybbTvrMEuIg2zS+myT3qSh7EYDz+WtD6
J2oWlDKcgbqtCKlZs8j3w+SO/YLKpUdewTKKm7Bhm53IrUybcw7o6NtL/U/X0U3D+OGSr16b1799
MOFrxqvX9OM//+P2tWn/KqJ/+0PfRfTZko2XnhIci1Ge1BW3xB8iuvt3YVJrjMDquFgZ+G7+0NDt
vxuI7sJl7qfrQlkK7fUPrzaVUqjqjAMZ1esW4rv971DkPk+OUF6R52e+nUJLB2Vn/mQQ9lK/A5gc
tVsskS9e7lQL6tuH3wx053vsT0X1+4u4GIJpyHLmm/AnRbVpgep2owZH3vCgYIl1hWSgAv/5h+v+
/yLLA8Ez6NhCpmIeYc/gvR9v9Q4qSdDCMNv6LkdXr8Pb1unJPFliY5Gqh9qifrX2b379qp9/YN8+
HLRShg+Yb+ef9E9XUMupvombvoZS6z5WunoeOwUxQ745hf6b3/LntWN+KTKfQkgHNZ7Jw0w2/PED
DiXH8bjnpbQMzytRlMK9EsmBkvTdMOibf+dzsVAJwR2B/m9hH7cpoPr8YpA+Nbcs/HprpmwmSeHo
a3BeR79AQKxy9zfDbq7Vp5vkL68nfvr2+nQc2Cb63CS5fTW4NAkV5jzTnbAFGbI4deWwkcE4g1Fe
CJMddFXV+HHrawGDinxo/pBYg4VMSq91SxyxqaJT7HRXVdJeREb41as0EIJF/G479a3G1NFNiC41
fUB9A4kiwx72XTafFYByLSuzBfWVbWmNX8dD4VJrBtmDAs2DDYilVdVc2bGgwCDbxA0PyZoOMRbX
ZZBhNJY8TgQ5V9Oi/9wu7jRfvNN15izrMTa36ciDfryK3OiOpxdH5FEsebweEAaOlu+tcX3dep69
cpzyQGxyF9O6KetmTjVly0b0aoUj6MIJTNLYMBJHA/dZrLxb5aN+91KHS53Fu9hP9oAcgHPk2LRT
t3ivYzO8rjJcVzo9kKCbLkYnvUpFfu1Pyb6Z6PJVVbsjZZwy00Xfiz3AtUiBTCiGyHuwbAYZuiFP
uW7hesZ3sh4801nAFKppASVobUwMKSIr+9rYg7ioDX2maTOixx5vXkQxn1XDr7yygt9aF+b50J8L
zF/vHRbsH38YcUufsUjGahsl8VOeBnhR2+69UtA09IzGVq2Pv3YWjvd+7EE+Qjcblf+VRCbb8+T7
U/DTMPnH4aCaYzm/fDc/TbM8o5MMrDqkeZPOrGQy7XU/juVO6ANnQlz4NCzPnd5FedD15r7z07Vb
RneTA7HD1DGPeVukjw8Rcigig7cy6ec+lBJB1+98pgiaexVlIOphVnAc1u0di8V1H9IWpgfRVdhN
B5C5A+J6hCqXQQn0rJ3bujf9MF1G/nibDaVCfQUcaVg6wCAKVIqImysu82E3+fYFHXg39WQ/ZMBw
14AM3gEibhNvpthWNGrkDdvQIc7uhnTYxMLZR5EG2IRCkCUtZq9hkdi7iW7rcVLFKpN1CyWkelAM
GrdGE3BTtKhrw0jXlC2nY95zZqqzty6jv3hM/EvDHO5tPwcL0GETrgZ3laniwOazXXQN/u0yCZ0l
bRrCCfbKrS+DtgROrN4I719hLUCqFsVwEfViT3UHIkDpupsJaRvxJGNMUBCyd+x+PhwZG4n8herZ
nAcLz1cWqOZch5469AWKag9OfgXmwb/i4X6WWNTpbE2L9WQXXyrAn3jMQNd0sEnXAc7wtrapoXWL
fEdgr8TUZvZLS2GQjmrtbHYo1mMXcmc2LA8T59yl8kHkeUPnbmC1xgwJJXoHytYqJpC5mzQ0M8dR
L8wivoSTRzGL470G+NJ3DBjvp8z9cJLhoc7pryOWcFc340UITN4tq9dqKslO65BNzbcuntwLkRv6
kba7fJ3hQctsrMEwve+1dLox6vG+Ts0ehYWfi6P31p4+rByjDV5a+r2wk1BRLOsoRWAIT1NgyStY
fuqi6+x7JyPryP6Gdh8EVDBqJeDu9N7wso8QxnqsR+YmMEdnzjft8PHRXGvcBEZycnrvmSG5vRhS
2A42+w5b4+AYUjsVF08zStB35cnCXchJJNtmU/tuinxdk+mh15KpaWpIyhVLc99CF1dA5nXpHfIQ
5dIZMcaVGPWI4ncmLmTRvoYuDUdRh5VWdsJdqVq/iD2XsysTT8Cg56kGMotvmd52n+RulzxYmljp
IQ0qIUEJT43BppflOdPVin06QRMFXwZk53U+MWxK58FuA9KlyfdlPJ0yieyc6T2DDf5fsQJRk7ws
8sckrJ70nHGL1ww4zXW++YqpYepG636iGJ56yGkZp/Z1nsH/LB2vO8exsYtkc+iH2lq62rAny/nW
F0yaEML2iqgxay4SGs0RqIppLBauGbIsB91RN/DFeshiBIpRnCOY9YYG+r1JHP2mm5+WWV29aHOX
NiGpnTKguWbeZTj3n+lEPlwHRrbteWKPvrsbHAcjpfdkJfpRcKRmoNPc4rfZlTZssWi8aRvvLAr/
gYDy9ZSn7wEx60UD6WOdJ0D/0EgQKW8Nv6PXwZ31CJuCnLxmMVEEisCxVnf0yr3CLDgHEFs2wqwZ
ihNqvVKhfaEpXaHMmcSvOw63Uwv0g6rkEsilpPkdURr//zq16fPyPEiDViAR3YY4fiNSka+aEbm/
EKh6bswo4f+ydx5bkiNXEv2V+QHUARzCgW1oHanVBicltFYOfP1cNNlk93DIOVwPl2RXVmZFAu5P
mF3LtF4uG1XdeaNxVxv0w64QN8SzN0vyH6OVq2ugWfodiw/i43L37NjNPkxtC/UWr2JFnoRuJoyg
PEEa28TCrIYiuajzDlNb5b4qpR61MSpI16tGov56ls5mS5ySLh5VRSUCq4TzzGWuYGP0XPS1GDZI
ut/HlBViCz2uLiVFRnGuclZmdTGshRF2S03nCcwn7AkDwM3d4BOQY2Ng/M2hHtved1wZtzhDG6B3
Q3DuXJ4MxRyA0Y47RdFKRoO36nm6llpt52uDQDM3b44wzjYugDygKZveYPQzpnmwbQK3IwgwQ0nn
colV1bD2ovhepjlydaqLhZ4C7hj8o2Zru9RqPPIruOnbBnO/4JtCDmW+n6cQRzQbkWQaynDVhOX2
X1eq/6hcpKGe+xiSPBwycH9LhflDjzuCVDP9PKu3oVtoYJOGHdle73bdH8mvyMhg5jhuARQwV2N/
BVfUxJvh8pwU6TdZ0bB8HIfhLw/Iv/7B5hL5z2WJiftP0PbMHRziuT+XJXYm0kFmTbP1a97S3CbD
0i47j4WuuHIgP5EuffYLphdItdv/43uL+S//H9/csgykox7diQm6/M/fPG8DS44ONVFnghALQx3f
gx6CGhrOSZume4OAppPhDx+Z0awnCKnLzK7XRDCeApvXQevZv+bCZSMG5ddy/PJhCIkKGRJFijj5
VKfMbOMT3ciAatz8P4oo+8+tzlzRmdYcFsTvk/Bk83/+9GD1K9Exh94GdTlixoKgZo3Ai2cwLfkE
m5ANFHhQ7xn9f8REKdK35AioxTDhmPPT5tEreEWKVFsFRPOhKTwDjsOfGBfnRE8/MUNA6ApvOjM5
e6NzRwDdqVHRY4+9Bor2xUi6j8KxTrnWlxsjppTIjHuk4IfUbTdmmXHCDydgfNuptZ66UX3ByTh0
HQsmO1qzKNpk/ozG8qjGHV+oxWQJootLBi8QKmv/jbHlyiOqh4yAZ6uyCBvjD7XKefjtAfx/P5GZ
Ryj/XNl4KfLgv47he/QPFnp7/sLfpzLmL8uQFlN0RtIudtnfpzKGLn7pNrpCybTMEsgV/zaWMdxf
iPB0l9bb4BmF/P+3sYwhf5EP4MwvGkofvOX/1lhG2n9uh3FNo6rExk8HTsSAy2Dhz69vVFhtUEUk
o1qJ9SHC+lprWORbQ351rvY98SyCJi0slo31C5ilezlTvxJ8Zm00fIS+FyxNKz2MkuVQQ9bmskUu
IxJIUNFUXhJ429BJznmG2cK2UR1Jpwu2lc1DXcDYQj35WE5lhMClZNUXG+9DE1NK14m7TLDe6MZ4
N2ggCm11TdDDpGV+CdmABqo/pH13aUW3aRrkHpU81WFw4+CHm/Vy4IZ6ikyBkeEu1N1+Ixvg3HWT
dRuwx5vSip59O7n1YkDnxMOuPFtswT9SFhfJGtfgqjPSLYZVuaiqGSyoMZjw6K5iuVaTvOW03ZcD
1zB8CrjjYsnE5FFjd0w0YotUxlpDGAKU61T3tRt+GJ1PCjQwTW9ide+jYJHxKRu0gwNRpGxQpLhy
R1bsj0KOERTcEyrxCV00T2ZlPXkxaUx1756p9h/Lrj5UuvnlNVBaROneQT9aufn0Mcn6AY7+Pitz
7kSrjpEUKahRRFcRs7XujHmFYx9jglKNXu06gnzSWt9paYchkMu3IIgom9aAopZJXXxCPXnU7f7M
4vgaVt5G+S4dQLT2wnFV2SX1OIaEvESiNlnbAYAcxsi1lUyHOjBXXj3tQzk9GELbtkjlC3P6IMHv
4Bvxe8PAnH/iZoi6h9AeEPEAnLOCcWeM6kBmzzNJJ2s/6UOUjc2RQf06S+ONT0Loc5eIepcVhrGd
alAvRRC+pzpZRBapqYtED7VN4yUzqY+tnhVqcov67TM3YfTl2HOqslvaqf/q0RxtdCsjGJR6fUjC
vecoF5ugtU/cEFGAW35FNrmyFenwTVth8c5fSdXCV81JW0cDRT348NTUCWA0tF0jtMesj95Q5f5E
PtV9nKo71+qJO4hA43bjcBcL/cHzpSQ/mtzw1D1j+sa4o+KzzuaL9YmC/R5p7x3xWSz39VPfdc92
7K+wFbHN6oHp19pw6oR10TrPoLotgBrNNEu3OVZRtwG69JADkYN6t3NnyJUYTyyIzkMU0DVFOqbU
9oKYksRcMrR2kGTIi02o2UPf1xeVTndXFfYa5+0rmh/eVMrCIvGOvSHohFrAoNBldQtoKjxtACy7
AQYFaQ/wnNRpaIlW8gS/KOa/a8iSkKCG+ssdBabCRn+IzPn/gX6Aejo0180cXMaAojmCgdob+cgn
YhM8p7c4eEuUm+GIyjO1DnVrvYeGOE0RP61KA7mvq/ZHs+NjrtQbe1/FVpMdlufq1SLxSg+Ro/2U
9/oRTNYXuDSqZN+G90bOblzDtXXGZZsMe/rrbzcSP3IgmZb7cjHmsCoBqiHJG0m1ItthH2V46PvQ
BBUannKewEVjUHDCifZ7a2fNYKmiOHuTOOiFOI+kKC3cOH2xR35U0sae4ZKspk5jZBBe2nZ4clqk
hZW6iQr7mb5zwf7wGmVfZsVWpkvWpcXUQOsqf6ka+2PqeGRbr98Txh3uOZwBHw3JoZcjTWfHjk9P
iqtVB6ssRdDbo22EHEhf7wxAPnjPXvWRKBXmukuvzp/jsN17CZbq0ENSQUO6EVI+hGV3kzUWoXv+
JQvZWDnEp5AIMahNlOgILiJSOLLcv1hm+dOO2dbGwWKqENtlyFNxB64A41+MItYiZHehVyF0zMnc
si7e+3ryEBcg2hut3fGJ/8RNvMOS9tqldI6OVtTrqde3YzcBwESSyobih308PkvjzvSUsyA3cV2w
0bUt+1EvebowsLroKTB7Yw/jZtEo7wkcg+Dl6hfsvuegAQJqn7p3bw1831j2uHW3/dA8k4uBIjAZ
8M9VHtpPzi6iESFoQ0xtFkGrgcro0H1Kd/r0eE8PuVZs9SnbxYm4DYmKTVUXkkHaxOva6F99mV9h
zkEcH541Md4mrr6r3PFBj72HjhzoSbL4RV608bXuMUP6okaenWhInK0MBaiKttvm9BeooUr3IDrL
uZhjZz7nYW3cE5lg3Oe51q3GgR2pO9pzoFfBURfmhX3SzRrKOQnju8pOMJyrItsEBJNAfg+TCMVH
rdvnZpTVne85X5oy+idXt6xbNkzcz4k03hq911Yy88I12ZrVnp3jdGn7vDlFCNpWrsL3beX1PESJ
zXoPWb25bW132IweU07OYwIF6sLQtiqs012LMPu2M8PqsRzrkuQ+GalrOOdHOl5NmNoURxT5jbXV
O1CgiU64ee8LAIKMf1Zlm3wwVQ42o49e2U/07NRFgsuwLx/EyNi3ljoXUovza/Q7YwExIj3AyTRI
57XF2cq4WRkNkbk92+H6vrKZyGIyJXiZmtcJvHOQANUjipyQK+XYq8C19YMIXCZdnaEOWQikBFV5
Pb0Y7Iveh7rVBgR2RcyGl0HCVhnS5xQf5vjNlGQx0MX+dDW0Bs1eDM7egMDNVltqZI8jYDyiLYDi
kAaQNxpc5XoKMMDvpoQcgiBDRVAfhpGsF917bBrjdUzCpyHMn+pSvxld45QQcruktSAYYir87VCN
2T2LarSocYoQDJ4JM/OmrFY1qqFt7g5yVxnOVy8hoJA+F5IwXt2XiEVWhpl9MklMgDsbV4kOAYV5
9INiZSnbXD2YVhi9dMEM6xvic8zQFsVa+FC50SWGNrSYTJu8apdzJJyJZJFqj25HGhOfzntiyH3n
x0+g9zbIpLeJCvfkykyLpsYtmHjFIWjmhMuKDi8tkKWEiGBKULKLaZwu5aSOKsnWlm/dSiCKfkiC
tSnTk9uYQNSdd5XGN57ZnKzQ2oU66MVGDd+mUuh5ReK/FAbaZ31i35b3043IdG3hhsiQI7IScWIH
384kyX12oKSLQvC2SgaiaU6GjVOXWyjHF273S2B72ZpG/Car+mPhaC9GIt7HKBKklxabHsMJQcPr
QkpINsEumRX1Y6mtWigqSvK4uwXQBFwxBaQPotEoZwOUaJ5CPhprp7TMjrXmshcaYYDOgmfq0ttp
0H7CuNjprvYytQ0IzmoFIIFghno1zhb4sl1no3Ovaf0pzpovI/b2iGG2VYpw0ZfOamzkNrQQ9pnW
S2cPL6lhr7vWfSxlj2ApRn+AO65EJZ5q6DMK8BOwbxXDTM0cLqEBskVNO4x7cNnJVRDejsn+Lg3F
rSzNB8TS19GtzjSg26BvNgj/loC9cALw+5z4xmO3bw3vQejNT9+24HqdLbybpZ7y+WTDtSK0KB3t
zdiobUmIZ9aDQqj7E8mQB/KcjqbJ9ZWV02NlppwhnAML/Dkrpigk3RMzvoz4bV3qYehRiTnDIZup
0GB8PyR0hpXDJx7ik/bVYRqSm77pwp0f95+lbK45m8I9bq07384uzITe6nhWwqASeU6JD9eC8t22
ISClBFmhY+2rCyiXYE2HQISRP8SrNi1jDgbXXHPPVqsmN2+yon+MjHr7n+74N8AcveI/747ZH73T
H9/9L+2x1PnK39tj/Zc9z9I4qdk7z069v4sW2LEDEzNcfZYnOHzNX1ULQv9lsS0mqI7/gqJ73uH+
VbVA50xlI9FCoB6e5Sji31EtEJf3p+mWdG0cOOC7DOm5gum+nEdvfxj5Wcqq9ToLtJ0WiC+sojMr
NpyZzIyoStZ9iyxHa98bEjdGJa+cONlZptBXE2/Ysz5fm4MZrgpbPCJpS9kyISTK8Qsz8zY+x7gz
EfVR14i8PTQJ6JhGAIKD9r5q5tF+5IOuZB9WnFnBXt0ehoFrZSerhYDiVujToLZq4EM4JX0F7MSs
NG2LTHa+FjSuXuU84WMl6qsrv1t/qqiknGfWso+uOW7byng1ekInREDkTCP1XanRe+YTKsCOkSLl
NUJdVJ/5pnZg6wxt+qNPQbAAM+ZAE4D6k/HKI7GHvK0ZivGiJdt1ZYlxG5M1xH7YfUtVQnE9ZuOV
/gPHdIpYO3YTc40Cb9piyIuWUzOIVRkyiNeFs5OSmbGYSoDG2d5MyhP5uO5S2uSu5PHwZLBiX+gO
EOKJ9rbjyuEzrU+DR8fol6wkBz1oCVsLMc6X5Ix1YaCu+Rh+NRjqlxOJQivMTRS44PyPAzp5qM+Y
ORGgHhrfV4uApfYimPtQaXbbLHRDFumJe1tqWGhKk3wP2wPOXYDG2RS2futMlVrgbMyXItUfpM/m
TzQJN6RvORQw3nOs9cWDlgprmVfRk9Q9tQn9gZjToL3xB/ZObDpXaAWpVqbu3mhdcPfzpyKp34J8
OHEgM1VN9lIkFOAWrE4nfiYY56ynBP/KdrgbkvYzGKCvJi3YU69doQ88WyXAe607oet89+v8fkYj
4mLbCs5vnsS9lwOH6uJPSzO+GXmTby2vjSZY/Mc7O2Q8UzXH3qazIv3lw4KChnwyv45Cv3cj4nzj
oiedTmCrAqATbAXTkP1EMg/DBn7BDXSmBWppbZEOuPdqkww/v9eDzWQaIxj4GMMGwsHP2IDirlmo
Z1kYE13GZvJIrbnHzvbWadN7VslDarMVIoSoLMl+CMwDUQJwJ7StD/Z4cMyv0ncOQ6iewtx+Qtay
GTzSeKjJXv242qlGP7KMfAYRtwe4emBDwcZK1VfKpxfVB2erMi/wi7bj0B4ke4eF0XqIZIXxDfKJ
p3ocPnKD6YCUZxQPb8om9bJzYgYl7ax87lFqljXrDt9GlKFEdebhzxbgY8Ac6+Szh7Bwo/yz77x5
e7VKxHhnSeOmz+FGtRW/TVGNciOF0yCgN299u9s3NGFgsvjcvFw7lyVxghxRH1pPY45lFONeRWJE
VLDTdRSttQADApvEfCYM/r7SgreOkJVd7mL7NIvWWEi7wmI6RWQm0vzMxgES1eJN5UB7nSpZnwT1
HgltWQW+lUAiyxN3nd2gG7DHcaecFG8ESzinrt7ryIZ/FNU2UtJcbBvE9YfcYZkJu4uoDx8ifRHZ
XxDZYnZZUt+SKMpGhBt4ZuGqZSqyAG41tLxMN+nIshhNjMluRM+sCzUdzRx14o4X6BtkDHaUQrDe
bOSNxBOyDHp+fJPsDAZr8sKu7ZPdKLjYIpsehoIkcfCl3rL0QrVxTCLEwoxNqaZ6fZPlTXKQnYmG
tKYcwYjxnA4MUgLsNsyKWvnu+F3Hnnzo1l2qoyj3huglbvAOgf/zjroSOtZK+DUOCu/O0J1l6lq4
GSKbFybvr3ljRntIP9+TAPvikUVzzsifPEEptt/Gkf6BSEV97QSpzodgxEvfGtQKdEHAvrAEpsdB
cO2TTANl36drpaKX2bK7hjr1nMW+uba90Fs2vWMeQ01j5ywgvWh5DRiLgmxRqeh9QhOI3jiFidTO
eAPK851gpX8xNb1bTfbwgzFMX+o5AozQLsZto7fJPuHnJYSjJWHLy9RZH5vwQUdsC6A0zPfN2D77
sY/Nos7bJ6tMIHJb+TQ+xAlQRKOYufDutPJNwfC3grtdWPkZX1M8n4io/VHiIZ4Ol4Hdn8AannQn
/h6K9sVtA5wubIrTcl97yV1SGxAx20swOpc8sD6rjrQSEoIWpZCPQYoePAs4HXjtgjrFmaAdjNo+
ehmGusBd1QiPI7OG9Jkb2Hnz3QQbzIiiWy/Vbvo6fTLT7kECB8xZfXaSX5RHGuHo9EwIqlOWF5c0
F1TxcUy8Z8Bf2rK+8oL00GvTgxe5F8qUe8MJb63ePUqpQVJsMfD6u5Ac8hJLBjmQ+1iWr3EXIxWo
tQMWdIZPsf5NgbANCqdZAoRctS3BRWraNpD1qmI6maN+51TaVRouUpf8qZiFT55LZF5j1N8069vC
ly966hGtRNCONqRnhoPrqpNHQHarMet+SG7BO63Sq+Wkr67lb30tpBcAUreJPNbHWgWaMRwAq+nD
pxlb763TDLtJag9OZoSbrKu//HBsZrvNAutkilCHc0dBlUWaQGJLLYulZwnu0t5T+6aI4fFVrba0
UbKt4pSZm5+M/SrodXsBUoyRN9fdtoy7Z83wJOkg9pUPHnOk4306XXpgskPt1EeYMIznEXgroTbd
C9PuamFYcA6Q5o8L4inchWH3zxFWjSXQyaMALwX1D8RZkpM3EvcdEbRg4HscxTUCKLR0VGKMNjHa
tclTMaQnTpk3W9U1xh73qiavW0QVQRZ+Y/24czRMkMyBODXAtd5naY1Ehg1A2DwRntetSjO+9yfz
iE8abFj+NdiQPj3ngcBUsKDovpVsb92sfjS5ENdaOt60QnLZFXgu9N5elSpj6E2/0/WROqgSzTm2
/pvSGnjugi7asnxAge6qjyGKX0LLI3DS7eCVsaVvxhKMnd7t8kHD7uTGLDWAUxEcK9ZVDBeumB20
hoaBSU+ibGWm1d0MYF81veauuih0UGKASrKi9lTV/i1oSdxuuGkXJM2mGwSmd6Iw8XU6A6dS2pIG
BgqhhmeFw5sv1r0+35ILXixkqSUs6UtSidQwfKWx7W45Pomsq+L7UoXRrrabblWV+H3ssbEguyrn
qiVyp4eKUVIZv/nIiklnURR5w5xtP9bH0mTWUyrWlQGJxZzdy4FeePQuQVtfQHld4CXO/o8ZEWqo
K3Lz54QWGQYyhc0A1HVsbVio4QoHib3AuLgPW29fWEm/SmdAkuUFx0Bn3k9FeJfYHRkIpC2ucAJ6
s/o/XkhJFd0jRlnonf+jcRNhc0CKDMKXcLEmJe4qf7IdTV8NJd67lhnH0ZkIrXIS+7nU58AWj7kJ
UjP9hEWFOXjzITr9DG/6rsl8a5eN8dFPnY3TTQQkYZWxpuoDAyI1pDeHYUTAtgAiLFRpPtkDSaCq
nE0t0WOkqidiSGnA0VkdBgIxVxVb8F2dVleMw9cRmBuvWVNvBuUXK1vGH3rv8hcN5jq0An/fcBlv
pdVfLBqW1mWpUjIwadwQr6AJuoN255ZO+H3o63EjLTVuAuiBS7viT82bcpi7ENvU9Eq+ChGZlH/L
PCOrhVCqcSVDlHR9K696DjFhROqQNtWL73FoUasd1FSRI8jfkWrld+1qOlBJgkAk9jgWil8V2IGI
9Vun0G6ONG5r1HWMN/sIwKlA2Wr2DT49ZS3GtrsffcS4gHMbflsY00Nd61e5MX4FORZ/aBeMKNX0
SZlZLMuqri+Vkz3lZcCVWlUTFQzSq3qM75tEWiii2NnYRXLOPY61ITi1wicxicOgtItt5iFhi8zE
3qCIMhmVNCvhG0sN9hRnYbZq7YmhdnzGrjYDFJh/x2KOh7bRAbnxiBAgbuAbxhhN9czgQnL6x9FO
1LJj3zMGToUqxId5abKJQVjWnUG3TsTtKP8QpPz4zbxc6DS8UYTLEXSE5Eu5xQW6MsbXwmYV2M5O
Wp/5/kB9xJMNFsOBUxiFrGntJkRHRDyuPfp3BG15VEsMuGU5nnPhvxlFVaMmaOacLo8/bac5AA2q
zpoFDtmRyatfJTEpQITA4qS5JjJ/QaH5QG4cjhZr1DfBQPSGFotgto+2ywEBGfQr7+s/A5KZXCWY
S/zzAQmf/Hvy3f6jeGD+st+nI9YvT5cOzCGLPRYSgt+nI5xG/BfIRgxCdHSLHl/zOxfJ/oVGyYQh
i6wA5cHfLR2G9cucTR2ea4FT8ma3x2/sqeC7uPmLpOcvuKq//+8/CpD/YnT4u/QH7QCxAIj3EUIZ
LoMYMWsL/jgcaeqJ9LBQ24UqKO4Y8sR7s3HfB5uMcrelm87HVqyNhjwKPTLR4MlGw/Ylz71b01FE
qX01K/Eeu879aOo/meiefWJCFxMX6dKdAPRbKsb1aUf3tWePB1LhFfl0aARTKyMuREzO1hmKG4TL
9c4s42fXSR79YBBLU5BM1PrRwygH/SEkIGrFHDjiJHPUMnS7hOUacXvF2FKoTTLbC80FpDyG72AQ
1MZCjLtGVghh0wzIqjCaDSKkJ7YIDPh95D+ult5CXSCBWFLvh/IZTOE7/Ya2cBpG0OwYvUVHCjB9
AopDo8R5aWhBck1xB+yTOp42Zdi+Z1n1hb+ZoeSo+lXpyc9BkrlrmRvZtj9tSSkSeMnGN332JlUT
MbLM9e9ElEBmxRieQ7MM1yFKis1ktEeztF7Smos7wGa8rfXmy/HhkMQKf0pn2MdIH8502kycLLgA
bIKvZVKPSytNjTP6MkIzbTp8v8fVOA63VDWkBr1r+vjR1TZaCt3bGTnJumZCWS3GMtiUUbUNRqGt
elbLq942m92A/G6fDK6/RZxkLRn+agtVwWGDcXSTqZo9xlQzy02Jke6zNVfql2zRhhciYvWexp8o
/AaqPIJRaBL2Q8RapeD5p9X1L+VseB99iiGBwwbt60MonFvPyfZtObz3FthNVkZIflOqPb1PV73J
ARo72gXjiXkePfNk89BhAuczlbG7yKR6miIq5kDFh8kp7WUSgi1prDFYqFy+uHm5H6PkOfBcpB2k
yIHZPYUVyquOX6/wDwZ44NQ1d+WscykBdoTGrihhF6QRM6Belk+q44Ju7OjQ6vmLQZ9GQBwY85SA
pFnSNZT+qc69daP8jR9M7y2DC9uxL1SCxcLX+nMTjHhpkxVagtWQ5SghSLkma4N/HOPuTSqzO910
3jrPxT0LzGGyWYAItY+Bg9SJXDeduc3iamlLaARqJM1FOPflb7ISon+0wb6rgyBaKzl+W5Z6nWrt
qSB2jViE6F6BNfSQh64jGOBeWxKW1KFgcZOY/Z7NyMt1w+IpoiFd8XMQRSbGAssVXHaB8XOdNiSN
SqdmVOmFYt1KsopKerR1jEaBBVCv4wO1d51sEJr3J/a5899Yv42Cbswv7WQna2QFToyj1SGEZtHo
CFhSGN5Dwn9UOrprEOqvWlm/k4hKWaHmVZhef0adeXQks0y31G51y4NTbzB4CBjAhpN3Ic5ox+hg
LndSZxEFxa2Q1f1QN2R5y+rGHsRTZjbEXSYM01JWkfhm8m4H5UIQPpA/+0oHOpzdhR1enSJsvzxR
P2lGuCUk/G700QaF0IR9s6M+9K8uO72lE1PsVL/tkrl1dd5PmcQrI5cl2qHkxU/zeyLltubQPRn4
w4Uqn4nrxY7sdruBvTjB23yMRtBtENegTQngY8syODJFVlsHEnRh12cyAkl0Z+e5GGuHuXEazHQu
JAaYvpdNJwwGp96nQbilQTZ1mEJctn2AOHFkhau2H4nEYJm+K3Nt9uNQ/AXQMZ6NNnjvlAUNX/FN
4ZQxj3TUnR/qaEuwVJOq/Vr6bOnjUP6kOq+40gYYDfGQrQKrO5kDq1bhWcjI9BN77y1a4LtJGp+a
L6FTVeJc2D7kDMv96YWzYQz/AWTg0Q2HGxU2M36HDSob0G/WBLy7EXFLbfUYZJBBhFX+6JY/zkno
4ER0eGiZyMNlz2qb/Vv0wGPJ+SNyDvSkXrI9NUh6EDuvAKkSpOyZyZ18CIhgd0o4GcBxUakwYkg2
Xa8fMOBbDw2KiYtqdYduMTHlMSg7UNhGCOJ+1BB/x+YczAU/jpuYdWBrW4tOCiLgyM4a037V58FG
EQfmQEhc0A2RIVofeguAQiaYNCqng23CUssCR0Y5mW9s5VLwmt6zp4lXvdV/tGY4KQdMVZxuMarh
Mh4ESRCznUsr3CMZ3YhqetzuIcuU9ybTWNcmzqebNK/pYD7GbCruueymB3CJ3dHStNsc0AOtqb5q
ZmOI52AQXwBlb4gooZbVKu2jTcRzWCBLJ0FKPqgRZr3qig8MA8ayDPqPsiRQVPknsiYAW+cRrV/V
4F3LnkaTISpJMesoKY78M3/qPNma9uRy8Ov5svSpu5OKDHHRzn/Qy3DTSeJU7a8hkdwX5U2Vjz/N
gMloFHaJljvuFQDWGAiZjLRNmBDf4VuJ/obhnKhNlyBmz5ieyZAg6qqtZ4QvOn+6plTX9kj6Jjpu
vE0ZQ4G1NVrAItrQPwWWfjcQXrsYR8Q/LFd0xAJC7egRiHgsOXocXmFTGGdj5OhwMjSK2jR9li6P
XsxtHrn2DibH3vN9fE7dyunLexuYWIUsYfb5aSQZs9awGve26GIgd9GPp9Kd6meBMRIiGEsLdHPe
os6iidaBtmosB7z9eEjjiq26lVWPStR7wpdPmW++OZ525zpk/GmF9VWBZlmYuizhMsF+sjLYFJ1V
XmuzpafSDIw/gbdzpoEZp0q/nQBbfoYkZNkp5zXIkw+jcp9LwAXMLEhe7ZULeNqxGAQR0jI12KnK
Zuw3GfD0hWtOb/xmSYeL6q2Vw1tJgi5bsVrvGAF1a20KQQAUGMxdv9iGvbsZc2RjlY0Brnmx/fDF
19lwQVtisWIKXCENI0vDzrfcqB9x0MFpokExxbRpHZrJKKf5yM0aSgBSTZ69d6/JWQvwe0dSdkIi
8qQy5xy41ibtJ8RsFQMt521yyLHM8y8u3qMEmknSR3XIhHYxDblEZvIYBsQ5iuxEnPhJixxKyHKN
b24N+u08NDlROYG8CTLEKsA/vnIF5MuhCWOEni6doq3Q/gFzyHM+lsrOlog0GLxyECxVNh3jMEiA
eYXBupez5V6DwzYgl+OtSFhX0gIrLjHZfIuS0i9Cll/RKiN2YjZGBqt0+AxdSRM55PEdAyNYakSw
NCo7eIMApu7e+g7pnZn55PpIZ7zwyWidnYaHisQTvqqIUGEW28KbdiX3NLMP0CCADZrJ2LOY2ja9
vC+SEjp4ci11wWFW9Lg+vYsd6je9Fj9qNWQzuy+vXmK/jBwn6zZ2hnM3hdkuLVA+RhNjHvgOpH4m
xTaIeTNk3C+IlVjG6bgBLHOa/OYRTui6RncQpLC4mhbljZ5uplY71EBF0Uy4m7qzPgZneKg8cZjs
9DIxFbqJ+z5BuCAYowvbLF6gTTqLvsrNjSURFEtv4MWl6MQOQuxGmngkxoQdBaoma7CTiY7yMOmC
BQwzkgabexOOWDUa/S6XxHCAMAdNCPQPIcIy4APaItUubxzMnOvut4WC1/Z3/OuJgOCAXFmTM66w
uWKlqoBSpKDzC6V/iLw/ktFLtWRg4dANAzEINTmHWZkUPTUKT0RnWzuz0y6xHzx0qfUEr/87DQYA
R+Gdr/Ga5sxvt7hz7sYBKH+JwyWc8s9iNhyOXaRWFNDaPs/NZ8PT7C04rQhUYrxqkln89yPj9vqf
3vu33pu291/03u//dXz/Lv6X3psv+733Fr/Y/NuCokgH04rQ/q/KBEM3fqFVwC6F+h4pvuBrfu+9
LYAK0rU8gK72X6AJf1MmmL/ErPUHQGvRoEAO+Heab2e2APzBd0PzjV+FpB6ss5aFvQA8w5+a7wxv
euQhZtuVRtevND16BrEVLJshqpiaDSj9XOOmhJC6xS7NgQNXcNPyjixNtDLcEUvDNa9pUK3Ip3ol
UKxYaEm/jNr+XWejl6b9JhpHDMPDY1+xwKuUiWgIpCirukJLdnXcoRJzw9skaO6Hzn/3qgyYtu+s
Gz02j3jk/5u9M1tu3Ei39avsF4AjMSQSiNhXnEmR1EDNN4iSVIV5ToxPvz/a7m672sfn9PU+ER3u
cLkkSiSQ+Ie1vtUcROh+oCXUW2ceXB61Ek9vD84LnV2/QEgfnoNGOWi4RIr0beSRUA+Yp7U3oEli
TJZONZawFkl+U+P/mve5IPCena7dkHDfuNmtXaXfe4LCF+iYrkQ6ujvyjtFhYjXg/WNgGXjf5eQU
yDcpvrRrQyJK0nEjzYRITHLZF3nqoJpPiRqXimxfAqUI0POBhS1V1HVrpzdvGkSruHqnhyrJxCqc
MLGS4fJsTP57H/gHhmIsMorhzhVilcckYuqQ+YYUwbBGPccizK4vdmQcq1nujGQMATARIEC+DNZD
a9k1xrnC2RlR7i6kNk6F6o6QcVehNtfFOK+FmD+ua6q8zAfIbiMpPLAekxZrJ7HZZ0eNRNF7n60C
lAO3d21Z+CEnFvx2nd6ozF039XTp4ACi8bvrmvYE3mKZlCRahdE6MMzbdjI3AkxZDfuPN109I+Q4
Vt24c/Ww027zxLN+M0M/GjxMUmSMf+srZ2mp+ehyYpVDflMgs1jYRsP8YOoXVcvOwOou7sTEcmyH
RWnKjxQVwlx72ytCszaSo+nNt5HNiEOM6jth8meNEReknMWGw37QvX2b4I+8kgpJ0z6Uyl0qKJZD
Q3ET8BELp7uFK3h0DQjV47Dx5vS+Bxw0QiVkEsFQ27oEKOabiWM80ixm2mpji/LBzUhUa111NAe8
72lsbzBcH0ijGheTP39rQ/qn1sAq74dvOQ9dEgo+jVE+6WR4clH3LRC172qc1Iuww1/pJyNK2nyt
Zsi/4RhBwp0db+mK9t6R7Rk5yi5P5Dc2vA/6Or/POp+8bppPz0zWuo/PcMXrlSjUhUy9Z6dUG2tK
VoXBlTn19coYHQwl3W3i2mujQnJKhLQfz1D7eoJuc1QYhkW7HmjMxhW6wBj+lx/uA9UddC8Ihu/n
D7sPL1nG7cpAMDziFPE31tWo4vh+/lDbKt0VlTIpvBh6EbRqMiXLiNPJcYbghR90gCA8krE+dwyW
HjpFdeKXLomTmnyoK6pk15tt/DFFHCiT9KJqk0tczdrCAtxmzmWUPmr/NEhWQcVMYWFyx55iB8MC
FtkHt20Ym0fVR5KIh0JS99EZAXfLQZ6STR762Q2yne+NDLqFqOaefef0bEXgliwPEJtS7/5AVgY5
Y1A2Gn0yhhpWKGfCLpPWfc4kEOOB+arcedwSy3bdcSr7Floq+oiYmjALynRvN1F063gQ3KkMupWB
0ofXGS84nipWnn560GmGtwJtYeyom4LqjE6ygLWAG1QGGPI7n5k8v9RCsZRdaZskv9mjBZPei86o
54fWPmjq0X0kYgr1cSbtBat+Fhjn3vF3QtTBndFe9a1BPD2itmCwCBqR8rIM5bJV0QD5lcW8mPEa
KgtaRh2XoHQDIuSgcS772pHco/C6VOLGL4oDfInVBbNRyX/oK2Ws/aThA+sbP1kWI5OPxMoAeybO
pyI6cl21DdUuBR8mphhYV4H0bM7j94rTf9ta/Z0T1dl6HuNbXcfFMouHdwZ60Xroym++Hi9J2z05
HtKqVpcMVYPAJ0OH+NW29tp10Y7dTlWdvLEqdZnBZG98YqURFrgvPumYrEDoA1K7XnIVE3AN4Jg4
qyncEDMW7+IMgVtiDGc7D79niTutjcSvlnTH5WqKlUfeYn3pSOFaup4fEj4Xwk2pHHjHZQe+gggT
oyHkYU5pss2IL88RlKwj0pxWiEg/EXQg/FIuitl4fpyZ15DzgxljtlJ3lZkxBw5hS8xKWJrU0dCt
0tZrVyBCxSFxUzLIAl/vefm7NGPBm6SJeIL7V+7LaPQ2QQEetuv45p4XPIeW366TjsFHn+SPQrOn
cVGx5s4jvcKBwfC+Vg13iDNh4862fYONfIAfOVrfm1HeIHd4ByMAsKwIXwu3uMtq7NOEpXyZPEg3
c1QhYGFbTm5lVDLAgmN/MqOg2ZQ5plSVezhMSAk/KQsmYNrnLwi1OZIk+YBtx1zSmjyGky6W1nBo
ngd/fnNKtlcBUwqgCjOlQvfEmvkjtpzNaLgvclRvBKYYnD9BukgN9663oRMC80kY1/vBsMusaNsn
1X2sC/ZcAlwuTmGvG/Z46zF4Z3ezC021wN5QOczXix9FHjK9vbZiEQJIvARfgypPdhBdOFyRXYVb
AyPrXRNG0Tpto4kQlgxn1VD4D0VK4Ggd+jTg3aQOUiMVzDhQFjFMljX56u7bQC7YFr/LSwISZ9eI
4Aur/kbK/Np7HtzIPyS5eysjbE6e+V752a3ZeWiZAjDRIw9NQBaLIq8+APtxtoY+rGAQictMlFz4
CQBIiNIokVLte0R8m89ZKq8ZYcXzZKqHuMY8xsVYDbrf5UF3dCTlhNCet5vgM4YVpDRZhM9o/skT
Hd12USn7jfpzWqU149tGzy8DPQUGX2udlhNoDDkaNfZy67OUc8XNAsojUcWFs3YvI55OuaBdovtl
LzE3+obwluvcAMovtJ6b/iriEAxBtFWnq5TH7NLshnIxSNXzYlxFxbVCSAaB1i9UFFkxvKPY6RFT
cSos/IzYJK/v7AffUrdDbxAXb6JMJRadzIAgfIgY/e8awsI3hHB6qz5vf4uL+l/vO5Z/q6w+f4Nc
W/zX5dvw7S+AcNev/UcHI34hwsN3IMR6wkL+9o8Oxvd/EeDLfhVx2+YfeHCm+wsZSJgAfITX7Ba9
PywPJW5lkxUk34pJouPI/6R/Ud6/GY8tqkjbtsi+YFlpWVfe2R+Wh2maDkENngd5g3goHSwuSNjk
WjUKfCw7rdXcO9CoFM/wvOlZLvjY8nvMS1y6AG+65KvIE5oHz1tZLZMpx3giXvBOtKp9SIvCYhyT
8RWpLt9m3x8eggF5bGm0811rGpwM+PMId0o8tAHDA5a7chmW4yofqOVNUNtLeowXZam9Ycj3ypAX
xlaMH+bpO3DsCbuTPa5YNPGYKuNzPRFg4LN6g6+0pAJai26m9EmXds+4AN7nsEz65J7wCgnOOvzu
md4bwikoQQ5iyDgcbnQ6WRRG+YPyU2Mfus17ZExyWUVtt0yr7qPyGr3xzebTMTtcbc535Ljf4itT
XZpsJsIv9v3+ogoAKUExFi9JFx2HkX6Q83TfD9GuLuq911dvgj/zRhf0s4Zi1JG1N514/p1mwzs1
RIcsdAxele3kWmkKobp9hMFySSf/rkXEbZvILxv+uSpS8Zw64ZHxyYdjexBJW/A9rEElWaV+chMj
+phLt97UGqGRaXs7INVPZix/dDzRFni0cKO6Ps7hyXkxjAyGukvShRUlXzVJsK4PBMEw2KWiiEH0
5DTTGt/bu6lAfPoNo8zKiE+hpLqMrgmMIIk3UdQ+zJZ6nahf8H36+2oqboUbHI0qhTNcAs4ngaDb
mMnwliog8U6pM3S6/IUiflCh9uksGIemXeuuzLbL9/ScYpXaUGTBm+U010ZQfetYCS59BjY0O95t
mpXmpxRzc9MIbRMKXd8n5vTBnMiHSi7ntRVqCt80djZAzVssVD3aCvYhy4CN4TVVmkyHwtXLOOyB
xjb9yQek+D7TPKwlzP/NMI/oXjvpnkMDT6c7InlEYnkZ83gt4aOOI5WGEdyT4XYfOT6zMiNfdrI6
DdwFbEG8Tdzh1LIYYrW5TJdh3V9XwGIzVtxoYf3guOGHY2mO/EmtfZ3f2KN+mojNWGEz6FZKRye/
yh7UZLzqeT4ZHQqeoXfdTZrGh0AWGMWnYze7l8i/s5PhHFPoKy/eTA5FkxONxTX20UFFQr6wixN5
b3uAnatuOGFeMK5TwqfYiH8I5VSLySvY76RuR6B0zm2Ux28qQ2QmVf1dY1NbVVZC/iBnyrqZRus0
GPk4LJQHsQaRPD5h55rwXXxaujhXobgYSl1p92ioDLHNRh587J+pd21na3igMLIeLH2TJ5eonN2l
1MFXMJiIBicuxQIwCDu7lOJ13nIRbCPLHg5hLpzlrGemB6lBbm8UH5FrnkcgOFPc7+jZ3kddnfB0
s7BDnMgaLrqrI/80oBXjr2MMM5Ln2B/eRrRddG9zt0RgekhG2mxd38yiPCSzSLdeeiWFDVgBKL/g
k7XDsKhC+z1Qqb+y0yRlws1AvzaNDdgRWOM2AbfEOr+hOaw+wuuGoMmHmKuZ9W9tMLbuQSuE+WDv
p8B9BGZzdAM283bvvgS5d8GPgXC+s269PIVfabrN2Uq8C4hgcjimHp4rNMCsvbMsVuSWtj+plBwG
Pv6hhhAOY4md0lAwX82D737uHH3FTSevWk6XTTXdlPsy1siVnEl98ssAJJx7HKxEQHxy8cwrj7QL
SD4RcvnKpuBEEVcf3Wkkwx3x0i2e1+6u1bRzi8BDmiy8kzMNNx5yNegI4nKdIG+TUH65Kb1vUrF0
LCrrWU1oAmeRVEdd2Pa6MJyJCgbuleGxKwVGSH+VPQFMkMBxqmmJQ6kgcxqJXe8W66hG2cZGlSjM
usy31JuQlagt1/ngTbR8uH2TlgNGicrFsiGCK2m7wUXhzAdv6g6jVzegkMfHNMLTjdN3qzlmcHrY
z0bO7ZCE2G9YA91WRQWuAPWwpTaQym6nGu4COuSFRxQs22l7gYrszNu6ZuGEB2Ucz6UcN70MPpAL
UN0VlLmEJJkrq2PXPvnJRHaGG26KqccYaIIfqwsPKl9kLu1hAiU2S58Ocr4bTDKcm+b6cwz92ySB
RZRC7JywOZueeWN74b5xsBmE2vEXQ9WdqrrjoTumXJE2CHeFBjUZYlqR0HR2ASYAsmTGfZhcy0fL
fsVFoFaiG0ktV6RMeLKE1BQaD/HMSMXAZ+P7Z98kybwp7gEDvUWmwuxBwGvFnI6UePFZjMhPwrF8
bKbW4I4I1giGP/vUXNkxGcepVDNMjEEixI1osFoWjBwDnPcm00tCOq1qyzaBXSqbvqLtnt2r3x1C
JkJnEFpMzDLCvbP0R9nXJxSDF1tzgVe1tyqQ4+3N0AL4jTFjmSm5HjnX5MxRMdIeFFE7sdMtCjaQ
/c5iiYb6J7/0SercNAnLsNYpp71r1U+2voIpMgTMGcUMcRv6G+VHsfYMuEdlXhD/7Cm8NoIlBXyw
LyXahwb56yG28bLaqt8aTXrXFvVZBd6rit/dKfj0ZPyq/Pw6uEH0IZzGX40MKmIdykVn+he8Yc3S
tdr3WbbkA9nHPubRMznxO7tFpNS6ZF7bxN1xxtUDsunLiOTeHcRnrbkReweFrG8X5QIk0Rd8CIxe
OgayUIzfMW++OFHyhjmi2jjV0C0m6WAKiNWVnsCh5hmXIhIPvlki4cpJ9e1Qgq3HRhy4CsuVV+Yv
bNKOCPFxHyQBJlgiouKJbePk1GfDlO9KEuLdRPLuV8XjWFfVejDa6o2C6jJILuCpSNaJcPfaIFLK
mJGThYxs5YxpDFX2qpkk+zUDB4fDsbxSipTzuHOQqcvyDgk2Qmynfo3L4jYo4gkWSGmjbJounlU9
Rj60+Ka1vFU1keiDgkszJYq3LuTMnSmh0rXw6PkeZ4amagNmvFyNdXOsRf2j7waB4kAe6xw2BWCI
h7hh6YxW4y7zMazDQK1fcVi8j33zwAMU+gJRKqVhADCvb3F/vWkMgJXyHuzRvatawlrojM/JEEYA
HqqzB31hwVm6Yf3w1IrqLTPTi9cMW5Aj9cIwwGhZA/vyEYWTyeXmEA/nkPtCAEJi7tw861D8Rzby
rNTZWkXJjjDKPeNoVzHKOXebwIEvZXUgPegp0ngLRwlHsfBxtQXvsa5vmx5Na5T3wTHzVHYHyKrb
eCFsvWlIbglkZOdoJ9MepfVwiDOghQ0G8yl1b2LEOPjmq0fUVfztriDVpzKOBJIhnTYsPpipvRcW
pMuxRgPoa4v5UyoYBtiwA9Dq9hTKhHCQxrguWYYnSfvs2f5N49X3OsOJ108I9su7LpYXq88uY9N+
DZ16LGqU/nhHokUFhX8RaMwq4Vx+l7V7TzUobjM1NDcl7gLwtWmLnlsz3ib+K7uGyOgSG129nHjK
xCS1e417A9xt2GBOxUQ4VfgyPKqKsAXHqVwesIPn3hk9YI6xC3GypY6xaoIcHEjtf+sjK7wQPP2d
SMUfdVM/4Nu3F2NvtHd94z4W8PJYLMTfQ8GAfmid6JAZzaOTGtwuuVYIiNNy3Ufu4ywyar7wsY4l
yUpIc9mmjM9WE+xRXoEsaG156AfvTTfjsFUD4JEQRMmszbsRnP5ahWm/aTsRnWI1qNe58C5uVrOU
z0JvTeSVR1i5q3ZejopxznLzORgh/OPt6PZNNU4PDUwn4DCsJk3lPqPkOOQxAXrgsrZKeHwamXlx
/VKk6//tu0pXSQvr89+tKn/3UZ/+7KP+5xf+1urT0EuFHNijp2fiLmzkwP8MUBUsLK9TAEm3/et/
+ZeNmqWXbcMzVJAnoan/w0StfrEcy1G+bTm2w/f7Tzp9hgY/bSrxUAvhurAjuP/RKv+0qZw5Zsoh
KeadGZvD0iaZExNjg681aYB1MDaeTfbdRU2yjzEKsURRnD3XjXYOrTOOTxYX8cZi5H7jWjNTRMjv
CBm61HvO05FFysCcESNliRaR5Bv/uQhUjfPgGi5Xiy4EBWHDyeyz4Klw6lnvAqnyeTUNdfFEIRbs
MCa1e+DJ+V6aTKEbJ0CImBCiSC4JrCgUZ8muIxJlM41lgZpuNs1DKAFiFm0xH4bMxWXkUwWQY9HF
4CVmxuqLNJ67dTw22U00i1gs8rEF0WwG9W2NHeMhhIz5Azng/Gh4BY8QGc8b6QW2fYrS649ote26
wRtyjt0ae3Lft2wzEEAXFH+pKww2FL3zBIwcg48jNEAEGZ7gISOBGFi+XAGEQbkei0xhD/YU8Vu5
Wx2oyK2dNyT2xg7U/OY3VvqeZW4l0UoY8Ub5Y38XIwQB9pZy2lS9byCtQxi5KMYenGNKBqwHQoPF
kwy/d53lb3SFDiW3WuveEKF/A7ktOSfKCgCnBlhLVMbjdaHZ5lKJOuMqUc1AlHsMTgpCzLiebLgV
fWK41qp2GrRwvLlPpBWIc4tkaqOSrLkfZEm77+pqRj6FfBppSbeiVHTvOlQV54LL+57lDwIK0BDW
naoq+WwgEv9irl0+mbK0Vu7Uq6MTCheLCcqnGpUaMZ9Gm51M3TMpLmtFSRUnJ0KAxbaH/rJyuT5O
s7DLm1SH4zu24nIflIFLQqKXkgin+y176pqoPmZFjPfhcpQJW+nYTZt9o0a5SdJGs27FRLawPTv/
Gv3S+dZVKTGkxAHZFx/w1G02zQRIRgZdZKr5XYvRf/K9mkoISD1hb2HnbJVnoFiphVMtYyN0j3xs
xU0YywlV1Cj3QZCXuzruh22AdoR4sHrqkxXLofKVNEnzzh0aucn9srttagvdsmETUjZgVnwGiQXd
qKqRQle6k5tmEPkn9Nj4CfSRvomDnusRZWmxgPFTv05JUoPxJhpgHxmiN8jmmtk0mUj4+4bsUuzg
pGXCoiScK568g7TFsEN1TzGku+wRz2N/68W53I11QYrKmI3jM3HDZBS6VS/2ED7Cc8mpdJGuxllY
x0CJcOOuZDsnWJK0jwuzI3+2sNwFQUx9wKSZBS0ZTxkIvY6FQH01pPlRFe+AETvrMLKCcAlzND56
fjxgsMsaJNLYCJge2PGRPXh1DOaYAo0iFTJe2OYbFIrM6WNsDy+DaZdnljUESQgvufWAKL11wpaX
Xkvs0o4jqPGNAMrB3LBgyC2Q/ayNNx1LCHj+s/AzdOR2vi1VnJ6EDeLPsO0KG7rWB8Jgk+OcRqDD
prp7bHTtbJOyGm7NyIowHkcuCegVxZbN1cIQfsi2ZdjbJopjo9rDOSueBdO4e0An5okdsnsJQjNJ
N9qbSybvY32KvDwEHJqLz9jW+qO2cvc14jTeqaG/NvUC40CbTglC6B4acD1UbABD1fXbGeYRfkoz
2LAaqG64oNI72Dp6X9WEgs6gJ755Uyv7ZUD9tySduyWSWMSMs2yX7K5adS+KZHhMerP2bySH5duI
g/FNjz23CIcJUQQ+icdVlShcIlUXUTYWaXfsiQHYjdXkb6LGKvYpC46Lr2e5kZGp30IDnQnbVHQr
JDvtrtjpiAmvrb51HF3oNck3PSSlmLcV79leurP+aKJkXCbOPO96lJyIZZTDTVsm6ZOp04QkTjLF
OEOHoVowx4gbNINqeG7GLr3XlhWfWItUjx7l8baZGvOcN8ZwCySiOcE9TvcO6k3WvinsZat2ySCU
/XyxmHSidcwSysFaIaleIG3P0Ei43a+zBVzUwlDjR5okmP4cAwlPrOhEC9EEagv3acD42UzzPfEG
mNiqiS3i4DD+VkJlqCBq7xwOGL0NLdQh8dSAnqSzV4wk4vuhr/VdnaXxfeNikMhNkqvbgLmBsIL4
o5kgVDtlGG+z+krA70PyelKkmSwUE9oF1DJklZlRi14cClB+BV/nb7MLfrNsze4oLaKlK3i5rPEG
fWlc+T5pr2WQYFt7Uff9UwJplK4hmctvNM7528hGEQN4BOMt64C81b3hYhEnaCCh1VjNIST5vs1h
RbdRhi2vG1/SSENYy6P+YtsdjWrAuwsNye7XYI55tyvm68GYwyUb02RPPpbzaKCDQtqfIvgpIJEs
45riFnfclDEo4g9nhJjLXHfsPzOzISDTE8mOP+NuggFnBCvdCCPZdJwEpwyWA9LTRD4CK6qOba3r
LRi38nas1PwEmLy69WyFyEd0KUsKiK9ngADWc+26w30QWWXDdCyoQA8wVQElCTdi2dpFmyyiGOZ+
PllZvMGmK9+9BppnT3jbs5dYzWdXBT0axSH33mYxGQdDoYNfBJ2XFStLGPYLQyb3PiJ39BlWESkh
+SQgqcV0U2PSWqvQ0OmrTnGUsGuI9xzDgKWSqxB9MIm2Lgwvm5f/eUF+iklAa8sf+r+va7vPkkdB
HEb6V2PZv/7tscz5389/5U9fgffs98XfNfvoT/+y/jUH6b773kwP39su++27Y1O7/s3/1//4e5rS
41SRpvTtKycYNW51E3/+hQXvmhz/f1YPPjaQjf5dO3j9on+W48j8wFcLUETAdf/l27tu3iQ7Lzxz
nm9JNHj/1A56vwjTsqnikQhKzxTyXwW5+kWAp+b7QPrg/xmx/icVufnz6g1DIR7RqzmQ9sPGw/fn
1VvQT2lozAQYCSAIUQy/hDQjJDdpFe8nRfS8wNCQtvO89hwXjFrGLO8P79fvXsI/egev2KQ/Ogf5
CfhdbEsp84prknRAf1z+Ydfxe+12ejuyVoOpy+Al7z48fxSg/9q3oeuStRjHl8yeX//+le2fiU68
NB8L/kkP8abJevTPL+05o8x5ZHYw1dCKcDdKMvZaf5PVamXZ+phIZsHY+ZlTIM5qSZpgfu0f65qa
NnEgJQVmNGIvjyxkiAyUFFmN4zwH+wxvS+2kNzWNBZqpO7RiyHIaj5gH6DHhyNvmgnBBVboLSmc8
pXmEl7fFVjvmiAz+/te0/urXtByGv0xVucz8n7yZg5nZbpX53baUiEnCRupFJBCDRtk1rK+x97qd
9omJsIneEEha94jT/8HGW7OaMu9pbkZiirqHoBAvUpefUaKQ4ATWJSUfCaU/IeRhJS9//0M73p8T
vDxM5jhTpbBtds/cI+ZPrSKXxFXESm2dTeKJHfVGdXwsJFZ8umlh3ujIcZZ4FT9BMlH90ewukIsX
VyYgBn6bHM4e63eL34xVyzhtcWudnLJ6qUbvNbMI8ugSIj2aa7iH19XoRFpdbG2jj6n/mlddWFAl
PWJkFFp34sQjlgPlD9O0PMRINZC7WK9MIkcGs3zyMGasFGEkRMnAVzEGjXiiCDYu18ObFVg/msp9
hWN441xjTVRfY0SSFkkngFMJVXL3suoYa4tm32t+eIOljtE55RpGj7mqJUOqPqwdLioLHREy8yoM
tibW05XvW9+lm04rJlDhAY9q8J6Z4z3QE4BAsSDMgXIE6If/YzJGHoVGexhtVjv8GsF1oPY46hBO
lEm09YTUCIgirCa7ecMIT2NCkoTbU4sYEll7IuxhQ38bXAuY16pn0OtlgL7RDSJJs4LH0upvRMRI
z7Ce2SU9mFfG7NxFI7NzCfVEp+Q09vVzAuV5m6Nrwz1WouufH0YNTVrPjNgMN37KpuJVyolOV/Fe
jC2gCjeoL8AfTqE/HadaNJQ3zNcR/t+YqmJhkx/rrniDDcbYroZMAKmNjHEm+4Hi80imGAVVVX3H
UhUudOA8KZCdW0uCwAGcUqCZETSNPs9XKca142V7389qEoRLGzaI82XX9uuAPY8Yz2vU+Qh6cezt
DUvMgxEhPx0StvejL/JDNJBDTOl/nBTISVuRcsQ+kgitgbYbDRvVkRN9wAZFY9ZV3mLo2P27zNUp
9z6MuX+ao47AGfxJcPyTXSnAujVZgnQZ09qqFB055/wcELvHAzCT+5Iql2F39QbxAQNfWA9LQpCt
ZVNivYtTAqZ9F9pHDsJoEekwXQ5W+5S04WeF52SjDNKPqinEZKuzV0s31sbwW0UqDB7BsmMtZ4Mz
Ke3eX1VO0JyodMNrf7qSXcA+rIwYo1cdxQUkax/zdDUMh8aYDiXT0lXhJ5d5jrc0i6vctr8iXnah
XKSsrZ6+dTmRCWSuO5spBEmVS1OvOSJ3fSdZKgaH3jN/jACaFsQhlcuShsarx34J9OzgdmJHptFD
2E7vmMm2CU0cQBhvXjoZNyg6dZnOhMVcY+b1JvICBK5RuhQtoopkNmm4Zvq44VbE7a7z60eTKBJW
cy+97PGz1NnJ9oiIN4O3oGxu8jhGQS5iQk3G9wYPbpBZWxpJmGWk0Uf5VQU4q/fYcJ4icPFdnh8r
cC610zacF81ubtozOwVwEbD8Fo5lhpBvwZ6x5wvWdoEoRdniOPvzGSbrwS8ZrzSdzLgk63em5tlC
jS4YDYJktmnTcp241u0oBjxSFp11GJsP2C0RcQzMnXODPecYS3BJnR/hNuyhPuek07WAgZzW8QEe
ze9QOEhG6WS/HjWscXNGWIwSPlkamvV/gu9srGV9Duoazorj3uXX5bEn+vFmagoAexF67r6HnVJ4
6hISArRJx4xEqo4xnZXfz3oQ71U8f3Tar1es+rZDr53tnEwHO0puSFhmdD9MV0rZ8GUIUvQ4/McN
UJkRbqnAwx/r7tzlxHADEHlzK/tHFOGMJduagGs/vjPr4qsgA2bJE61caN/nCZQ4t8zEiQtugIXJ
BFpJe1T2lUraoHmc7DM4p60qwx0RhytWL/gIwlOYzccyUpvmCoJBxsOqMDdyElxaAkbKo6SXXHgD
+OJcD0jbrtdQ3xGHngTifUSJvGhjou5lmhfLwekaHkxY18o+vq1Kjsu2Mzc2U/u1A99m8JMa2E3v
f3gWLGzXkTc5+NKVFh0Qn1i2zhJ4vbEcE/Bt/jxt+1DPULsHgsL5jIzc2RGLsy9SDhsIJgLwlrN2
7Mja1Cmh8/TQdxMNxVaUfnIOr9qVJijbWz30LIwtlKnO4G6S2f4ax864rYhQEcgTVBF8AVjclUPw
SoD3OYpB3jt9QeyZX54bUz9aujRuSEUEdJw7D2bn7lrjuhd29kbszXuwKqcSZqyBMvMGLRIOkdZp
sPebgKnaTWuVz6Vnlfj7SFO4Jiy2NqxcHN0x3sIG3RZAsN1oq2YB2JwSK2qOZmH5xC8lBW7J9k67
fHxu8TBH9QZCyjIV6cDaHhWBl70ADPtgFxhd0dx65+BX2IkpHVe9Ca68rAfjvSEj+1t/xYS5DCyS
hfSngJMMJGXKyHSVlYJlbpUuc8MDg3KNy3Hw2jYu8iSJ5aKpen5ubGhw5ZL5h5MgQolCIpwKHLQH
E/Qzt1ynFp03pEsmtwcj5UX+vgoy/zwv/70IglwKJswWjmn9VKHCjjYqwpb6bdHrixCa7DvhfhYR
D/HOI0UihhMnxwidk0X2yzS2z4bvjlwqpDX1Ek2mDT7wxrH6S5XZX66q8YnL/O3/8lP+ucD89ack
GtSi2vIVtibnpyYiteoZ224Dj7ptjrKw7hw5J9DvO0KNmQQBjRfgz3vmzTZBRCaErzpCKlP8fwno
VZdJefWHz+Pa5v7evv4WBkwH+lddK1/zD+kn5jVTSip/FznnFYP7T/OaxXKH5gezB4UDBfg/rGvW
L+q6qfERi0oTe9q/2k/ThCgD4oX+07SUi337P2k/f+79yMFh6aXIq7Jh90rxU+8HBq8NpBl3uyRB
Sk84Udz3W2HSPF2jPlEdDPRMnefs/vAG/UXL+W9dL6+LI8+lsabvhnP2U28hyDYcMoNMAs/ASJqG
6vs4kENpzjfVIM5Ubxsvt9ZZVX5vjerj71/85/DeX19bYhdUlqAnu278/tjvIstqnL5zNbPN+FDK
bG/HWMRlQlhh5Qe/TWWYrvw1mAeT2E/tNVZ+jgRh8dm7+BGR6v7p5aIc/m1DX7KbeM7prLt3jfAJ
4w4JrVFDqq9pLkTofPR+tpsSYCdVFj8C2YIg/j/sncmS3Ea6dF/lfwHIMA/bzETOY82sDayqWMQ8
BqbA098DytRNUn1F6/X9tZEWIqsyAQQi/HM/bl3zBms3B6p1Y9op5gD5rYwTit9EyzJJl0SQPRci
uLdbDkpOrIqrUFwSDiqe9UqbrbDpkdLX56wxTo7joKQpYtmbw6ly1S+KTD9Arp9zJTwBJ9gVIrxE
eu8uA6ltTM3YyzLU2PW4cjWJ8JNx/tF1w0Mwxl8aW3lQ9YiogZn359DWHpuM6sCe6pWG9M5Sy5zK
H8v2g+H0xSvccxZHG0MlkyKqT0RY8P6O0Z3YjFJyOW7dcTyKMELQtvBrtOgOIIR3vHFJoDjyccjL
daYkdDk2gk2bziQrsnqPMXuU7JpaOXdFhNbYZmwrieJYGvN4PdmZdb2vokz1CY2QAwZJtKCxk6KS
1nyCBsNpIox3sAKbdR8GFwYE760Ib0ULBWdQd7Fhbcsew1w7MqbjNQUqfQhIX6jHUnc5GQD4y5Qc
4o1xZ1O+s2hb4ypBzYbBuHNClthGibtFSR8E0D0TWV8tDBCC+AgC4VE3kb2VhntvTrhqY0/crNY+
UwjA5RHjNtU0F6dZcxOhd0khIGSqfs2D5kJU7M4CRM0mhbQZIfI1VmJOYmN05hF/V530K44BEACB
OBO8q9b6DKnQrMFbpkP2WRrjHZz/SwAaOrftlxq/yD8/W/Na9pOY9P1u/4600hA6vsdxf3y44klX
CjI87TZLDG3dGeWDno9vbm6f2wCxg9K+2djIPTXa7lWh4Uj3StiHQfD4z7/I3x9ynjrXceDLWSyT
c2D4x98jnSp3wLzXbotCewCEghki+kwChirMT6LfPOTzX/ajgvb9Q8/zfkR/E1nwl0e8DELmYMJp
t7Ee4NNus3XaxQo5jcg5uUVDmhcg0p9Z8f99YflVOJx/KP+4qoqkSfT4lx8KsoNNFNHBbc+uWbpe
cLMGIixaQMEEZPD5YFRN3PxOhxN3evFo0fvnr3j+Ab9+ap1gsmZzmEPDnG+FH0IDtUcJU1zyCyRh
jm2UToO2WQlT/50Q9Z8upWF7mA9VFXvArx80YUAQFf1Ifw2+ePhNzr06tZcB9JNaDit77Px+YLzd
QKvyyfBfk5jxcytGfcV31BEvlSwKmGCniGcx72HztCUUjfE7NN6HGP1Q6RAuw3Dc1l3whFkSPF9N
xEbY7it2oW08hRxFetSGtr4Z0j1UlvSN0X3om8FawFu+nzNNDMD3eiafAk5nGMU58YyzfqFpp75i
Zibqg65zWPjnazC/q369Bjg55tzG7BL5jsz/4RpkxJMwXOBSiIlEpoV8jnL1NyLtrJz/+jPAlxjc
2SpbYMwrP19nQuLD6FZxu7WZxi7VTm6jWIJ7Md1PR0yH+dDIDp7aDQIh6GpEFQPCcxzQ+VI4DreL
//Yjm5pFryZqKjsgUM0//zrEqSjfMVye7L7+Sl7xYDnl3T//CDY/P31m1zQtzDh4alG1TBw5v6ry
RkJlDsJ1t2V89NZZxmPUQWhy5gtYDkO07mcA7kDoaiTmyBg1qzL7WGhlT1g+Kfw6Q5Bs0oFGsKjc
tRYZrIrh1kIa+rMygMdKWwNWHb7pHDPMIylmTkCigIzrddmI5JR9BTtlwHRxLrkzybupE4bfuPZF
lOUn6uG9l3Tp09RT/x4b0GFqvXuL7PG1gPFPK1Qs1qYkr9pGeegrkbpJYJLu+b9xdZi8rHLGzQsJ
42Rp6aU4qrxfFroYr4HsiNgOkIdavrOVKmV6GMK02vU5VJ4K2eHCFPMJVw6WfDFQ2DdOT7FwkzUa
413TEYdXZ9lKyT5yTSRrOyOeHytYzvtqzDfEIYJHuoFSHxY5EE0ZpisTP+Jz15K9z6V86tzpyBAV
rEhOO0BGPmrLb5KvmkSnSg8N3W/IuCGUBq0f6/p5KOULgJlbS3HMwRlaPAsSREyDlW8I9ZD9A3QQ
CxpsECYKXQIGMwIzv+s93s1aXZ3innBrNcQn2zS+dCW7gkGwTRsbD9BYwfDdqd6FQQ8Az0CyhnFF
0x9RQ0R3KM14WNnruGGwmrC2Q+rrjlVrJMshkBujgCvWR0m7CgcWCavhiZgzn0S4i40mYUAI9040
dOsE89BfK7nsOnZOn67VeNM29r7vnTt37PpFKrziFOXFi2LJyReiMdeBHG4ym84GsVsIjQStocjn
9CQv7MbhnWrpz06qEK/2ICfJbkh8mEjxoypwsBsxPtpU4PFoZq8iraQ01VflOolUkGwOkVrZJmzm
CCzvtbjcg4agY7rrSScAOZM9yrUwRjRg0r7Lqo1eRIcZhnr5Y1OmcpGjh/m08WUUkVH3jZ9gqXfa
F4akZBLi9JVv1XdsuQXq8FGByl/C/lkrRuo7WvpuJtHWwXezKAtoioGBJB07xmGy6DBQARTCRMOr
o0GaV+d2IfB2KXbesvcrvUF2Krl7Halv7Ub/zJuUUbx9k5LW11A+CXV8qb3mLU16X6spjaaLSZCr
r2ojvtly2qedt0+HYivj/Dmx1G99Gm9IkqyNOakyxgV7NmMf99PSyKZNH7OPc0xktDbYuBQ5ykG5
JEr3AOTtdZrkeQitp6AY9oaX35eGsW6HjuCmaV6pd95IN+I+Gpxz+T2jLQEtw7Bf5FbwFA11vwOh
ay5qntb7cuzJpqjnNOvPWF5y7PqIjIObEmgJ+4YJNkIz+wBc34a9d0hVNVl89tTGd/XAFzLcedgv
8ATgVC5L1MSBCJwsn9tEPmKTA9dTIxOGZBhIKQcXDUQw/YG4kzIZLitgoWynR8TweLinOWof5MYe
xxtdU+ajC6OeMIyOz1sGe7XoUpBOM+yiB/0OYIr0SdOjxg8M3LKiXBsN1ibm55TTFSBFk5Suitwx
8gMB/wlTMOixsAJ4gKZrUkZCvTzgBCB3+gR7fzKvtSogTdRutoxCUE0d3N5jNhQ0/tJfrYY94Eko
ZhSNeP40YLnV3bVRtFshZnYGLjVpdvra6pQHxg3FauiiL2k7+iNSJZ0IWPB5PpoARiXHE2ZNIUyK
eI5Np89xai876F0BPd+R9PxYxUiP2xeQVEx1g0aloTMxwdQ/wyC7iao98qfXEdZkMBCBtSg5DAGX
oKiu98lR3gojBZwiLrlInsq45vgAUZkQ2OSXJn2qFLAnQDpwcWe2TFecDf2m7R5Uy70H9ICpH+CZ
lZqwBOSFHMU1Ubz1VM7rj4N3JKmak2K2b0Ehj00uj7TgZovJVF4d2MiLzHG/ep7Z+FJOzRYEitxB
6kt3sZPSYxC9EQ3eu6P2IarxvYGguFUnDpNLpweOVmaTfUiJA83kGm0nLORwzFJUwWgmgrnFCw8A
O40ZX0TMXIMHAYO9+cBeAUxxw4wgQtNXQpjxRWfVwFT6hrlVJZaitG49eGe4W96CNpWnyVa+xrg9
S+GsqKxZR3Z1SyJQ7KUz3WSSvToqCMCJ+MUKyCdlOFXzDcvorWtpwBExiqeaFcBdrKfCg68gHJ6d
mAigCXJs7eXe3pDDDhEx2YjKOzlStixRrVhh1NqTJfSZLBvL1qBlPXLuPARx7thkg5fuFRDr68hk
Bb2aQPfA0eyqO2W7Cy2XbjAVKyXBFY5futtdImcst8oYV6u6IyjVhPKhHgvO9cjTi7B3TzqeOq82
EBMtc43Z0SS2KYyD0KP+hJmWEydzxhvJU7NZ2yqCo5HWPR1yif0l7g1oEQGgHAYS6jLXmytRRkYr
1iEg9RrRX1cs1DGEm8D35sdKtg5A6yR6e3Sn8b4WOeXAuZUAhAii9DgGukNvaMIABW/TMs5nzB7E
jHVfE79pupw3ooOXJnGHo6mo60Jt27vB6ca9QvSwo8OaM6zDdaXGtGu0Z4fCM7tj1GpgM5WEpNb1
KJN90BdvQQQBrgS0r8HGBhdBw4MY1qkKY1DnQR0U1VukmJ5+s2n8+awy7+dsi2GsjZxGWs5VfxFI
nT4N6BdlD2tO4mrYypOd4I2LxfGfN46a9vOG/O8/aN5M/7Ah16OAshVcU9tea11SCPELWCXgpmOy
msaWwSrRjt7YmNH0HgX5gXTFC2yzjjlsth6U7hmK2SWskLe19Fib40ecT7x9K/JpJCOURQsviXEe
L5aEaM0zJc8g30y+dvzjNqVM9BzEwuqY3aiIBBWZAQixb11jH614eKuG6kqm8QlAw8ka0k/yHp9B
rd2lkxeu9IoHJwrsN0BMuELhaTLgJAz8PqTEK5ooPfVJ0yy5815qA4uXjHCikM5jeeksZjBYK2U7
OoRF8rVWJ3uhJMAzo+isZ8WNMcQ+mLqtwDx1NDzvMknwKmQND10A+5L+ka6I32gVNhahmVwci0pA
BkliLO9ZZ056X/h63smFqcwyHTayFQ117MpsCRHefBJNfnRHbqbAKSmnUUCRWNaWKjkACGXx5oXh
R2KmM01qG7tMbcz6NjgjxCHClUmYMLmMHwZj8j13emGA5mu2cS/KcCdT48G0a5aYzsKMUj+R3Hkh
U3PJ1fRr53o9E8fI/fh+E/2fByloHOz/dx/XfYeM/v8eorci/g9uLv7oX2K6+odK1ZxJmahNS7bD
wOZf4QrTpKedzqbZ5fU9Q/GXnK7+oSGQ6AglBvA2VoB/xSvmcnfVZXlBoSXojeD+38jpvzz+xCks
juF0xTM0MOf0xy+iTB+lqtGNwtrUtIC4c3ejy+FL6TGpK/eArvKFPrKFpKITlZEYcFDz7sD3HU3N
qdGt3yg0fzu6z78OHh6LY6zBiGEG0/+4GlW9K5VwLKzNiL2VHxKjk5q1umGuCLcG5OK6s7OSUHPN
uxxPsPCqgzCTYYnBihgj7OTfrMMI/D+drOdvyDRm6h7LMeMqzPY//0ox+DxiT5GzqYU4pZF2Z8GN
RXzRtjCpdx0qBLwuRVm2gvKNib4Pw6qAXSl73hjeOtFy9v5z85YqBOdYxfODLiEXqZEyncoJPnyZ
E0ykwzUaxQPtTy+Knn50krSZo471otajq1SKjd5W56TJCWEHWBP1NIXXFIQL0bhbcxDv7RSvhV0e
E92+5TXlaciIbM1MoKquvaM7eeXR+7EcyvCjTKG+WiMqW9MiupnNve7Em7iML6NrPJpxchuLwM+7
7pumjLu6Sja9M2COUg+NAgvTCr5RVXQa7Oze6owPOwHuZHcnjG20v86uEt2c0X80uKENpGtBR1QI
v8BowbOOMqrZ9sGCdQXO/SzjRd0z3R3ShqomY8s+DRJQLl76KH/IBmur5hZ77u6pHDxCcMkJyjwx
7zagusOUYP1CQLDS3fbQZ/sA4nA77qt0vjVBKCxpdLN3Sj3A7wsYzApy4e0UPPzw0F//lK5+NCOa
v8qa8/2BG5CJq43qxBTs5/uD0G8ewJRz8EMqhzoogWwXb7rFtel0SMZBvR2QIxdWm7xC+oByEZOD
cAo4GaNncrZhjDDnbSu0N6/unie2tYu+c61lKDVlKSO5TRmWtCJZTopEBBmnGxuUbUG4Z42nN1rK
ynD4CzlKUuS9ydtJB1lLa03RufeFazyHuPYoRVRsdlDxU1hO24BRx2+ek/lT/qjr/fotzHO7H7YR
gwTQqHqtBRxV0HDMC5bTBjRkx/tqDMZRIQNBwik9/ebL/w8/1dMZyxk4YUzbnpXYH36qWVO/ZAeW
vTEblz4xy3lpev03F3j+zX/5ZCYDahP9jmk1Q4Kff0akpNk4j9Q3quedJPKdAMcV1hlt5GVxmCYS
wWiujEvk2z9/OOcXQ+O89PAjWZwdzaQsw/hVOWx4W5CL6+QmaLPw0Fp1w9Eiuk2JcSlpQhv0Md5V
U3dOdQ7eTbHOjQqYVbLi6LUDvxEySAl9Ybr70A2/pFbDVKp+GBUJ1GPwozY7FTU9yqF9sFwOmCOu
mXhSwKB3pFB09SImqoGM+MXTlIODUuI60SFok90g9aMeQv8LhsuQBO/ZIClhIr8Pg5PJkgamkAy4
0XXnGpNqR6zMHmsyrfGwU8r4UdNGsuvdbuxjmiHC+NRH1rqTIxCA/lpZwU6dlE2l6X6vivVU0SFD
FOa1aZ2Puumewri66yz1q0w1PyDBRf310RldbEFm8K5rNfE3Tq3MGmNFb2gzkLTcG023HyjiYdUG
ClwPtbdJaLTeZHqbcmgjhQGz+B2HJSWoZXyvh84jFaz3hlljK7HT2sf9SUSgJ6VtCOJ4FRC1wsUd
B/EKerP9JRhYTqc6mjY2vmnKO4gZB7KhyiFrcN8NgmIgkU1bXCaoZpHyCCOo81NTDVZKpPihQh+C
MbSvk2Md07A600JOkaRF5WCrpyuqoBB0lOku6XIMd8EX0doOMLmaVdBF+jSG9Ctn8P7oJeWLVVOT
CJYQEjVFYlKErPN5fEPS9S5WosaLRJUw0wmWLtVcA6k2YFjTC+itMwgwSm1r6amwA2RWnUinPYQu
QhVQLnRBMwHPkzBs4Jw/rXG9UQrRg1cIwu4zqoZH5kjxE6n4Yld3tEOZMZ+hxSPXlN5d5ZBhMGpu
ASpW0SyG6YOu6q+DnhGyz9Tj7KIybWZtU6Tt63R6CwukoWh0fYS8Pf1/QNfsF60XT2Y03Ec03S/0
GkI0Y9CzpXZnnfoqGNmZXOqufPBqS1sVJfR41Ih+wVkLvcmMD8YkoKRpGRWMwrgY0IfcCQdVOop+
qfTRk513T9ZU3CGgvidOfgqiOsR/FB/D2NtQivdICWEEKmOkhWH2ubpkrRioTiuvs1BiNS9bq11A
BZIN2xNHyyqzh20R0iFg5APD5LRd2iFybVdYIFDhEF6QtJnIaCqmLTdKV8Gkbuoi2sJXaLCpgbyd
2PJgF127on5rBTJahi9mDrhvbbMiW9lBEygom+CQqnnsKHCJlZ5abNLE+mBTVGIatLIVjgiuPs92
SL8UTvT2m8oCcYTTU+0w21I5W0P+1sIa1awxt8x/31Sti7n1apiMIudOYmDukwyAdd93l7k0WEYD
kcz+kxMfImRlfY36aFZ6J4UAbPuOupNf4nz80jhccFAtmzLGgNc06ZNSTh43nrOrOUCW1E/5FOcS
CzLll8LrJxi+LsayRAmWzRjsejeh6m4qFlaawqvzJIP1Hq3YBXCwGMB4bNp4crnd3XwdU7CzHjiz
+ZPM2ovO4ZOwTL12AgJ7qf6S0aBC4RAv50iv6LGLlWGl9opx7auMO7kkRbj0CuhSXZncDNA9IoB9
GIwQSFpqBdBUYorgxDW1hnjdd+rwBnw12dkgpg5RnrQLoXLVZaQc2rpbUYN5nvL8EQZC54eu4MAb
WK+qMO5NXb8LQ3mQYnpvy/aR2O38ULjkknIcFKgpkJy+b36DbSrKXWFqZ+nVj41nntuxaHaZA1em
zNE7R/pgVlgCgQmM0GO6sNoXUbtuMrWn0cy+TSb8FnWIGlAOk3Gn0q+xAvXwDr6qWOXgf6OSNBmm
OXBG2E5VKj7LKvoYEXRWE8WhLUU9pkFiDsJGdNCkBW+s6gFqGWVyb1qEmqVTXzha2HtwPC8trTv3
KKQRJseSumYtX2mSjgdtJCw6BLSp02N6UVmEfQ5AS5SXdZj0d2Sz22Vo1Cap3/xid8HGcfCCNOqF
22PwNbAAa8sIm2Q1mgoqqyji6p4EJ9gGCUa0pZk5JcC3lKkaPXWJOy7p4m2WemPTVarsegVwiiY/
NQ9H91QRvR2iDodKZoM7zRwHPI4aWHy94MaSJLyxRLyOyKU7RkVoUiiJ21ZJ1YXUqKXpkhyFGpfM
IsnSJ4FAPns48iUT+341xmW3sOvphXVublsrrzaVQexZozs6AvwE2O0yA1/Vt1D7S2BkiykpLT90
sgoHPl0qhmE85rFxCspeY1ZbInmXDXO2QKMEDthDkvSXsI33SmlYp4z9w0vR99UpDHDA9/p4V2u0
LIRB9y2X5Zoc12em4SRuADSu0pRoMGcCPIHOrRpDeVUi+y6r1RPe1RipnnyDgQGP90HwLemqQ4UF
aE37TLjqnfI9rsON/b2wh15pakSl8qQBiV1AUeHDjzQ7i6C/MMGjQTjNX2KyzitJUDNCR4NMU/kA
IQNWewxEOUeDFazjwIcKyWXwiPSWhfeAbb0FX23m0GgK0DlqpMwNfyWHJujcswS6VLD5Lkl1motM
t5ploDIKV7Lssa607+120RnPIYy1iTd/4tIUHE6GiybYzRVG6dlt3ScvdQ9SRhFhj8knDC6vidVT
P4MlndQvBK/eYaAQaUjwZrWtKOHZViKz1lk+1RizlS8JvRV4VlQCFWp6pXgCizOB0N1E4viI35aG
R2hSCxu800Er+ObMhGZZYfQrteKRxVnHEp5WV0sQ9ZNB8SBLJpGm9mFUhrFz7CBbGUH5tQvSbiUK
dlTMcdNzPIhnpZQkIj1WwzjP7RWYUMlACWyREFVCBhmqbx9wJTzhTauCFCeh4vhMgoR3wyiw8nT7
QKFyQh8BhJruxnao24lpG9Kyst5NGiRWhZqohVVE6P5Y8TXJCFG1NTqJOtdZBrp+06nXWUSk7VDN
0g10j5bOiGGgGTiPVno/XLApF0utrN7xQD9nU18gmQc0pcS9vo1aexfAcEVWnqgFiegmVMCgbnRz
IH7Rjl+DgJcnTUGvZYCWlcj8gmnmVdZwWpORVYjgz8pw1ZR6Qfe1VnQe6GCiO62Ljdcm9nKa4+n8
jezQndtOrlNDGf0kJmeR8DLbDoFNXmaoXrsSi1RuE06QPXoG0KfuuZXDU1UhxcNapFKd182R4txm
nRijiigewKKaHxFXp+yW1g1qbxF+14TFN10shpVV9ARFs5EG4wDqaRA3b04NnrgyI27Rjjpc/o+T
ocTJOjXaaVVaw7Oe05veCEcsI6YGSPIDicusoipXom7mcXPTsxmoqnfvRi7v2CERxqktmMTTyYYE
yVKuEsdy4DWXNQ3DVXSqtJnBorUnJo7eRikdbwXZqF8YAk9TotwAG1wzwPSyMrWFOnFwKqeE5zKu
ieLkw5zvKhY06gZnJQgb+jLsYBVJy9sNjd6f4qh4ECqncLSL46DTw6aBG19O8QiMPx9a75JTyp1E
zETjiPC/0ac3FQQ3k7JVHJFNAL5BzcyY3JHAjZDUs5iTbcS7rmzM9goz6hbK+OR4JBusMoRDV8DF
nsbI89OgytZFVDLdcrwvvN/Ym3WkXHttyldVXe0nUb8GkcHywDh06MS93aUHyFkeO0+Z+AF3yzYq
9CdGPB9FTwVNX+n9HWtouzShKCyw5QP0E/nrnMOCy8XIXAVhvGxa+T6RlQUdJF6csLb9QCfEbjmv
KWDHKydT75L0U2HO0GRjQ8Y6OI8GXMwwGa+8dE844pcYdHY5kaOFGcQfdKUb56pjI+ooNtj8EfOC
Bi476nZlJraKQxGVnYMqaJpQ3TpReq6toH5FrOvf+iDJDkOdZ09hrQRHAF79bw7zmv3zVODPkycj
IIv4nqVaOEp+PvTiejNRDSZrE6plf986ug8OkLwF+SsWyV6zVkXvcmYJizNzSPbb+gbn7MVoyosz
lxn15WoupFGo2s3D0X4BxnXH9/Zq18HWLRIDaJzhruDLq9A5Jx+b+aLFyzCa9ZMKnX2GoYNq1s59
YawmUz1mNVlzEa6mgZCcra/bmsyZaj4kIAvztl2JvgIwF8qvwfyljWa/syaV/UvP8FHRlGSpKc7X
tKOYXg95v0VqRze1hUuqyRmhJdlxsulX6sirNqmwl3pgbVxKxVfYKsC5pdoZbMymsoedzpCOQeAq
Jd9JleLNtciyaNJ94iXxRPCbXTsFSKF01lalwu6I6npdhFRg9Ub+TVGonO70x5h393LKWU5T3d2o
UeBDgX8Nc8YADkumX7lmsinhgCxzk65e24DpL9G9cmMVeBmEb+nqPpMbfa1bNDT0RvpOgxwoQ0c7
4DTZOb3qHtIigXGqp0crGreJA9pD084M9QFXGBheh2ZJVhU9yUuBwIfWB/XvCpuPlGRbeoqrr+FI
iIYU/8DHqIB5YepaqymEwZZoZB5vQg1DA8mfvZ0xwHMe6f4ou0c3qddqiwiG8Whi6czp8KyqiD0e
1h0CfcBHJZU7dLYVtcFHNzusbtpLAjpxoUzuez+mTxXXIrCLmwNde+wDMIHmnaao3yC0MCkdKwyi
DagwmTabgefEEymVh2CAC/uaFN3OK5MNLJK7f1Zjvtuef9aBsFjZFg4rl39hnPz5kcBhoemQYIgm
5VgHaYkKFlXcnIaEcBXogS2X8KSEnLsZP/aMtzhjICnvu1jZOO1E77u5kmMO/ITmoTgFi6pwELQj
Yw1y08dVe2AfRpcn0cSIlsY2xFmt2tWHETrM671Tmee3CEHRGzUM06a5h6kQ8yoC/2iH+8BLdt2g
X6shfYsjcUMuwxJQcQRBHmKKehhFiQRcTPZvloq/6X4YOT0PQyWmfIO08LyQ/KDABTEH1AEo0qYy
SQzNR4so3SVTcRAZcUqsMff5hLb9/Vr8nx84zamJfxg4veVdC7h75nf/feI0/9l/T5yY6UAPYHCE
HXBOd/85cdJUZlE6XG6L8ZHxZ7Djr4mT8QemQeyJ6FOm5kHu+tfESTP+YG6lkj8gV42dFd/sf1H8
yxSHW+LHB4mZtou5Gz0TxdZz9V8epMZyGJ8SF9zGdkd3Bq31iXXDpJok7yOQz6D9YLFbNhGal3cK
zZbH6FuGMlRQFLQqw4dCVXDnvUTqFWGNLVwPUJh/Y69tHQ6J5psFtCMjZNzZGuOscmEk+RJj4Mot
nmCiIK5/CetrAnumdFw2z/UqZiUzp0vfH4yKsg3ALkJMw8IyrzOKf3RGFADvI24PfLcLqRxCKtwA
lYw47FyHAHlQf1gc0SZ+ybF86UH+OVRPrPpQ+oQwzxOFrxKxHk3eY/Tbf7oDjK/M1122i7RhsHIg
H6+94l3U1yz6FmEZ0jSbaLK+KHoOvyRalahcm22LXeNuUO/YJ88kK+pN3WXqBFAmSdGVnyMMWqd5
tGY6a+B7ZLPd/NPU+pVgvl8iKSa4I8ANbWOFLCieK53jmnt1dLyJBkhghSy6yw5NeKsO+x+Dqn2O
Ob8Z6UNr+v0wFuRBaD6BkGYqXxphbScrPguckX0+k8hn5EO2JDSNkrQLhjunUQ+ho3/p1WHH3g8H
GYxOr13H9K8YXNvgZRrhnzbqLRO+iLwNGZEV4tmiE7Sz6YeQG8Trb21N6+Rb7K1DFkqmI8rokkUf
UJCKpWo8ttNVy7kuUGiTjhRzQ0BdLS9ydAEzOkdAK3RTViQy8R0A7OYcGCZ8Ol479L71TbnMJs4K
Ub/Pg/BxMCnoHRwk5IQp/DoqwEqjh00GZXQjZyZkTCjsPbMsBbEPNwS8xA+LX8gGLpdzFC2p1QRc
sey0vbBgZRevrfaJhywbngdkXG001zh4l5P2HFBC73h+CGHUbg9FdSukjXdIyciLtM57UFbXHq8J
WyVlqxnokSqU1OERBytuh+kxoGmU6OJLEbe+CSW8Tdqj3XAAa9D2p9Sn4nIdTtHBDTJad+WBYQmS
KYzJEhhd+66J1p/UxyR2LjpTKRlePGzgAbQcWd4KBVRd9TlY765L2PhdQ6YYim8K3uhKuH7q0t2H
gYurz4wWlRs3exjvQ7F3ksfRvunKNVZf9OrsSNjzVI06HLvTk6CrR52adWex3VMUWMwG1Tf6zq1N
6h2CZ6lqm1i9itg+jdV4n6rbMSV5op8a9aHhpJ5kZIfz6tg4k6/k18TN7xTYT271aAzVOUNKRMU2
BrHGSRia+LYsEbIA7JWGVy+H6L7reNaw/OvPjbeVQ+Mbbf21QNHHIPbS5hO5Q+OJUPEaRoNvtYo/
pAbeIHvfhM1Ejr9eFlX/IXUD+6b6rInOXcAI37b0+1aU1XRDBgV/2A6iWLXAFmCSbtsyuWYatNRs
XPZ8TTASanjEytxxXh9sc7qlfZPuKnjYi94uT5hkb32vnCGsFMsJSxo95wByMbjIL3iNvprgqzWT
s5gsX9yh8quw0RaR5fhsyVagspZRgH80izWgz73tgVPmGlVG/hjogGr7Z9cdPyJHHgZDwZwSpPdw
51ZZrqxVrbykXQFUL3mF4LdBvl03nuNHlrEJq2Y3MVJcjANdCWP83kXJA7XosNdm1kvX8eiM5zhv
vtbu3JGGTZFKZQ7FBU2HydDuxiG4VHp6g8u+Qhu4C+ahEKZQ5OBWaTZQxl/Y6CYrt8ounhfdMFu/
2aqJU17u7WrdTMHdaOS4twNG541tvlHDdCtTMMsIHi8eO33U0ktce+bcnsI8oxOPYgS0zDjZUQj4
u+NO5pT+RLhieMJNK3nlKj02DXg/RCTE4qWwsidLLbYtueGaYxqKhbHAQnlfBzp9201CV05jcSxr
i1MVD6dW1y5VPpzVON6lcUn8ybj0db9v2v6MEIBLNPVHaRxL99MrSBCbR4eyduAdq9ECu6yaxzEj
qWaqPqT3BdjgpTX0Gwr4mGDg3MflUI5P1L8CPGbEAwcAipREdoLFyPpIy3JppiPRYoobqJaqGKaD
YRuakZmxCde5CPP/X/Y4h2Wx2PzTrutYfv7d3/P9z/y129L/wLACmtZg98TGhh3yv3dbLm0oKN+G
ajiaymT5r92W+4cObxW4pOtAESJ49u/dlk2Slo2bx5BW1/lP77/ZbfHX/brbYlNO0lrFv2Ky8ftu
APphg95XRpanLa8QJTEcOPyx5rut916FibsGKlEgoGJJduZJcGfG6hvmTqQvHEivhIz6Re4yGtMg
4K2F42J97hp8nabpOU9dxluur5rPcZxeilK+9e50rYr/Ye88liNH0i39LrNHGRwOuZhNaB2MoEpy
AyOTTGjAocXTz4eaqtvVfXt6rNd9N2Vt2UYRwYD7L875Thsugd/cNPKQ3VasmMDgFhlfJ6e7saEB
m94Ft7KguQECeZvsYJ+W/rPV5k+xGRzdPDmQVgbNznYe8LY6OCPatWHVm77oTwDPwRJS3FUiApZY
IKyeE5ISi+FxV7jpyu3ELxWoejWOxPQ5ZYLxajqrcDzocfCKj/ylVf17HUSEPGP/rKEmrMKquoeT
BuEhpAicdSYukxt4zQ4hLF1nvGK6je5Sy61zp1m4JGvdZFcXpcvKbLfEpbDUkdVn3RKHEnFIx1qR
vvmDBdU7U6QoVkb8bPXMeUbgNMDPfpoDtKyahUVSRwcv5KBuQvTEjTdusQOA5qwPsIS+VWPA4Slv
euNsRJ8uiVqaE9dN3rgEO0+dfMmuu+skUnEMgFQBGm2n0qCmRR3oFduoZVsVme7C5yPAO0YG85x4
VqnyMHAfNbF8Ksr4GfU+3rMW+b0X7j3oU6yxjYdm7B4F0sGFss11E7dXgbeX2Il0wcv8kZvW1QZx
zkIOwqQtjJPw6mFdwbjBws/Wwk1lu0eLVaxkKcS+mvWeAW36yu3DewZwNDEYcCfRr9CjcopFPh6E
mi5FkKq1ZtlvtNOs7rGZwOKb0idZtB00XvWDAHCGgmnSbiKdVaKoxhfXLQY4HBR1Ms4JFSGJlGLo
khbOUeOMBQCDrn9KBdUzm/1UA12ZRCDik65/SEREsFpjbeoJ/a9WWfUWvGfC7+JGh6aNb1qh3WIv
+BKTNizdxnhywlw/Cid96aoRtJkIvIPDXJBoY3tfpsbRyQbUEg4bQJQFiLrDs5a6X9gad00QbCWO
zCU9GvO+st7jE9i4pvhRNmO1LZnt7EH4/nSLdJ0jQ0Fwnbo/Ogi2RuQdUnieSEn7d8Mhaiip4GwV
dvEF+K/ZpFHKFt+sXvr5E6JJ4wvcfsoGyBeIr3rgY9X4FoDvB/RnfxZ4YNGJoLCoWEocuSqIaM56
azUlSbMjzuOaMFs5S2LCeIB4fW4WvzeudSVcolpZxMIgCMRFFAPLzPzkrLThUfRoi3hrmnUapi3j
7sLYUyuLa1n7NWXlPM3W2FiMqJG3ydCruVX4ST7rD1vi/UQYlsE6srFl4g2pvcSmMDEmxLlZffEM
VHWq8d4wd/u406J4VZT1DXF3CKBPs5ZM99qlxEN6n3yFFs4K1YHQZfoAyYkQ96SXdVI3lpzS0CAN
j6fUnmEvWr7PRobUWieMo6i46x2Be0dlnXacxtZFEiy9fdWz8TEKg6W5CVtzYYLDfPTCHpwWwOxF
SgLLspzkqVb6Q1GpF5CsL8QJ3ZNgBkka9YGUSLK7RZfshYSOX+cFseAcDPQqWFScvIifpLJ/aF6U
rDxr3tQqvO/EZLj3XisEOTumd5GDN6DBQPNQSXnKK7XKcsQKQruOSRod8zRhT9MKTlfdibxVKd07
jC8LTgnIbDFPPSE5wqVDjPyCHs++2hYVidmBJsOzrp99Sv81r16t7dz1dgEmr3YA7OcOur2isq2e
tRRDk9vqKOgQC676OmFHAKaI+t/3rHXf0uH0QV1AtbP9ZZYl90qZwQoHzITRZ4DkbxgDjXbSW2jn
2wz7RdKy3gCmIqF+PsYj63I/N17tNhTn0LIeJvajPHM5kTJFK16HBid8aJIrPIez4FIhJzRO5IqI
CoZl2MzJ4o7J0zbrA5VwuHXzdljZ87wr9tL9aNjFY1eqG9iv5zYaniocoos+NNplNhDHmBgkrAiS
hBet0zxjAvzu806tRFHCbJvoo7tY7mQOeRbL5EF1/i5EP7CY7JZ0OgLF/Db5agyfQYI7oh+IiqXU
9HeZ4I9sUNeTXswJiP4733YlkNBOvZRcOemUItvSgmWYx5+wTBUiIdC5lTdLOhyLSOJBLxd2G8j1
INJLPwTdRgvdBFF6XK+jCMyhpVct2xAKR6/W7l3coEpzdTqrggPZz8ybXwzbHn/X1keEuU11lmyT
SdK8iAG2lYmFElXDYKaH7hV8Opog0u3pqNxdEAE6S/nOi0on+6QlS8DV4G+LvPwEQ7rriDu4eX1Z
L9BU4m1lScU659JMiNAZ4i7bvM1WDoizRjOMRd3b+p6pxTeRq6zd2uy7kW580vCX2Sp66WvjBH3q
GvbBD2hSDzKLkUNwm5J/dS6leTZj91mT+U6PkytGPMldLJ7VYNz5rOPcJQSO35c1aTm7K7H4dBNM
rBaX89JE2cWCaFyVsQeNqvGeEhT5ZanY+RBbkghSxBRyiNwTpDyKBwtP16z1eMAEai/HXrBOAMC8
CPvuufTUPSmbEDgWDpLU93ak6d6LTtuzEKPKN91domcvSHW7NYg6e2mDEyjIhFgzpFsXufMTX0W+
aIPU3Lqx85Q0DBPoIreRcm5g9iErGJCJBWE2jnaYpD7i7gw3fVicVdE+Qc+DxGWqW1w1tzbFTKON
+kNli2vf1ztPG8nBdodqIcL+HAYmYwnz1KAYyMfc3tLEJBzNfrgClwEXGn95ypRwUWYO+ZWoVpYK
+dTWymv1ww60s6YTmswdxEWshdu8GUyKAdbvut+Vr7IakVExu+kw/WJJw7yfRIhyYV1qe8RU73nf
vQQjsxqeHmYjBZMyOhuMYB4ll1mSFE0W8TUzFVKFyAPy7g17s/AOWk9XHku20GTW4pQLotuIR2gQ
JI1KmZ2MuNoZ1UQ8bqO/l0l1ywjYWJgBdYE0HTgcY3gIg3lV5ZUVUhNm0P3Yw7/S68dgzM6aNkG3
SgJ7lwkMJ+68qNID3M71aAIal9XeUCgTSthbBFqg6YJU0Z25a1Fay/jcsRpd1qDbF6EMzs6gXSMn
3VF7HyciSVZlz6euM0iRcRN1xlXmchiNHsrgxF6zrOVEzRR5IKkonwlSAQ1Y9nT4RsSMkzigdauL
aqkUALC6tCsS3Eok3JNz6OouW7puefA6RCfCVOT0ORWx6p2mgSlhoeXW8UoL8HRB48i3hD/V0MAa
BvCTeRtMqnzTJ5amM81wQ0QAKJIgGtj41h1hP6zCoozEWt3XnxNzODaD2A1WqdjgsxtmmZluVBAd
Nd1mK8vPd6NZRZKPeAk7vil+lecwBXnSQ+8vS9RL5MJPtyDOOOXpnBaiMY+1I18s0wR0bVhEGfQx
6mfTFKeuAwvioPRaZ0FDTHhc7QPZ/PT95MmpMpptViawLOuIBp8IvQzOs7XIHJbMQfBUFQTAFSWJ
sC2hvO45raqf8KgPZZYdRKfx/pD0VhtRuQCWGl98suXQ36TpNhqoBWy8A0wj+fBlfGq4AtqSu9JT
KzPzDCZC3rNIGrVxE8ApEWvukQHB2i1/vwjSk4ya8VS0YPPIdAP9hUMHVp03bRwanONETiN6I41K
B/RyBLx6XbceB3osIxADRrMzahdRYAIVxsLQQPotj0QP7Rp2N8/pUPmSu8xJT6pwu5UX4CQdDK04
IZKHPmR7+k3LoFHafXLyKBFW5WS2b6Ka6hV6B8EKXr8ZtEqbzk6ONa3DasqjL63DXmliRQi98DPI
AYNXBYGP3Z38g2vJ3d4zrOfdoORBjqtWbeZTELXppajimBvPuSNynrBZoUQCkW0tIrf0ELvhgPNx
6S2VkbYoHsM3UNRXYKIXYeJI1rxLGzQPpWMMC0Tu14S42mXsy1+py1xcb4L07Lnh41xMmri0y6we
IPfHyA6L/KRn6SchbbDEXd1feA4j5jTFMIhL0ecBFeZKb9LPeuRgRDSI7MbDvq0Dml82jfnqqGHf
NJlLBzISRlMoMm/Kz9Qdn+PWPSCgPVZ1kiwLP03XJBsyT538cx7Jn23lvzZB+8X5RNFY8HzW+XDB
iHAZA/0JOjKCkT7+bGyuqdxMT0FLTmipOjh79a98xjAST3CNeec5ftIDrcEPlaTZpjK8LxVoL4WN
YRAU0UKv3ODq12VwIJCZ8lvXnxV7wHdzyp1Vq/5gsPzHL86sfznC+SPy9gGrVpH9983Z/MV/znLM
31ydLoTtisG8Rv5lliN/81xBrC2mLIT6syHrb7Mc3eBL+A85tUz5/rI5Y5bDRAYOjAHgw2IV9+/M
cuBs/+MsBwsZoySYJrYDWOYf3VGNVrhxMNA7Stu+gStDqRmUN2OgSJt8AMWlF52YwqxkWoQvNTAy
WJkSB7Zo/SVyPoJf+opKTX4wyERAjmWTlNNKoPwkYmVI4+G7KwcCUZ2gwPg1RJkcqePqkegV5UT+
qcPoRAgk/IrFjCRbM1VwPpOeZYSLiEpbVtRGF1EH+RmENYKPVnZ7UgzxMSZG88ATVjsslyz5gLiJ
CrZUtkWNxOP15CG+c84WPU62CMswSw796AdbPws04lyrhDE/Eqb4mf1cgLdXGMbei3JvXdKarfCP
1tEazUznr8yxrRlJ51G8DrvxS+gAO+r4kg3i2XLdDB8NPE2n7pqTwYB2qevmnaCxPfjMBzEgWKfN
uMIvQXkZxLeUKPsStP/UZqfOVN+R1C1uI4Me1zeiLR+XgaEZoS+5cJx10AjmZZ51hINEkMhkxisv
RcoQK1scdQIgUBqP7wMGem8U5guxHuS+97j2XS4B3ICITRhMSVAnAGS7p14Y6VbFbbgxouJ1JO+m
b8qzHsprlCI7h372VGncZaGF4i18ryoB6jQ+OnLchtwIgSWOU6KOBdaoEBl0HPvfmTmS1IlbP+1R
UghnOCa4/hzbTtiB2QcYix1lg73Rhn5dNu5JG7uL0VuXjnj7OaoYWaDRUahWkHVMMpeCzcjlaOXW
EawqNEl3rpqUe88FtnU7gu4MbMHhjrETtomCXtnVc47RGtebXT2G5LItAcxxF5NEvcxLt9o4dXBn
V7SmQx6WWi2wVfjE92nTJHbpmP34fTCB52pYpBE8LqWjrMGAtaBz4t5nTsYF7dEMZ3thcdXiFEOu
/xIL7+pX+iutMNMgU6Xb1JePwUCWlOnxarp+1xUjz074ZeX6iXCyAvedfc8mBPdo2Xa2ox+wBrvs
kLRd39jnRrcOkrpsyYJ7VlIqcKlkUzTaUWrBe9P7l7DudyKdPyuJfgub4UYzum+ltw0nuNiu9+C7
YkPhukJUj3qImAbLXqvOOwI6zonJDImbWth9vx6IeV5miHPRk2df82Pc6ukuiiSWYCRnLjktLV4b
JkdPTDQOKR9KqVeXYEpQx+ZNscR8Og9fJErtPLuGle+imYnwAJrhY1m1cuObyO+QC+Rga2bkdFSy
kY17YnGBrzEhka/eINdm6p6MMXe3nYh/gtFNtqOii4pC37k7fkMMJBERhpaFC1em/dqr1J4F0M+a
1evEWhEVMQ6DJiVjPjAXU17wWXHChyFLR55tgFPT+OwmLf4Cw+NfVEgwKgOt2PdfJAWdZXYvWKBf
3chLloStfJrD9ETY37jhILexxemfYene48ki6dQmjm4qriLr0STNERdjt58iZhTo5O9CLw+FbL6g
Id1wYV7cTnsPmuRtbl9ZruCa0sINSrQHI6u8ebB8i4xZGa8cQOGOdi/C+lN1zYcMeKyoC25llBxS
Dz6eVx/MOH0wiuopKt0XVUd88pJDK41Tpw13rfaORAvcU988yyZce8reUcFtNQ0NgxZnD74cj9Ng
LmP8uH3r/JpSMz0g8l/zqO2LOHhim3cJIRhxC21FMVMKwocmjN66UrwWgdyBDzyaXAA+NpfEnWOS
quFFWeWDk8hDXPao+PIPqdM5CkAHeTNSL2dHRnd0HfU2SJojARMz6cXStt4Q6W+NrtpPsyR7Vp/0
H1FUcBgYTFxRtKmngexPdgGpfRa9+wk0Bk9GnkHzGe2PwmbqBzV9XBhV+ul51GAhIbauedHYwiYG
ZBh6hrUihwSptnjuiUA2SBUX3RiAwHspc4IFslIepqb44BQnxHEoEipmwVwS5lLr5OkmNO1tAKlu
C9kHQbGbb6O0stbSq7+GsXhK7Jb9o5DNAij7aTSdfRjwQsz80LoyghM102fyFE6USfxVpT16AOHu
maFsirMah0loihgavGD8T3hzy+XZ1rA0MqXZa8r8VwdaI67DgnBsyz5Il11ApDI4yZzjQUeoTl7t
EOj9MMfsqUvE1mgZ4HT5BvvltnO1jdW1eydx35SKfrAp2qKZKpeJ1jywYt6Mbr9OY/ILPP3JMrN1
0bgrJ9OebL08s1v66jr92iJL4GLZ0fKuBEOURWIlG4Q3zxjSl21pf4pWvunwCdyh2Pr8qf2p2Qy0
SrYYTpHvrn2VrRLpPTsmHhC8qPR19lUT06tBzGfkjGtymcAnRcUz0vbvgQw+WnXJj3DvBLH/MvLh
GM8ewwmWtqXtJY9VAjkUw0S09EDs6y7K8qDh28CsL2ESoId85Zdk0KbLaymQ7+Eg+5kFnsO4NJZr
cmweYz8ov/3aTtg19wYCUvVelPpbEs90cSudFqU3/Jpa+N5WRv4pXd4rlfiedSqBzGmTzWFU1rYb
0lcmMQCsbPFBUN2w7zlpVwqrBkNm/gqpiaVAdv5LLskat3sdQGbfBlc71diVEASA7WUuAOq6u0y4
vJZaCUOt6e0vH+sQi9dv1w9OflWhe26aiwwHpu6cI5jFcQmYbvFiosCjNZInPZzCq9kP4crxQcWk
05NhhYSzkhO9NjxmMkGaXfwKCclU2/oB7zYu+6KAagpEq9Gfu6ojyC1u1oEf3SMZ3GTJAL9zHlHd
CbbBBlnt1ANdrCNRFh99rKAddddKI40vnVYTDNZlYxPA2ztz38SqfalJ9+QVBcIBB464aVxogs6q
ott0G96JwFYZisLoR2khV+88lm2mrm5tgCFOFu51sr0no3cfcgcTVpZYRyOa6IXsGNqHPjwkQ+dt
S4MtXIepfCcnvIgDUyaGemG2bcz+xYYQh0woea1Cdg4t2Wmtn72YNW8xpB57qRKI/cmszXCaLfFf
u8z292bKG9rk5NQnwwthcNnGBTbzfyWN/9Mk/Ut14R9N0uVjLJJ/0iP9RV0Iz1k34Td6CAYBVyDf
+9u+2xMIBE0h515H/GXfbf4Gk5pNtCEtlzWX+ZceicYK/zZNkiFNHW3tv7XvNkx+yD+oCz3dIUOL
5TqMT+KO+P//su/Wmq5BdB32O/LY+DBim+p/Zb5IbxaIsDmwXtRfWsn+Jc3H+NkXLte8uQ4VaYKF
PWFRY5RYBfVNatVL15BoWPqAk6riPEX61XAxPoRt+I1xkSPDRBDWKPupMqJ+1RZi6+ANivRhXBSq
/4VF9HEwm0ewjGyAzeesqrp1EjQGSKzwaFdyUw/iaJLPeU5GWW+qXLfIx7DIuXCcbTclpyKpnvoo
+S6yhPEe7kxcUWqbOC7xB7i8p/Qj1rJtWWmH2ksPico3lnNVkb+qPbl16UaCroFNna+sjPrNYLPP
3Rz/mnz2KCbyd8Q+GQHsoV2vPSy9a0Ye2AEjfAtZ+dSAh1pEg1g3RFbGToWyUOrYfjCkFWPPUJlD
nDXsTunjMurzOfaohIekpoRhJj6KEuZ9FDqXxJQXvS8F/6BtYvgYKpA9ajLrq3H9B4AZG2UxCOpt
AG4xCzWocs4TUKiD1dKqTVWEmslCFmhyFmg+pp0GQoXpkVkWGQF4ZbqrjbBI1RwS8yN3Wm3bVyxy
KuIF6HcLia/CG5neQaZInXZ86oLyrEaw0V5T/zK7Hj1eqOLLIAACdrpRsa4rupBASVxzgMYttBGx
fDAE0kIKQm1p6EynBwBVNjl0XkOZoLLp6iragNCpHzU2xLI2ic0wPi1H+5JhsSL+48D8/Y1xUoTv
q7pETv0rMfhmRaldmScjpGLEiDST6FACBlZlk54Gr0HBVhAUYcVg/7hrZqAW5tdk8F6sgCDCyWlK
hKGIFwsvefdGt1pW+M9IeztY8fSpD+4+dux+TdjIOg7RumaTdRpUfRlBo2GLAFrudJ6zHwLtzjyv
WbRspJCvG3Q3stx7ee5vbeLLrdbUN3ZjEqdD5+8mWbqW3fgsMgzuSeOT5FcYx7Elqi8aVHGwJ5r4
rhHJslYDWoycx5B75UcStcgj4b2ue4aHOxHzJNhTAJ+uLphI25lzS3WmYC0fpEWeeesOAlRGbsmi
KlWOYgFDnxY5Ga4O/mgVG7aTRcLk3RxjbVMoEACiN3daKfpLPARYOnxmktSW05Y8XYQbI+5rVvaz
pna6Y4jO1pEBFkraLM0MSVEbd+U1kumhb1ntZjldqsA8tahjBw9HqHVIbZ3vWrUWZIKiW8lmhL6n
F5O7nBMDA9ieYZhu/+Ol7jbDNUPOw6v/t9b9j9vo/tH8DD/qKAOd8f17jN/+63//L/G37/Dn3E7O
8XfIyeEp8R+d6dyfd5L4DeK0g36doAmLxIC/ze0sZn2eraN4l8IEuM0YsC7aJuQHmOCXdO4217Jm
kbr774zt5D8Z283yK3LBwDnhkPjH7IBGE6R0BYaxa8HbfBR9F7/E7hQgs8IsCE/O8ROGVSF+14DT
Yzu2NMlCWdrbCEl+rxex8SMzkvDgBqX6lRpBUXHO19EHJVpQsfJ3sf7EbWGeAgDXnyQIodbgJH8s
6j7bpyaw5bS3Q4KwgvBVGzG2l8wldrUpAPySIlS6J2I2DCx8yjqXrmjeEBOVL1qJPkSzJt8mzcTT
xxXrX+Ylfm35y5AYPDbxOab1lNXHMU5UKhaaHViPTjS230bpQSqCwqAwxuqSxStKXjaIpj9zfAbm
6ATb4uwXJs5nO2QTV/sxiiwiNNm0sT5N3thIF1vwKOMBGhULUSnxDzcBxDeifb9jQ1dr5AzyUzTt
cEfFBM45AjVkxqJaObSty6BLelyXYXEfLHCQ6yTVw0PWt8WrZqQefXZnk+/kDIiyZdtDIa7sXhF8
MnZXPhXsZApMyit8M877VHcFlv9AI3DJ8rSFZmiBzhEX1XszF/2qCXiFfY4YH5s6v7Bg6KJrHeYC
F2NmX8HucZKsOjiFiWQuZajV2IO17PoindVyiwJGB6ASzkC6rtp2x7UxmiQ8cFF/lrLq9gCotGWI
JXIDiiDbO4D3N3WTjLvUwnxlx2xdLUAeqyZMzQ3bIWeVQEhcpCGrqYSErnfNkuW26WMgefE0Lk1u
yHXmacWhHW3jxutP8ARgszXzdPyZpiJF14R6bxjNfI8uanjSZoF2VBo+YAmJOr8pk/LISsha9YqI
gSQ07JXeV/aum0CN0vS76qJsQrAWuo8wHYBPgQyiquk3XRFDY3Y1B45rWClM9QwZdnqh0xA5QffV
YalrlsrVIxC7JN9BcEp2U+QzGXbSM5odktGGrjxImtdf5Jn5353QxcF1tOnXYIUaBNlCbqaMoZfe
cuOV6YTavyVjLzNzY581qNfTeqiOZje9Z04hz8iK5KGMsAlWAU9GksgKeaEyFjIykSYNLnJa8G6E
I1TBQc1lCfJGk+VNESwj0yEUYyhAGaRst4aedfY69HztVAw4FvnqotwxbkgfUU6giXQKAYdJrfUK
ilBIAVgGc12KAsX+pObWF26l4xAbyjI59z0j1YVTDRKEjkeORBC2+V7xyX434Rjuu0JBMLeMNn4G
XkivCrwBFUTAH+zRTwr/WBiV/RmFhsAejUp6LWDMu+X4IVmDb7EHp0xJOxDpjHVpPT05vLLGbjZZ
qPwHzYpGxF4qT586JxyecyoYah2S+oyNhAcHQbFKC3+Zj0xUttk0UJW2sv3qdaM8WqVhuZjgQ2Fi
dks0B+api/kgCbU+3sjWF6uK5h1NSyUwzDfFmVFXdIrTwN+Lzql/Og1/CDPRJt5/bYrvtl4UR58y
ectCfaCHzZuccm1kXxt25HFOLSmUKKjGblVUhUu56KUA1hiQYjFIpm5juQTDhA2Kq0WFOOTAGqUk
XBMXezp4yY/SDgNqlZ6zVTUhU5fK95aCOJC9S5gxqXiB2gW5kd7H3qweApN+YXTT9N20gk4t/crm
Q69PEOa7AjJp1xHhXkczwsCve2z3WibuhN+GJxxOrOZj/CNjaGrpvZ04NUw0l58lKX7nmC0k+emB
/4ZACVJlnlbTqoIEIRD0SX1jxaO/HepB/TT4fD+0lYlaV1lufWbA0jN2mIQ8MzWwm7XVNQbhSQqy
1HYsk3wPp3V8CGfrARumWYVjAFcDlAypUkv8VRZ74XPte/KRbEn/vR8a7WR5dXuSqF1POb3KYSIf
+tFpxmDzH1/k6HMMk0Wb+/+tcR4+mvCfriX54j/LG/03ROIW3bZLNfKXlptAYBckOtpzB4aoNOeF
5Z9rSWoYdOUmtly6YCJraYT/LG/kbzb/Lj0W1Z4u5b+1lSTI4L913Kje6eHp+C32Zf8YPTCkg09y
dYarjHNzAWSUTBrnw5ytGiHCFzRJI5O62c3hZh/IjG8OLo86HW2w4l7xQjhiveoxiJSlHj6z3N9m
epSuTAwpmzRXyLg4gSSmE6RB2xlshxJnuEn6hgCLCl74cZP02j2I80dQr8CpABV2CWBlD8dLw+Ok
zxYYoh64umrS1/CKyb2NeraYrTNxhGklyqkEevxjvQCVmkSZS+pb7G29NsyOMphucctWtG9jEjIs
8C+Ouw1kdZmm/mpUBPhKKZZE2mNV1ydjy+0WJbdy9r/acRmsFefVtssngGlmVl4KXQv2lTM2F87X
cVU51D2+zFfKQSlV272H98MvdkHXgYxW0bjPfBU+hCp/sNLs02mRW5MiZ9B/emYEULpoow2dIGiu
lEQ/N67xVuVB/66F6bR2KiHQW0U/QwRLO3giMI7zyB/Wwo8MFEOQecYoiNZlGearQBZ3N2HQ6Wbi
lfHz1Y+NeFdOfbyNfDs9Y53Xrii2YX9VSoOPUSa3vtQBnjl6C8+oYhlnxeo7A3PPihHqjdBnZjYa
j4eojTIAcWKDbG2XYjf3Y/hp8GVWFW08KlJxgtr7HWj9LEvUgiOjABTTDdVRiXSEV5gn12JgMVtB
Lz9rBaHHdl32G01g6aR5b4+Z21IL2TWGTEyGyy6EOkOpcWyIBSVydcrWBtnOGRLP9opOLVtW+Ge6
ebovkeExHBaL2iy+x0l8szbhjjclARgc/GufD8IC+wSzZiq2RUZu6BqWoqSg8WfQibMYZHeORfvc
z0admkX3KawmHYdn2jNxRr2b97S8llGmd3SxMTA5QMjkr3qnOh0uxjwoHXV3Q9/6089LbxHFntoI
mSDx8Wq5B/rS73/fPVDrRVvq8B9QwspzTJgff3ZA15n3amUFrEeG//Nf7H9mor+f0PP48F+d0CB+
QY98NH/Xfv7XV/55PBsQfiWnn2ey+GBP+tfuE+MP/Sh3gXCsmR35x/Fs/2aj5ZhTxA0Iv/NM9L+O
Z+s3/pEv0sEFSw/j9b/TfZrznfN3A9H5F9L50XSzHPZYlP5+IBogrtPoAcdtrTFtFBaMGCpvQTWx
wtYUvrmROa5VjJKvbaftAEhjXfs6TJbRP6bS3Al9UCDzSzCNCDk096GYnHNReLdmYjUE72FJvfEz
r/oPYkvwGNaUkk7tbJusONHSo42KtyMF+pLO7Ejs7p6dBXOgEodMofkbpRkgrclsdmT0LrL6ezLA
e/GIkbRXA4XxncNYOZdeVOmSboq1Ia7kICxPdhoECODkZoA40LfqM1T1ueq7O0pdohVI6qvsJ2kC
GA9cdXIM/dyG7gXXEbuFIXrIk+hgO9q+h/RA46UTBCNuTimgP+EZW9HMbVstvwykbpBYhBkPvy8i
9mkxufompQpzI+1IELVcoEk9gchcClaS/OL9ypxcAmnlS4dBKE/KSw2kZLK0a6UA8EzV81hwwYTS
9Fd6kjWLwTUw+FFyGZowd/ggW8zoUbSs3JjZdJ8BGBe/uiJ50o3YWyRjWqzads4M6IdTYOfVOkLq
byamBQtoQirRhTuFshahTrPOW/fD6huTEVq4a5R5aEZUxpkcIKLhNZqqLX3HbuqKH5Vfnaq6P45h
89aWsqR5bH410zyuzUgGYxxnt+qK2OAlD4I3js0rqSb0gfrw7mr5bgjDhwgO31JVQf77rBqJrvOp
BkVjnfb6pgIft+ukvzV9nMe9ha++ys6oA8keQsk4ZfDJkSP2BlpFC701DeQ61+fQF/0com6t1YSM
nyOY3ICllbqb2q0/yfv4GFW2RsG7ImL74osCvb55sSfFWjPZpmn4gqED8YsN7ogVIxa4DGvuPszg
gonwKhv3mZnjKozBl+KEW6iG8Pb5f8Rcq0wm2lmGvrFGdIB17bGx7T4L7PCFGu5VhpWuIxnCQLuZ
tD0G8oKUmrLWCLuoVQN5AENTuh3r+K5bRLS3up9vi7qyoHOpFz5mKwKO9iXm+MJvlk3h1vtK6K+9
k67Ngte6N0fGo6ugQzweylat9AJF94RBdiMh6i/8Mvk19pCq2iIhjtIvyYQEPqVqvV32YZByRwGT
CQMtXAfxeMHlRgSU1N9UEb4aQ0yUtM4MJs9Wucr+D3tnsiUpcm7rV9G6c2qBAQYM7sTxLjzCo4+M
ZsKKLukbM3qe/nxUHelkSTq6V3MNNCplpnfAb//e+9u0yUPpJK3yYNgdRybE+dDiaVUldnIxViWn
3So1j1ioyMArKuVrt73s0ijfNoG97TPrI0K8RgkE80fWiXMxlpeNMw7P/iwX3rVnHhYR4HCvgn0X
4LXtMnzrPCnJF7BGHWwWXFlWPFZxpDd5NZJfbmFCLPw/RSQ+tKo/18KEw2AiNSR+98zGrbln7kzI
W/vjVhi6P9GUV2zZDDMFVhC4cpInHB9plbBd48lOx2/VNT15bMUdzzEOtUdmKYrHKXSwSYVOj4Ha
mbyPooCbhl00g4kq99VkG9eFoyTU1JakoXbMsCHktbGGqg8LNVtXTDxraxDOHXhB5LtLq6aNia7L
QLHDN2OSf5VmFyBRnN2AuhY44iTt0gQ5IBXncRrOU5vv+TimbRG3Eze5Jf/wtXuoIwXRbZE/3ZKD
WrVGgyl2G7Cr9v4uSJBC8xnmDHOmgcvFnRg5cSjAlkm3sXY/jZb2zbgKvmVWXic5n3ijkp3oqe8e
LMPeSV0+5vMAwIlvSzBBbYo6i64cV9vHtGnvVTt+4tvHztCS2O57zY5SkBYDqNCHw4TTiVT8zpQr
GWLpP+hAvVsGiFjD+JX7+mtGv65SEhp5yupQVfId98JTAru4Ueat5+r0UFcLUC8D9izF2DhEMgqk
/JnfftG+NRq6BhYAzAVJtnUSNiv9ZH7qThzSWNxSFRjTtyIpWyctgJCtXxMvwKSTBvQ7TZ3Fc4hb
3yhGfkPC6QlGLX3IJ3dlLezh0OwMmO8biRuFm4HD9mcWnOK97EFxBD92gmI07uHEVYz32ZL6VNSQ
y3tBS2ENGngnBzx9o98Dd6AAE5IZ3dyzxagY9VG/0U3HYD/bcrOo+AdH7mQvW/LjY+0526o1eC4F
IgixFxRcgDP7l6rxYGmKEi2sTq5ZMoYkFHVY1UTgbLQrVBcYBake4TmP13pAgIPKg0BR41IraQnC
bG2AagyggdhtGd8Hjf1e4JOCIs7I2fI83ToEnP4zG/5xev//USge0r9QAVGW70yK/zgkuvwVfx0S
1zO8pAVCci5DI2Dw/EOi4AzPyZ1zveuu5mHO+X8bEoPfGAQ9ZIPVROyshYl/GxK933wgh9zxTHT2
3+3K/86U6Dl/f4j3JCMohdwBc6dLw8T633+RzREVckRbZzlAk7O2wouoDTPKrQ1Mu+9AJBtp8iqW
zr0nBSy/3cUE4jcHzHBlQ2/V4K9psXJFhLU+gIsi69xjg2EKGol0DkObcaE7o7Nruoayz9YqWCM3
sPZ8/e1FsGKNsnmM+2UTNV0ptq7hx+Um9+2HBEJgHidnOVrcF0YVEbI1ph0b6Gk4EBmAgGWJraYv
FO9/Wu0xHF5YUXCbF32MOGmWvsCTlvMvWMYo3vo0EB+VO+p7kWHtauRMi4+nPnOuEhbV3G3QSVnN
9d3Xuj7bjREYISH1zzHV9xZReoYuBd7N8uOjTlAhe6vCTpy0Rdg3VneqxeDdAbLpQ0SbLOwLSg7s
mE49T86naqgeunh5Ksjrpm3wUqL2Vs5835U90Z+ueegs8ZCkxoc9BtkJlx7IRtb0fo0yLG3vtvPb
Xbx074H2X9WQhbHrq4/E8apnzqfpruXWcxjgFt/wIeBf9sobxb13Y0HKqbKVzchWuGzAgs4KworX
ZAlGqel+jtqrhUZ4DtZ5zd3Jz58nGZzNZrR3XgAYMh/mD7d1DoBqHsxE/sQFP39GNP1CJC4eC9+/
9rziOmcQquPygofIoZqH5QwADRvy0DfiXXtQGvWgyFfogwvJKC77nR6tsC2HAia17ZmEZMDFyJKP
XF/MM+Rs2xVbU0ZMot2wmkpNP1EPSMXupnO5W2qreetYcRvKuEqW4cyOuwr1wk3frEdzQ8hv2vRd
djvCHwztxqxhKTrJvBlyduyGh88AYiXJjAiUk5ZYplCH47Q2mBeCN0PMZNwcxAKvni8tX6gv6qGg
AgDatZNsbQd6TIOa9sI8IQZa9kd7SJ4TTMp0J8+PukidcFm9InomlFep5CLCo81lVdUXOVk4W1Dg
zbbqZpL9DScSKhhHKobBXQLWmWb0oULdSKMU9IfY/dauWqijub+zcdCZRTCgPXXOtvcgY0qLfHAn
740RxPRg0MoZ6LeS8OWmasbrvoak7Vb6bvLgjlQsp4LmqRpNdwfmEstVUREdWEHfFcRvMZnJwbSn
U+KIc2oVGYDpst+7KyScOC5prUj9jCeKLYOMZ3oHU7wD97b1TKPetZ34rFETD7Zqku2ywsjLFUu+
jMyW7ooqJ0B/zHHiMkjzvPJl9V6qmlo4COf8mHbZijyXU3oM0CayoMy3tkVUnv0LEbIVld6t0HR3
xafbK0idoBVbRtSITS7ip2llr/MGG/5ieOykkDGjxkykywprj2Iaa8C3x453sMC5Y6SOQ8qnzsIf
PrqpuM9H+zZt1aeZ1oS0bZrnln75cHvrxsuYdHqy2HAOk8uuw9BtjnjeUBevTN8RvFXQorqMzlIl
M89dOPSFbK+LxbzuZeVu05VVHwfdgxjaH7haCagGPwag9pWr/J1ROpc0lrybYO9HJK8NYIWrepiv
xgKD9DRy4cCAfDddY9fLgGruIpOHwofYhGniPqp4JfnSkqzyg3O8zPICX0/6MAz9VwCVf1zx/B0y
TDiw4NvnK7yfJZ4TzisQ0nGqLETw+2HrNj1PGXPFiv/vjSKsrSjG9+FSAraWBODh88PUpDjAWSsE
ErKMN3yvd8rwurBavX3Q1oHSJ/HWp4OgHd3+StBKwJGGm4wLy0avlQVLUnHF0S/rT/ckMviGOBpv
gdkcS4ci9Mno7k0PQk+s3zxWmGFVQs/UCpaZrKYHKXFxBMuiLty+hJRZg8SMIPXsxBTEO28tXqAU
ZT6AYe9DTgNfqk1IfvlM8TE6+ZwhNRLpRItkHndwEu3EWvBgRvKBB/TTyodgm4ve5gAlmMcRJG9T
5fs5rfp95aQ5x08CJghiXK1ro0Rp9mmorAW7ftteRM6461VzdKmhsMcVsk8xRZnG12lq7gbX/DKS
5l7r/sdgO58tZTDz2myhB7236JCEA30ovepkBNNNvwy3LKqpiOzfahe+sxMbz0Zng0JrWH/SZyDX
46JnYZvEtEPE06JsoDqMa4HOWsUxcO6mmoMh/36gqqOnNt6jugMIGPat5Cq20xdzFLuOio9eGcDC
6AUY1vYPoSGeJsMp95cwyKuzt9aE0L6UUxuSm2o/GdGzWZqnnnC51TTfi+tfuGa67Q0Q8dxOMtE/
WE6LRZxiEsfC8tP4RICJyppSPMErPxGifbTpjLRk9IJP6YrWzn0fZ2xBTWjNamt2zaErmhvX6ohC
AnBw4GHUSw2nejk5SUYyNIARPO1yL4N8C5ULkx8PzvmHjAmzZiztKWu5EZ2zo/bmtfNARXnIqaDt
QiwK4Swx089BiImRtO3qobMeaNwhQgwpuCIny1vcG359LbwGZ/XKfIKDXErjrkktTLb58olR/yYz
XRKm86GBC0+A/MWtimOpzNMkARRQBVT4vPy0mw5zYH3HDCB8RNzuFuvstN0+kzjdcoPjScnNYpj0
2fOH8xwN37QmXlRli8wB03eQwceYzG/SGAk8E8aF4O/201VmUo3aKEq5fI86jyT9pOAZrTx2IQNM
CTwe+kXzcbkTtSf3tDG/8sxD26hafj1iiTH8qfFONpncxE0BPcEbaGmZ2uCI7XMA3zf8TFFPL6KM
+c1uHM1WAp+6TkFlG9aXl9Ws0zuWglHvDjvwBoQtveWtbuj1tFwSIckypecxBZbTx8kKAaXRs6Zl
F6+ahb0+WzbBCtHh0Hzjr0GkvJuTw9Cw6u/W6GRQqzes4mjgWIQ34LZONiRggnFXmGIYU2ggw4ew
A1zOR9A6xNUkvbYaHi2usR4Xlj6qbELB5y4eEZBN63yX1t6TXrw3Dmorfj05QPTwwMaLg2FP52lp
X7AKXMKSN8Og1peUZb9V0XDVT+VVsz6Uy8p+FitNOzO20psOWFSuTK+5s4QF5C6+pDS2DkuEq7Dg
N0PDJmRe/wbI01lQhlUb6qcnYjPMbQBeyzgf4sB8G9Po3u3NozM5J9O1htAZ/AdVk4mSbplvFuH8
tER0ynrv1p+qo7C9Dp1msg5DrujZGMYVZzC/S0k1WhFxPC9s+0vWmsNlckir6G6xsBLaxF9rWs+T
QgNOani4N/0FaykQLtJMdqXudk0+xtvaifS5sodg2xXGo7vG52N7NsJF0PshLET/rCteADeNG2lQ
l0rPkLUf7OBjEO0TeMUsLALcjQ5+io0ysSKOFl+hGKvrdGK3XBcMly7khaEAOD+v2O7eksXBaAsn
TAc9APwcnwKBJQmfOT2MffAEuR3MopA0NpjtgQVgFvoVTsDKtLmrzCTOeEpQnm2newjr1I+uvna8
Pw4Qxuk6kghwVd3KY9t3VijsDENIgDcBpbDbjIYOzqSxHsxp2S/u6G9svQIyFeynquuvo9wdbwtM
GKEFBFCjDIlpu9DpwgsCj/If/ft3/ZuutH+lrvwTjK3LH/nridn6DR+5cFG2waiZ9i+yyu9naVoV
sYsjakiOxX9VvQN0FbhpAUcGCwOr/z+yiuXjEbQt+EaW6wXY8f4tVx8K+t/pKr/j0QUY3WC1EDrr
2fzXE/MsDeFPNJ4cGz9OHyefcEMNchnyvrWE7jQy/Nc2g3Vb/RSxwa1qYj24WNar7+cfhaOPw2T9
CIR/lFwDHD6Nywp8FISMaOUW1m9UmfsHHCjkqSTWHrLkLMXNmb6BmNPewGp3r8j6kdSovCN91Sb3
Y6u4VdQUQNGU/q4bvd0MzCLBQFZa3QeU0juSee8ymW69ol8nlitnIZlZ12NFOUMMiZqcHSSzLT/x
cksNwadN6i5riJ+m7l08egm7tYWNVDLNOzx/FV3rdIUhU964qbiwoNvvvFrVtI0DaCtV9aJqFBN3
9CDVTB5LqlkdO9f8NGyjuZho1EXDbfGaRZ2/USMJwib5MZOcAQKc6qPj9yu+cTzaFiDJyKF0xK44
OnCougWNE9EYEuc7ndhvrct2PCude2ot6JevYrUxm4ZuJuXdmxODdJp2H70P09esshxLnMPIVdK2
Y9Nqv8VM7VHZ0FDVUogKbaB9p4x94BsjDBhBZ9ty3lMH9A9jH3AbP5a40rlf0E80VUH/kKYkw+QC
NWLwsUFOFhJTFs9XqcHhxEAI2OZ+Q1sZlbShOwiYPDgZWgkps12Wfod9gHoXTG5MKM5u1Pw9xajA
IQff5mi+TAYQ1LL+nRspn0doBGGax+9jUJ7qIZg2gyVe2oJeMwyBlNG2o7WJOCtDxkAEEYMVbblO
DKrnY3j9CWvu2UYaADnEHF/6H0tr3GFbbnDIzS9sEtfEHEdR219U6A/xU5O7z36lnLXOIr9JHUhr
Yw3yyGj9r7hTxt4x6YjJjZlbbJ6029pswcvP/NYrxYRh9w4UndK7cuhJwgRmaMQC8p+eOSKtUF/Q
1vZHKvqf1A05oWkXUSgHb++aLY1W7cxvK8WEDlHsdsiw4VEOjpfxCtQZbUDpOZXmkbpdfkBA5Tua
4NttpK272fJOjeEcWTADPGtPWmdHMt3F3iB3viPx54RaTmdSSS74ioBSKRJgYdC4zxGUj9CKoluM
awhRZcDxJUm/vH6xdrXGjFgmff3gEeBsMZ5Qe0LZWl3wAK6jlCGyZkcAaYV9dZ6+d47od2ZO34sA
0wVGh+ztwOF5oaEsTPzRQnWq7rKmqvYSzl3oOSCxOik8rCAz51hBq4WX5WqfOTD0UussFh5Ouc5V
iIn+LDrLDf3EZDhJS6rTh+e215yxtIRKyyLgwfVINfrxqddoA7gbCE2gFbH27vfsZ8hzpXxnGIkv
I2IFKB1IjuTt2D2sh04saONBtM7JSOCmLqMEIu35zzlklg2tEaiW7vSNYVaDf83GHT0DrOJskNS+
uaLmIpNMyuwF26Lt1CGK4vuSKqSt3bqChVT8OYj01upweGLIC3ajgyVW1A6unrTdDVVKKHEcBj4y
+8tuB4cle7CGUrrXJIY605f3LdyyTe3Lp3HWsCRdAYOknj2oMhK9BGPwR8nRihTnOlYllJZZcn4r
Y+esZU8QG65JXjPKl1hupgjEeDzbZ9BXX4ZIL9SUP49FmeyWovpZyYifAI8UeDGadqchr1Dq6ptO
L2rrFNTNsMz4qXG07NnJBCgvXnGfVFS1V8q4jUgT3bnsLJiZFP8KJEqjkh+BYdxjnIFonJEUZs8b
4iwYKFkhTorP3dikcnmNkH72yaJezDImdWl2X0HJ8CMQPYA21ZdN3z1NTfOasCnYesqGCktl8KXd
jC4tWNlNY04/aQb8aeeIYNna6VMJvd4JATLTsUHgRVLEnrr3GK3vhqZ6qfk2ef2sHcn07YHr0N5V
g8fxFNfimOSXecf0CukKzxC4C55IK7+lQBvP87jaLKluWFiyB+gz2Ya5yQNl0Sy7CCI/y2V4itih
qLa6LLCqhsIygXcjNqEb5azrGpAGdg7LzW9qGqn0sYaetgUZcKW75d41mye8mt02zVbJHormYjl3
lRu/RZZzUVvOeaw4C1mdexP16rZjVRqa3BQ3HNZvpgJGVRHUyyFRwzv1Ws+VB53RmHq8Pu5V2xoS
tjf9VwyR2dZNewBoXPgbZdOvQYKJ9LCX3aqWeoxsUgl9UpEKSdC02zRw4FGiJ/Wx/uFVHFOrdPgR
cKkZOVy2lJr6i0lx3mm7+q2bcdLTTPKcQpjZjM706GY89lx/OTH/fKfIhByVcuDchWJpnSs+uZac
mpPYek+3+Ns4zBLHamKF8B1JpJQYzojmTHeDAF0alZOA95h8ApxJOesH0Q4we0mAJ2sf3aYmTIQJ
Iw99WJcbeqJ0ONEuitcMxbRgw+7Y1T3G0ptJaNSyBhlNl9h2RZ0t1Oca5cbrPf+q7oS358HJrTx2
HtKIQlq11lotk+nynK9fVZcehnGadn3hkH/tr1kV3gU+rrYIb++5sric8sj8bqvgI8qojzLymgNP
0IPhcXhlE+bvU0X53A5sK4Yv08STvaDuF3wRaJ4sgoUo2eFPVLbRuLkGfhtw+1j1tWzv+SgeXZkK
cknJEYMaDYW2lpeLXaidkTfjlZewEQMJYF9BRCXc5zxpo7tLyL4uFMly5u4eLc++7aSkNKUertug
vMuc4ColZHHZRv2Tj7qIaNd0txLbOetX8O1DNc978s9EcYNSPOGm/ibwyrFFrkTI8b2I8dLHnUsh
X0dFqDnZvATnvsXOgC6B3EuNA4JhFAkIlXFDaElTQ1gMYKgG7HS+8dDRZNyl3avBYatcym8/6I4x
NIdNL0xgQy01j0NS7Brkj2VOLz2DZ5Dlq7sIN8gmiNd9ORi3sLLEc9tx/AmW9sdC5J9Owfec03TY
xIpL0SWm587Jmz9UYKai6R1kLKPDYD1LRc3hpAyS8SY4pmRelhN2vCH0/PobsO/HjKEgnGwihgZr
4lBOWC0szRY2q9eGU+1BaA1i8GZDgHPTcuV1TwMkd+jqnJjssUfQAavBXuFcjx+KoMUE4Tr3fmLP
29HC15Jb9VUT+eDzdO9vGmV/gcv/YacZMDsS27uJiplNp+cvUPHcg1oCFp2BgpviHycxzpKm6d6C
EcN9nr3SdeiFsTNzWwe6cpUr8MeVRfOoyauYKLINO2BUe38SEobGctszBSU976aFD5vL7m6ouJqp
c/pYivw6MUl8yzT/ZJ01Hz09P3mmuCIOwwqxN3JiDsvPqB/uVVN+CC8wQmXCKMzi4JbnJuRuh2bu
tiMrR99bdwWoMN1DMoz2dVE9RrIbrmCrslyrjW1b6O/Gb07mWt2dr+LT4Hq0vQ3VxxjzVcvKfmoR
gJHFJvZ0fE2bzoAMlNUQUc314W0tTHcaRW4zDSPP07LG3BV9J4oCTrcEp5EtAfb6jl11MEOdW4eb
2R49ZoCOvycQ72XSngOvuosrc77oXfXtaOs6y+cPyj4ZZB1U+ni1QqVQBFHzzG1XNbeqaF7KNIdl
L9InMymAc3ZRcpG5TJDWsjyUjCTh6JUfwMqw29viHjyXAmpo3tD/+WrP0UOC8ROuVtGcOjVcTk79
WsrO3I72qAi42o/joh8rak8POEMOgzGB7CslWT04jHZnxM94HL4AZaT7skXOjaBj1A7Bf1ur/Eiw
9w0c5HJM+wUepM84CK/CwZeakHd3jUej0iB7Y/vV7eHhTQlRnCUn10PXXLfNDHlt1dg6Mh7am7SF
qjlF9lfUeh9Si7txqs9tVyT7TizBHmPMsO1MLMfxPBRHkRQRe4ysxT+yRGEtnON/lgvrckEgUf/v
y4UHBPm/cCtI/1GUX//g/6wYuIm46OjCdHj8/ZIbNH8jw+5JWFu/bxJ+WTG4v7EHpYybkATOesid
fxPlyQ0KEogiwAmKD972vX9HlHet1Zr556YcAnD4BSCBuaYkx/jnFUNdTK5uLCqEPavu68MCtecp
7nhM5ToprW2UdNetuXoTPcou2Lm1mx6SzqY0tL9h43mBrnNjrclWsWZciQFNq2hX7koCsHbX9lis
xiU0Fftv4Fho/4ODI9poipWPPF43gXscFdfJ4Nvlqe9i99yuqVtHaDrPbOPDX4S1UVT3VAnLODl6
3zifUCRaiYRrXPQ4a72URQQS+yZfo72oSlSGVxZb4WHNAFdrGrgNFD2+hX6TUz0x+IsW5oqbh1Ko
kpIv6izmkYmxXVPGBXFjduD+DhPWU7AmkeMgIYdeybM2fLknXX+5jGawc11DXRSm9x3V+X0sAAnV
SXqWa9w5FRGrFOo/I06n9n1cLy+xR9kskFKYuWP1aY1pQyCR0/o8zc8ozgl2snbr6vxQwvRhQc3J
WpXOl/I4bNOm8ZJIiyW4nV0WPqzAmrKgqQjurZLKCh4vT5wVqTLOxhm8CkxU25PjFo1sVywKNbsx
wsLDYEd49VwwuqynOHNJjbDNg/Mw4tdyZ24iovsxL6yDA/ls5cXHGFhn0DT4lbSDTzejs5lWPiBA
P2KWaaEWtEWI5XF0oS0mjv00TCLalMOUhXbunjFEgudfzhm4raIOHsfSOeZVQsgzEz9LnkTmoO67
rn1FkgZFwB65WTQ4KmVdYPK4Jxx3qxgdmlldwA4B/KGH26Fml+GN1FPK69hz90Y/I5WOJ2U1dDcP
JF2B08ZhE+RXIvL3Y6cfuqGTB7gCp6ytqYcUHECwHdzpGogOclAI5VWzpWh3Sje3icHzb+rgN6f3
lZ6OkRFA6cKoZXk0XLc+SQf6eB8K+F4bitkf09FmoTy8Zrp8HcZBHUhF6V0/10+ln9A3kACTMtOb
ykImLA0DuFJ8TMryo1isR89YpdiUkEDdBpyXLL8JG3dgXhbxpdKMzJIVgCXwqgHNjSG/AAcENw7z
NcyQ++skBgxuez+qkQmiCZx70gTx1mv9lRH2QxjmJSBfdNocRHmwxSP5WIlg3wuPpjY/7Idiy3C7
p65TbWwne6MM8Koqgp+eYezLpgHAFDc8XJMfyLqfQy4f3GS+kyI9TlP6s9AxAdn8ZvHTI7AYinI7
2kZdBv0orq/nlF4kM7hpI9b1pqZSJwHgOogfXiPJ4RZOfatTLCu965OXL/NmSz8rnFjfgKXt0707
j5hzIu22Ya8EpBij/O4LyD5W/IL/6clr+vYxEO5tg78l7flQIiKGgWcOYQ8d6TVSHunMHJtk2WIi
ElAGKaCZWJxIEOATxnEzOk/C/KJU5cT/MPM6T0lZvdmEWnDkUra8oGRyAPdAYVjBWRdmelGNc7dv
RaE2U5W+AN977aHisB/RH2XVtDzDu69ioHCm0MV1RUAGF0L9RikVmbkVZExj9A9jGa7TKptPQ2zb
BxepbmMJVnhWEPFi3GeQTYdaYHWMuR9yNh2Pwah/RG6ECYY7hs7qpyn3TQgP7FMNNGWqnRWh5Zni
0Bknbi+Ux49HfvijOjlqfK6i/FX6+kZU2d2kZxkSyAlCpwEJrjhsNQH8WfLN46G1PH5pqnvrqvyq
iJbr2YCCbhtkPXCFGoX69DLKKCZinp65y8z4wXTqi96KTrLlSoPApizIvamT74O53c3SxSmf5/R7
081j8Gyw/GiXcZLpXdhgGlM2rqAtCdAdFOwGg3/3VvhRcHKcLsBGwh7USIEsDzbMjsjP7Gc1FiTN
7Yu2CF4I4ne7pGXqlmuQl0fbu9kFZ29Qemct+Wc1eldA4++xA2dhZx5qXd3XM6spw6TbmMSEtRsN
FL2iNZNwjpd0T7Db2ku1XDdlcjGM812M4WxTutUdh2boU8ZyO+TRu2e5tyLvLxEcG37ZHoGb0ROn
zss/5hhws6rLPqyiFdpiBneA460LL06L62SssAFkIn21OX8cjJhEURJLuS0VHJO+Cb5pn0R0rYTr
XZlDzTydRLrdLbyM6yY1qQkCsHRIDZ/BeYxvnWV4Nev+Dt5+fqwN7yknKHtQTfRogwPe+kHJRa3N
b5V2wQV7EJZCplSsJI1XwyvbV9qsGdtZ8x+SimK0Ipr6jx4NlEld2vNGJ3iOZJM4vHH2Lk1a/ITj
whNW2x0lcjTYpYF6JZUH7dhjWPBLlxS+TaDckPU9EtYbPSG0z+XLwemLy4DLLNDMrWa+yJ3DigMz
CdxHok44du2fTQGCmYbrT9iABe3dxLrq3DmpMT3gAvJufKNwKOVYSO/7UDfHzrxJRY4cSO1oOzmf
S2zdV6mgXiZt4aepbNdgRtrQWIkKQfI/XddItnAvaW2/5iB+N8b1C8iAT04DcBoHPdEraZl7kRU3
nhzsfaZhvw8ieuUgzSHEZVfwn4l5nZhXMMX/PjHfUrz8/U88rOuf+mNcDvzfHPQ4n/OT6zjB74Cn
//aw0mfk+rAB8U1wEeC5/Jsix38xeTyurlIPEqO92lv/O4fqEXSyITj9gu34N4ol13/jT9MyLwvE
hyN8B5qUBQjkz9Ny4Fd091JyfgiWbI9ivTOXftMSOscuwDPsuUVEkuKWsuiwhpmZxT9/+bhu/5jL
/4Jx7rZOq679v//H/nv0FC8AALBrY/BlCEKy//MLSHy3Zw/ldAftYKccOabHuuSJUR/aZNxPfnw1
TF+a4/+iLyznnacqXF1oDop1EHBsK37OUmIoOf1CfYSBgBFncs/O6pW0XsdxOga0l+TUOdauAdUd
qC3zCJBvQVtZ07Hat4crKxtuY3YzWWlucNWdBhZfC/Pwv36rYu3o/PVk8sdb5e26jsS0vB6pfhU/
PTP2HJ6tPcDFBIzBclTBfImjhBtEWX9Lqj/mjC3k8Dr77pbzyK7VEW13OGqpnrNKVqMm9Eba6mZz
3/QuM2Lxw3bBNDnFNqmcu9YzP9ichY4zHVzf+X+8/BXJ/I8v38Y3bdsrJmw9wv368huPYpR4Nth/
yfSrlC9lgscNlkVFDpONcmj7Z4e6b2yGp3giuVand9Na0OLdZUZxrEoGDLb/9Xy2oNnZszez38/2
NNjvSklhguxYYrmPTuOfmx6oqnZB/g7Xet2oR7PcjPgite1ddri8/vUXw2/9n7012nhRzn2KXAMu
t1/fmqCMAb0Av8RU5ZcNWnJc0eE+NPiDo20U2Zhcc7bP5iEYzCfhoypQzIdZraObIAcRAg1gEWHh
GKseFfp6pXnRHU0EV8Q3eNg2bpddVlA7o1acaCpJt8JWK/e471jbKLkx4+60uB0eWn0lRfdFxobd
KD0B6alhv+5bxklm5yZaWSY1AMq1LhP3tpU120q/+4O4cNNyhwJ+4Xb1E0VpVz4CzVJx0ktfaPk4
apcYW7PugT9pVDnNqcKEvivaixr7cKzo3anKQ6MwxDEPifEqMz6SVB5jFBaViEMDWNhFrO8bsGXQ
xsoL02YjxYkWjxxY/0NfPebFow6cDe0dKeRXJZNzK/cBR4K46jfj4m/85Jve8zCaYfrbu1b4Yc4a
l7ZRtWAkR4og3iKT26w1+Px5l8RQmOa2hYvoZ4eRtzCffJbTEWBK0J+s+LOID/lykiPb/3ChXCQC
IpHal9KiW+vO0BJAyLJVRJRjfN2VeTtQL90szs6ZTlFxaiv06BEzMDz+PFa0IOF5Xn2KaXkRsfyt
6sdo5FsNaEXDuduurPCcWTDvtjU+R/JAhyYWlFWSafla1HXG+k51BGYomjL1W54DCQOR0qlZsfj3
t3iT4GadfG46TsnSurQOsRPcQXfB7p6/NKlHyQUHtn1tYe4FJkvLSAjg96LKu71pfAZGiqvvNdaY
v8ler1zNspf3PenSxfhq9TWRyztOrYR1OpS6O4uuDO3FoVMlRzFDpEFgIcmfTBe5Zbwpnb/zK2cS
gu+93IH/2zkS55NCCJ3NgzEMxxV3m0yAkjdyLneDve7s0rDiBJQo3K4jHi0r2KHt30aNRa1ruwv4
yZZ4VqknYd6vP/oKBZh/JKg8kEbzjot7r+ZXsx1pisovWg6dvnrDZBwaRLedGQt+Y1NyhrGJygan
Go9uQbejFb3OEVncUEzRuRwZ6fLqIavbS+0FuwDpryuOFqFQ2wab7Tj/xd55LDmOpFn3Vf4XQJnD
obfUZJChZW5goRJaOYQDePo5qLYSXTNdYz3bvzdllmWZwSAJwD9x77lrM3+LytdcMNuVHWVck5BX
kmxsUzLRL9ieSK4kH5VCSq6Vs88IlGAiyYp+Xg9zus1injYCqAy/fQkVT0Kc7Ylizdx400QE3afV
BdrdAR363mT9PACTc8bhmAUK8IlBadxtIbashpJd4ay3rmf8DKu7vKDQ02QIF/fKuye6g0rRPDSx
c3Q8lpnhXVg+UTJucD2uNLu2OLwNO/Okqmu2C/RTENoDZ1XDH8+8tS6rC8XDAUkt5JWVVxMt88y4
FSb5V8kdEVZyQxjuhWS7jUt61rS4M81k75rN1pzOTX0to3dayzMr36Orf2BNNQp6w+gxrU1kwvnJ
6tgemz+I4VgFixWEhbWTozxumWSjaDtX7pMQP9y6OjhuyNTcPzfRcCS+AR10czODiOmtLSzjE/aR
nRGRYZENlLLh9aDYeYhPT+qLsvxrYedHpcOf3AurLMqZIuCQbvIl3RbXbdbkaH26e4ctqiJQ1+/s
9QB8lT55RySjYo9PzmjHs5RbdUEFkaUmuFNhNyN2H/cyZRFuNYcQXjz8h/3QT/Qk5bDALZYVJLN1
QZqMle2Un63tdjhBkBVc4l5wjABE0Z3E9ofNIMSbszt/qjGd0DDSms1Rsx9imDQhLSB8pbUvwOCY
My9FlmoDOQrmFwrWi+D8qEcUOLgJyOc6mY3mIZpv9Oht7fg2YFPp5jd+N2xtZWzdwrwUXbWbetIu
ctc9j1mHUh4uCDy+qwnf+cpWit0raxWKnrBUpzJwvorW/h5zODPQJJYr8EcaYlH1URNiCJU2VBDj
RIZBg1KD/OXHkWeJrQgqSPEloLuOHHfPQppQGzP8iqXzMIrkUhBzVwMR3tQskBTZN7VvrGD6ocN4
A6CxL/18bzo/xULlcoFPlcz+sOY2SABRE3JVQqjSrkFY02dAGSk5BlyGexKBkt+h7TBvDZwUTdxt
O3teM2jYeGa484vp2rNZ2rJ8xZq6s8sPtAthPG5kMTzUqXxx+jdus1PLjjgBepzw1Q7xjK4S/STj
M3d6dcafTIhfQyN/pBU/G4lDYwyMJHrNi0vh+MxlnR+sZreM/bY1jwQIVuuEvnxWrCfrAEUAWA6G
1etIdTeizi6FsHcgQEBbaEQmzKK+PPmsgh+tNbPSCpK7OWUVg4Wy5/Gku+GKHc3WRl8QOsUnct+D
xKGLZRWpZXQM1CIFukXg4Q40hIZYJSxdSFyscXwlbrI4KwBBpoG9D70gWU+mcw6zkV2Rh2CpOIxd
BOUluWFgdJf37VXVGzcQRW6iOt4VBBv1eCJ7437hozZzfwhCBMqzvQlGl6QmuauNZttl5g608g6w
2pETbZVl02ZAvCI8hMvjo9c/uj4HvVm+FOm09Tpvq9pn1FFoVS3yIpyNRwowIpD1MEzM98Z1yFQV
GRZ6lqdagQFog1On+qsWnzh5dFvFZaR4fI3dxS3gJITUWbXY0BngtUimR6sfyeDT1q0XhjvPVRQk
jn/flnJXue4OOgG5csl2cm6bhlHdC8benQcKVKt3r3zOOOJRo27gCK7C5YIjUN3VOGDA/ltMuhuc
pQNHVTwyJAYVH0Up3/7PsPUPI1jVsWPUVXkYoahTUovxD2IGbLWV84MAIsQ8PMvBXp8hKTBz4fQJ
hv1c2jTqmnxU2M9DhnObgD9Ov3zCv+qhvnNfK5/7PEYkyze6jtCTDBgPgmbaTVDr8A+t0tnaGiYz
sGiLdoLF2nnktBhxriXL6WF2D1ojuhKkm7E+TxWD2/rC1PwCT5btgY/HoVp1dnyYBmMdqOySo2xD
kHLvxTazVvkyCwNutXMsyZ8foJ/U+yR913gS8S5Merhr5hoBEi3VuqrkjiCLnejfgMEhCk7OY9Rs
lMCXHXCmO+Y1gseXtL8eCo3YCAujOR6cEtfiUgoQaj1Tz/rW51iEGwclC+uRHfMUhI5R/sojE0Pi
tK7biYkO5UCFRGMw4LCSRYkz/wDc4rokZaJqJy4NAlH1eKJdWiFAWRlRe5f0UBm0fin4JM2SxjRA
xUX+KnMkBNfBntt5S1ZTZI2Ls4eY57noQOuRIlRV6mkoPM4FB63APfkiBxHZzy0od9XpW3j9BIEQ
FOvyGwbeAUH/tqqsE2m3SCNwtIAQLKCf5fZwpar6abYhonsTX9SSF/FKMPnRjKZTiyCydFgxJYgA
8ZgUpTjMhtySarhV7nzPB41oM9lZsUNLUZx8+W6x05h1iA7/I4qjh4E8zMYjWRdGkBbNutVfYYnn
r4PJbm5rDcpbG5tBdOtsiYjkYSPrF9V9yTm5/H03ZP5Vo/trm+oBPIR/tUBQ/tLn2UjtqGokWCRK
W87cQ4kbVfXep6RNo6Y4pIN1TnKiAuaGpiDd/P3r/3V/57FXRIPMy3tsGT1r6aL/ZKoVRppJkwjx
fZqDdjdncQHgtw7deN1bsChFs2ES/PT3r2ktS8F/as3ZEwlwJouVF/3zMr7584uiHip99pft3sqC
H40kglYBqENFYU7WWplkeDC+1Q2CioZ7ucfXKR04xN25dvpDxqLPrEhViOqTIohGxgI9YP045aCQ
pgFjSoObKj60nnmtkvxujtxdYswHIg1Xrfb/lz79v31+f3krf5noNPUYFYUztHvZJAdvvp3qbt+E
5NMovS8p4f7jZOeiXwZ/f7sqv1Xvn3H/Xv+/qzhRCf99/x90+cuP+G1pLn6BI+RIFuYMT9zlpvrd
yW4yIDQh1OFY57r7TZQvF94cEDpLcr/ZiKt/HwGa4peAEZINuYOFPmw5+9/ZmHuLvP9PFz/XtRRE
JfFjmDmSn75Erv/54k/hfXrFNAb7KVdEshVIVkIWo1uZA5sMGzolMj5AdRIjscaUD69hTPexW+zF
GN6raPqcrYpCKL+ZbQPbqvIhdCSdAyB6IDQz1Z3xEgXBTTWjR49JKvEsBF1Jp2O4ZgaRnZLMHYcN
+rajjzxyOFOazKzXZW9WF3T+n1MwkIFumwhus+TR7x5ckhcKQlbT7zL3DjDQHpkKIZT+ge1kjSKE
h29/6QaPJOF8U+uSijTdLFO3eCCepTWOcfzkQLur4uDQhd7NYJACSgSlENugKKCYle711Ie3gTnc
GOLDd4c7M/zUTXIvLOMTrdEHOdurYGruzYy5Rkv6jP5Ke39tOBNuzxeX1J4szcDWYlWzyO8KEW8S
N9Klkv/HsZK7Z0zFSKihYgDvGdC0RLNEiS8fbHOxAaoHdDoPv3qru8kSW4TzaF9koLZzHOTXoJCp
lKVBrvzozeJFSlKVdKZ/2k32NU5eeApLL3zNja5Y1TE2h7ierkNnPs+tZ7+ArkyORpvFuNrze+EB
lMIDdy8C1d9P6ZzLYxNp6rQ4xMraeflDYMbkOeJtYMWvbZyi8IhuTVxCddA+sFSv8ENGe2aHm9kS
N+OUXmyNkFRa+BwC9Z3i3/MThcssfI2a6RBIJlKBbcARMKnu7eFmqp2dBJBvTKHmsKX4Dgo+s6TF
kl0F1VNiIlh2Vf7q4MMYWNshj8quZIoK1mvVeXL8gxFgD29CS93gqpzYCnrOWvTwcYzw3gi678zh
vDantyBnPMcEbVwpHTzkoz6OXnvyGv/IgX+KjPZDgLqh+0wOrtUfukzhgAqJ0AiMHGsfPqi3OGb0
SohZXe280iCuZ4zoKv2E1PjtVGbbbMJluEaCej/k5eeIHnkjynknaU7isnzzsvkutFi3BRN1UIm1
g0f61s/SdxbkxzZpGKvm5l0YKHrftnoDt7gzXI+UmzrDt0tXoqmF0ZNgO+jn5lA7mtgVFV6U9BaH
332dU4mKOiU+uQccaMbXQJJxYrlUERYHWL3I6ljZmpb7JXsV78IuxCBtEWEihiw9O23NrZKHIMLa
VO9A9GRbQ3R8fNY1LtGzlc0/JFVT27LTTrJd7gzHwLCvbVYZ7ApZ61kmgcDRPG76pVGt2ppOJK2m
DerQW+C/N/0g1l7YXNuYtgnP+yAOE9gCtoIV8/n9OAfXsRG9mfO3SblYAHuMbPskJf46Q8Z7J6Jr
I4I4keIQi5c51sxywuuERAhWg0zQ2hrtC9waktJIFULFcW14zH5a96sj5KnDOoSdVGNcK8zjYGt3
21oZAzphXoyCHJu0kVvy4xii1GcrAFWTDiLDSp/dwMChic/du1QMh1RMj6Pt3NiqeMIDcgg6+6Eq
3We/cp4smZ7cJSc3a59juLFOayJelMGLXYzPqZ04m6Y3r/sYVOeccLnawlq7NaCiDCiyxOYAmvw1
Z/U8x/19KH5SPe57JAHFaGwAqt307feS78fgZGXShbUTEhVl4VUJmBzAxvHYcFszCiEkMq6xA6Sy
Rye90rg0cpdVeA+0xwuqK5uoorU5IsnBL4XYwBtI52XIo2ociTh7NoNkKSLqrjoEhXcZ7OZUVrl7
0sp5A/XzzB926ATJcBoU3nDapn3cDuouB4dxzL0k3o5jjreKPfxqAhmJ0RpF5vLm/AYEZIl2GzBC
cON2AIvQGb8or9Ibj3BCBDzK2tsiJ7UOKfsREh9jpml+I7COHfVwgI/B3p+YqGX6sE+Tetx0Pd+q
asMv3cXTVRxicMD7ROqPE02buI3jfUv9B7QcuQgSz7c2zI9tluZ4Q/BXB8j0V45VRQSOiKe0HptD
xPhjrQujhb4hOAw7ZlOyzxFm18wUnCH3NhOSUCYA8N7sOfLW1UjzLUnsIUekhIPS0wBWcsKF6nh3
CE6eZJDczuNEOSgHWlOtPztg9hwLqIwofuel1O03plEEu7Fy1mXrI0wNSrVY26313JRffjQka89L
iVDEs7YufXmfNcadJZubEX7pIRjgd3YZ2YINIw3XJ84WAOluLFKauqEkqRIJao7JvLFN9C/BNSyN
l1IFX45TfpNY2K01TulVP+FJqWVwxhDxI7aRQgCZxrArMnMLOqvdwrR6094QsXkr4g2YDRLc2xgH
SmG9R2b9mXtcZKMiXc3SO8cFUEFqOqK54MNwGaP0C23diqAmWgW7ACuYDk4dflmTulCmmweDjbVd
UweUCkqJsJCf2NbwQHcw7O0ZhxDT5W4T4WBZ65kAtnHCOdhnKJBtYjpWidfdmE7/IKXzRRLfvGLy
QjHQliRW9aRqj0FFB5vEoKpQk9OYM3Mog/EpJqZmK4d8gvrefJUFzy80ED9zFzlcXct030X1fSLz
6G6IKSEi3CIpjvCt3zq8uQ7TS6Yqn9spPksre4sTIsmisY03nE/BKfHt+pAjoiRA10+OdTgb+25g
qAcLkwi6OftOgR2WTvDcsPtEVItFAPYVjaGbAw+3MT9YTij3YWsfYRN9hYPzmTGk6D26UHIQ26Jd
8siNaZ2KJVQmnembIoQfntWeqhqyqttFjIQT8YRq7Rt6lobEgJusVW89ADSgqBHGOQvlo41qKAJM
tiop8QwlB2QwKfufqGk25ezTZHdcDqHhLN5tEoGpLh/CsQx3kbSfoa9cIh+CiNG2cq/CZHoG8Ycj
M2+6tdugLGFXUgZrqDvZvo/6ceMxWtsGUXrT+vEziCCIKyD+23gJXBPja+8uT/Nf8TvVjYsoaV3N
ukbys2xvyERd5x3GBQSMcF1N56lrzHujgo7jsAcrBvcWA7oCO4J6fLROJOuU2IeqeON5aleYdoG+
WWpmCf2Zh7C71oJBaoq4mKGxdtcEFDwRi/4SDhSHSelc+gAf/VzgD3LS8MLpsAxIm3EnuuKLA53M
njh/qXWwZ6eyLoKKSRp3w3ZSKaJ1AQYAPRhicjbdqc95z3E5UnFUl2Rk8S3FoE+5dHv2Tfozsxpk
Lg5ecbn4rKekfYNGcvQ6tESuvSRIQPldQdqE+6lITiBFol17Vj/dDYEV3knXLK6Umq7ITn/TlkQJ
Cqgin6a3NkLPzi7SpnzB46JyboWpN+1tGcXVxS3R07Stendq6C0jgP4PRDe8j0XNKDGalgV73zKx
AQ/COkfo57VrBw7ANqsSvR4z474I9VWQj1uz5Nu2o/gD3uP97E7M8zDhUq5S3A1xcoDBfjKcJkBk
2b6R9RbjUc0fxqoDwEPoQdSGV2Mwf7t9fIV2MllXbpesu6Z+KgIWfyZeRYzpE3kyoE6YrV2Ps382
6XZ1nB4c5RBTToRgHoMhtBq2TLl71UzGqVHVQ1+dor58iJv2ZKDGQxm3qVPs64qEKDi0rH7a+gpi
FkGu2iIrL/woTOM+SMudktG9Y6W3IFMORTf2BzMzyHQLWDhyCD6ATqKys83LRALjau57WEfAAUXN
NjmLYRPGuwh/K+bHMMWABJG4LZtH2LDkIKWJt4mdkXqFVgikJgzUnqtRZ2gJ3YFEpgYO7boYehRo
pd8z5Ye1AHeRettkP1v6GYlX/k1BNibX/Dm3C//89+OSZRryx7SEhnExkAuLBhSVaGC5f9FsUJfG
ymSScQDL+Q70RTN19uVGG769+j+8ku2bxMlYDm3wX+YyhBeaBrRyQCFelexUXdypuev2M+EWv77Q
//f5dRbjn7+TL6n37/8u9l/+0R9zC04eVBHe8o0Hiz7o97kFgdqOtYwPTBtJBVOF30YXPpw9ZneM
MxxEPaaLkuQ3ir73C1MOdi88d38lFPw7kwtX/nVUiabKIVncRicM14qf+M+TiyCYNE71xjn4FSTf
YBx8bjp51IVz6wkegznYt03qNh9G7z4KI0/3ir++qZ15XsXGdDOYPVmp6TWtrrUZaqAZVTsYW4Mc
0gPRIDd9Rscbuc73bONttEPLAAfVPWFS9lAaqLsIZue6hvi+y0P/ux5DUkmj6CBTh9MjRCSgwig7
VZGJwLvrHru6AG9fsyccXf9HNEAjJSjyCTjGGQD/SQ3TCRpita5dZgYZ4fZr023Qv+eaTt11LGTP
8WMcR9kmmVm3NBF0FF8qWgAoV5spZKkqjIOqdbRHWoSTHyjQZA84vo3rMLGuebBjfiPne2NUmG88
itS5Mt5Kx3vHRc9gpN7HgX0WGLfWgaOPpVBXVeOfENZH20JTbeG7PsYD+qw2wrNWqWnXTR4GsOQh
qenQMz/al3n2CoH5ZwQ8tZcZJlLSgrvgJhkVSK8xuK06Fshozher9jjC3wQAtaS5EEty5Yry4EeX
wky/nbA6FXV6GNLy0lZfBvZjh9S8EPxnX+fbPLFeLQ/vVAIfBQAf+gTgbnDy4zp4HZGfA0O7UkZy
DM3gYLTzbRCxwIqyu7JPH83OJV4vucqd8DQhYvY1i9IiiW1UIuGLjQF3Y8vZ34wQ/zedY5gnb1Ko
fybOUrPW3TmGM+DXNPnh0Ntbx5rveiO45euVDL06VtNpfUdASbJH+bfAb+Cg1Dn4tMaXdO+p8Z20
bn5VGcmMY5TVEd8UVP6SYXPXFd9ZtlAZLS2OmUEEUZtkz8ylL3aYozIJuNomadv73tavtY0tXiOs
Q2wQkuqd1zgp+k6sACTfdRHCBug0926WjFQr8Vn5hn9AV2ccbaTfyOI6Siab5CObMdvGF+Gdrxef
YDJ/BzNISiMPzkba3jUZ9qsqyY9jaD5TRDx3mp2hUbA0tJR+m3pNToBNlRlmIZablOwg1bjohAzY
eoQYoGJos/DKtCbrRJK2s+8T1PHuyL4wD8ursgQPLvRi+o+Z87NcESsd1zR+NGJwbxKxLzKYG31j
vwtE5ytncgEiL+4w7RQXVpF3fRx+TNjHMNawAlocZXLxlnFmXsNV7zZGqdO1idBxF/gJMVyGvhvE
nJ5UnDzluGzRuptE12VWtWYeqtdVX88HA7KGnq3xUMHIRjkOiLjEBjdLD941xjhzbL1taNYQ1kRx
zYFZnHE/gSzGS1ctprpxVo9B5zyyZaRmXox3Xane4IxBFurrU7KY8/AzPyxuixDXXiPpOWvPvufR
itVyqD/6TLDqwes3yJHs48X+x7YZgm4SvBQeVOdpUq9xoRbjgNikuAdhcRLCrFOEzIu1kMXuh4PX
EOb2d7yYD7NlzTk04r3UwESnUOEcXPyKnoTgJhcLo3AQRXEbHZMe1SFUu29zgalMWB/5N+mKO2Pa
EPCDHdzgvfeLV7JZPFQQHBtcli4LTEM8EUQLS2oxWS5uy5ZB8spcHJh5p04dlszEsbq9boV3VWPZ
tBbv5jSk6c5Y/JyZwNHkzJhs48XtaRjhray7L7+mN+YeTek5h/vIMxfauqbXSx88DgM0GPLc2fZ9
ExrTvupcVBOLzbQrypMUi4QkSbBDYkXFQH8yNY/DAZNqUZpsAvGcxI2tdnlBPgUwdyaPmFtbzceS
dG151qNEflNJpExp/zJb3iV3mh8Kk2y6uGX7xTc7LA5axO54aTHV5mVBibf4bO3Fcevq4rnBgjss
XtxeWY8zrqJV18DWDOjzbuOwUnsvYi8qqibciQIQRwe1iuHdhTIetUbiQiSGNnBMSyjQ0yw/qQzB
ibnxHYR7wHq2QEUyc+fpDBY5+JDgMjI2XbmtGYJZJph+dj1isW0HraMGcyIn5l05CJYVtVaydZkf
M9JTpwZTGovIPsAeFL+mhv2hAx41vqHNLQREJGBmTA6Y/OHX4ZFgLxOjrPNppcUjhx9KAIcGTZrU
r3OPOhJI17Ed3K/JQ+yO5YNgEFf9cLr6O2wGBESkdcRW1W3CmqFfJoB0jy0ouQVhN4bVUU4IISJw
FyP8Ve41IJMxxo84hudej6m5FVCvuKbZu48RX1eAvGCvBA+QtPWSdeHZ172PdClJuUSoHxmVO0a9
qiN891THwYHp43wCj/FaOfq+QUq06rQRXEVu1h/GTPwMbcKVkX3t9NK0z71jr9ppPDdoMhuJu0MN
zQmW/OvkDc9d2vFbZdLfEuqGxIrbpJhnYtWGDihGIoMbK2dsvRg/Uqt+ngS8HEbf0A3wqh99g5B1
v57OUYVECJ5o+JhJWoR6QI9maSwS1e2Y06EGGr1SDFpgo7X3klvupbDRlZJAI5FveW9DLK7txLyP
uwJavs8gyY3NtdLGtYzxvKnJsDGQifho6jrbFdpP99bMTDoNzSttxf2rNcXq1dP9I6TTj9z3UAEk
cbhJs/ShTTDTKx6jrdt82ZzIxxF138a0yer1k+jiW+Vt0C4pcBK5RCgwTdad/kHSJ7/grNj2IH9l
smh8g3jOb3ObSNrMRyY7ezgiwgCVpYEsnXYckTRQIHOVad/YUJuYVy7ZZ9zpObWGeJp1Oe5Ytz3o
gtIvMgFrpkObnbXA44GqnsFcqu7YKMOTbf3n2hwIkdEchvmQ3OROG21hxr4Lwwl2ZaYeSDLzIaMx
DcqH4jVu7Q/Hwspsa7HvCTgiucYfdl0ifB4oUPkd0d/4PVCPwUufJ7iSyLwK1IqF+4MwPR4fEhUd
E7ltVrhvM0QoBCkoJRjNPQlvqI9TNJybcHwtSvLISEOu13Chv2HbMNDy55xVgiu2jmSKLM2UbXuZ
P8dkjW2pUe+t2ruG7nAZHGZjBVECK7usXZhJaj+r/GdvwyikIGQwgCp+Fon9jy39f/olWox/3S/9
I1r14390SFv8yz+aJuFRgvmeJex/bHV/b5pMl755cTuzCQbY8EfTRKQ3/hBLCPwYNNZLr/Nb02T9
woqYuejSBFuII5x/p2vidf6pffd8V4KG86QnGBDyCy5b6j/ve8eRSIm59/MDnYREuFJ1WE3L+Dkr
2k8BOAQ4bYNGWQDWASS2OBDgHVu+uTEav7l4GKU2fd0M+zEqqZsw/q4MB2l5PFT0BrqE/osxl2CX
eJXI8W6K3WqHecAANAogg5Iuu22SvD5CXbwRQTDcTlZ+RUh1Akotpzyk/Pf956qP3uGJvRpN8xC0
TsDpiSbWN6GXTEbwkVkOLrPMR74T9sRsZ+I5WAqPiSH5yu87FLwptUbhkdjF5vsp8cNu0wV0PEIT
FuAVRnQtFm+B8rI95eQXsZQXdk/hfjb993AsIFzn/Z0tkY/FtQDE7KPot9xKsHJgQKym+KdvLUyS
EcV0kTJfBvLLYqK04r2L4nQX9cRgw2cE9UrwKYoQR+6Usu8RCNxVAdasnOdnO3AM1eNNlIFw7ogg
6JY0a1W/sSp6bozww5yaz64dblPQWutwnDkrCAurowB5GtXZhkwMQlUhR29dYalNURr7CVDcVeun
0R0nIGk3PjGQK7/KIootXDOKgmZjLAhxxv7lmtY+JyK8oEHQLouEaZhAO4JZYkZv7uwZepfBvJKU
a1SK2BZXWV3cM2K0geIAbEIKuG16eRVW/mNB7c3pUhrrETTtTTb0b7bv73kwXdE39MfBKp6Cqfa2
1mSScJaCIq6E0sfEwG7N4BYTgAIEqsjMhPvm1ls9pt/xEh6WCrbfGeC0VU+o76Zw4S0hajPuIYvA
XFnYKY0LU1gtIV5VkNpPLrlekDhfsiXoa0jCrVqiv1oywLwlDGxoUbURLamPTW1aRwb19BmTrEGI
oMQbWFHMJIsVJhV/R9aYWXvnZAkfy8MWHSwm+/ye9sI55E2CKKFQmp2CI7ZVrsaTP80BOtqeifHw
4Mw5JOwl9iycSOpRy7vJLBJ5kPeygMFcuI0cItNyUwA6JEWtjYrvcYlVYxBKDAdJay2Ja7JkbF7D
22odhTlrXILZnJ41kCSrTceEtlVLfFtD6u9KGiwDWfL1V/CeUvS1o95FNdFvftSpS9igs8Yo0u/z
GW0cEI29CIMfPknBrB7ZGSVl/gkFjTM3cGrYJV0Bflqdk8R8JGOUns7z3hEr4/lBaLEbwRRc5yFq
WiPmwhkF56IqJsdaicZVu8lFLgw9hYKu6yjfEMTOZpdt27F3PkWVNHuN/OA56t0T2VLm0QzYduEL
nbndwbAQcCx3QRO266omcM8h++pYsHagAq8+gTAhrE6MdyldKk5AVAyFoc3oEEluA15wLyOudwAO
w4lyB15BeDby8ia0PPYULACseQiPrg9KBI7Oo1HXqFe4WMXKKml32sxBbBnDuUWoAcWxOExzrugw
wn6tKrZaYV9+qCotryn6RwK6wjV7imyjMrCKMufnp9bwjs38u0owegP75ofDa7EVZlBf9q9h5TzD
zL3Yds9XT6IgWk1rYFFQXKsJv63f+TdWRosc1+bPPs6ubQQnSzjKd2AmN31tgyYSBASLonxxC5Jy
6rm7kxMUXELtABZCvazF4MLj5WnTycha40KEZWZlD9bk3/gj9Fs3rJ/DFsjR5BCO4DT+sJ5xQ0PJ
6UmI6J2aoQB/jRLxiuDgdp/BoFx7Bg+qCr38yovmxwknsp5boiRUStsugJenEHanecp3c9je1HEL
hxjqL0yIY57N6b5m67/mBUBPTzGNabpnnVifp9pCRBG7XCItbKOkJk56EvPMPsmfzpOiPx+WJFrh
FEfCEhHOc8LMgboSFkxxs+/vOYV4k6P8apv2Z510kL1Zy3qZbUCIw0wA0vBziHv4RZL2JA6yn/ZE
roTs7Z8OARhbc6xeahfnjDctGfXFRwFFHJ2PIe6k6X9JgxUSWLvgpe5yyHC/xiHygWPGK1hgRxYu
MJ6STs7OJ1XTySmFu2xRL6piUajN+pqGQhyL2rFuS0yebOyj2/+MsX8V4zFC/tdl2a9ivKT8F+ga
5HG/F2byF1PAn1mUrQ6imt+G2fzxF9MCcGt7JjZYexlz/zbMtn+xXSn8gFE3cJtf/bt/1GXI5SyE
qrBzl+m4+e/UZfQ4f63LSJ61fRHwaovx969rlVjxGhwg06ENTCqC4asn9wydCEtPlD332Vg/C4m+
XAf9izDTYNsPFgKNnkg1Vum0NmHb52sDX/E6q5A+RIX8mVSVveqkiTmm505huk0F1iFj8omObQ9Z
1F27xNI35kDLFX8bRjodEjad9tgU+7bx3Ldu0v2m012wcjv2+UnPwDdxMM4w4epQ5s/B/bxIPPI2
xqIVxfFWsQC+bbpoX424TML4QTPCnUT/JWMc9xqwFVZipPZm89OsbbJs3bNw0w2mrltQ+895aB99
3UJbnemhbP8KLfLRzO09kSEnORTcTtMPP/Rvgw40l4aug168v+/t6ifG2R1bqA/F6SvLMtz0ZbTt
W6TVfnvNlvMj08Hd4FZETkx4Wbp+KW8cdFJFxfCSpu/FIlqLZ0m3yN/8cN1M8krUIj5VKYNGP2aR
G04NqAORNoKTidT5Kuy/YqrVfUW2tC6j17TA8RZH/g8j964Ge/52CGmfi3rnWfle2tNaeYpkuCDG
sqVOZmE/qlqSFTJd5hrvZO+FK0QR3dbzw2ep42pvGbDwa+jGiqw3ZCXht5JjtCkNzKjzlH1mCH5v
VDh9RdLguRkp+3quZX2tzISRyWRRuBcpovGgYArORB21Rb8ZI9dCMtI6h0jYD0qY4sQanWo0i58E
MRmrxvHbS2LFr+0Yk2XZcYioTKNnNKji4wzZTZAEjFMTomSS6Ns1jE9bRzsKq9uc2BNRMKSLh2QE
2uu4K7qGG693LzEXsqYxZZUv+zdlDdOD05JnF/gaDxMeO/D4G9FgeCN6pwSS6ZrsFcdT7sj0ipnf
1Uwqw8qunWdPDu9JkhJKhBXXaIMDY9nHpp2+0eCiz28YTDqUXWOMwiFTUj/CHAHIlsYF6+xhPoVW
wODepczmetoP1mhvEboAIeGvlfg4gMhI5dzSEsCo9dwMHB/s2BmJxIyWz5VjQVselJDRrS8/F5hx
JViNKoUomeiiJRakWHg084XsMiAyXdbhw8iTA8sg41RPKWMaO4WbN8XcuJX51Agn2kSFsfBiySKM
bdyGsUcc6CK1SP+LvTNZbh7JsvSr1AsgDI7JgS3nSaQoat7ANGKGY56evj9EdmRmZXWVWa6rl2F/
SCaJJPz6Ped8J3NGeHzm0fA1KMwpFrsiy7NjqxtVRsOC3d7JUNV3QDwscnH1rxo7iDhBeZcqWR51
ai3mRPWHHZgjbhRlrvKyGFdDxYYgrrk08FSky8ZOjlbB2B8bbGSYVjxGbffkU/tBXA6SvCRGTPwu
OFjtSIyjjA+E7R+jdPamOmA/PNwYLAJxLrlUnvbGt+gn/CXElatK21S6w6mrzcZ4m6fOQHKxZLui
8KVlcTyA3YnJ7DgD1pV0x2hAcQuW0IbZnGTnfP2Q9BO4yXFs9TWgVtK7nXzS4v40aJRbuM44rWHT
1LChs2yllB4AZLG6jRjjXxHCWPTCivI+cnFh15yL8G0uSILGtS0jfzUWT12yp1p0k3fO2UlIvlnd
1h3ND4C7q1S6m0YoXP+EYoJcI0tahj9FUj3GJGX61NvGhQ3vntX5vCIFN+5Kxm/6MeFNUqOa7yI/
PKaAtlZGxcTh5cbT5IknmJU30py3vmt+Q32GPRnaW6ZN25J1EJdsh8cBdQ6jTfanMfBGzfVIWJMu
XaXuzBqT8SR4+WV/oijtpmT/ganjGsTGp2ZbM46xv8OvcQpk8NYOhnVL5+YINxnY/dZP+uTJRZbi
fvaQKqZpeAv4nCyUKbYjm9nQMTaORmQpgzS982Ly+rxemNmq6qC54L0szb9I0VI6La/NCCO7c4Bp
TppaecrhHW8SAxpqLV6B/KzWdo+mBfjzg7cbhGc9+NTCtiPRpWiRaHHOVFKc2iT7UgWardmT5Zu6
fdCwDafw+mhWGIOdICkXvMQXu8t/AJ1jPYzRZe3U2/SB9u5ONb3VhEaGsd4VHWnmHtbOokBrhNAC
3lDnitTM105E7WcZqXuIn8Gya6qHoXD8FVLPXVlipgkbn6GNoJ1InV0WQC9L7PimNyiwNCMFGze3
PxwgoosBBgKyMBAtsvDvRkO7SZxWR2EVpItb4XxHZqddVKqGRa81gOPlXKnABtycNuXA4W1UMrzk
ph1u08apb641a2Bd5V+jsfts0+yrMM2P0GfFbFVgRgPlUvaVU+5R9QjTtFPcSa94ZQkZ70MxcD2M
qVOM/fBbkGVhiY55LgAQ2wpOnD4R4cHD2fgnjimrh3wlGHI59mgCbfXIXMGRVcs8oqe3YFExpU6I
d9fCPTuSCFoXbvlUQM85tGouLmELZGDNuAvSqOX26/M86/sARisxepalARwdXvuy4UNb5ED0avqS
ENh4n7AxewpUQfapi+0LDPh4hYoFcsQmjJc73kOUAdhU3mxPCsBPVsNVOtaFzqi7ItWh/4hsHdnZ
YzN4D44c9WVq0o4bT2LLD+RvvMz59bWammUs0n/zo/yvX3tauDf++/n6TCcAw/XHf5w+MgS2/2oY
mb/8r90nuRWMOmwXdcHMPANn/rb7nGdszzVxGlPbiJV8LnP8a8bGFYIwipXj74P033efzh+S4kXX
MzCNOFJK89+ZsUn0/+uMjVPEYeWp6wZrVmAf/3n3Sb1DxNmVx3vNlfuMxdCisvoQFckiXZrRmbyg
nI6p0Cg6NL08sgeQYVXmLCMXtzEymlgOFrdoY6C7EUsiNmHX2io3iJGMCRYoLWarpXrKfhku3YY5
L1a/VCb221I0aNO6kSabqNPLr24seMdG/W0YKBkP6ONdh3VBvC6goWkqZfs75S0OybCn3xf9uYU2
sYrqKOSDPZakeMnRmpQYzeuxck76kkHPi6w8tD3LViNG/IQKDDSh6Id1n4bBsWXtsawyIMtDUVgs
HuS4QSiNV1k/jTj8dVXDGTAORSNqMDqF+9CiqYwsFiKXpxFRVdEK90FPS3PlVVmK4U9RC6BKK9nx
Wfaox7UolhqZQfpBuEsVSBx4eCWZwirvHBSTfe8Iy790rIXWWjiZe4D95ZFBrd6okp4x3GsVvcUq
B0oy6bRehtHVYGVO6pEEcGA+0ntF6CIk0F8aUL1076OZeeI+CxBSocGp6XnxvLZ+VRrNxlCAy4ze
G6OiUIGr/FEkNU9tamF5yjqXMcEvkmRU8+Z2Eq3qQHOvqYkjN6cQZdMUFFljefyNQPJUWe+dVGbB
uYipz5GB/t1FOILjrni2IxbCtFI3Gwa6b4RX9uNz9sDW+ndAj+XCjLyDTHCE6KZ8hZlB9RgNXUkh
vjAamvuoqKot2tar6MeNK8s9v/HcHl8f9BLv55R2OyTH74ldUWSgz7oCqINKsxdY0qcmc/a0PGjr
wgfa4BU0AOgyfXbQ+o+yMR71SRtoCvW/4ty7Fm3IUtiNDlpXJoegRgXWB7yOsrEpTYzybdz193Ek
7PciwW5t0u7WCak2xpDgS494rYfJPlo5AaSEpbLWDwx1qQEfBV5qaOjPHOcKxTtpN83EDqXQi1dD
ccxHLMwI3hPc6Z0goyQAK4SeqOfEAIyDdC2oYNDgL5JcyBSQTe1qzQVgOaIlMppFPDsEWen1QPtT
s90XCaSQcuioaXSzYY2B7WQl0ODsigWlJAnfjO1r6KES6pp9z5h4ienD8+dypcFNbmNp3Luc9Mu6
ivcUQKwtGNQLqjeehtJ+7IVFShlB18xXJcBzCisIQxQZsl/Yss4W+TYA1WYDhFu69MJhWx32LjKC
0XUPbZ184/DcUGiBQXp+hxSKtzGWoKAvrzhhl2Taf7SQ+4HMjzb5t2VttuumEwcI7A+UgfzyC56M
dlgqt/gWIxu5tqxPptvt8qjHp84lhNZxe8uBPdxlra5WORrzmxP2b1yk2jVC42cos3wF+odtwNTT
G0JyhjsGqXE5yjPM7fzo2e616jrjJSwl1BOwcQcZdLxVq/QUdiFN42aGZV6THV056ZGkzPzb22cs
QyenSJ4skA0LUc9VqfHwkSthrYbJ/UGB7TGtOV+RPm310t/zuLvXi8JZNq5LaxqwTazdIELK7qSk
eC3mPnhjIBxfWc3Ln95YGjD6vceYtvyzpWKQA8eTecdi+J4+h0PYMPHhX4Dskj5Osth54an39T2p
os3kttux8yHv2eOd8rQt3F/u58YLDW4ro+w+3bTga0xzkRnNfdQZB7NlYucO5TCSj3jbc2ZfZYPv
cUzAj+2m6A0wR9URysN9mtSHqFFfU2lhHXEv8eDti7w+jiI4qqHfiQlqB9exVZiO5zKmBNdPwKYl
5riPhLFjR/CgCnODWnExWtSrxsAj3CTYvFtp/Lpa+QNERS5T32emLOrX1K9uM9g/rb3vZCpOXEp6
auLTLxm4LDVJrQi72brcv52GzTXm/gfRV9Za6tE1p3/Szc0bdN5j1qGWaEWVzkCLfUtXn22Mt75N
7yhWeQdAqx8IvbA4kMV5ULVa2XiLl9QM8Dduhz1X0icT8BE8JPOQmNGljs30ZI/0oDkpNSOjxMU+
5Pn4MgitOIsgMMXyf/1W0xGOYTDW/E9j19O3yv+Douw8+k8T1z++9K+Ry/xj9ke7OmH5WXDmm/41
chnUd9nC9hydfK/5zyMXxV4uyi3UbbjbkunqH3Kz84dLFYnjGRaTlzPvKf8dwiBwwv8yc3mOheMX
vJ/L3Of+i4lbDyNCp5WX7eFTWCs/99De9M6/KyKQL8pnnVg0xbrz4c6P0fRJRu21Nst6aXVkg7Ko
ugRckwfsuHWCm6eL8h8dSyTdyN29HwUsD3L7kIALXSRQf4gq0CIS+yA/Eg0lppqM7yqzniPFp8fC
8deypMCTAgqMZOsTicVdwkJD9X69qPIBy+l4Sb2IPV9u14uS+qkFXao/uh7et7EdnJIqChBSsFgF
BDsXOg5AQ6ddxu8QMVNffqU6gJaQyBvQVE6A+omJlCeW8LaYPvplTafUwvA8YKUlrVY591t7gAAT
huBM2gFvSqSJa9jKS6j65ViWBwlobKr1FYZYEsVxeIGM4gK7hjsWxg+5V71loTzRWfWStcV9oodP
WYPI4hgf/kjnoNlWD2kOBIccTm40j34wXmXSZNy+AJANHkXXSWWtGoxWa6cCKYSHDJsYD/FVkujr
oHa+8roI1kMyzpNhGm3BzDTrATTepp1VrSES/VqVhb5zYuoSRzq6lkXPoCwHnmRC5EDHiq54q13v
ta+t11wTD7TNQvehFnZFw1m2SpUBbsHtJiRqYWwDUX9VGWk3VJtsUdt8wzTGP0xQrGV4mqPmnRnR
wcGLr+v5h6OD69DL5iarEhtrWZxIcdx7oRWvQEojqgfTfvBCLoyAZqT2rvT8oTISbqIGfIRRcJ2O
tyiwVDla902SXb2W+AmFdJMJD5JEl6HMq9GqF4+KNaSkYhcS7/TC8jnSxl83jZ+Kqrkj0MWzkWtB
XZePreHsaS4iTxhr71mSHvlLr3xtujr1jDTy9q2nH73R3Wu5/M2bcjmUggI0JW6xQ5Wd67KkcmEh
ka6xxvOYlLu+qp5bJ3ntRhy2preyU21ZldG6zbXV5DePdTq+RDFQQFZP1jK3BcmZoHxoZ2+f5kux
bgtx303Z0Z3IwuLWPWpiejZL6yy76N60SH0S0FzJgt5UVbN/yWKxzBPnpUyHSy1NxEI3veg9UXzR
54+90o6qSx9MKwEYyv1tgbL/Czp3V6lkJ3JtXQKzSc2UyV43noWU11YMn/lo0VtbAfEIcPBlqXU0
y/TAMuItKcanRtPOkZldanvg5iSB0KNl5OZ08NJm30yYumOChqF3LpW3gyf1OAr93QjwQpfsjFht
CndYebm+taGBWVpBKJz6I11c6aTHbMEeezTCB7Yc8Jp7tP00q9a97YEPzd+6zP51Y3N2HD7k1Gsb
WEGbiB0dBClampHCaUVfCqPH2pFOqx4+auf6dI8yf0L0wpV5Ipx+I4O1xJt+aJ1iU47V0dfgMrKg
cj21AGPA27nPNx0YE1zCLfU6TM+wmSBn+htRubum0W5YAA+Ms3tGg3UWyHd6RNdwF9BBKZ/NqWEN
gkdVWLswS/YFMkRXTZuecRzbAubIWwfPC58R1g5ElI64YWb0893riV/gMzacey4TK92YtllWY61M
n7Oyojm+29IfvrO69opVYoMdB2ZJe+m94ctLeatm1nqIMsK95VflDYc6Kc+G3d1N5rRvLWZdymGW
ZOW2nsEdmkA4vD/mamlsm3oAqK891UG5t2zrFgNZwLnKnit98HqWvRPTKJnZgOJcFXbnQNG5rRXv
VH3dtZFB/HvEU+DRAI8nPK5Woq6Y58qTQ66ZPJQ8d7O0O4TaLSkwzbrB1bNJATcRrz78gVH1rHE7
7Dj8kEmTnPvavkKWuyde+EpKhYW0zUejvYy8KRXFkZEod6KAi97q1zKd1gZCVqPqR99IzobXHN0s
Oo+ZucVafjJcYxkURECi6ORGY7JoSaKyrPbXPbtQ7kigrNq9Gv2lqambwnD8WI7yGLA8bmtoeE27
M4ppo80MJcciJFdFcEcNZ4LKVH8Fo62DPyJvnzkEV8UtSXswTM6+d/1tV9XbtG9POn0qmhs/OGl2
7+jjyRGoU1PWnS0osWHQ3hFuC+EEwNL1FIDZ+GBM4cN8ARksluZ0b47U+3AnvTpWtY5b2Jstf29/
8j7Q86+FYT1BpaVoLzNeo9Q1uVHwEbORf2y91Fgxl9DvcvdriBrMESHUj9KMTYQM762kd0Ab/CPt
42+CALlmTz9VX9rrTPLustKJ6z6+IBao3o+NP4h1nY2eF365o72rfXubQeBBdZTfvls9xHH3iMPK
45zgw+OM3Ohpe4QZD90PEv67b8fHuMq9VZh53krrEdoYu091Y33A5z8MIT/yYLJ1BKK0U6k9Lgwg
4mnv7MWQsTie15icriZlB224s9kULMw6uulqLKm08H9texwXuesILJnoPDVtA0M1MHsnm74NN200
7oq8wQRbHgCz2+sE+pqkpbxIvOMMtNAmKHpYkd9qsPizfvGMqwh8VZLXrGPghiD2jDuA7c5C05qz
jPS7IQp0OqynO6fWT17k31c6HW+E/9zAeJzFN82t+WT6B/oHmIfiCLqIYZ2badjYPXwhO3knjIX7
O/ahWYHOl/qpC6AFC1wzYcROKfJBeLUyu1LR+OTZGpEppzglBETifHTpNhkfWzE+jDT8LJKBsHmS
Dg+OD4I0q7VfMIrvSeM9JUNDo2s/PtpQ5ZdcN1adX6PpxdZSlvlbwkdxzDt0Fm7yHbdaaGcGdZcW
GJbGXYZ9j7/Q4lEc5kW0IXNIigqPDarRlNYj6Af51bM52YbMd4vGg7iSzpAHG5sfSAWU4yQbP3Ns
t0vuoXPTs1HtNDI8L3kabxpMvny7I1r6fG9M1s1YvhRhfzCDkVrVFJex3e8Ct3q0IiglncUPEH/4
k4nkO3yiZ2/CMNxRr/DEugxCTr2Ja8bNsABs2i3NLtlFAY/YGWjIu4R6OtpYVLjGKP6cxi5hguYS
mEDpW9ZSUXKfGOlXyVOmTMZ1SfdH4jsHrQwPpNF2HdLe3PacELXGYLlXylxSD7XKvGFX0sNGZC0z
17o1AuqfqW6ieHSn/pNmQD5uFb0YHZ6+wf1q6JEcyuhRE87dOOY8JSf9hV3oCdjCizVbi/qc92Zg
fzqGv28o+rMprGAmPUALPfH02hSmuxZBPqzYGRyapvgC6fZk1RYlMyRZFrXMn3T8iJNItw6HFMDN
XR3BiTTpJhh63j9y7w32tYshXNrO2um5n9LRu7MbXS4avkqrNHynydr2GmqferF1EKjdmE0hQMBr
2lA85XfswkS/id0xXXkaBoXMInQbjQp2J7jYhUMAGRrpXB1g8xj0VrXRbga9Pmt9dxCwWsKOPVWp
bR23uwCFWI65eoBgi2ap4bBWcw1ALD4C/FMLymkiOKmEzpUVLKO4O7nomVtatH4ij49I4XWo/1i6
puJsJgJPFg9qJpeMXQzypWWlh5RjZzm0zWeSEPjowpzykPwmtOq1sCNrjbMi3Td+/NlkZgP7pMXt
6GezD9D6ZmH34LJ04fyLrTXHOmOY38PeESE+QC0OCLdx3g6t32AUpAAuCIuPYWr2onajl7wVNVWq
jJk6RSUBW4Y5rFzK+gJu4auveZrpfXLPFA1Ur3UJXxBXSfjp6k/6H9tVQfD+YELtWAJ1iM+FTj5c
yzMqzi19Zcx7vspM8VsyQVQ1XXZKyqPOE1WFwynv4qNnYVUX4xbX36aY2lUSjxeRsq5zBA5de9s3
zY+p17/caR6jsd0HnotHtTiIUfCSeutYDVtHr+9MFiNabz8moXEdfW0nY22ncmuFL2bJhgjhnEXl
OJ6Fn9IT6qw7IDi2lOsSdAuJhxgdkI87Q1XXuE+Fxf9g96+tab2KMthPtdxqAFgrRj44I+ht+J+B
pAcMyT2gBvc2FA2/BlsuWa1k2+x1h8hW2B6Fq70S1tqlbfJWdTGzDH0QI2zqWnOzC2jUYxVrp4JJ
x2zobc4dPLoaGUcQiM16dtCxILkWwt2NXKJSG1/+NGrbQkrYk/W6NWl91NVmirhy0jz3UTjaa2s0
x6yt70Pby9Z1FJwtXyPlVmyzHI0YjBzEaEUp7+BE1F9OMNi1ub1GsulVvFQs36tj3A/3NT2+C8vu
wGwYif9qDUzVfD5/Ip02dsVOyjfrU5OH99rgfOiDOFsyPflYHZcucqnyeB2SjDl+OOrjdE7RaTkw
qEGeN+6yZMEV1rNsp1v1Du58gTTM5JIOGFtkOy5TIfdh0364Sk+XfjYdI7oHcV7LaqHjc190VoNj
143OTCyPUJbo9LPDuy7AYxNnevgKl7F+rAGPJ336y0o4R37pUDjxlRhm9uVR9rHycZtUfvKdpiBo
YlW98N6XJBxh3kmQwSvp9PQshdjBc0nc1K2DH92CcamzKJB5jbknIq9n9EG+1V1gmIbJMlbXuLBP
cM7B9KImhCYlRaFH0g2dtjiMsKOgucKklbnEp1Fr9hIre4ijor4yCKJ5eoZ3VI33ZiMwLKkOqs5w
1GkKy/ApJ0JHUEkD7ktDyR86Ua9jCeWhbIpFNAzWVnPwoBQJOOuixj7ZD7W4KEsZ+0EH0MBev1nr
vcZCFXdxGSV3WhQexIAZ1OrhFGgwKzCFF3eJmb7D2fAOOCSLxaDn5YYeVQyaLPDd2vGXidP9Un5y
yhFKXASTev5dB+Wc7Lmpa5jfOjXyCmlNbAmz4KKMh0jPb7kO3gEeJpYWMoojAg288AwNVlMby2nu
IfsH3IxK/9g7Ah2jZH0NtsjpN2lj6ydW4ea+ShSkY7PhA6/QhAYnnc7oHW+yHrQDFe8uOInI2gCj
GG7OLCzRpZ3srFlscv/UnaZZgtJnMaqZZalUFjNvlY3WwptlKzULWBjtDtLBFUMzOPIWvcjximvu
uPFqLlx5SO6qmQWxbpbGSPUOa2+Wy8QsnBH/0vCWtuWh+FNW04JsU3kl9Yi0FsUY8RHgGEyDrYGN
jwIxRil6Jh5rvWtWWdP2N7/H8m92XX7uKwNydjLVp0GaZzAGYqbQlV/TLAQWf2qC9iwPIoMr0oyz
Zhi11kCsN07SdT6LihAeYnJJ8baPqa8tx4w8UlQOe63p8v00UIhqdSR8iJxgYO7LXTip6C4p4GcA
V5mq4uKMPksY/INy0nEUBvUprO13t58XPZ6DJxn01DGwNfonNcj1EcA5wFDMSnUUrVUj8+Xotp/Y
bNx1GuZYm5zPUYUlQpyPJSpEBTWCOymDhxn0wo9APjZPnfdI0YCduBC35sm+sfxn7gwIX1J/07We
Xvm2/wz8HCcisGjfaAikNffuQHJ9xBCImzZ7zHusA7TyXO2EVboznjLZ31KRcI8u4nSVTepOGqT4
qCKjXXhjBs3G0YvvDHJW248HDvBk4ahkBfGHLgLi94PtHBihLrgzmN+JhPqxdRKNdo1Fe4fThOVH
a51yY3y3ShhuuSHWIqy/YtOJdxDrIgzRLNVIv519l0JqRvWNJMS/tVl+o7Ho3wJj3RInSLqOSoK6
Rirlpg28aekFFA56zlfQuxKmUfotJ4Cq/OlfTMTD3ZDzX22j4auqzCt5vL0pY7LEFg/u2gf/ZIVI
oFoXHP1qruEM7R+Fppjn7bVW4XtQT6dYTfuULNlU4XoCPhUo80whwq0o5aYbnENHEHKapLs0OpDw
RNC3xlSxejAwWtf0uGE8yuuROQ6/UNg5z1XPx89I0k3VqndPc7/1OHu1Y2MtouTY0H88RD2Voym5
CnEgZaOW1NddAqM4dhOfriqun3VPnQPT2hcwqxaSb8ytIL0lfvfhztJJnJ2wDglWDckuy5CWjOBU
VB328r7ZdgPYeWd4YbuNOdOerhp8yGtGQeu6c+eesra9mllA+Tjugn1i8JzJoXrtfdIJa62JWQmV
AbQvq8KVRXiE0LSxG61sWut5900WBroKT3SeI5CWasst1pqltik7BVDYLJLgutymztPutcD7ymfW
VzYE/f/XNv7Ep1o4L/57R8l9+NE04UeK//Y/aRt//9K/pA39D7qJHBinLh5Ltup/SRue94dEaTCl
MM2ZRjP/y/91k8g/UOfhlbgGPu5ZLPlHkk7+oXvYtWevtsl7gkzdvyNtGB42l38C4Uguz6gtLHmQ
XggACDn/+z+xiqN67K0sMfttkwYCxE/4GU6Ex4k5f0EtefcamgrKAcAnXd4eTS+IiNQgQf732kVQ
UDPm9fR49TjWd1keBqtsbFjx57Zxckbz2XVA70WqYLCiI3eRldps+s1PdebtldndtWPCZaR6MnSz
WzdFdGpleJc36akptPXEllrH+gEeyN5GyssYusS9sosPLtj3No/gXvXRCnNfviUgAUtbdFdTTaeW
7DZrxFED7eV9IbcjIZhddRlJHZ8Qvo91JVNCt4I8tRAPRgVQXZZ2s3IUQw1Deb5yow6ARmh9ASrf
ZEm1rqDVYeMVvxiC7Y2q2CFTdHyC9EpDRpZhDGxrm0nWvRqcRzf8EHJJZP7YWDxGlAraA+0AtCtK
N9yU7didZOV6z1lcwiNtgArq9tivRDJSAqDX2WZIkvxMe2AVrT0f6Fg8DoA2NK8d3XXfSUkusEzx
pQ25V+5LjtzxxRsGcz205afTeCTa9FEsNQDzC8Ows3vTj8SAH0S9CSa6YIFRyPnx8ZQ+TLr/Cucl
XEi9XcdxtjKlz64Mr94qMBmyu5IrQWOB/zBA07LLLKFLaYnd32OPOCcz0MuqAmrkwNdzQOMKdO0n
xzTQzr25YFDXVyHEUQJfxdE0YwfBuG3EkqUm96GA4yzztftOoPH7vorJHzdfWeedyUoCwBi9ehH3
07eGHYrbWQR9Pk+v1bzKLw3wrF6CD8+EAstajJ47q3kaA3YaQZNSoYJtY6sm90syoUCwdp/y2RCQ
6v7so2dh2M4JGL29tbg95ih3x0WVs3+C4lcRXV+MYavW1J8+TUHxyQ+OLcS337QGZ2SVBnRJWPDA
CGuzD2er48yX60lSFzXrQfwy7ilgyCXqoGeHLu74/Wi9ouTHPTTYPjbpYL1iY4DtmQPXlK7+qsXW
99DEJjaUiEndTfdJKtN9oJLbkCHKoJXrS/yn6XYQxhOnGkfrQNQOuykMHcBfUjlYvQbrkpYjuXH4
iHBS87csTk+6LJ5igkYdtViLoWSE4i1zwpZ0Z/vlTfgYUZEA6AkuGnuVjPlrNQVP6IGAYSHGMXtM
D0BjYoJt8WvEymlLn8hzX4bZIk5EDeAkHHDnt8Wyto0LIKbXKSwe+6g9Vob/SPOhvYQHy1Og61mW
avlr4sD80Ww6tUkM+LgWKOTszWznTiWBVrN6C1zICNmI6dMS1mPfcDkaE/2RWniybibQ4KitDoM2
UInae7/jjN5P40DfjCLE6yqGq9Yp/932uuDgUQoOu0b/CXWdfVDgb/MQcxvbwz32cmsfjUhOFosU
KHw1kJjEPEiXLIr0ZmiRLS/6GL1XSX7JDJOmjNB8gI2m1roy9Ls2mbxDbdm4lfVfE73ALauPUofX
2YykEdzHSsFqlunwbLbOD1jhp//1voK/HaCceP/j2Tt+qP/HsctX/ePYJSROGsn0HEyZszng7wF2
xyXsJKFtzWWGM0v8LxPnfCLbRB5gp1t8pflPjgKAYJzQ8Mr1v7kN/s2K7381FLCXsUxLdwVBdotD
/l+O3TG0xYxcjPYKYwG2fjj9ynMeQsQsFLXgZjVmSYON/zvAzljW7XAtqZ+efWny3FgxYWCCuksr
0WB1KpyI2OJmZI0vt0HPFR3oRrscrTwnCO9+anr1w9qF5+JIRaCSJsEXwbPUqeNkH7nmC+sbanEC
48Ur6HVhyfteYOeCL4sQ5qagXSdKn/Ow2vpT/UzZslqUYvwIyxhc9dwXiox2KoBZLpqc7HqXQmsV
/R4PZLrOarVmCCL0I0pwXl6zy6riJzDrp2Ho3sLa3aeudhvy+id0R8KTE1XRnhGAxfR9A4yTRhmS
NneszVFFP3YebJ3Ieo9bGt8oj6qgFasx6T9Gp3juEPkXRP1/8lzGT3MeckGd27gBd3FVSSU3VV00
955FFYkQ8g5hyzglFkVznromqjtrvmftota98E1fR9cls5tkv2Xa3PQs+UIaNE9OCBomtsb+ZE5V
iUJSOUe76fqVbgLbxv+2rtz4sXbqB5dOyJVoB1wB822J780DpCw+IecQ2qA4QSLMT/2qT2yiRP50
UQONph74ygMVkjlPnzZZBqmCT0rf6jbXyG6DfubBPPdIwFG/8xnJuPu5Vztoz11qPdMVORCij7ea
lr75OpVXVW1SNumPlBlJcctdsuW98iRFKTmhjtnpaECgXMOdYcEGjxpxuUIrqoeLcooHQhtnU7B2
NlPFUzKwNonFT4ZtGuBOYzUcwkScHq3AmG/zGlV9tnQPdZP8ZpppbOKBE8pLYnWNghmjGoDYKnSL
3Tdrp5WMtGzl1d3FCtqIpXy2LHPQzypma5NMdoY7zr0Opobna0LdDZV3RHz5iZUZ7cew7HYpuj2F
FVhMeqe8yTABu1VgXdYazDl2QPuNWcv7lKX0gxtW6VoX4aeIy6dUcWtKXcIuTcrhDbDigUuvSRSn
Cs88F1i5RSFEOb9aaohLe71hQwCeaesbbblgg1UuIEtFq6H0PkszILVHMQtrCj5/kwvJqI8FTVuF
WMQORUadO8S7svPZpNU3AFkvGSL+XJnL9qwEQpSWwt6QGmALWs7qWi4/m2KKj24OB8ujb8od6mHR
Vs2eB9c1V209c6Yk/uswpJm4O7iS8FhT2re8bR4qSQak9XbQ174C6aAliMOE62/pVIwGVmFeIW9B
PsJyy42+yDdpR5NPG4Lacjt8KVMSvuNzuFPsr+iG/Mwcwv6mIX7sFqIWhtOexpfmkEPS6Lv8yVPB
KQOEXYniwuHL6SeY9EZVHby43BEnfuu8hEuzQ/bINZ67cHhOkZ46x/w2Em0XJNrW88utHpiHJmsf
cojrFCHt0//D3pksN45s2fZXymqOaw5H/8xqwp4UKZHqpQlMXQCOvu++vhYiq25GRGVF2h2/shyk
ZcokkiDg7uecvdcunYNfD29G270So7KfYnmlUPvqYmJYaRwY+93lYX5bZcZGkP895sUNpcE4ocYg
rkfT3HZXRHlLVF6gMfRj7jShA1x0rZgH473cpz4j8UAi2lQcSbBZdBMU7PGubrIbw4vxPIse6BdT
WsTPVwhTjxZRJI1GhIRv3YRy2Jva8OFI8Fa2t9LTbE/w5zaYym1spS/UerfSLF61MdiDMAEWMd6b
yDjKsrCB95jHvCs/tLLFnzKvu6l+EdHwYA7m/E7inRWSKzhAEUtZZarmsalmp5pZJ9vSyS7gglGr
gDGSZCCvqBDOnqiLZQfBioFY8Fh1VDMxp5/7qfGeamO010aNmtn1M8IbE3HveVAZBVIbcjM/mXzY
G9ujveTFE9H1WkTtoRniLmhdl2jB1N2GTBvNGPVk4yMHCwMsOLbumvN8/FU6I9r3AgsRzPFk1RCj
tMxYK/mLNw4KUOB0BhCuHF+t1EO07WOtMTvPnjEBrMlWeOMc7SPuHR/aNPK3dqq3m9grTeZXluQ+
SKNTYw8ukI3x2cYstNKospYcNL8vni10PWzpI3ylxWD02sLC3QnmPPJWOSYm2LIsHA19WJZQAhQN
HARXkTDiNaY4cfJa+dJrjL5CmIpEyvsfIJ3p86bmyeoBNFSRuTcs586I2hMs22xZqWJaZ4ZGHoUP
Z3OqixvXT5I1TUdz2fqUjnWFljopLKxTVqquGNANG3J8n8BXtxzFOWjz1Gw59TJEGPpHDQQphjL5
OBYJeZERwat9XH9rZMbKPRDVo8ryYuiNWjldrRC5MFAHjRIcJopcFVsH1enhClXcsXawL5ezms8X
QUPUXGctjJgkUPygPJDY4wCT6HtKM5RU0nxtWxwjnXQAgUBj3mjj+DbPgjbIfhCc9062NSzKHA9I
5zLG6aciz1s7IbORFr3SkX4XZS7St4SYgSYLtGVmIsTvRJitFYxHMFMsFw32NkAUANz6ugSsPkPd
GMgRuTuD3lKIb2kj+S8YcATLqm01Y+HaiQQw5m4MX8aIVgDwuNpu3kE5+qiEomoZzIg5Kw7scz1j
5/7vOD3DB3TOl//7cfqujcGshW8/i3S/n8PnX/zzRK3rOiE/wnF0mDocaf95ojZoSRlE8ECyRav7
A3qAThZsXcfjH4Oi3/2zkaXbuKxoO9Hk8v5AFvwrjSykUb80smiTocWCfuDaLqCDWZf8YyNLijKq
1chEcMiTel3KilOSWT6TeCdx77Grk5BzsePyif4KvQzfylckPNC8SPUvBJT0fbJuJzv9vmvqR+So
23iATdkY2rp5kSgExmoOVTa6aU+bwV/kg7jjyj9pqlfLwa/f4FBdian3HkfTes70zD6WutR0LNxZ
tisH+1UvI/POJqFyPRK2tiEppF5GCSYBPa4+48Ag+dfUnRVtxFu3CetlYZB8I6QbQmBp1VqNyVXN
3jEFzU0hSrmPnAxyul49NUBfazunT26ekiTbaiq+1CHCHMv22qWj0/U36lPp5A9dM3xUyrlD44T+
fqwOIkI5KNRVbtj04eKTX3QVoCUOMG4KiL/Z8X6ds4dsNrDaK68O0STaCXz74dmwqy3Amnffx+me
m+zEoUYurXebJS5LO9lGorEhWUqGwkMvKOOHTyyax7JsD6Ktz4GAVyzVqbWNvVDBWYbycYqIn3Qz
9EN9g7WT3dKHl+tq2gtcZOIRupAYVkxt7mhjnmfFc8MrmwmfkZNxlwZPYcdpo1ToA6pMrBHwiCUY
ApouQVYDDE6fLH98Cfl3nE/XtWHvHYwPXRl8k6H33gksGarRr/zMOJuqPjMme8psYDT9ONJK15N7
FUYYL0KT6KgsXSIyZO230LAq3pyDPnpBU7ejRRVguS1pmNTPQ5R2K2yj45qeAzK3rHtvuuGqy7GA
SC1IkGWk71k3a4RZWDdOgQLBj5vbFBnwegBrxjqptgqFVpJaR6Mbnlzmyo49BDdaAVWpIx6ZIGvv
xjVLAtI659RniEhLiqMlRe50prOyCgXB8KY6+yHosZoREmj+GipMlHCFC6281+jrLnJlXkCo74sB
4ynyu4mIhfrcZgxiA+6KICJ+lLMDnRcr+2xmMIMVsw+HCDVXuWHd4KV8VwyxNK3OF4jhulXKcIqs
bDHDn7ApepQ6uNHCA2tCzkFi/JYCXYdHwGQvav3nwUF+mAwu9ByLwZhVtcyeYhsBYTW0m862y30f
IrFADOStswlKpCU1baNS9Y4wcFxEmcJQL4qTBbiBHUlnM4oVYTdy5NNlQPvjzCj3aigOdPXsnRyi
cB1XYAm6njklqne4lKDnW6sv2XpJQfWiupvhsNYiqHqQAHHDNgbZTaXlmxXLdBUUzJpCfFtbYuVh
Y/XOUS8LtW6s/NLr3Mc+VeQpdKtdic1uMQ0824g/QJhK0iZG9yVM5YTEpD1Evr2OLG9bAhOgKDAf
k6DYK2dcx3NsiZH3VzQn7iX0Z1PX7zU/oWgBhAwdOuT5bRA6q4K4WLMCImHNs+91SfQT5SrhnHHN
uLqn++pvDd9Zx+qhcV+cRBxDkAKpdBgt1Uc9aZ9Cwr7sAkyUXey4eSh2nEMaTXd+pN1Tv59C2NfR
QE8ZedQN/MhrX4/WIZRsYXUPYWZ/BYPc2Q2BG2Uf3M2YlWqKx02gOQ0oYJjbsLclc7GVYPK4Ckz7
AD3tCvbUVdPmH2Lg0DgSXywC1I3mSxZPT6GVvhKk9k0mwdlPoINOnoejW7jXpZGU9D7GUwSxj3if
vN64oMMnX5DyCEvcm6ni1cwXL3HG4rmHOa4h05hmCrk/88ilDZk8+c4o94F2Di13s9GW58EbD7S+
j7aKHsKZcM5j8up8Z56XEcoNMOhFoPcQO8zoQGJ5vfQn1JHlzE1vCBYuEvvLqSasIF6crJywuAzp
4Kxcu3xAcKRtOkb6DD+NLwkze6FwhSQ6GVg+ZoINJ6Vum/ccxcrEzWFck3DvUxf2plBr3Qie+7Tk
rprqL2MkHAVyC/lkMnjVaQsz05zUJpx7Qha2XjC/x6Eqjy3dmQXb8xZRPx3jEHOC23Jgr9JvUd9e
bFfcqFFjMihJEnb96LqJGSGPPqoAPzfeIF48s/G+Vl5rUhbF36yMQbUefKuCllqlrvQLfaqjymGd
5APKIzs2T6TFETTmQ7eyOxzxNEiB7SiLDXQymEUO56wRsBHtbVkRHIFz+gUGsgMDcTqS86MI8UAN
ylCp2gDjw42cFOii/IjkZ0mzP2T6hBLd61aj6AXDiEIxwg8wlNrv8DiwV7hM5HtJkP28KGe+QbBW
ehJdi6TJkq+CET9eFFutlIadZyDwXMr8WXbmM1/pNWPh6wrpgJ9KoN01qjqBTWWRBKhauortJ7Cq
HcyvfKVs9HvYfT+wah9AGO5yPICIdWqDfpV/Zzv6G2J6sa+NfmJE5WwZGUx7v+qbjSWqj0Kx/+m4
o2lYS3VpGFTAfIyLrdan30SgAecXIbHqOEUDRLmwZWFUjk52qwdmv8zqDCUwe8cippGHq5JKHqrR
h4YbZGwmC4FfeG3X1bkqSe7sySxfax7pRWT5JvTF9Ef4S+FOGprYxfNoKiXlGz22/2Xw0OLJkNWK
Y9ENZRJxKlDoUinOIvA/7CE/mY3g3B7vHcnwObAkmhNCO1AmEEUvkatgbHUXY8Nt1nPkWrjpjL4v
/VeTinlCdrFLk+Y0pd62iPpxXU3jQUcfCLDHoZsTscqWvmsTjEQssdfjNppEzA/0KAU8ASdZNsDP
YmSBC7Cw4gBDLltKmexEK0nYYA2zZrwziqqFWefQjseQjPOQPJKxILOWoWi91cwa/iCh5Cu76/fS
8S8N1iUE3MymNFu9yyGX68kT8Qqa9bNd1AHfdvc8BRoBKNDwvy/hbAvawfeDbsf8yuZGNK+y0hvW
WVqvfa17wXPcbUJX2xG8ho0r3+TMx6oSSq7ToG5H5eORjT2NzVcDqMaNW4HwIR64IP5dZnjPmRpu
jVidRsd7Cs1i5XXyWozeJizlfeiDYIx6bY088pzgSFAtqTBAvrB9Oc9Qfz8Vqe4VAI1lpRvnjrfD
VAyjGtqUrG/3Ki1eWpR+7Onm19io16h3EfHi86HR+y0TcN3B96tFYXPGQpGTotqvWOZzwRNQ5OIR
ecUwD3QQgOTVq+gp8WgSXWdx+DWG6UNk0e/VI+sdA6e7wCTynJAQzFGZjTS1Ro8/Zv3fMOSPYQiY
tf+9ekOIkIGpffuLcQi/90fx5rn/cIRDD+xPYJwHsQI5AAoCQG06JsE/5yDeP0gjoSwzcGRagtKO
AOP/AsZRzzEXxwrJz+iRo0D4V6q2ecrxZwoPz5kFYcND+4C90zC+F44/1mxxN1lVUIpmq2Faz1Ni
EZBQfJDSeePAGapU9iJM/+OHi3P+46//W9amZ8b0Tf0f/27O6cu/vKhk8AIXCzupSbP650Jx6qco
ML1q2LJDeNdKut/Ssb64yKR2zpi+W8KYjVLyTmCJcv2CVo2m32eFdhuRONLXXQockr0RUSvT6Bo/
wNhmtK4SA/1whorOkgomJ2EojA7hVVCHyXzYDH7xoeWcrIMen0rpALpAJTyTtLft4HwzQ0oAdJ3V
PnTlFWhtRp5Fd0pashMEwX6FTF+zrrzBI3CVyHAFGAYR2iRf0ZxNjHos2a1+f52sX0dUfDk2pfRM
DOR71r9zSH5Qhpimm2Io9KCfQblDLvjRuM0dByesM/Y5FeQHEBGLiuGkxvKgtxDjJJI3+pv1cZzD
8Qw3vY4i8yBCvCb4LvqqRt/cZxTR9DlzY23G6HtV8VSyvS7HCWZ40RJjIZFUbFOJgzxqPzGsrb2Q
+Ww0MO5vBvpk+DdWY16vG3s2R0b2DVObpVtLmOxD82iEDSLjFFyClyr4Xkm81xWpLArVdkzBW+ZX
Ek5aI8Z3Rfxg6rv6zkyTfP37qyf/4i7johnMDIXtmGLuifx4a1MQ5xEdhGHbebQeQ2hXO1ezjn6d
7jAlHYyxu3HItGarqo++BIwk4gCyia69aZr5RuToES34Nq78b3o5Hf1YvRlQNJaNB43NjaaNsgE4
kAi3j/XkzasqlA5+s61q1Ou//ySztfmXx4UBqkPzhv6OS2zhzx/ESqsuqCI+CERSKErTp59Uexcv
2h+tt4/h/wVf+V88l3/5OrPiCS2UBdAZNdSPF0wzCjcea2PY4tW6NlvzCjjFqnfLr99/HPkrOpzb
moXQBhpu4+W2Z+7Pj69TA3PxrAky2khlWXPuZ6i/16U4kFQ8M2fBCDieeQ2LcdXBrnQKzqC9yTdh
QX9+lnW+yzzjydSco0t/CFXQE+GDu9+/yb9aoxzB8gjlnFWR7KOf32TT6FXpevWwdRH1HRzFxKrM
mneAtfuon+1QvbXVLP0lLqONUnW99222dQTtJSw85LeGCI/MdKOVladvQHrOzEI5WxCyIif/OpT1
dVT3O4c9feF02tkcYF641mxLqawzfZ/X1BKPnRaszYb4g9Krb/tOP0ayu07rHn/cGH95mLtXvjRu
2hL1T27Lr4qEePQf4Ff8/nHUFFys6CbOGeqMWiX+5hL9xfNFFxLMvOlwpczvjv0fViembIbbqmTY
0tucdZpwhQcNoLstH9IgvynUePj9d/IX9yc3p+Tm4cUclHI/fyVpbTm+QRt1iz/yi101WvZU2Rwm
pz8AuP/rgzC3WH954lzb0E1Jq9WkMNJ/eeLscKrHDBvOtivFY64h/STvku+c5SMPtIOV0G/vxYwx
DN0DlJadWWo7k/juFpgbI5H8Egz9LTcs+KKBdN4wdNK/WRT+x1u0JeoFC+AVYBqICPND9sPVJyao
N+kHNVuC9tZM1d1lgP+MuQgTHVTJddF/ZVExrn//Fcwf/KelaH5Vgx6TJS0OH+4vF6Yxa9pPTtoQ
i5PedWZx3VKz/KvLEExdkmg4KtFopfb9ZRlSrh7SFaFACC2Jf0GN477LExYk8r5//2l+bVg7vJLF
DYydlRsYXsXP17BKJ/j0PFpb1SX3dY4d0k6HHeyYYi+gR/7+xb7vN39eO2iAOi+G90POiwqfbL69
f/zGHD/ry0l1W87on14HdyjGwrgIfH0be0QwJ66ZHsjJvDVbY+vFnbbFgvOKpf9FtMYB0dwNde6D
a9GNjPL0ViuJmbKyng5qsx/Iom89m9YX1RWJBzT3YB1pjTr6AQN5C+OErdWPmlusplFPwPFYzavt
m99s23kPx2pbJ+2xlIg3NKg26CXIIUnN6pauXLCA+UpUkp5fo/uftn4hgmVC+OZ7nzlXEKJuMhU8
q8gG0VdVx8Kbq8ikDpbEp5RwH5ObKK3T5e8v5vc973cX85e1QPOspmCI1c4UpQQUxWjitgE3dOVF
IBvdMmuXdib3/uAUy9we8VPrjonQMUTDTkfRxkGCLlBi2uv0V8MHjehrK78U+lLaYXfG+kHfdBoq
EgJiY01Xpdu6yvkMEwslQmW0GwcxbZNGgDWJsZ/mE5Kx89votqrQJU6NdRnNINqYjMRh4kSvkza+
oMI91v6wV1504Wac03HbuzF38HjghmUnlMZmBHbGEeKqQmIzCEI8rdQgT82k71pdRBIejdy89BEM
YB93GGbbfYw8rojkI7m7e0ygu2lqDqlr74oReo8o6QToJBkOYcvIeQqqtSo0b9F2oB2LzMK5xiF+
gcfnk/xhIGChwCPU6eqsLKJ3SKFF4UR2GDkKuZYQOK/fDRy74acElwT8CmwRbLyT1IglraOdkyR3
qAbf2tK7KC1yt4knT10eTn+zDDGB/Wkh+q+HyTJZhQzTNUD6/fwwhdIf2CWqlpzb0iCDnpjVUKMJ
Qi5DtG5QRcE8vVSiWVuZJO1YQVUm9gbhawbCq2WU3bHxEr1WoUOat2wUxYlpScLquofRMV/HYNrU
Fi4G7oOqsjd1AfmFrhLDZQy2bpxuA9Hf6aN229ZjtamykeIaK08yq47p+22a2Ado1J1hKOw0AQbb
yB+dGbBv9dXBjqd4E1cB2BkZvuUh8wVhXolovDWm4pAmBudn2H9Su0I0fGXr8cWyczLVZ5Z1hEGy
qNZehf8XBrUvXQyTZM110b7RsgPEmWbhp/HKxCE7wZBADHRi2Ez6RibOpfRuGFWuHRuZLh0FmX8y
nsN0WD0GEK49f8JkT/dbFDepSJ8TBxquhTKm7fpo7bF2zUQ8EH9nhe9s0yvyyztzjmrzkgdGfxbX
zz2NKr7T9dkCUoaoTEhcKbL+JiD+QmsGCBN5uQfPCoq4ax5Hj8slmk++iWtTT88Sr86aluQthmpv
zVn6cWgC5oQ45RdjRkxJioAcvvGVUzawdsyGEDwP2bm7TAKxxTYG21UOS6fV3klSX5kKSbCj0g8Z
dQGUDivZIRy2llFg8a1UVDiwy/GaH8nJkMvKwLNXuOV7ZgbExTkt0YwK3GpphJdoasJVkbb6joeb
mU0nN0Vd3ctc5ftalO5S69tzG0cQVVuUVCBZo3Vp+m+GrpHJUI8XZMPY60z/FUTaQbcBnsgwXftj
91BoHaDC+H4A0Mvet/FBaxDMvKo7faXC4hYb9o50xHAvzOIcjIjFbfs2bWyPVrJr4hJHZNgmfK5F
muo+CRNRsdE17QZYwSP6werCZrqLhvQUdjj2MwuxcOeh6R/xKqLPeUTzTmcTkiw96rZe9Wkf77Mh
vhBrRbtYCxj2p5Z3rVckMPc9xr056QKFFHIkpm2LkgKfdGzu04hYsdC7kHN2TZeW/1kTx+aowNtG
enMiLttdu0V4QkngXjXEfoHS0KL12Dl4b2P9hMPoXOpIwun032bl8N4K2D++ai6GaWGpGmoEk54o
0FbSAqxrh7a/ExlLPFtPidFMqwg718bOZqCIRgOT2SiCqYLoFjOeO2/4ahMAIKCbwAyrul+FknYr
xqxNlyXtwgMGt9AD+uQVPYNVbAyCBkhNtHcclyzcdrsoCRnctSNnayRzT2qCkwtcUFshdOZ7H4rX
vkOgk0VOuRNzYZNhSoTtYZ6VHbjLNIPTQjMxI/bVePXJQ12iAsxJxgi114iGxAZkj05I+2yFLYE/
ue7OMYr6tvCNez2LXzXfRsMei0/DREYYlOSe6iFBIGk+xUuZCuwLAEkdVTLsClj506ljehnGT4Vb
cTHZAWQ9Qn5KUetrzEvQbDdLCzfBli7H7TiheVeud0n7Pl0hAGGD6lDK5QZQEy+LLg7HffSv4wfW
x3KPPPYyDrrBdXa3GrQliBPTVeJSG3VlB8bTU9dT7JZLv/YmGObEN0qAvXjRumgDmYRnJNQZGaZw
SbopJj60RNdXYVmpKoy1Vcm5xS21kH0R4ZZfFDktCdrZlaPLK/SmzEQHKBdR1TIyaQQT7dTGk5Uk
52jC/9ZE6YPyJwlJxIGkMoETBQcmYN+N2aqJhuzRn/SPvsjPbLvYSXz7pnfzh1qfDiGOsgWNA/3s
GYNOfKp4aTR8GGPf7buiXuJ+ZSCKFxyvibOq7eG18wGHyZSc8dow+h11480AA3TmVpVLr1AXpyIZ
t4N6oBEyDmfGLza41M21akrnWkJdB5zSYxS0/CVBK1u2t41bd/sUgeiiCOBiqPBkNw2gmVZswCd8
Qrp4s7vhy4VKIXsfHDuyUL9BTte27kb32ofCNL8FJpr8wX+mVoJbJrMHeJEHZPsPoTMAiikZE49K
/7SVguBcokxwvHxfyWglJvsuiiaPkyMwTM+ZTpMUN/Qxr4LMu4pl/Nlowz4NUDX5oYgh4rf3zZRc
5yKMVn4l1ilZO3gBxwPGz7OG+gyXJTqJQe7bWU1Wq3ZYVYG34Rsl7XMMdq3jHcbcZBCG5K+gKQ+w
nI/rJVBnuQn7fPgq+vIOsel+cNqnwHQfCDjALGgqglK06F4qSYbn1EPBIuQZuyt6psEy4q0fj+pW
Rv3rZAXdIg5mKTCgpCbHD0k4+k7mGom9wVr3ojuQbmdnzjbmw19XffslrKh67Fwd83/V3pcDR1re
e7Aq7LJdVQIyPDeKulHktoJHnOqzrcJ8L6byRBIbdiunusdMDxeIcOPQPYm+fsezO1zpUeIvm8Iv
Xqxu7K99dNOoyktn33kumgRyEYNjZwwfoSugmXR5dQvJAPl4wJ0RuerD0Jxs3ZBCsgrhkKyTJGXF
argKPdZNeKYpI+3uTNjsNUPNbLZckGPrKUYTKEA9SU4TbaqsDRlJakfT1O8IwhqXUQbCSmXhSpcF
O5lnhPYqq5jtuen0qlguCUyMSamB7tVPsxUo0V7NJGT3suFIlmtZpycG6+9ugkQ0wWhk+nMplV5b
absHM9Kuco0jVyV6yZm6PZXgmvSUFV90brYMg+LVrKe7RkTwrBrrmryONcPUjVVYb/DGuMFji+9T
EpztW7RuRQfuKPZ4lmyjZ9Shl9YtSNH4PrI1lPJCxaz9eox/OcF4vgLaUhJJIZjWu0F8mpxuZ/gk
VBcxM/Q6n1AXcKeNOvD7OnShqNDe89HhDfZZdsZtZHOIaYGhteUu8qtm2U2JsxSib4ghs3GkkNsk
HcSWBW7PQpFJPTp3ZjXdDlFwREfyXGXJU4msZJEWBlR7zL5LeKLs/SbC20G/4udq8zd10t8ck3/p
YvmY+KqOafK2gqBisY7rBFGE4rqNPqySzWsgWlv9TZvm577QH0dz26D1ykwakKT45TVTeyAhuKEV
mlT3IrbWeShQnzxaw0uKXuBf/3yOgbYNL6ZlAYj8uQwQoox9Pai7LaxX/LwfWsuEsdm2yctQnxXM
tcBgavPPyc7fNkn5dJIpCfRfmJa6QVv5l1ckr8nWK3OiiifdIrK7T6zZ92HSnb6/zP/3jHiDPtU/
L/fqrXn7t6+MSNrx+i39+o9/v30bocT/zzHa/Fv/rYHU/8HcSwJ5k7SF0TP+twZSFwI0vGnTtMOb
O2Pj/3QVkX1JYibjJvqVjsXP/jlN0+U/UO3TA3JsXEVSwhX9FzilP9/6hGJ6+mwM9hg5WDYN9F+q
0shuLKhCU7OzaLss9BkL4rjljbCyLfKCTSLFtx8uz1/cjRiqfnrC/3hJz6IVx0zQ5vQ7//yHrlJp
KBuVT11jmOTANCXjMbLVabL6fjF4HMNGr9zkGWeSyQuJEvcfQs9FXJnuRe9ujNbetX27JiVtrTnG
AQDgzk2RHtQBiAiq3JNntO6ureRrRzBsU5lXdhuf+VMbuIBE6cQ3g6ch2kH7DhVGiavKNjeqwcgj
SCuu2A5ICkcb1qH4HtzsSJJLfQpcHfVFymQ7RuzPGAtm9AFKysxWekqbamWKaosU51RZ1Vpiw7cG
fycS0J2YZNtFaGD8jCVpQk9FnZ1xyThpvWw5gQXuuKURdBqACGS5s0k7Dmt2ucaselI+Yx89uoUX
u+n6y6SfZ6qDDuUsDcbZG/XKCAb+5wS/Z5bh401cNFCnRuw+lFcwBl3G616PmmAI3n2IzyWNLmRV
K8YmS8qWRVHQXOPkGM28VNa8OIZ9LX2aYXPe5lc6fQ2TRpy2DoBlAvo+aBEnPg2OS7fSqD9Kk1IF
c8VCd8dLUmb3fvXVmop85kdf3Y+MSwRslZIvrQas3RDBxS4c5WvV3YZRvMEtswqCZ/SfK5tCJtNx
RdbVwnKGJXkMGXjuU0BSDnL0RcXxQBERhh4V15NovRd41fgmSKmL6P4YgHienCxOoNvAsx7HU0CR
MhozV+5ilcmdPW09OmW6vsnQ1nIRo3Xgne0hXdI2ewp8/yFyvkVWoy0CLW+XIpMHnD07vy/vVYOO
168uSCQXFYY5Z1KXLsuPNmlOGvYI7EbDIoB4F2TFHhTQiV77tnUseovm2sOWHXFMmXBjVdghClwX
pWnNxrlzCPXGBmfd9OoRKeJ1ZcgbMlCvyUzfjT6+6owGhneTILuFLH+V5Cc3Gjcimdnen5n1ICfO
FyESrpxoHd2NbjKaK3qSrV1CmB1CoBsz3tvxZ4YeZQDqK+y7IBjWkiNGhoQjK5Bv0fpplEu/CMNF
XIEsvRnUBxpY/oZaim5EzTUtC05RZNAsdfS5Ffrhkqq2d49F85ZSCtDmaJNvE7pF0GGzdWs2oK2B
2y+q6gXNDxz5fONHh3T60OrnCQKwJqg6iqumgwgZrHqYZj5muJjBWRAjCUarF0Jp18tV7ZtL6Ye8
iZ4C49YJ4O343pYxKYNcxFUWt7f/5qDi80eSE1IakDRnBg1zQkg9NcNfmnNKC4YslYUc3ghlA2EC
kW70153WbwXz85A3jStsbzHNiuLcW492i3AveXHy7hbr1MpBCGqhLiQ0B+VZtSlSFIgTaaRNOGxz
R+0tizgAtFpewbNi91d5WBwi5R4HKe8KCsHCoy9p+ONDAswsDIhhLOyHlh5L03TTou/CBssd825K
VBMzUjmLwpaNlR41B6Z7HMagkm3YIlZxhxXzWLXWsRyTb2pOGtYt/H5R2iyl4c9gxuo8WeKBdO3b
jrgylRWXfEAKRQJpu9b1xlorqmxUYOreacrbVEctPpgsU6HTgR7wsnPplmDHJIbKssjHddpZN1EI
rZRyY8myCUIgtod9iMpuUfQ+/ER714k62ASle+dqTrIVfYL1W9awqQyuvyKhq+IWccySm7Ob5DJz
Otp8dU8CwFhewhi0qCdhf9nbOFLvkA9wScZvjuKWxAJbr83JgVgr4YYWUXSF1euUYeBceui5l4lX
s4olWr0zWuLsDE9PlkNqAuep9avRbO4KsH/byScsTHPN9z4mEJ6bStvLxn/Ih4weXJbnCCPio8ym
m6lQ5gJAHG2EyPDuDGV5dJmCi1uD7KpNcE+jYQcrq2mrjQt3CkxC/DzFoGVjOng6LsRjFZJAmFsi
w7dq1y7Bxv3J9bVv0spI1Es+60G94wqwDjaxTfsqGpqtryhYMygaVzDviLY11Zc2Yn4vciX3GBD2
Q2S+BHTuwXJXH36EWjwM/JteVEfNQ2JWF7huZA4Kq44SgNCIQOglaNdl5Q8bqU8bLDLxvVWCitLE
vdX556QmVS537GAv8eCvQ52k0NCiB9gaJXOTWq5SYEgEW8GtMY3Uwb8Hsz/rx2xNZr2xjwy/5j1Q
bzHaVsu2MI1FOAU2a2ErtyYJuStN+gTLxQ47G9CuAkgN9D5iAWzsbGtSmIPXJiMlUbM3FgkoM+5V
mw1AKWNiunoyq9k1E7qz0qJGcfVEp1VgynXrWx+WEWnUYjGqOCbdq37U3z2rg/3MbQ1djPmGQ5Tc
ihlws+xJ4YYu5EP+BVyxwtj2WgEzXbh1G63zasTipMircyy2jwZtDmSshPaNQfBF3mFcsykTM52y
yo3tdBM7aCbHuMEbNpbGBS3Quz6mcteNmbF2mpmL7vVAtVK/u2pmSW3KtGuRaCVaWsTFhlq4Iklf
GUKH12YRo7TuYUNOydaKwq9J69Iz9RkFf2Ka3HdWuiLu8qobmrVp1kvI4BntXKxvSVwU22iGMoD2
u++n5r5R5WUanmrf3SNu75FtA1eN4mMgx13sF89WEm7suHnTXBtKi7mqUu6RzMAvUcTxoeiDlYN5
yklhTklYfN34SlwYT29mbBs7vst0hb/3ENBJ9LSbZjgUdJqS/g5BXyrv2pqUD9SyabJ1BMkq+dpR
08pnDAjfoog3jmbeGlYDzaPpkPv5+iZvYK0QO8adNCafyGrKjdUl2aOKm+oQ5lZ7aZGP4OuOiY5l
55Jdkz348C5XZi2iddaQrtyI/2TvvJYsN7Yk+0WgBYCAej1apa6UL7BUhYBGQANfPwvFIdnsO3Pb
+Hzb+EBVKQ8OsMO3+3LHu1NU5MzIElz4jBZQ1BRJ8p5EZcA3xDx0S5q8/h8OcMvS86893jK+Miqj
Slr2EkJi6/v38RWLrZd6EGgPfUfVju9dXGzhQSlu//2cbC+Wsr++DlEpII4cEh3OiiT+Aa78/eu4
SvZGV5TNYVLhsXf0hpz83izr67SXn9psnxsF4rlDoI1ED2SjtWiZLI4NmiL+NEy5Ae8NR7Sb1JUv
bdR/Gu78AOaqWN7NLp0AkFaMUbALc6znwo9vwhgvB1oOCETLTkEXNsM6npxntw9/X4b971GRo8z/
/6h4q+JPFbf/j7MiH/bHWVH85sGLkALr3N86LQA/0SJGUI0L73dT5l9nRUJxrOoXZoW0cCC4nOH+
qOp1fgsgQVl8Rh9hA3PQPzkrooT87Zrk2jd9vnrgY+IAk8Hf/35NqiGDj5jV5gFgd3yxJ/Vqa048
KodQ2LbReEpY0ubNvHdZvqF98y7PNcv8FiQPzvKPypOXuuVhOrg5bYZmtPaI6q56CiupV+g+8xGj
dmOwFhusQ1HY5Q0A9Jskad9tqldp0FMdy4mZk6KeRusqpqIa+kHtHBoNok56+tvNmm4z5/GrH+Vq
WzBHrznFuec0ISKUiHGbUJbTyP665WHG4HKcJjoCym5AXKvaK5cF/XHmsLnqx4qSF4lu54rrKI6h
utBIzB2NtAStonM4XmcvNaH/dIDuqOJXto83uW8ty1qLBr/GvHJpX+e8tyTzrpzK7TYTHUQbFJhH
vyUpN3nbKBt7tm/JhxE392ab7AYpdiyfUS3rIF1LB40w6RSbi2QHNoE6Uqe6InOHH5JpdIH6l0rd
TyOhD7a/Ux5vhUgeyC34jNJOwBTpXodJ7/xUEedtQoYM9q7vvlV1f6UI16xE4bbALOmq6IasYw2M
LTJsyD/o2ZA7063PJfC3dV85P+oivU5zuSsI4VumR8DCL5/qIvyhvKncNE7y1ZRRtFbVlBzswvyK
hIsrTtkvTIUHxdZnzZlg2s4+4b5J9efJsD48YjvrEZgtd0APNLZNES+/a9bW0FDBkB9cNrerxACH
DyokXnHeivfmOJKhC3zNZqRsga+7Do0G831a4Pfnsat2uV9/1qX8sEzKObDoYqXZzE19CDruc+ua
DCQSvfMVa/nOZwUUHXpgUhpBnrMuSODjauNsO8XrBDmNrrZK7pOY866Ssj1lZdofWd3kIGOrI3fK
bTfCJq9YBZPsgpzRMe53hBmWrtnn1kgHTj8hR7Ao05sMtiNwVhRcV+gtGX9/PVEhjOeK6mu6Xe+H
ebGgmGFI0/z4I6mhoSv7gJpyCfxkx/snO2aZBss0X8c+31KCuLcSE83yg01LjKQol1KDjCelr8yP
UcOnVPWPORt2IpfhGkISvXlMUFvHEV8J9/o8ErczOHKPjqbQrdiYDJvWdq59dufs1gDLw4y3r7tK
hFtvZv0iC99nu47TkRFxjA34zGI7twZKA7q/ITZm1BtnqXy1HX3x4UwJx1wQ/msCg5h13PjAi/sx
1mm1ST1Wb6BQn/LB2ndWHl3XVUZYynNPXdgQMGCmJYdRcsQh3uFa1b7ogGibSEHVuMuWCE5m0MeW
JJ82gGyQFwP1KIIldO2ztMoG8Rkl7mUOcGe78OiWhkJC5IbxUXqzs+PC5YBsdkBlxVzvQapytG4V
PWtdgdJTph3LdHyfK7pzkm0467ukKYZ1b1l63XCn3o6DzvkhgmnXjuTmu6X2mCIaFlGxVx5EbR/G
Orz0Mip3Dgl3FADFKhqa+ZqJsV1hKbuwsSfUJ8A90XChgvmlbNprwx8hFHj2fZHgd6k/aosMTxaF
m3mQJ9VUtyFmtpWd5BAoVQxDyyQUzEm7T9LnscnSPat8pvxB8WKIwjiluONXyssoHggKrvRQt+uY
kQWTpnosEkKLQ9rfA7n4aY/WU9zPd3NQzRs1+TjOA/AX3nSeGo7UscQimoyHbGDJ2IpzFc9ilS0c
SRHPF2Bu10UZ3ya4UDJZIw011nU11D7XkclACnFaxckNtBrEPQ4DJ8OqGFrKKViPQwJxvmg4V4SG
xXI9m+M1jH1K3NXwEw4I2FuX/J7Xm9tJ+Xpn2awW4ULnSChjy8m3CpiLQcv6MSodx1U6dST7cz0Y
V3kTna1Z3NZeeT9jHVvjPasOdTQkPzXVJe5E9Thx15KuOh+FwdJMu5ntEoZrUdR8Jlc3QstK+2yd
zdziWK++M4jBbu2dx2SQD2xB4SrZ2JtkilpDKV7E/klejCz8bgea1SsvphXQjb81oN9MNXJdTSE2
fJmsvKy5FaJjhdvvuW/hvEj8h4A107WXgzqJOusGximDWe4/QHtY0sjpmqr5Y1i6H0YG8hyLDuRk
o98lXaLXRWbGG1blOGAIrX7AMUxf4fGQLm29Tavbcj/6TnDMCKxyJm6GldlD9MktdBsPKhT7SJHu
jaQ4ZW55NsrqsSsAq1jkBUyCGSR3h1dC0U8oJCabqnZXKaBChXHj1bjv7ZzfGOfPq7HXb2MMb8cJ
L7VZX/+am/6T50f82mwHAgaufztAts07t7gy/dsQ+dfH/jFFmr/hD5UOA6MU2F/xvP5JXfAdyeSG
/m4yTDIP/skx837jDzvsvzyPpzyLhb+mSPc3m8POAklgBfyL4vAPNg6ckv5lisSkDNyUv+CHMu7+
fYrELIJxsFXOgUNnTG9FEZI9DZ68pMx2JdjTJblXEmTPv6CkcFnqIkOGaPe0KPur3o2vYQ0WtARk
VO+kiN5m3MtVIu2TIToUd5rjV4Yez0lPy7XOJAVphB230SC+ZYdgDYmqusSjSjepnsGkY2VdeY3z
IUYAiNTcgLvyqKpvOR+FlNKuIUJ/GDLyVlAPu63bUCBt5bPY0utirBXK9Gr0+Ep1iAUktn5QF/Qx
e/NrW+APMvub5fwdddUl8yQ9RrGkUiCp58UB8zBmEBR7fGVK4Ao3QrD8qk3rtZW5j5k9vlh1/rZM
Bro2z8OydO7i+iXDxo8x7m6wR7wtgr6NLpjWjnRyrBaFiQGhVLtJQGzKAI3tZ2/J0sJZALPuP9HA
/VYaJbODQATpEYxFQfN3ZFe30qacgsTfTdjjmtLZNNLZieCfdXmI56V7yFP5HbRosEM1QAXyBSDD
5gWN8Uu1RngZzBY8wcBcNIzcb4bR5sMw468aD8NtnSAu84gis/g4U940+/B6ug6lLhxsXH9UgqTJ
QeROvamoy1yVuZ729FbeVrX6QgPlzgMKA4vOcChyg4muv6N/Fg1Sn5t2fgbIcW9rKGAVbMbSdu97
pzmzrrif5/CHGC0C7bH1CmbthQ3Xk+9YD4CQzsyF58aL3nnJGLfEm1lPVw6wLEzOzyFfJUpKTihd
+Oh2MxuSwLxFy1znoq7WwVLMTtHYTvjltxsaZ6svbsykPKmYNpRqvlSNfKNHPcdQ4T7OOUiKwajT
U4tOx2pdFTttSXvr2zo/4KNi+9Evham6MTctHbKb1rOfrFZSVoa7i7Q8QvVozneV1uQtVHodZzm1
m0P1GPdUQDAG2Zt06A9+S0xc9tWyDgoK7AERkVqH8CibxEMix3NT2I9JrsO1FUyYsWOcxeaQjasM
8NOKJ6baDTjUVsxxgKZneReypkZoR38auPD3YUTENq3SjWdlMV6DnPQ6fCCy8ZKS+KJh3WPyriAa
f3Iz3WxEETVbc8Y609QjF01pD0BMgPzns9lvWmF/l4lX3dmq/m4yh4Jgk3McVkN3O0od7NnDklbw
U/AMY3dJ/PonljA8Y55DcZHcCbv4MTXOFYcEjpSY/dY8o6/6jN2Dnm11ZZGBXLnuzIOp6uh5K/r6
CHf7QlknjYSWpkPWZBcB29Y9JI4veAjnV45oHoacSKwfsWMw866m5Asa2AiEwreJc+Nsusnt4bZI
DNxnWXvHdf1mjdDE7aQ+1G15mfgpCF475zGik3TmtU/tkHfZONRbpwxOVTMfB5aeq0JWA0KLuCEY
Qarf8hpIorzdvBKU12gn1HJwyGP0S59y1/9Mp8A4ZnHIrrDPaTcwJpL+gYlJrp6O2gyNZ6Mt4BdO
FSNLOZ0ZxPiqJDLX3A4utm6dW1CV7UVJ6MaxyUWIzW5cObk85fzmqRxidYmmjT9vKtx9FXakfOQF
ieHTKcGXY6he2d1wdEvrsR8Q3W37hrvKbZ91B01wvPR8xvPewUE4VLed7l3SxzSjcOc15fDuttM5
FFJugsRUnCnnu2KpvqnaaV0Z3j38/J/E+iifzpsbglznpnd2hVvaCMMlpsu6pSEv47AXJiWORyc/
Q/o9TfVyOBSDeQC/Oq4ldIlNo7v+C6GbvDDfxJYwIYWGs/pqMXudyEMtEDweBHZEPh79oaOJDPIP
YvSzSNP+oDBeb0SvvnU8dnvwySzLpLMzRf/WtJaBpsHbmu0vJ4+UDDWHK/fOC7nDUgh0Q5PclbBY
KBY9p6rc07cENs4z49bac/Ep5fjgmErPqaZnefazN6esX8bBHRh8iVtBCFGY4QOeCQ0PxJUVWZwf
HaPcBKOd7+tScMChBpEIu7UsUKAllwOns/gog5GfJh6usL/XYFpEtHPoi1mbFe76gLatsKjS92zG
RQXh41FjCt7jLlCHHorOcWxkzYEkbtd2Xeyg8KBVF/m5Huo9NI4fMxsL0Qj2f0azcQDFrKiC3Pts
velN/GrSgYNaN+c3vmEFUIfqYIcnV7Clx76cgr8k7wplBA0GhTt/zgRUxwLZ4IcXCviRHNQWEj/d
WfypbMe2ijEcUxuucNCiaqzBufgccYllnIdkCDaRQDOo9GByC6D+PWineGeOHfM5VpjVMm1zRVUK
guGscfLQzFHPsXdwclg2ObPRXhrqWbRUYcfLk1cMiFCe1peIDhNSpSDbZm98td0YMkqUsUPUJjHa
uX6oKv2ruCk+OaGC4FhVzjPtnNWWRqyvcuisdd6Hj72XG6tcghGRuWLjZEL/GVN1HxZJ8kQ3arit
+krj89S7wf/FKNLfgmMXV4gH0MLOdwLLzrpH1l7LUhHYMJetesutt2fVNhXWLnBgYYTF21Drfi1G
EnU+dBRuqjE9XBzIU0GxTNikb/YvYFAWftVdhW8TfuDgFGvdQBcKONZsSoBDVoBIBYAo0Uwn7oK/
0AudSC6cIgCb22ghF0H62KtfLKM++dEvdKOZRuxV2mXP9i/mj3OrACF1CxHJBI1ExO+nCyrJL5xj
upRHhEnNSq2h18Pl/TUvjKWggbZkpPO2WvhL9OKyX/SCJ/yN1OwF7xWoJoO6BlawT+HCcDLraDcs
VCfPMF6pfFmLyl2xHNh4C/+JvQAUWwUSCjRUXlvHzoqvohntB3TU5PUQfMYjwgOTUYCvtlkwUzO8
KStjQQP5eutDIVp3ZfVq2+I7i6OT8GyYi9MBsyPGXdmdwc2e4Mh5t75bH1x4V4LyCNrn4RlAwiog
YuWxImzdFLsi6miJTw9DO37qOX8cDH1V1PEB00/H0damAy9J76ogA4MqsQYX1yq1bgA9PKcLpAuw
vXWEy3fTwu8imXIeFqCXKDvqBYRmwb/gvmrHup/zwdtkCwoM9PhXusDBtMnzOrXsjD727pK3s9q2
ZkDjHarpHcyr4lC1y+MnTX33hU3Wy7wwyMB/4XHX71GCSNKO9nPZTA9jgwSZ6+JWhu3F4Pm9ZzeJ
UBhhbFgINA+j0/M62ssaIgvwudRJEx59INsH21PFPpF988KDZLpuyt6/5bQidlkQnQcXNL/n0JPS
KgwETXUP0YLlK4pBukgHJP83OVqCRFOY0RZyPQD4EtVZhla+Nqrxh5Gpm3ERJfgGzjkqBQTgjKcK
DCpuDHe1L5/GZP4ZZ8ZZl9xl4ix9pBZJrDwuC+QxLsRokUSSRRyhTtc46ZKt62R70y2673SAqvLc
ewLB0IoOPuLqxkJxYSuCb1PXtwItJkeTyf2ItSOIGfgo8WMUIN1UaDgxWk7Rx/sZbcdfRJ5utC/d
IvtExBIowkMKIlvBq7/IQ0EcXc3oRX7ua3TdRj3m5Hmu4pSGUIENl50eUhOaXLDtF8SZTcx+49rl
uV2kKf4zKpUwca6Ui3RVimrpGwPsO1BkQAhOhucsJlLB9/BcLBqYq+k8HPsIM0bsUlwnPinVmWA3
mfza4+w9CbOKW6LMPnPS9itVqhtZJsfZjt9iA2CpSZKhHXJ2v3JZ+zIes5/1T6QN+Ad/iChJtfd4
R57Egl4ye4xGDNsf4HMOyZLZgxTKA3cMqsOARjjUFoqu4JXy+34DYAC8ZrKb0BRnWlGTMrmF+vBk
5SyFiw64QruIkU5FzUtcxQHzBcBn5dvXXH+bAA2zGOSunyikRdssMBZItM54ET2xIBO6W4TQoh53
LspoNocXU9TJm2UnQE8X+VQKvC9cWBRpLuJqlpHQIXV5m6K7losAG2b5bp6zS2aahxiFls/1Ix8T
A3st4u1/vNTxC09iIwr8O6Xju/1U7x9dHf9N6fjzQ/8QOsRv6Bw+Qgc+SntRM/7UOeDB4WwMbI9V
mmfy1f7gtdu/IYg4eC/JAtuC4fcvnQNnJUgRrJhL4hVz4j/blollG/bXBpdtGRs8oARoHQAu+VpL
mPe/GB37SKl4Cof0UIjRX4tWclfXpdprJ5o28+yj7oW4ReSsp3NryZ8FWyBkZ4yMIh03BXLevh5B
ZBgjQ13blncE7KtjtLwzzWDiTtwxCsmZFnMGuueqxdgW9+0XYahwleaNt+Kw+WJ0pUHTBW0hyKb4
tkagrw1Fz+tUh9DMOTNmrlvfmX4x7SFOVNvG4B2dI8V0bfVE6eEr/4weT7+rn3tXFM2UB969HI96
Y97UdQUSkA7tTo43eqRM0emQpgXcScNRPnZtfR65364q07wewuiuScbr3tSvZsimzzbUi04pDREZ
J3QjZ2RpfZ4u2QhAM+NQnif4e8wkxVdJAV+vq+BIVcxHoNsXf/QeAz98skuLbjY2IQOcsXXSmLSN
0Ll5gdIon1sTxJ8aipPVKx5FPuxL2CNZiwuu7U9RxRFCMtl04Xq58nhEOM6OrIYyNzozWM/NIHEz
c6R+0vbDteO0a7d3xdqfMCAkZIfS2Hfuotr1n6yo35Um/1KOREzZbbSplzxRTUlOjQaZK5dDGTfK
KgPM58/s5whGLUnA7k01eu+HEhFsmsHid3VvH5s2S15CsNc8WevPZJhW6ZTdlmVmgUsyiSX5MZ6R
5Fli87E7ecyT/h1XbbbvSQysqHAuHyMiWk+Tar8DJ77Pp9Q525atr3I12Hczxs9TGaW7hHClEc33
qhi2OJWcC7WxLsOf+RjV7T6yI9p7Gq++eGX04JRhCtc5vwlb+7sOxaG2PAOeTI4xNA5BrPjJnYg4
lpqD9eya3jERJaRuGlBCEX3JsgWp6sh3i89CySPzpneeBLuXIV+C0K68i1Of5alfWdT9xGN+qexJ
07uGfa/qzHyDYk13cZ1/G+NSNRlh50QwvDOq8iOo068x8h69unpVwt2YIyWWbRfvOPpf64i0LBMM
0uK8A/JzZxTWfedYO69lcunDeWYasCraDA06zrNqUHtDefRyDVhe21GDa7CJNutJ/RwcajYtt4QQ
avm4FSuBN8UfvlilviT0zvAI9t+7eAiBsYUXOblfLYCfntwzFEE5P+im/tKCzqCEtRkMHXjLHbqE
WKbYMcDBUkzTfnDMZyhZT3mImNmn6CGNxaLcappppwdNangSwTqq9UOT9i9VF72zkHtqwugqmZJT
C2Bvaw2UgA8FVY1lfTO0iixvYz71dg/cIbGeAul8FG5cYTtMv9gizjyTxztreTYaNQ64uB+Km7hf
clWkS6Q5MN8Ak2K2gjPYB7beJFxmV8Im+ofpveejelyPRHW6il5boSPSSHnzKQuFqLs4JdvU9Dc0
/tyWwAZwnjr2rXJTcRzNirkQHDdE+StgPQTNrPbazVzCgUbPqAYOftuAKURitYyNovR6OSUsyzH1
kZujPBCWsdeDWb/aMa+ZpVGacikxkY+4xRyL3WFixhfDG/Oda3sVmxGDOLxhLdpXtavlxBhF78A2
tiGhQtW27OkClQn4vTQvbp/SspMkN7rF7IslsGJHkh9J9cactNW4CunYWw8si9baJ1waZARl0deL
+zjCbhDVI4vRhtjNUkY30rA7cYmvtSb2lUTBe+TQMTe1NhWx7PdtFVo4msFYirDdzg3tobksvZWU
OOAEx+EtV1e081lkUqLFVGOTEtv1CIQA/fDSsUaT63kWb6PHYMR9iKI/V+ZbjG+i2lIy5t41NZe5
aOr+2ULgWcsET3ZX5uzjofdxArfdSw8laV0q97WWYPAHh6hQmxR6X5mNczLsRXqaEpRTOWTbTsua
K30kFzyCBm80dlWIqU9V6nxmrqJjMJfXMfE4EPEBuruuqmOlUYewWWb7UDc/qQz+Yrsx74ml2ySt
UoM6iKzdRV4nKEmX+jD75gOqW7exYs5mYNqbTQ0/AbU9O4Kjff3faYsHF8agfzdtXd6x03fFv0xa
vz7s90kL+5GNt8jCfAQ8x+Jq+XPU8n9zwcSxH7IE1O5fiO8/Ri0AcviYTGE5grUTO6W/Ri2PgjtX
YEwSjo25DTL3P1gpOb+qb/7rqOX43C6FaQk64wJJsuTvo5YUcFRNatAJZdJKxbnK3AVePB68Nl5W
HPkxpvpQRoMDxZj+Dk8HBUUdMzd9ZzmrZeCGzUa8mkOjMRCSZ+XRn68J5/x0mpKwYtk+T4R8sBg2
6bZhsYpBp44weWYIcIiuK1tY08nzSmedZfKmCuXFqUZ60OEYbqM6x1Vj4ge1+mkhKmGhjavuvlZs
2jMfmoaqim3v9hhfZ2UcYxc5WzneS18zWaFQmyu7BcPaWmSzAwesqFKy3bqRfRUE+olBotnwOlC2
YNOc6ZIZPPIrzwkfp8GFloqrsFXRGpjTZ27UP82WG1GWJPdIo3TZDYKdmof/JfWtJ9AAJN9UC64q
tykJ8Dhql+mltRq8sE75YCvjtpii8TDYMOacrr6MIcFzvGynIZiiFfYve9c3wRPYTZwtCTvmKGyf
anbIeFWJahgmTWscYM01+vSj43r3/sTYllriu8254Qf+fON5hk2lqPPeGfPdEOEKA0+zGdgzdbbL
vaqQX0XV030QIEPySdnn2w2UY55cCEb1ikmD/YRH7UjaIK83nftWZHm+D4Px0QigPHsD23PfXkud
/LQwGmnO142lbsdesoOvwmDXTtbEqTUMAWRW3+ZCBoWmkd4NFrYex0ZjZzv5M3L9m2EosNQymLH1
ZyLxS2dntzMXhZxY9CGXURlmvSmRDasAhusim6bXKs9fSd7mmGSpiOic+nuuBZatPP1ZNlBprFZQ
1yEifNgujQ5Rax+Llrr2zu/AZuQLICZiByWHDmevka4d9vjryvXTh2xBbkW5TwV5RINshPGOESeM
KKqhRN1SsbunkeIlMpRmLBsDrjz7RsxIYlY+PpZ9qPalor23rOKvbMpYxVZ2eUlwR7AScK+Lznvx
YUSgX7VLKqF7iot54oBSEJC2vGvDk/aZOpAvFbhEatPpyuh0tdFEDFb+BBbJmMdPozY/88Wyqnx8
xZ6XDztKbUKcXwBFli6VbHgc2omsLoz7Ja+/oTfoJu6w5bd9Y22ngR7YBQyzbs3pIcqXjSowIMI4
7m07tEc9NV94/pq1Vbr7IA/FmSaOA8d7svrh+JN62beMDDprFJgBXnjDo4rmXctg5hWXMDDNi5+a
7snKGGqziOVwX2Unv1r08aw9dGUJPXr0OCLF9W3d9Xd9Tlswg67a0YaCfTEajnEUNwg1/ZOobE0f
cjDu+lY/zYNHC3tXXAoWX0WVA5qhFcDwmvkqZ6GPQzqazTcxomFLrf1nz4+vGo8KL8vJo33tOdEG
xf8e/Z80TwMesRhywBv+MhFM5bPWOtupflG1p+Db6xEvzMqsL9bEhRcZUYc3jSRW0ja08mLu3zic
yo5KWTcJ5daYhtpXID7FAYAQ1Lhy3lA+fGY9geq/ZHWCDAdjXxvHWkAjT8vkvkjDj4DW2TUiNKXB
ZTh+TzJ9GEKj2ibMBdsqKh46AF9rlc73Td7fpSCGuLxxA/l98tiH+cU0qztVV+jQU3Dvmaxylx8A
Z/yTzSlon1WTscKh9Fg4zClhp5ZaQ2fNYu22SmrYNnF761qLhq+im6yQax3VHwNwdLyMHX1QHfAZ
qpnmtT3VJpMJG8o8D1/TogsptsGomY7Oj7mYx81YWNGO7e0MSIF4GEVri9+JZY2F55zaB7D0aUPJ
iWxI8oV0su+l2ecMi6km4sPbkS6lU6/xQoVOrfaV1ZxA7lLqrubPYVafTYYSFszmdnSSedtNGCJn
g6LSKPZueglsGGf5tAl0czDrWDwW7DTYUVZq58kWlhFPCDsP59s+ysdrkSpuqJUOiEjZLvgIEiRG
F3CHgIG0VoPPTiDD+c4i5MaK2532eQKmNa3kiTfA8mGnHPUd6/4BxnKST+HGSLSHKid/4HZo1sZk
s4wAl4dr0Co3cwvBkcXfqqeiYFP01r1seMCNecklgi2h7WHz94AppLS/myJ98Gx1P9rRvPXred5m
PY+ltMvxWuDbo1VsPoWmPkcuVjELIFfYX5ld+YRtEEm6mG+l26BQBgBReEE/NOQOb+jfzM4/dU7z
xnabqvBqvG5y9jGUdOxSY2g2bcg92IYNsTPr8Lo3ktcsbau9VbDX7kouuNSPHoyEhSgV3uTfPdJh
SVKASqHneQlepTcJH4UQoJ9z+iRNOy/OjlvACqyfpzw4C+G+uGH6GgVkzToHWvPsD6+UJn0YRfER
psWTj8PhoNmHo5MSyRp0PGxqlJrNoLtX7cTLenrQG1+UhGGqJoW4VPPsY0VFjULCr9p/KfwMltnM
XN1L7hwd4rmERxaMbLTC2XG2MxjPOTRAeyyOFL92yr2fN+9OlfP4Ujvkj3EvHOdMrfrB6yFWzNj/
pug+LvnNF7p7FIQjY13dAvxefDVRGrwMjaMRH7ITXtjpqAz3jdVfu2mxdaxtx6rWeBwECJCCsja7
C8EQFcmpj/2cxYofbCpYD2CqqmgTYqYA7V+0O7+37kTMokMkM/SEAI4OxzVuhU04EXKkAGkKknts
SkR0C2txgGOwCNsk/BGhZW+CaP7MfQXVwbFskCNKnjTUG75JOW9oJFNQZKpnHlLdIUgwApdVFYFU
AysRzx0GvQXDOyvVboY4k1B3AS/psRu3Nii6DXxtwSFa/4ScAn43atkrNeqHoeJqY7lzSAWv+Ts/
+D/ZsPZLipX/g1/t/6q4/3q0gKH8V+bBJPPA8E7QxROAVklD/K7iLvl4F3gjOQThI8su/+ePo4X3
GwFywg6ebQWmMJfzyF+ZB5uYghXA0+R8QSrinxwtsP78dxWXQ4W0bA92JZKu+987gkYqofPOoEK9
NuQPtN7k1s+idoM8cbBr7pBqkMhUMRxqRLGz7zNVzHLEq+lcOUlXnUbd3Gib2mjhlRXPTucNoYWw
UihuzZEWQCeZroPM2eWFdLeZzMmQJHetOd8g7by1uvrZCYLiOvWu+GWQUG8JdpISfeJepklVE8zD
8kBVm6uqLSXzl8jsr72U7HtHv+cqjdtTN0pOO5GHxMfqpaYvQQX6zmSy7Drz6MjiStRYiO2gOM9G
TG3h9JzaJdjEdhssfFciqgxcru2sTTE+NETWuY8fRN+A75qnRzV5Fmbw9kzbxWeek4YdPOpEBjO8
GCnFE1ZQTSsUPZJw+XB2PdxIqly0tcZ/R6q+mqfqgfxkeqxl+MoffjFCnk9Bqm8NuwC+417TFOxi
bYfxFLuYj3OGxbxt6LDD+CY93FLI6NWObmcBlY7hCd07J2chj5RSbEOtfpg4VVZTYF3Mhq6R0UDz
DUZ8e319mPoUHdl9T3R9wox117jpcyPp/nR5IY3EfWWCxFBrui9+Gj1lDkp+N9KDZ0hzayfW1mB3
Req636txcDZ9yo/Jjd/baGM4Rp3DK0CM3yB4uqk6j7k3/qb/bGdGySOdOd8NJiHL904ATBlFIMnk
pXNlAnpe8YU4VQ5YF6yy2lUdBjeV2slh7nrGZC9ONrWFLFKwDmD/Jss97zFIM/YkXjE1Nz8ID9No
SZ0axmRE6DYvEdylEY5bI8d006XoRtPo+C9Ta0ZbobVEZFp69TS9f7QIWlSVV/HNqPKOxTIPUdpV
MAbY1jSt60wDfssanEpYqmgO7AP8+6Ubb/uevr0ipaR0hXMMQlEODUn2ioskvGOkbHelMZj7sqms
HQTM4LHEorFmZaDXvg11IOhbyqXm3F0FyzJ/zKZmWy9MKKMDU2v3EY6Yzjf3LUFKcpKevRKpCWvL
F+OzNcT8j1TNF8P1kPui3LzClvYN39Pe1TRf45qyPoqhUpRHZj/yOTrJAt5AQ3OP5o8MSf1DNaZc
+RW26EySMuKsDGNL7YvWfMaNxH/ovOfGKQ6NPR1l0T0FNth2K6lXM6C6oHFPKHFvcYlLyw+oKx0L
BCzvKxm9Q5LiF7Lj8S7Q8wH1LcQbhO0upG+WCktjI5z8pQ7ER6vJFSedcSh8dUTH2BsZhb+iL1b4
xu9Ck4Nk3P0f9s5kR3Iky7K/kug9A5xJWfSidZ7V1GazDWGTcxaSwplf34eeFdXZ0VkF5LozFwkE
wt3cQwfKk3fvPTdz1pbtkM/w5LCLiDyBswoqPq7tuGBTy5clxDKe4ujnzkOZISK5Ubw6MVWjIBpB
VPDXWxR2L0+wCiF1BmhI4xzPiH14Z0CaSFwPNKniO1kGobV0Ku1qtdmR6fF7+k1XBI/Om+PR9odu
Qn/2ZZz4YPiN91iE5k8lrYnciL6xej9ctTVXt0E0l8BpvpWMrngUdvjqmLYLizETfUXhLEE4mJ5E
P5Zb16dQPAm6/WSweNBK3I9BFRIW7eIl7tU9jiUCS237M6Qw21P6kVr+Fn6u31py7uZIrH8Y86eR
PY4o1XdHq9LGKq160ypQ+GQ4ip3o0CHoZ3pwYMivEgBqX2MWqvNQRE+Vbq+6XPBmdjbWrSK9AEvu
FlWoPWPo/DRiz9kouiniBD+nFuMmA6pT9uhSkfvJlpMEb6c/OTLaR1RzkbFCqYDjocCKLqZQfwyM
/tLI4dLqbI8cBIdFCR+tU8FLEVtfSRNeCs6LTTn3RHY9G2YVVccuDA6GPxxFFWybRrzpRfnIwlos
CLAguOXDsPLLARiB+2KU+DuNqm25doV89ceSf2yyz3TO02QBDt5Sb+Bwewzo0oeGXBHyhu6QfTaF
pNwYNV3l9N31erWqYgre/OghxeEw176LRRxYv/yWuEtRWNexmiAr0Cc6auJCch2YiXNpR+tKU+Nb
03LlbOtuYBZD52RQEyvqHgGg24g6uj5OK4Put1IlyY4/+WImLHS6cWAMs03Q3PTTL5Te0nofX1XS
3QtVrIuQGlsRfdo2CQf+o862Lz8bPaZb1k2PFkUIm8AYb7oyjaupJrbFk92+BQNhPq8nEE2H0DID
SnOLMkJB3PoLeMOYkKrCZ7NTjtmJdL61ihUiQ6HhNEptnJk0l4GzkIqrBHbLjVBts6NiFz9OhRWw
CuSMXTFemoatv1bMgbkpD4+DJ0Cycn85FixuVmE/1wS3yXgid37yqsQCfDll66rN1iLV/JXJhYWI
F8GTHq5rBF0FKEZVLfMRkCdehBhXtotNVLeiRafPOpqyE64iTXLRW43onIPjznSpRMjzQ9b3h8gs
vjLPP3ttC0+wOfaZWlO+vFIVVuNmCPa58P13ZmJczhEIubHjo2Th5ASrkT7akfrSE7U3ZWKtZRpn
W4NCCp4H9HoVzUcfkIifxdITAcb0IA0MevloP0Ux+JHMM95dXNBUQz7OSR8Ld7RbBkc9zX8iXNOR
j+ExV4wy1thyGBt3lepI2eO11mJM17ke7iHxvjRF9Yi59RzQ0sT9ge8Plu1+tI6pZj8kWLm7Lnqt
sXbX1VSyFAoeGxHdc0082pN9X2AGJ8cIGILTs46GFzrksDjxga8CrKTlsp4SkxFpJqDPFnNcoN+1
lHcFXU/barahg6KwlpNpX4DcLVrX8cgToqFEnXcKbD4NvXdzXSC+Of72uPCffDDPMCgtqDWVdwpL
rjwBRMBTP/sEs1Zexj7/7rDNe8l0xlXMYTM76qmk/emi+iHqGW1qlaTLcvbfa7MTH2/8tUhybdXb
oIPq/EfFPUd3NJAmyOQlxdHPkvm5NgSrJIXRyalSd8tOhMzQEEcbrJwURZQSLTnk33JBfE9041eu
TY+gMrb5fDAM+ruWApHTp2trhN96lD+jsb9YHc+FYI4lgMj28ZUTVejJLGRkF/I5xNBPWEKH0MAc
15SnhKRDQeIBOxDtQ9Mb9/5P3ptHhzxr2dEwHvHJUJIH5iRaSHI4AKnMqyUka4IVCe1NHHzpZ+t4
IChDF6dUGRy8OZAxzdEMvcZ+7Asurdmc28B4DPUx84qTNac6iEP8ZHPOw89MHnzB+C0rGigVnVKh
gZIqc/NgzkGRoAsAwmRATXTAgauWPEkzAhmojeTCx/695NE+98h+a04g11Gh3Qd+2OxF4j0r+oYX
XQxyxy5bG5rjdB3m9CYbGn8J2L+AUhPZe5KTlLLPmc96Tn96hnpp5jxoPCdDtYKMaEFYtPUca5n/
NiWVe1/zKe9AaFlINemHpjPtHZ5tG3mt1+eMIovSviKW2hJQteakqjNnVpEKia7NMdbW/NasyFg7
VU8MFCvYTgYm20J9x2JxR2j8MyMUW8/p2GTOyaYEZpFSHNaVZGiNPESfm3O1ChPKtvidtWU0A3xD
/lYxdoY1i/Jizubqo4UoOud1ReCvEcNJ8BLlnZx6V4xTsIBxPs6JcA4IwKLapL/WsrvNpAOIKFQP
AmKn2klTn0PS+dj/bFhcVPmiHQhGe5p7yRmr2Hq0s4ZQTWxpBEqbBEuAwyYpjOZxyfjM0+pW6Q07
fJKbRz109K8h8K+l52i8m/A1B3u0dy4FF2qVZnm9ocFHXw08GPdJW2NLH0NK51iP44qO7yvhn/qk
zMj7Uucx6M1bHGbtRs7dXEHJ4Fgn4lSM8up3/r4iP7ztCue1Ccp7PUoDeJr0fcZ5RyFNHRJjTlmQ
1xAtaVaLDqUafATwBNEJi2cltc8uyj5k6s0t7epkaD7MLU1znuwoeKB4dJWl+BxiXS1TG85sNYmC
1MvYrFxEtpVRDOcemA/V3kQbPKPc1bijwffwZEdIOVRTBWRS6O2yIZUMPn14pQD9c8R8ofu1gG+c
4YWO6MwcNANCO08SyDkb8oQhf29L4xMVX9uR+skUC3rTtRLZQoZHmhp+XF2+k1CkwS7JbxSTYaZp
szsbjieaAffGpDR/xex9aDRnG+iSUTHHZvdvgRaBlrfuvxNo3z4ymI9/xw7uv//n/zB+L1/m3/On
D874A+A8fQDCBxoCluQfVygz0trzfMukn2KmiPzHCmWuUrYMPHJot65N+AzN9D9WKM7801ieeI7t
zjwJ7HP/gjqLBPuXFQpFzvysWTamPIutzF8Cf5P0ZdIEBQRKG/Mu1RiYhDIfU8cw/Gh5kh8jbElc
JeAaYFcfd2HUA5fTwpBgB/tmO9uUes7KJHJvwcRSg9vTKuoMyuh9NvlUNhUSQnwaFOkh9ggul5Ru
5UN25qyGJoiswJgks+RmVeD1ZColp677SJAdAq2K0n1m1B9Gy+Yvle5VWaO9MlpQYW7CehYPBWEC
6b4NJXCtyrvqPHhp9yyKbRVngH0Sp8OAwlMQr8QHTV9bGBnRHlkTEZPEEnk8tt9Rb16oLQPqhFcN
8TBtF8EYA3sqmzNDYLASnqS51WZIgvuQNPbaQVdZJBNhZr+F84YM52/HvHrCddvhthupCGi9m66x
70foOfkx++wq7N/HLtwB2pnR/ynlvfZbUNYYe52Yi8DsdI7nrW8dEA+E0R0teyfDYhKPX0nLcM7Z
SGZv/g/2h4f5QUf5Vv0uRm/vDpAqshyHjpcRki7llG00m/hmVbHHcqtXT6+elHQ/shkhib+JQ9uQ
r/7Yfjt286134Z3IzVsph08D3OoiAHSARpR/DFPDcW2yOzF1JPeohseWMFEvqLT5clV77zjKokgw
CU65Y/OyVQ3X5rF79FT+2NLVClzZx1zfRRT3GlePYtkwDH9xZBCZU84XHB2LHT6EqpQLHL+zINYZ
SbGNKlpa/S7t14XJM9jNe8mQ7P6y2grsuhirpS7M7jb0gBRDFl+rkY196DTnIDbPGqSuhV6QpHAF
2Zfaz3hRJeltV6dMoxCo9dYoXyKmK9TZ2YBm95ywOR6A0Cw+QmVjVuqo/IA5QAac/cXSNHGkl33n
Lr0kDq9kCTbc8RJc2oxDRR58Oi3ZuwY6Pzo/xKbSk80aQv+OYSIhnd6nFzPuEau7tzgO2pWfs3xS
mTIhfGugCzM4V4amYBbVPpcRMyf5MxbVvZD9y9SoeWtGi0OnVV94Mz9/vwBaGBzrgOlNVSzfZSlR
yprogIWtXhTGSFwnMa6oZRVRzgDHdcgcnd93wvhCraPrY8TZ4/TdizQCzncVO8g7zStIs2EztsO3
NCckJcdjtCuGkUgT5PpIRVTJVFCSwadR4+F76AJ68C6DfjzEMnDAd/BK5o28Dxzr06g0eIn1bTTl
Sc+7A+6idUpJQVKyslS+OOe+vfH6aa0V1r5XCYc2xcxRA8EBCaleyWn27fvykEzIXnrApXIsSYtZ
oOAbA+BKb/BPXpdepo6kcZA5jxmlcZKir1i1Oz5x6c1jliBbWYdwl8jiVYJjFKX9l97BHpO5a+5C
0mzI06a6lnN1c4LrE8LDvZvor4y3zzgU802domBUVOo2+Yh7y/jVZDqIKZd+2Aog20Tjy6V0gHN2
vSaBkNG/XqZ37Ky5/Pd+unBU+wbobaMPbg3gsEGZ0i5Tj3lfcxJraRq1ADpt3Ebpk1o2UbPd4TCF
Voe7I43WbaSVh3BANS+TNF9nLl+fYiTC28ct+1VnoK01xRxSV8Ago1LFm6rLTrI2Z3ikmaxx2+qX
uQZyVaCUb/oG68hQeic50O8V9q0g3kwEjnJvLnZT89Q4WrOzJge1lOYvgk+Rhp5WAEYIhmupm+xu
3flJaWAODHoQcl1Df2orsnRtWwSrJgkSIhEu3c7RS9O36mEKbWPFdaBdS607u6A+G9VvHel8iCIl
WJe0j1NZv/dzgs8uIJFVDRA0Sx/eqiz+ZUXDgNVuovRDvwFmPJou14jCq9W2ZTewMA3UU253h7rO
EZsTc+MwOBGHy78A8R+dxnq2NJagPArZH7J8Izi5pg7hOSn5znPzepWe/AriLEKNZNOcl/eYoq5w
i44oy4/TwJxtV+VDFvqrdnm09HxV9+yJ/eyOk+4+9f2tgh1fOOJ5qDEQxDWV8/Iu4AmJzxA5rbOf
lQi3QWAe+xgAB1tePN6GBquU62TgdBtH47qJleNFm5JjNk7fXiavdtZzB+eiuSVJcXNa+aA14iNX
6RE+37HteaBr47bsInHPPfZoeO2jlZLqGms00ibxvV1k9T/8NGB34HVmGfFXP+Npk1a/w1bFrRkJ
Yd14I6uUnBRiO+PEx4EjoOupiUsmZ6+7NT3mWqZtqIKxV1bZ0HHDuL8wzYSRVVKpkbJhCEt3Qyr/
Usceb5cLwiyKAfpa1zCqMXAkLM2DxvPXEVDdTdJT3W2xst2w7c4XNUGa5WDo4FfYkG8rw39BLsiW
mpXRzl7jhnENApxhTYqDxgGMSjXUVkr63PUYesRvnMJf+jL9sjOKSTSNg4RJeQ/ion3IZDJzBvgF
vbRHvPiMDmEo203cuRnar7r2WtCsnFknyovgFJWm8zWkPdkqqr7LtMnXVhiAW5FqXLVMdytJWeO6
7qBtuhNuekMCZA2mTrCzwGRbt2yI54N/wZaJD1qHjaspa2uFbgClQwGxV2a1w091KANVLScR/0we
JaOMgemycLFjJGN0FmbCt4d7TEESAMiur1HKxlW/bYdz2OYfjQlls+otpJ05sOZSfeCNltq7bC32
roMIzyRBrl53wTsF6bOk1pCHqnqp5/RqMdksoygmX9SdoOnUoKe8pVdg3bJsXvKgoPh7VE9dUt4L
u+eDLfKQDL68SteDPE2vhmjDBxQefQWeRW5ip/8wOz460K/ocpeeudPH8uzH2S+dpmP4J8YnOAfA
0WLbdXI/ZdG5jWW81NgcYxtXt4qLHmHxA+vN9khi+ZtMwbuwKUTJR3U3ZC1rvrz+NEz7yAfgoTD7
gymREYyoWEuHJyG5oX4degWncT+898AR1qUyKp4jWr9mPauvOtff//u+w33HmyH0/3X853/J8G+P
0T/jqv/+jX9eevQ/HCDpJttaG5nX5zr0f3Rj2CKmEDatdd5vs+qfurH9h8/hAREJJ6vjc5H6z0uP
Yf/BL/cF/7P+jjn5Vy49CHR/ufQAFsONahpEHQQJef8vlx7HpVQ2aNJ+1041RxKFp7g5d9Yw3TlZ
/glMbuu0DEyVA2UAduYxrutkg4E8XIl+uJRlRFyZvjyzf4tChksevtPK90Joq0XHk/GVLPMWR8jD
RLOR26y9uniXYBuRYOjZsbagndjiew+Jf0nIS3TM8nmhPYvSfjKYeQMfgWH8dMjGEF/e6NldGWb8
EDih7bAHHoHjWhs/Ir3fVj7XEjM/+U1MvRWSoE+rZ2kw6+K5JOo7PDa48mjJYI9TAdpzX7OQSEev
4quhESdNc53wvv7K+XUobePC2mlXmPah0MV9QGa7iPNt3zbX2nVJIHF8NsO+TQC7ld++lfNHqgcj
97dm9W3kUlvmjXX2tH7pTMYLFL41uLZdHNqPBTM0ztplr+PB5TY1NSatWVZzs3kKkPdYOmZ1NEum
iDCiNZfeBPYbCpmSkU/Bvm88rCGlWEdx9TyzMepkOjUQHgLPxbAZh4saKFIk3QP2LCxs7LCM5jHQ
GJ2E8zTpbriuEMqXAWZ8lKyyXVWWgzZYvM3AcS2kCYVO955TRVDKp8wH3SB8WcLf6OyBXXnUgYgv
mTGs4Uy07WADQSiq+LnPeW3daZH51S4qklNSbaNU/WgVC90AIgP442plc3OSYDiyxtj7zucQ0P4r
BBeFVh7o/Vnmg75pdX2hVLKLuOMZGRkUJPHQ61Z5hMxQinMVJ8YCtCJ0X/p0B5Ra5S/crDzYRXm1
IIPbwrtTGeF7gtGJW17wah6hpG5xXteLPrTvxdAdZcjAZtIfzwy3LCeHAA+IMCN0DwE8WDEXu3Tq
SZjOsZxbcfPhNRGBC53FvSVo+G3QncB1PRoQbl3mRWnf7I4j0DLa+4ZKGhB8A61nIhKExNBE7Shb
YWMFDRBgnJowUy+sMgFsZx79IvpIi7K7WXVHHe9Q0XlFdrQjUVpHLA7ZtWrF2eYYhZYGI5rNG37w
wqtOiMbrDKDzGEVrk8PnoYK2AWSABrKk8glks5FmkHsYumqH8YNVBUZZMU6fiLlPfclSOWs/Ot35
FHV51utkHdv9S1vmn+EYMdEV27q0DmUSrt222KWGva+KELKx/wir/wByMbZmNFFF2NXiwk4VNBPA
POgivI8j5MLmgT9soQekXAp5p42IcrnV7pTlbs3+5HAtCeaMBVHfoN72wtuVuYvlo3wFFaMvYuk3
7BanfVHkt0bW68IY1mSFtDZ4H+MJMglxP6e2HmbHow8dOzPsox3GW91q9mb90kTdRwfBTNXtvjf8
R+xY8NEwqXLQYyMu6BknJo1XhbQba9vEO1qecxFhTxwnfnakz80jiV4CR6xNDdZswqBeq6/IcR/a
JkUNk8UKCc5euj0FV4GH7F/62wQqJb3XxTmEc+T3s7QJuSZOPnjPt7RFbOguencNC8tHCfPCcAh+
UxpYJfdZMN5pffNKon2VJTriWLZqMOT66CBT/5gFv2qYOWN5wOOxBoWyCvIjW2WWNOdQEP5mndFn
t9Cx8YU5i358rwJ/mfC5G829RzcAObqlL15U9Cvn4+UkfOu8PZLIyqgDjLHqKRfTodOtZezgyFRR
eCtHmzGnfI1T7cxctLIszPKpbx3cTp4r0T2monuxh6TFO+IWG9WSazdGGggo4Nn4UvuOUBPZjh0C
lsj/njfm/aqDP+y/njcAVX1/RB//xKY2/74/xw37D0jMFoMDC05Au5z3f44b9h8geZknmEH+Mm64
fwjdNfkb0C5kW4ZLDudPm5r7h0EsmBoXPv4kVqhJ+Rd2rJbz/6B5fUTzObZMYZNrOBbT0D+GjeM+
l71yymqPR5pg2uQkB6rlzkMTfZc6udJck5SQ2Ol7HYFNgVkzrg0pP0bErcXQh19ZwQPHkNpDhedr
VXGzBqZWLyc7ypeC1cUydGm2y7XypiJYGzgu0Vs931x7OmT6zAh3KUwkq4RfrkGjURnuc6FhLPWi
PoFuOa48kCFJl31VyteeS0cmVzccx5PtSjD1Dqc29hVvkToVnRS2O2zw0NuYpb3qPgdH+RF12ECs
HrWDErdPojD+R8PDYFOEdJUSkWWL0EFDhd7WtPp3N2FLbwou7VGcB/eANIrPJq3ZatAkP1ylTbwR
D0h/LCHLLSwnsO+1RCt2ue1iLYGsdKXKi6mACgACIsrxsC1bPGyo5nAMbdP2cyOhmMqlr0GbMo3A
OziiK7nuISUZAPmx7tBFNxS7yrRL4MjNfYBPYoFIvAJVsKn9BHQO/euRqX0MQ7B1yCRgJIGdATaR
h9u26DHdUhZ13zi1u3RqNgdU1EF7g7yhBd7VDGHWT/j5W7t/bowgZ31j9VhmdGpPdCKTHJACp95w
l/RBv2qxr6FyswQxeEwFvXsnJ+/RLvxrHnL1Ill+YymZLSFukSrs49fILfO9aBCdeMO6FUiRm1FP
u8qBUCbzYBVW4yXBP8C2M0O0dmOxJCTNkyqD/h+2a5F3197Ln0phfOCBX9cc65Qs0F+MFMFhQdNY
pW1jK7iLgvhec3Eb9qrbqmx8ctgc915XbJVJAwK7EYYHigmiLL9Ygj4Qgy3p2my9cFMF/SP0tW+r
H6LVFE2QuXLz5MCSBmYGn7ifgy4w9d6GCuhGphiGdUInuiK4G+t3rsVLF6EzBBUvr8VOaUl0o7v0
Izs2x3CarTfnayIwrFePpNRKDRRVe6n/7JiEUOq2lBvSolxIc2LHeUY1xuAaH23HK+L58kWh+2/H
rMnZDwBUC4fuoBwdNRjXiBbgbVJi+GWqEgmQ8ttlKSjEjLNQrnO0yWXZEsaI6+pWGBGKw/TsV2PH
tr8c1l4vd4PkpXONVycPGGU9lpVeFKZPhhYPeG1KlpADf/cQ5/fKq+md0Zr2XgdWtGPlnLw5aQtq
LyRtNHo4Z1TqUoBptp8hJAPymr66Onba3gK8LdAEJxMHnQZauPOw5pkxOTRLk0fSMuWFpP65Z0VH
MMraiQlbhN2746kxSjI5hMX4nCMGK6TBtTBr1GWXY7UKNMgz5rRq3GA4NZhptjYU1ZUlJ7AIZnVX
cX9i48LbMhV5e3RCq1wBkssAL40QS+j9Wwi9QyWtKrlOs5I9maZT0+khPgZEyZZdDR9IYLe5BlHv
Ho3GP7MspU6wq4NbYpOdZUNGCFa25moIsmRPANdd1gM4sMQ0QY/4BauEMRJU5wlj00doOdJzm4Ow
O+PR5cP2QIYjvEsa/zvQhnsRiPw7yYW2DSRf2DFNQnCKsb8qreYUgMoDmQgEbiwsnio+pauiTi+O
0wH1h82zbGt4V3RhgF5UqfcCfA7jreY7d2U//eg5u6B60JmeI+qdMRySkR+5GU7sHzChIJSNOIPC
CA/eVDKTt4VZbROHmiJl83megITtnDYfNqLJoqU0/WuSM+5bCf+Nts+lq9YtnUGky67D2B6N3PuM
c+PBqeCYlfJ+KCkKbeYq8nicTpNVdgC9/HI9sub5e0/6//dWeee/VXjPHz9/27Hw+NtD8c+mkP9U
egVpWxohWFGYPtOsOQdd/z6FCA+uieW6DCfz//12xP+59BB/+AbmXGEzneCNt/7BLO/hsJ9nFwMb
yG+Kyr8yhRjmPND8X8wTdiq2jfseYQZ3vj/rzf84huSWNk2GM027rlanAJAbHlX/EETu3hqjU2o2
Ox61O9HpMOams5DihLXnqwUCtclc696ozYdI63djrz8EY3mvRvO786kl8630OY2sl8oq4k2Bs/VE
K1mxNOyWCjmAn3h7QRRTZ1es81SQ5tUoeFGVxGps9wAfBWYt204ovJfUfaUPbk9xTZdptH8a3k9A
zl4PilPqOuOhm6fvyblBAEyWdcdzlStDQrWTeXNSfmIDjgUQ9wPnZ7bm4U9HU5k8O5qDFKLzq935
aoMiTRqrwDWVlNWNDSUb6sp6YGt87JR1R3kQlTvY+qKxZ7QgH8ZsRjuQKs5dZ5+Lhq5WWqmeA6u8
5w29632XccW6pllGMLUicBPmDnVosfXdsDDQTPMOACyTXAIorhmndF34DH/BaC2TRFz8vLoLsJ3H
Q3M/NrMzMXipkBfcHER2GwHIHEJ8prUR6ivcH/sBNqDh9eewJIGfNUdSfTrnNlc5bKCLgGcL+25S
cIP9GuneR1ojnnmDly1czyU+OGwg9vDrbPWAQLHVuuJxUvXHlIZ3npNchkR7lGA7tTmEVwdspsBL
w/MaD83o7lzVQY0U1VZPqaoqYVbUQTTnxwR0BHHva+XJ43iRHUv/2JjOWiGSVRTg4ctLI9kXHXZw
nPFMJDDQVPUhBnmvWd6NLw8asG294Y3+khKJc2iOYUdKVmvBm+vRxvR87pRR+OJk5ilyFbv/dHgS
0jsRvMPSSQTT1PcBW4GkGve1bry4Fcoq6bazIewdGfXHIAx+GRAOAXhvVTW8I15kBG1ZOqUxZ36f
WUdlF2cHFA5rPp74iUcirbTZeRcRiBW1hIp4cPCcL/XepyrMVRtRw9Uf5YU2hv2QGR/w507JKEiU
0QHnVDd6Ek+g2tZaWIlNorh1NhXcCiitL1at6G0KZ8nCoJdtKr4o0313A3DCdY7O0DF4xuDYiB0a
cwwcsxylk78ayK24Bq9NpmlrcLDwgFq3PjjswtdmTOtaOFE05fYVqdwR6EQk1oby8Vo7/YqbC69o
PZzTwiow7oXWAVTGOQuSOzf3EmSz5BxLsQ/Lvlh5mv1G5pM0a0oLeBGR6FVPvg1xkJkixHYmR/lB
JvOlqmEOGtyfsWf6+0GjIc3DGVbYNonPVo5rd9B/gcbY4vn9ITIMI0z3tU1j2C+GE5/lqO31CD/n
5KCd9MK6DIV7Rx8wxPYeewbNgZKEbPaD4eKY6HQ/A8YlBgn8Te/MrSxhHfs6VrJafoJAMNZdO1jL
2i4+/V7Mty0Cph52kEWjtOJIGeuXkwnQHlW+cGsNSJPjvJY65lqJYdRiMllD0Wfzh7a26IRtbD1G
HGsqfoEmejBlSpDDU+c0wsnvxVTsppH2Q/EzKih0GXCw4XdUFo/MDc/WRHg5sxDWIGfinh6KVxuw
U5tSgewG4w91ACwWKTRdSKc7NCUhzLYyz7WZQ0PrdR5AJtXMQd2swjF89aVxN7Lupa3jKmUL67hm
+YYqfZss46cxhn1T2s88qbT12OoR77o4JsqoV9yiziFP9nWYVnhEZRDfzLHrFsDeblD1PpmtsHO2
unfgVldveGH6TWE6r5PmfGG/vvi6l7HSoe2oHtvPzBixWMrg7CZUjKCDl6a3q0vJDje2NyNf3IXu
u29GycteCUpEq6knzmtWZ7qhj3xzbVAsPOsJJauy3CWGfDEjNux5PG7MRj64wt+jCsKSKWSx0QZo
WzFGAeiKIn2LFT1dfUZLoqVKOiyS2gQhOh2R7ihO5DG/Ur1x9o20XijDxRRT9lQ/jEBsE600cT6X
ydEskoG0sO9ttTrE0+n03x4hra3XpCZMRstetSi6LIuwZYb4DnHNgssPnqXecGGEMboxVX9q3Kh9
MmpKP2Whv7HP/m7oRmCJy4EyOYpAaAMNSLDozxzeHVl9lTnelTilmE32qbEcCXAvbICWC72ETmQO
c4ENjXD4FIN2MdizwTOYgm1r4oaNhkoeM51LZ65VV56gAAYactEhCdalpxxt7ZEUkyGvAiyEYk7q
3k+V4EFre9qG6oC3uq7u2qnf08V1aVsA31MCnBR/abwUUNDZzqOJ40956qgsxCdq/8TYnnjZCj7C
U/g+csysba/ZWBodgqle9zxscdbGlLBEBmaKeAANyJ8pEfEoLfDaUO6jwZqgr4ruVRLGX2UZdv3C
brn/cYYsSOP+qpX9kCvxULKvzgGRbrDFN1tyR2ITSr86Vk3OfdzlsJlGCGH0+e1qlzbFjNjRZFrv
k6gwUfTeZ2uSUGpwoC3Hsd2nVXIyLfDNE1dM+JMYcSMNTbbzQTRPfEEUC29/6l67erqyb2Ukongd
o30OKDCjgau3mmsqPaJk6mIkBrwDf4jZ25rjZhDDKdC6U4LpgVurejE6KO6VAyGXrBpfNyNnTdxU
pGdcF0uzY3JW2cknZmbGioRcVlEYr1qOOSCw+bYUOht5jQEQSTZ+5NpkLBudhrWYvEPbAJUYXKjo
giI+ognnKRxeWr94VCawjHGIV34xPoYyJy7lfBMmPPYmYSPOAViJxB6WOBKvqHHEfyyCUwa5hWVt
iS8FqF513eeI6wGxNyZ3oLqa3XjwnAVoPZA7XmwzuyR2cnMtiP6OlTFtdM2i7eRnW0E/1hOLCzsQ
j1KwV4LHjU1bWNFRcV7xNyNAAi4IvauxPlMWJHu/L8jL1Tnh8j5698J5hz5QExA2MS869Yf8jJ6f
EafdEncvXYeza2CQEcAOLEtQR6CGsKybm1aMhwmDMTa60b+PKIUf2/Ggp23IAj57TzitlQMGRoNG
u2QPdsb08FWXTrRLSg9tXdti2HmoTQ8eCWg/OlIu9MFe7IlDQjB+LQaHGcUPuB+CtpoNZ+VdN7DJ
HyoCHGnV7/uWlGjfM0fRKLM3f/fQGGgBQM0J9pXNXT+kJ3pb3l1ZkidvW++SRfJk+OnOUe6swDfH
oRSHQcvOBearlay5kU6dG2CEkPMuiKmKPG69bhXkfl3nG44rCXxzXWVbEWKyAYi6YR/9VA/pq18k
I+5z01xGuQ2aaqCw3E1RxAAeLypXv68b9nwmnKEFz8J3ZMECn1DAmOAKHmDEAQCHblIAFAvbwodB
zI3kkI6NDrq1h3ROISi4umZNg8yronML/juSJZgIrDSMx7EQ9cbsdLxfEACw3OtnkoTkYv43e+ex
5DpzbtlX6QdoKGAykcC06FlksbzhBFHuwHsgYZ7+LvzdCum2+kaHxn0H0uDEX44EMz+z99oh+ayG
NlhoVRNGm+ytHfQmHSSQ1EK2CBjxItozMAeqsHEVx4Q/Tfb8GrTR7xDUJ2AtUNHm+tib0IxNtO50
0MMDgQVPRRXVS+rXSJ1J8KMO3fOMQ4h1YUKeSrpsZR12J3noLJg8HH1uLa66yYHr28lz303L0fPb
53rXyYYGI2t/h7I9GrE1cD5P37KZXy0yW3jzYGgFE0awKOLQQEQueG6r3wETy03N9kTkWGTnpuAc
Tb/EEP1gKiUv2C/WyWSK19blGc8zPL/4J9RN1dkXbYKmdZyovNVkyzK8NMC9uUOxCqrRprhr5s0g
SpuIWARpqZ/9um34WbbOvemkP4pWp0WyCx1Iqb1aZmhMN76RlwFOoF3ruvq9s3H15BiDJiZNuYFW
P+fzHrv0arXHxpOMDqyf5mCu68IEntYLMMEFHJgmZGMWu0TfGMx5/kpxgvwCVqO+n219gV9HPqXm
SJyAZ/BJfVIhMkuDXDzKyp4IrSn1L3rMngeXbEN8sOlAyKZXW79B46yHPiCFLQfzzcCHgwQcojka
PDQtM2Or7wgXyB6I+IElMEIKzjXkIgdqqzmU76qXD2iIsck24n40jcfWzMO18ONdK43zpCOEkIVF
ZzttZzI0UEA+iMZXi9IW7IrtHT2iB044V0h0kgOgJ+xM+2ow4W/OmVyBRTlPFcZnCRTvUHUVMDdz
/rD87oWF5qXp7T+Bv6iqbKyOQfsxN/YFZRMmJJfIH9vGDYhnqV6HUU/orczoyDo3RBSIURi58ksa
EesUtfYteh1itYyelZxBesOQimKjKhcuQsFwa8K3t9IKyhpSIROxqbwPVXzMkw6LYxkwPQu5j+0u
f+OXRSbZOT7+tz7f+Es0S1bx+jgcijfG8n9D733nAazyjrA+BIO40CBsvsqQFGkqVD9VV+lH0U61
Uq7YQA+bvAcM1zED4Jh9zrTF58qIfmb62166700qTxYXxx7N4puIU3oVDi3Pqr+yjNVzx64/l/I+
ZgNy1NPgrpzKf2ljKn1NtTkRH3bTK03/mnzLyKIScK3fxI5udQ1GJghgArNA2Nupx/aTICMTqPPg
Y6Q1HORiqrEeraR9IcCsQxNH54ZWDJXhksfcxOEDMvGzjpGgZnQ0N35pLJpY4zboQ165EVMeiCSc
82a0MiyW7X4IahDHckDNEP92AegUyjMKxiVwmTaT439xUFP0ygOG4FunD3Ft269ItUlLzLHudhk5
rmHMqJPtDgN9Q1scHPxesR/fq4qxsTvbn7oI7rw+/xpgohDThhSQ85GwloR1AgmMbcsyM3Ed9yY2
PCAGFE6WndBzN+6H08zPIHEP1lR/ogUmnnewNELgaSbrTXOnFR9WRw2JkC3aIOC8h/b4mFTVF2w2
LiFuQtapvssrG4BFy/N+a83Z1dWi2vuFeYe0eEumGXRunigguUDEAkTvs4l63ZJL6dgab5FjPLsD
g+1xNptNbSfXOIFfkxsKexTNl6qjK4GkBSU6J1efOMcGZ/EK5NWhD4CdI3YmxTfxPz0TB1yKp8zN
gFXazGdl3bUHJxdfbWk9hiZqG+lgcc/1RPUr40tmsUQOInDPE50PQrnqSS/OZSFKQmw1/BGE6NFt
MqbVhnncQ+2NX+DxjS3P+Ns88SImQcd0fVkLSbvYIs8tXmU0YdzvCoV0B1hEAfP/mTWO9+AaU4dA
WdUHUvo6gicj6558FioLr4nW+LCTrVUzcurtrtwS5mHuSiQwuucdae3QvaECJoO35Rf1lentEecO
sGUD45IX9nuEc7LJy/oiiskjU8lvbntMtxtHIbBEoIQaunOCu9mhRRcRFjEcE+FWZX66mds2uPiR
1bFj8Nk62IlEyeNG6xQWCwkG1vBt16GE4BUYvNXWXG1kOVM8FTMH8xA49h3pFlh3OxCimxDg222e
6WZtK2GsZcTif7kBeiqMJHpOFd8oGkhqrlNJ9LSMScOYR5Y0GbpAZS3jDJvW2RQkw3vSPcZm3m2C
NgNl0w3BXrQltA0CgXa2rBjGVGTXUGT9spm1DlBB7RfDJFpB5/Owo9aNT1Ugg92Iq3htV9Yna3cm
eeao76IyfQtN8Rg3+tsy4yUhDmt9X7gE2gXqSc+kfgCEA9fZZbQgdoy8BSNKF7H1sswHY3aObLsg
lZfZd+jUb8JTbPYA6G1zTvbdIMFSRK1ERqPHYTPO5CyP2MN2vUoOMCZeTfRbYFVpM23dfblzzYRJ
uSBrR1Ptm7F9Q1tvbKOW7WTV6emmdgDTOqPAtqj6bmcDriWoNDhGhg3NxuxvbWW+j1QSN76aF2XI
4PFpxkCIGSVMJrGp8+ZExMkRJ+cRKwpXqjU8Wga8qy4BE5qmNAvZuGDXyN/rHPOiQTDcJGnxgSjn
e1w6qmk8lar7MhsDOkTpsexZGBLMxuzOaFFUMRuMFMWCkTpPuo+uwRTelhk7twbClIfhYw7oekNL
g94vey4s/ByWYYRsmXnPRGl8TGBnEawDrGgLmW4sh5Yki/WBAo1HbcIA6ZszMyQasaXBhWjwbDg9
RXET7q2RJUXVzXcoVI6JFVxTazyyl2cgkvLdc3pPlxMwzauP/xZNLKKJxcf1X4smPj5bcqr+b+uK
5ev+IZrwbMCfyBsc12cJ8fd1BVvov6F9kB48vb/2GMgj/76uIG4Objq/wSJjgByK0uLvogn5N5uv
8CB2eK4nTESV/4ZowlX/otFE8ry44rDaumSoWss24/vzMWYkisvuf854OytyV0gB5YdezZQiIaGP
RT/a7dooOEfF+AZhTu7NOD5HTP9vgphTd3LUPawgfzu6GlYAPMhV1g9bK6dPSXv8ZGH2Fg3mhDYv
+SHO76Ai0h7iXPTbaiSfAVS0vRKWfEkL3MPMH1KmNMlpYj99Iyp/N46y3EDEye+hu3v3HavEbVh7
5Utbji9229rbqW78B13Hb+5kunuc+jX0nObD85rsCPw+3w7s4xmq+NaaJNWHwbMzcJ7RqUMmddP0
yCdtQs4Y10tKTSiemMpu8Dil2OoA3OSOY6xYWF/NOL/NjHGi+uQA79hibMIguarRj9cwQ1ISOKMN
uIw9CWq3uuD1MZqKuJbmqRNg1Er/JSvbcJtWrCa4uZ6IlnulgX9gzv/glD6M3xIatgiK4xyIamNZ
0fvgzuAnlsmpM1RP3QDyQ/SUGBX2AGewkVx3OzMAPF74ANeNK48Ly5CU5UDYPDL+vKD539O8nlpR
5dz35l3lqDNG6efeRtjCaP+39HtGXs1dp8naiwwV4Z8VLwU4j0XsuSeQjh/eawNbF9MwsZi5ZJWc
gWDuAJydYa5sKRweurndCqa+MI/z10J773qxTfNeYbyfacTr6R2j/K4WaOM0poIVOua1shboWk1L
0CZ7A3dPO1FGNr79PUfFfVYrBGrCenOa+EqaFMj9/Dhm0THJCNExjCsV+V0dT7ftJD+TgbANVU7v
hu+/wMMoVtWAraJPkkNtlndqYL1Rzh6NJVFNbYKWYKxCe6XxluClb4KtrP1pI0LUCbZTHQfJRUmt
zAzV/yH+FT3DUGOJEA147gGXdsKgb8NAZ1wbdfpoQc4ndgbYojJeHHZK0qM/Hbu43PCM00CI8jHG
SOyJeh1J3uCJjCVKFlyOyS5yvZ9s6PlHzu62Si6TdE+wiU4+qtbWix5J/1nXgO0p5TbkmG6GovFW
hmBhQkjaHxTD6lAMs488w9ljTgJ/3r4w992HMSj+rNlrp7uWDga4kgXbLmvNfYz1uxuAmtjOAcTx
2hjqgxd4t92MJnVpqZhDIjao+ixay6Yx9mWPZYKs2kenai/+gD8nRE9DAQ+ZRETpkdXjO6TVt1JM
+1gXx7E31M0wBhfm0D4udoZDGm8H77hDDCqgLw8c7YayVOMkwMOojcFHBhFQzg3F2orD8sk10j1O
OJQstfpWuWCVtEiguo6Pa9l8IlUgicCfX/rGuvLh+hm1c1+oPr01RgHoJx3n/ZiFT9UoX7V2t2Vt
QeRvH8I4IPXYHan8epK6a/VVMnhaz6IWey8MHvOJXIVoVgYmmrNVZ09BVB3jOHwu+XhzcfI++YqG
z5LvyKbWfPqeYsv6GWPE4d2iGxgYL96IRUvguLnFwMu7yDbCQLsoDmARkNnYiv5uaKZxbxmuczQX
jUK0qBXqRbeQQ68neBYtQ4mowSahaF0tOofJpv4axxxuJSKIcVFD0F3HTMBRSGQd2GW9qCbQ6gGM
mMt+R+DVXd0yMpPK+GFWIwluCXLs9/o0LFIMqtZwbSzyDMe2EGosko3A048pGg7iDW5ZvGGamjEd
Q8WanqKkLO+Ejl/q3oKwpsPvOi9ekqrhA1QxM6RDeMbRihF+ycIuQacTRkS2VVqRZCBcsWV5cEXH
spwy+tpYtDWjGk6pyjJqe8YXYipaNCZVsOlAxMCPZQ/dBDAIyIJHkZ7VzIaMKN3CUjuQJn4/uP29
JCavjOv1bJrvZB//WkK/ZVa9ZdZO0mLQbOnQXywiLoB7zYx7pmo1O8lusOqfqG6xCnmyopeqOWhw
6N6Ms4I8lub7XiLWa4bm2Jf1zrblK6FFJ1D0xOhURISOjD5vOLMJVxbM5P6CQLvD0RPubdY1MFZ5
8wP5KGM3YmDP3MpJqkM6xOkWnf+qHYx1HNSfbbTMhlP66dp6lCmC7kCqTerHZ4LuHtzBP6ZBwD8O
LHVyx6XKI+gdzo+7Y9Z0kKVO9jjxas51XsusZVMs1TY0GomgjL8IgM82j6gZK8YFjIsUXAbZPBax
/vZldJdp4pdivhFs3Ju+Lbd1GZ90SDxIBkBVZNOTPTPZnuYWlRppRJlbP9H5vBTcxIFFyxVjqRrl
1ZlrIi/7/IGN4xaU1gGF5f3M88OOeOMUzi6zvLO02scuSy9obJwbZBObRKAdsNP7AcPXnFQPhV8e
QyEec+CiHWFmmB2TvU+/zXOlz20Tv2aJ8wwO/wjs8sAk9E3OXIs5y2lVAIYxHbGF4toBABlbnuWc
vUN0K1LayDZ7tqPgmWEWp5YZ7AG2nezKOE5dxstWEPFRT9WND4ktDCWNm8lb73OtEA7YbXBA8lXZ
uOtCj64pn/8wH3rM23paWSPPZmvUP2BfP0w7PiQU4JLgubqJWS7WKRKy8uyxieaTCZlQGeWPrppD
WkIb6RGt6278aGvkkRTtC7mIgRLmthvZd2gkMjIKEzs+8vK7KyymXPqz678VDC2j7I6Pj9yxv0ST
bl0MK/5R1fgehtCJg7S56hr4jGc6euWYfnEu4/FPKT1ghuwcWBaWxj5H3UtM7nCn7Sle4RkAAtbQ
e6i2/yIVPcW6nDxFiwGlqdFPBONgbHOd+GupVH2T2gNuwax/1DlDmCBMvoTCbFJACke7FwDYKhrc
K/ISWP1xYO1EQl/yyg/QG9YU9h6wOY1NA+O5iDFvt2b6oRDrlSK5llZ89NqUhZDsbmWUP7ZV6K+H
BGtIhhCDzwsXQsLHuA4kwRqoMOou4qDH8R5pvWdchu6iRSDG/oB5nuEMu0gafPsFj+zMw13olMG5
nAmQBF2YaxDJ1XVgyE0ImamYTdji7MyLZzJw1Lrn5NkHo9m/jBmilU6b6BrJOXEM44GZmHOylPAf
GWFPT+ngvKi0/eB3/64rcDReJ3FOataejQ5CWJfMh5k93PolWyKQgssFxEXFibMbMJA0oLDmzvwz
avnBDP2NwPp4HU9jsQ3caBkTRXsOvG2+ODN7QahRZTToJxEa0pbcDLDxmwa/UtEjIuRc6Sv5DraN
k8dCENdnoFiYIupFjZix91ACcL+pnv6796Pzcn36sf+69zuV1f9g2RP/C5Tkr6/7e+9n/U1YjvQV
PjgatqWN+7tg3iT9wefH/O8siX/q/SQp5B4oWLJjaO9ou/7R+wmkb6itTbJ1XNpD2/m3ej/09f9Z
qcai20YtLx2hwKC41v8hmJ8RocTubI77RHcR2Is+8U7Sqyxc5nH4Z2CpiTQG0CvK6HFnmH78DvGg
WLNsy+7w7HFhzsMffHCIV/Jk3M3JYnTvsX+w9KufVZb/uNnwxKD6fnbCLyKNb02IrOt6It1w1qkJ
0yE6yHrGXNZaW8jvyDzI6V5pA/OcNHxrU+K4WZlszm9Eh03WTKhyfPmYD+oEsv/b1XVDvox/FmSB
yszqVmFLRiar3H6DT+t9JHizGrJD347OWyIg/HCIgFkhLm8btrO/7jl6j4np/SYeJnAOl80YkFQU
E74l044Ngl6bSyETMdonRfmWlV26Hl15hpC0cedkW+GNvRGpT2ur0NoEx1mU1OVI1hVTWDfA6ENN
ltXf9Ug/azgvbgjmkWfoXGThkUjhbyPL2M6xgcavCPwO9cET8rFnU87HfDKvjezqnQSkYerkIsvo
PLYU07V5ZFEPmUx63mEKJyBjEQGezkwB0CaQogmCDhTYtyElp6xNyheZMybkWiPoqno17WFfBtCr
K5t2ScHByGL51kAKzWforbgjiUkLHWcXG810DE19p3PzFfED28MJrITn1dfcYINaLfg1zRWLa+4n
48FYmVb31bVkOlgBO42ufG7ZKIMZZwzo5F5MAcPjMvbJu0W7uypc0ncJq55uJAHw/LbI9J2gCg6B
8qikCU6G6ogZgbXWLGP7xTbs/EPW8GbI26pJe8/WPm2aZ8t7DTP92Y3US2yF73BCTn6tT2Fmnigh
IpKX+G2NkB9pjC7LH485biNAt1U1wYyQQDB6x6z7mkyUBCYSfG9J8Qpppgbz0WJuHrlXIamBh2oC
JppDzDjc2KcmvroqYGvQsQec9YEcLoqXTjUbgaVyg68K3yKD3U2Mtx3PmfxUdZCcCfPz7Bs7QVkw
WMVD1YQXqmna/rHhUWBp56CkzNUf0wIQFjppcDK7WrOHsa9+GC2rA7rjdnKcXykTsQOGC0m1LCP1
ao+Ed9SSjjpDNHqgGTF3RGUz2ucn4kzwUEtPWETaQuQLZZQ9fO6a7tauK3M/mgzZIa0aCPyDU5AT
thJBAqi8YeQhwvFg+8WrUfgEiPh8j1IVx1Slt5msfm1wvgAEtxl4304IFqRsjvkhJ0/GV8EElFEN
lFGrA8vTjy7tgH9qG23ed+P0Vhmtx1DXfwkWyPBCG25M52MQSb5uhPeQ6vjNBkxcyOpoGvYVhu/b
ALjYWQjGUTATVVU667oan6oQ5lCeGU9pV2zYsB6qfM7XEVrhG96uGQqOg8PSJlwXuPF1diL+l56J
ySZxhKJhUqzgXduTqw7mclLnBy9FNrrAmK3FPFh6H+SEpYeiL55CYvRGCVrDXdCu4bw1JzaHKXxn
NfFH8t8DCqpzXs/AO+kFB52OCb4VAwVSDyraQmK/tuvhxTRBUpcmHLN53Emtn1KIEIjyYN6YjXpK
dbEjjuxtgi8m4FO3jiA6Bh0Sa5EDqNVN55UPLUTrUTBigme3CSqMFunYHIMWaz+oC5fML33Hh+5k
GqrcIITst/2CzQ7BxK8KSNoawRQ7lQWuDWXbJs0FjVz1p4a/XRFryP7ygdTu7xylwQYCzNYncdte
0N2pMd17f8G8oXpbC97btYd07Xf1xdc4Z034hXlcEOjLe+mGDOoCm3i1BQSBhIrphbLbTUXO3X0c
42MJ84C6iHiYBaA2VdNbH9efZZokKxzj1FRdcd8u2LUE/pptLPJJRnRNNHurjPNq2/9Faxuhx5Ea
cy5FeLEXoptjwCOd63g7LrS3Dpxgu/DfiEwJ19bChKtnBuml/WUBiyOxglJ24cdFEwvNxg5vwWIV
1lttOPckIkyQNAaWb4DnIovykKhuolcHfVYLnY4MIA6RhVgHxxwxAhC7POX3IYySmi14WhKXOMWg
LXlFdypTxaRvLj4boHgE2t5ResLpX3h5CeA8HlumSAtLr8J9twqakV9TAuWuZHpFNzRtarBhpKZj
zXabNDtWTboFCPWTuR2acBdi6ziJt6rGRhznyEHw7yKQLu0/tZW94DLb1wJP6VS64EgLcJGxmdwa
iNdXQ4tFQ6CWxzIzf2EDOylGTFoMVN+hgT6jGi7Z5N/bsn+yeneXBebGDtsNo+xNOinGASXmYtPw
zpGnz3U5ncup33R9B7qEbAg8/K5r3MOxIj0o2ptjeZsJPNCGMG5dU8xvWeHFm0a4+McG/9tjeBWV
05GF8XcxJp8Uv/s05N/a+dOqWOO3VvOFLQT0R0EyylBVVxQ36F11/lj1PQEk4XAbuOyR2ozdW5q7
HxXxupBgliV+Hz1wGHG6SxWRuYmV1ZxW3EsbObMVhY6Cmod44jK+GzRoQUxwJJNW/ryKneqrxQAF
kFk+8Z5dXVsdGgbfldTFwm9FzFISxleg0ic55hGhi8fgMNikoUaIK2Q035eWIggGb8ytGuploVw5
dO1lySdr1u1jWoT3qPhe+hQvi+et8bE5S+7FTzjGTMScdDGT8zGECqSpS8wHR+ruaIhYrAeixHde
TyDXWoURTkRTkUcct/TIHKxrbhBWsTpy74gW95/5ZfpLRvDqKR7zmjvYu8tkySk78FBNu74Hegh9
FI7IMtWzMJXjzA2HdW1zoTDPtHeu0h8W2U9VGEPldPlQeIY1bfvZw2i22IxcAadGhTjae/GWavFs
zcbL3BcfrtlekFiEu2xJbWnsGVv67HyNMa2+nIZ7G0XvmCC/T/JF7VktSl0Tz4EPlmACOboOhbw3
U/ZnZTgyQq/QyQA0enGgHog8VZvZIZjLj7JXuIzh3qyn7GymyMIb1V29EHS5Hbh79LifqVcxubbg
+LsmlDsS+wrFMJT9XLca2zB//P++cyKq0Lad/0frRNjeZxH+p87pH1/399bJ/BudCXW75QgbQCN7
qf/VOuH/8eiYyTkj4gKyyD8HG/u0WyyyEOrBhyDi2PlH66T+hjtZ/HPD9W+szXz5ryYfPM3CEg69
HT2ZWrzI/7Q2S+ZSNFZfOfuUqV/Kim0/c2UclLI+vTh6Ln2mxAwd0pt+Lvde6R2Bfn/HiqHZIJNy
PaTEaDW0KjLFDuokNBCGq06IYilo0uyLDI2SMVrqbACk3GVFfPCD+VrjgWOijHZ6JOroJtGtuWmk
fbX0kmmV5udeld/kEvx2Hor7ziPCtA4tinT3i2yoNTkJy0iBy6sWYD9sEik3MVPc9cjndiVGvSRw
Mh7kHIFCZ8jPsGIXThV5YlSsVoFNJGaTGxuGHcgJLEEh5105o13MylRIk+GiHEUtQlxx2axVKs5d
M53gs32AelpuxeFQopZ+LCYr3UNP+eMWxnOuoj+t35N7r+yrVzTvbCo/65bgNxKsADbF4yn3HG9T
p5m3lp55iYf+YTL674TS46aKow3XK7PZTO60jYwJE9QF5MkesMSLT3tLZ1J3W3PgRFR5cg35uSSX
s6bPW/0rwp5wDid8H4UZb+BRMPUjcbfJvPIQGnGxHcE3IVknFqAWRHxgNbhr0u5ITNWly4dFaK6n
tTQMhzGk+6zz8kvWJBsXFWFFYeHcl8Im4ZWdZgEAa+3iU1mDZyK+CMuLFpg5jBTHg9fshOjddYHg
gRGYwRLJ9c40sHfAUR6R6ASbbC6yV1tlz51rlmuXt3WD+HlcZ6gR+HE2yj+zWtnmIixsmYpDwWjp
dg5Dm59YGlRw++hEPMv7wBGWbQo7O/oNdpxIeNdMQViP8ykCy5e/UnPSX4zDpYqXC8xwMMQYMRAx
EgRZSJo7H+nBqgvVV+WV7zUgKEapCEhV2T0RMAUL2Gk/x34K2VOmF5y8I5ffPPJ6e6/KLRYkaPcA
InXAnox8qPCt9JTy+jNUhWHtJfq39bOjOQvo80JcvNR5QRea3SBNO/lpbN8StwVnMJx4qYZq3jc2
zg/UPem2cBxWdF6E8UeEwQauZ34Ps5DX12NXMDfNSpAksYaGcfXNlvvJW4hgLfiT1q7uadXO1Lp6
47tyWped4R/SsftJCUFBGl/+FmX2BLgb7KqH2sru4y8su6AqM2f41uDYE8Wr7Egilwe/znE9oDrR
XSkZXVukovjd+zzmTGNBuK58tzg4sfVItOudV6oPt156ARv+/Dh4Zz2oNywD9lpaYC+Wo3A1l+W9
coaP1ic9E+3Mtq6m4LmsrGyNu+LExZzchmbdoQaiAZo0uTRUJ6/L/ENk3Jy8lcElhW69QqvEzoik
4JtJ1J9W63mbOYPKz3wIGZKuj0gefUaQ2blD61IUDBPDEGswFgpop6yNptT8E45tv5eqDG6bJSYF
cwez7eC9tSPzyM8L9p0x43KOEPbWoVusphqTUuARSlkocWf0tDJOygJwJKJt5+cTGZueMvb2wtWO
IBpsQuK4wZ9O9IkVZXlGlWvAMF+VOt/6DHT3ZCdfGG6/j537A6D+MabBscb+1ajCj9gpYUW3zgES
IBNuNMdO3V8ZgmD9mMpk02n3Z+DtNXt4p73JmmmU7GMIiCdMczEVBfI7aS1KJgYRYNauWZZeSzJ3
oDkMzKQ0nhs9qy9jTN5FwZo2tioG4nOLtI0CJRWkwGQ0siGmttWUsWmdhfWgJ8uE047QPXZtfwNU
9CVg4bcSkl2AN8XlLo+p/dKeRLZwnj4VdoHtYNPX6x5ZdOiIa+NJsuAbi7Op+50djItzRGvEYpTT
dy7iJzUkaBcV+fZhZ58SvYjDJ3aNJY5l9J3Hoo7Ns6fb+FVYHaV8XT+04xKCZBfRakzbP04wp4i/
WZHUjflKXSWAxAAIcGglkHW2W5boXxr58sLM/mVasGQOgetlz/imWvsnR4rLn8A1xfQbcYWRCRjp
yHbNtrpYMWy9ZvbwgIXQ/UhxLiBntgzv1JMzQYoCmQmkXpxzgaquWOZLjTOSleHh5RM91nR/csxz
hUZl3TejQcxmHa+ZeQOjKmqs/AkHaihLf+2mg7slhZLuzI37RQmKrp0FE105fI1QkyqvQmJ6wth6
7126rSgbkjNDKpvIBZLwalf128AkZ0Qb5kseoph0nPDTbaINDMt3/KGgOnvHvgUT/4tyC55qyBIY
jvN8O/qabApVsVWDB+aWqP3bjmebtc7iIXzjEcFhU6CoEyn/UVIeOtG/5u18kkteofbbPewxd6tx
q3JnssCx6HN22glsSFLiExmxYJuuxkvdBHtm/PUK/1y1roQ9sYuWD16FtrMasYO5ms9NBvHkRoC0
XNc8mcBF/D9wG/8gWmfNk/OwVQ0NdQCwcjVrG9SiCRmiUea+V9iyTA2HOFLTh9cz4FUW2sLgscBz
WnqsuWM7/w0c5w/pq+D4ByFoFDocNBgTd/5I5IAORjJXrcRYc8cApupoRFoSutIQMw+2rwsmv/KM
Mw7QT49BoTUNGgCbVINWJhvbbo4qhpA7Jz35CcX8XZpUCoWVcEMtcuBhMF9mVKRrQKAbT5nDwbGi
a9QU+Rm59WUeNfZbIPJrCwwdfMsBuXaO5iYmDWUjhP/MgpXcxHa5FUnE6qOcvXMufwn5/uot9jT8
+Sxe7Bl3J+mxPBfo+Puiq/ZlZVpb5epbnRrPdlU8DJ33EmUIeodIf7k1FquSCzWXWHQ1U6lDM8eS
QynkU45xaYqbk+f0xGahNV3bks4vSWP+KoHIaLBi1NEWQRzjaKx8MbusQxtCPMlrAn/Pei5yKCnC
ybn2DJB2YGi/SZqENiyQFg9SvNQFT0Vilf2qD+S6iNRza+N/nMrA2BVJie8g5mhtJ/8u4ONPCmjk
7vtuTtYG+tGVJJKGeSVky7qUL47ffJQGw6h8cCzcBuii2sS6G4f+aSzCcAWyHDa3B4AD+Tyym2gz
RezJOcAhufXxte7xQxBY/uSJOWHhyiPmt1bADavuhVJX2s+rE3UEXzjAdqiHz22G3j5pQEPPyvx1
CYtFwEypVI8f5Wjc4wV4jnL5Dp605vzoXpEbYUYJcd0t4bOS1MPtsATS6q57sDOnvncyiIAdqbU5
+pg0RC2VwAZKl2Bbtvx6lWgdnZoClzeKtVPd0W+TvYltnNkhfsKjmTf3Nbm5ibIXRbq1Hw3TvCUV
ZOezo+Twa3+iuD3ACblXAcjQwWGw3KOeQAUBHBP3/g2CCXsTOwxUphigaNWzFe6orhusDxaJv35j
39ZZQJaRwhcaLrHAgYnjBrLJyZYekPUlO3iADhO2MGPNecDaHfflMfcTxh5UuuSLmOktW6M7P/W9
nXD71wSXCu/mOK9EFf42MjslTJB5uy3vtqFQX1Gn/hRL2DEmKwIlyT+elyDkkERkH6Yc5FCkrIWV
v1t/xSYnCmPaEqVsVUSWlTkfECNDLkL2gnUql/DlriuHFd7YdOUM/XsRNoz4l7DmrA0sjGfwzitq
PoO7GWFBtQHqYa2tjmfeSwdmW3r8aHpk130H/8Ctnv3liiiXmGhyvT+yHud81WvsvwlbnDC2r/kS
L20KHGxMBHCtAPtzXU3ULULpG70EU8MkuAwkVVsuIF1tjySPLDHWU+cOa4uxybJ2mjgkmZoPmvDr
VhiXKExOWQ9WugdV2cIy2iZRiMHTd654K4cVhBU6HSxh63pJ2w7KgJrLaZ8Bt/B2L5ncsYdYN/Og
5HVLYHc45j/ZEuFdNs03tdFDbtufVDyoIozx0uakcZr++LtgbYEsqEco9i92RUS4g+N7pZvZOmDx
5uYym9cxoXQOvUBhOlevOsicbck+/caLNL6RkginSV7KbJhX+aJQUZF/z534FOUVLm2SzJucRBsz
1/EW4T6RjKP5isWJAFALs5Ev+nYdRdGjvUSkF2SlG775HXQ+1hF7PBdLnHpuQfhXS8T6MMY8EG7w
H+ydyXLrSJqlX6Ws9wjD6AAWveEEkhJFUgMl3Q1MwxXmyTE4gKfvD5kdlVlRXWWW665FmmVGXt2Q
KBLu//nP+c477S98mV7dRGmckphm9nDpaHeUmZOgXcyDGjckt+EC6DfOWyygN5iZE1JtyPuxkxx0
NknOZmmDb4oWFJJBImNpii88Fyu+wXbMpjMBwkL1IUcr3I5c1zdWQVTMLaAnRIm8GBoJT8qpLlna
YFQYph/VliclQ9rD3Ayt1KdiJ7ftn8lDE5tnjI1uA9DHdfIg7pdhcu4uWYirH3ck+y+pOEZT+sl8
ZphNulCw9Cx5JLm3qcVw1XNSxGQ6A3o++DMIRqEj1l5a75TFzqrIy2tr5h8ym/bk+QSLQHVnmZAm
ZYznZx6Nmyac1xJwfZGAuuhNEGSraGa7VrPWWrUOZGfNOYWaxhLGFp8K+CP5FVOsXErZ+A3OBjHC
8VLl+XeUVTYO1rDdmjq5IvYMfLZ1rOJwMCZYCPqjdBjmKvJ/+POK5FpPSz20kdExV6iRssP2ws6J
T5GFpivbaTMQUkah6JJDWIlhN5S8Pl6jC8LJpDeIR/IM6hkI5dzAY2qsV0XMaNK7p8STxX2fFhZu
tt5bgxV7UYWssY0S700NM7nqJU0XFXGCk6FVX75UrNPseD78f6+toWo5jvnfOtKf4HmW//bwkf0/
XenL1/4pry2oXxOStu+bWJz/uXHW+sPE946wJqzFeY7y9acr3ftDhw5s+UII1/Z0m7/uT1e6+INN
DccMXwPNzwIq/C/Ia8uj5a/WBOpShGtaIGV03/acv+hrjlu09ogJk/g7D43Oz86SXtWNz8S0tf52
NWGW31QcvUQV1X0auayeNcVNZJwxYrKmD+pmRgeuKENJU4Df4IIwxRV0pJlALagWTJygwfG7KjuA
JbYozvRo8sY0IwL2U8ECWxLHAQAmoXka/ucIsZ0eBfVIaIT61oUpZi10scHtNDYdEMc0q81eWpd7
D1CopdbBRNpv5Z6d277/G7JsgZdlUMy44W37+dBp6bm2Yxh3JQCuZtzNcQ9QCvugITv3qJDxEWBM
/GZj5D/ZjvluKvkrihALKNrMgkGp5vdQh09C1Na2jQ3WYK36bogwA6ZxzkUKS0uV3s0avRMJEEBi
BhFHcCM3mSpr5UUJZarqG67hgUUdRsEI2ut056nop3fDR3zqu7zhni/H4pYtGdImY6dtKVR97chU
sDWoqkgT85XA+4WOU04he/yEf3Jrm6WgLdz6Krwqoe5UR1cfUfuIp02qjRcySe9DIz5jQf2SZb14
gMtMxRRh4ErQimZvmoIVhn42fe8bSMnJK7Rnu3PZW9ACb07PWepuJjFAHDZ3aWk9YkRlC1/4gaGy
X3M3fkQq+Q1RZlvo9I91Jh6K4tmfPTwheKR7ezMvYeO8me651ImVLj3WJktGz+eJr6vijV9Dvhta
P8URDz3GiuiKGMwrElCxcZYetkKHQwDbKcdVHWr009sqwM6ur2inojTLRZIx7PKYRFYw2+4hztiF
x9ygcgFVZJqqZ9tvvzPozSiJ28IrA7JRI+kDPJJ+7AUFPuzdMBv3dkaKswt7ErYp1DH4GB9lQwSQ
+NpK2EeDRvRH0bmM+nEX4JI/hWCcoio5hbPxAleWTsKCDuDCcqDCvabVgBXAfmgs/9GS+SenNoWp
BftCaxIffll4S9VLvjKV9ynK9CFsS503KkcxNvL6WZnVuE6Tynnw8unNaXpaE4ToPgn7zu8W2mXA
OwDZMOvu/EgGFoN8roq7qpu+Rm5cts5ZyT31I2vUVmTWkUTfZZLjzeP2yL3QOLA33DSQSuzW3suQ
BXCcvDezdkbD2BWTGUTjDH3FeqBx4Jn9/cFOfAIZRXscDELA+L9hz1X31PQ9JEKiMGXi05aUWzQs
VsHx3JrSIItsNHSRpZ9WJZ+JEFyqVh71kd/mMMhf1jDDzXLqbwSnT4g8L05HujWx8emryrsCPPRX
vlNdTIrkepb+KzNCcuz94WZZtBdYNpp5r79ji0J4qHAMo1duSHceqiUuqcXiJXO7Jy3N+a3hi21d
wghNnga65CKa5VV+9Bw+i1H+lUmliPBnW6beh2Jyz1gNK9aTYLMHHcpLBuOgzrMvd4x/9MLZ2c04
kIfF8l5W7OfciMcHPGFABnSfNRM4KX+dlsNXLBrgL7naytb5ibV5XY46XZJxyM3T7Mg/hvQoy2bZ
9w9e4OS4wnR7i/pE3RTR2yIFPiyTRr+WPWYeUxMlA3hBK29mWDthx9RS5r9p9CU8igQ8M+iCHKWT
QSu7am37IJ48GV3ykmVf6Qas8B6nortHjgtEE7Ot1aarpuf7vo62yF6fYTqc56jaz4P3Zdg8Dh2l
oFOb3LoI5zKCNlivBvEQzd7GrelSdMRN07FxecYu8/yLYY+7wcJrkMAl6blhZvo1nh3UoKneW6Xx
YDXadaznp6FFdYctSuZuTeKebpNQ4VcvXEDt9knG4b5J8MZwXztmcbnHMcuiu2/PLaSOFXuOmyWt
n3RS9+Q1Dg4eUNboFISH1pNu13kwtB0tzpL2Edd/1nzru1LhNgX7CD4SNlo30aBdQ/BoNmOlWWuI
RNFa68VSXwHEtdaqN+oWjb0e1vU21fgd5DWMnbZLt14b0fTp4UH3LByuOQVhSQ2kKta6J73kXic0
Jq58dDZdnTzGZhNtaH8ExiVcHNNkL5bDELg5Un7e/fAB/olnPd8UiJwQATCJh9OO0olLJXT0dnRU
8sm8TGb9rY08RWfPIcPlw+Agu/zuuItZjhjWmvc5Ng9jOqsOja0oy/rQJdFwoJPwVz0Y+qqjpJrc
hiD4PJ17B7sFc8exd5EHwrmG6W3El5l8Gngnj0eZHr+wzr62BopOUvXHBmxKZg32ju5k8mARIPqQ
YKXVE/SRofuedaGJTaGfAjGkfNqGnTvo5nHo0leaWwNiL+EaGwXntRuz8neyAaoB6234FemuExIL
SBkCEU4JATWTVey6KnmprEI+tq6dX2PPPNe0Sq9mrBabsWjlZi7HN380kFoaHTuKE78NnbXYk7TN
hKOHsDJvFysbfs+wPHBUO/c2IizSc072vi+bbTxLwgO6CY+VdrRd2Ka/wp42YhC+t7Fr6kfamrBK
z3VQDBE8I481RA2CFZvLEiXrXooM8QRk37NoyHAkGQQR03aX0HKHxEuBF7HwkYdSmTQLPibf4BB7
w/j+E/U1MRnGD9ub6PXk6tF04Rs7ODwYEcSUyIIChZubfJdmqz1CTrOP/Om9casjPNOb4GfHXFd/
Cte6DFL6myxV8YbjJeeh2C8Ov8kk2URjtlEuuKnM+koIRPMmqHcueZCVXcAhy3J5jawl39AXz4TQ
obik0QGzvdrlNCdtI5M4HI+2dA2pDxJqhavRobMkFXeFZp07fz7kenhPEPJijC7eDSGPTdycJj+8
G3lQlZIGaKxm77WZ0CyrRs4K8Tg2JCY6qDlBbOcXf4x+7JQ1nTu9enaHd2C27VXvDbCSmevAF/SP
qQJJV0a/MkVjaCXPwoUeSCPBrUmJ4iS1wntZ8HQ0EmLwTmsesZvy3Ujtq4n7TwBVOzWR/laLwmGl
5a2iSx4LonOP/fFkEIdfdSO8AgL9xA+5l/Z0TIF9plROIeiQLIc4MYTem27VYCXcSee1zwOQF4gZ
npvcyRrr2dzyLgsrD7rR1FI+72B80je1D/wVs+WUnTWU9byP1hQUP45CnKImJ0ui33xO/qnX8E/2
1PNkr3nsQMBK87dEUNE2V+aJjPpxkdRsfDYQCQDuT+c2tY/TgIidwufzIv9AMhpER1buY5uyrt5Q
5Aci7g81L4ctwBrqzj4h97Vy0+wH218KE6fhPjOZv5G098KO3uEr31Gp86IG96lKTQo6YgdzJif3
GvoPKxlfYx+qNxrPkB5DLLiuOPcsroLmm1hqEbrOfGlT/erP/kc1kadJKN5taMmlIeU6KoN7Sr1V
NkBh3zmWuXGBEn5Is/ZOWvkBcBXr7LI9gcHYIZo8NCZSLbuRe659Fyq7Huc2XWeqR1mTweCFQVkJ
xuP+oWqNp8UBFkb2vTY6aA11+4VaNa8smcgARXXpNS6gd8w7u0727iAPjENPaV2g7td7Sh6qJ+kW
T+UUrodaHUqewUAotibqB29F/sKEvXeTJPf2MKzBZp4TyGkZ1ek9JRS+iYkuaZ6NLgqSdNrKXr+a
dbcTwOBKn1w8G3pitGcAHVsB2B9D3RsE80skrWvaZeCfaTdxp2EntD7IXZYHcj4AmoL3kM+vaR3u
yJI8pQJjTaM7D4lLpVhjNvekKl8jMFobD7cjyjmvd5eYkifseAIO90thgURxfLCnhr05acEsOQyN
jXc1xVXE0yDTdZg55lMXNYdKocS243OV20E6Ux2FVutQboGOp3j+jevBZqNkVdMB/+6py5qH1CPN
VHbfHZBSj7i7M053dWt98oreS6t+cIb+mvnFvrAGknL4nKb8NjGJ1TECcNiS3bEvlpd+xvX8ohn5
BfGaikBjy0VAkhMbD3V7IQM7QaORRbaJiuzA9f2gT8WjqdfbzEK4d+Cc9/avFhXMysQhspOjU/pP
Dh4jKwk5V8xTlOfgMPkDFL+hKCu4GS2JOp8nhIKaqGnFtp7k3cB6DcH9WCmxtuPxaYS3ZjcK3Lm7
KbXqBTsab/aZRG/T7Ajg0STXMZq2cOn7xHgx52aHSrRLeu/RTa1AtuaPD8xAtQsCQG7Zw/K0z2mD
nHTtKltusZHId2KaryDINpZW73OQ4dCmgxFftm1N27BxN4VlBvSIob22z3UFG7pwH7w0xpSIKzLv
DrjQQRzST+dmyE7sfwS72pYqPh1VM2+ReEV6zHP7rolrmuhtGup9nyiyMS7T4NWu9RtJZ0J8s9rS
LbxtqwwIpr1vBvsnImC/0iY2VLRbPoIzuxub/FlP2eY7Xn72NKoq4GGcXct6ZZpfk8MegOrD6hut
lOAQWkLToOCOVFyF9HK4M4pYPxd3YGnw+boGy2FaWZVfPpJNg2mzAKKaxuROkE+vZa6eUcI2DBNb
RG6q08hTijroRPamjO42Zg0tiNMDuDxcZAjKOPZKCDhJZTypxhAU97CxSMKfOnUPna/fEZsHykn3
RjiTLXDiE5s8Hpg8cNYyBSMW1wU8KT+o9aPQdCQ1x/jx4ubWFflxNuq9F7LVAQL8WjTOVUaGs2LT
DNDwQ28/2qy4UuRwyQz9JOcsGCfj6JjzJXaY4MZMXhD3Pmpbf0Z7u2lQYqJolmuHrtZNlTYXt6nv
tXbAXzAMT83CpgPX8ZE2UUb9afTBw/GsSxP7amGqTsc8aYXr2TAYZYreArTXggTxzID9yxxklVmv
lWsUqJzcz5OO/dCc2I9Da79Jz3/T66F+1w0EbisC7lkpw8ABw1/opHL5n7FOPmFQ236gEFa1U7jT
qrjDThqytGg4TJCA5RqnVIf/Nn8jPryctPWLF8psM2N33sAvoug1QkHtqhIzEcnwdUcwZjWF5OaT
Tnsd2T2Esj7puWrJTjMths5MkYmYPzXo7RRjQt3vEgZHK4tK8rTxN61RUZChRB8Ndhjrhqfjw0TS
fNt0FIrDIPUIjszfvLXsdVXmz7Pr4dMNJWGAjtmI5oevyRNvujmNzCkedbGY6VmugdwrmSm3fcZe
w85MQEszNQv22D1mDbZFVJ3nNHFAvdWkB+tIeQC58rcGX9yqr+NXgQONm+hw7Dzv9D+q6qKqLibC
/zrrBZE8yqgk/w+Oxb+pscvX/amoGn/QpaYbHnkmF3UKwvg/sl5YD12q2Cjd4Qz/h6Lq/vG3ojVf
GCSxDMdDBf2/gqpYKB8e1dRkCVHll7/uXxBUHf+v3SiuoBjbNCycejrSrfhL1MtMdDGLyVFBNOAT
gylwrmvzO6QGM6EOM7d1G02D8UeW2Tqz4kcJR2jt16nCvDA8FW11V0zWgfXhiy0LjgH7VTOILSRz
dWLLggFJ45Qm4DK5hBWMR93LL7pp7WoLgaN1VvamoNXTrHyQESmBHsu/jjNHchH/qCTa+w59IiOB
hNzwf4VLUyjp+pWDt9/WnS0kBqwTgOGwMZgBXsObwFRuiuyXDmWWxL5z5OrureBIHC2DUdnEa0Zz
wCwDs3L7dR2Pd1qlX1NLf3bBK2MTnr8gIL3XHfWnCErUy7NLWzmm9h7606uhG0hilvc6GM3FV9q5
svVyO0WUq9a6kE8TfasJ7TCW6ULbo9Zi7YLk3s6mjQZMC8R6WipbWw83Txdp9qFz5zPgKxvPUwVM
ek5GXJh+tK5V2e9HF7gkg82BOyL+B897LWb7u1o6Y0G231c6voTIJdMeQpLjF9eEh4HR8NGEULiq
uS0HjSbYwrlrf+gYpsuDkRTfTpXOeyPJOpZ5mEdtGS4WQqLafutx8ogvh3W5PWEmz8KUCdJ+EV27
d/vhC4v0z9xzOgB92sCDoghYDo+lVxPOtYFMy0FfCzlRh4WRUhgCxWhKjiG+j8BjB7pNyu7Zy8O7
DAeqBvis1fNHr1BXQjXXVmo6fcPzhRA2L/c8fACDxNlVDeZaIUZ/jWYhd2lv4jNvm/aziebfnMkG
BsOWR7oxE05cqYHV487WNIgmOfy0pNe3PW1ZUCaivWOpnzDX36CsXGSLkuukikrqQhosPX1VCYIk
oYktLRTRcvEMvxFEbiGMNc+Pp53hgsPW0Slb6W4d4W6jpNuOidyadj++6L3gms6DG22+Y3W+jfBT
MaOHMzQCvzoXzMX3vGfe0nk6hLqX3NWL4mfo9SkU+sYok4dBRq9Z1AVKQyU0wf+bdnbI+NByLpj6
NpmIC+s2HwQE5pazrXzUbY4DMAG3qHKefQvkvOeCYeNtF+C/PFCBLXeoEea1cxQNxXwLcxzEMH6P
kvfpvKMwXQ8vqI25cRWRmfgbvTGdElY+7/GyfvaWCvQyq3/TIxqtLdnnQWaz1ginLNrpTPk7Swo7
qHolkThyZ88vFNhvOjq7FH8kqNPEcre56/HpRHqE1et72RW0REvhmUUBnk7w2emIJam++QQEYW2R
+Z15N4JSk4dWT3CwZeZ0GAaXAPfcTLPH6zASIqArBD8uBNJkyz6nfJjbadoQWp33M7EAYGipc+g9
0BiCS8St7qeBsT/Ln+o0JRxOm+oqUvFd17k/oQ3KMWdvbtR6svdm75pUis1PUZQLgxs2Z6TdA7cG
8MPzeKfy+aehy3VTZnLb8Wei1vhq04YbZOEXmwbb5krg9dsw4Nvr2DAeW4/QU+vr+S4zw7swcvV7
2xrkuUxmyrtr9yt2Sbj17gyMGjNeYwxXnBpyWyZmGdgE/YGQp5+Vq84sTm715D/BLeQZUot9hvgI
sU7nuueQI6y6/B4g5Kmvk/sQittSGf3STdmDHXYnWfiHuS7uW8eGx1ShohAQgnIgKH2hufamSse8
L6cuW/cNHdi217p79mX+qhqEsxpH7EvOYv+sbfuCwd5fQ9cwKBUaGpC4bbIR5EXupjFKN7VMP5oC
NcIfByhEKRDbSbQgWDvGPsZ+jCxLC2TZ+Fds9CAbmrlhNOJKLfx6aYTC3zlX+ZsbdwY3/NTYlA7P
xcmtv0QJJAYrXU8NhbtUMeZnG3F0M9QIjLosnbsCh8HVN9FIQr+7Aqwn665cExVJnZsa1jZUD3s1
lej/XeNT2msh9fS9HShk6GPqIa7CoHlgl/gZ9Q39N/LeTEN7H3P/XXfXmkZDJge2WV0H862w6zsW
aBvfTMxtMQ4vkwrvMIHxKGHs8NEgidnx0wBVOTZdx3LA0H+HuY9zpe0BdXrWqSrT3w2FrNu8bZ5l
i4g7WsYD4FpopfycKmuOQ1LdRTij2ZScC7s9StgaVebTUo3HJwZUbSDhLCfLnpuKu3JV9NtMizvD
5NNI2OkKMw+/SjwGoyfUCjI3qgE/4EZhBu3c7g7k0WaIdTArk/WR+OpKjc376HETd/omULlClsmn
mzbAlZtsMC4GMCFqJttne3C1wGQlFtQEAjYEvK9tTwUl5Lknjev3Gjwl2wb6qBBeMKKW03XQ8qfE
1V8iR5zTRNznYdTSkJiJNS0k4B15G8HAKws8eGonMuyixIqmNQm4N9TgoOvUVRTcvgEMJey45Jce
5hfFZM3oq65ZoT/jwH/pQYgAvYlOeWLSmm6qeZPRHLDqdeukdRzBvsCybWXPwpph0Zt2sVbF/JqM
bbKOgTMAWLuPLIOyTs1/BbF7mHyMG0Y3/S4GhRcmNo4a7BmMaelS5o0/mgwA1u+5BTCcqWhtDyOJ
N3x9Wd5TvQnC9n7G97qTdvgKm5JDrLScLeUl59kpTjSAfZg8J/ayRh+CS/9IBPob7/XdVKc7fTTv
ptg699EsAq+15MnFTD1Ax4BnYWBrM/3nfpJvZFV/VQWe5SIjfmWO3OboLFKc8+25yA11J2pxHUVV
Mnv01nYESAHAyngCGaIf4NCPQezKZEsRwLwpc7oh6yW0n/bPTWzcF4D/d7lkl6518o50/jmxmDBp
UsD/rWMoleiGnKXfgL+weNUddhI2hisYbnDn4aQEZmnlpHxxTBnlLU7y+cRF4jHMmnGbh8VZSNMn
2aY1vOYUrv/TpRwfyxThbSj74lJxiYBOtxTr/P2fHr7/9/9yOfdcsRQAwdhzDF2Iv3gGchdbmpmp
OdBbl/SDOEBhOllhfP6fGWiZgf77QuqXrvuQH6za//MQtHzhPw1BvknMitffJn/177BDnwImzCEm
vxoyUBSE/GMIMrw/QF1wInmWQ0ZLX7wof9pK3D/Ik9mmbrrwE5ev+1emIKHzL/kP7xB2bhbfmbtM
QT4psb+8Q4Co11XXCmff9LifFU7kNU0IzmYGusNedZ7Xamh+2w4f+mWbxuqm4X7TYmMAYXszipQW
xdoGxBTTPLxc/KWXaKt8oCJM9XRkDNk3pP/x3DkcltjdQeeFMc10MH+PFZ0WK9fqnkKIPWc0qY5W
wgZ3SKO/C2PAD9+BTScFi4JWtynqaPwKfMwM8gqfMK3T7r7Io3hD1sRakaMCmlagExUWqk+Mjon2
x8JotsZs7ceWsdNm190OqfI3FlAdyaZ6nYwShcAcFAsUoGG5cguiWzLfmQDSKcywxJ3rqW8R6svh
rFXPDojzLfVOr4lXX/B+4IMAV7v2rajYD4XSt00/+Tta4nzKUObiLNmGMDXKb1+XgeFnAaB26HYa
PDCXLeQUOvQHTM+NkoGHWTVrsa1KBepXJN1aaOG9NIDiGCZQiEbTHdbB7ksBkYlsjJV9mCW6n15T
P8dWFIOfiHbYhWHpoi07/sil3kwPYzo9yKnp8IJm9SaMccZrwvwY55CK7UEbNx6Rzp3mppxkrtsD
Zw1PSZEd3ZagUw60Agp+bDC4AbnMze5No1Q8peZ7PSgiLz1dMJbjZRQp89onKj+FTntJ64n2WkNq
LyC1TzoF4Zqfa6SZuamn7Ey3iWmCBm9Ii2edoJVQH365odiNA39vQ1VH0JbZb15rXidPDntLE69h
wyKwFdDKzWgBBmmECfQ6/z0KaeD5GCk2KlL8h/x8PlueO7zP8luD77gbCiAOvZnV6yQmmmFMlLOQ
HGNpohMBdzWcf3n5d3ztUz6CkTBIERc4P05wFbJ7Vtz0BvggBNjcRbAfIYLSK9jv9AjfwewAIRrm
cCYIQbLBMKJbxTp+Xc6Al8bZfJroHE5Y7V8mCPObjAOZ6aULat87VW34JaE0E6AHyxaZMCp00V6b
ZniiygrZWzYNRqnGP5ZZf2DftaPts2dBmbbBnNkuy2nN3WKd9tYAM5YFVrF85lA8eQUe8fW4iJFa
0MXKOOXO1K3N0L3MTuodyr+N5m395Q2dtrUh549z6gWy50Ulpsc7J07dhcTcQ6iJyqd4nPYtEJld
m1XXeRrFIZzBBfexmuF9QSbNrAVfiDy70ahS7R35TsgOYjLmmsFLuFE4pbOj09Q4hZ5MAld5jHmh
BrkOtLa0TwnlZ9yp+teZMWKnJ+VeSRaWZNhXZUkIoTXUG07rN2tknl9Y3dMkbi3UfBYleAVoy6bK
M5oe/SK/FRGUTxxleKdSeZ/M8R4q1adljv4hpfYIaCUlRE7/VTnzeaJ+yEGzcWXzEoOEYQ7uaVCI
4qCnA2vvorusaL81V1NbSQSEsX9yl7oMQJAUjxNF2DOZaTsEiyYIfdfelCZjVuhpPRex+iNJ+vLQ
+iEYz1yH42eShUSMynjvgNrWWaZvwhZPS5x0n/PIMOA17mNNqg8TXoVJxJXhGhkLV1ds/VKDSLft
yLWjmaYLFzuDTXZLT2eZounPw97xYLubtmj2w9JJQRPcayOnJxGiigqR5sfczBjZZqs+tA4u5qLe
d57F6KZcNFoDFlvZlG+y9DG6F7q/Eyl520KJ4VSOEPG4pUxbJ0EUj5WL5SG2rlldvcKHu415/UVp
ARYTAwyhSoqjQmCxU8ZhZ8GCm8lw7+X9QSTDBaPNBxGjax/LT8OhnbbPNkwr2xSRjpSF5QZaz6YJ
PDYWK1G6eyH6EdqNwBAXgYgrmbx2nc6bqjeoZDUl27vaiLwgz4tfS3M8he3FyLMBhIDW5qsYrIPC
Xey0zR4Pm0MRAwEMK8Lm407ZT1tZyQaP22LGxcAcmaLaThx9gNZ0UI6mvR8N5Wx408HGAeyxNhQ0
wlQZ+q4IS0ricD8h3TUrz0zzfe3T4960WXhX0Nx6pCxNkd3HSF5miisqSbyAQx0/vNFA/PO695Ta
T358XGBRp9+m0LiR0jqQqR02UdZeo8K/D2eAQU0y//apVgBbEF6h2cDuBUIOQqNkb6imDspEqR1a
D5r1QBJMoFSspd49xqlccB49psOamRd04GoBvtM8DsuGhyBuelu9JXK0gzJfOk11t36A3wSkNb7h
3WxYBlT6oTUWZ4qR/o4q+gNHYAs7rfTYccHvWPgc+Z1qvN8eSDwKWp0ax9S4JrkQnmzqXCDNlleT
bMPOULAyBs2nZXe+9jzpt7WdwE2Uctw2xLc3w5gOx3Kkbitqs5OCH7x2NNM4sptINuZQcEj5hBnD
0b8pcs5HUuDlRnXG55ybVyv2g7wmXQ0+o+4b6pjsGzRNfFiOjxPR2ZrGcIwK2k28RLxPwmS5QGHj
irrXR643YBxUA5XPo9LBmMnfuMmVgQ2jPHQtbdQqmsxEEwz+klvoSw1bSskA4/GdYONKcuTi1Gsi
LO88YPDA87Zn7bf1Myujuaq48FvOCWebEwZKP9oOfS72EAWDmqLVg91KsYs94tcxtYCbwjYYWLDd
EGGuKcdLsPy09DzGRcLu1tZ2RPvIw5LDooKEtp1eYGGDh0LbQgau3pa4dCcnzTeWwuA6GP7P4EXv
Ux+6MA1jLI0RTTQWhnhSzsfYjsABkfhYFQ6mClAz8sgWcibD4T/rvvNpgMhKc3dc3L/uqjWIEMLv
/R41fk8E3DPkIvLzPVX1TtKSR8JiXI1tuALvdygT+xoS2V1VWvOcUEiziskroIKn3AHNCGN+YicX
jFzHuBSbnArQS80lidDMyHp1cE9QgMTOc9xzKueIPG9GkyedFuektH4PofVcD9Y9rj66QpOAfMVM
8YOzz31+BDXWIFEzxWabq2k/EpPOwDEOEos+LQ6/cFl/aGNp7tBht+Sa3f/prf37kocx4b9eDr10
8Ufyb8/xR5n859HI4Ev/HI109kOCuUMYPjE+wa7n34EWjD42+x5mMNeDevEPxz0sQN9lVcwmwWKF
I/i//hyN7D9oRcSOj85PrwL/9V8bjZbR55+HZ74r2+A/TM+Wa9s6k9s/Ay0yur+kb1j9HqANBilt
ZmAHC+3ZXJHb9Ks2+q2XZ1e7UQ9TMR2hnW5rIQMnMu+pFPjWpL3LRqNfRb6N2hE/NJm2hhkUr8bW
x6WqyvRSFuRoTNGw1SlH72NWhrzLumyi248irDrFUulFbU91xszVF8PoRgFvclXOPRImKJLb/RhG
t2J0bFiD8WdVLy5sZqtVPnksCrKTttBna715z3xMhYXrxIFlp8+p63zq83itqZ3hG/CeCi0x95Wy
1baSIwVvQjU3XY3PY8xNult0JtK0Rw0rul7Tb1cQrNegJAQ2svGey3x+BynN3+QzR6CME7jmBWxT
MEYnQNN89EUdEVU3hp0zpmHAs4FoduSED+VsUanBXDRHvrmZULXxo6mD0bn095Uvw1yyuE7ptBol
5i/ND4tdxL+iLcYHu9KxqwvjxmmxId/wpSDTEsZ59FwbwBJqpM/TYdVW2htHvDzUdJnVSR7MY/7l
GMTfbWybuVfvIddvNCQ/x6twy6kXK2xwzvXnFBMjySd3lYRyGRcVJbrsq+cpXlpxm+Kc1RrNGsLc
R42615I0aJJ+l9RuYMf2U9+4GK/DQ212u9zpfyor/Mpa81GLqovTl4+jTMrvoU0TgsAIRqwPyALm
kGMjRITV8lQi2Mi9IaH0BXRSezczwZzHrnW3+OA+o9J8j1LPercLVFDWDtcwwTmTGmBODT2N7kvW
aO4onylkS+/aDFT6YERAnr0yA+Ih7sqsDPf/h70zWW4dyZbtr9QPIA1NoBs+kmAvURLVT2DSkYS+
j0D39Xch6+bL6l49q3lNyqzs5NGRRBKxY7v78iRvh6u7gNQqz7vTwgJxZsSyntREb1H7vzxDv4rS
+pXTcWX1I3VdrQMRWOIfUKzSow35Rsq28I0UoB/zeAdn66Po227b5DB6mz6yj6JJ9QtbzHttqr5Z
ibF+NzmiogwnGTjyZlWV9iMOFsTX8ton9jXqqjvHHU4qB9+EvZUAzilLu+fa1x54PsG6yOJLs6zO
p1zi/8+IS9Yu9uWp8VhXmuzOVUXDQdksl7o+vNFq7ZxwKwh6sqbMovVjI/C80ep4qs1FDjBx3NG2
MPAOZ/PYRizSrax7nYf00nmAn9OmU9uRD94dA1N4bno8yNNQXYwufGffTY5ytB9yGW5E1j8NVXVM
C+Mh8r13KkS1s0VVJ3dVkdG8EpMPcYtcfUV+auy5cNRrSg0H1t/TZ8ilQR/YsGQpxucxuUq9JuAi
nkYOQN0eoQoP9S18hSVvKmj2S+ItLS53huU8KFLTqLdvSVNdWD7uTR9lpWuiW7+rH3DFvEehVb/a
1BJtvDq6SyKcmE6d4QEWyLPYbmen07kklD+oc+eiiCvuKbaztWg6HgTKix3NN4zFao8rcectl0k2
+6w8waNvpA87DIW22qRJrQNTT6YgrUry+HCqCA+sG7Oy1lZiEmS1JwW1hgsadQUWeb3J3EAMPUBV
5bETY3EeG+9kcUWdyxRc+VSyVI6vo9bVb1ODzzsmHbXWIvcOi7U6Rqb9nszdLXVJi3u4/HYhetKV
YS1OekBYPiNij74TRHort6FRGes0HHlptKuPqwbIOQzG2RaPdk24MXeKelvN0VtVyBdLqe9U0nYk
G6hFfmF8hbyQODlZpVCOKHkx9F8zHoBCj79imR+jsPuyGxMGoUYC2V66fGaRvA/JMhol1lm3uxfX
7N7TllAsE9m10T2xyhEmDSrjNmlpkxbi38F3kLy6U4i13/4iGoJ5tqJkGTCOCoD5aKduoHFiothp
U3UE+DNDPDhjc6omIrawNAn3D9mtNdZ3UjaIkoa8UIFIG3oorpab6mBewhqCNQ13EhTjwXApOZpb
XJS9EU6YIKOL3cSPBJy/IzH/DJ68yUkRrHh1XiNAreucFjV27CSLkvqbdMedGEC55z3tSKlyzSAd
ra+mLIxNnGbuq1tZ475y/Z5cT8IyrKAV1XZGQVWrwrs75dyo4OnjVHfpXDPiX7GYRmQNCPlcHzHA
23W+7cbwkEr9bI/FeZT4CPiATZvJ6u9TNbyL3w8bPK+BZ9EiP6MBb+yF/OPN8RMuWI6x7H4gF34q
uR0Aar9EJn2VdZIVQeVS6lzkkld2hAKHOIOb0tcPxsxTxdSIeM1Vu5tlS8Ma2bW1S5cve535i8sx
aboJn7ql2LjMQ3WLjxNj+uwSR1ZaQm7BszbeqFc8XS09kC2oUMdGJeOc34z4BVZ2RbGnIGa1Ky0K
OSjSwxCcZJ8Y9pHrItYAQGr3BmLBRkuxwI+DtE6trl2xV9yYFjdKyy8Acodmvu9NZVzaQfshkrx1
SU0xlLv52RvTS8J1Eeen/dBLtg6eOwo+19rCHu/f3BqXo9vqIasp7UoK9l71xncV2s26w/Nptzlg
HH34LkZfBFIT4gWpwbjpxz5+satBP9VtIYDA07PUsUOCHy7CoOS13ML7fpmm4kwHBeKWNTt8JspH
q0iwf8uK/pK+3oXUTa90iXl1AqLjqEfwwZQkttjaxsl5U2b8PtQQYqwkvrJowVBuINuNfvrKs+DX
2BpiYxtE1kOLi880PpbCv8/x5jjGkG7AdnH7V+XMhEHBIBOnBTQns4NYgDctHOcwpfrnqI/PcpgX
nAZmCAt9KkrpefXDJy2kbat1oU/lXOZXHp68tEmu4YDnYChdl3zZ8K2T+Dn3STds+zQ50wtSrIUs
FbUm6b3IaAx2UxcIM7Kp1yOmWcjtAPMJSDbec8yYsuE2xaiiym8nGfyTljDh0HwL48U/Y24XZEks
VtzQW9B5efn81dA2F/J1V7pDT2qYMePzzG8GRr//yjq/W9uY5P/N7eUTTe3hQ/6KP7jH/MsrDH//
jyuM/ZuDvKbD/fS4JXAZ+cPhJn6zyAubuuF65l+9b39khp3fdJ/SAeZCV3fx2f3dDYZsLzxzbhsY
4Fz/P6KZ+/8cGUYAtCjaEp7p8W8ud6W/vcFo+miHqnZBTGNG2QCllru+j3QAUAQzuXCXd2al1F4O
pPmcmiQuFTO7EsMsWXr1qWoTu28bHVMnQYYxYD/q/DPriCX9moAHywT3uUhwEqdJ+zIXHey1zN4b
EOhOeWjzKaXLYWuWHUSyYoLCoFdwGUycAwVA8mHM8Yey0YfxfOt56EvWFIqDTVcNvlo8QKZJP0Hd
nXQG5XVTq2dsMdfEIXCRE0vEL8cSJ47yXQkdcN8CnCMoy96LOG2zd/RRXMaM9L6ov1KVvOBRxDgT
C2z5SLmoRBWDlj+yX41BBwNx2JKGPFWhn++5xjxjEzr4OJnwCqCAgVKwgrnH/JE0wytenSfgVHUQ
FRSF1mUVEenNpk2j61fd7ONdQt4hVw6u7N6fd0Y6Qxcbu58m7K9sWH6skmWSnyZPQ8T+tiiTdouQ
wiKEqW5u0LX7QToHgTAXNP3wUzaUMxA2TfDKuHFAowkI0ArGnjcZTzn4nZXduNhqPUA4zK0riCAH
2cUUEquQQil3/KaR8TpGDLF66wAG10ErtCrzLoSRP8vIeemq/L7q9QOM1WhV1RxeGIhvsqaBQ5aK
deJU2VHT/Ddf8djjeGRo57g8UGv77DZk3caqSwKdLfsKBiMd1l4MfruovmHmkG3U5JefVsW6wzOf
5uYc6Gb5S7YOCxhPTSdFh/DG9SVhT6t49Xz2cJl8oGeY0PA88H11OEsk90YpPUxeehtuckJUN8aI
ub3G77wjWwcLKwxpuiKAeQwn/T4UIBxd0b/VWlpuFJmpDR0fbVAUPfJeT6GEBZgQk4hzS86w2zSa
+9zoSPd2Qb271w7W1sJzTP8OzkyNF+WULZ1UhdY9Vl7XH5KSGbaO3Q/OugFDTQmwF4MZx2SCLR4K
Ibx4rJ+5XTwUo3UxgbDwSqiDrveEM2b1FLuAuFoUNaQP42WSZbUl9E4NCHzqJ89ByfE7qrL5gRjq
G5L+uf3CWAZ4znMNunNq+8TaflprnfYJyvVomOVrA1KFzsf2pcFEHjgg9852MjxJv3xiZ3gsJXSo
LqfjvEmt4SgEWlMRF+9Vm/m30xiPK5sCEW2Orm1fWXijfr+GjO+oY+QBGmoaxXhTWDoIpH669AuZ
dzbj5qC35NTU3KqTHyYPtj7Uu1QuDp4J7I+yZsoBfEaJEKvkFnofJ7kfaxtZJtpbA+YAuSSUu6Zo
vPXEQb3xM4cte6Ra8GJDe/C6KXno+3C4dfTB/vZj0PT+0NmPfS+SfRVH2AGxiiLccv1sQsIMxmh9
Y5znXs78ej+LnEcbm8tbN4PcMaFyrmuvU0HWLpahJM/3lV0UW6hXw80Yp+rQuV1xjG2mutQX1bGZ
RnUba0MdTFhVt40Gs6ssZPvUNUO/S3WbphmuR3xyPSoAQf9S3zy8YdFyt57f/iqqstn25OnRRWz3
VzjmV98dgmgu77XWM76LdG7vukrHSkr4BW6dobHvleXaC0W1Hl1CWdMAxMBQKEsR4cQLykL9hf2+
/ekSv93n7gD2qCToYnY5kLBMG2+HOPSp4CapEArGy0EKhj/okRC0xuFa12HMKsY+NinXYJuLWDpN
5ZZtG6VBGMFw/IlUh6OexL9mAV4v0mvFlZhLAzGPLsIEUKiMbTejud4pRFGX9UUbW296mp8srbe5
ahOokGBYAHFbx7ION0qT5ovZL9RNmaUBmel6x6+GQBUFv3jW4mLl9urFFxFY/Xa+H82KhENlZoE5
QDF3HbxFpUM8yFTOvGsh2GxsJdAIRuelYN99MdLOPkfSAxDYmemD0Lv8XoSG/WIoIc6YYOG3NzIl
UAjpYAVaqd93lM1+MNP1332scC8U5NWLuCyOvs0ZoVOztkX9jj70tkU+KmwSHb2NKmVdhpnYBPLI
pp7t12EcPqZwIjJbUsoxJuE+tMIXI9Vvc0vfR578wSL5EWvqIzO8D5sgbuKy/wMwcOHRvkvx9u4m
W0s2Jdrt5Dq/itj8xBtOJ591CgcWNXW3Z6MNcF95Lyyql40AQbJa3Q9oWbWV7zUZ3ka299W65OV1
37wrjeRVZeMHIKsbwig0qwK/Qj/IngR02VVichES9U43jKMq9E+VLXTMRD6k7BZWQNiuaT+CKJvo
BMn7u6V1if1n9IV3AeihzL67GMm87Yk0mYYgL1kWJ39urkXFZmxwvQsgemQPgItN273ZMZ5x2zvT
j3TkK2lAkDjfmmqvdfI56ZK7koUTZgnWN9J+l63auDInJ2XvSxHfD238TjSOIqO+1bmKp6e4Qlxs
ysfcr2kGkvga+1TcqGg80JlVIPQTh3eMez8RB6cRr13Z05u0AHFVSzUgjIzevfgmAD6MtCwYhl9A
Dk9oYEG0SLpO2tzncaGvh8Y5lLH+CSoCV2WLacyeizLouZCviD01p3iOzC1y/U9YYffWsIvEttoO
Q33NEfgglKTB0GBAkQ7ecNyJsJWoH47mS+5FxrqEwH0sHDKrnVHu4MnO215VKU0vIdf27mvCPXEq
LEgqVj2+47n/5sza5GP40JbWG2qdxgPTOhCmvOm4OFA6rfHVpxykvSDBWGtIhzJ5rkfMk/UQBejE
8kguOOd50MmtJwfUWT5jDrfc0MnoBAkx1jTJe8p1HfsPjyTZ8CwO4e72YZGvWymuRezsevhvzDfF
u1MTfbNGdbFdusoHJPJu6RBVS5uoa5FDW/pFTb+5L5bG0cEPl6cE+NFeOUNgjmxRSKpmVFWZ+WVs
Wh+BMDe3LW2moCEqtrBTxW2PgqmZulNjpG5tGDEaCM0lxMAy1hbuU079dVD03k9YLmV7Iz2qcUGj
ahPRwTpRipc6kK8obCe+2e8z0h1cRPllxBo76WJSW8ZhGlst9y6cOAIjO2P51kY3Y46vO3fVi1d6
N/jE5C4jONvbCceCFrUvZTNwD5O6AzFSdPqt9C3xyAf3qDU5QhR41l1fNAB5/VY/6k35NaQYe+Ks
N/dDbrJCAypauxT7DTSEx4tlCvngMUUmw2IDhq7TWai1EUXzswgnXJ/1D5IsxXWyeRKJc+osn0X/
0HyHcYTVIWa6c+PhLrOjJ6UYbQrBi+2Jd6Ngp9I2JgQUak20fP6FawDdwP8ZNO2YG3wHedemG0dm
cIUgO2Y6Fune9X8MzebVa+Y3W46HkIYIVnX9g9G4rHl12kzJgiGky+hjKDP9BTAZPY0lKYWZB+CY
axg0tHSON7kt2RpA/2HTNnxO+Xi1kv6gZ+6vVuHxn1NGu7hPgbGKizvinu7t8KfyK5pXu+dpCu/z
ZP5Eahl3KAgnUDTJymtJj3mJI7cFVDRkYv1lKhZ8bOvgrqqwoE3mk+HHr2w4ILraxGXI3jk6O12c
L9FKj3vEWiO8VLV19jC2rhoF2diYH0Ij3o1F9Ny6gHJMNgIUCtHwrd/RnvjiFanJ1luT+6ylekJL
fbnJIQCspCueiS82d1EtN4bbXOOourcsdE4rHMnT4ZyRlntrRgxgeeVEvKT+O3F2EB+wmqbEPvVQ
v8aRYm2dYvhVWLcfsaG9gQtlr5zZGVt6grgczSd7Zsq2CURTZ0bK3qf1AgYIGxTAu5w9v3Oy8fx3
lgOfb2AIqGN1nKrCop0G1d7QXBUUFkCR0SZ0jl3KXRvSc4PGMdNTTslJkLl0HcSa1mxcL65wMsEq
dsHHBU6BJOPJ2lzHafKJVu5y7amChFr0mujjWm+156Hu3yZ3+mY1lAeOnj3YKfSEChG+HMXVACZn
wMlZlSmZTzA5HUUEMHiDsBwO5szys0i1vfS9z64Q73wjD+246Ah9GW3cDh5qxGokVfOG28GmjaZf
qlQ3VJDAdNOsWzuy3vxo/ujoWdVSL6gm70zC6Dls0FVCF+t0HEUfnY69xU6O+CjonHHr5yzJ1Las
dQ+SrLH3avXmAejpen8f86GXZnjshceTMCXQkZ/rzFsQwBRkJtkL/+GBLdBr5jPVdzFncg9raC2i
5KghbTMX9s+w6tyVwyNB2iSLSeCfdVhhN5yCt8qyaSSKen8d+jh9uGE84h8TLN2GD88pDvhQ7gur
eXRMh+NxCunZ0LUPewxvtTgyoZdD30hbY6XE3J9IVbUQIWkz5cmM5q/HpyiDaJ2XjH1u20NxCp1v
2/QhV2G88KFeMIjD0Yna7Kz5Snvgf1jshrzp9RbnSD1r00epNazX6oowesoKXa9xNADQJoDa+e8F
TzQupsZ7HIUUbRVRwZZtPOKQucGwVbBUN5CxzPA2lwhU3FRIQpluErhRkv53UfW7zG7+W5n9SiP5
X1b/qnDPXv7iHxsqavU8zwTRriOK+/rfhTANIit0nAvu1ayA/lZkNwx2Rj5VfBxu7pLc/FNkx3Ts
L1sqC/KeZ/1HZevo6P8osuM71vl+PXR7m3znP6yoaLMdqbZtxr3NEhQn8olgNaB2fWtQ/OuBz038
jq5vIL1hc+5xMtV1+0kD6JZ5AsBNRbUNiZglLGmKTY71jJrmfWM5B51NfD2NVC0hXXUm6b3mrpX5
MxuEpzkqXmJHrBeGExf+uXrF4rSqzc82stc9dJMsZcmBG26kHT2nl2V2nBcBel/YCJ5zT/AGVUC2
kMd7hAq6dKdr67Y7n7JYOyPb0MRvTUyg3UE9QMeQq9rhXmVMeFMIJm189wZnFCbHdje0EotezTJm
AoLkMhKlUCoWFwAPPWgDVUufJ0MdV6QAUewsumHHsnqDCWuvUR40SXr9xuLWlHAvK2h/+P12GKTw
M9NjNRQ3czaskHpIsPhHs0wLsoXk6dN6M3g4qpP8F11bjBIVTE2t6Q1o+Oz5xFCcrarC7i0C1+4u
g1kn2xR8Gb6iEsqoXFSnWHsyWlZVuHN48sFcoTgMUxoREx61qdg1WXFJ9PamIQCyC4UgcSU5w4ew
eqVXYlX43nc0sCtBLHww/IEntIkL4qbwpyuGi37VAWLYKiBonu7dW4WKdjWBD6WvLNkcXWitsxMP
UNGK8dx2oIWE2AK0f8jiCP29vZPzCHDGBKlc58QhIyY/b7zBSPEgM1iGgp4MTzpH3x/OiP63A/ht
v8o+bBpBcs53V+FywIgctCUBmiwUgVGFTD2YsjqIVDRNmbm2SSm05qBdJ5LMTewBCMVkTVNIt5aq
OICBW41m5J3gd7OYw59F+fTo2ox2wqWwICRIVt6XPfjQmie33+1cr+8xoUnus3bgOW/Q1LetYdxH
RsFitr3xye9jeAzvFYmzWLGr0/VwV49yL1tSnWO0NbjI5G20ZWmyTVoVUAWCg9PYdI62tXnqswSk
uVvbNVW6UTikmXndje+NoNzIisWONWJaQ2nKiJr9pH2DftT+UkMRr0qrCPDKBLEBskPwcnfFKdFC
yCGExpp6r4nsttDqazkOCaeSxXuJH28N5XtrN161x3UN47bJwCRGt2mRnITvcBecHi1pPhj4qVfz
mB4i4IkLCuHOw9lfYfxNYcyvmFzuYcMEVhWdaUK46cKahi3vjkTWFiM8Xs+xXgF82ySAQMZoSvg/
+Zvw+SxOaD4ZpESu6y3O+t0Yq2c7pgOknA5Zt2SQw/xhwvbc5zqQdRe8Urd0vnvYopt5X0ctuDwK
exs6vBo/Zv8NiGaNWpyQQBoYB+Jordd8O130KMP+nPj1tmH1lGBE5VgcX6uu2o+te/KL+LuEl1/r
5jkLsWZPg7PLMMlVwMdKQz378iRS2qt1Y+PN862sim8ZV0fsv3cJIQCO/WOTE17w8XC304W958Wm
UK6EfM70uC2hxWkxLDGpUQxV+7wh601EUDIhHlGnahNhE2zadC+hIuBt3bYYeVngHHm2wDuyQyoC
jcPCpOCmua7yhmUcOlUIwmkdZe13W7zVLrRwr9mHDoVWADbFnD0PKTdARaXCQLKpq6notsXS1VXW
XMAAmeT6dey+eo1tJYUWYdSTbOMRX/HVLPtgC6U2/hKMrIeecnfdiYJ8ZLU0pSJoaFNkPv3vtPDX
aYGz9f8ta10/CiX/8lduQ/tR/LMxz+Sv/zkzYLtzoS/wXhI4hf+QtZbMkm2K/50KbOdvjXnWbwwS
rsAK7/iua1v8pT9mBus3AlAIUZ4ndHgL+n8ka5m/y1Z/Z8wzuU2bwCOILemw8/7BmCdzLTLpsKtw
gUE+Uj7PeRWqDQCCnbRx7TrZBmMnEXd/b8FsssQ5jI1NyjDQ2VQa9A8YWlUDWiBn0cEFj+A5Nei+
9SCZTJ3e2ZkYDlRR7KhzQxdrrzMtGN5gvuNZ5qumX3oPOoiqoIkCC0aXsuBO49U713APQNXPknRS
MsqnxtbR1K9285G3rxEnuYwUbTzO1m1ZOtFdgC05hDtYe/su1MG7I61IrrKrtCxPYMVOlt/cUa0A
erRPD3b92I9qU9jDXaH307rFGBDz0Tc4ClatI25a1zr6aXdRBqjdnCW7FUVBGcM6YEePOwdsPrwi
erDOAOHPnc6eky6FFOMJV+tVhLk38nyuqldugxsS0RzjmXknkdtZ0xx8Ldp7WnPJQvurBbBpVWeF
kblN/Bs7fmJePEbqYykvBseNV+uQVupGtec6h7QdylPEUY8ROmYZnqxhaBIQxU7Xi3e7H3fDYD6E
DUuQqhxBlybkd3WMkyXKl4wJPtFBYrUPIS0ietvdNOnS/U5vWBUVl0Y2BhWxtEIUEKTQlBIkGMwm
q1pgE+6Xfr6wrOERok75t8KI1v7v3BtA8q25Z91JVtddxcRUy7upYfedUM/Scr1KxUayPJ8K6BCA
tkr5UwPOEEtfYdZ/2sWrsppNJoutGMgVp0cf0QQ/1lrA+8h79SYnZ76w26Uck/khbyUrBxNq2nyv
Vd5jLEeWJxaj52du3S/Sj91j89d/Kla2QH7EGrAOPubsVLpRMPkKVZGkPyh1zfFwZIN1H3t8ErW4
JOzkKj/EnfOtHO6xI4uHzutN3vD9tPW95rWogT2Nl3T4nEt/jWS9AH7xZ8UPRGf3mLYDFzwnroXw
6haKxvf2kNgkhzmekXm24wzTJ0lpVyXc47nyaLKqakKWyqg0cPhhzq0zNZ5KdkQsLY+mTUUTKMsw
OTv50+ST42Pfbbf+DlngVGdE6XgpGjvtD4VLwSgGT/hZdjzYK2ckvt9NQruTdZtvEoOB2VrKEkpt
F89Z4LB9mtGjKIvcaioi3EzZCj/6lAfCkDcNvjq8I+5eDclO6AkblRBB4v6/tojFFmFyy/v/nR93
7Uf2Uf6Lw4O/++fhQazVJ7fqWyZthP/X1c1F7zcuSYJKun80dVu/uYbH9Q+vxBJpXaKwf54dYvnv
kSKEYdlgO/4TUzcH1T/dN7FJ+CRdaeGzXEwR/2CJUKYsEinkfpi7m6xliUY0Up0JJwZVY9+Jrj72
FiCYWD6LAogzLgT0sfBeN5z3vCl77EQY9DJN+/ZqgnzVDFnOsvJtiPjKiv3eMQpk45Jm82ZkCsL1
ugbD8criM7DK/Nh2sCG76ptpHMMkGR7DC+/jdvxKGmvLvvTSe+13RVNFHI8HwPPMsXV+xzzun9Oq
rnbZNLZ7XG/xtkz8NzrLXi1sCivAQo8ENwJ3olCQ1PfMAGlWt/NYGzfuMu6VznDV68S996BLPAmP
eUv18CrNsHlqNZ4VGtl9g5OG3S5VjHyV0jjG+niwcGvwfE0IG3k/k92W1A5mgUuJKAYlt9iUYYFu
g711Tb0yoSbrO6sD35CcMWyeB9P6DsdXMv8frYlfqvAGtq0pFVh4IP21kZn3s4G5W/W4KZfsWgw+
DWB40Gr9x+gZ9BOPXEhU6jwjS+DepccEx0Pe3XbGgC9bDG9a761NayGkaPU6KtwAMMbthNEZTBIL
QuJnwF1I5dIq7OZIDM+jYQKbrAd309LWF+rp11TBnJubXWuJ2xmz2lraesiJVZ2Eke3kPO1d+HxE
5B7bAXBjn2uv+GMWMd74pVxQG64jLwQaQNx5eE4yjBlTr27HZN96P2b+6Eh4PGwWdJTPDKiZWapj
MpUYTzKQsuontzG82g5e+GRT1Dc+JTep26/rsjnzDN/5AHw7zwhG6fCoKxoQaclDw6xQ1yaU6WZT
VPh0AJV44gQkCZvCTaPcm9yhxrs0ljtIQgLRO5t+Dxpvqj8K8CihB7i1fmLNQCitd55LNyVM6Jef
mcK667SbEuD88vsHeWGMS71mD5e02fpuDaBf3GWI8/rY7cMhpzsK026FMzcpN1hxlU4lT/ap+hQj
6AQgfzkKMN3UKlDiVwl0t2bWyOMB41G1bmG210W7K5W/ruv6MGoesrIZ6KwqUiygvlVv2Afz1oai
3cRDe4zJwT4gUfCbbjlXHO6/k3Fy0Jazqj+5/UjvJgtiqg4cz3xIxLEmLVulvMQf0Pv2af/Lsud9
lV7k8OpU8jh3eCL4EdN4WkFOGjxIFF99+OP6H5HVXEaNvipxzu0Inf0nDX8gDK+VGrZCYbycjkX+
MnhFIKjxTTqS8NUbMuxhAg3ssv2Zkn7TsR92lMGv9Zx5xYrh9VAgcXPQT+xKKA0iTkE7Z7hPWc2E
CR7Gc0PutwsVHNUmsHQoVmCErOaV8tL7hQw26R2OA6hK3c7X5ofR+PLkddDkrhg/vNnezt1blDEb
C6t+EraxK12AyRARw5Ur64Wx6Sx7McZGwP5ufMoc/LZEGQYbgDGhOLymGMhtl+5JFiX8uPhjfKwo
CqHUwDdB+U180JroNdWjuzCXJBjaQ4OQ1nNeI+1z/zWDKtXNwG6jXavNB7cmoysJwNaxt1Feymoe
DGkiH5MygywAK5NIDWxvpskYp3HOXmIeLnqqdgBrz7nZbGczfE5jiDkxxVw9cuTIGqXPi7VRPtrq
3UzEGVs9GG5+DjOs1wYhijgfIQgy2YwulY1vZcJnsHAgfQyYO74R5Frzrk5uMZDgvG12dULMmMo1
SzE/d/aNcJ7b34Oin5hp9gltoaPbHisXJwBQ0a4/y3HLIXCju9++eWuGxDR4v9vNJeQBrjSPnstw
a1tZEArtVkQ9w7jCX3zXYKooePOQyn4e5kcpXwsDJZtPsFYO61y+DcZLHu2Vpx8c0nFquQ3DiB4r
N+iSClynWGdiS8Zib81PCbkdl4K/qZg3U91tla0OZW0cK57Zvoi3bpZsbe/HgsQWW+GVesT1bDY7
mUVEQWLixtdpBizVjGcxAKNekP4QcCZ2F5PAo0Ta3OXiAV0FqXoXxZ+QWValOGkxBCOxle609hOY
jPAVO8EOoqsOsPrpgmcnZg9B2uOY/+/4tYxf1r+tsbmL24//bbH5yzX5y/+ZFDzNj+njn0ex5ev8
OYpxhcd96hOII2fHWPWHPVX/zcRgauFDXf7A+pvdv/iN9ptlRjOFS8xu+aM/ZjHxmwERAXuqQ2EJ
uoD7n8xipvVPATvMIa4uhGlTuYMPdvnzv2mM1vvc64s+6/dTztqWzV5azw+T8i9Mks0qavIX6bBF
nKcwD9KhVbdFT9mwIuWFGfA9onEN1mzuaPfglA15KsvyBmJ8VwSuPt7PhffWAyrGTtdb21ArLmXp
6VuqMsdt5cl8hwX8F4mVV0ktVZ96ty0rOrRaHy3VWqwJ6V2D/2rlsAxYeTlTTgsCt9M4soRdHXXX
IAHY71MC9WvRmBwTvdrk0kzXnlXjMPJS9+JY6a7MBIljAiQ9roBVVFm/gDrzwSqtH1gLmJK8/hYz
QQZFunsIl5gcOT/MAXRGGYLYGUWz4IVz6sPm98itHgZLaAQ4fAuibEKUFhZ5kHTybXSI61qh8oJO
llgxfufsddXPBGeEIhw8/jTQT+AgCvD8RTiqT6PW2qAzIrXjdjyvsLu1b8ylxCPMhltiOR0T6jFI
olvfNAFyNXa6foMR6ylv82pXa+5TRunyKuNzH2RN/hjN2WOqeSEcJtp+DZut45DmPotjN7buZlrv
sYrRHa9DjFxhXKVOuTu5FZaMLu3eaOfZexYYJKtp342li95TVU6OL7N3c9nwGFw0Gr0gdR36qb1E
dapNr+RFGt1tGA/LKrluVrVBa4+WFnqga80HC2XcSTZ2BbJxX1FIAnxQBe0eVfakJfWzgziMaYLX
GwPHHYwCkLgD8rgW2dca5ndZLjUGlgE1rWbIooSAi35R068TRtqe/BKiQhQTOJnGO7cpq1tlOKDh
k1kPCl/lH6ERIplYYxLI5TR07LDZ6x6gS23Uv/x+QBvFFEC5w5YUwZNWh97jqM3woEzAYD4lm+vS
pD5QWpa27SEMsi7W85OTYKMNO5r/OhBvjpk8m7hoV0kujWNqecOLi9tvp43S28w1hjpXsRlByB9R
oRlYcnLQgRYjxSZk9FYJE/aiojU7MtzYWVqszbXBW8CFwFJbwgjm2MuOJcWCe5/JKTDaOGeta9ub
QiEkhM1Mjc5sc5p6ybMkPLmG0ZKdjKHnU4J8U1Fssa4AtK55sqBQ06iXYkYrnfx/2Duz5sSVLQv/
lYr7Dq3UrI6+J+J6pjyUy3aNLwR2UUKgCQ2A+PX9pYAyYLmGk0S3Hg5RcaLqYKekVObOPay91j09
MO8moTa+tarR7BxcN/LJHfc6Hc+oScULgJYc0Vp8JugfuxnDI3QVBjFFDBwucW6TS76Gv+vhn/NF
ni8mofDr4f0tzQ5l9FrTtvzd5zPFI9Freybcua69G94bBvG+rRGlC9LHz/Vks6s7Fm3bHtBJ/rab
G/aELSy6ISQbr/NnZ0pTeK/xIbLXHCJBeaHtI8WYISUAIUN5ocG1PgHqF2ATQDlBYAGnSgfWFVR0
e3BQ+MYpCDys0dLWxkgbashEajNixtBxhgBUQHTk9DmdJEtoIDUvDz7Qu2vBrd8vwzi5SzxI5keu
9TWXx5EXm/P7mQXMFjU19Kv7AQCx0Sf4JYFVcqbFNB4sx84NRIwPyKHOrhdy/QYdB+mgiqP4cukV
wPgSj6OpXvQ+QOtH8FvW8RSVJ7g3SmLjjjl+6ue2/XaWFVhZAfHHmTEt7fMo079PUgBMx3rUL+5T
j+qqpltUYkyTjPasP4mOHSKd82pGv9sSNplLezYj22YvXeDoM0CMAHImyZkVetfmOCfxDSfRGa1p
eU/DmPU8Z8EIcwB8ZOQJSLU5CtJhFJ1OPPD/NEGlJS0OWefsn51Y78SfJtpuEkLgwWMjrsPcSbNZ
tiPTZprlkmrDTdvy7WzdYEv9oFXYtB7hwFGBwd8z8Pzw/55dOzJwQDBsABgOf0Gn7U9cOzbwizSb
69DkpHEHwESo++ztw8Dz+51FWXCkw6q7BDB4T5/hmYkIQV/rx1dFaD7oVud+4oZ0q8zfkYZ5i8eE
GtBVRlsOzGnQkdzn/uiUxj4YVc0zQZROFzwJiinJBKRHO6fhNLHfh3Op2Uki2Cx6U7IOkwRswLfF
9GONDKXdIaGDeALzJMSVJybIJnjPjrTO16Qq7+dj3J4QfaqhCw6h6n/UxFejE51BgIQeOVENeyMZ
yS7SZU+fxjcavQD9ML6lb+AWOuIlMdvyTswrMiXTy8yafuc5UZIOJ/QnX9Eoc7qMPo9BiAOWtpeU
WBPv7ViAS42mp35IMTewTqtKs85sPwMOYOZSoPooYq8Jp/MwyT/E+IeVY534fkRbAQwtnZA+kaQi
RQ4rch7nqAKIdDqwU1h3JjP6eftz950wS1JjE+9bEo4oUSzni9PIoSQv6Pw5LaBXObYreoqdIqIP
BwSwGeWnXJgyeT5dntJPPj7ORiDl51m66AV+/6wcp9lJMrEvMs+EizusUFlAP6wv3qKmSSs6kPwz
J6q+QJZmXc9GCSTns8Utoj64eWikBFp0DYvcdVGNH8WUDvp+Orqt0qDqcWX8vQRlC7/Seyn9VpBx
PzounaLphAqeyCvQHyaFtwg0uDP7ko1o6geJ3kPAI70pHJh9dHcMXUSJMP3UYo47Qv/UscbislMh
1bKc9yu7tzC8OQ3DAp2ODlh4kZajnudV5bleyhK963+YwoOAbqEm/olVZanZ0X7qSxxL+pebQfEi
Nq1/79mPMPAjNM8TQMC27Bc1ZhonYcWEyJ4I1dyOTa2uKRwDWBpcmvga8jaeY1NPM0CsEbLCScFd
/okB0xtwaRr35riWjXNCcIrh3XEkxtzhFHa7C7gAB3Zgf03tyLgvkvxu2k/nF4iCi5NgRruFJQq6
rf3IPc5MsElmlX0NvAXLzYIcjbbsq5key/Z1lDGOPE7P2zB3CSdcoL9zmtWPwywYLukgODJmyVU1
AcZSlECRzBz2xtQAlU3L0tFkuiThZ06eUIyDNEKfLU4qpLUvqjFqNPYir9C4cTRSNzRU4ZpEYJJo
oJ6BDjkagQGC5YW6WEq0QrehIHvohz1DN97r4/jbJPHoXZxMHhJ6RY8pbkTHHXcxqCRsaVY4T3oo
ADRBGn9RTYLrydK74DkN2fRmXy0jc3waTekAjctxcWKVI/gGp+SK5mNXoxuuU6Ci5CP43llC3ebY
H+d0WBDfisVlTmPCXTjulL0UqboTexmkn7ROtLgtCdNJdUck9P0SFdLYvR87c+ezlmBCXB9BOpFg
+xFMvx37KV7RbHm7QEnuPPM7X8a5Yb01aJKmutvvVcsFsl24SlkgJc8BuGha2JuP7IfQ6cdAX1Mo
9yed6JNlpg+L3IQHS3N0qH+DYQKb5dE8s9HCnNo3uiMRy9n0ztD97/NJMpyGNtlqY0nf4wLdZxiu
xBFlF8AIfWdoOROYaux0fGtDv+JUxQdd8rFMJDOLbmPxoBABz1YBioUJ+0sn0r/kC/sRf8o5jW3k
IXU/uwSLr1GRgQ7GiX39nFYNKaxYQiMXCwqjKBcezyV3TEm77TfbCh8pxPTcRLtLoZmJoJuZQjvT
gX5mRkvv3BWoaKFD4eWw54zPzWV5tSjFRSj5a3JOl3ea5LQpJbuN0YcMFT2By9RDfEajAhVDhZNl
6SWZjo+hhyLabHoeVy7FnBQwEFApGzIdww2ewD5QWLHOyBxPegW0OymJpCMjpf2PdqxrPI87064g
q5s8AdE/ofnlo5/Dh1RA5gOr84Xfh90npMxBWwBFobnk/jEhAdJBni/dsreU7EC056L1K7iSZA6C
o6N/M5/jXhRj1ztH22JG9zy0/Ulss3jgmE5KontR+X2K/O7kYi5ZikY6fEVlpY8uQp/m0ZFDwoUm
TYjioTbK/Ogkgesol6RHwltCvCN5kOz59CP06WNAlRJhJ+mSImHf532ieRGxBQLHeoQinbUFx1JV
0OA6S0HQQfMJ3nNynVrWUA+cgKoNjfqzeX+ghxX869A3lYvsyu2P72ZTPz/xR52j3BbxiT4mG0GX
a/o2AaTVI4Uk25X9CtgYnUEutfH3vB0ifhh4zvup3TnOR9H3qU+qGQbbE33i0L2VFUVv1B8XPSAl
1aNJEh3yAVP0aP/J7gD1jY7dOfu1cuMvfaOAHhBd+BUH9X89Lf7bHyZrEuq8lmJ5Ql06CxAV2vvn
Xw9JxJ//kb/z42d2f+Ov82FyM4iG+f4P7fwO466vezIoBjv/AIERFNX7cphVd8O8DIuNOIz8yd/9
8s2wHuWhSof//tfgW0TBitxZFjw1nWV43K/H00cDBHKSyRuQn1XDOcjvPp+DHH4o2lD99ujV3ymX
o5fieBSqiWQtwRG08eONLgE9QTNRtiFskNPP56DRBdWI820A4KaVgCNyMxE7r+r51W3zh4uGgFri
sgGIU4LnVlxj9xwcmROXhi9ojpeISd2aWkeQvxMXQZLdz0GfBMcZOOLPdgaKh0ZeWhx8/f3Moydp
MUVhwO9QlOXxbk17DEni+Akg+Cnk8Z8o+j5OzNHs1M3k8ivHHkYU0XFZoqwW1qXpjt9CK4t3RhUz
BwUJZ+uoc1bk/T76F/0hot6zO8iG78ZO9Tl0/LMpLGyJnQSnrqzDhh0DfbiF+YSjah7R8ji6sEr/
CY27r7ms7Y5NozhfwvF5zE7Tz3U7nkI9A3EolewbeM3odqHAMx7NLudzuFDHMQ9aBIjBisQNaAKe
DcZz66IyOaOXtPme0+GVX1W0vt6ZwFLewf8IaQw18aSujneqsCfTtPEYHbLFBEnIQtbeo0UgypPO
CE5s8EskmUd5RYMisIOziCDlHnbkzjW5N/3GyJeheZTPO/OT/riiQG+F+ikoAP9dlekmOluLqH+W
JlKXOkDZDSZSGt+lfCoNnAVECQUcudCrmtpdLKN2yKxLaGyI5DtL28WoyIhDxvmpjPhLNKcRlKuQ
G15A3X2WzCDoqdI+fLJx5FwvQ+eYXhEJZAspT6EaZvbD8jbnMIKFd85BmElnuh/7zgeXrEN0YcMO
QScndL+TGHUg/LpjkZlvDb18N9IslNjCzvk8sS78ODgPSmNyvOzM33tzeJnS6ejWrvILOAlOZnl8
MoNw+aQ/Kcdvo3T2pKeIU6RecFEuEWdwA9lgZ2TAbbUjvZh+S6YlDfVe9uBroQcemW4bY+l88jW6
hxZGeR+OJgktfv6560MF5Efi2u8X70U8/ZxrDtomBSCKGaQymf9RIANyAl3bIyTQi/Mstj9nCfJC
hlN8iLUKyprCRiWPnlEfjZpjMjgZ5BDF3xAauw6eMuDC34t9K7ljWJutrYIh3bK5LyzpytRjTqSd
rXUIHpK/90MbO9U80B+YZho/90xzfV/12fCzYcIBR0j5DdMvkCGDfrJ2+0Okzjb/W9O7dLyQdcEM
Yvu35uW1J//5Q708qV6Os3PHT9DKFvKE84NkB4aly2TOznH0yjPvjbD1zFaXmjjHEOFY/SGns/Ps
oqshzOFsvufr/5cp+PmxbHukfH9nHvaG2ZoHu2tDl2MJx17NAyfyzjwYfC9sC93wls7AvmPyykr4
2QwYaPIJAX1Rw0ogQIeBUtBPJkjo82nrPOwnKf50Htwu1QwQic56GjQmdmslMA9sCM8jB9vmeXCA
2yvuCKwejYK6LtVDtiZAYA4FISD0UqRx5KeVG4L8s+oE1Nlxi4Q2PvjeBCCcQouE9ItbaQ1/81R4
3RaYXcoLvOmGxW/K/gu5Jlr55Lwq1XOADKAAx/zKOaB36ZnV0e+hzsGnneehI5es2jxw3iG8QElo
f/GLLtAdYlc47Fq8+43VAl2lK374ln/iDJpdzXQptEnQ0/pN7xgB0bXRraHQ1U4jQNlCfQkAz9Kp
Gr46A3Kb8O3K3Pzf+8V79muVxpEaaJQmbZ02tv1O+j/1BYTdRXwYJkV3bQ32vWOtC8ICL1wzW7wZ
uDvVpQB7pWEA4rDXz8mZv7cZZNhEBaetm0F5JWhdilKQIlDc3rzqrRmQXiFd0GAnqVPVn3rG27Ql
ZAnPWoewf98sOix4kKD4viurKN3M3XkAgQAKAbHY+rM6h9o2D45GeKd2PtITazqkWj1grOsXvjsP
nJyaCepiNQ+rqKRF8wDcd4XQUJsGF2EOnSayzfveDZs9viaqpqC73hbtOynqbWGpBo0CrJuwYVvx
XjkoBFElloN0eksNg/KG0KE+JnlGZNS0IWTUiCtF7b+lQRM3p2gSyB46eIMGRDmrD6962yQg7wms
ASy92WbTyBtSnAecJpIjpunSD1p/9hIotcmAOJtegs3X2KAWmUYQJhyV1mqn/v2jUlhdD/IDgZDO
zkIQmoGaq7QTErDKp50xJNhh1YVAwVI3bOCFjRlF2RnMZoDWwV0Zn/YtgZU3q7AEHCR9SSaCulyt
9X2/2SSYZiuQbGznsYDQsKKfhHKxKxCkBlu6bQ3leWDgS5uutfIU27cJ1jGkchiNQBkgF97/fvBI
HlUDx4gedDtfvsTgqXmHdpcuLwjVm51kaQCoONQy2e2cAUv15XPmO6TigdXVlh6Tv7MLJOqRlgmW
wLqYsJrx9hlCZe8QxQykMkyYCFcTsb8XOAowBbrX6kRKjcZR2hGkCQDhP4fHDfl1KRBC0aHVvpGp
Wm61CYdgmoKZZr0vWGBbvrLQBD4k6KO69tJG71C2tSqtBEF5DciCYcuC8t6jm7pMtSEwIz8rE9Q+
k6A8Aa7MoDh0hO67xxpwCxOPqaWldksS1Si9ewIkA0NnA9hbffZ9I9EF+YcK6ebTttOxgxorOXGi
PNWgWVBuJ71OY9I6Kt4/GCRJEElVUkxtm4Q6TNwkdBRiBLNLC6TGn/19oOM42vgHNErUn1ZOAAkP
xd0gBM+JrRNiL2HiobJFhEy7aTuf3FT1DoXX1Q2T/mcco/qzvwLwijwSRqKtWUNT9d270E6gAs0x
sJoAGQptHYbkjyUAxdLMtaVspxGw4CdTOxEoqyDrCcJskyd4uRKAYmu6bvFFK/0hVY8Qf4hkALiK
Tai0exAQKdHYCiaL7VJ/WroSJJJf0TdwbdmO+yNk3tsRXpcOX7wmII+rTzvXg6nsHpI7wPun2rg+
/fZTZ1RUqETS/tfWlaCcP5bJQw/ehE3xbH8GDBwHCLW1jc1o50pYvx8FBwkXkaXu0Bn6Y8lvnREy
i0RjqA21YOuKrOtKwmqFKsyA3UW7yoCT+RUkDnA9ieGmb7XVIePq7FKYB0JGoiICsPVC2N0ReAsa
EGVKK+usQkstw9qbU5gHq0vSWCOtup87QH9WtoHBJtROYyBjHMXjkbSQLDKvw0UJ5NgxBqKrU3DB
pW5n0EBbn+IM0KUi++dtqHtfPDqqxBon5gpz0tLEkb5amkqrH55heEzc3XhR1lUBrFs4Das5bl3O
TFd+99D0gbWhZsZRt7fsNaREDTSk27nxUQxS2/j4vQ6QAtmBsvrs+cWgCjTZu7WpNa+u17olIGUL
lAygQHGBohmsFzsrgPgIXLrhQA70Y3paGCfCSan6/DSsYf4oFe2ffVqXc0/m09ewk3ZuBF15AZAv
tICe04q2etO7gTKIiq4BPhPdjfb5AOuSuvIaoKxKiQRq090TQG4CoeMb2OtIoaXJEqGcNWcNwJxP
0nx3AuQRaBMqSLEVaWbaZv7gD1Td/gSDsikDTGnT6icEIDyggxFHqP600wskWlOdBzwB+pSICl+c
A/TySl7dlgPRVb1AOjOAVcBQse8JyZYMauhEAa3cApZY3ZeC/+t0dU45YtxNGLzvCdCFwA4AWVZ/
2mkKqGqpbgEZBes2vW77noDZdZANoW6yriq0biGszsH1Aa20EkBPmRDCrBMe+64AGINVCa2lZlBq
jKl5ww6vmvILC31l73EtduIirAFNSaREWhoXHWIXUD2E+Rt+vvqzuwZwiaiuYQ3F+uuWrgSh7BYT
F+D9A6lhTe0sAb4QsA3iFG/m53c9o99wn34QoRyPgvBbTYESDPMtQqpf/sCGK+TlAGsOENnQKIk+
dn5QklWthl51Pcp//7XTD1k7f1tfbpzB+jrrX18/4MtL71xr81Sb/3kRDLNB9jSq6i+q9W1KHq9/
/+uoHKJPfDmI39xmySyIn4bbPFg7uJHne3vBuvXDJvzsUtw1dFtvrgfB9iV+9DWpDv9lkCdQTO3w
razy+TJ/qz56ONiMUnes1j0HMj2qOvKHohhkg29BsRlqa3i2hvrwkufzYTSId6Z9NTPSmilf4DGJ
39wNiqcR5OTNV8FWqF7lIWtgKiV4PMjIsb8Z5nnuZeel8k0PJptBtgbmZFMd+B7e6YaFLuPUAww9
KF5dLyTx1C+QskxekUSXcZb6BSYjLMGumVmv9wPs15U4a5M1EAfYrr+Si3+d+fC3bPB9kA8mwwZT
I9NcyhM/KMqGVSkhFupDI6xz1Mi2LpP06sP/juyu6tyvtH0HrM6mWTrE3q2v8FP1R+VnmGDtb157
hkPs3gHeyDDZvNNnuynzA6rv+S4J3pw2rf4D7Ny7QQUH3eYen+9bIs+V77s+XpvVBmSFQn38uPne
D7B1WY5Po3KQvrkcBVnAf5uUSSUoVfUh6gsFr50skmBG+QqjstF4ylZk9bGzwY7vvTqxJBrnEEP/
gSqZoom4HQVPoyZvVmY+1R9lKB3NV3bCAXbx7Wh9gQYTLTFy6g+AHFyDdZPY5AOMLeXmwrLJDEnI
6wEuEPuxP9iM9GzkJLBYefQBkVBTlCJr5AcY/FfKSYrr/peKMOrjE6g3urWyqqQ6Qdy+j4c1eHM1
iNJRuRlw6xUfYPveEOkWo2DeFMvJHjXlh2g6W6RiofrA0muTmo5E0lEkH2Mz6PMMye7TQ11oMG98
lANs4pXz9uaWcziJNje89RAH2MmbS/CuGy9xgP28vsQNTldDjC3hNqpv4rqcfBs0OivWAc7ka4Z+
c886mrCeNje79RYOsKOvB8M3F3JXE7E2XOEA2/kqSZuDsho2ovoCrpJh8OK+azye8si1iXs5KXW5
W3Xwy2zw2HTfB1iSl9IGER013fkB1iRZYHyruNm7sr0DLMlLOfHcv4/5achCwDyyeeGN4g6/leK4
HISDvCE7VnNOq77cY5yItCl+p1qjfutoi70SvtTskOo3Xyfg7xoyYzXBmvr4g1dF8Wp+4wNcIKgG
eCcvLWbNmXiI8X8iiaXowCG49TRKWPx5QwBQM8Cq3r9MkGUNx0nd9Ko8+K+1UhQn6D/YhQe2wMsk
iiMLz6oP8J8oJrPNW8h4CZvhfhy5Nb5B9RIfvrGB8RD3ophn+IDqBQiui3wQl+Ge17MG6h3ABq0d
q1VBJw+i3WBvfZ0DOLoyzGBF7byH9ei/dHKbyqA/wHMvi6Mb/YamX9ut/MqfeAqHg+yv/wUAAP//
</cx:binary>
              </cx:geoCache>
            </cx:geography>
          </cx:layoutPr>
          <cx:valueColors>
            <cx:minColor>
              <a:srgbClr val="79B6F3"/>
            </cx:minColor>
            <cx:maxColor>
              <a:srgbClr val="FE0000"/>
            </cx:maxColor>
          </cx:valueColors>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noFill/>
    <a:ln>
      <a:noFill/>
    </a:ln>
    <a:effectLst>
      <a:glow rad="25400">
        <a:schemeClr val="accent1">
          <a:alpha val="40000"/>
        </a:schemeClr>
      </a:glow>
      <a:innerShdw blurRad="63500" dist="63500" dir="5580000">
        <a:prstClr val="black">
          <a:alpha val="53000"/>
        </a:prstClr>
      </a:innerShdw>
      <a:softEdge rad="558800"/>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13" Type="http://schemas.openxmlformats.org/officeDocument/2006/relationships/image" Target="../media/image7.png"/><Relationship Id="rId18" Type="http://schemas.microsoft.com/office/2007/relationships/hdphoto" Target="../media/hdphoto8.wdp"/><Relationship Id="rId26" Type="http://schemas.openxmlformats.org/officeDocument/2006/relationships/image" Target="../media/image12.png"/><Relationship Id="rId21" Type="http://schemas.openxmlformats.org/officeDocument/2006/relationships/chart" Target="../charts/chart8.xml"/><Relationship Id="rId34" Type="http://schemas.openxmlformats.org/officeDocument/2006/relationships/image" Target="../media/image16.png"/><Relationship Id="rId7" Type="http://schemas.openxmlformats.org/officeDocument/2006/relationships/image" Target="../media/image5.png"/><Relationship Id="rId12" Type="http://schemas.openxmlformats.org/officeDocument/2006/relationships/chart" Target="../charts/chart6.xml"/><Relationship Id="rId17" Type="http://schemas.openxmlformats.org/officeDocument/2006/relationships/image" Target="../media/image9.png"/><Relationship Id="rId25" Type="http://schemas.microsoft.com/office/2007/relationships/hdphoto" Target="../media/hdphoto10.wdp"/><Relationship Id="rId33" Type="http://schemas.microsoft.com/office/2007/relationships/hdphoto" Target="../media/hdphoto14.wdp"/><Relationship Id="rId2" Type="http://schemas.microsoft.com/office/2007/relationships/hdphoto" Target="../media/hdphoto1.wdp"/><Relationship Id="rId16" Type="http://schemas.microsoft.com/office/2007/relationships/hdphoto" Target="../media/hdphoto7.wdp"/><Relationship Id="rId20" Type="http://schemas.openxmlformats.org/officeDocument/2006/relationships/chart" Target="../charts/chart7.xml"/><Relationship Id="rId29" Type="http://schemas.microsoft.com/office/2007/relationships/hdphoto" Target="../media/hdphoto12.wdp"/><Relationship Id="rId1" Type="http://schemas.openxmlformats.org/officeDocument/2006/relationships/image" Target="../media/image2.png"/><Relationship Id="rId6" Type="http://schemas.microsoft.com/office/2007/relationships/hdphoto" Target="../media/hdphoto3.wdp"/><Relationship Id="rId11" Type="http://schemas.openxmlformats.org/officeDocument/2006/relationships/chart" Target="../charts/chart5.xml"/><Relationship Id="rId24" Type="http://schemas.openxmlformats.org/officeDocument/2006/relationships/image" Target="../media/image11.png"/><Relationship Id="rId32" Type="http://schemas.openxmlformats.org/officeDocument/2006/relationships/image" Target="../media/image15.png"/><Relationship Id="rId37" Type="http://schemas.microsoft.com/office/2007/relationships/hdphoto" Target="../media/hdphoto16.wdp"/><Relationship Id="rId5" Type="http://schemas.openxmlformats.org/officeDocument/2006/relationships/image" Target="../media/image4.png"/><Relationship Id="rId15" Type="http://schemas.openxmlformats.org/officeDocument/2006/relationships/image" Target="../media/image8.png"/><Relationship Id="rId23" Type="http://schemas.microsoft.com/office/2007/relationships/hdphoto" Target="../media/hdphoto9.wdp"/><Relationship Id="rId28" Type="http://schemas.openxmlformats.org/officeDocument/2006/relationships/image" Target="../media/image13.png"/><Relationship Id="rId36" Type="http://schemas.openxmlformats.org/officeDocument/2006/relationships/image" Target="../media/image17.png"/><Relationship Id="rId10" Type="http://schemas.microsoft.com/office/2007/relationships/hdphoto" Target="../media/hdphoto5.wdp"/><Relationship Id="rId19" Type="http://schemas.microsoft.com/office/2014/relationships/chartEx" Target="../charts/chartEx2.xml"/><Relationship Id="rId31" Type="http://schemas.microsoft.com/office/2007/relationships/hdphoto" Target="../media/hdphoto13.wdp"/><Relationship Id="rId4" Type="http://schemas.microsoft.com/office/2007/relationships/hdphoto" Target="../media/hdphoto2.wdp"/><Relationship Id="rId9" Type="http://schemas.openxmlformats.org/officeDocument/2006/relationships/image" Target="../media/image6.png"/><Relationship Id="rId14" Type="http://schemas.microsoft.com/office/2007/relationships/hdphoto" Target="../media/hdphoto6.wdp"/><Relationship Id="rId22" Type="http://schemas.openxmlformats.org/officeDocument/2006/relationships/image" Target="../media/image10.png"/><Relationship Id="rId27" Type="http://schemas.microsoft.com/office/2007/relationships/hdphoto" Target="../media/hdphoto11.wdp"/><Relationship Id="rId30" Type="http://schemas.openxmlformats.org/officeDocument/2006/relationships/image" Target="../media/image14.png"/><Relationship Id="rId35" Type="http://schemas.microsoft.com/office/2007/relationships/hdphoto" Target="../media/hdphoto15.wdp"/><Relationship Id="rId8" Type="http://schemas.microsoft.com/office/2007/relationships/hdphoto" Target="../media/hdphoto4.wdp"/><Relationship Id="rId3"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587375</xdr:colOff>
      <xdr:row>1</xdr:row>
      <xdr:rowOff>171450</xdr:rowOff>
    </xdr:from>
    <xdr:to>
      <xdr:col>12</xdr:col>
      <xdr:colOff>282575</xdr:colOff>
      <xdr:row>15</xdr:row>
      <xdr:rowOff>171450</xdr:rowOff>
    </xdr:to>
    <xdr:graphicFrame macro="">
      <xdr:nvGraphicFramePr>
        <xdr:cNvPr id="2" name="Chart 1">
          <a:extLst>
            <a:ext uri="{FF2B5EF4-FFF2-40B4-BE49-F238E27FC236}">
              <a16:creationId xmlns:a16="http://schemas.microsoft.com/office/drawing/2014/main" id="{C4897A00-38F1-25E8-FDD2-9BB137598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406400</xdr:colOff>
      <xdr:row>2</xdr:row>
      <xdr:rowOff>76200</xdr:rowOff>
    </xdr:from>
    <xdr:to>
      <xdr:col>9</xdr:col>
      <xdr:colOff>584200</xdr:colOff>
      <xdr:row>15</xdr:row>
      <xdr:rowOff>171450</xdr:rowOff>
    </xdr:to>
    <xdr:graphicFrame macro="">
      <xdr:nvGraphicFramePr>
        <xdr:cNvPr id="2" name="Chart 1">
          <a:extLst>
            <a:ext uri="{FF2B5EF4-FFF2-40B4-BE49-F238E27FC236}">
              <a16:creationId xmlns:a16="http://schemas.microsoft.com/office/drawing/2014/main" id="{FF2A31FA-EEF3-2BFB-6938-94C1C88C5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12700</xdr:colOff>
      <xdr:row>2</xdr:row>
      <xdr:rowOff>19050</xdr:rowOff>
    </xdr:from>
    <xdr:to>
      <xdr:col>10</xdr:col>
      <xdr:colOff>12700</xdr:colOff>
      <xdr:row>15</xdr:row>
      <xdr:rowOff>149225</xdr:rowOff>
    </xdr:to>
    <mc:AlternateContent xmlns:mc="http://schemas.openxmlformats.org/markup-compatibility/2006">
      <mc:Choice xmlns:a14="http://schemas.microsoft.com/office/drawing/2010/main" Requires="a14">
        <xdr:graphicFrame macro="">
          <xdr:nvGraphicFramePr>
            <xdr:cNvPr id="13" name="เดือน">
              <a:extLst>
                <a:ext uri="{FF2B5EF4-FFF2-40B4-BE49-F238E27FC236}">
                  <a16:creationId xmlns:a16="http://schemas.microsoft.com/office/drawing/2014/main" id="{2A485727-30EF-A919-DB92-89096E2BC3F6}"/>
                </a:ext>
              </a:extLst>
            </xdr:cNvPr>
            <xdr:cNvGraphicFramePr/>
          </xdr:nvGraphicFramePr>
          <xdr:xfrm>
            <a:off x="0" y="0"/>
            <a:ext cx="0" cy="0"/>
          </xdr:xfrm>
          <a:graphic>
            <a:graphicData uri="http://schemas.microsoft.com/office/drawing/2010/slicer">
              <sle:slicer xmlns:sle="http://schemas.microsoft.com/office/drawing/2010/slicer" name="เดือน"/>
            </a:graphicData>
          </a:graphic>
        </xdr:graphicFrame>
      </mc:Choice>
      <mc:Fallback>
        <xdr:sp macro="" textlink="">
          <xdr:nvSpPr>
            <xdr:cNvPr id="0" name=""/>
            <xdr:cNvSpPr>
              <a:spLocks noTextEdit="1"/>
            </xdr:cNvSpPr>
          </xdr:nvSpPr>
          <xdr:spPr>
            <a:xfrm>
              <a:off x="8991600" y="387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587375</xdr:colOff>
      <xdr:row>2</xdr:row>
      <xdr:rowOff>12700</xdr:rowOff>
    </xdr:from>
    <xdr:to>
      <xdr:col>9</xdr:col>
      <xdr:colOff>63500</xdr:colOff>
      <xdr:row>13</xdr:row>
      <xdr:rowOff>139700</xdr:rowOff>
    </xdr:to>
    <xdr:graphicFrame macro="">
      <xdr:nvGraphicFramePr>
        <xdr:cNvPr id="2" name="Chart 1">
          <a:extLst>
            <a:ext uri="{FF2B5EF4-FFF2-40B4-BE49-F238E27FC236}">
              <a16:creationId xmlns:a16="http://schemas.microsoft.com/office/drawing/2014/main" id="{56BEF40E-C936-F14E-7D9D-1280972D1D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428625</xdr:colOff>
      <xdr:row>1</xdr:row>
      <xdr:rowOff>177800</xdr:rowOff>
    </xdr:from>
    <xdr:to>
      <xdr:col>8</xdr:col>
      <xdr:colOff>95250</xdr:colOff>
      <xdr:row>15</xdr:row>
      <xdr:rowOff>107950</xdr:rowOff>
    </xdr:to>
    <xdr:graphicFrame macro="">
      <xdr:nvGraphicFramePr>
        <xdr:cNvPr id="2" name="Chart 1">
          <a:extLst>
            <a:ext uri="{FF2B5EF4-FFF2-40B4-BE49-F238E27FC236}">
              <a16:creationId xmlns:a16="http://schemas.microsoft.com/office/drawing/2014/main" id="{6507E5E7-503B-961D-078B-F3BCC4DE0E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409575</xdr:colOff>
      <xdr:row>2</xdr:row>
      <xdr:rowOff>57150</xdr:rowOff>
    </xdr:from>
    <xdr:to>
      <xdr:col>12</xdr:col>
      <xdr:colOff>501650</xdr:colOff>
      <xdr:row>19</xdr:row>
      <xdr:rowOff>94600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C233CC84-CD11-D33A-C6F0-B062974DC0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67375" y="425450"/>
              <a:ext cx="3749675" cy="3168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120650</xdr:colOff>
      <xdr:row>4</xdr:row>
      <xdr:rowOff>6350</xdr:rowOff>
    </xdr:from>
    <xdr:to>
      <xdr:col>10</xdr:col>
      <xdr:colOff>120650</xdr:colOff>
      <xdr:row>17</xdr:row>
      <xdr:rowOff>136525</xdr:rowOff>
    </xdr:to>
    <mc:AlternateContent xmlns:mc="http://schemas.openxmlformats.org/markup-compatibility/2006">
      <mc:Choice xmlns:a14="http://schemas.microsoft.com/office/drawing/2010/main" Requires="a14">
        <xdr:graphicFrame macro="">
          <xdr:nvGraphicFramePr>
            <xdr:cNvPr id="2" name="จังหวัด">
              <a:extLst>
                <a:ext uri="{FF2B5EF4-FFF2-40B4-BE49-F238E27FC236}">
                  <a16:creationId xmlns:a16="http://schemas.microsoft.com/office/drawing/2014/main" id="{0D74EE0C-0428-A9FA-F735-18F686E6976B}"/>
                </a:ext>
              </a:extLst>
            </xdr:cNvPr>
            <xdr:cNvGraphicFramePr/>
          </xdr:nvGraphicFramePr>
          <xdr:xfrm>
            <a:off x="0" y="0"/>
            <a:ext cx="0" cy="0"/>
          </xdr:xfrm>
          <a:graphic>
            <a:graphicData uri="http://schemas.microsoft.com/office/drawing/2010/slicer">
              <sle:slicer xmlns:sle="http://schemas.microsoft.com/office/drawing/2010/slicer" name="จังหวัด"/>
            </a:graphicData>
          </a:graphic>
        </xdr:graphicFrame>
      </mc:Choice>
      <mc:Fallback>
        <xdr:sp macro="" textlink="">
          <xdr:nvSpPr>
            <xdr:cNvPr id="0" name=""/>
            <xdr:cNvSpPr>
              <a:spLocks noTextEdit="1"/>
            </xdr:cNvSpPr>
          </xdr:nvSpPr>
          <xdr:spPr>
            <a:xfrm>
              <a:off x="6445250" y="742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438150</xdr:colOff>
      <xdr:row>4</xdr:row>
      <xdr:rowOff>6350</xdr:rowOff>
    </xdr:from>
    <xdr:to>
      <xdr:col>6</xdr:col>
      <xdr:colOff>438150</xdr:colOff>
      <xdr:row>17</xdr:row>
      <xdr:rowOff>136525</xdr:rowOff>
    </xdr:to>
    <mc:AlternateContent xmlns:mc="http://schemas.openxmlformats.org/markup-compatibility/2006" xmlns:a14="http://schemas.microsoft.com/office/drawing/2010/main">
      <mc:Choice Requires="a14">
        <xdr:graphicFrame macro="">
          <xdr:nvGraphicFramePr>
            <xdr:cNvPr id="3" name="ภูมิภาค">
              <a:extLst>
                <a:ext uri="{FF2B5EF4-FFF2-40B4-BE49-F238E27FC236}">
                  <a16:creationId xmlns:a16="http://schemas.microsoft.com/office/drawing/2014/main" id="{8BE66E48-2BEB-283C-F0C4-F2F7A3D1940C}"/>
                </a:ext>
              </a:extLst>
            </xdr:cNvPr>
            <xdr:cNvGraphicFramePr/>
          </xdr:nvGraphicFramePr>
          <xdr:xfrm>
            <a:off x="0" y="0"/>
            <a:ext cx="0" cy="0"/>
          </xdr:xfrm>
          <a:graphic>
            <a:graphicData uri="http://schemas.microsoft.com/office/drawing/2010/slicer">
              <sle:slicer xmlns:sle="http://schemas.microsoft.com/office/drawing/2010/slicer" name="ภูมิภาค"/>
            </a:graphicData>
          </a:graphic>
        </xdr:graphicFrame>
      </mc:Choice>
      <mc:Fallback xmlns="">
        <xdr:sp macro="" textlink="">
          <xdr:nvSpPr>
            <xdr:cNvPr id="0" name=""/>
            <xdr:cNvSpPr>
              <a:spLocks noTextEdit="1"/>
            </xdr:cNvSpPr>
          </xdr:nvSpPr>
          <xdr:spPr>
            <a:xfrm>
              <a:off x="5080000" y="742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23</xdr:col>
      <xdr:colOff>225252</xdr:colOff>
      <xdr:row>1</xdr:row>
      <xdr:rowOff>33997</xdr:rowOff>
    </xdr:from>
    <xdr:to>
      <xdr:col>24</xdr:col>
      <xdr:colOff>457893</xdr:colOff>
      <xdr:row>3</xdr:row>
      <xdr:rowOff>93162</xdr:rowOff>
    </xdr:to>
    <xdr:pic>
      <xdr:nvPicPr>
        <xdr:cNvPr id="3" name="Picture 2">
          <a:extLst>
            <a:ext uri="{FF2B5EF4-FFF2-40B4-BE49-F238E27FC236}">
              <a16:creationId xmlns:a16="http://schemas.microsoft.com/office/drawing/2014/main" id="{8C4CAD57-0F1D-28E2-4B2B-91CBF6A3942E}"/>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4094" b="89474" l="9459" r="89865">
                      <a14:foregroundMark x1="33784" y1="25731" x2="33784" y2="25731"/>
                      <a14:foregroundMark x1="47297" y1="9357" x2="47297" y2="9357"/>
                      <a14:foregroundMark x1="42905" y1="4094" x2="42905" y2="4094"/>
                      <a14:foregroundMark x1="44932" y1="36842" x2="44932" y2="36842"/>
                      <a14:foregroundMark x1="55068" y1="38596" x2="55068" y2="38596"/>
                      <a14:foregroundMark x1="68581" y1="41520" x2="68581" y2="41520"/>
                      <a14:foregroundMark x1="68919" y1="61988" x2="68919" y2="61988"/>
                      <a14:foregroundMark x1="68919" y1="83041" x2="68919" y2="83041"/>
                      <a14:foregroundMark x1="54730" y1="88889" x2="54730" y2="88889"/>
                      <a14:foregroundMark x1="42905" y1="81871" x2="42905" y2="81871"/>
                      <a14:foregroundMark x1="41892" y1="63743" x2="41892" y2="63743"/>
                      <a14:foregroundMark x1="57432" y1="35088" x2="57432" y2="35088"/>
                      <a14:foregroundMark x1="82432" y1="9942" x2="82432" y2="9942"/>
                    </a14:backgroundRemoval>
                  </a14:imgEffect>
                </a14:imgLayer>
              </a14:imgProps>
            </a:ext>
            <a:ext uri="{28A0092B-C50C-407E-A947-70E740481C1C}">
              <a14:useLocalDpi xmlns:a14="http://schemas.microsoft.com/office/drawing/2010/main" val="0"/>
            </a:ext>
          </a:extLst>
        </a:blip>
        <a:stretch>
          <a:fillRect/>
        </a:stretch>
      </xdr:blipFill>
      <xdr:spPr>
        <a:xfrm>
          <a:off x="13436780" y="219205"/>
          <a:ext cx="986174" cy="583040"/>
        </a:xfrm>
        <a:prstGeom prst="rect">
          <a:avLst/>
        </a:prstGeom>
      </xdr:spPr>
    </xdr:pic>
    <xdr:clientData/>
  </xdr:twoCellAnchor>
  <xdr:twoCellAnchor editAs="oneCell">
    <xdr:from>
      <xdr:col>20</xdr:col>
      <xdr:colOff>229991</xdr:colOff>
      <xdr:row>1</xdr:row>
      <xdr:rowOff>108117</xdr:rowOff>
    </xdr:from>
    <xdr:to>
      <xdr:col>20</xdr:col>
      <xdr:colOff>1151775</xdr:colOff>
      <xdr:row>3</xdr:row>
      <xdr:rowOff>84460</xdr:rowOff>
    </xdr:to>
    <xdr:pic>
      <xdr:nvPicPr>
        <xdr:cNvPr id="5" name="Picture 4">
          <a:extLst>
            <a:ext uri="{FF2B5EF4-FFF2-40B4-BE49-F238E27FC236}">
              <a16:creationId xmlns:a16="http://schemas.microsoft.com/office/drawing/2014/main" id="{DFB8E4C3-F6F5-57C4-BF63-B95B2BE26D7E}"/>
            </a:ext>
          </a:extLst>
        </xdr:cNvPr>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4228" b="94292" l="10000" r="90000">
                      <a14:foregroundMark x1="43333" y1="94292" x2="43333" y2="94292"/>
                      <a14:foregroundMark x1="42222" y1="4228" x2="42222" y2="4228"/>
                      <a14:backgroundMark x1="69333" y1="25793" x2="69333" y2="25793"/>
                      <a14:backgroundMark x1="59778" y1="90486" x2="59778" y2="90486"/>
                    </a14:backgroundRemoval>
                  </a14:imgEffect>
                </a14:imgLayer>
              </a14:imgProps>
            </a:ext>
            <a:ext uri="{28A0092B-C50C-407E-A947-70E740481C1C}">
              <a14:useLocalDpi xmlns:a14="http://schemas.microsoft.com/office/drawing/2010/main" val="0"/>
            </a:ext>
          </a:extLst>
        </a:blip>
        <a:stretch>
          <a:fillRect/>
        </a:stretch>
      </xdr:blipFill>
      <xdr:spPr>
        <a:xfrm>
          <a:off x="11871658" y="293325"/>
          <a:ext cx="926017" cy="500218"/>
        </a:xfrm>
        <a:prstGeom prst="rect">
          <a:avLst/>
        </a:prstGeom>
      </xdr:spPr>
    </xdr:pic>
    <xdr:clientData/>
  </xdr:twoCellAnchor>
  <xdr:twoCellAnchor editAs="oneCell">
    <xdr:from>
      <xdr:col>17</xdr:col>
      <xdr:colOff>430937</xdr:colOff>
      <xdr:row>1</xdr:row>
      <xdr:rowOff>91514</xdr:rowOff>
    </xdr:from>
    <xdr:to>
      <xdr:col>17</xdr:col>
      <xdr:colOff>974384</xdr:colOff>
      <xdr:row>3</xdr:row>
      <xdr:rowOff>158412</xdr:rowOff>
    </xdr:to>
    <xdr:pic>
      <xdr:nvPicPr>
        <xdr:cNvPr id="7" name="Picture 6">
          <a:extLst>
            <a:ext uri="{FF2B5EF4-FFF2-40B4-BE49-F238E27FC236}">
              <a16:creationId xmlns:a16="http://schemas.microsoft.com/office/drawing/2014/main" id="{7EFD75A6-B1CC-7660-A1A2-1F25868B4238}"/>
            </a:ext>
          </a:extLst>
        </xdr:cNvPr>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4956" b="92621" l="7500" r="95357">
                      <a14:foregroundMark x1="21548" y1="6718" x2="21548" y2="6718"/>
                      <a14:foregroundMark x1="7738" y1="30727" x2="7738" y2="30727"/>
                      <a14:foregroundMark x1="46190" y1="5507" x2="46190" y2="5507"/>
                      <a14:foregroundMark x1="43452" y1="30947" x2="43452" y2="30947"/>
                      <a14:foregroundMark x1="58095" y1="71916" x2="58095" y2="71916"/>
                      <a14:foregroundMark x1="58214" y1="77863" x2="58214" y2="77863"/>
                      <a14:foregroundMark x1="81548" y1="49229" x2="81548" y2="49229"/>
                      <a14:foregroundMark x1="95595" y1="76322" x2="95595" y2="76322"/>
                      <a14:foregroundMark x1="79881" y1="92731" x2="79881" y2="92731"/>
                      <a14:foregroundMark x1="24881" y1="4956" x2="24881" y2="4956"/>
                    </a14:backgroundRemoval>
                  </a14:imgEffect>
                </a14:imgLayer>
              </a14:imgProps>
            </a:ext>
            <a:ext uri="{28A0092B-C50C-407E-A947-70E740481C1C}">
              <a14:useLocalDpi xmlns:a14="http://schemas.microsoft.com/office/drawing/2010/main" val="0"/>
            </a:ext>
          </a:extLst>
        </a:blip>
        <a:stretch>
          <a:fillRect/>
        </a:stretch>
      </xdr:blipFill>
      <xdr:spPr>
        <a:xfrm>
          <a:off x="10458645" y="276722"/>
          <a:ext cx="536039" cy="590773"/>
        </a:xfrm>
        <a:prstGeom prst="rect">
          <a:avLst/>
        </a:prstGeom>
      </xdr:spPr>
    </xdr:pic>
    <xdr:clientData/>
  </xdr:twoCellAnchor>
  <xdr:twoCellAnchor editAs="oneCell">
    <xdr:from>
      <xdr:col>14</xdr:col>
      <xdr:colOff>404024</xdr:colOff>
      <xdr:row>1</xdr:row>
      <xdr:rowOff>14569</xdr:rowOff>
    </xdr:from>
    <xdr:to>
      <xdr:col>15</xdr:col>
      <xdr:colOff>288798</xdr:colOff>
      <xdr:row>3</xdr:row>
      <xdr:rowOff>120540</xdr:rowOff>
    </xdr:to>
    <xdr:pic>
      <xdr:nvPicPr>
        <xdr:cNvPr id="9" name="Picture 8">
          <a:extLst>
            <a:ext uri="{FF2B5EF4-FFF2-40B4-BE49-F238E27FC236}">
              <a16:creationId xmlns:a16="http://schemas.microsoft.com/office/drawing/2014/main" id="{78708D95-24A8-33BC-3566-6F68756090F6}"/>
            </a:ext>
          </a:extLst>
        </xdr:cNvPr>
        <xdr:cNvPicPr>
          <a:picLocks noChangeAspect="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9778" b="89778" l="7556" r="92000">
                      <a14:foregroundMark x1="92000" y1="66222" x2="92000" y2="66222"/>
                      <a14:foregroundMark x1="11111" y1="73778" x2="11111" y2="73778"/>
                      <a14:foregroundMark x1="7556" y1="70667" x2="7556" y2="70667"/>
                    </a14:backgroundRemoval>
                  </a14:imgEffect>
                </a14:imgLayer>
              </a14:imgProps>
            </a:ext>
            <a:ext uri="{28A0092B-C50C-407E-A947-70E740481C1C}">
              <a14:useLocalDpi xmlns:a14="http://schemas.microsoft.com/office/drawing/2010/main" val="0"/>
            </a:ext>
          </a:extLst>
        </a:blip>
        <a:stretch>
          <a:fillRect/>
        </a:stretch>
      </xdr:blipFill>
      <xdr:spPr>
        <a:xfrm>
          <a:off x="8764857" y="199777"/>
          <a:ext cx="616788" cy="629846"/>
        </a:xfrm>
        <a:prstGeom prst="rect">
          <a:avLst/>
        </a:prstGeom>
      </xdr:spPr>
    </xdr:pic>
    <xdr:clientData/>
  </xdr:twoCellAnchor>
  <xdr:twoCellAnchor editAs="oneCell">
    <xdr:from>
      <xdr:col>11</xdr:col>
      <xdr:colOff>466286</xdr:colOff>
      <xdr:row>0</xdr:row>
      <xdr:rowOff>167982</xdr:rowOff>
    </xdr:from>
    <xdr:to>
      <xdr:col>12</xdr:col>
      <xdr:colOff>419898</xdr:colOff>
      <xdr:row>3</xdr:row>
      <xdr:rowOff>117264</xdr:rowOff>
    </xdr:to>
    <xdr:pic>
      <xdr:nvPicPr>
        <xdr:cNvPr id="11" name="Picture 10">
          <a:extLst>
            <a:ext uri="{FF2B5EF4-FFF2-40B4-BE49-F238E27FC236}">
              <a16:creationId xmlns:a16="http://schemas.microsoft.com/office/drawing/2014/main" id="{0E858AC0-A971-564F-E969-BEEA0929111A}"/>
            </a:ext>
          </a:extLst>
        </xdr:cNvPr>
        <xdr:cNvPicPr>
          <a:picLocks noChangeAspect="1"/>
        </xdr:cNvPicPr>
      </xdr:nvPicPr>
      <xdr:blipFill>
        <a:blip xmlns:r="http://schemas.openxmlformats.org/officeDocument/2006/relationships" r:embed="rId9" cstate="print">
          <a:extLst>
            <a:ext uri="{BEBA8EAE-BF5A-486C-A8C5-ECC9F3942E4B}">
              <a14:imgProps xmlns:a14="http://schemas.microsoft.com/office/drawing/2010/main">
                <a14:imgLayer r:embed="rId10">
                  <a14:imgEffect>
                    <a14:backgroundRemoval t="10000" b="90000" l="10000" r="90000">
                      <a14:foregroundMark x1="24889" y1="68889" x2="24889" y2="68889"/>
                      <a14:foregroundMark x1="32889" y1="72000" x2="32889" y2="72000"/>
                      <a14:foregroundMark x1="33333" y1="82222" x2="33333" y2="82222"/>
                      <a14:foregroundMark x1="18667" y1="56444" x2="18667" y2="56444"/>
                      <a14:foregroundMark x1="20889" y1="61778" x2="21778" y2="64889"/>
                      <a14:foregroundMark x1="23111" y1="55556" x2="23111" y2="55556"/>
                      <a14:foregroundMark x1="17333" y1="46222" x2="17333" y2="46222"/>
                      <a14:foregroundMark x1="84444" y1="49778" x2="84444" y2="49778"/>
                      <a14:foregroundMark x1="84444" y1="41778" x2="84444" y2="41778"/>
                      <a14:foregroundMark x1="76889" y1="64444" x2="76889" y2="64444"/>
                      <a14:foregroundMark x1="77333" y1="57778" x2="77333" y2="57778"/>
                      <a14:foregroundMark x1="77778" y1="58667" x2="77778" y2="58667"/>
                      <a14:foregroundMark x1="70667" y1="81778" x2="70667" y2="81778"/>
                      <a14:foregroundMark x1="71556" y1="80444" x2="71556" y2="80444"/>
                      <a14:foregroundMark x1="77333" y1="64889" x2="77333" y2="64889"/>
                      <a14:foregroundMark x1="13778" y1="44889" x2="13778" y2="44889"/>
                      <a14:foregroundMark x1="30222" y1="80444" x2="30222" y2="80444"/>
                      <a14:foregroundMark x1="80444" y1="64444" x2="80444" y2="64444"/>
                    </a14:backgroundRemoval>
                  </a14:imgEffect>
                </a14:imgLayer>
              </a14:imgProps>
            </a:ext>
            <a:ext uri="{28A0092B-C50C-407E-A947-70E740481C1C}">
              <a14:useLocalDpi xmlns:a14="http://schemas.microsoft.com/office/drawing/2010/main" val="0"/>
            </a:ext>
          </a:extLst>
        </a:blip>
        <a:stretch>
          <a:fillRect/>
        </a:stretch>
      </xdr:blipFill>
      <xdr:spPr>
        <a:xfrm>
          <a:off x="7169064" y="167982"/>
          <a:ext cx="641528" cy="658365"/>
        </a:xfrm>
        <a:prstGeom prst="rect">
          <a:avLst/>
        </a:prstGeom>
      </xdr:spPr>
    </xdr:pic>
    <xdr:clientData/>
  </xdr:twoCellAnchor>
  <xdr:twoCellAnchor>
    <xdr:from>
      <xdr:col>15</xdr:col>
      <xdr:colOff>351276</xdr:colOff>
      <xdr:row>18</xdr:row>
      <xdr:rowOff>148617</xdr:rowOff>
    </xdr:from>
    <xdr:to>
      <xdr:col>25</xdr:col>
      <xdr:colOff>10268</xdr:colOff>
      <xdr:row>35</xdr:row>
      <xdr:rowOff>10171</xdr:rowOff>
    </xdr:to>
    <xdr:graphicFrame macro="">
      <xdr:nvGraphicFramePr>
        <xdr:cNvPr id="12" name="Chart 11">
          <a:extLst>
            <a:ext uri="{FF2B5EF4-FFF2-40B4-BE49-F238E27FC236}">
              <a16:creationId xmlns:a16="http://schemas.microsoft.com/office/drawing/2014/main" id="{05940EF4-460D-47DB-988A-25F0DF7E7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297236</xdr:colOff>
      <xdr:row>18</xdr:row>
      <xdr:rowOff>135107</xdr:rowOff>
    </xdr:from>
    <xdr:to>
      <xdr:col>15</xdr:col>
      <xdr:colOff>54042</xdr:colOff>
      <xdr:row>35</xdr:row>
      <xdr:rowOff>2160</xdr:rowOff>
    </xdr:to>
    <xdr:graphicFrame macro="">
      <xdr:nvGraphicFramePr>
        <xdr:cNvPr id="13" name="Chart 12">
          <a:extLst>
            <a:ext uri="{FF2B5EF4-FFF2-40B4-BE49-F238E27FC236}">
              <a16:creationId xmlns:a16="http://schemas.microsoft.com/office/drawing/2014/main" id="{298E3584-D16A-488F-8FF2-F7023A336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14</xdr:col>
      <xdr:colOff>686445</xdr:colOff>
      <xdr:row>15</xdr:row>
      <xdr:rowOff>44141</xdr:rowOff>
    </xdr:from>
    <xdr:to>
      <xdr:col>17</xdr:col>
      <xdr:colOff>94575</xdr:colOff>
      <xdr:row>21</xdr:row>
      <xdr:rowOff>170744</xdr:rowOff>
    </xdr:to>
    <xdr:pic>
      <xdr:nvPicPr>
        <xdr:cNvPr id="15" name="Picture 14">
          <a:extLst>
            <a:ext uri="{FF2B5EF4-FFF2-40B4-BE49-F238E27FC236}">
              <a16:creationId xmlns:a16="http://schemas.microsoft.com/office/drawing/2014/main" id="{4D32CC68-6B0F-8DE9-0AC6-3BA0DFD15776}"/>
            </a:ext>
          </a:extLst>
        </xdr:cNvPr>
        <xdr:cNvPicPr>
          <a:picLocks noChangeAspect="1"/>
        </xdr:cNvPicPr>
      </xdr:nvPicPr>
      <xdr:blipFill>
        <a:blip xmlns:r="http://schemas.openxmlformats.org/officeDocument/2006/relationships" r:embed="rId13" cstate="print">
          <a:extLst>
            <a:ext uri="{BEBA8EAE-BF5A-486C-A8C5-ECC9F3942E4B}">
              <a14:imgProps xmlns:a14="http://schemas.microsoft.com/office/drawing/2010/main">
                <a14:imgLayer r:embed="rId14">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9049530" y="2894886"/>
          <a:ext cx="1069939" cy="1101733"/>
        </a:xfrm>
        <a:prstGeom prst="rect">
          <a:avLst/>
        </a:prstGeom>
      </xdr:spPr>
    </xdr:pic>
    <xdr:clientData/>
  </xdr:twoCellAnchor>
  <xdr:twoCellAnchor editAs="oneCell">
    <xdr:from>
      <xdr:col>6</xdr:col>
      <xdr:colOff>95960</xdr:colOff>
      <xdr:row>13</xdr:row>
      <xdr:rowOff>177762</xdr:rowOff>
    </xdr:from>
    <xdr:to>
      <xdr:col>8</xdr:col>
      <xdr:colOff>81065</xdr:colOff>
      <xdr:row>21</xdr:row>
      <xdr:rowOff>68514</xdr:rowOff>
    </xdr:to>
    <xdr:pic>
      <xdr:nvPicPr>
        <xdr:cNvPr id="17" name="Picture 16">
          <a:extLst>
            <a:ext uri="{FF2B5EF4-FFF2-40B4-BE49-F238E27FC236}">
              <a16:creationId xmlns:a16="http://schemas.microsoft.com/office/drawing/2014/main" id="{6DCB4DFD-6E44-0A85-37D9-569DE2B14993}"/>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3743832" y="2650209"/>
          <a:ext cx="1201063" cy="1244180"/>
        </a:xfrm>
        <a:prstGeom prst="rect">
          <a:avLst/>
        </a:prstGeom>
      </xdr:spPr>
    </xdr:pic>
    <xdr:clientData/>
  </xdr:twoCellAnchor>
  <xdr:twoCellAnchor>
    <xdr:from>
      <xdr:col>0</xdr:col>
      <xdr:colOff>0</xdr:colOff>
      <xdr:row>39</xdr:row>
      <xdr:rowOff>162127</xdr:rowOff>
    </xdr:from>
    <xdr:to>
      <xdr:col>1</xdr:col>
      <xdr:colOff>9072</xdr:colOff>
      <xdr:row>42</xdr:row>
      <xdr:rowOff>145913</xdr:rowOff>
    </xdr:to>
    <xdr:sp macro="" textlink="">
      <xdr:nvSpPr>
        <xdr:cNvPr id="19" name="Rectangle: Rounded Corners 18">
          <a:extLst>
            <a:ext uri="{FF2B5EF4-FFF2-40B4-BE49-F238E27FC236}">
              <a16:creationId xmlns:a16="http://schemas.microsoft.com/office/drawing/2014/main" id="{25E368A2-03AA-78A8-3832-2743D33D814F}"/>
            </a:ext>
          </a:extLst>
        </xdr:cNvPr>
        <xdr:cNvSpPr/>
      </xdr:nvSpPr>
      <xdr:spPr>
        <a:xfrm>
          <a:off x="0" y="7565957"/>
          <a:ext cx="617051" cy="362084"/>
        </a:xfrm>
        <a:prstGeom prst="roundRect">
          <a:avLst/>
        </a:prstGeom>
        <a:gradFill flip="none" rotWithShape="1">
          <a:gsLst>
            <a:gs pos="0">
              <a:srgbClr val="FF3399"/>
            </a:gs>
            <a:gs pos="98000">
              <a:srgbClr val="9966FF"/>
            </a:gs>
            <a:gs pos="26000">
              <a:srgbClr val="FF9FCF"/>
            </a:gs>
            <a:gs pos="100000">
              <a:srgbClr val="CCB7EF"/>
            </a:gs>
          </a:gsLst>
          <a:lin ang="16200000" scaled="1"/>
          <a:tileRect/>
        </a:gradFill>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800" b="1">
              <a:solidFill>
                <a:schemeClr val="tx1"/>
              </a:solidFill>
              <a:latin typeface="Angsana New" panose="02020603050405020304" pitchFamily="18" charset="-34"/>
              <a:cs typeface="Angsana New" panose="02020603050405020304" pitchFamily="18" charset="-34"/>
            </a:rPr>
            <a:t>Ran</a:t>
          </a:r>
        </a:p>
      </xdr:txBody>
    </xdr:sp>
    <xdr:clientData/>
  </xdr:twoCellAnchor>
  <xdr:twoCellAnchor>
    <xdr:from>
      <xdr:col>4</xdr:col>
      <xdr:colOff>72184</xdr:colOff>
      <xdr:row>39</xdr:row>
      <xdr:rowOff>158846</xdr:rowOff>
    </xdr:from>
    <xdr:to>
      <xdr:col>6</xdr:col>
      <xdr:colOff>53849</xdr:colOff>
      <xdr:row>42</xdr:row>
      <xdr:rowOff>175637</xdr:rowOff>
    </xdr:to>
    <xdr:sp macro="" textlink="">
      <xdr:nvSpPr>
        <xdr:cNvPr id="22" name="Rectangle: Rounded Corners 21">
          <a:extLst>
            <a:ext uri="{FF2B5EF4-FFF2-40B4-BE49-F238E27FC236}">
              <a16:creationId xmlns:a16="http://schemas.microsoft.com/office/drawing/2014/main" id="{27890591-952F-44E0-8A74-447B94AB6A37}"/>
            </a:ext>
          </a:extLst>
        </xdr:cNvPr>
        <xdr:cNvSpPr/>
      </xdr:nvSpPr>
      <xdr:spPr>
        <a:xfrm>
          <a:off x="2504099" y="7562676"/>
          <a:ext cx="1197622" cy="395089"/>
        </a:xfrm>
        <a:prstGeom prst="roundRect">
          <a:avLst/>
        </a:prstGeom>
        <a:gradFill flip="none" rotWithShape="1">
          <a:gsLst>
            <a:gs pos="0">
              <a:srgbClr val="FF3399"/>
            </a:gs>
            <a:gs pos="98000">
              <a:srgbClr val="9966FF"/>
            </a:gs>
            <a:gs pos="26000">
              <a:srgbClr val="FF9FCF"/>
            </a:gs>
            <a:gs pos="100000">
              <a:srgbClr val="CCB7EF"/>
            </a:gs>
          </a:gsLst>
          <a:lin ang="16200000" scaled="1"/>
          <a:tileRect/>
        </a:gradFill>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th-TH" sz="1800" b="1">
              <a:solidFill>
                <a:schemeClr val="tx1"/>
              </a:solidFill>
              <a:latin typeface="Angsana New" panose="02020603050405020304" pitchFamily="18" charset="-34"/>
              <a:cs typeface="Angsana New" panose="02020603050405020304" pitchFamily="18" charset="-34"/>
            </a:rPr>
            <a:t>ผลผลิต</a:t>
          </a:r>
          <a:endParaRPr lang="en-US" sz="1600" b="1">
            <a:solidFill>
              <a:schemeClr val="tx1"/>
            </a:solidFill>
            <a:latin typeface="Angsana New" panose="02020603050405020304" pitchFamily="18" charset="-34"/>
            <a:cs typeface="Angsana New" panose="02020603050405020304" pitchFamily="18" charset="-34"/>
          </a:endParaRPr>
        </a:p>
      </xdr:txBody>
    </xdr:sp>
    <xdr:clientData/>
  </xdr:twoCellAnchor>
  <xdr:twoCellAnchor>
    <xdr:from>
      <xdr:col>1</xdr:col>
      <xdr:colOff>113102</xdr:colOff>
      <xdr:row>39</xdr:row>
      <xdr:rowOff>162127</xdr:rowOff>
    </xdr:from>
    <xdr:to>
      <xdr:col>4</xdr:col>
      <xdr:colOff>4053</xdr:colOff>
      <xdr:row>42</xdr:row>
      <xdr:rowOff>159425</xdr:rowOff>
    </xdr:to>
    <xdr:sp macro="" textlink="">
      <xdr:nvSpPr>
        <xdr:cNvPr id="23" name="Rectangle: Rounded Corners 22">
          <a:extLst>
            <a:ext uri="{FF2B5EF4-FFF2-40B4-BE49-F238E27FC236}">
              <a16:creationId xmlns:a16="http://schemas.microsoft.com/office/drawing/2014/main" id="{0D95E6DF-7776-4185-B9B8-925685761213}"/>
            </a:ext>
          </a:extLst>
        </xdr:cNvPr>
        <xdr:cNvSpPr/>
      </xdr:nvSpPr>
      <xdr:spPr>
        <a:xfrm>
          <a:off x="721081" y="7565957"/>
          <a:ext cx="1714887" cy="375596"/>
        </a:xfrm>
        <a:prstGeom prst="roundRect">
          <a:avLst/>
        </a:prstGeom>
        <a:gradFill flip="none" rotWithShape="1">
          <a:gsLst>
            <a:gs pos="0">
              <a:srgbClr val="FF3399"/>
            </a:gs>
            <a:gs pos="98000">
              <a:srgbClr val="9966FF"/>
            </a:gs>
            <a:gs pos="26000">
              <a:srgbClr val="FF9FCF"/>
            </a:gs>
            <a:gs pos="100000">
              <a:srgbClr val="CCB7EF"/>
            </a:gs>
          </a:gsLst>
          <a:lin ang="16200000" scaled="1"/>
          <a:tileRect/>
        </a:gradFill>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th-TH" sz="1800" b="1">
              <a:solidFill>
                <a:schemeClr val="tx1"/>
              </a:solidFill>
              <a:latin typeface="Angsana New" panose="02020603050405020304" pitchFamily="18" charset="-34"/>
              <a:cs typeface="Angsana New" panose="02020603050405020304" pitchFamily="18" charset="-34"/>
            </a:rPr>
            <a:t>จังหวัด</a:t>
          </a:r>
          <a:endParaRPr lang="en-US" sz="1600" b="1">
            <a:solidFill>
              <a:schemeClr val="tx1"/>
            </a:solidFill>
            <a:latin typeface="Angsana New" panose="02020603050405020304" pitchFamily="18" charset="-34"/>
            <a:cs typeface="Angsana New" panose="02020603050405020304" pitchFamily="18" charset="-34"/>
          </a:endParaRPr>
        </a:p>
      </xdr:txBody>
    </xdr:sp>
    <xdr:clientData/>
  </xdr:twoCellAnchor>
  <xdr:twoCellAnchor>
    <xdr:from>
      <xdr:col>0</xdr:col>
      <xdr:colOff>439406</xdr:colOff>
      <xdr:row>39</xdr:row>
      <xdr:rowOff>36789</xdr:rowOff>
    </xdr:from>
    <xdr:to>
      <xdr:col>6</xdr:col>
      <xdr:colOff>103570</xdr:colOff>
      <xdr:row>39</xdr:row>
      <xdr:rowOff>84197</xdr:rowOff>
    </xdr:to>
    <xdr:sp macro="" textlink="">
      <xdr:nvSpPr>
        <xdr:cNvPr id="25" name="Rectangle 24">
          <a:extLst>
            <a:ext uri="{FF2B5EF4-FFF2-40B4-BE49-F238E27FC236}">
              <a16:creationId xmlns:a16="http://schemas.microsoft.com/office/drawing/2014/main" id="{8FEA38F2-A6F0-D823-6EAA-3B312785E48B}"/>
            </a:ext>
          </a:extLst>
        </xdr:cNvPr>
        <xdr:cNvSpPr/>
      </xdr:nvSpPr>
      <xdr:spPr>
        <a:xfrm>
          <a:off x="439406" y="7440619"/>
          <a:ext cx="3312036" cy="47408"/>
        </a:xfrm>
        <a:prstGeom prst="rect">
          <a:avLst/>
        </a:prstGeom>
        <a:solidFill>
          <a:srgbClr val="4EDAB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37</xdr:row>
      <xdr:rowOff>13510</xdr:rowOff>
    </xdr:from>
    <xdr:to>
      <xdr:col>1</xdr:col>
      <xdr:colOff>1285</xdr:colOff>
      <xdr:row>39</xdr:row>
      <xdr:rowOff>243867</xdr:rowOff>
    </xdr:to>
    <xdr:pic>
      <xdr:nvPicPr>
        <xdr:cNvPr id="27" name="Picture 26">
          <a:extLst>
            <a:ext uri="{FF2B5EF4-FFF2-40B4-BE49-F238E27FC236}">
              <a16:creationId xmlns:a16="http://schemas.microsoft.com/office/drawing/2014/main" id="{DCD5FF6E-5713-7408-9871-DA4F604FD9FE}"/>
            </a:ext>
          </a:extLst>
        </xdr:cNvPr>
        <xdr:cNvPicPr>
          <a:picLocks noChangeAspect="1"/>
        </xdr:cNvPicPr>
      </xdr:nvPicPr>
      <xdr:blipFill>
        <a:blip xmlns:r="http://schemas.openxmlformats.org/officeDocument/2006/relationships" r:embed="rId17" cstate="print">
          <a:extLst>
            <a:ext uri="{BEBA8EAE-BF5A-486C-A8C5-ECC9F3942E4B}">
              <a14:imgProps xmlns:a14="http://schemas.microsoft.com/office/drawing/2010/main">
                <a14:imgLayer r:embed="rId18">
                  <a14:imgEffect>
                    <a14:backgroundRemoval t="2344" b="97500" l="625" r="99219">
                      <a14:foregroundMark x1="48750" y1="8750" x2="48750" y2="8750"/>
                      <a14:foregroundMark x1="57500" y1="10625" x2="57500" y2="10625"/>
                      <a14:foregroundMark x1="65156" y1="15469" x2="65469" y2="17031"/>
                      <a14:foregroundMark x1="72813" y1="24688" x2="72813" y2="24688"/>
                      <a14:foregroundMark x1="81406" y1="31250" x2="81406" y2="31250"/>
                      <a14:foregroundMark x1="81406" y1="31250" x2="81406" y2="31250"/>
                      <a14:foregroundMark x1="62969" y1="36406" x2="62969" y2="36406"/>
                      <a14:foregroundMark x1="42188" y1="9688" x2="24531" y2="22656"/>
                      <a14:foregroundMark x1="24531" y1="22656" x2="30312" y2="71719"/>
                      <a14:foregroundMark x1="30312" y1="71719" x2="70625" y2="67500"/>
                      <a14:foregroundMark x1="70625" y1="67500" x2="74375" y2="37813"/>
                      <a14:foregroundMark x1="74375" y1="37813" x2="70938" y2="23281"/>
                      <a14:foregroundMark x1="70938" y1="23281" x2="69531" y2="20781"/>
                      <a14:foregroundMark x1="10781" y1="24219" x2="4219" y2="53438"/>
                      <a14:foregroundMark x1="4219" y1="53438" x2="10313" y2="72188"/>
                      <a14:foregroundMark x1="10313" y1="72188" x2="44219" y2="99063"/>
                      <a14:foregroundMark x1="44219" y1="99063" x2="58125" y2="98594"/>
                      <a14:foregroundMark x1="58125" y1="98594" x2="73125" y2="88281"/>
                      <a14:foregroundMark x1="73125" y1="88281" x2="94688" y2="58125"/>
                      <a14:foregroundMark x1="26563" y1="93594" x2="50781" y2="98438"/>
                      <a14:foregroundMark x1="50781" y1="98438" x2="70000" y2="91563"/>
                      <a14:foregroundMark x1="70000" y1="91563" x2="79219" y2="79219"/>
                      <a14:foregroundMark x1="79219" y1="79219" x2="56406" y2="60000"/>
                      <a14:foregroundMark x1="56406" y1="60000" x2="30938" y2="54688"/>
                      <a14:foregroundMark x1="30938" y1="54688" x2="29688" y2="55156"/>
                      <a14:foregroundMark x1="40469" y1="56250" x2="40469" y2="56250"/>
                      <a14:foregroundMark x1="34063" y1="57813" x2="34063" y2="57813"/>
                      <a14:foregroundMark x1="30625" y1="53594" x2="30938" y2="63750"/>
                      <a14:foregroundMark x1="30938" y1="63750" x2="50156" y2="80781"/>
                      <a14:foregroundMark x1="50156" y1="80781" x2="69688" y2="66719"/>
                      <a14:foregroundMark x1="69688" y1="66719" x2="75313" y2="26406"/>
                      <a14:foregroundMark x1="75313" y1="26406" x2="58281" y2="16094"/>
                      <a14:foregroundMark x1="50313" y1="29688" x2="46719" y2="39531"/>
                      <a14:foregroundMark x1="46719" y1="39531" x2="57500" y2="54688"/>
                      <a14:foregroundMark x1="57500" y1="54688" x2="61094" y2="28750"/>
                      <a14:foregroundMark x1="61094" y1="28750" x2="55781" y2="27813"/>
                      <a14:foregroundMark x1="40156" y1="31563" x2="38438" y2="40156"/>
                      <a14:foregroundMark x1="38438" y1="40156" x2="51406" y2="51250"/>
                      <a14:foregroundMark x1="51406" y1="51250" x2="52969" y2="27344"/>
                      <a14:foregroundMark x1="52969" y1="27344" x2="46719" y2="25781"/>
                      <a14:foregroundMark x1="35000" y1="32813" x2="32656" y2="43750"/>
                      <a14:foregroundMark x1="32656" y1="43750" x2="47344" y2="59062"/>
                      <a14:foregroundMark x1="47344" y1="59062" x2="45781" y2="25469"/>
                      <a14:foregroundMark x1="45781" y1="25469" x2="32969" y2="23750"/>
                      <a14:foregroundMark x1="33125" y1="25313" x2="30625" y2="34844"/>
                      <a14:foregroundMark x1="30625" y1="34844" x2="51094" y2="46563"/>
                      <a14:foregroundMark x1="51094" y1="46563" x2="46563" y2="21563"/>
                      <a14:foregroundMark x1="46563" y1="21563" x2="31094" y2="22813"/>
                      <a14:foregroundMark x1="31719" y1="22500" x2="29063" y2="32344"/>
                      <a14:foregroundMark x1="29063" y1="32344" x2="43438" y2="39688"/>
                      <a14:foregroundMark x1="43438" y1="39688" x2="46719" y2="24063"/>
                      <a14:foregroundMark x1="46719" y1="24063" x2="31406" y2="22500"/>
                      <a14:foregroundMark x1="31406" y1="22500" x2="28438" y2="23281"/>
                      <a14:foregroundMark x1="34844" y1="30312" x2="34844" y2="30312"/>
                      <a14:foregroundMark x1="37188" y1="32344" x2="37188" y2="32344"/>
                      <a14:foregroundMark x1="37188" y1="32344" x2="37188" y2="32344"/>
                      <a14:foregroundMark x1="37344" y1="32344" x2="37344" y2="32344"/>
                      <a14:foregroundMark x1="33906" y1="29219" x2="33906" y2="29219"/>
                      <a14:foregroundMark x1="53438" y1="32969" x2="53438" y2="32969"/>
                      <a14:foregroundMark x1="57344" y1="32344" x2="57344" y2="32344"/>
                      <a14:foregroundMark x1="60938" y1="31875" x2="60938" y2="31875"/>
                      <a14:foregroundMark x1="57344" y1="30938" x2="57344" y2="30938"/>
                      <a14:foregroundMark x1="57344" y1="30938" x2="57344" y2="30938"/>
                      <a14:foregroundMark x1="65313" y1="30000" x2="65313" y2="30000"/>
                      <a14:foregroundMark x1="65156" y1="30469" x2="65156" y2="30469"/>
                      <a14:foregroundMark x1="65156" y1="30469" x2="65156" y2="30469"/>
                      <a14:foregroundMark x1="65000" y1="37344" x2="65000" y2="37344"/>
                      <a14:foregroundMark x1="65000" y1="38438" x2="65000" y2="38438"/>
                      <a14:foregroundMark x1="64688" y1="40000" x2="63750" y2="42813"/>
                      <a14:foregroundMark x1="62500" y1="47813" x2="61719" y2="52031"/>
                      <a14:foregroundMark x1="63594" y1="56719" x2="63594" y2="56719"/>
                      <a14:foregroundMark x1="67188" y1="53438" x2="67188" y2="53438"/>
                      <a14:foregroundMark x1="66563" y1="55625" x2="65625" y2="60625"/>
                      <a14:foregroundMark x1="65000" y1="63125" x2="65000" y2="63125"/>
                      <a14:foregroundMark x1="65000" y1="63750" x2="64063" y2="65781"/>
                      <a14:foregroundMark x1="61094" y1="59062" x2="61094" y2="59062"/>
                      <a14:foregroundMark x1="60781" y1="57813" x2="60781" y2="57813"/>
                      <a14:foregroundMark x1="64063" y1="53906" x2="64063" y2="53906"/>
                      <a14:foregroundMark x1="57969" y1="56719" x2="57969" y2="56719"/>
                      <a14:foregroundMark x1="53906" y1="55781" x2="53906" y2="55781"/>
                      <a14:foregroundMark x1="50313" y1="51094" x2="50313" y2="51094"/>
                      <a14:foregroundMark x1="50313" y1="50938" x2="50313" y2="50938"/>
                      <a14:foregroundMark x1="41719" y1="48906" x2="41719" y2="48906"/>
                      <a14:foregroundMark x1="44531" y1="54219" x2="44531" y2="54219"/>
                      <a14:foregroundMark x1="44844" y1="51250" x2="44844" y2="51250"/>
                      <a14:foregroundMark x1="45313" y1="50313" x2="45313" y2="50313"/>
                      <a14:foregroundMark x1="41875" y1="45938" x2="41875" y2="45938"/>
                      <a14:foregroundMark x1="42188" y1="46094" x2="42188" y2="46094"/>
                      <a14:foregroundMark x1="37656" y1="47500" x2="48125" y2="43906"/>
                      <a14:foregroundMark x1="48125" y1="43906" x2="37188" y2="42969"/>
                      <a14:foregroundMark x1="37188" y1="42969" x2="35625" y2="45000"/>
                      <a14:foregroundMark x1="35938" y1="43125" x2="35000" y2="61563"/>
                      <a14:foregroundMark x1="35000" y1="61563" x2="44375" y2="47813"/>
                      <a14:foregroundMark x1="44375" y1="47813" x2="42031" y2="44063"/>
                      <a14:foregroundMark x1="55313" y1="30156" x2="58750" y2="60938"/>
                      <a14:foregroundMark x1="58750" y1="60938" x2="69531" y2="40469"/>
                      <a14:foregroundMark x1="69531" y1="40469" x2="67188" y2="23750"/>
                      <a14:foregroundMark x1="67188" y1="23750" x2="64531" y2="26250"/>
                      <a14:foregroundMark x1="67813" y1="24688" x2="56563" y2="32813"/>
                      <a14:foregroundMark x1="56563" y1="32813" x2="57344" y2="43125"/>
                      <a14:foregroundMark x1="57344" y1="43125" x2="65313" y2="26406"/>
                      <a14:foregroundMark x1="65313" y1="26406" x2="64063" y2="24688"/>
                      <a14:foregroundMark x1="50625" y1="48125" x2="44375" y2="63438"/>
                      <a14:foregroundMark x1="44375" y1="63438" x2="62656" y2="63594"/>
                      <a14:foregroundMark x1="62656" y1="63594" x2="65313" y2="50469"/>
                      <a14:foregroundMark x1="73125" y1="63906" x2="46250" y2="62500"/>
                      <a14:foregroundMark x1="46250" y1="62500" x2="45781" y2="82969"/>
                      <a14:foregroundMark x1="45781" y1="82969" x2="62187" y2="55000"/>
                      <a14:foregroundMark x1="62187" y1="55000" x2="60625" y2="51719"/>
                      <a14:foregroundMark x1="52344" y1="47188" x2="41094" y2="62344"/>
                      <a14:foregroundMark x1="41094" y1="62344" x2="55156" y2="67500"/>
                      <a14:foregroundMark x1="55156" y1="67500" x2="59219" y2="45938"/>
                      <a14:foregroundMark x1="59219" y1="45938" x2="57344" y2="45000"/>
                      <a14:foregroundMark x1="47031" y1="49531" x2="33906" y2="60469"/>
                      <a14:foregroundMark x1="33906" y1="60469" x2="35000" y2="80313"/>
                      <a14:foregroundMark x1="35000" y1="80313" x2="60469" y2="57344"/>
                      <a14:foregroundMark x1="60469" y1="57344" x2="58438" y2="42188"/>
                      <a14:foregroundMark x1="58438" y1="42188" x2="55313" y2="42500"/>
                      <a14:foregroundMark x1="52656" y1="46406" x2="36406" y2="54844"/>
                      <a14:foregroundMark x1="36406" y1="54844" x2="26719" y2="77969"/>
                      <a14:foregroundMark x1="26719" y1="77969" x2="63438" y2="60313"/>
                      <a14:foregroundMark x1="63438" y1="60313" x2="69375" y2="46875"/>
                      <a14:foregroundMark x1="69375" y1="46875" x2="68906" y2="46563"/>
                      <a14:foregroundMark x1="49844" y1="43438" x2="41250" y2="55937"/>
                      <a14:foregroundMark x1="41250" y1="55937" x2="47031" y2="71719"/>
                      <a14:foregroundMark x1="47031" y1="71719" x2="59844" y2="51406"/>
                      <a14:foregroundMark x1="59844" y1="51406" x2="56875" y2="49531"/>
                      <a14:foregroundMark x1="42188" y1="67188" x2="42188" y2="67188"/>
                      <a14:foregroundMark x1="43750" y1="65938" x2="43750" y2="65938"/>
                      <a14:foregroundMark x1="41406" y1="59844" x2="45156" y2="70938"/>
                      <a14:foregroundMark x1="45156" y1="70938" x2="45156" y2="58438"/>
                      <a14:foregroundMark x1="45156" y1="58438" x2="41719" y2="57813"/>
                      <a14:foregroundMark x1="44844" y1="58906" x2="34688" y2="64063"/>
                      <a14:foregroundMark x1="34688" y1="64063" x2="37031" y2="74063"/>
                      <a14:foregroundMark x1="37031" y1="74063" x2="44688" y2="61719"/>
                      <a14:foregroundMark x1="44688" y1="61719" x2="42031" y2="57188"/>
                      <a14:foregroundMark x1="4531" y1="46406" x2="4531" y2="46406"/>
                      <a14:foregroundMark x1="625" y1="48594" x2="625" y2="48594"/>
                      <a14:foregroundMark x1="47813" y1="2344" x2="47813" y2="2344"/>
                      <a14:foregroundMark x1="99219" y1="44375" x2="99219" y2="44375"/>
                      <a14:foregroundMark x1="51406" y1="97500" x2="51406" y2="97500"/>
                    </a14:backgroundRemoval>
                  </a14:imgEffect>
                </a14:imgLayer>
              </a14:imgProps>
            </a:ext>
            <a:ext uri="{28A0092B-C50C-407E-A947-70E740481C1C}">
              <a14:useLocalDpi xmlns:a14="http://schemas.microsoft.com/office/drawing/2010/main" val="0"/>
            </a:ext>
          </a:extLst>
        </a:blip>
        <a:stretch>
          <a:fillRect/>
        </a:stretch>
      </xdr:blipFill>
      <xdr:spPr>
        <a:xfrm>
          <a:off x="0" y="6944467"/>
          <a:ext cx="609264" cy="607979"/>
        </a:xfrm>
        <a:prstGeom prst="rect">
          <a:avLst/>
        </a:prstGeom>
      </xdr:spPr>
    </xdr:pic>
    <xdr:clientData/>
  </xdr:twoCellAnchor>
  <xdr:twoCellAnchor>
    <xdr:from>
      <xdr:col>0</xdr:col>
      <xdr:colOff>0</xdr:colOff>
      <xdr:row>4</xdr:row>
      <xdr:rowOff>31750</xdr:rowOff>
    </xdr:from>
    <xdr:to>
      <xdr:col>9</xdr:col>
      <xdr:colOff>333375</xdr:colOff>
      <xdr:row>38</xdr:row>
      <xdr:rowOff>164810</xdr:rowOff>
    </xdr:to>
    <mc:AlternateContent xmlns:mc="http://schemas.openxmlformats.org/markup-compatibility/2006">
      <mc:Choice xmlns:cx4="http://schemas.microsoft.com/office/drawing/2016/5/10/chartex" Requires="cx4">
        <xdr:graphicFrame macro="">
          <xdr:nvGraphicFramePr>
            <xdr:cNvPr id="28" name="Chart 27">
              <a:extLst>
                <a:ext uri="{FF2B5EF4-FFF2-40B4-BE49-F238E27FC236}">
                  <a16:creationId xmlns:a16="http://schemas.microsoft.com/office/drawing/2014/main" id="{150867E0-1385-4672-9F0A-E8B2B38771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0" y="1003300"/>
              <a:ext cx="5819775" cy="61147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22086</xdr:colOff>
      <xdr:row>35</xdr:row>
      <xdr:rowOff>121596</xdr:rowOff>
    </xdr:from>
    <xdr:to>
      <xdr:col>16</xdr:col>
      <xdr:colOff>0</xdr:colOff>
      <xdr:row>54</xdr:row>
      <xdr:rowOff>24420</xdr:rowOff>
    </xdr:to>
    <xdr:graphicFrame macro="">
      <xdr:nvGraphicFramePr>
        <xdr:cNvPr id="29" name="Chart 28">
          <a:extLst>
            <a:ext uri="{FF2B5EF4-FFF2-40B4-BE49-F238E27FC236}">
              <a16:creationId xmlns:a16="http://schemas.microsoft.com/office/drawing/2014/main" id="{EBC49A4F-1874-472C-A9C1-5157D4030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16888</xdr:colOff>
      <xdr:row>35</xdr:row>
      <xdr:rowOff>27021</xdr:rowOff>
    </xdr:from>
    <xdr:to>
      <xdr:col>12</xdr:col>
      <xdr:colOff>67552</xdr:colOff>
      <xdr:row>54</xdr:row>
      <xdr:rowOff>27022</xdr:rowOff>
    </xdr:to>
    <xdr:graphicFrame macro="">
      <xdr:nvGraphicFramePr>
        <xdr:cNvPr id="31" name="Chart 30">
          <a:extLst>
            <a:ext uri="{FF2B5EF4-FFF2-40B4-BE49-F238E27FC236}">
              <a16:creationId xmlns:a16="http://schemas.microsoft.com/office/drawing/2014/main" id="{B84898D2-36D8-4084-B290-788899527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10</xdr:col>
      <xdr:colOff>296423</xdr:colOff>
      <xdr:row>10</xdr:row>
      <xdr:rowOff>129433</xdr:rowOff>
    </xdr:from>
    <xdr:to>
      <xdr:col>24</xdr:col>
      <xdr:colOff>716064</xdr:colOff>
      <xdr:row>15</xdr:row>
      <xdr:rowOff>155688</xdr:rowOff>
    </xdr:to>
    <mc:AlternateContent xmlns:mc="http://schemas.openxmlformats.org/markup-compatibility/2006" xmlns:a14="http://schemas.microsoft.com/office/drawing/2010/main">
      <mc:Choice Requires="a14">
        <xdr:graphicFrame macro="">
          <xdr:nvGraphicFramePr>
            <xdr:cNvPr id="8" name="เดือน 1">
              <a:extLst>
                <a:ext uri="{FF2B5EF4-FFF2-40B4-BE49-F238E27FC236}">
                  <a16:creationId xmlns:a16="http://schemas.microsoft.com/office/drawing/2014/main" id="{487CDFC2-FBC5-492A-9B44-840AF9CB4BB9}"/>
                </a:ext>
              </a:extLst>
            </xdr:cNvPr>
            <xdr:cNvGraphicFramePr/>
          </xdr:nvGraphicFramePr>
          <xdr:xfrm>
            <a:off x="0" y="0"/>
            <a:ext cx="0" cy="0"/>
          </xdr:xfrm>
          <a:graphic>
            <a:graphicData uri="http://schemas.microsoft.com/office/drawing/2010/slicer">
              <sle:slicer xmlns:sle="http://schemas.microsoft.com/office/drawing/2010/slicer" name="เดือน 1"/>
            </a:graphicData>
          </a:graphic>
        </xdr:graphicFrame>
      </mc:Choice>
      <mc:Fallback xmlns="">
        <xdr:sp macro="" textlink="">
          <xdr:nvSpPr>
            <xdr:cNvPr id="0" name=""/>
            <xdr:cNvSpPr>
              <a:spLocks noTextEdit="1"/>
            </xdr:cNvSpPr>
          </xdr:nvSpPr>
          <xdr:spPr>
            <a:xfrm>
              <a:off x="6656345" y="2351933"/>
              <a:ext cx="7950344" cy="968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118392</xdr:colOff>
      <xdr:row>43</xdr:row>
      <xdr:rowOff>189149</xdr:rowOff>
    </xdr:from>
    <xdr:to>
      <xdr:col>24</xdr:col>
      <xdr:colOff>611797</xdr:colOff>
      <xdr:row>48</xdr:row>
      <xdr:rowOff>132385</xdr:rowOff>
    </xdr:to>
    <xdr:pic>
      <xdr:nvPicPr>
        <xdr:cNvPr id="20" name="Picture 19">
          <a:extLst>
            <a:ext uri="{FF2B5EF4-FFF2-40B4-BE49-F238E27FC236}">
              <a16:creationId xmlns:a16="http://schemas.microsoft.com/office/drawing/2014/main" id="{9E4D43DF-08F8-7EB7-8A2F-BDB99CE00BCC}"/>
            </a:ext>
          </a:extLst>
        </xdr:cNvPr>
        <xdr:cNvPicPr>
          <a:picLocks noChangeAspect="1"/>
        </xdr:cNvPicPr>
      </xdr:nvPicPr>
      <xdr:blipFill>
        <a:blip xmlns:r="http://schemas.openxmlformats.org/officeDocument/2006/relationships" r:embed="rId22">
          <a:extLst>
            <a:ext uri="{BEBA8EAE-BF5A-486C-A8C5-ECC9F3942E4B}">
              <a14:imgProps xmlns:a14="http://schemas.microsoft.com/office/drawing/2010/main">
                <a14:imgLayer r:embed="rId23">
                  <a14:imgEffect>
                    <a14:backgroundRemoval t="3681" b="95706" l="4839" r="96237">
                      <a14:foregroundMark x1="78495" y1="4294" x2="78495" y2="4294"/>
                      <a14:foregroundMark x1="20430" y1="49693" x2="20430" y2="49693"/>
                      <a14:foregroundMark x1="24731" y1="77914" x2="24731" y2="77914"/>
                      <a14:foregroundMark x1="17204" y1="96319" x2="17204" y2="96319"/>
                      <a14:foregroundMark x1="4839" y1="93865" x2="4839" y2="93865"/>
                      <a14:foregroundMark x1="74194" y1="82209" x2="74194" y2="82209"/>
                      <a14:foregroundMark x1="96237" y1="74233" x2="96237" y2="74233"/>
                    </a14:backgroundRemoval>
                  </a14:imgEffect>
                </a14:imgLayer>
              </a14:imgProps>
            </a:ext>
            <a:ext uri="{28A0092B-C50C-407E-A947-70E740481C1C}">
              <a14:useLocalDpi xmlns:a14="http://schemas.microsoft.com/office/drawing/2010/main" val="0"/>
            </a:ext>
          </a:extLst>
        </a:blip>
        <a:stretch>
          <a:fillRect/>
        </a:stretch>
      </xdr:blipFill>
      <xdr:spPr>
        <a:xfrm>
          <a:off x="13156158" y="8065851"/>
          <a:ext cx="1371596" cy="1198779"/>
        </a:xfrm>
        <a:prstGeom prst="rect">
          <a:avLst/>
        </a:prstGeom>
      </xdr:spPr>
    </xdr:pic>
    <xdr:clientData/>
  </xdr:twoCellAnchor>
  <xdr:twoCellAnchor editAs="oneCell">
    <xdr:from>
      <xdr:col>18</xdr:col>
      <xdr:colOff>24275</xdr:colOff>
      <xdr:row>43</xdr:row>
      <xdr:rowOff>94575</xdr:rowOff>
    </xdr:from>
    <xdr:to>
      <xdr:col>20</xdr:col>
      <xdr:colOff>1250234</xdr:colOff>
      <xdr:row>49</xdr:row>
      <xdr:rowOff>15133</xdr:rowOff>
    </xdr:to>
    <xdr:pic>
      <xdr:nvPicPr>
        <xdr:cNvPr id="24" name="Picture 23">
          <a:extLst>
            <a:ext uri="{FF2B5EF4-FFF2-40B4-BE49-F238E27FC236}">
              <a16:creationId xmlns:a16="http://schemas.microsoft.com/office/drawing/2014/main" id="{32465227-EB1E-5C6A-AA47-50F0B6A16571}"/>
            </a:ext>
          </a:extLst>
        </xdr:cNvPr>
        <xdr:cNvPicPr>
          <a:picLocks noChangeAspect="1"/>
        </xdr:cNvPicPr>
      </xdr:nvPicPr>
      <xdr:blipFill>
        <a:blip xmlns:r="http://schemas.openxmlformats.org/officeDocument/2006/relationships" r:embed="rId24" cstate="print">
          <a:extLst>
            <a:ext uri="{BEBA8EAE-BF5A-486C-A8C5-ECC9F3942E4B}">
              <a14:imgProps xmlns:a14="http://schemas.microsoft.com/office/drawing/2010/main">
                <a14:imgLayer r:embed="rId25">
                  <a14:imgEffect>
                    <a14:backgroundRemoval t="586" b="97852" l="9961" r="89844">
                      <a14:foregroundMark x1="40039" y1="10938" x2="40039" y2="10938"/>
                      <a14:foregroundMark x1="42773" y1="4102" x2="42773" y2="4102"/>
                      <a14:foregroundMark x1="22852" y1="4102" x2="22852" y2="4102"/>
                      <a14:foregroundMark x1="31055" y1="781" x2="31055" y2="781"/>
                      <a14:foregroundMark x1="33008" y1="17969" x2="33008" y2="17969"/>
                      <a14:foregroundMark x1="44922" y1="82031" x2="44922" y2="82031"/>
                      <a14:foregroundMark x1="44141" y1="91016" x2="44141" y2="91016"/>
                      <a14:foregroundMark x1="60742" y1="87500" x2="60742" y2="87500"/>
                      <a14:foregroundMark x1="68359" y1="75195" x2="68359" y2="75195"/>
                      <a14:foregroundMark x1="75195" y1="73047" x2="37891" y2="79102"/>
                      <a14:foregroundMark x1="37891" y1="79102" x2="40625" y2="66211"/>
                      <a14:foregroundMark x1="29688" y1="66211" x2="17969" y2="97852"/>
                      <a14:foregroundMark x1="17969" y1="97852" x2="76758" y2="91016"/>
                      <a14:foregroundMark x1="76758" y1="91016" x2="80664" y2="55078"/>
                    </a14:backgroundRemoval>
                  </a14:imgEffect>
                </a14:imgLayer>
              </a14:imgProps>
            </a:ext>
            <a:ext uri="{28A0092B-C50C-407E-A947-70E740481C1C}">
              <a14:useLocalDpi xmlns:a14="http://schemas.microsoft.com/office/drawing/2010/main" val="0"/>
            </a:ext>
          </a:extLst>
        </a:blip>
        <a:stretch>
          <a:fillRect/>
        </a:stretch>
      </xdr:blipFill>
      <xdr:spPr>
        <a:xfrm>
          <a:off x="11373211" y="7971277"/>
          <a:ext cx="1469151" cy="1337553"/>
        </a:xfrm>
        <a:prstGeom prst="rect">
          <a:avLst/>
        </a:prstGeom>
      </xdr:spPr>
    </xdr:pic>
    <xdr:clientData/>
  </xdr:twoCellAnchor>
  <xdr:twoCellAnchor editAs="oneCell">
    <xdr:from>
      <xdr:col>15</xdr:col>
      <xdr:colOff>527372</xdr:colOff>
      <xdr:row>43</xdr:row>
      <xdr:rowOff>0</xdr:rowOff>
    </xdr:from>
    <xdr:to>
      <xdr:col>17</xdr:col>
      <xdr:colOff>1215325</xdr:colOff>
      <xdr:row>53</xdr:row>
      <xdr:rowOff>231440</xdr:rowOff>
    </xdr:to>
    <mc:AlternateContent xmlns:mc="http://schemas.openxmlformats.org/markup-compatibility/2006" xmlns:a14="http://schemas.microsoft.com/office/drawing/2010/main">
      <mc:Choice Requires="a14">
        <xdr:graphicFrame macro="">
          <xdr:nvGraphicFramePr>
            <xdr:cNvPr id="26" name="จังหวัด 1">
              <a:extLst>
                <a:ext uri="{FF2B5EF4-FFF2-40B4-BE49-F238E27FC236}">
                  <a16:creationId xmlns:a16="http://schemas.microsoft.com/office/drawing/2014/main" id="{74D2222E-A8AB-4354-AE06-08EF0DE992B8}"/>
                </a:ext>
              </a:extLst>
            </xdr:cNvPr>
            <xdr:cNvGraphicFramePr/>
          </xdr:nvGraphicFramePr>
          <xdr:xfrm>
            <a:off x="0" y="0"/>
            <a:ext cx="0" cy="0"/>
          </xdr:xfrm>
          <a:graphic>
            <a:graphicData uri="http://schemas.microsoft.com/office/drawing/2010/slicer">
              <sle:slicer xmlns:sle="http://schemas.microsoft.com/office/drawing/2010/slicer" name="จังหวัด 1"/>
            </a:graphicData>
          </a:graphic>
        </xdr:graphicFrame>
      </mc:Choice>
      <mc:Fallback xmlns="">
        <xdr:sp macro="" textlink="">
          <xdr:nvSpPr>
            <xdr:cNvPr id="0" name=""/>
            <xdr:cNvSpPr>
              <a:spLocks noTextEdit="1"/>
            </xdr:cNvSpPr>
          </xdr:nvSpPr>
          <xdr:spPr>
            <a:xfrm>
              <a:off x="9576122" y="7858125"/>
              <a:ext cx="1630531" cy="2771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513863</xdr:colOff>
      <xdr:row>36</xdr:row>
      <xdr:rowOff>15799</xdr:rowOff>
    </xdr:from>
    <xdr:to>
      <xdr:col>25</xdr:col>
      <xdr:colOff>36991</xdr:colOff>
      <xdr:row>42</xdr:row>
      <xdr:rowOff>53397</xdr:rowOff>
    </xdr:to>
    <mc:AlternateContent xmlns:mc="http://schemas.openxmlformats.org/markup-compatibility/2006" xmlns:a14="http://schemas.microsoft.com/office/drawing/2010/main">
      <mc:Choice Requires="a14">
        <xdr:graphicFrame macro="">
          <xdr:nvGraphicFramePr>
            <xdr:cNvPr id="30" name="ภูมิภาค 1">
              <a:extLst>
                <a:ext uri="{FF2B5EF4-FFF2-40B4-BE49-F238E27FC236}">
                  <a16:creationId xmlns:a16="http://schemas.microsoft.com/office/drawing/2014/main" id="{4C77586E-87B3-4E0A-9FD3-023BB1DAA2CA}"/>
                </a:ext>
              </a:extLst>
            </xdr:cNvPr>
            <xdr:cNvGraphicFramePr/>
          </xdr:nvGraphicFramePr>
          <xdr:xfrm>
            <a:off x="0" y="0"/>
            <a:ext cx="0" cy="0"/>
          </xdr:xfrm>
          <a:graphic>
            <a:graphicData uri="http://schemas.microsoft.com/office/drawing/2010/slicer">
              <sle:slicer xmlns:sle="http://schemas.microsoft.com/office/drawing/2010/slicer" name="ภูมิภาค 1"/>
            </a:graphicData>
          </a:graphic>
        </xdr:graphicFrame>
      </mc:Choice>
      <mc:Fallback xmlns="">
        <xdr:sp macro="" textlink="">
          <xdr:nvSpPr>
            <xdr:cNvPr id="0" name=""/>
            <xdr:cNvSpPr>
              <a:spLocks noTextEdit="1"/>
            </xdr:cNvSpPr>
          </xdr:nvSpPr>
          <xdr:spPr>
            <a:xfrm>
              <a:off x="9562613" y="6742830"/>
              <a:ext cx="5089300" cy="1000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567447</xdr:colOff>
      <xdr:row>17</xdr:row>
      <xdr:rowOff>21835</xdr:rowOff>
    </xdr:from>
    <xdr:to>
      <xdr:col>14</xdr:col>
      <xdr:colOff>580958</xdr:colOff>
      <xdr:row>18</xdr:row>
      <xdr:rowOff>13512</xdr:rowOff>
    </xdr:to>
    <xdr:sp macro="" textlink="">
      <xdr:nvSpPr>
        <xdr:cNvPr id="32" name="Rectangle 31">
          <a:extLst>
            <a:ext uri="{FF2B5EF4-FFF2-40B4-BE49-F238E27FC236}">
              <a16:creationId xmlns:a16="http://schemas.microsoft.com/office/drawing/2014/main" id="{EC360F56-EFC5-76AA-07A0-449FDBBAC4EE}"/>
            </a:ext>
          </a:extLst>
        </xdr:cNvPr>
        <xdr:cNvSpPr/>
      </xdr:nvSpPr>
      <xdr:spPr>
        <a:xfrm>
          <a:off x="4823298" y="3413005"/>
          <a:ext cx="4120745" cy="59230"/>
        </a:xfrm>
        <a:prstGeom prst="rect">
          <a:avLst/>
        </a:prstGeom>
        <a:solidFill>
          <a:srgbClr val="00B050"/>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135107</xdr:colOff>
      <xdr:row>17</xdr:row>
      <xdr:rowOff>27022</xdr:rowOff>
    </xdr:from>
    <xdr:to>
      <xdr:col>24</xdr:col>
      <xdr:colOff>189150</xdr:colOff>
      <xdr:row>18</xdr:row>
      <xdr:rowOff>18699</xdr:rowOff>
    </xdr:to>
    <xdr:sp macro="" textlink="">
      <xdr:nvSpPr>
        <xdr:cNvPr id="33" name="Rectangle 32">
          <a:extLst>
            <a:ext uri="{FF2B5EF4-FFF2-40B4-BE49-F238E27FC236}">
              <a16:creationId xmlns:a16="http://schemas.microsoft.com/office/drawing/2014/main" id="{15ED5A31-BE90-490D-8163-2AF87D7CD3B3}"/>
            </a:ext>
          </a:extLst>
        </xdr:cNvPr>
        <xdr:cNvSpPr/>
      </xdr:nvSpPr>
      <xdr:spPr>
        <a:xfrm>
          <a:off x="9984362" y="3418192"/>
          <a:ext cx="4120745" cy="59230"/>
        </a:xfrm>
        <a:prstGeom prst="rect">
          <a:avLst/>
        </a:prstGeom>
        <a:solidFill>
          <a:srgbClr val="CA75E1"/>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539750</xdr:colOff>
      <xdr:row>10</xdr:row>
      <xdr:rowOff>127000</xdr:rowOff>
    </xdr:from>
    <xdr:to>
      <xdr:col>10</xdr:col>
      <xdr:colOff>269874</xdr:colOff>
      <xdr:row>15</xdr:row>
      <xdr:rowOff>111125</xdr:rowOff>
    </xdr:to>
    <xdr:pic>
      <xdr:nvPicPr>
        <xdr:cNvPr id="35" name="Picture 34">
          <a:extLst>
            <a:ext uri="{FF2B5EF4-FFF2-40B4-BE49-F238E27FC236}">
              <a16:creationId xmlns:a16="http://schemas.microsoft.com/office/drawing/2014/main" id="{D8E07183-0F7C-81E7-BA4C-BCB04EA43CCC}"/>
            </a:ext>
          </a:extLst>
        </xdr:cNvPr>
        <xdr:cNvPicPr>
          <a:picLocks noChangeAspect="1"/>
        </xdr:cNvPicPr>
      </xdr:nvPicPr>
      <xdr:blipFill>
        <a:blip xmlns:r="http://schemas.openxmlformats.org/officeDocument/2006/relationships" r:embed="rId26" cstate="print">
          <a:extLst>
            <a:ext uri="{BEBA8EAE-BF5A-486C-A8C5-ECC9F3942E4B}">
              <a14:imgProps xmlns:a14="http://schemas.microsoft.com/office/drawing/2010/main">
                <a14:imgLayer r:embed="rId27">
                  <a14:imgEffect>
                    <a14:backgroundRemoval t="1500" b="95875" l="1000" r="99500">
                      <a14:foregroundMark x1="16917" y1="19875" x2="16917" y2="19875"/>
                      <a14:foregroundMark x1="8000" y1="4875" x2="5750" y2="13750"/>
                      <a14:foregroundMark x1="5750" y1="13750" x2="24667" y2="35125"/>
                      <a14:foregroundMark x1="24667" y1="35125" x2="58500" y2="38125"/>
                      <a14:foregroundMark x1="58500" y1="38125" x2="74667" y2="23500"/>
                      <a14:foregroundMark x1="74667" y1="23500" x2="78333" y2="12625"/>
                      <a14:foregroundMark x1="78333" y1="12625" x2="76583" y2="9750"/>
                      <a14:foregroundMark x1="49833" y1="8875" x2="40167" y2="5000"/>
                      <a14:foregroundMark x1="40167" y1="5000" x2="28667" y2="21750"/>
                      <a14:foregroundMark x1="28667" y1="21750" x2="96417" y2="10750"/>
                      <a14:foregroundMark x1="96417" y1="10750" x2="96417" y2="10750"/>
                      <a14:foregroundMark x1="11833" y1="49375" x2="11833" y2="49375"/>
                      <a14:foregroundMark x1="89083" y1="77500" x2="89083" y2="77500"/>
                      <a14:foregroundMark x1="60833" y1="94375" x2="60833" y2="94375"/>
                      <a14:foregroundMark x1="64917" y1="95875" x2="64917" y2="95875"/>
                      <a14:foregroundMark x1="45917" y1="86750" x2="45917" y2="86750"/>
                      <a14:foregroundMark x1="56333" y1="8250" x2="56333" y2="8250"/>
                      <a14:foregroundMark x1="66417" y1="1500" x2="66417" y2="1500"/>
                      <a14:foregroundMark x1="2833" y1="17500" x2="2833" y2="17500"/>
                      <a14:foregroundMark x1="33917" y1="27625" x2="33917" y2="27625"/>
                      <a14:foregroundMark x1="99500" y1="29125" x2="99500" y2="29125"/>
                      <a14:foregroundMark x1="1000" y1="1500" x2="1000" y2="1500"/>
                    </a14:backgroundRemoval>
                  </a14:imgEffect>
                </a14:imgLayer>
              </a14:imgProps>
            </a:ext>
            <a:ext uri="{28A0092B-C50C-407E-A947-70E740481C1C}">
              <a14:useLocalDpi xmlns:a14="http://schemas.microsoft.com/office/drawing/2010/main" val="0"/>
            </a:ext>
          </a:extLst>
        </a:blip>
        <a:stretch>
          <a:fillRect/>
        </a:stretch>
      </xdr:blipFill>
      <xdr:spPr>
        <a:xfrm>
          <a:off x="4762500" y="2365375"/>
          <a:ext cx="1857374" cy="936625"/>
        </a:xfrm>
        <a:prstGeom prst="rect">
          <a:avLst/>
        </a:prstGeom>
      </xdr:spPr>
    </xdr:pic>
    <xdr:clientData/>
  </xdr:twoCellAnchor>
  <xdr:twoCellAnchor editAs="oneCell">
    <xdr:from>
      <xdr:col>0</xdr:col>
      <xdr:colOff>190500</xdr:colOff>
      <xdr:row>21</xdr:row>
      <xdr:rowOff>0</xdr:rowOff>
    </xdr:from>
    <xdr:to>
      <xdr:col>1</xdr:col>
      <xdr:colOff>428625</xdr:colOff>
      <xdr:row>25</xdr:row>
      <xdr:rowOff>79375</xdr:rowOff>
    </xdr:to>
    <xdr:pic>
      <xdr:nvPicPr>
        <xdr:cNvPr id="38" name="Picture 37">
          <a:extLst>
            <a:ext uri="{FF2B5EF4-FFF2-40B4-BE49-F238E27FC236}">
              <a16:creationId xmlns:a16="http://schemas.microsoft.com/office/drawing/2014/main" id="{CF020BA8-A9AF-6034-626E-3083242E4C1A}"/>
            </a:ext>
          </a:extLst>
        </xdr:cNvPr>
        <xdr:cNvPicPr>
          <a:picLocks noChangeAspect="1"/>
        </xdr:cNvPicPr>
      </xdr:nvPicPr>
      <xdr:blipFill>
        <a:blip xmlns:r="http://schemas.openxmlformats.org/officeDocument/2006/relationships" r:embed="rId28" cstate="print">
          <a:extLst>
            <a:ext uri="{BEBA8EAE-BF5A-486C-A8C5-ECC9F3942E4B}">
              <a14:imgProps xmlns:a14="http://schemas.microsoft.com/office/drawing/2010/main">
                <a14:imgLayer r:embed="rId29">
                  <a14:imgEffect>
                    <a14:backgroundRemoval t="4375" b="92500" l="10000" r="90000">
                      <a14:foregroundMark x1="39844" y1="7500" x2="39844" y2="7500"/>
                      <a14:foregroundMark x1="35938" y1="4375" x2="35938" y2="4375"/>
                      <a14:foregroundMark x1="52031" y1="53438" x2="52031" y2="53438"/>
                      <a14:foregroundMark x1="71094" y1="67969" x2="71094" y2="67969"/>
                      <a14:foregroundMark x1="56250" y1="73438" x2="56250" y2="73438"/>
                      <a14:foregroundMark x1="37188" y1="71406" x2="37188" y2="71406"/>
                      <a14:foregroundMark x1="63750" y1="92500" x2="63750" y2="92500"/>
                      <a14:foregroundMark x1="76250" y1="50313" x2="76250" y2="50313"/>
                    </a14:backgroundRemoval>
                  </a14:imgEffect>
                </a14:imgLayer>
              </a14:imgProps>
            </a:ext>
            <a:ext uri="{28A0092B-C50C-407E-A947-70E740481C1C}">
              <a14:useLocalDpi xmlns:a14="http://schemas.microsoft.com/office/drawing/2010/main" val="0"/>
            </a:ext>
          </a:extLst>
        </a:blip>
        <a:stretch>
          <a:fillRect/>
        </a:stretch>
      </xdr:blipFill>
      <xdr:spPr>
        <a:xfrm>
          <a:off x="190500" y="4159250"/>
          <a:ext cx="841375" cy="841375"/>
        </a:xfrm>
        <a:prstGeom prst="rect">
          <a:avLst/>
        </a:prstGeom>
      </xdr:spPr>
    </xdr:pic>
    <xdr:clientData/>
  </xdr:twoCellAnchor>
  <xdr:twoCellAnchor editAs="oneCell">
    <xdr:from>
      <xdr:col>3</xdr:col>
      <xdr:colOff>255689</xdr:colOff>
      <xdr:row>26</xdr:row>
      <xdr:rowOff>47625</xdr:rowOff>
    </xdr:from>
    <xdr:to>
      <xdr:col>6</xdr:col>
      <xdr:colOff>272107</xdr:colOff>
      <xdr:row>33</xdr:row>
      <xdr:rowOff>55880</xdr:rowOff>
    </xdr:to>
    <xdr:pic>
      <xdr:nvPicPr>
        <xdr:cNvPr id="40" name="Picture 39">
          <a:extLst>
            <a:ext uri="{FF2B5EF4-FFF2-40B4-BE49-F238E27FC236}">
              <a16:creationId xmlns:a16="http://schemas.microsoft.com/office/drawing/2014/main" id="{F0AA7A97-9008-6CC3-BDC6-837F8076B6A0}"/>
            </a:ext>
          </a:extLst>
        </xdr:cNvPr>
        <xdr:cNvPicPr>
          <a:picLocks noChangeAspect="1"/>
        </xdr:cNvPicPr>
      </xdr:nvPicPr>
      <xdr:blipFill>
        <a:blip xmlns:r="http://schemas.openxmlformats.org/officeDocument/2006/relationships" r:embed="rId30" cstate="print">
          <a:extLst>
            <a:ext uri="{BEBA8EAE-BF5A-486C-A8C5-ECC9F3942E4B}">
              <a14:imgProps xmlns:a14="http://schemas.microsoft.com/office/drawing/2010/main">
                <a14:imgLayer r:embed="rId31">
                  <a14:imgEffect>
                    <a14:backgroundRemoval t="5586" b="94054" l="10000" r="90000">
                      <a14:foregroundMark x1="54333" y1="7207" x2="54333" y2="7207"/>
                      <a14:foregroundMark x1="54556" y1="7568" x2="54556" y2="7568"/>
                      <a14:foregroundMark x1="50444" y1="9189" x2="50444" y2="9189"/>
                      <a14:foregroundMark x1="44889" y1="7928" x2="44889" y2="7928"/>
                      <a14:foregroundMark x1="40222" y1="7207" x2="40222" y2="7207"/>
                      <a14:foregroundMark x1="58444" y1="7928" x2="58222" y2="11351"/>
                      <a14:foregroundMark x1="42889" y1="13874" x2="42889" y2="13874"/>
                      <a14:foregroundMark x1="36000" y1="5586" x2="36000" y2="5586"/>
                      <a14:foregroundMark x1="33889" y1="85405" x2="33889" y2="85405"/>
                      <a14:foregroundMark x1="65000" y1="94054" x2="65000" y2="94054"/>
                    </a14:backgroundRemoval>
                  </a14:imgEffect>
                </a14:imgLayer>
              </a14:imgProps>
            </a:ext>
            <a:ext uri="{28A0092B-C50C-407E-A947-70E740481C1C}">
              <a14:useLocalDpi xmlns:a14="http://schemas.microsoft.com/office/drawing/2010/main" val="0"/>
            </a:ext>
          </a:extLst>
        </a:blip>
        <a:stretch>
          <a:fillRect/>
        </a:stretch>
      </xdr:blipFill>
      <xdr:spPr>
        <a:xfrm>
          <a:off x="2065439" y="5159375"/>
          <a:ext cx="1826168" cy="1119505"/>
        </a:xfrm>
        <a:prstGeom prst="rect">
          <a:avLst/>
        </a:prstGeom>
      </xdr:spPr>
    </xdr:pic>
    <xdr:clientData/>
  </xdr:twoCellAnchor>
  <xdr:twoCellAnchor editAs="oneCell">
    <xdr:from>
      <xdr:col>8</xdr:col>
      <xdr:colOff>571500</xdr:colOff>
      <xdr:row>0</xdr:row>
      <xdr:rowOff>0</xdr:rowOff>
    </xdr:from>
    <xdr:to>
      <xdr:col>11</xdr:col>
      <xdr:colOff>95250</xdr:colOff>
      <xdr:row>5</xdr:row>
      <xdr:rowOff>0</xdr:rowOff>
    </xdr:to>
    <xdr:pic>
      <xdr:nvPicPr>
        <xdr:cNvPr id="42" name="Picture 41">
          <a:extLst>
            <a:ext uri="{FF2B5EF4-FFF2-40B4-BE49-F238E27FC236}">
              <a16:creationId xmlns:a16="http://schemas.microsoft.com/office/drawing/2014/main" id="{35925D91-C15A-5823-AB0C-F3F8E9F0193D}"/>
            </a:ext>
          </a:extLst>
        </xdr:cNvPr>
        <xdr:cNvPicPr>
          <a:picLocks noChangeAspect="1"/>
        </xdr:cNvPicPr>
      </xdr:nvPicPr>
      <xdr:blipFill>
        <a:blip xmlns:r="http://schemas.openxmlformats.org/officeDocument/2006/relationships" r:embed="rId32">
          <a:extLst>
            <a:ext uri="{BEBA8EAE-BF5A-486C-A8C5-ECC9F3942E4B}">
              <a14:imgProps xmlns:a14="http://schemas.microsoft.com/office/drawing/2010/main">
                <a14:imgLayer r:embed="rId33">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5397500" y="0"/>
          <a:ext cx="1349375" cy="1270000"/>
        </a:xfrm>
        <a:prstGeom prst="rect">
          <a:avLst/>
        </a:prstGeom>
      </xdr:spPr>
    </xdr:pic>
    <xdr:clientData/>
  </xdr:twoCellAnchor>
  <xdr:twoCellAnchor editAs="oneCell">
    <xdr:from>
      <xdr:col>6</xdr:col>
      <xdr:colOff>63500</xdr:colOff>
      <xdr:row>7</xdr:row>
      <xdr:rowOff>63500</xdr:rowOff>
    </xdr:from>
    <xdr:to>
      <xdr:col>7</xdr:col>
      <xdr:colOff>238125</xdr:colOff>
      <xdr:row>11</xdr:row>
      <xdr:rowOff>15875</xdr:rowOff>
    </xdr:to>
    <xdr:pic>
      <xdr:nvPicPr>
        <xdr:cNvPr id="43" name="Picture 42">
          <a:extLst>
            <a:ext uri="{FF2B5EF4-FFF2-40B4-BE49-F238E27FC236}">
              <a16:creationId xmlns:a16="http://schemas.microsoft.com/office/drawing/2014/main" id="{039888D0-2BE5-4935-B9E0-799FB4989296}"/>
            </a:ext>
          </a:extLst>
        </xdr:cNvPr>
        <xdr:cNvPicPr>
          <a:picLocks noChangeAspect="1"/>
        </xdr:cNvPicPr>
      </xdr:nvPicPr>
      <xdr:blipFill>
        <a:blip xmlns:r="http://schemas.openxmlformats.org/officeDocument/2006/relationships" r:embed="rId34" cstate="print">
          <a:extLst>
            <a:ext uri="{BEBA8EAE-BF5A-486C-A8C5-ECC9F3942E4B}">
              <a14:imgProps xmlns:a14="http://schemas.microsoft.com/office/drawing/2010/main">
                <a14:imgLayer r:embed="rId35">
                  <a14:imgEffect>
                    <a14:backgroundRemoval t="4375" b="92500" l="10000" r="90000">
                      <a14:foregroundMark x1="39844" y1="7500" x2="39844" y2="7500"/>
                      <a14:foregroundMark x1="35938" y1="4375" x2="35938" y2="4375"/>
                      <a14:foregroundMark x1="52031" y1="53438" x2="52031" y2="53438"/>
                      <a14:foregroundMark x1="71094" y1="67969" x2="71094" y2="67969"/>
                      <a14:foregroundMark x1="56250" y1="73438" x2="56250" y2="73438"/>
                      <a14:foregroundMark x1="37188" y1="71406" x2="37188" y2="71406"/>
                      <a14:foregroundMark x1="63750" y1="92500" x2="63750" y2="92500"/>
                      <a14:foregroundMark x1="76250" y1="50313" x2="76250" y2="50313"/>
                    </a14:backgroundRemoval>
                  </a14:imgEffect>
                </a14:imgLayer>
              </a14:imgProps>
            </a:ext>
            <a:ext uri="{28A0092B-C50C-407E-A947-70E740481C1C}">
              <a14:useLocalDpi xmlns:a14="http://schemas.microsoft.com/office/drawing/2010/main" val="0"/>
            </a:ext>
          </a:extLst>
        </a:blip>
        <a:stretch>
          <a:fillRect/>
        </a:stretch>
      </xdr:blipFill>
      <xdr:spPr>
        <a:xfrm>
          <a:off x="3683000" y="1666875"/>
          <a:ext cx="777875" cy="777875"/>
        </a:xfrm>
        <a:prstGeom prst="rect">
          <a:avLst/>
        </a:prstGeom>
      </xdr:spPr>
    </xdr:pic>
    <xdr:clientData/>
  </xdr:twoCellAnchor>
  <xdr:twoCellAnchor editAs="oneCell">
    <xdr:from>
      <xdr:col>0</xdr:col>
      <xdr:colOff>111125</xdr:colOff>
      <xdr:row>3</xdr:row>
      <xdr:rowOff>163393</xdr:rowOff>
    </xdr:from>
    <xdr:to>
      <xdr:col>1</xdr:col>
      <xdr:colOff>269875</xdr:colOff>
      <xdr:row>6</xdr:row>
      <xdr:rowOff>8254</xdr:rowOff>
    </xdr:to>
    <xdr:pic>
      <xdr:nvPicPr>
        <xdr:cNvPr id="45" name="Picture 44">
          <a:extLst>
            <a:ext uri="{FF2B5EF4-FFF2-40B4-BE49-F238E27FC236}">
              <a16:creationId xmlns:a16="http://schemas.microsoft.com/office/drawing/2014/main" id="{C3E0DD39-6037-4A5E-B83A-8A2000F54282}"/>
            </a:ext>
          </a:extLst>
        </xdr:cNvPr>
        <xdr:cNvPicPr>
          <a:picLocks noChangeAspect="1"/>
        </xdr:cNvPicPr>
      </xdr:nvPicPr>
      <xdr:blipFill>
        <a:blip xmlns:r="http://schemas.openxmlformats.org/officeDocument/2006/relationships" r:embed="rId36" cstate="print">
          <a:extLst>
            <a:ext uri="{BEBA8EAE-BF5A-486C-A8C5-ECC9F3942E4B}">
              <a14:imgProps xmlns:a14="http://schemas.microsoft.com/office/drawing/2010/main">
                <a14:imgLayer r:embed="rId37">
                  <a14:imgEffect>
                    <a14:backgroundRemoval t="3824" b="99118" l="10000" r="90000">
                      <a14:foregroundMark x1="42333" y1="3824" x2="42333" y2="3824"/>
                      <a14:foregroundMark x1="47222" y1="92500" x2="47222" y2="92500"/>
                      <a14:foregroundMark x1="69667" y1="92353" x2="69667" y2="92353"/>
                      <a14:foregroundMark x1="31667" y1="83382" x2="31667" y2="83382"/>
                      <a14:foregroundMark x1="48000" y1="99118" x2="48000" y2="99118"/>
                    </a14:backgroundRemoval>
                  </a14:imgEffect>
                </a14:imgLayer>
              </a14:imgProps>
            </a:ext>
            <a:ext uri="{28A0092B-C50C-407E-A947-70E740481C1C}">
              <a14:useLocalDpi xmlns:a14="http://schemas.microsoft.com/office/drawing/2010/main" val="0"/>
            </a:ext>
          </a:extLst>
        </a:blip>
        <a:stretch>
          <a:fillRect/>
        </a:stretch>
      </xdr:blipFill>
      <xdr:spPr>
        <a:xfrm>
          <a:off x="111125" y="893643"/>
          <a:ext cx="762000" cy="575111"/>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63.602192708335" backgroundQuery="1" createdVersion="8" refreshedVersion="8" minRefreshableVersion="3" recordCount="0" supportSubquery="1" supportAdvancedDrill="1" xr:uid="{982E34B4-56CF-42CD-A7AB-1CE65A58B616}">
  <cacheSource type="external" connectionId="1"/>
  <cacheFields count="4">
    <cacheField name="[ปริมาณนำเข้าส่งออก].[เดือน].[เดือน]" caption="เดือน" numFmtId="0" hierarchy="3" level="1">
      <sharedItems count="12">
        <s v="กรกฎาคม"/>
        <s v="กันยายน"/>
        <s v="กุมภาพันธ์"/>
        <s v="ตุลาคม"/>
        <s v="ธันวาคม"/>
        <s v="พฤศจิกายน"/>
        <s v="พฤษภาคม"/>
        <s v="มกราคม"/>
        <s v="มิถุนายน"/>
        <s v="มีนาคม"/>
        <s v="เมษายน"/>
        <s v="สิงหาคม"/>
      </sharedItems>
    </cacheField>
    <cacheField name="[Measures].[Sum of มูลค่าการส่งออก]" caption="Sum of มูลค่าการส่งออก" numFmtId="0" hierarchy="26" level="32767"/>
    <cacheField name="[Measures].[Sum of มูลค่าการนำเข้า]" caption="Sum of มูลค่าการนำเข้า" numFmtId="0" hierarchy="27" level="32767"/>
    <cacheField name="[Measures].[Sum of ดุลการค้า]" caption="Sum of ดุลการค้า" numFmtId="0" hierarchy="25" level="32767"/>
  </cacheFields>
  <cacheHierarchies count="34">
    <cacheHierarchy uniqueName="[จังหวัด].[จังหวัด]" caption="จังหวัด" attribute="1" defaultMemberUniqueName="[จังหวัด].[จังหวัด].[All]" allUniqueName="[จังหวัด].[จังหวัด].[All]" dimensionUniqueName="[จังหวัด]" displayFolder="" count="0" memberValueDatatype="130" unbalanced="0"/>
    <cacheHierarchy uniqueName="[เดือน].[เดือน]" caption="เดือน" attribute="1" defaultMemberUniqueName="[เดือน].[เดือน].[All]" allUniqueName="[เดือน].[เดือน].[All]" dimensionUniqueName="[เดือน]" displayFolder="" count="0" memberValueDatatype="130" unbalanced="0"/>
    <cacheHierarchy uniqueName="[เนื้อที่].[เนื้อที่เก็บเกี่ยว(ไร่)]" caption="เนื้อที่เก็บเกี่ยว(ไร่)" attribute="1" defaultMemberUniqueName="[เนื้อที่].[เนื้อที่เก็บเกี่ยว(ไร่)].[All]" allUniqueName="[เนื้อที่].[เนื้อที่เก็บเกี่ยว(ไร่)].[All]" dimensionUniqueName="[เนื้อที่]" displayFolder="" count="0" memberValueDatatype="20" unbalanced="0"/>
    <cacheHierarchy uniqueName="[ปริมาณนำเข้าส่งออก].[เดือน]" caption="เดือน" attribute="1" defaultMemberUniqueName="[ปริมาณนำเข้าส่งออก].[เดือน].[All]" allUniqueName="[ปริมาณนำเข้าส่งออก].[เดือน].[All]" dimensionUniqueName="[ปริมาณนำเข้าส่งออก]" displayFolder="" count="2" memberValueDatatype="130" unbalanced="0">
      <fieldsUsage count="2">
        <fieldUsage x="-1"/>
        <fieldUsage x="0"/>
      </fieldsUsage>
    </cacheHierarchy>
    <cacheHierarchy uniqueName="[ปริมาณนำเข้าส่งออก].[ปริมาณการนำเข้า]" caption="ปริมาณการนำเข้า" attribute="1" defaultMemberUniqueName="[ปริมาณนำเข้าส่งออก].[ปริมาณการนำเข้า].[All]" allUniqueName="[ปริมาณนำเข้าส่งออก].[ปริมาณการนำเข้า].[All]" dimensionUniqueName="[ปริมาณนำเข้าส่งออก]" displayFolder="" count="0" memberValueDatatype="5" unbalanced="0"/>
    <cacheHierarchy uniqueName="[ปริมาณนำเข้าส่งออก].[ปริมาณการส่งออก]" caption="ปริมาณการส่งออก" attribute="1" defaultMemberUniqueName="[ปริมาณนำเข้าส่งออก].[ปริมาณการส่งออก].[All]" allUniqueName="[ปริมาณนำเข้าส่งออก].[ปริมาณการส่งออก].[All]" dimensionUniqueName="[ปริมาณนำเข้าส่งออก]" displayFolder="" count="0" memberValueDatatype="5" unbalanced="0"/>
    <cacheHierarchy uniqueName="[ปริมาณนำเข้าส่งออก].[มูลค่าการนำเข้า]" caption="มูลค่าการนำเข้า" attribute="1" defaultMemberUniqueName="[ปริมาณนำเข้าส่งออก].[มูลค่าการนำเข้า].[All]" allUniqueName="[ปริมาณนำเข้าส่งออก].[มูลค่าการนำเข้า].[All]" dimensionUniqueName="[ปริมาณนำเข้าส่งออก]" displayFolder="" count="0" memberValueDatatype="5" unbalanced="0"/>
    <cacheHierarchy uniqueName="[ปริมาณนำเข้าส่งออก].[มูลค่าการส่งออก]" caption="มูลค่าการส่งออก" attribute="1" defaultMemberUniqueName="[ปริมาณนำเข้าส่งออก].[มูลค่าการส่งออก].[All]" allUniqueName="[ปริมาณนำเข้าส่งออก].[มูลค่าการส่งออก].[All]" dimensionUniqueName="[ปริมาณนำเข้าส่งออก]" displayFolder="" count="0" memberValueDatatype="5" unbalanced="0"/>
    <cacheHierarchy uniqueName="[ปริมาณนำเข้าส่งออก].[ดุลการค้า]" caption="ดุลการค้า" attribute="1" defaultMemberUniqueName="[ปริมาณนำเข้าส่งออก].[ดุลการค้า].[All]" allUniqueName="[ปริมาณนำเข้าส่งออก].[ดุลการค้า].[All]" dimensionUniqueName="[ปริมาณนำเข้าส่งออก]" displayFolder="" count="0" memberValueDatatype="5" unbalanced="0"/>
    <cacheHierarchy uniqueName="[ผลผลิต].[ผลผลิต(ตัน)]" caption="ผลผลิต(ตัน)" attribute="1" defaultMemberUniqueName="[ผลผลิต].[ผลผลิต(ตัน)].[All]" allUniqueName="[ผลผลิต].[ผลผลิต(ตัน)].[All]" dimensionUniqueName="[ผลผลิต]" displayFolder="" count="0" memberValueDatatype="20" unbalanced="0"/>
    <cacheHierarchy uniqueName="[ผลผลิตยางพาราแยกตามจังหวัด].[ภูมิภาค]" caption="ภูมิภาค" attribute="1" defaultMemberUniqueName="[ผลผลิตยางพาราแยกตามจังหวัด].[ภูมิภาค].[All]" allUniqueName="[ผลผลิตยางพาราแยกตามจังหวัด].[ภูมิภาค].[All]" dimensionUniqueName="[ผลผลิตยางพาราแยกตามจังหวัด]" displayFolder="" count="0" memberValueDatatype="130" unbalanced="0"/>
    <cacheHierarchy uniqueName="[ผลผลิตยางพาราแยกตามจังหวัด].[จังหวัด]" caption="จังหวัด" attribute="1" defaultMemberUniqueName="[ผลผลิตยางพาราแยกตามจังหวัด].[จังหวัด].[All]" allUniqueName="[ผลผลิตยางพาราแยกตามจังหวัด].[จังหวัด].[All]" dimensionUniqueName="[ผลผลิตยางพาราแยกตามจังหวัด]" displayFolder="" count="0" memberValueDatatype="130" unbalanced="0"/>
    <cacheHierarchy uniqueName="[ผลผลิตยางพาราแยกตามจังหวัด].[ผลผลิต(ตัน)]" caption="ผลผลิต(ตัน)" attribute="1" defaultMemberUniqueName="[ผลผลิตยางพาราแยกตามจังหวัด].[ผลผลิต(ตัน)].[All]" allUniqueName="[ผลผลิตยางพาราแยกตามจังหวัด].[ผลผลิต(ตัน)].[All]" dimensionUniqueName="[ผลผลิตยางพาราแยกตามจังหวัด]" displayFolder="" count="0" memberValueDatatype="20" unbalanced="0"/>
    <cacheHierarchy uniqueName="[ผลผลิตยางพาราแยกตามจังหวัด].[สัดส่วน]" caption="สัดส่วน" attribute="1" defaultMemberUniqueName="[ผลผลิตยางพาราแยกตามจังหวัด].[สัดส่วน].[All]" allUniqueName="[ผลผลิตยางพาราแยกตามจังหวัด].[สัดส่วน].[All]" dimensionUniqueName="[ผลผลิตยางพาราแยกตามจังหวัด]" displayFolder="" count="0" memberValueDatatype="5" unbalanced="0"/>
    <cacheHierarchy uniqueName="[ผลผลิตยางพาราแยกตามจังหวัด].[เนื้อที่เก็บเกี่ยว(ไร่)]" caption="เนื้อที่เก็บเกี่ยว(ไร่)" attribute="1" defaultMemberUniqueName="[ผลผลิตยางพาราแยกตามจังหวัด].[เนื้อที่เก็บเกี่ยว(ไร่)].[All]" allUniqueName="[ผลผลิตยางพาราแยกตามจังหวัด].[เนื้อที่เก็บเกี่ยว(ไร่)].[All]" dimensionUniqueName="[ผลผลิตยางพาราแยกตามจังหวัด]" displayFolder="" count="0" memberValueDatatype="20" unbalanced="0"/>
    <cacheHierarchy uniqueName="[ผลผลิตยางพาราแยกตามจังหวัด].[ผลผลิตต่อเนื้อที่เก็บเกี่ยว(กก.)]" caption="ผลผลิตต่อเนื้อที่เก็บเกี่ยว(กก.)" attribute="1" defaultMemberUniqueName="[ผลผลิตยางพาราแยกตามจังหวัด].[ผลผลิตต่อเนื้อที่เก็บเกี่ยว(กก.)].[All]" allUniqueName="[ผลผลิตยางพาราแยกตามจังหวัด].[ผลผลิตต่อเนื้อที่เก็บเกี่ยว(กก.)].[All]" dimensionUniqueName="[ผลผลิตยางพาราแยกตามจังหวัด]" displayFolder="" count="0" memberValueDatatype="5" unbalanced="0"/>
    <cacheHierarchy uniqueName="[ภูมิภาค].[ภูมิภาค]" caption="ภูมิภาค" attribute="1" defaultMemberUniqueName="[ภูมิภาค].[ภูมิภาค].[All]" allUniqueName="[ภูมิภาค].[ภูมิภาค].[All]" dimensionUniqueName="[ภูมิภาค]" displayFolder="" count="0" memberValueDatatype="130" unbalanced="0"/>
    <cacheHierarchy uniqueName="[Measures].[__XL_Count ปริมาณนำเข้าส่งออก]" caption="__XL_Count ปริมาณนำเข้าส่งออก" measure="1" displayFolder="" measureGroup="ปริมาณนำเข้าส่งออก" count="0" hidden="1"/>
    <cacheHierarchy uniqueName="[Measures].[__XL_Count ผลผลิตยางพาราแยกตามจังหวัด]" caption="__XL_Count ผลผลิตยางพาราแยกตามจังหวัด" measure="1" displayFolder="" measureGroup="ผลผลิตยางพาราแยกตามจังหวัด" count="0" hidden="1"/>
    <cacheHierarchy uniqueName="[Measures].[__XL_Count เดือน]" caption="__XL_Count เดือน" measure="1" displayFolder="" measureGroup="เดือน" count="0" hidden="1"/>
    <cacheHierarchy uniqueName="[Measures].[__XL_Count จังหวัด]" caption="__XL_Count จังหวัด" measure="1" displayFolder="" measureGroup="จังหวัด" count="0" hidden="1"/>
    <cacheHierarchy uniqueName="[Measures].[__XL_Count เนื้อที่]" caption="__XL_Count เนื้อที่" measure="1" displayFolder="" measureGroup="เนื้อที่" count="0" hidden="1"/>
    <cacheHierarchy uniqueName="[Measures].[__XL_Count ภูมิภาค]" caption="__XL_Count ภูมิภาค" measure="1" displayFolder="" measureGroup="ภูมิภาค" count="0" hidden="1"/>
    <cacheHierarchy uniqueName="[Measures].[__XL_Count ผลผลิต]" caption="__XL_Count ผลผลิต" measure="1" displayFolder="" measureGroup="ผลผลิต" count="0" hidden="1"/>
    <cacheHierarchy uniqueName="[Measures].[__No measures defined]" caption="__No measures defined" measure="1" displayFolder="" count="0" hidden="1"/>
    <cacheHierarchy uniqueName="[Measures].[Sum of ดุลการค้า]" caption="Sum of ดุลการค้า" measure="1" displayFolder="" measureGroup="ปริมาณนำเข้าส่งออก"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มูลค่าการส่งออก]" caption="Sum of มูลค่าการส่งออก" measure="1" displayFolder="" measureGroup="ปริมาณนำเข้าส่งออก"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มูลค่าการนำเข้า]" caption="Sum of มูลค่าการนำเข้า" measure="1" displayFolder="" measureGroup="ปริมาณนำเข้าส่งออก"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ปริมาณการนำเข้า]" caption="Sum of ปริมาณการนำเข้า" measure="1" displayFolder="" measureGroup="ปริมาณนำเข้าส่งออก" count="0" hidden="1">
      <extLst>
        <ext xmlns:x15="http://schemas.microsoft.com/office/spreadsheetml/2010/11/main" uri="{B97F6D7D-B522-45F9-BDA1-12C45D357490}">
          <x15:cacheHierarchy aggregatedColumn="4"/>
        </ext>
      </extLst>
    </cacheHierarchy>
    <cacheHierarchy uniqueName="[Measures].[Sum of ปริมาณการส่งออก]" caption="Sum of ปริมาณการส่งออก" measure="1" displayFolder="" measureGroup="ปริมาณนำเข้าส่งออก" count="0" hidden="1">
      <extLst>
        <ext xmlns:x15="http://schemas.microsoft.com/office/spreadsheetml/2010/11/main" uri="{B97F6D7D-B522-45F9-BDA1-12C45D357490}">
          <x15:cacheHierarchy aggregatedColumn="5"/>
        </ext>
      </extLst>
    </cacheHierarchy>
    <cacheHierarchy uniqueName="[Measures].[Sum of ผลผลิต(ตัน)]" caption="Sum of ผลผลิต(ตัน)" measure="1" displayFolder="" measureGroup="ผลผลิตยางพาราแยกตามจังหวัด" count="0" hidden="1">
      <extLst>
        <ext xmlns:x15="http://schemas.microsoft.com/office/spreadsheetml/2010/11/main" uri="{B97F6D7D-B522-45F9-BDA1-12C45D357490}">
          <x15:cacheHierarchy aggregatedColumn="12"/>
        </ext>
      </extLst>
    </cacheHierarchy>
    <cacheHierarchy uniqueName="[Measures].[Sum of เนื้อที่เก็บเกี่ยว(ไร่)]" caption="Sum of เนื้อที่เก็บเกี่ยว(ไร่)" measure="1" displayFolder="" measureGroup="ผลผลิตยางพาราแยกตามจังหวัด" count="0" hidden="1">
      <extLst>
        <ext xmlns:x15="http://schemas.microsoft.com/office/spreadsheetml/2010/11/main" uri="{B97F6D7D-B522-45F9-BDA1-12C45D357490}">
          <x15:cacheHierarchy aggregatedColumn="14"/>
        </ext>
      </extLst>
    </cacheHierarchy>
    <cacheHierarchy uniqueName="[Measures].[Count of ภูมิภาค]" caption="Count of ภูมิภาค" measure="1" displayFolder="" measureGroup="ผลผลิตยางพาราแยกตามจังหวัด" count="0" hidden="1">
      <extLst>
        <ext xmlns:x15="http://schemas.microsoft.com/office/spreadsheetml/2010/11/main" uri="{B97F6D7D-B522-45F9-BDA1-12C45D357490}">
          <x15:cacheHierarchy aggregatedColumn="10"/>
        </ext>
      </extLst>
    </cacheHierarchy>
    <cacheHierarchy uniqueName="[Measures].[Count of จังหวัด]" caption="Count of จังหวัด" measure="1" displayFolder="" measureGroup="ผลผลิตยางพาราแยกตามจังหวัด" count="0" hidden="1">
      <extLst>
        <ext xmlns:x15="http://schemas.microsoft.com/office/spreadsheetml/2010/11/main" uri="{B97F6D7D-B522-45F9-BDA1-12C45D357490}">
          <x15:cacheHierarchy aggregatedColumn="11"/>
        </ext>
      </extLst>
    </cacheHierarchy>
  </cacheHierarchies>
  <kpis count="0"/>
  <dimensions count="8">
    <dimension measure="1" name="Measures" uniqueName="[Measures]" caption="Measures"/>
    <dimension name="จังหวัด" uniqueName="[จังหวัด]" caption="จังหวัด"/>
    <dimension name="เดือน" uniqueName="[เดือน]" caption="เดือน"/>
    <dimension name="เนื้อที่" uniqueName="[เนื้อที่]" caption="เนื้อที่"/>
    <dimension name="ปริมาณนำเข้าส่งออก" uniqueName="[ปริมาณนำเข้าส่งออก]" caption="ปริมาณนำเข้าส่งออก"/>
    <dimension name="ผลผลิต" uniqueName="[ผลผลิต]" caption="ผลผลิต"/>
    <dimension name="ผลผลิตยางพาราแยกตามจังหวัด" uniqueName="[ผลผลิตยางพาราแยกตามจังหวัด]" caption="ผลผลิตยางพาราแยกตามจังหวัด"/>
    <dimension name="ภูมิภาค" uniqueName="[ภูมิภาค]" caption="ภูมิภาค"/>
  </dimensions>
  <measureGroups count="7">
    <measureGroup name="จังหวัด" caption="จังหวัด"/>
    <measureGroup name="เดือน" caption="เดือน"/>
    <measureGroup name="เนื้อที่" caption="เนื้อที่"/>
    <measureGroup name="ปริมาณนำเข้าส่งออก" caption="ปริมาณนำเข้าส่งออก"/>
    <measureGroup name="ผลผลิต" caption="ผลผลิต"/>
    <measureGroup name="ผลผลิตยางพาราแยกตามจังหวัด" caption="ผลผลิตยางพาราแยกตามจังหวัด"/>
    <measureGroup name="ภูมิภาค" caption="ภูมิภาค"/>
  </measureGroups>
  <maps count="12">
    <map measureGroup="0" dimension="1"/>
    <map measureGroup="1" dimension="2"/>
    <map measureGroup="2" dimension="3"/>
    <map measureGroup="3" dimension="2"/>
    <map measureGroup="3" dimension="4"/>
    <map measureGroup="4" dimension="5"/>
    <map measureGroup="5" dimension="1"/>
    <map measureGroup="5" dimension="3"/>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64.635046643518" backgroundQuery="1" createdVersion="3" refreshedVersion="8" minRefreshableVersion="3" recordCount="0" supportSubquery="1" supportAdvancedDrill="1" xr:uid="{2208BAE7-004B-4837-A23C-993EC90905F0}">
  <cacheSource type="external" connectionId="1">
    <extLst>
      <ext xmlns:x14="http://schemas.microsoft.com/office/spreadsheetml/2009/9/main" uri="{F057638F-6D5F-4e77-A914-E7F072B9BCA8}">
        <x14:sourceConnection name="ThisWorkbookDataModel"/>
      </ext>
    </extLst>
  </cacheSource>
  <cacheFields count="0"/>
  <cacheHierarchies count="34">
    <cacheHierarchy uniqueName="[จังหวัด].[จังหวัด]" caption="จังหวัด" attribute="1" defaultMemberUniqueName="[จังหวัด].[จังหวัด].[All]" allUniqueName="[จังหวัด].[จังหวัด].[All]" dimensionUniqueName="[จังหวัด]" displayFolder="" count="0" memberValueDatatype="130" unbalanced="0"/>
    <cacheHierarchy uniqueName="[เดือน].[เดือน]" caption="เดือน" attribute="1" defaultMemberUniqueName="[เดือน].[เดือน].[All]" allUniqueName="[เดือน].[เดือน].[All]" dimensionUniqueName="[เดือน]" displayFolder="" count="0" memberValueDatatype="130" unbalanced="0"/>
    <cacheHierarchy uniqueName="[เนื้อที่].[เนื้อที่เก็บเกี่ยว(ไร่)]" caption="เนื้อที่เก็บเกี่ยว(ไร่)" attribute="1" defaultMemberUniqueName="[เนื้อที่].[เนื้อที่เก็บเกี่ยว(ไร่)].[All]" allUniqueName="[เนื้อที่].[เนื้อที่เก็บเกี่ยว(ไร่)].[All]" dimensionUniqueName="[เนื้อที่]" displayFolder="" count="0" memberValueDatatype="20" unbalanced="0"/>
    <cacheHierarchy uniqueName="[ปริมาณนำเข้าส่งออก].[เดือน]" caption="เดือน" attribute="1" defaultMemberUniqueName="[ปริมาณนำเข้าส่งออก].[เดือน].[All]" allUniqueName="[ปริมาณนำเข้าส่งออก].[เดือน].[All]" dimensionUniqueName="[ปริมาณนำเข้าส่งออก]" displayFolder="" count="0" memberValueDatatype="130" unbalanced="0"/>
    <cacheHierarchy uniqueName="[ปริมาณนำเข้าส่งออก].[ปริมาณการนำเข้า]" caption="ปริมาณการนำเข้า" attribute="1" defaultMemberUniqueName="[ปริมาณนำเข้าส่งออก].[ปริมาณการนำเข้า].[All]" allUniqueName="[ปริมาณนำเข้าส่งออก].[ปริมาณการนำเข้า].[All]" dimensionUniqueName="[ปริมาณนำเข้าส่งออก]" displayFolder="" count="0" memberValueDatatype="5" unbalanced="0"/>
    <cacheHierarchy uniqueName="[ปริมาณนำเข้าส่งออก].[ปริมาณการส่งออก]" caption="ปริมาณการส่งออก" attribute="1" defaultMemberUniqueName="[ปริมาณนำเข้าส่งออก].[ปริมาณการส่งออก].[All]" allUniqueName="[ปริมาณนำเข้าส่งออก].[ปริมาณการส่งออก].[All]" dimensionUniqueName="[ปริมาณนำเข้าส่งออก]" displayFolder="" count="0" memberValueDatatype="5" unbalanced="0"/>
    <cacheHierarchy uniqueName="[ปริมาณนำเข้าส่งออก].[มูลค่าการนำเข้า]" caption="มูลค่าการนำเข้า" attribute="1" defaultMemberUniqueName="[ปริมาณนำเข้าส่งออก].[มูลค่าการนำเข้า].[All]" allUniqueName="[ปริมาณนำเข้าส่งออก].[มูลค่าการนำเข้า].[All]" dimensionUniqueName="[ปริมาณนำเข้าส่งออก]" displayFolder="" count="0" memberValueDatatype="5" unbalanced="0"/>
    <cacheHierarchy uniqueName="[ปริมาณนำเข้าส่งออก].[มูลค่าการส่งออก]" caption="มูลค่าการส่งออก" attribute="1" defaultMemberUniqueName="[ปริมาณนำเข้าส่งออก].[มูลค่าการส่งออก].[All]" allUniqueName="[ปริมาณนำเข้าส่งออก].[มูลค่าการส่งออก].[All]" dimensionUniqueName="[ปริมาณนำเข้าส่งออก]" displayFolder="" count="0" memberValueDatatype="5" unbalanced="0"/>
    <cacheHierarchy uniqueName="[ปริมาณนำเข้าส่งออก].[ดุลการค้า]" caption="ดุลการค้า" attribute="1" defaultMemberUniqueName="[ปริมาณนำเข้าส่งออก].[ดุลการค้า].[All]" allUniqueName="[ปริมาณนำเข้าส่งออก].[ดุลการค้า].[All]" dimensionUniqueName="[ปริมาณนำเข้าส่งออก]" displayFolder="" count="0" memberValueDatatype="5" unbalanced="0"/>
    <cacheHierarchy uniqueName="[ผลผลิต].[ผลผลิต(ตัน)]" caption="ผลผลิต(ตัน)" attribute="1" defaultMemberUniqueName="[ผลผลิต].[ผลผลิต(ตัน)].[All]" allUniqueName="[ผลผลิต].[ผลผลิต(ตัน)].[All]" dimensionUniqueName="[ผลผลิต]" displayFolder="" count="0" memberValueDatatype="20" unbalanced="0"/>
    <cacheHierarchy uniqueName="[ผลผลิตยางพาราแยกตามจังหวัด].[ภูมิภาค]" caption="ภูมิภาค" attribute="1" defaultMemberUniqueName="[ผลผลิตยางพาราแยกตามจังหวัด].[ภูมิภาค].[All]" allUniqueName="[ผลผลิตยางพาราแยกตามจังหวัด].[ภูมิภาค].[All]" dimensionUniqueName="[ผลผลิตยางพาราแยกตามจังหวัด]" displayFolder="" count="2" memberValueDatatype="130" unbalanced="0"/>
    <cacheHierarchy uniqueName="[ผลผลิตยางพาราแยกตามจังหวัด].[จังหวัด]" caption="จังหวัด" attribute="1" defaultMemberUniqueName="[ผลผลิตยางพาราแยกตามจังหวัด].[จังหวัด].[All]" allUniqueName="[ผลผลิตยางพาราแยกตามจังหวัด].[จังหวัด].[All]" dimensionUniqueName="[ผลผลิตยางพาราแยกตามจังหวัด]" displayFolder="" count="2" memberValueDatatype="130" unbalanced="0"/>
    <cacheHierarchy uniqueName="[ผลผลิตยางพาราแยกตามจังหวัด].[ผลผลิต(ตัน)]" caption="ผลผลิต(ตัน)" attribute="1" defaultMemberUniqueName="[ผลผลิตยางพาราแยกตามจังหวัด].[ผลผลิต(ตัน)].[All]" allUniqueName="[ผลผลิตยางพาราแยกตามจังหวัด].[ผลผลิต(ตัน)].[All]" dimensionUniqueName="[ผลผลิตยางพาราแยกตามจังหวัด]" displayFolder="" count="0" memberValueDatatype="20" unbalanced="0"/>
    <cacheHierarchy uniqueName="[ผลผลิตยางพาราแยกตามจังหวัด].[สัดส่วน]" caption="สัดส่วน" attribute="1" defaultMemberUniqueName="[ผลผลิตยางพาราแยกตามจังหวัด].[สัดส่วน].[All]" allUniqueName="[ผลผลิตยางพาราแยกตามจังหวัด].[สัดส่วน].[All]" dimensionUniqueName="[ผลผลิตยางพาราแยกตามจังหวัด]" displayFolder="" count="0" memberValueDatatype="5" unbalanced="0"/>
    <cacheHierarchy uniqueName="[ผลผลิตยางพาราแยกตามจังหวัด].[เนื้อที่เก็บเกี่ยว(ไร่)]" caption="เนื้อที่เก็บเกี่ยว(ไร่)" attribute="1" defaultMemberUniqueName="[ผลผลิตยางพาราแยกตามจังหวัด].[เนื้อที่เก็บเกี่ยว(ไร่)].[All]" allUniqueName="[ผลผลิตยางพาราแยกตามจังหวัด].[เนื้อที่เก็บเกี่ยว(ไร่)].[All]" dimensionUniqueName="[ผลผลิตยางพาราแยกตามจังหวัด]" displayFolder="" count="0" memberValueDatatype="20" unbalanced="0"/>
    <cacheHierarchy uniqueName="[ผลผลิตยางพาราแยกตามจังหวัด].[ผลผลิตต่อเนื้อที่เก็บเกี่ยว(กก.)]" caption="ผลผลิตต่อเนื้อที่เก็บเกี่ยว(กก.)" attribute="1" defaultMemberUniqueName="[ผลผลิตยางพาราแยกตามจังหวัด].[ผลผลิตต่อเนื้อที่เก็บเกี่ยว(กก.)].[All]" allUniqueName="[ผลผลิตยางพาราแยกตามจังหวัด].[ผลผลิตต่อเนื้อที่เก็บเกี่ยว(กก.)].[All]" dimensionUniqueName="[ผลผลิตยางพาราแยกตามจังหวัด]" displayFolder="" count="0" memberValueDatatype="5" unbalanced="0"/>
    <cacheHierarchy uniqueName="[ภูมิภาค].[ภูมิภาค]" caption="ภูมิภาค" attribute="1" defaultMemberUniqueName="[ภูมิภาค].[ภูมิภาค].[All]" allUniqueName="[ภูมิภาค].[ภูมิภาค].[All]" dimensionUniqueName="[ภูมิภาค]" displayFolder="" count="0" memberValueDatatype="130" unbalanced="0"/>
    <cacheHierarchy uniqueName="[Measures].[__XL_Count ปริมาณนำเข้าส่งออก]" caption="__XL_Count ปริมาณนำเข้าส่งออก" measure="1" displayFolder="" measureGroup="ปริมาณนำเข้าส่งออก" count="0" hidden="1"/>
    <cacheHierarchy uniqueName="[Measures].[__XL_Count ผลผลิตยางพาราแยกตามจังหวัด]" caption="__XL_Count ผลผลิตยางพาราแยกตามจังหวัด" measure="1" displayFolder="" measureGroup="ผลผลิตยางพาราแยกตามจังหวัด" count="0" hidden="1"/>
    <cacheHierarchy uniqueName="[Measures].[__XL_Count เดือน]" caption="__XL_Count เดือน" measure="1" displayFolder="" measureGroup="เดือน" count="0" hidden="1"/>
    <cacheHierarchy uniqueName="[Measures].[__XL_Count จังหวัด]" caption="__XL_Count จังหวัด" measure="1" displayFolder="" measureGroup="จังหวัด" count="0" hidden="1"/>
    <cacheHierarchy uniqueName="[Measures].[__XL_Count เนื้อที่]" caption="__XL_Count เนื้อที่" measure="1" displayFolder="" measureGroup="เนื้อที่" count="0" hidden="1"/>
    <cacheHierarchy uniqueName="[Measures].[__XL_Count ภูมิภาค]" caption="__XL_Count ภูมิภาค" measure="1" displayFolder="" measureGroup="ภูมิภาค" count="0" hidden="1"/>
    <cacheHierarchy uniqueName="[Measures].[__XL_Count ผลผลิต]" caption="__XL_Count ผลผลิต" measure="1" displayFolder="" measureGroup="ผลผลิต" count="0" hidden="1"/>
    <cacheHierarchy uniqueName="[Measures].[__No measures defined]" caption="__No measures defined" measure="1" displayFolder="" count="0" hidden="1"/>
    <cacheHierarchy uniqueName="[Measures].[Sum of ดุลการค้า]" caption="Sum of ดุลการค้า" measure="1" displayFolder="" measureGroup="ปริมาณนำเข้าส่งออก" count="0" hidden="1">
      <extLst>
        <ext xmlns:x15="http://schemas.microsoft.com/office/spreadsheetml/2010/11/main" uri="{B97F6D7D-B522-45F9-BDA1-12C45D357490}">
          <x15:cacheHierarchy aggregatedColumn="8"/>
        </ext>
      </extLst>
    </cacheHierarchy>
    <cacheHierarchy uniqueName="[Measures].[Sum of มูลค่าการส่งออก]" caption="Sum of มูลค่าการส่งออก" measure="1" displayFolder="" measureGroup="ปริมาณนำเข้าส่งออก" count="0" hidden="1">
      <extLst>
        <ext xmlns:x15="http://schemas.microsoft.com/office/spreadsheetml/2010/11/main" uri="{B97F6D7D-B522-45F9-BDA1-12C45D357490}">
          <x15:cacheHierarchy aggregatedColumn="7"/>
        </ext>
      </extLst>
    </cacheHierarchy>
    <cacheHierarchy uniqueName="[Measures].[Sum of มูลค่าการนำเข้า]" caption="Sum of มูลค่าการนำเข้า" measure="1" displayFolder="" measureGroup="ปริมาณนำเข้าส่งออก" count="0" hidden="1">
      <extLst>
        <ext xmlns:x15="http://schemas.microsoft.com/office/spreadsheetml/2010/11/main" uri="{B97F6D7D-B522-45F9-BDA1-12C45D357490}">
          <x15:cacheHierarchy aggregatedColumn="6"/>
        </ext>
      </extLst>
    </cacheHierarchy>
    <cacheHierarchy uniqueName="[Measures].[Sum of ปริมาณการนำเข้า]" caption="Sum of ปริมาณการนำเข้า" measure="1" displayFolder="" measureGroup="ปริมาณนำเข้าส่งออก" count="0" hidden="1">
      <extLst>
        <ext xmlns:x15="http://schemas.microsoft.com/office/spreadsheetml/2010/11/main" uri="{B97F6D7D-B522-45F9-BDA1-12C45D357490}">
          <x15:cacheHierarchy aggregatedColumn="4"/>
        </ext>
      </extLst>
    </cacheHierarchy>
    <cacheHierarchy uniqueName="[Measures].[Sum of ปริมาณการส่งออก]" caption="Sum of ปริมาณการส่งออก" measure="1" displayFolder="" measureGroup="ปริมาณนำเข้าส่งออก" count="0" hidden="1">
      <extLst>
        <ext xmlns:x15="http://schemas.microsoft.com/office/spreadsheetml/2010/11/main" uri="{B97F6D7D-B522-45F9-BDA1-12C45D357490}">
          <x15:cacheHierarchy aggregatedColumn="5"/>
        </ext>
      </extLst>
    </cacheHierarchy>
    <cacheHierarchy uniqueName="[Measures].[Sum of ผลผลิต(ตัน)]" caption="Sum of ผลผลิต(ตัน)" measure="1" displayFolder="" measureGroup="ผลผลิตยางพาราแยกตามจังหวัด" count="0" hidden="1">
      <extLst>
        <ext xmlns:x15="http://schemas.microsoft.com/office/spreadsheetml/2010/11/main" uri="{B97F6D7D-B522-45F9-BDA1-12C45D357490}">
          <x15:cacheHierarchy aggregatedColumn="12"/>
        </ext>
      </extLst>
    </cacheHierarchy>
    <cacheHierarchy uniqueName="[Measures].[Sum of เนื้อที่เก็บเกี่ยว(ไร่)]" caption="Sum of เนื้อที่เก็บเกี่ยว(ไร่)" measure="1" displayFolder="" measureGroup="ผลผลิตยางพาราแยกตามจังหวัด" count="0" hidden="1">
      <extLst>
        <ext xmlns:x15="http://schemas.microsoft.com/office/spreadsheetml/2010/11/main" uri="{B97F6D7D-B522-45F9-BDA1-12C45D357490}">
          <x15:cacheHierarchy aggregatedColumn="14"/>
        </ext>
      </extLst>
    </cacheHierarchy>
    <cacheHierarchy uniqueName="[Measures].[Count of ภูมิภาค]" caption="Count of ภูมิภาค" measure="1" displayFolder="" measureGroup="ผลผลิตยางพาราแยกตามจังหวัด" count="0" hidden="1">
      <extLst>
        <ext xmlns:x15="http://schemas.microsoft.com/office/spreadsheetml/2010/11/main" uri="{B97F6D7D-B522-45F9-BDA1-12C45D357490}">
          <x15:cacheHierarchy aggregatedColumn="10"/>
        </ext>
      </extLst>
    </cacheHierarchy>
    <cacheHierarchy uniqueName="[Measures].[Count of จังหวัด]" caption="Count of จังหวัด" measure="1" displayFolder="" measureGroup="ผลผลิตยางพาราแยกตามจังหวัด"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2240911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63.597745949075" backgroundQuery="1" createdVersion="8" refreshedVersion="8" minRefreshableVersion="3" recordCount="0" supportSubquery="1" supportAdvancedDrill="1" xr:uid="{02BD04EE-9034-4E80-8ECE-838AE6B0F2B1}">
  <cacheSource type="external" connectionId="1"/>
  <cacheFields count="3">
    <cacheField name="[ปริมาณนำเข้าส่งออก].[เดือน].[เดือน]" caption="เดือน" numFmtId="0" hierarchy="3" level="1">
      <sharedItems count="12">
        <s v="กรกฎาคม"/>
        <s v="กันยายน"/>
        <s v="กุมภาพันธ์"/>
        <s v="ตุลาคม"/>
        <s v="ธันวาคม"/>
        <s v="พฤศจิกายน"/>
        <s v="พฤษภาคม"/>
        <s v="มกราคม"/>
        <s v="มิถุนายน"/>
        <s v="มีนาคม"/>
        <s v="เมษายน"/>
        <s v="สิงหาคม"/>
      </sharedItems>
    </cacheField>
    <cacheField name="[Measures].[Sum of ปริมาณการส่งออก]" caption="Sum of ปริมาณการส่งออก" numFmtId="0" hierarchy="29" level="32767"/>
    <cacheField name="[Measures].[Sum of ปริมาณการนำเข้า]" caption="Sum of ปริมาณการนำเข้า" numFmtId="0" hierarchy="28" level="32767"/>
  </cacheFields>
  <cacheHierarchies count="34">
    <cacheHierarchy uniqueName="[จังหวัด].[จังหวัด]" caption="จังหวัด" attribute="1" defaultMemberUniqueName="[จังหวัด].[จังหวัด].[All]" allUniqueName="[จังหวัด].[จังหวัด].[All]" dimensionUniqueName="[จังหวัด]" displayFolder="" count="0" memberValueDatatype="130" unbalanced="0"/>
    <cacheHierarchy uniqueName="[เดือน].[เดือน]" caption="เดือน" attribute="1" defaultMemberUniqueName="[เดือน].[เดือน].[All]" allUniqueName="[เดือน].[เดือน].[All]" dimensionUniqueName="[เดือน]" displayFolder="" count="0" memberValueDatatype="130" unbalanced="0"/>
    <cacheHierarchy uniqueName="[เนื้อที่].[เนื้อที่เก็บเกี่ยว(ไร่)]" caption="เนื้อที่เก็บเกี่ยว(ไร่)" attribute="1" defaultMemberUniqueName="[เนื้อที่].[เนื้อที่เก็บเกี่ยว(ไร่)].[All]" allUniqueName="[เนื้อที่].[เนื้อที่เก็บเกี่ยว(ไร่)].[All]" dimensionUniqueName="[เนื้อที่]" displayFolder="" count="0" memberValueDatatype="20" unbalanced="0"/>
    <cacheHierarchy uniqueName="[ปริมาณนำเข้าส่งออก].[เดือน]" caption="เดือน" attribute="1" defaultMemberUniqueName="[ปริมาณนำเข้าส่งออก].[เดือน].[All]" allUniqueName="[ปริมาณนำเข้าส่งออก].[เดือน].[All]" dimensionUniqueName="[ปริมาณนำเข้าส่งออก]" displayFolder="" count="2" memberValueDatatype="130" unbalanced="0">
      <fieldsUsage count="2">
        <fieldUsage x="-1"/>
        <fieldUsage x="0"/>
      </fieldsUsage>
    </cacheHierarchy>
    <cacheHierarchy uniqueName="[ปริมาณนำเข้าส่งออก].[ปริมาณการนำเข้า]" caption="ปริมาณการนำเข้า" attribute="1" defaultMemberUniqueName="[ปริมาณนำเข้าส่งออก].[ปริมาณการนำเข้า].[All]" allUniqueName="[ปริมาณนำเข้าส่งออก].[ปริมาณการนำเข้า].[All]" dimensionUniqueName="[ปริมาณนำเข้าส่งออก]" displayFolder="" count="0" memberValueDatatype="5" unbalanced="0"/>
    <cacheHierarchy uniqueName="[ปริมาณนำเข้าส่งออก].[ปริมาณการส่งออก]" caption="ปริมาณการส่งออก" attribute="1" defaultMemberUniqueName="[ปริมาณนำเข้าส่งออก].[ปริมาณการส่งออก].[All]" allUniqueName="[ปริมาณนำเข้าส่งออก].[ปริมาณการส่งออก].[All]" dimensionUniqueName="[ปริมาณนำเข้าส่งออก]" displayFolder="" count="0" memberValueDatatype="5" unbalanced="0"/>
    <cacheHierarchy uniqueName="[ปริมาณนำเข้าส่งออก].[มูลค่าการนำเข้า]" caption="มูลค่าการนำเข้า" attribute="1" defaultMemberUniqueName="[ปริมาณนำเข้าส่งออก].[มูลค่าการนำเข้า].[All]" allUniqueName="[ปริมาณนำเข้าส่งออก].[มูลค่าการนำเข้า].[All]" dimensionUniqueName="[ปริมาณนำเข้าส่งออก]" displayFolder="" count="0" memberValueDatatype="5" unbalanced="0"/>
    <cacheHierarchy uniqueName="[ปริมาณนำเข้าส่งออก].[มูลค่าการส่งออก]" caption="มูลค่าการส่งออก" attribute="1" defaultMemberUniqueName="[ปริมาณนำเข้าส่งออก].[มูลค่าการส่งออก].[All]" allUniqueName="[ปริมาณนำเข้าส่งออก].[มูลค่าการส่งออก].[All]" dimensionUniqueName="[ปริมาณนำเข้าส่งออก]" displayFolder="" count="0" memberValueDatatype="5" unbalanced="0"/>
    <cacheHierarchy uniqueName="[ปริมาณนำเข้าส่งออก].[ดุลการค้า]" caption="ดุลการค้า" attribute="1" defaultMemberUniqueName="[ปริมาณนำเข้าส่งออก].[ดุลการค้า].[All]" allUniqueName="[ปริมาณนำเข้าส่งออก].[ดุลการค้า].[All]" dimensionUniqueName="[ปริมาณนำเข้าส่งออก]" displayFolder="" count="0" memberValueDatatype="5" unbalanced="0"/>
    <cacheHierarchy uniqueName="[ผลผลิต].[ผลผลิต(ตัน)]" caption="ผลผลิต(ตัน)" attribute="1" defaultMemberUniqueName="[ผลผลิต].[ผลผลิต(ตัน)].[All]" allUniqueName="[ผลผลิต].[ผลผลิต(ตัน)].[All]" dimensionUniqueName="[ผลผลิต]" displayFolder="" count="0" memberValueDatatype="20" unbalanced="0"/>
    <cacheHierarchy uniqueName="[ผลผลิตยางพาราแยกตามจังหวัด].[ภูมิภาค]" caption="ภูมิภาค" attribute="1" defaultMemberUniqueName="[ผลผลิตยางพาราแยกตามจังหวัด].[ภูมิภาค].[All]" allUniqueName="[ผลผลิตยางพาราแยกตามจังหวัด].[ภูมิภาค].[All]" dimensionUniqueName="[ผลผลิตยางพาราแยกตามจังหวัด]" displayFolder="" count="0" memberValueDatatype="130" unbalanced="0"/>
    <cacheHierarchy uniqueName="[ผลผลิตยางพาราแยกตามจังหวัด].[จังหวัด]" caption="จังหวัด" attribute="1" defaultMemberUniqueName="[ผลผลิตยางพาราแยกตามจังหวัด].[จังหวัด].[All]" allUniqueName="[ผลผลิตยางพาราแยกตามจังหวัด].[จังหวัด].[All]" dimensionUniqueName="[ผลผลิตยางพาราแยกตามจังหวัด]" displayFolder="" count="0" memberValueDatatype="130" unbalanced="0"/>
    <cacheHierarchy uniqueName="[ผลผลิตยางพาราแยกตามจังหวัด].[ผลผลิต(ตัน)]" caption="ผลผลิต(ตัน)" attribute="1" defaultMemberUniqueName="[ผลผลิตยางพาราแยกตามจังหวัด].[ผลผลิต(ตัน)].[All]" allUniqueName="[ผลผลิตยางพาราแยกตามจังหวัด].[ผลผลิต(ตัน)].[All]" dimensionUniqueName="[ผลผลิตยางพาราแยกตามจังหวัด]" displayFolder="" count="0" memberValueDatatype="20" unbalanced="0"/>
    <cacheHierarchy uniqueName="[ผลผลิตยางพาราแยกตามจังหวัด].[สัดส่วน]" caption="สัดส่วน" attribute="1" defaultMemberUniqueName="[ผลผลิตยางพาราแยกตามจังหวัด].[สัดส่วน].[All]" allUniqueName="[ผลผลิตยางพาราแยกตามจังหวัด].[สัดส่วน].[All]" dimensionUniqueName="[ผลผลิตยางพาราแยกตามจังหวัด]" displayFolder="" count="0" memberValueDatatype="5" unbalanced="0"/>
    <cacheHierarchy uniqueName="[ผลผลิตยางพาราแยกตามจังหวัด].[เนื้อที่เก็บเกี่ยว(ไร่)]" caption="เนื้อที่เก็บเกี่ยว(ไร่)" attribute="1" defaultMemberUniqueName="[ผลผลิตยางพาราแยกตามจังหวัด].[เนื้อที่เก็บเกี่ยว(ไร่)].[All]" allUniqueName="[ผลผลิตยางพาราแยกตามจังหวัด].[เนื้อที่เก็บเกี่ยว(ไร่)].[All]" dimensionUniqueName="[ผลผลิตยางพาราแยกตามจังหวัด]" displayFolder="" count="0" memberValueDatatype="20" unbalanced="0"/>
    <cacheHierarchy uniqueName="[ผลผลิตยางพาราแยกตามจังหวัด].[ผลผลิตต่อเนื้อที่เก็บเกี่ยว(กก.)]" caption="ผลผลิตต่อเนื้อที่เก็บเกี่ยว(กก.)" attribute="1" defaultMemberUniqueName="[ผลผลิตยางพาราแยกตามจังหวัด].[ผลผลิตต่อเนื้อที่เก็บเกี่ยว(กก.)].[All]" allUniqueName="[ผลผลิตยางพาราแยกตามจังหวัด].[ผลผลิตต่อเนื้อที่เก็บเกี่ยว(กก.)].[All]" dimensionUniqueName="[ผลผลิตยางพาราแยกตามจังหวัด]" displayFolder="" count="0" memberValueDatatype="5" unbalanced="0"/>
    <cacheHierarchy uniqueName="[ภูมิภาค].[ภูมิภาค]" caption="ภูมิภาค" attribute="1" defaultMemberUniqueName="[ภูมิภาค].[ภูมิภาค].[All]" allUniqueName="[ภูมิภาค].[ภูมิภาค].[All]" dimensionUniqueName="[ภูมิภาค]" displayFolder="" count="0" memberValueDatatype="130" unbalanced="0"/>
    <cacheHierarchy uniqueName="[Measures].[__XL_Count ปริมาณนำเข้าส่งออก]" caption="__XL_Count ปริมาณนำเข้าส่งออก" measure="1" displayFolder="" measureGroup="ปริมาณนำเข้าส่งออก" count="0" hidden="1"/>
    <cacheHierarchy uniqueName="[Measures].[__XL_Count ผลผลิตยางพาราแยกตามจังหวัด]" caption="__XL_Count ผลผลิตยางพาราแยกตามจังหวัด" measure="1" displayFolder="" measureGroup="ผลผลิตยางพาราแยกตามจังหวัด" count="0" hidden="1"/>
    <cacheHierarchy uniqueName="[Measures].[__XL_Count เดือน]" caption="__XL_Count เดือน" measure="1" displayFolder="" measureGroup="เดือน" count="0" hidden="1"/>
    <cacheHierarchy uniqueName="[Measures].[__XL_Count จังหวัด]" caption="__XL_Count จังหวัด" measure="1" displayFolder="" measureGroup="จังหวัด" count="0" hidden="1"/>
    <cacheHierarchy uniqueName="[Measures].[__XL_Count เนื้อที่]" caption="__XL_Count เนื้อที่" measure="1" displayFolder="" measureGroup="เนื้อที่" count="0" hidden="1"/>
    <cacheHierarchy uniqueName="[Measures].[__XL_Count ภูมิภาค]" caption="__XL_Count ภูมิภาค" measure="1" displayFolder="" measureGroup="ภูมิภาค" count="0" hidden="1"/>
    <cacheHierarchy uniqueName="[Measures].[__XL_Count ผลผลิต]" caption="__XL_Count ผลผลิต" measure="1" displayFolder="" measureGroup="ผลผลิต" count="0" hidden="1"/>
    <cacheHierarchy uniqueName="[Measures].[__No measures defined]" caption="__No measures defined" measure="1" displayFolder="" count="0" hidden="1"/>
    <cacheHierarchy uniqueName="[Measures].[Sum of ดุลการค้า]" caption="Sum of ดุลการค้า" measure="1" displayFolder="" measureGroup="ปริมาณนำเข้าส่งออก" count="0" hidden="1">
      <extLst>
        <ext xmlns:x15="http://schemas.microsoft.com/office/spreadsheetml/2010/11/main" uri="{B97F6D7D-B522-45F9-BDA1-12C45D357490}">
          <x15:cacheHierarchy aggregatedColumn="8"/>
        </ext>
      </extLst>
    </cacheHierarchy>
    <cacheHierarchy uniqueName="[Measures].[Sum of มูลค่าการส่งออก]" caption="Sum of มูลค่าการส่งออก" measure="1" displayFolder="" measureGroup="ปริมาณนำเข้าส่งออก" count="0" hidden="1">
      <extLst>
        <ext xmlns:x15="http://schemas.microsoft.com/office/spreadsheetml/2010/11/main" uri="{B97F6D7D-B522-45F9-BDA1-12C45D357490}">
          <x15:cacheHierarchy aggregatedColumn="7"/>
        </ext>
      </extLst>
    </cacheHierarchy>
    <cacheHierarchy uniqueName="[Measures].[Sum of มูลค่าการนำเข้า]" caption="Sum of มูลค่าการนำเข้า" measure="1" displayFolder="" measureGroup="ปริมาณนำเข้าส่งออก" count="0" hidden="1">
      <extLst>
        <ext xmlns:x15="http://schemas.microsoft.com/office/spreadsheetml/2010/11/main" uri="{B97F6D7D-B522-45F9-BDA1-12C45D357490}">
          <x15:cacheHierarchy aggregatedColumn="6"/>
        </ext>
      </extLst>
    </cacheHierarchy>
    <cacheHierarchy uniqueName="[Measures].[Sum of ปริมาณการนำเข้า]" caption="Sum of ปริมาณการนำเข้า" measure="1" displayFolder="" measureGroup="ปริมาณนำเข้าส่งออก"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ปริมาณการส่งออก]" caption="Sum of ปริมาณการส่งออก" measure="1" displayFolder="" measureGroup="ปริมาณนำเข้าส่งออก"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ผลผลิต(ตัน)]" caption="Sum of ผลผลิต(ตัน)" measure="1" displayFolder="" measureGroup="ผลผลิตยางพาราแยกตามจังหวัด" count="0" hidden="1">
      <extLst>
        <ext xmlns:x15="http://schemas.microsoft.com/office/spreadsheetml/2010/11/main" uri="{B97F6D7D-B522-45F9-BDA1-12C45D357490}">
          <x15:cacheHierarchy aggregatedColumn="12"/>
        </ext>
      </extLst>
    </cacheHierarchy>
    <cacheHierarchy uniqueName="[Measures].[Sum of เนื้อที่เก็บเกี่ยว(ไร่)]" caption="Sum of เนื้อที่เก็บเกี่ยว(ไร่)" measure="1" displayFolder="" measureGroup="ผลผลิตยางพาราแยกตามจังหวัด" count="0" hidden="1">
      <extLst>
        <ext xmlns:x15="http://schemas.microsoft.com/office/spreadsheetml/2010/11/main" uri="{B97F6D7D-B522-45F9-BDA1-12C45D357490}">
          <x15:cacheHierarchy aggregatedColumn="14"/>
        </ext>
      </extLst>
    </cacheHierarchy>
    <cacheHierarchy uniqueName="[Measures].[Count of ภูมิภาค]" caption="Count of ภูมิภาค" measure="1" displayFolder="" measureGroup="ผลผลิตยางพาราแยกตามจังหวัด" count="0" hidden="1">
      <extLst>
        <ext xmlns:x15="http://schemas.microsoft.com/office/spreadsheetml/2010/11/main" uri="{B97F6D7D-B522-45F9-BDA1-12C45D357490}">
          <x15:cacheHierarchy aggregatedColumn="10"/>
        </ext>
      </extLst>
    </cacheHierarchy>
    <cacheHierarchy uniqueName="[Measures].[Count of จังหวัด]" caption="Count of จังหวัด" measure="1" displayFolder="" measureGroup="ผลผลิตยางพาราแยกตามจังหวัด" count="0" hidden="1">
      <extLst>
        <ext xmlns:x15="http://schemas.microsoft.com/office/spreadsheetml/2010/11/main" uri="{B97F6D7D-B522-45F9-BDA1-12C45D357490}">
          <x15:cacheHierarchy aggregatedColumn="11"/>
        </ext>
      </extLst>
    </cacheHierarchy>
  </cacheHierarchies>
  <kpis count="0"/>
  <dimensions count="8">
    <dimension measure="1" name="Measures" uniqueName="[Measures]" caption="Measures"/>
    <dimension name="จังหวัด" uniqueName="[จังหวัด]" caption="จังหวัด"/>
    <dimension name="เดือน" uniqueName="[เดือน]" caption="เดือน"/>
    <dimension name="เนื้อที่" uniqueName="[เนื้อที่]" caption="เนื้อที่"/>
    <dimension name="ปริมาณนำเข้าส่งออก" uniqueName="[ปริมาณนำเข้าส่งออก]" caption="ปริมาณนำเข้าส่งออก"/>
    <dimension name="ผลผลิต" uniqueName="[ผลผลิต]" caption="ผลผลิต"/>
    <dimension name="ผลผลิตยางพาราแยกตามจังหวัด" uniqueName="[ผลผลิตยางพาราแยกตามจังหวัด]" caption="ผลผลิตยางพาราแยกตามจังหวัด"/>
    <dimension name="ภูมิภาค" uniqueName="[ภูมิภาค]" caption="ภูมิภาค"/>
  </dimensions>
  <measureGroups count="7">
    <measureGroup name="จังหวัด" caption="จังหวัด"/>
    <measureGroup name="เดือน" caption="เดือน"/>
    <measureGroup name="เนื้อที่" caption="เนื้อที่"/>
    <measureGroup name="ปริมาณนำเข้าส่งออก" caption="ปริมาณนำเข้าส่งออก"/>
    <measureGroup name="ผลผลิต" caption="ผลผลิต"/>
    <measureGroup name="ผลผลิตยางพาราแยกตามจังหวัด" caption="ผลผลิตยางพาราแยกตามจังหวัด"/>
    <measureGroup name="ภูมิภาค" caption="ภูมิภาค"/>
  </measureGroups>
  <maps count="12">
    <map measureGroup="0" dimension="1"/>
    <map measureGroup="1" dimension="2"/>
    <map measureGroup="2" dimension="3"/>
    <map measureGroup="3" dimension="2"/>
    <map measureGroup="3" dimension="4"/>
    <map measureGroup="4" dimension="5"/>
    <map measureGroup="5" dimension="1"/>
    <map measureGroup="5" dimension="3"/>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64.635054398146" backgroundQuery="1" createdVersion="8" refreshedVersion="8" minRefreshableVersion="3" recordCount="0" supportSubquery="1" supportAdvancedDrill="1" xr:uid="{809E00F7-91D0-42C7-BAD5-256B487B2141}">
  <cacheSource type="external" connectionId="1"/>
  <cacheFields count="2">
    <cacheField name="[ผลผลิตยางพาราแยกตามจังหวัด].[ภูมิภาค].[ภูมิภาค]" caption="ภูมิภาค" numFmtId="0" hierarchy="10" level="1">
      <sharedItems count="6">
        <s v="ภาคกลาง"/>
        <s v="ภาคตะวันตก"/>
        <s v="ภาคตะวันออก"/>
        <s v="ภาคตะวันออกเฉียงเหนือ"/>
        <s v="ภาคใต้"/>
        <s v="ภาคเหนือ"/>
      </sharedItems>
    </cacheField>
    <cacheField name="[Measures].[Sum of เนื้อที่เก็บเกี่ยว(ไร่)]" caption="Sum of เนื้อที่เก็บเกี่ยว(ไร่)" numFmtId="0" hierarchy="31" level="32767"/>
  </cacheFields>
  <cacheHierarchies count="34">
    <cacheHierarchy uniqueName="[จังหวัด].[จังหวัด]" caption="จังหวัด" attribute="1" defaultMemberUniqueName="[จังหวัด].[จังหวัด].[All]" allUniqueName="[จังหวัด].[จังหวัด].[All]" dimensionUniqueName="[จังหวัด]" displayFolder="" count="0" memberValueDatatype="130" unbalanced="0"/>
    <cacheHierarchy uniqueName="[เดือน].[เดือน]" caption="เดือน" attribute="1" defaultMemberUniqueName="[เดือน].[เดือน].[All]" allUniqueName="[เดือน].[เดือน].[All]" dimensionUniqueName="[เดือน]" displayFolder="" count="0" memberValueDatatype="130" unbalanced="0"/>
    <cacheHierarchy uniqueName="[เนื้อที่].[เนื้อที่เก็บเกี่ยว(ไร่)]" caption="เนื้อที่เก็บเกี่ยว(ไร่)" attribute="1" defaultMemberUniqueName="[เนื้อที่].[เนื้อที่เก็บเกี่ยว(ไร่)].[All]" allUniqueName="[เนื้อที่].[เนื้อที่เก็บเกี่ยว(ไร่)].[All]" dimensionUniqueName="[เนื้อที่]" displayFolder="" count="0" memberValueDatatype="20" unbalanced="0"/>
    <cacheHierarchy uniqueName="[ปริมาณนำเข้าส่งออก].[เดือน]" caption="เดือน" attribute="1" defaultMemberUniqueName="[ปริมาณนำเข้าส่งออก].[เดือน].[All]" allUniqueName="[ปริมาณนำเข้าส่งออก].[เดือน].[All]" dimensionUniqueName="[ปริมาณนำเข้าส่งออก]" displayFolder="" count="0" memberValueDatatype="130" unbalanced="0"/>
    <cacheHierarchy uniqueName="[ปริมาณนำเข้าส่งออก].[ปริมาณการนำเข้า]" caption="ปริมาณการนำเข้า" attribute="1" defaultMemberUniqueName="[ปริมาณนำเข้าส่งออก].[ปริมาณการนำเข้า].[All]" allUniqueName="[ปริมาณนำเข้าส่งออก].[ปริมาณการนำเข้า].[All]" dimensionUniqueName="[ปริมาณนำเข้าส่งออก]" displayFolder="" count="0" memberValueDatatype="5" unbalanced="0"/>
    <cacheHierarchy uniqueName="[ปริมาณนำเข้าส่งออก].[ปริมาณการส่งออก]" caption="ปริมาณการส่งออก" attribute="1" defaultMemberUniqueName="[ปริมาณนำเข้าส่งออก].[ปริมาณการส่งออก].[All]" allUniqueName="[ปริมาณนำเข้าส่งออก].[ปริมาณการส่งออก].[All]" dimensionUniqueName="[ปริมาณนำเข้าส่งออก]" displayFolder="" count="0" memberValueDatatype="5" unbalanced="0"/>
    <cacheHierarchy uniqueName="[ปริมาณนำเข้าส่งออก].[มูลค่าการนำเข้า]" caption="มูลค่าการนำเข้า" attribute="1" defaultMemberUniqueName="[ปริมาณนำเข้าส่งออก].[มูลค่าการนำเข้า].[All]" allUniqueName="[ปริมาณนำเข้าส่งออก].[มูลค่าการนำเข้า].[All]" dimensionUniqueName="[ปริมาณนำเข้าส่งออก]" displayFolder="" count="0" memberValueDatatype="5" unbalanced="0"/>
    <cacheHierarchy uniqueName="[ปริมาณนำเข้าส่งออก].[มูลค่าการส่งออก]" caption="มูลค่าการส่งออก" attribute="1" defaultMemberUniqueName="[ปริมาณนำเข้าส่งออก].[มูลค่าการส่งออก].[All]" allUniqueName="[ปริมาณนำเข้าส่งออก].[มูลค่าการส่งออก].[All]" dimensionUniqueName="[ปริมาณนำเข้าส่งออก]" displayFolder="" count="0" memberValueDatatype="5" unbalanced="0"/>
    <cacheHierarchy uniqueName="[ปริมาณนำเข้าส่งออก].[ดุลการค้า]" caption="ดุลการค้า" attribute="1" defaultMemberUniqueName="[ปริมาณนำเข้าส่งออก].[ดุลการค้า].[All]" allUniqueName="[ปริมาณนำเข้าส่งออก].[ดุลการค้า].[All]" dimensionUniqueName="[ปริมาณนำเข้าส่งออก]" displayFolder="" count="0" memberValueDatatype="5" unbalanced="0"/>
    <cacheHierarchy uniqueName="[ผลผลิต].[ผลผลิต(ตัน)]" caption="ผลผลิต(ตัน)" attribute="1" defaultMemberUniqueName="[ผลผลิต].[ผลผลิต(ตัน)].[All]" allUniqueName="[ผลผลิต].[ผลผลิต(ตัน)].[All]" dimensionUniqueName="[ผลผลิต]" displayFolder="" count="0" memberValueDatatype="20" unbalanced="0"/>
    <cacheHierarchy uniqueName="[ผลผลิตยางพาราแยกตามจังหวัด].[ภูมิภาค]" caption="ภูมิภาค" attribute="1" defaultMemberUniqueName="[ผลผลิตยางพาราแยกตามจังหวัด].[ภูมิภาค].[All]" allUniqueName="[ผลผลิตยางพาราแยกตามจังหวัด].[ภูมิภาค].[All]" dimensionUniqueName="[ผลผลิตยางพาราแยกตามจังหวัด]" displayFolder="" count="2" memberValueDatatype="130" unbalanced="0">
      <fieldsUsage count="2">
        <fieldUsage x="-1"/>
        <fieldUsage x="0"/>
      </fieldsUsage>
    </cacheHierarchy>
    <cacheHierarchy uniqueName="[ผลผลิตยางพาราแยกตามจังหวัด].[จังหวัด]" caption="จังหวัด" attribute="1" defaultMemberUniqueName="[ผลผลิตยางพาราแยกตามจังหวัด].[จังหวัด].[All]" allUniqueName="[ผลผลิตยางพาราแยกตามจังหวัด].[จังหวัด].[All]" dimensionUniqueName="[ผลผลิตยางพาราแยกตามจังหวัด]" displayFolder="" count="0" memberValueDatatype="130" unbalanced="0"/>
    <cacheHierarchy uniqueName="[ผลผลิตยางพาราแยกตามจังหวัด].[ผลผลิต(ตัน)]" caption="ผลผลิต(ตัน)" attribute="1" defaultMemberUniqueName="[ผลผลิตยางพาราแยกตามจังหวัด].[ผลผลิต(ตัน)].[All]" allUniqueName="[ผลผลิตยางพาราแยกตามจังหวัด].[ผลผลิต(ตัน)].[All]" dimensionUniqueName="[ผลผลิตยางพาราแยกตามจังหวัด]" displayFolder="" count="0" memberValueDatatype="20" unbalanced="0"/>
    <cacheHierarchy uniqueName="[ผลผลิตยางพาราแยกตามจังหวัด].[สัดส่วน]" caption="สัดส่วน" attribute="1" defaultMemberUniqueName="[ผลผลิตยางพาราแยกตามจังหวัด].[สัดส่วน].[All]" allUniqueName="[ผลผลิตยางพาราแยกตามจังหวัด].[สัดส่วน].[All]" dimensionUniqueName="[ผลผลิตยางพาราแยกตามจังหวัด]" displayFolder="" count="0" memberValueDatatype="5" unbalanced="0"/>
    <cacheHierarchy uniqueName="[ผลผลิตยางพาราแยกตามจังหวัด].[เนื้อที่เก็บเกี่ยว(ไร่)]" caption="เนื้อที่เก็บเกี่ยว(ไร่)" attribute="1" defaultMemberUniqueName="[ผลผลิตยางพาราแยกตามจังหวัด].[เนื้อที่เก็บเกี่ยว(ไร่)].[All]" allUniqueName="[ผลผลิตยางพาราแยกตามจังหวัด].[เนื้อที่เก็บเกี่ยว(ไร่)].[All]" dimensionUniqueName="[ผลผลิตยางพาราแยกตามจังหวัด]" displayFolder="" count="0" memberValueDatatype="20" unbalanced="0"/>
    <cacheHierarchy uniqueName="[ผลผลิตยางพาราแยกตามจังหวัด].[ผลผลิตต่อเนื้อที่เก็บเกี่ยว(กก.)]" caption="ผลผลิตต่อเนื้อที่เก็บเกี่ยว(กก.)" attribute="1" defaultMemberUniqueName="[ผลผลิตยางพาราแยกตามจังหวัด].[ผลผลิตต่อเนื้อที่เก็บเกี่ยว(กก.)].[All]" allUniqueName="[ผลผลิตยางพาราแยกตามจังหวัด].[ผลผลิตต่อเนื้อที่เก็บเกี่ยว(กก.)].[All]" dimensionUniqueName="[ผลผลิตยางพาราแยกตามจังหวัด]" displayFolder="" count="0" memberValueDatatype="5" unbalanced="0"/>
    <cacheHierarchy uniqueName="[ภูมิภาค].[ภูมิภาค]" caption="ภูมิภาค" attribute="1" defaultMemberUniqueName="[ภูมิภาค].[ภูมิภาค].[All]" allUniqueName="[ภูมิภาค].[ภูมิภาค].[All]" dimensionUniqueName="[ภูมิภาค]" displayFolder="" count="0" memberValueDatatype="130" unbalanced="0"/>
    <cacheHierarchy uniqueName="[Measures].[__XL_Count ปริมาณนำเข้าส่งออก]" caption="__XL_Count ปริมาณนำเข้าส่งออก" measure="1" displayFolder="" measureGroup="ปริมาณนำเข้าส่งออก" count="0" hidden="1"/>
    <cacheHierarchy uniqueName="[Measures].[__XL_Count ผลผลิตยางพาราแยกตามจังหวัด]" caption="__XL_Count ผลผลิตยางพาราแยกตามจังหวัด" measure="1" displayFolder="" measureGroup="ผลผลิตยางพาราแยกตามจังหวัด" count="0" hidden="1"/>
    <cacheHierarchy uniqueName="[Measures].[__XL_Count เดือน]" caption="__XL_Count เดือน" measure="1" displayFolder="" measureGroup="เดือน" count="0" hidden="1"/>
    <cacheHierarchy uniqueName="[Measures].[__XL_Count จังหวัด]" caption="__XL_Count จังหวัด" measure="1" displayFolder="" measureGroup="จังหวัด" count="0" hidden="1"/>
    <cacheHierarchy uniqueName="[Measures].[__XL_Count เนื้อที่]" caption="__XL_Count เนื้อที่" measure="1" displayFolder="" measureGroup="เนื้อที่" count="0" hidden="1"/>
    <cacheHierarchy uniqueName="[Measures].[__XL_Count ภูมิภาค]" caption="__XL_Count ภูมิภาค" measure="1" displayFolder="" measureGroup="ภูมิภาค" count="0" hidden="1"/>
    <cacheHierarchy uniqueName="[Measures].[__XL_Count ผลผลิต]" caption="__XL_Count ผลผลิต" measure="1" displayFolder="" measureGroup="ผลผลิต" count="0" hidden="1"/>
    <cacheHierarchy uniqueName="[Measures].[__No measures defined]" caption="__No measures defined" measure="1" displayFolder="" count="0" hidden="1"/>
    <cacheHierarchy uniqueName="[Measures].[Sum of ดุลการค้า]" caption="Sum of ดุลการค้า" measure="1" displayFolder="" measureGroup="ปริมาณนำเข้าส่งออก" count="0" hidden="1">
      <extLst>
        <ext xmlns:x15="http://schemas.microsoft.com/office/spreadsheetml/2010/11/main" uri="{B97F6D7D-B522-45F9-BDA1-12C45D357490}">
          <x15:cacheHierarchy aggregatedColumn="8"/>
        </ext>
      </extLst>
    </cacheHierarchy>
    <cacheHierarchy uniqueName="[Measures].[Sum of มูลค่าการส่งออก]" caption="Sum of มูลค่าการส่งออก" measure="1" displayFolder="" measureGroup="ปริมาณนำเข้าส่งออก" count="0" hidden="1">
      <extLst>
        <ext xmlns:x15="http://schemas.microsoft.com/office/spreadsheetml/2010/11/main" uri="{B97F6D7D-B522-45F9-BDA1-12C45D357490}">
          <x15:cacheHierarchy aggregatedColumn="7"/>
        </ext>
      </extLst>
    </cacheHierarchy>
    <cacheHierarchy uniqueName="[Measures].[Sum of มูลค่าการนำเข้า]" caption="Sum of มูลค่าการนำเข้า" measure="1" displayFolder="" measureGroup="ปริมาณนำเข้าส่งออก" count="0" hidden="1">
      <extLst>
        <ext xmlns:x15="http://schemas.microsoft.com/office/spreadsheetml/2010/11/main" uri="{B97F6D7D-B522-45F9-BDA1-12C45D357490}">
          <x15:cacheHierarchy aggregatedColumn="6"/>
        </ext>
      </extLst>
    </cacheHierarchy>
    <cacheHierarchy uniqueName="[Measures].[Sum of ปริมาณการนำเข้า]" caption="Sum of ปริมาณการนำเข้า" measure="1" displayFolder="" measureGroup="ปริมาณนำเข้าส่งออก" count="0" hidden="1">
      <extLst>
        <ext xmlns:x15="http://schemas.microsoft.com/office/spreadsheetml/2010/11/main" uri="{B97F6D7D-B522-45F9-BDA1-12C45D357490}">
          <x15:cacheHierarchy aggregatedColumn="4"/>
        </ext>
      </extLst>
    </cacheHierarchy>
    <cacheHierarchy uniqueName="[Measures].[Sum of ปริมาณการส่งออก]" caption="Sum of ปริมาณการส่งออก" measure="1" displayFolder="" measureGroup="ปริมาณนำเข้าส่งออก" count="0" hidden="1">
      <extLst>
        <ext xmlns:x15="http://schemas.microsoft.com/office/spreadsheetml/2010/11/main" uri="{B97F6D7D-B522-45F9-BDA1-12C45D357490}">
          <x15:cacheHierarchy aggregatedColumn="5"/>
        </ext>
      </extLst>
    </cacheHierarchy>
    <cacheHierarchy uniqueName="[Measures].[Sum of ผลผลิต(ตัน)]" caption="Sum of ผลผลิต(ตัน)" measure="1" displayFolder="" measureGroup="ผลผลิตยางพาราแยกตามจังหวัด" count="0" hidden="1">
      <extLst>
        <ext xmlns:x15="http://schemas.microsoft.com/office/spreadsheetml/2010/11/main" uri="{B97F6D7D-B522-45F9-BDA1-12C45D357490}">
          <x15:cacheHierarchy aggregatedColumn="12"/>
        </ext>
      </extLst>
    </cacheHierarchy>
    <cacheHierarchy uniqueName="[Measures].[Sum of เนื้อที่เก็บเกี่ยว(ไร่)]" caption="Sum of เนื้อที่เก็บเกี่ยว(ไร่)" measure="1" displayFolder="" measureGroup="ผลผลิตยางพาราแยกตามจังหวัด"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ภูมิภาค]" caption="Count of ภูมิภาค" measure="1" displayFolder="" measureGroup="ผลผลิตยางพาราแยกตามจังหวัด" count="0" hidden="1">
      <extLst>
        <ext xmlns:x15="http://schemas.microsoft.com/office/spreadsheetml/2010/11/main" uri="{B97F6D7D-B522-45F9-BDA1-12C45D357490}">
          <x15:cacheHierarchy aggregatedColumn="10"/>
        </ext>
      </extLst>
    </cacheHierarchy>
    <cacheHierarchy uniqueName="[Measures].[Count of จังหวัด]" caption="Count of จังหวัด" measure="1" displayFolder="" measureGroup="ผลผลิตยางพาราแยกตามจังหวัด" count="0" hidden="1">
      <extLst>
        <ext xmlns:x15="http://schemas.microsoft.com/office/spreadsheetml/2010/11/main" uri="{B97F6D7D-B522-45F9-BDA1-12C45D357490}">
          <x15:cacheHierarchy aggregatedColumn="11"/>
        </ext>
      </extLst>
    </cacheHierarchy>
  </cacheHierarchies>
  <kpis count="0"/>
  <dimensions count="8">
    <dimension measure="1" name="Measures" uniqueName="[Measures]" caption="Measures"/>
    <dimension name="จังหวัด" uniqueName="[จังหวัด]" caption="จังหวัด"/>
    <dimension name="เดือน" uniqueName="[เดือน]" caption="เดือน"/>
    <dimension name="เนื้อที่" uniqueName="[เนื้อที่]" caption="เนื้อที่"/>
    <dimension name="ปริมาณนำเข้าส่งออก" uniqueName="[ปริมาณนำเข้าส่งออก]" caption="ปริมาณนำเข้าส่งออก"/>
    <dimension name="ผลผลิต" uniqueName="[ผลผลิต]" caption="ผลผลิต"/>
    <dimension name="ผลผลิตยางพาราแยกตามจังหวัด" uniqueName="[ผลผลิตยางพาราแยกตามจังหวัด]" caption="ผลผลิตยางพาราแยกตามจังหวัด"/>
    <dimension name="ภูมิภาค" uniqueName="[ภูมิภาค]" caption="ภูมิภาค"/>
  </dimensions>
  <measureGroups count="7">
    <measureGroup name="จังหวัด" caption="จังหวัด"/>
    <measureGroup name="เดือน" caption="เดือน"/>
    <measureGroup name="เนื้อที่" caption="เนื้อที่"/>
    <measureGroup name="ปริมาณนำเข้าส่งออก" caption="ปริมาณนำเข้าส่งออก"/>
    <measureGroup name="ผลผลิต" caption="ผลผลิต"/>
    <measureGroup name="ผลผลิตยางพาราแยกตามจังหวัด" caption="ผลผลิตยางพาราแยกตามจังหวัด"/>
    <measureGroup name="ภูมิภาค" caption="ภูมิภาค"/>
  </measureGroups>
  <maps count="12">
    <map measureGroup="0" dimension="1"/>
    <map measureGroup="1" dimension="2"/>
    <map measureGroup="2" dimension="3"/>
    <map measureGroup="3" dimension="2"/>
    <map measureGroup="3" dimension="4"/>
    <map measureGroup="4" dimension="5"/>
    <map measureGroup="5" dimension="1"/>
    <map measureGroup="5" dimension="3"/>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64.635055902778" backgroundQuery="1" createdVersion="8" refreshedVersion="8" minRefreshableVersion="3" recordCount="0" supportSubquery="1" supportAdvancedDrill="1" xr:uid="{27325B56-D958-45F4-BF7F-2F3E3538F778}">
  <cacheSource type="external" connectionId="1"/>
  <cacheFields count="2">
    <cacheField name="[ผลผลิตยางพาราแยกตามจังหวัด].[จังหวัด].[จังหวัด]" caption="จังหวัด" numFmtId="0" hierarchy="11" level="1">
      <sharedItems count="67">
        <s v="กระบี่"/>
        <s v="กาญจนบุรี"/>
        <s v="กาฬสินธุ์"/>
        <s v="กำแพงเพชร"/>
        <s v="ขอนแก่น"/>
        <s v="จันทบุรี"/>
        <s v="ฉะเชิงเทรา"/>
        <s v="ชลบุรี"/>
        <s v="ชัยภูมิ"/>
        <s v="ชุมพร"/>
        <s v="เชียงราย"/>
        <s v="เชียงใหม่"/>
        <s v="ตรัง"/>
        <s v="ตราด"/>
        <s v="ตาก"/>
        <s v="นครนายก"/>
        <s v="นครปฐม"/>
        <s v="นครพนม"/>
        <s v="นครราชสีมา"/>
        <s v="นครศรีธรรมราช"/>
        <s v="นครสวรรค์"/>
        <s v="นราธิวาส"/>
        <s v="น่าน"/>
        <s v="บึงกาฬ"/>
        <s v="บุรีรัมย์"/>
        <s v="ประจวบคีรีขันธ์"/>
        <s v="ปราจีนบุรี"/>
        <s v="ปัตตานี"/>
        <s v="พะเยา"/>
        <s v="พังงา"/>
        <s v="พัทลุง"/>
        <s v="พิจิตร"/>
        <s v="พิษณุโลก"/>
        <s v="เพชรบุรี"/>
        <s v="เพชรบูรณ์"/>
        <s v="แพร่"/>
        <s v="ภูเก็ต"/>
        <s v="มหาสารคาม"/>
        <s v="มุกดาหาร"/>
        <s v="แม่ฮ่องสอน"/>
        <s v="ยโสธร"/>
        <s v="ยะลา"/>
        <s v="ร้อยเอ็ด"/>
        <s v="ระนอง"/>
        <s v="ระยอง"/>
        <s v="ราชบุรี"/>
        <s v="ลพบุรี"/>
        <s v="ลำปาง"/>
        <s v="ลำพูน"/>
        <s v="เลย"/>
        <s v="ศรีสะเกษ"/>
        <s v="สกลนคร"/>
        <s v="สงขลา"/>
        <s v="สตูล"/>
        <s v="สระแก้ว"/>
        <s v="สระบุรี"/>
        <s v="สุโขทัย"/>
        <s v="สุพรรณบุรี"/>
        <s v="สุราษฎร์ธานี"/>
        <s v="สุรินทร์"/>
        <s v="หนองคาย"/>
        <s v="หนองบัวลำภู"/>
        <s v="อำนาจเจริญ"/>
        <s v="อุดรธานี"/>
        <s v="อุตรดิตถ์"/>
        <s v="อุทัยธานี"/>
        <s v="อุบลราชธานี"/>
      </sharedItems>
    </cacheField>
    <cacheField name="[Measures].[Sum of ผลผลิต(ตัน)]" caption="Sum of ผลผลิต(ตัน)" numFmtId="0" hierarchy="30" level="32767"/>
  </cacheFields>
  <cacheHierarchies count="34">
    <cacheHierarchy uniqueName="[จังหวัด].[จังหวัด]" caption="จังหวัด" attribute="1" defaultMemberUniqueName="[จังหวัด].[จังหวัด].[All]" allUniqueName="[จังหวัด].[จังหวัด].[All]" dimensionUniqueName="[จังหวัด]" displayFolder="" count="0" memberValueDatatype="130" unbalanced="0"/>
    <cacheHierarchy uniqueName="[เดือน].[เดือน]" caption="เดือน" attribute="1" defaultMemberUniqueName="[เดือน].[เดือน].[All]" allUniqueName="[เดือน].[เดือน].[All]" dimensionUniqueName="[เดือน]" displayFolder="" count="0" memberValueDatatype="130" unbalanced="0"/>
    <cacheHierarchy uniqueName="[เนื้อที่].[เนื้อที่เก็บเกี่ยว(ไร่)]" caption="เนื้อที่เก็บเกี่ยว(ไร่)" attribute="1" defaultMemberUniqueName="[เนื้อที่].[เนื้อที่เก็บเกี่ยว(ไร่)].[All]" allUniqueName="[เนื้อที่].[เนื้อที่เก็บเกี่ยว(ไร่)].[All]" dimensionUniqueName="[เนื้อที่]" displayFolder="" count="0" memberValueDatatype="20" unbalanced="0"/>
    <cacheHierarchy uniqueName="[ปริมาณนำเข้าส่งออก].[เดือน]" caption="เดือน" attribute="1" defaultMemberUniqueName="[ปริมาณนำเข้าส่งออก].[เดือน].[All]" allUniqueName="[ปริมาณนำเข้าส่งออก].[เดือน].[All]" dimensionUniqueName="[ปริมาณนำเข้าส่งออก]" displayFolder="" count="0" memberValueDatatype="130" unbalanced="0"/>
    <cacheHierarchy uniqueName="[ปริมาณนำเข้าส่งออก].[ปริมาณการนำเข้า]" caption="ปริมาณการนำเข้า" attribute="1" defaultMemberUniqueName="[ปริมาณนำเข้าส่งออก].[ปริมาณการนำเข้า].[All]" allUniqueName="[ปริมาณนำเข้าส่งออก].[ปริมาณการนำเข้า].[All]" dimensionUniqueName="[ปริมาณนำเข้าส่งออก]" displayFolder="" count="0" memberValueDatatype="5" unbalanced="0"/>
    <cacheHierarchy uniqueName="[ปริมาณนำเข้าส่งออก].[ปริมาณการส่งออก]" caption="ปริมาณการส่งออก" attribute="1" defaultMemberUniqueName="[ปริมาณนำเข้าส่งออก].[ปริมาณการส่งออก].[All]" allUniqueName="[ปริมาณนำเข้าส่งออก].[ปริมาณการส่งออก].[All]" dimensionUniqueName="[ปริมาณนำเข้าส่งออก]" displayFolder="" count="0" memberValueDatatype="5" unbalanced="0"/>
    <cacheHierarchy uniqueName="[ปริมาณนำเข้าส่งออก].[มูลค่าการนำเข้า]" caption="มูลค่าการนำเข้า" attribute="1" defaultMemberUniqueName="[ปริมาณนำเข้าส่งออก].[มูลค่าการนำเข้า].[All]" allUniqueName="[ปริมาณนำเข้าส่งออก].[มูลค่าการนำเข้า].[All]" dimensionUniqueName="[ปริมาณนำเข้าส่งออก]" displayFolder="" count="0" memberValueDatatype="5" unbalanced="0"/>
    <cacheHierarchy uniqueName="[ปริมาณนำเข้าส่งออก].[มูลค่าการส่งออก]" caption="มูลค่าการส่งออก" attribute="1" defaultMemberUniqueName="[ปริมาณนำเข้าส่งออก].[มูลค่าการส่งออก].[All]" allUniqueName="[ปริมาณนำเข้าส่งออก].[มูลค่าการส่งออก].[All]" dimensionUniqueName="[ปริมาณนำเข้าส่งออก]" displayFolder="" count="0" memberValueDatatype="5" unbalanced="0"/>
    <cacheHierarchy uniqueName="[ปริมาณนำเข้าส่งออก].[ดุลการค้า]" caption="ดุลการค้า" attribute="1" defaultMemberUniqueName="[ปริมาณนำเข้าส่งออก].[ดุลการค้า].[All]" allUniqueName="[ปริมาณนำเข้าส่งออก].[ดุลการค้า].[All]" dimensionUniqueName="[ปริมาณนำเข้าส่งออก]" displayFolder="" count="0" memberValueDatatype="5" unbalanced="0"/>
    <cacheHierarchy uniqueName="[ผลผลิต].[ผลผลิต(ตัน)]" caption="ผลผลิต(ตัน)" attribute="1" defaultMemberUniqueName="[ผลผลิต].[ผลผลิต(ตัน)].[All]" allUniqueName="[ผลผลิต].[ผลผลิต(ตัน)].[All]" dimensionUniqueName="[ผลผลิต]" displayFolder="" count="0" memberValueDatatype="20" unbalanced="0"/>
    <cacheHierarchy uniqueName="[ผลผลิตยางพาราแยกตามจังหวัด].[ภูมิภาค]" caption="ภูมิภาค" attribute="1" defaultMemberUniqueName="[ผลผลิตยางพาราแยกตามจังหวัด].[ภูมิภาค].[All]" allUniqueName="[ผลผลิตยางพาราแยกตามจังหวัด].[ภูมิภาค].[All]" dimensionUniqueName="[ผลผลิตยางพาราแยกตามจังหวัด]" displayFolder="" count="0" memberValueDatatype="130" unbalanced="0"/>
    <cacheHierarchy uniqueName="[ผลผลิตยางพาราแยกตามจังหวัด].[จังหวัด]" caption="จังหวัด" attribute="1" defaultMemberUniqueName="[ผลผลิตยางพาราแยกตามจังหวัด].[จังหวัด].[All]" allUniqueName="[ผลผลิตยางพาราแยกตามจังหวัด].[จังหวัด].[All]" dimensionUniqueName="[ผลผลิตยางพาราแยกตามจังหวัด]" displayFolder="" count="2" memberValueDatatype="130" unbalanced="0">
      <fieldsUsage count="2">
        <fieldUsage x="-1"/>
        <fieldUsage x="0"/>
      </fieldsUsage>
    </cacheHierarchy>
    <cacheHierarchy uniqueName="[ผลผลิตยางพาราแยกตามจังหวัด].[ผลผลิต(ตัน)]" caption="ผลผลิต(ตัน)" attribute="1" defaultMemberUniqueName="[ผลผลิตยางพาราแยกตามจังหวัด].[ผลผลิต(ตัน)].[All]" allUniqueName="[ผลผลิตยางพาราแยกตามจังหวัด].[ผลผลิต(ตัน)].[All]" dimensionUniqueName="[ผลผลิตยางพาราแยกตามจังหวัด]" displayFolder="" count="0" memberValueDatatype="20" unbalanced="0"/>
    <cacheHierarchy uniqueName="[ผลผลิตยางพาราแยกตามจังหวัด].[สัดส่วน]" caption="สัดส่วน" attribute="1" defaultMemberUniqueName="[ผลผลิตยางพาราแยกตามจังหวัด].[สัดส่วน].[All]" allUniqueName="[ผลผลิตยางพาราแยกตามจังหวัด].[สัดส่วน].[All]" dimensionUniqueName="[ผลผลิตยางพาราแยกตามจังหวัด]" displayFolder="" count="0" memberValueDatatype="5" unbalanced="0"/>
    <cacheHierarchy uniqueName="[ผลผลิตยางพาราแยกตามจังหวัด].[เนื้อที่เก็บเกี่ยว(ไร่)]" caption="เนื้อที่เก็บเกี่ยว(ไร่)" attribute="1" defaultMemberUniqueName="[ผลผลิตยางพาราแยกตามจังหวัด].[เนื้อที่เก็บเกี่ยว(ไร่)].[All]" allUniqueName="[ผลผลิตยางพาราแยกตามจังหวัด].[เนื้อที่เก็บเกี่ยว(ไร่)].[All]" dimensionUniqueName="[ผลผลิตยางพาราแยกตามจังหวัด]" displayFolder="" count="0" memberValueDatatype="20" unbalanced="0"/>
    <cacheHierarchy uniqueName="[ผลผลิตยางพาราแยกตามจังหวัด].[ผลผลิตต่อเนื้อที่เก็บเกี่ยว(กก.)]" caption="ผลผลิตต่อเนื้อที่เก็บเกี่ยว(กก.)" attribute="1" defaultMemberUniqueName="[ผลผลิตยางพาราแยกตามจังหวัด].[ผลผลิตต่อเนื้อที่เก็บเกี่ยว(กก.)].[All]" allUniqueName="[ผลผลิตยางพาราแยกตามจังหวัด].[ผลผลิตต่อเนื้อที่เก็บเกี่ยว(กก.)].[All]" dimensionUniqueName="[ผลผลิตยางพาราแยกตามจังหวัด]" displayFolder="" count="0" memberValueDatatype="5" unbalanced="0"/>
    <cacheHierarchy uniqueName="[ภูมิภาค].[ภูมิภาค]" caption="ภูมิภาค" attribute="1" defaultMemberUniqueName="[ภูมิภาค].[ภูมิภาค].[All]" allUniqueName="[ภูมิภาค].[ภูมิภาค].[All]" dimensionUniqueName="[ภูมิภาค]" displayFolder="" count="0" memberValueDatatype="130" unbalanced="0"/>
    <cacheHierarchy uniqueName="[Measures].[__XL_Count ปริมาณนำเข้าส่งออก]" caption="__XL_Count ปริมาณนำเข้าส่งออก" measure="1" displayFolder="" measureGroup="ปริมาณนำเข้าส่งออก" count="0" hidden="1"/>
    <cacheHierarchy uniqueName="[Measures].[__XL_Count ผลผลิตยางพาราแยกตามจังหวัด]" caption="__XL_Count ผลผลิตยางพาราแยกตามจังหวัด" measure="1" displayFolder="" measureGroup="ผลผลิตยางพาราแยกตามจังหวัด" count="0" hidden="1"/>
    <cacheHierarchy uniqueName="[Measures].[__XL_Count เดือน]" caption="__XL_Count เดือน" measure="1" displayFolder="" measureGroup="เดือน" count="0" hidden="1"/>
    <cacheHierarchy uniqueName="[Measures].[__XL_Count จังหวัด]" caption="__XL_Count จังหวัด" measure="1" displayFolder="" measureGroup="จังหวัด" count="0" hidden="1"/>
    <cacheHierarchy uniqueName="[Measures].[__XL_Count เนื้อที่]" caption="__XL_Count เนื้อที่" measure="1" displayFolder="" measureGroup="เนื้อที่" count="0" hidden="1"/>
    <cacheHierarchy uniqueName="[Measures].[__XL_Count ภูมิภาค]" caption="__XL_Count ภูมิภาค" measure="1" displayFolder="" measureGroup="ภูมิภาค" count="0" hidden="1"/>
    <cacheHierarchy uniqueName="[Measures].[__XL_Count ผลผลิต]" caption="__XL_Count ผลผลิต" measure="1" displayFolder="" measureGroup="ผลผลิต" count="0" hidden="1"/>
    <cacheHierarchy uniqueName="[Measures].[__No measures defined]" caption="__No measures defined" measure="1" displayFolder="" count="0" hidden="1"/>
    <cacheHierarchy uniqueName="[Measures].[Sum of ดุลการค้า]" caption="Sum of ดุลการค้า" measure="1" displayFolder="" measureGroup="ปริมาณนำเข้าส่งออก" count="0" hidden="1">
      <extLst>
        <ext xmlns:x15="http://schemas.microsoft.com/office/spreadsheetml/2010/11/main" uri="{B97F6D7D-B522-45F9-BDA1-12C45D357490}">
          <x15:cacheHierarchy aggregatedColumn="8"/>
        </ext>
      </extLst>
    </cacheHierarchy>
    <cacheHierarchy uniqueName="[Measures].[Sum of มูลค่าการส่งออก]" caption="Sum of มูลค่าการส่งออก" measure="1" displayFolder="" measureGroup="ปริมาณนำเข้าส่งออก" count="0" hidden="1">
      <extLst>
        <ext xmlns:x15="http://schemas.microsoft.com/office/spreadsheetml/2010/11/main" uri="{B97F6D7D-B522-45F9-BDA1-12C45D357490}">
          <x15:cacheHierarchy aggregatedColumn="7"/>
        </ext>
      </extLst>
    </cacheHierarchy>
    <cacheHierarchy uniqueName="[Measures].[Sum of มูลค่าการนำเข้า]" caption="Sum of มูลค่าการนำเข้า" measure="1" displayFolder="" measureGroup="ปริมาณนำเข้าส่งออก" count="0" hidden="1">
      <extLst>
        <ext xmlns:x15="http://schemas.microsoft.com/office/spreadsheetml/2010/11/main" uri="{B97F6D7D-B522-45F9-BDA1-12C45D357490}">
          <x15:cacheHierarchy aggregatedColumn="6"/>
        </ext>
      </extLst>
    </cacheHierarchy>
    <cacheHierarchy uniqueName="[Measures].[Sum of ปริมาณการนำเข้า]" caption="Sum of ปริมาณการนำเข้า" measure="1" displayFolder="" measureGroup="ปริมาณนำเข้าส่งออก" count="0" hidden="1">
      <extLst>
        <ext xmlns:x15="http://schemas.microsoft.com/office/spreadsheetml/2010/11/main" uri="{B97F6D7D-B522-45F9-BDA1-12C45D357490}">
          <x15:cacheHierarchy aggregatedColumn="4"/>
        </ext>
      </extLst>
    </cacheHierarchy>
    <cacheHierarchy uniqueName="[Measures].[Sum of ปริมาณการส่งออก]" caption="Sum of ปริมาณการส่งออก" measure="1" displayFolder="" measureGroup="ปริมาณนำเข้าส่งออก" count="0" hidden="1">
      <extLst>
        <ext xmlns:x15="http://schemas.microsoft.com/office/spreadsheetml/2010/11/main" uri="{B97F6D7D-B522-45F9-BDA1-12C45D357490}">
          <x15:cacheHierarchy aggregatedColumn="5"/>
        </ext>
      </extLst>
    </cacheHierarchy>
    <cacheHierarchy uniqueName="[Measures].[Sum of ผลผลิต(ตัน)]" caption="Sum of ผลผลิต(ตัน)" measure="1" displayFolder="" measureGroup="ผลผลิตยางพาราแยกตามจังหวัด"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เนื้อที่เก็บเกี่ยว(ไร่)]" caption="Sum of เนื้อที่เก็บเกี่ยว(ไร่)" measure="1" displayFolder="" measureGroup="ผลผลิตยางพาราแยกตามจังหวัด" count="0" hidden="1">
      <extLst>
        <ext xmlns:x15="http://schemas.microsoft.com/office/spreadsheetml/2010/11/main" uri="{B97F6D7D-B522-45F9-BDA1-12C45D357490}">
          <x15:cacheHierarchy aggregatedColumn="14"/>
        </ext>
      </extLst>
    </cacheHierarchy>
    <cacheHierarchy uniqueName="[Measures].[Count of ภูมิภาค]" caption="Count of ภูมิภาค" measure="1" displayFolder="" measureGroup="ผลผลิตยางพาราแยกตามจังหวัด" count="0" hidden="1">
      <extLst>
        <ext xmlns:x15="http://schemas.microsoft.com/office/spreadsheetml/2010/11/main" uri="{B97F6D7D-B522-45F9-BDA1-12C45D357490}">
          <x15:cacheHierarchy aggregatedColumn="10"/>
        </ext>
      </extLst>
    </cacheHierarchy>
    <cacheHierarchy uniqueName="[Measures].[Count of จังหวัด]" caption="Count of จังหวัด" measure="1" displayFolder="" measureGroup="ผลผลิตยางพาราแยกตามจังหวัด" count="0" hidden="1">
      <extLst>
        <ext xmlns:x15="http://schemas.microsoft.com/office/spreadsheetml/2010/11/main" uri="{B97F6D7D-B522-45F9-BDA1-12C45D357490}">
          <x15:cacheHierarchy aggregatedColumn="11"/>
        </ext>
      </extLst>
    </cacheHierarchy>
  </cacheHierarchies>
  <kpis count="0"/>
  <dimensions count="8">
    <dimension measure="1" name="Measures" uniqueName="[Measures]" caption="Measures"/>
    <dimension name="จังหวัด" uniqueName="[จังหวัด]" caption="จังหวัด"/>
    <dimension name="เดือน" uniqueName="[เดือน]" caption="เดือน"/>
    <dimension name="เนื้อที่" uniqueName="[เนื้อที่]" caption="เนื้อที่"/>
    <dimension name="ปริมาณนำเข้าส่งออก" uniqueName="[ปริมาณนำเข้าส่งออก]" caption="ปริมาณนำเข้าส่งออก"/>
    <dimension name="ผลผลิต" uniqueName="[ผลผลิต]" caption="ผลผลิต"/>
    <dimension name="ผลผลิตยางพาราแยกตามจังหวัด" uniqueName="[ผลผลิตยางพาราแยกตามจังหวัด]" caption="ผลผลิตยางพาราแยกตามจังหวัด"/>
    <dimension name="ภูมิภาค" uniqueName="[ภูมิภาค]" caption="ภูมิภาค"/>
  </dimensions>
  <measureGroups count="7">
    <measureGroup name="จังหวัด" caption="จังหวัด"/>
    <measureGroup name="เดือน" caption="เดือน"/>
    <measureGroup name="เนื้อที่" caption="เนื้อที่"/>
    <measureGroup name="ปริมาณนำเข้าส่งออก" caption="ปริมาณนำเข้าส่งออก"/>
    <measureGroup name="ผลผลิต" caption="ผลผลิต"/>
    <measureGroup name="ผลผลิตยางพาราแยกตามจังหวัด" caption="ผลผลิตยางพาราแยกตามจังหวัด"/>
    <measureGroup name="ภูมิภาค" caption="ภูมิภาค"/>
  </measureGroups>
  <maps count="12">
    <map measureGroup="0" dimension="1"/>
    <map measureGroup="1" dimension="2"/>
    <map measureGroup="2" dimension="3"/>
    <map measureGroup="3" dimension="2"/>
    <map measureGroup="3" dimension="4"/>
    <map measureGroup="4" dimension="5"/>
    <map measureGroup="5" dimension="1"/>
    <map measureGroup="5" dimension="3"/>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64.635057175925" backgroundQuery="1" createdVersion="8" refreshedVersion="8" minRefreshableVersion="3" recordCount="0" supportSubquery="1" supportAdvancedDrill="1" xr:uid="{6E25A9A7-59F5-4053-BCAF-ADD19D63B9F3}">
  <cacheSource type="external" connectionId="1"/>
  <cacheFields count="2">
    <cacheField name="[ผลผลิตยางพาราแยกตามจังหวัด].[ภูมิภาค].[ภูมิภาค]" caption="ภูมิภาค" numFmtId="0" hierarchy="10" level="1">
      <sharedItems count="6">
        <s v="ภาคกลาง"/>
        <s v="ภาคตะวันตก"/>
        <s v="ภาคตะวันออก"/>
        <s v="ภาคตะวันออกเฉียงเหนือ"/>
        <s v="ภาคใต้"/>
        <s v="ภาคเหนือ"/>
      </sharedItems>
    </cacheField>
    <cacheField name="[Measures].[Sum of ผลผลิต(ตัน)]" caption="Sum of ผลผลิต(ตัน)" numFmtId="0" hierarchy="30" level="32767"/>
  </cacheFields>
  <cacheHierarchies count="34">
    <cacheHierarchy uniqueName="[จังหวัด].[จังหวัด]" caption="จังหวัด" attribute="1" defaultMemberUniqueName="[จังหวัด].[จังหวัด].[All]" allUniqueName="[จังหวัด].[จังหวัด].[All]" dimensionUniqueName="[จังหวัด]" displayFolder="" count="0" memberValueDatatype="130" unbalanced="0"/>
    <cacheHierarchy uniqueName="[เดือน].[เดือน]" caption="เดือน" attribute="1" defaultMemberUniqueName="[เดือน].[เดือน].[All]" allUniqueName="[เดือน].[เดือน].[All]" dimensionUniqueName="[เดือน]" displayFolder="" count="0" memberValueDatatype="130" unbalanced="0"/>
    <cacheHierarchy uniqueName="[เนื้อที่].[เนื้อที่เก็บเกี่ยว(ไร่)]" caption="เนื้อที่เก็บเกี่ยว(ไร่)" attribute="1" defaultMemberUniqueName="[เนื้อที่].[เนื้อที่เก็บเกี่ยว(ไร่)].[All]" allUniqueName="[เนื้อที่].[เนื้อที่เก็บเกี่ยว(ไร่)].[All]" dimensionUniqueName="[เนื้อที่]" displayFolder="" count="0" memberValueDatatype="20" unbalanced="0"/>
    <cacheHierarchy uniqueName="[ปริมาณนำเข้าส่งออก].[เดือน]" caption="เดือน" attribute="1" defaultMemberUniqueName="[ปริมาณนำเข้าส่งออก].[เดือน].[All]" allUniqueName="[ปริมาณนำเข้าส่งออก].[เดือน].[All]" dimensionUniqueName="[ปริมาณนำเข้าส่งออก]" displayFolder="" count="0" memberValueDatatype="130" unbalanced="0"/>
    <cacheHierarchy uniqueName="[ปริมาณนำเข้าส่งออก].[ปริมาณการนำเข้า]" caption="ปริมาณการนำเข้า" attribute="1" defaultMemberUniqueName="[ปริมาณนำเข้าส่งออก].[ปริมาณการนำเข้า].[All]" allUniqueName="[ปริมาณนำเข้าส่งออก].[ปริมาณการนำเข้า].[All]" dimensionUniqueName="[ปริมาณนำเข้าส่งออก]" displayFolder="" count="0" memberValueDatatype="5" unbalanced="0"/>
    <cacheHierarchy uniqueName="[ปริมาณนำเข้าส่งออก].[ปริมาณการส่งออก]" caption="ปริมาณการส่งออก" attribute="1" defaultMemberUniqueName="[ปริมาณนำเข้าส่งออก].[ปริมาณการส่งออก].[All]" allUniqueName="[ปริมาณนำเข้าส่งออก].[ปริมาณการส่งออก].[All]" dimensionUniqueName="[ปริมาณนำเข้าส่งออก]" displayFolder="" count="0" memberValueDatatype="5" unbalanced="0"/>
    <cacheHierarchy uniqueName="[ปริมาณนำเข้าส่งออก].[มูลค่าการนำเข้า]" caption="มูลค่าการนำเข้า" attribute="1" defaultMemberUniqueName="[ปริมาณนำเข้าส่งออก].[มูลค่าการนำเข้า].[All]" allUniqueName="[ปริมาณนำเข้าส่งออก].[มูลค่าการนำเข้า].[All]" dimensionUniqueName="[ปริมาณนำเข้าส่งออก]" displayFolder="" count="0" memberValueDatatype="5" unbalanced="0"/>
    <cacheHierarchy uniqueName="[ปริมาณนำเข้าส่งออก].[มูลค่าการส่งออก]" caption="มูลค่าการส่งออก" attribute="1" defaultMemberUniqueName="[ปริมาณนำเข้าส่งออก].[มูลค่าการส่งออก].[All]" allUniqueName="[ปริมาณนำเข้าส่งออก].[มูลค่าการส่งออก].[All]" dimensionUniqueName="[ปริมาณนำเข้าส่งออก]" displayFolder="" count="0" memberValueDatatype="5" unbalanced="0"/>
    <cacheHierarchy uniqueName="[ปริมาณนำเข้าส่งออก].[ดุลการค้า]" caption="ดุลการค้า" attribute="1" defaultMemberUniqueName="[ปริมาณนำเข้าส่งออก].[ดุลการค้า].[All]" allUniqueName="[ปริมาณนำเข้าส่งออก].[ดุลการค้า].[All]" dimensionUniqueName="[ปริมาณนำเข้าส่งออก]" displayFolder="" count="0" memberValueDatatype="5" unbalanced="0"/>
    <cacheHierarchy uniqueName="[ผลผลิต].[ผลผลิต(ตัน)]" caption="ผลผลิต(ตัน)" attribute="1" defaultMemberUniqueName="[ผลผลิต].[ผลผลิต(ตัน)].[All]" allUniqueName="[ผลผลิต].[ผลผลิต(ตัน)].[All]" dimensionUniqueName="[ผลผลิต]" displayFolder="" count="0" memberValueDatatype="20" unbalanced="0"/>
    <cacheHierarchy uniqueName="[ผลผลิตยางพาราแยกตามจังหวัด].[ภูมิภาค]" caption="ภูมิภาค" attribute="1" defaultMemberUniqueName="[ผลผลิตยางพาราแยกตามจังหวัด].[ภูมิภาค].[All]" allUniqueName="[ผลผลิตยางพาราแยกตามจังหวัด].[ภูมิภาค].[All]" dimensionUniqueName="[ผลผลิตยางพาราแยกตามจังหวัด]" displayFolder="" count="2" memberValueDatatype="130" unbalanced="0">
      <fieldsUsage count="2">
        <fieldUsage x="-1"/>
        <fieldUsage x="0"/>
      </fieldsUsage>
    </cacheHierarchy>
    <cacheHierarchy uniqueName="[ผลผลิตยางพาราแยกตามจังหวัด].[จังหวัด]" caption="จังหวัด" attribute="1" defaultMemberUniqueName="[ผลผลิตยางพาราแยกตามจังหวัด].[จังหวัด].[All]" allUniqueName="[ผลผลิตยางพาราแยกตามจังหวัด].[จังหวัด].[All]" dimensionUniqueName="[ผลผลิตยางพาราแยกตามจังหวัด]" displayFolder="" count="0" memberValueDatatype="130" unbalanced="0"/>
    <cacheHierarchy uniqueName="[ผลผลิตยางพาราแยกตามจังหวัด].[ผลผลิต(ตัน)]" caption="ผลผลิต(ตัน)" attribute="1" defaultMemberUniqueName="[ผลผลิตยางพาราแยกตามจังหวัด].[ผลผลิต(ตัน)].[All]" allUniqueName="[ผลผลิตยางพาราแยกตามจังหวัด].[ผลผลิต(ตัน)].[All]" dimensionUniqueName="[ผลผลิตยางพาราแยกตามจังหวัด]" displayFolder="" count="0" memberValueDatatype="20" unbalanced="0"/>
    <cacheHierarchy uniqueName="[ผลผลิตยางพาราแยกตามจังหวัด].[สัดส่วน]" caption="สัดส่วน" attribute="1" defaultMemberUniqueName="[ผลผลิตยางพาราแยกตามจังหวัด].[สัดส่วน].[All]" allUniqueName="[ผลผลิตยางพาราแยกตามจังหวัด].[สัดส่วน].[All]" dimensionUniqueName="[ผลผลิตยางพาราแยกตามจังหวัด]" displayFolder="" count="0" memberValueDatatype="5" unbalanced="0"/>
    <cacheHierarchy uniqueName="[ผลผลิตยางพาราแยกตามจังหวัด].[เนื้อที่เก็บเกี่ยว(ไร่)]" caption="เนื้อที่เก็บเกี่ยว(ไร่)" attribute="1" defaultMemberUniqueName="[ผลผลิตยางพาราแยกตามจังหวัด].[เนื้อที่เก็บเกี่ยว(ไร่)].[All]" allUniqueName="[ผลผลิตยางพาราแยกตามจังหวัด].[เนื้อที่เก็บเกี่ยว(ไร่)].[All]" dimensionUniqueName="[ผลผลิตยางพาราแยกตามจังหวัด]" displayFolder="" count="0" memberValueDatatype="20" unbalanced="0"/>
    <cacheHierarchy uniqueName="[ผลผลิตยางพาราแยกตามจังหวัด].[ผลผลิตต่อเนื้อที่เก็บเกี่ยว(กก.)]" caption="ผลผลิตต่อเนื้อที่เก็บเกี่ยว(กก.)" attribute="1" defaultMemberUniqueName="[ผลผลิตยางพาราแยกตามจังหวัด].[ผลผลิตต่อเนื้อที่เก็บเกี่ยว(กก.)].[All]" allUniqueName="[ผลผลิตยางพาราแยกตามจังหวัด].[ผลผลิตต่อเนื้อที่เก็บเกี่ยว(กก.)].[All]" dimensionUniqueName="[ผลผลิตยางพาราแยกตามจังหวัด]" displayFolder="" count="0" memberValueDatatype="5" unbalanced="0"/>
    <cacheHierarchy uniqueName="[ภูมิภาค].[ภูมิภาค]" caption="ภูมิภาค" attribute="1" defaultMemberUniqueName="[ภูมิภาค].[ภูมิภาค].[All]" allUniqueName="[ภูมิภาค].[ภูมิภาค].[All]" dimensionUniqueName="[ภูมิภาค]" displayFolder="" count="0" memberValueDatatype="130" unbalanced="0"/>
    <cacheHierarchy uniqueName="[Measures].[__XL_Count ปริมาณนำเข้าส่งออก]" caption="__XL_Count ปริมาณนำเข้าส่งออก" measure="1" displayFolder="" measureGroup="ปริมาณนำเข้าส่งออก" count="0" hidden="1"/>
    <cacheHierarchy uniqueName="[Measures].[__XL_Count ผลผลิตยางพาราแยกตามจังหวัด]" caption="__XL_Count ผลผลิตยางพาราแยกตามจังหวัด" measure="1" displayFolder="" measureGroup="ผลผลิตยางพาราแยกตามจังหวัด" count="0" hidden="1"/>
    <cacheHierarchy uniqueName="[Measures].[__XL_Count เดือน]" caption="__XL_Count เดือน" measure="1" displayFolder="" measureGroup="เดือน" count="0" hidden="1"/>
    <cacheHierarchy uniqueName="[Measures].[__XL_Count จังหวัด]" caption="__XL_Count จังหวัด" measure="1" displayFolder="" measureGroup="จังหวัด" count="0" hidden="1"/>
    <cacheHierarchy uniqueName="[Measures].[__XL_Count เนื้อที่]" caption="__XL_Count เนื้อที่" measure="1" displayFolder="" measureGroup="เนื้อที่" count="0" hidden="1"/>
    <cacheHierarchy uniqueName="[Measures].[__XL_Count ภูมิภาค]" caption="__XL_Count ภูมิภาค" measure="1" displayFolder="" measureGroup="ภูมิภาค" count="0" hidden="1"/>
    <cacheHierarchy uniqueName="[Measures].[__XL_Count ผลผลิต]" caption="__XL_Count ผลผลิต" measure="1" displayFolder="" measureGroup="ผลผลิต" count="0" hidden="1"/>
    <cacheHierarchy uniqueName="[Measures].[__No measures defined]" caption="__No measures defined" measure="1" displayFolder="" count="0" hidden="1"/>
    <cacheHierarchy uniqueName="[Measures].[Sum of ดุลการค้า]" caption="Sum of ดุลการค้า" measure="1" displayFolder="" measureGroup="ปริมาณนำเข้าส่งออก" count="0" hidden="1">
      <extLst>
        <ext xmlns:x15="http://schemas.microsoft.com/office/spreadsheetml/2010/11/main" uri="{B97F6D7D-B522-45F9-BDA1-12C45D357490}">
          <x15:cacheHierarchy aggregatedColumn="8"/>
        </ext>
      </extLst>
    </cacheHierarchy>
    <cacheHierarchy uniqueName="[Measures].[Sum of มูลค่าการส่งออก]" caption="Sum of มูลค่าการส่งออก" measure="1" displayFolder="" measureGroup="ปริมาณนำเข้าส่งออก" count="0" hidden="1">
      <extLst>
        <ext xmlns:x15="http://schemas.microsoft.com/office/spreadsheetml/2010/11/main" uri="{B97F6D7D-B522-45F9-BDA1-12C45D357490}">
          <x15:cacheHierarchy aggregatedColumn="7"/>
        </ext>
      </extLst>
    </cacheHierarchy>
    <cacheHierarchy uniqueName="[Measures].[Sum of มูลค่าการนำเข้า]" caption="Sum of มูลค่าการนำเข้า" measure="1" displayFolder="" measureGroup="ปริมาณนำเข้าส่งออก" count="0" hidden="1">
      <extLst>
        <ext xmlns:x15="http://schemas.microsoft.com/office/spreadsheetml/2010/11/main" uri="{B97F6D7D-B522-45F9-BDA1-12C45D357490}">
          <x15:cacheHierarchy aggregatedColumn="6"/>
        </ext>
      </extLst>
    </cacheHierarchy>
    <cacheHierarchy uniqueName="[Measures].[Sum of ปริมาณการนำเข้า]" caption="Sum of ปริมาณการนำเข้า" measure="1" displayFolder="" measureGroup="ปริมาณนำเข้าส่งออก" count="0" hidden="1">
      <extLst>
        <ext xmlns:x15="http://schemas.microsoft.com/office/spreadsheetml/2010/11/main" uri="{B97F6D7D-B522-45F9-BDA1-12C45D357490}">
          <x15:cacheHierarchy aggregatedColumn="4"/>
        </ext>
      </extLst>
    </cacheHierarchy>
    <cacheHierarchy uniqueName="[Measures].[Sum of ปริมาณการส่งออก]" caption="Sum of ปริมาณการส่งออก" measure="1" displayFolder="" measureGroup="ปริมาณนำเข้าส่งออก" count="0" hidden="1">
      <extLst>
        <ext xmlns:x15="http://schemas.microsoft.com/office/spreadsheetml/2010/11/main" uri="{B97F6D7D-B522-45F9-BDA1-12C45D357490}">
          <x15:cacheHierarchy aggregatedColumn="5"/>
        </ext>
      </extLst>
    </cacheHierarchy>
    <cacheHierarchy uniqueName="[Measures].[Sum of ผลผลิต(ตัน)]" caption="Sum of ผลผลิต(ตัน)" measure="1" displayFolder="" measureGroup="ผลผลิตยางพาราแยกตามจังหวัด"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เนื้อที่เก็บเกี่ยว(ไร่)]" caption="Sum of เนื้อที่เก็บเกี่ยว(ไร่)" measure="1" displayFolder="" measureGroup="ผลผลิตยางพาราแยกตามจังหวัด" count="0" hidden="1">
      <extLst>
        <ext xmlns:x15="http://schemas.microsoft.com/office/spreadsheetml/2010/11/main" uri="{B97F6D7D-B522-45F9-BDA1-12C45D357490}">
          <x15:cacheHierarchy aggregatedColumn="14"/>
        </ext>
      </extLst>
    </cacheHierarchy>
    <cacheHierarchy uniqueName="[Measures].[Count of ภูมิภาค]" caption="Count of ภูมิภาค" measure="1" displayFolder="" measureGroup="ผลผลิตยางพาราแยกตามจังหวัด" count="0" hidden="1">
      <extLst>
        <ext xmlns:x15="http://schemas.microsoft.com/office/spreadsheetml/2010/11/main" uri="{B97F6D7D-B522-45F9-BDA1-12C45D357490}">
          <x15:cacheHierarchy aggregatedColumn="10"/>
        </ext>
      </extLst>
    </cacheHierarchy>
    <cacheHierarchy uniqueName="[Measures].[Count of จังหวัด]" caption="Count of จังหวัด" measure="1" displayFolder="" measureGroup="ผลผลิตยางพาราแยกตามจังหวัด" count="0" hidden="1">
      <extLst>
        <ext xmlns:x15="http://schemas.microsoft.com/office/spreadsheetml/2010/11/main" uri="{B97F6D7D-B522-45F9-BDA1-12C45D357490}">
          <x15:cacheHierarchy aggregatedColumn="11"/>
        </ext>
      </extLst>
    </cacheHierarchy>
  </cacheHierarchies>
  <kpis count="0"/>
  <dimensions count="8">
    <dimension measure="1" name="Measures" uniqueName="[Measures]" caption="Measures"/>
    <dimension name="จังหวัด" uniqueName="[จังหวัด]" caption="จังหวัด"/>
    <dimension name="เดือน" uniqueName="[เดือน]" caption="เดือน"/>
    <dimension name="เนื้อที่" uniqueName="[เนื้อที่]" caption="เนื้อที่"/>
    <dimension name="ปริมาณนำเข้าส่งออก" uniqueName="[ปริมาณนำเข้าส่งออก]" caption="ปริมาณนำเข้าส่งออก"/>
    <dimension name="ผลผลิต" uniqueName="[ผลผลิต]" caption="ผลผลิต"/>
    <dimension name="ผลผลิตยางพาราแยกตามจังหวัด" uniqueName="[ผลผลิตยางพาราแยกตามจังหวัด]" caption="ผลผลิตยางพาราแยกตามจังหวัด"/>
    <dimension name="ภูมิภาค" uniqueName="[ภูมิภาค]" caption="ภูมิภาค"/>
  </dimensions>
  <measureGroups count="7">
    <measureGroup name="จังหวัด" caption="จังหวัด"/>
    <measureGroup name="เดือน" caption="เดือน"/>
    <measureGroup name="เนื้อที่" caption="เนื้อที่"/>
    <measureGroup name="ปริมาณนำเข้าส่งออก" caption="ปริมาณนำเข้าส่งออก"/>
    <measureGroup name="ผลผลิต" caption="ผลผลิต"/>
    <measureGroup name="ผลผลิตยางพาราแยกตามจังหวัด" caption="ผลผลิตยางพาราแยกตามจังหวัด"/>
    <measureGroup name="ภูมิภาค" caption="ภูมิภาค"/>
  </measureGroups>
  <maps count="12">
    <map measureGroup="0" dimension="1"/>
    <map measureGroup="1" dimension="2"/>
    <map measureGroup="2" dimension="3"/>
    <map measureGroup="3" dimension="2"/>
    <map measureGroup="3" dimension="4"/>
    <map measureGroup="4" dimension="5"/>
    <map measureGroup="5" dimension="1"/>
    <map measureGroup="5" dimension="3"/>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64.635058333333" backgroundQuery="1" createdVersion="8" refreshedVersion="8" minRefreshableVersion="3" recordCount="0" supportSubquery="1" supportAdvancedDrill="1" xr:uid="{3D453D9A-2E77-4749-A8F6-CC337D993180}">
  <cacheSource type="external" connectionId="1"/>
  <cacheFields count="2">
    <cacheField name="[ผลผลิตยางพาราแยกตามจังหวัด].[จังหวัด].[จังหวัด]" caption="จังหวัด" numFmtId="0" hierarchy="11" level="1">
      <sharedItems count="10">
        <s v="กระบี่"/>
        <s v="ตรัง"/>
        <s v="นครศรีธรรมราช"/>
        <s v="นราธิวาส"/>
        <s v="บึงกาฬ"/>
        <s v="พัทลุง"/>
        <s v="ยะลา"/>
        <s v="เลย"/>
        <s v="สงขลา"/>
        <s v="สุราษฎร์ธานี"/>
      </sharedItems>
    </cacheField>
    <cacheField name="[Measures].[Sum of ผลผลิต(ตัน)]" caption="Sum of ผลผลิต(ตัน)" numFmtId="0" hierarchy="30" level="32767"/>
  </cacheFields>
  <cacheHierarchies count="34">
    <cacheHierarchy uniqueName="[จังหวัด].[จังหวัด]" caption="จังหวัด" attribute="1" defaultMemberUniqueName="[จังหวัด].[จังหวัด].[All]" allUniqueName="[จังหวัด].[จังหวัด].[All]" dimensionUniqueName="[จังหวัด]" displayFolder="" count="0" memberValueDatatype="130" unbalanced="0"/>
    <cacheHierarchy uniqueName="[เดือน].[เดือน]" caption="เดือน" attribute="1" defaultMemberUniqueName="[เดือน].[เดือน].[All]" allUniqueName="[เดือน].[เดือน].[All]" dimensionUniqueName="[เดือน]" displayFolder="" count="0" memberValueDatatype="130" unbalanced="0"/>
    <cacheHierarchy uniqueName="[เนื้อที่].[เนื้อที่เก็บเกี่ยว(ไร่)]" caption="เนื้อที่เก็บเกี่ยว(ไร่)" attribute="1" defaultMemberUniqueName="[เนื้อที่].[เนื้อที่เก็บเกี่ยว(ไร่)].[All]" allUniqueName="[เนื้อที่].[เนื้อที่เก็บเกี่ยว(ไร่)].[All]" dimensionUniqueName="[เนื้อที่]" displayFolder="" count="0" memberValueDatatype="20" unbalanced="0"/>
    <cacheHierarchy uniqueName="[ปริมาณนำเข้าส่งออก].[เดือน]" caption="เดือน" attribute="1" defaultMemberUniqueName="[ปริมาณนำเข้าส่งออก].[เดือน].[All]" allUniqueName="[ปริมาณนำเข้าส่งออก].[เดือน].[All]" dimensionUniqueName="[ปริมาณนำเข้าส่งออก]" displayFolder="" count="0" memberValueDatatype="130" unbalanced="0"/>
    <cacheHierarchy uniqueName="[ปริมาณนำเข้าส่งออก].[ปริมาณการนำเข้า]" caption="ปริมาณการนำเข้า" attribute="1" defaultMemberUniqueName="[ปริมาณนำเข้าส่งออก].[ปริมาณการนำเข้า].[All]" allUniqueName="[ปริมาณนำเข้าส่งออก].[ปริมาณการนำเข้า].[All]" dimensionUniqueName="[ปริมาณนำเข้าส่งออก]" displayFolder="" count="0" memberValueDatatype="5" unbalanced="0"/>
    <cacheHierarchy uniqueName="[ปริมาณนำเข้าส่งออก].[ปริมาณการส่งออก]" caption="ปริมาณการส่งออก" attribute="1" defaultMemberUniqueName="[ปริมาณนำเข้าส่งออก].[ปริมาณการส่งออก].[All]" allUniqueName="[ปริมาณนำเข้าส่งออก].[ปริมาณการส่งออก].[All]" dimensionUniqueName="[ปริมาณนำเข้าส่งออก]" displayFolder="" count="0" memberValueDatatype="5" unbalanced="0"/>
    <cacheHierarchy uniqueName="[ปริมาณนำเข้าส่งออก].[มูลค่าการนำเข้า]" caption="มูลค่าการนำเข้า" attribute="1" defaultMemberUniqueName="[ปริมาณนำเข้าส่งออก].[มูลค่าการนำเข้า].[All]" allUniqueName="[ปริมาณนำเข้าส่งออก].[มูลค่าการนำเข้า].[All]" dimensionUniqueName="[ปริมาณนำเข้าส่งออก]" displayFolder="" count="0" memberValueDatatype="5" unbalanced="0"/>
    <cacheHierarchy uniqueName="[ปริมาณนำเข้าส่งออก].[มูลค่าการส่งออก]" caption="มูลค่าการส่งออก" attribute="1" defaultMemberUniqueName="[ปริมาณนำเข้าส่งออก].[มูลค่าการส่งออก].[All]" allUniqueName="[ปริมาณนำเข้าส่งออก].[มูลค่าการส่งออก].[All]" dimensionUniqueName="[ปริมาณนำเข้าส่งออก]" displayFolder="" count="0" memberValueDatatype="5" unbalanced="0"/>
    <cacheHierarchy uniqueName="[ปริมาณนำเข้าส่งออก].[ดุลการค้า]" caption="ดุลการค้า" attribute="1" defaultMemberUniqueName="[ปริมาณนำเข้าส่งออก].[ดุลการค้า].[All]" allUniqueName="[ปริมาณนำเข้าส่งออก].[ดุลการค้า].[All]" dimensionUniqueName="[ปริมาณนำเข้าส่งออก]" displayFolder="" count="0" memberValueDatatype="5" unbalanced="0"/>
    <cacheHierarchy uniqueName="[ผลผลิต].[ผลผลิต(ตัน)]" caption="ผลผลิต(ตัน)" attribute="1" defaultMemberUniqueName="[ผลผลิต].[ผลผลิต(ตัน)].[All]" allUniqueName="[ผลผลิต].[ผลผลิต(ตัน)].[All]" dimensionUniqueName="[ผลผลิต]" displayFolder="" count="0" memberValueDatatype="20" unbalanced="0"/>
    <cacheHierarchy uniqueName="[ผลผลิตยางพาราแยกตามจังหวัด].[ภูมิภาค]" caption="ภูมิภาค" attribute="1" defaultMemberUniqueName="[ผลผลิตยางพาราแยกตามจังหวัด].[ภูมิภาค].[All]" allUniqueName="[ผลผลิตยางพาราแยกตามจังหวัด].[ภูมิภาค].[All]" dimensionUniqueName="[ผลผลิตยางพาราแยกตามจังหวัด]" displayFolder="" count="0" memberValueDatatype="130" unbalanced="0"/>
    <cacheHierarchy uniqueName="[ผลผลิตยางพาราแยกตามจังหวัด].[จังหวัด]" caption="จังหวัด" attribute="1" defaultMemberUniqueName="[ผลผลิตยางพาราแยกตามจังหวัด].[จังหวัด].[All]" allUniqueName="[ผลผลิตยางพาราแยกตามจังหวัด].[จังหวัด].[All]" dimensionUniqueName="[ผลผลิตยางพาราแยกตามจังหวัด]" displayFolder="" count="2" memberValueDatatype="130" unbalanced="0">
      <fieldsUsage count="2">
        <fieldUsage x="-1"/>
        <fieldUsage x="0"/>
      </fieldsUsage>
    </cacheHierarchy>
    <cacheHierarchy uniqueName="[ผลผลิตยางพาราแยกตามจังหวัด].[ผลผลิต(ตัน)]" caption="ผลผลิต(ตัน)" attribute="1" defaultMemberUniqueName="[ผลผลิตยางพาราแยกตามจังหวัด].[ผลผลิต(ตัน)].[All]" allUniqueName="[ผลผลิตยางพาราแยกตามจังหวัด].[ผลผลิต(ตัน)].[All]" dimensionUniqueName="[ผลผลิตยางพาราแยกตามจังหวัด]" displayFolder="" count="0" memberValueDatatype="20" unbalanced="0"/>
    <cacheHierarchy uniqueName="[ผลผลิตยางพาราแยกตามจังหวัด].[สัดส่วน]" caption="สัดส่วน" attribute="1" defaultMemberUniqueName="[ผลผลิตยางพาราแยกตามจังหวัด].[สัดส่วน].[All]" allUniqueName="[ผลผลิตยางพาราแยกตามจังหวัด].[สัดส่วน].[All]" dimensionUniqueName="[ผลผลิตยางพาราแยกตามจังหวัด]" displayFolder="" count="0" memberValueDatatype="5" unbalanced="0"/>
    <cacheHierarchy uniqueName="[ผลผลิตยางพาราแยกตามจังหวัด].[เนื้อที่เก็บเกี่ยว(ไร่)]" caption="เนื้อที่เก็บเกี่ยว(ไร่)" attribute="1" defaultMemberUniqueName="[ผลผลิตยางพาราแยกตามจังหวัด].[เนื้อที่เก็บเกี่ยว(ไร่)].[All]" allUniqueName="[ผลผลิตยางพาราแยกตามจังหวัด].[เนื้อที่เก็บเกี่ยว(ไร่)].[All]" dimensionUniqueName="[ผลผลิตยางพาราแยกตามจังหวัด]" displayFolder="" count="0" memberValueDatatype="20" unbalanced="0"/>
    <cacheHierarchy uniqueName="[ผลผลิตยางพาราแยกตามจังหวัด].[ผลผลิตต่อเนื้อที่เก็บเกี่ยว(กก.)]" caption="ผลผลิตต่อเนื้อที่เก็บเกี่ยว(กก.)" attribute="1" defaultMemberUniqueName="[ผลผลิตยางพาราแยกตามจังหวัด].[ผลผลิตต่อเนื้อที่เก็บเกี่ยว(กก.)].[All]" allUniqueName="[ผลผลิตยางพาราแยกตามจังหวัด].[ผลผลิตต่อเนื้อที่เก็บเกี่ยว(กก.)].[All]" dimensionUniqueName="[ผลผลิตยางพาราแยกตามจังหวัด]" displayFolder="" count="0" memberValueDatatype="5" unbalanced="0"/>
    <cacheHierarchy uniqueName="[ภูมิภาค].[ภูมิภาค]" caption="ภูมิภาค" attribute="1" defaultMemberUniqueName="[ภูมิภาค].[ภูมิภาค].[All]" allUniqueName="[ภูมิภาค].[ภูมิภาค].[All]" dimensionUniqueName="[ภูมิภาค]" displayFolder="" count="0" memberValueDatatype="130" unbalanced="0"/>
    <cacheHierarchy uniqueName="[Measures].[__XL_Count ปริมาณนำเข้าส่งออก]" caption="__XL_Count ปริมาณนำเข้าส่งออก" measure="1" displayFolder="" measureGroup="ปริมาณนำเข้าส่งออก" count="0" hidden="1"/>
    <cacheHierarchy uniqueName="[Measures].[__XL_Count ผลผลิตยางพาราแยกตามจังหวัด]" caption="__XL_Count ผลผลิตยางพาราแยกตามจังหวัด" measure="1" displayFolder="" measureGroup="ผลผลิตยางพาราแยกตามจังหวัด" count="0" hidden="1"/>
    <cacheHierarchy uniqueName="[Measures].[__XL_Count เดือน]" caption="__XL_Count เดือน" measure="1" displayFolder="" measureGroup="เดือน" count="0" hidden="1"/>
    <cacheHierarchy uniqueName="[Measures].[__XL_Count จังหวัด]" caption="__XL_Count จังหวัด" measure="1" displayFolder="" measureGroup="จังหวัด" count="0" hidden="1"/>
    <cacheHierarchy uniqueName="[Measures].[__XL_Count เนื้อที่]" caption="__XL_Count เนื้อที่" measure="1" displayFolder="" measureGroup="เนื้อที่" count="0" hidden="1"/>
    <cacheHierarchy uniqueName="[Measures].[__XL_Count ภูมิภาค]" caption="__XL_Count ภูมิภาค" measure="1" displayFolder="" measureGroup="ภูมิภาค" count="0" hidden="1"/>
    <cacheHierarchy uniqueName="[Measures].[__XL_Count ผลผลิต]" caption="__XL_Count ผลผลิต" measure="1" displayFolder="" measureGroup="ผลผลิต" count="0" hidden="1"/>
    <cacheHierarchy uniqueName="[Measures].[__No measures defined]" caption="__No measures defined" measure="1" displayFolder="" count="0" hidden="1"/>
    <cacheHierarchy uniqueName="[Measures].[Sum of ดุลการค้า]" caption="Sum of ดุลการค้า" measure="1" displayFolder="" measureGroup="ปริมาณนำเข้าส่งออก" count="0" hidden="1">
      <extLst>
        <ext xmlns:x15="http://schemas.microsoft.com/office/spreadsheetml/2010/11/main" uri="{B97F6D7D-B522-45F9-BDA1-12C45D357490}">
          <x15:cacheHierarchy aggregatedColumn="8"/>
        </ext>
      </extLst>
    </cacheHierarchy>
    <cacheHierarchy uniqueName="[Measures].[Sum of มูลค่าการส่งออก]" caption="Sum of มูลค่าการส่งออก" measure="1" displayFolder="" measureGroup="ปริมาณนำเข้าส่งออก" count="0" hidden="1">
      <extLst>
        <ext xmlns:x15="http://schemas.microsoft.com/office/spreadsheetml/2010/11/main" uri="{B97F6D7D-B522-45F9-BDA1-12C45D357490}">
          <x15:cacheHierarchy aggregatedColumn="7"/>
        </ext>
      </extLst>
    </cacheHierarchy>
    <cacheHierarchy uniqueName="[Measures].[Sum of มูลค่าการนำเข้า]" caption="Sum of มูลค่าการนำเข้า" measure="1" displayFolder="" measureGroup="ปริมาณนำเข้าส่งออก" count="0" hidden="1">
      <extLst>
        <ext xmlns:x15="http://schemas.microsoft.com/office/spreadsheetml/2010/11/main" uri="{B97F6D7D-B522-45F9-BDA1-12C45D357490}">
          <x15:cacheHierarchy aggregatedColumn="6"/>
        </ext>
      </extLst>
    </cacheHierarchy>
    <cacheHierarchy uniqueName="[Measures].[Sum of ปริมาณการนำเข้า]" caption="Sum of ปริมาณการนำเข้า" measure="1" displayFolder="" measureGroup="ปริมาณนำเข้าส่งออก" count="0" hidden="1">
      <extLst>
        <ext xmlns:x15="http://schemas.microsoft.com/office/spreadsheetml/2010/11/main" uri="{B97F6D7D-B522-45F9-BDA1-12C45D357490}">
          <x15:cacheHierarchy aggregatedColumn="4"/>
        </ext>
      </extLst>
    </cacheHierarchy>
    <cacheHierarchy uniqueName="[Measures].[Sum of ปริมาณการส่งออก]" caption="Sum of ปริมาณการส่งออก" measure="1" displayFolder="" measureGroup="ปริมาณนำเข้าส่งออก" count="0" hidden="1">
      <extLst>
        <ext xmlns:x15="http://schemas.microsoft.com/office/spreadsheetml/2010/11/main" uri="{B97F6D7D-B522-45F9-BDA1-12C45D357490}">
          <x15:cacheHierarchy aggregatedColumn="5"/>
        </ext>
      </extLst>
    </cacheHierarchy>
    <cacheHierarchy uniqueName="[Measures].[Sum of ผลผลิต(ตัน)]" caption="Sum of ผลผลิต(ตัน)" measure="1" displayFolder="" measureGroup="ผลผลิตยางพาราแยกตามจังหวัด"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เนื้อที่เก็บเกี่ยว(ไร่)]" caption="Sum of เนื้อที่เก็บเกี่ยว(ไร่)" measure="1" displayFolder="" measureGroup="ผลผลิตยางพาราแยกตามจังหวัด" count="0" hidden="1">
      <extLst>
        <ext xmlns:x15="http://schemas.microsoft.com/office/spreadsheetml/2010/11/main" uri="{B97F6D7D-B522-45F9-BDA1-12C45D357490}">
          <x15:cacheHierarchy aggregatedColumn="14"/>
        </ext>
      </extLst>
    </cacheHierarchy>
    <cacheHierarchy uniqueName="[Measures].[Count of ภูมิภาค]" caption="Count of ภูมิภาค" measure="1" displayFolder="" measureGroup="ผลผลิตยางพาราแยกตามจังหวัด" count="0" hidden="1">
      <extLst>
        <ext xmlns:x15="http://schemas.microsoft.com/office/spreadsheetml/2010/11/main" uri="{B97F6D7D-B522-45F9-BDA1-12C45D357490}">
          <x15:cacheHierarchy aggregatedColumn="10"/>
        </ext>
      </extLst>
    </cacheHierarchy>
    <cacheHierarchy uniqueName="[Measures].[Count of จังหวัด]" caption="Count of จังหวัด" measure="1" displayFolder="" measureGroup="ผลผลิตยางพาราแยกตามจังหวัด" count="0" hidden="1">
      <extLst>
        <ext xmlns:x15="http://schemas.microsoft.com/office/spreadsheetml/2010/11/main" uri="{B97F6D7D-B522-45F9-BDA1-12C45D357490}">
          <x15:cacheHierarchy aggregatedColumn="11"/>
        </ext>
      </extLst>
    </cacheHierarchy>
  </cacheHierarchies>
  <kpis count="0"/>
  <dimensions count="8">
    <dimension measure="1" name="Measures" uniqueName="[Measures]" caption="Measures"/>
    <dimension name="จังหวัด" uniqueName="[จังหวัด]" caption="จังหวัด"/>
    <dimension name="เดือน" uniqueName="[เดือน]" caption="เดือน"/>
    <dimension name="เนื้อที่" uniqueName="[เนื้อที่]" caption="เนื้อที่"/>
    <dimension name="ปริมาณนำเข้าส่งออก" uniqueName="[ปริมาณนำเข้าส่งออก]" caption="ปริมาณนำเข้าส่งออก"/>
    <dimension name="ผลผลิต" uniqueName="[ผลผลิต]" caption="ผลผลิต"/>
    <dimension name="ผลผลิตยางพาราแยกตามจังหวัด" uniqueName="[ผลผลิตยางพาราแยกตามจังหวัด]" caption="ผลผลิตยางพาราแยกตามจังหวัด"/>
    <dimension name="ภูมิภาค" uniqueName="[ภูมิภาค]" caption="ภูมิภาค"/>
  </dimensions>
  <measureGroups count="7">
    <measureGroup name="จังหวัด" caption="จังหวัด"/>
    <measureGroup name="เดือน" caption="เดือน"/>
    <measureGroup name="เนื้อที่" caption="เนื้อที่"/>
    <measureGroup name="ปริมาณนำเข้าส่งออก" caption="ปริมาณนำเข้าส่งออก"/>
    <measureGroup name="ผลผลิต" caption="ผลผลิต"/>
    <measureGroup name="ผลผลิตยางพาราแยกตามจังหวัด" caption="ผลผลิตยางพาราแยกตามจังหวัด"/>
    <measureGroup name="ภูมิภาค" caption="ภูมิภาค"/>
  </measureGroups>
  <maps count="12">
    <map measureGroup="0" dimension="1"/>
    <map measureGroup="1" dimension="2"/>
    <map measureGroup="2" dimension="3"/>
    <map measureGroup="3" dimension="2"/>
    <map measureGroup="3" dimension="4"/>
    <map measureGroup="4" dimension="5"/>
    <map measureGroup="5" dimension="1"/>
    <map measureGroup="5" dimension="3"/>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64.681540740741" backgroundQuery="1" createdVersion="8" refreshedVersion="8" minRefreshableVersion="3" recordCount="0" supportSubquery="1" supportAdvancedDrill="1" xr:uid="{8BBB92DD-7E9D-4644-8E61-4603754BF5F6}">
  <cacheSource type="external" connectionId="1"/>
  <cacheFields count="6">
    <cacheField name="[ปริมาณนำเข้าส่งออก].[เดือน].[เดือน]" caption="เดือน" numFmtId="0" hierarchy="3" level="1">
      <sharedItems count="1">
        <s v="มิถุนายน"/>
      </sharedItems>
    </cacheField>
    <cacheField name="[Measures].[Sum of ปริมาณการนำเข้า]" caption="Sum of ปริมาณการนำเข้า" numFmtId="0" hierarchy="28" level="32767"/>
    <cacheField name="[Measures].[Sum of ปริมาณการส่งออก]" caption="Sum of ปริมาณการส่งออก" numFmtId="0" hierarchy="29" level="32767"/>
    <cacheField name="[Measures].[Sum of มูลค่าการนำเข้า]" caption="Sum of มูลค่าการนำเข้า" numFmtId="0" hierarchy="27" level="32767"/>
    <cacheField name="[Measures].[Sum of มูลค่าการส่งออก]" caption="Sum of มูลค่าการส่งออก" numFmtId="0" hierarchy="26" level="32767"/>
    <cacheField name="[Measures].[Sum of ดุลการค้า]" caption="Sum of ดุลการค้า" numFmtId="0" hierarchy="25" level="32767"/>
  </cacheFields>
  <cacheHierarchies count="34">
    <cacheHierarchy uniqueName="[จังหวัด].[จังหวัด]" caption="จังหวัด" attribute="1" defaultMemberUniqueName="[จังหวัด].[จังหวัด].[All]" allUniqueName="[จังหวัด].[จังหวัด].[All]" dimensionUniqueName="[จังหวัด]" displayFolder="" count="2" memberValueDatatype="130" unbalanced="0"/>
    <cacheHierarchy uniqueName="[เดือน].[เดือน]" caption="เดือน" attribute="1" defaultMemberUniqueName="[เดือน].[เดือน].[All]" allUniqueName="[เดือน].[เดือน].[All]" dimensionUniqueName="[เดือน]" displayFolder="" count="2" memberValueDatatype="130" unbalanced="0"/>
    <cacheHierarchy uniqueName="[เนื้อที่].[เนื้อที่เก็บเกี่ยว(ไร่)]" caption="เนื้อที่เก็บเกี่ยว(ไร่)" attribute="1" defaultMemberUniqueName="[เนื้อที่].[เนื้อที่เก็บเกี่ยว(ไร่)].[All]" allUniqueName="[เนื้อที่].[เนื้อที่เก็บเกี่ยว(ไร่)].[All]" dimensionUniqueName="[เนื้อที่]" displayFolder="" count="2" memberValueDatatype="20" unbalanced="0"/>
    <cacheHierarchy uniqueName="[ปริมาณนำเข้าส่งออก].[เดือน]" caption="เดือน" attribute="1" defaultMemberUniqueName="[ปริมาณนำเข้าส่งออก].[เดือน].[All]" allUniqueName="[ปริมาณนำเข้าส่งออก].[เดือน].[All]" dimensionUniqueName="[ปริมาณนำเข้าส่งออก]" displayFolder="" count="2" memberValueDatatype="130" unbalanced="0">
      <fieldsUsage count="2">
        <fieldUsage x="-1"/>
        <fieldUsage x="0"/>
      </fieldsUsage>
    </cacheHierarchy>
    <cacheHierarchy uniqueName="[ปริมาณนำเข้าส่งออก].[ปริมาณการนำเข้า]" caption="ปริมาณการนำเข้า" attribute="1" defaultMemberUniqueName="[ปริมาณนำเข้าส่งออก].[ปริมาณการนำเข้า].[All]" allUniqueName="[ปริมาณนำเข้าส่งออก].[ปริมาณการนำเข้า].[All]" dimensionUniqueName="[ปริมาณนำเข้าส่งออก]" displayFolder="" count="2" memberValueDatatype="5" unbalanced="0"/>
    <cacheHierarchy uniqueName="[ปริมาณนำเข้าส่งออก].[ปริมาณการส่งออก]" caption="ปริมาณการส่งออก" attribute="1" defaultMemberUniqueName="[ปริมาณนำเข้าส่งออก].[ปริมาณการส่งออก].[All]" allUniqueName="[ปริมาณนำเข้าส่งออก].[ปริมาณการส่งออก].[All]" dimensionUniqueName="[ปริมาณนำเข้าส่งออก]" displayFolder="" count="2" memberValueDatatype="5" unbalanced="0"/>
    <cacheHierarchy uniqueName="[ปริมาณนำเข้าส่งออก].[มูลค่าการนำเข้า]" caption="มูลค่าการนำเข้า" attribute="1" defaultMemberUniqueName="[ปริมาณนำเข้าส่งออก].[มูลค่าการนำเข้า].[All]" allUniqueName="[ปริมาณนำเข้าส่งออก].[มูลค่าการนำเข้า].[All]" dimensionUniqueName="[ปริมาณนำเข้าส่งออก]" displayFolder="" count="2" memberValueDatatype="5" unbalanced="0"/>
    <cacheHierarchy uniqueName="[ปริมาณนำเข้าส่งออก].[มูลค่าการส่งออก]" caption="มูลค่าการส่งออก" attribute="1" defaultMemberUniqueName="[ปริมาณนำเข้าส่งออก].[มูลค่าการส่งออก].[All]" allUniqueName="[ปริมาณนำเข้าส่งออก].[มูลค่าการส่งออก].[All]" dimensionUniqueName="[ปริมาณนำเข้าส่งออก]" displayFolder="" count="2" memberValueDatatype="5" unbalanced="0"/>
    <cacheHierarchy uniqueName="[ปริมาณนำเข้าส่งออก].[ดุลการค้า]" caption="ดุลการค้า" attribute="1" defaultMemberUniqueName="[ปริมาณนำเข้าส่งออก].[ดุลการค้า].[All]" allUniqueName="[ปริมาณนำเข้าส่งออก].[ดุลการค้า].[All]" dimensionUniqueName="[ปริมาณนำเข้าส่งออก]" displayFolder="" count="2" memberValueDatatype="5" unbalanced="0"/>
    <cacheHierarchy uniqueName="[ผลผลิต].[ผลผลิต(ตัน)]" caption="ผลผลิต(ตัน)" attribute="1" defaultMemberUniqueName="[ผลผลิต].[ผลผลิต(ตัน)].[All]" allUniqueName="[ผลผลิต].[ผลผลิต(ตัน)].[All]" dimensionUniqueName="[ผลผลิต]" displayFolder="" count="2" memberValueDatatype="20" unbalanced="0"/>
    <cacheHierarchy uniqueName="[ผลผลิตยางพาราแยกตามจังหวัด].[ภูมิภาค]" caption="ภูมิภาค" attribute="1" defaultMemberUniqueName="[ผลผลิตยางพาราแยกตามจังหวัด].[ภูมิภาค].[All]" allUniqueName="[ผลผลิตยางพาราแยกตามจังหวัด].[ภูมิภาค].[All]" dimensionUniqueName="[ผลผลิตยางพาราแยกตามจังหวัด]" displayFolder="" count="2" memberValueDatatype="130" unbalanced="0"/>
    <cacheHierarchy uniqueName="[ผลผลิตยางพาราแยกตามจังหวัด].[จังหวัด]" caption="จังหวัด" attribute="1" defaultMemberUniqueName="[ผลผลิตยางพาราแยกตามจังหวัด].[จังหวัด].[All]" allUniqueName="[ผลผลิตยางพาราแยกตามจังหวัด].[จังหวัด].[All]" dimensionUniqueName="[ผลผลิตยางพาราแยกตามจังหวัด]" displayFolder="" count="2" memberValueDatatype="130" unbalanced="0"/>
    <cacheHierarchy uniqueName="[ผลผลิตยางพาราแยกตามจังหวัด].[ผลผลิต(ตัน)]" caption="ผลผลิต(ตัน)" attribute="1" defaultMemberUniqueName="[ผลผลิตยางพาราแยกตามจังหวัด].[ผลผลิต(ตัน)].[All]" allUniqueName="[ผลผลิตยางพาราแยกตามจังหวัด].[ผลผลิต(ตัน)].[All]" dimensionUniqueName="[ผลผลิตยางพาราแยกตามจังหวัด]" displayFolder="" count="2" memberValueDatatype="20" unbalanced="0"/>
    <cacheHierarchy uniqueName="[ผลผลิตยางพาราแยกตามจังหวัด].[สัดส่วน]" caption="สัดส่วน" attribute="1" defaultMemberUniqueName="[ผลผลิตยางพาราแยกตามจังหวัด].[สัดส่วน].[All]" allUniqueName="[ผลผลิตยางพาราแยกตามจังหวัด].[สัดส่วน].[All]" dimensionUniqueName="[ผลผลิตยางพาราแยกตามจังหวัด]" displayFolder="" count="2" memberValueDatatype="5" unbalanced="0"/>
    <cacheHierarchy uniqueName="[ผลผลิตยางพาราแยกตามจังหวัด].[เนื้อที่เก็บเกี่ยว(ไร่)]" caption="เนื้อที่เก็บเกี่ยว(ไร่)" attribute="1" defaultMemberUniqueName="[ผลผลิตยางพาราแยกตามจังหวัด].[เนื้อที่เก็บเกี่ยว(ไร่)].[All]" allUniqueName="[ผลผลิตยางพาราแยกตามจังหวัด].[เนื้อที่เก็บเกี่ยว(ไร่)].[All]" dimensionUniqueName="[ผลผลิตยางพาราแยกตามจังหวัด]" displayFolder="" count="2" memberValueDatatype="20" unbalanced="0"/>
    <cacheHierarchy uniqueName="[ผลผลิตยางพาราแยกตามจังหวัด].[ผลผลิตต่อเนื้อที่เก็บเกี่ยว(กก.)]" caption="ผลผลิตต่อเนื้อที่เก็บเกี่ยว(กก.)" attribute="1" defaultMemberUniqueName="[ผลผลิตยางพาราแยกตามจังหวัด].[ผลผลิตต่อเนื้อที่เก็บเกี่ยว(กก.)].[All]" allUniqueName="[ผลผลิตยางพาราแยกตามจังหวัด].[ผลผลิตต่อเนื้อที่เก็บเกี่ยว(กก.)].[All]" dimensionUniqueName="[ผลผลิตยางพาราแยกตามจังหวัด]" displayFolder="" count="2" memberValueDatatype="5" unbalanced="0"/>
    <cacheHierarchy uniqueName="[ภูมิภาค].[ภูมิภาค]" caption="ภูมิภาค" attribute="1" defaultMemberUniqueName="[ภูมิภาค].[ภูมิภาค].[All]" allUniqueName="[ภูมิภาค].[ภูมิภาค].[All]" dimensionUniqueName="[ภูมิภาค]" displayFolder="" count="2" memberValueDatatype="130" unbalanced="0"/>
    <cacheHierarchy uniqueName="[Measures].[__XL_Count ปริมาณนำเข้าส่งออก]" caption="__XL_Count ปริมาณนำเข้าส่งออก" measure="1" displayFolder="" measureGroup="ปริมาณนำเข้าส่งออก" count="0" hidden="1"/>
    <cacheHierarchy uniqueName="[Measures].[__XL_Count ผลผลิตยางพาราแยกตามจังหวัด]" caption="__XL_Count ผลผลิตยางพาราแยกตามจังหวัด" measure="1" displayFolder="" measureGroup="ผลผลิตยางพาราแยกตามจังหวัด" count="0" hidden="1"/>
    <cacheHierarchy uniqueName="[Measures].[__XL_Count เดือน]" caption="__XL_Count เดือน" measure="1" displayFolder="" measureGroup="เดือน" count="0" hidden="1"/>
    <cacheHierarchy uniqueName="[Measures].[__XL_Count จังหวัด]" caption="__XL_Count จังหวัด" measure="1" displayFolder="" measureGroup="จังหวัด" count="0" hidden="1"/>
    <cacheHierarchy uniqueName="[Measures].[__XL_Count เนื้อที่]" caption="__XL_Count เนื้อที่" measure="1" displayFolder="" measureGroup="เนื้อที่" count="0" hidden="1"/>
    <cacheHierarchy uniqueName="[Measures].[__XL_Count ภูมิภาค]" caption="__XL_Count ภูมิภาค" measure="1" displayFolder="" measureGroup="ภูมิภาค" count="0" hidden="1"/>
    <cacheHierarchy uniqueName="[Measures].[__XL_Count ผลผลิต]" caption="__XL_Count ผลผลิต" measure="1" displayFolder="" measureGroup="ผลผลิต" count="0" hidden="1"/>
    <cacheHierarchy uniqueName="[Measures].[__No measures defined]" caption="__No measures defined" measure="1" displayFolder="" count="0" hidden="1"/>
    <cacheHierarchy uniqueName="[Measures].[Sum of ดุลการค้า]" caption="Sum of ดุลการค้า" measure="1" displayFolder="" measureGroup="ปริมาณนำเข้าส่งออก" count="0" oneField="1" hidden="1">
      <fieldsUsage count="1">
        <fieldUsage x="5"/>
      </fieldsUsage>
      <extLst>
        <ext xmlns:x15="http://schemas.microsoft.com/office/spreadsheetml/2010/11/main" uri="{B97F6D7D-B522-45F9-BDA1-12C45D357490}">
          <x15:cacheHierarchy aggregatedColumn="8"/>
        </ext>
      </extLst>
    </cacheHierarchy>
    <cacheHierarchy uniqueName="[Measures].[Sum of มูลค่าการส่งออก]" caption="Sum of มูลค่าการส่งออก" measure="1" displayFolder="" measureGroup="ปริมาณนำเข้าส่งออก"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มูลค่าการนำเข้า]" caption="Sum of มูลค่าการนำเข้า" measure="1" displayFolder="" measureGroup="ปริมาณนำเข้าส่งออก"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ปริมาณการนำเข้า]" caption="Sum of ปริมาณการนำเข้า" measure="1" displayFolder="" measureGroup="ปริมาณนำเข้าส่งออก"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ปริมาณการส่งออก]" caption="Sum of ปริมาณการส่งออก" measure="1" displayFolder="" measureGroup="ปริมาณนำเข้าส่งออก"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ผลผลิต(ตัน)]" caption="Sum of ผลผลิต(ตัน)" measure="1" displayFolder="" measureGroup="ผลผลิตยางพาราแยกตามจังหวัด" count="0" hidden="1">
      <extLst>
        <ext xmlns:x15="http://schemas.microsoft.com/office/spreadsheetml/2010/11/main" uri="{B97F6D7D-B522-45F9-BDA1-12C45D357490}">
          <x15:cacheHierarchy aggregatedColumn="12"/>
        </ext>
      </extLst>
    </cacheHierarchy>
    <cacheHierarchy uniqueName="[Measures].[Sum of เนื้อที่เก็บเกี่ยว(ไร่)]" caption="Sum of เนื้อที่เก็บเกี่ยว(ไร่)" measure="1" displayFolder="" measureGroup="ผลผลิตยางพาราแยกตามจังหวัด" count="0" hidden="1">
      <extLst>
        <ext xmlns:x15="http://schemas.microsoft.com/office/spreadsheetml/2010/11/main" uri="{B97F6D7D-B522-45F9-BDA1-12C45D357490}">
          <x15:cacheHierarchy aggregatedColumn="14"/>
        </ext>
      </extLst>
    </cacheHierarchy>
    <cacheHierarchy uniqueName="[Measures].[Count of ภูมิภาค]" caption="Count of ภูมิภาค" measure="1" displayFolder="" measureGroup="ผลผลิตยางพาราแยกตามจังหวัด" count="0" hidden="1">
      <extLst>
        <ext xmlns:x15="http://schemas.microsoft.com/office/spreadsheetml/2010/11/main" uri="{B97F6D7D-B522-45F9-BDA1-12C45D357490}">
          <x15:cacheHierarchy aggregatedColumn="10"/>
        </ext>
      </extLst>
    </cacheHierarchy>
    <cacheHierarchy uniqueName="[Measures].[Count of จังหวัด]" caption="Count of จังหวัด" measure="1" displayFolder="" measureGroup="ผลผลิตยางพาราแยกตามจังหวัด" count="0" hidden="1">
      <extLst>
        <ext xmlns:x15="http://schemas.microsoft.com/office/spreadsheetml/2010/11/main" uri="{B97F6D7D-B522-45F9-BDA1-12C45D357490}">
          <x15:cacheHierarchy aggregatedColumn="11"/>
        </ext>
      </extLst>
    </cacheHierarchy>
  </cacheHierarchies>
  <kpis count="0"/>
  <dimensions count="8">
    <dimension measure="1" name="Measures" uniqueName="[Measures]" caption="Measures"/>
    <dimension name="จังหวัด" uniqueName="[จังหวัด]" caption="จังหวัด"/>
    <dimension name="เดือน" uniqueName="[เดือน]" caption="เดือน"/>
    <dimension name="เนื้อที่" uniqueName="[เนื้อที่]" caption="เนื้อที่"/>
    <dimension name="ปริมาณนำเข้าส่งออก" uniqueName="[ปริมาณนำเข้าส่งออก]" caption="ปริมาณนำเข้าส่งออก"/>
    <dimension name="ผลผลิต" uniqueName="[ผลผลิต]" caption="ผลผลิต"/>
    <dimension name="ผลผลิตยางพาราแยกตามจังหวัด" uniqueName="[ผลผลิตยางพาราแยกตามจังหวัด]" caption="ผลผลิตยางพาราแยกตามจังหวัด"/>
    <dimension name="ภูมิภาค" uniqueName="[ภูมิภาค]" caption="ภูมิภาค"/>
  </dimensions>
  <measureGroups count="7">
    <measureGroup name="จังหวัด" caption="จังหวัด"/>
    <measureGroup name="เดือน" caption="เดือน"/>
    <measureGroup name="เนื้อที่" caption="เนื้อที่"/>
    <measureGroup name="ปริมาณนำเข้าส่งออก" caption="ปริมาณนำเข้าส่งออก"/>
    <measureGroup name="ผลผลิต" caption="ผลผลิต"/>
    <measureGroup name="ผลผลิตยางพาราแยกตามจังหวัด" caption="ผลผลิตยางพาราแยกตามจังหวัด"/>
    <measureGroup name="ภูมิภาค" caption="ภูมิภาค"/>
  </measureGroups>
  <maps count="12">
    <map measureGroup="0" dimension="1"/>
    <map measureGroup="1" dimension="2"/>
    <map measureGroup="2" dimension="3"/>
    <map measureGroup="3" dimension="2"/>
    <map measureGroup="3" dimension="4"/>
    <map measureGroup="4" dimension="5"/>
    <map measureGroup="5" dimension="1"/>
    <map measureGroup="5" dimension="3"/>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64.682121990743" backgroundQuery="1" createdVersion="8" refreshedVersion="8" minRefreshableVersion="3" recordCount="0" supportSubquery="1" supportAdvancedDrill="1" xr:uid="{603E3B75-0D24-4489-BC8B-4EA24A26388D}">
  <cacheSource type="external" connectionId="1"/>
  <cacheFields count="4">
    <cacheField name="[Measures].[Sum of ผลผลิต(ตัน)]" caption="Sum of ผลผลิต(ตัน)" numFmtId="0" hierarchy="30" level="32767"/>
    <cacheField name="[ผลผลิตยางพาราแยกตามจังหวัด].[ภูมิภาค].[ภูมิภาค]" caption="ภูมิภาค" numFmtId="0" hierarchy="10" level="1">
      <sharedItems count="5">
        <s v="ภาคตะวันตก"/>
        <s v="ภาคกลาง" u="1"/>
        <s v="ภาคตะวันออก" u="1"/>
        <s v="ภาคตะวันออกเฉียงเหนือ" u="1"/>
        <s v="ภาคเหนือ" u="1"/>
      </sharedItems>
    </cacheField>
    <cacheField name="[Measures].[Sum of เนื้อที่เก็บเกี่ยว(ไร่)]" caption="Sum of เนื้อที่เก็บเกี่ยว(ไร่)" numFmtId="0" hierarchy="31" level="32767"/>
    <cacheField name="[ผลผลิตยางพาราแยกตามจังหวัด].[จังหวัด].[จังหวัด]" caption="จังหวัด" numFmtId="0" hierarchy="11" level="1">
      <sharedItems count="1">
        <s v="กาญจนบุรี"/>
      </sharedItems>
    </cacheField>
  </cacheFields>
  <cacheHierarchies count="34">
    <cacheHierarchy uniqueName="[จังหวัด].[จังหวัด]" caption="จังหวัด" attribute="1" defaultMemberUniqueName="[จังหวัด].[จังหวัด].[All]" allUniqueName="[จังหวัด].[จังหวัด].[All]" dimensionUniqueName="[จังหวัด]" displayFolder="" count="2" memberValueDatatype="130" unbalanced="0"/>
    <cacheHierarchy uniqueName="[เดือน].[เดือน]" caption="เดือน" attribute="1" defaultMemberUniqueName="[เดือน].[เดือน].[All]" allUniqueName="[เดือน].[เดือน].[All]" dimensionUniqueName="[เดือน]" displayFolder="" count="2" memberValueDatatype="130" unbalanced="0"/>
    <cacheHierarchy uniqueName="[เนื้อที่].[เนื้อที่เก็บเกี่ยว(ไร่)]" caption="เนื้อที่เก็บเกี่ยว(ไร่)" attribute="1" defaultMemberUniqueName="[เนื้อที่].[เนื้อที่เก็บเกี่ยว(ไร่)].[All]" allUniqueName="[เนื้อที่].[เนื้อที่เก็บเกี่ยว(ไร่)].[All]" dimensionUniqueName="[เนื้อที่]" displayFolder="" count="2" memberValueDatatype="20" unbalanced="0"/>
    <cacheHierarchy uniqueName="[ปริมาณนำเข้าส่งออก].[เดือน]" caption="เดือน" attribute="1" defaultMemberUniqueName="[ปริมาณนำเข้าส่งออก].[เดือน].[All]" allUniqueName="[ปริมาณนำเข้าส่งออก].[เดือน].[All]" dimensionUniqueName="[ปริมาณนำเข้าส่งออก]" displayFolder="" count="2" memberValueDatatype="130" unbalanced="0"/>
    <cacheHierarchy uniqueName="[ปริมาณนำเข้าส่งออก].[ปริมาณการนำเข้า]" caption="ปริมาณการนำเข้า" attribute="1" defaultMemberUniqueName="[ปริมาณนำเข้าส่งออก].[ปริมาณการนำเข้า].[All]" allUniqueName="[ปริมาณนำเข้าส่งออก].[ปริมาณการนำเข้า].[All]" dimensionUniqueName="[ปริมาณนำเข้าส่งออก]" displayFolder="" count="2" memberValueDatatype="5" unbalanced="0"/>
    <cacheHierarchy uniqueName="[ปริมาณนำเข้าส่งออก].[ปริมาณการส่งออก]" caption="ปริมาณการส่งออก" attribute="1" defaultMemberUniqueName="[ปริมาณนำเข้าส่งออก].[ปริมาณการส่งออก].[All]" allUniqueName="[ปริมาณนำเข้าส่งออก].[ปริมาณการส่งออก].[All]" dimensionUniqueName="[ปริมาณนำเข้าส่งออก]" displayFolder="" count="2" memberValueDatatype="5" unbalanced="0"/>
    <cacheHierarchy uniqueName="[ปริมาณนำเข้าส่งออก].[มูลค่าการนำเข้า]" caption="มูลค่าการนำเข้า" attribute="1" defaultMemberUniqueName="[ปริมาณนำเข้าส่งออก].[มูลค่าการนำเข้า].[All]" allUniqueName="[ปริมาณนำเข้าส่งออก].[มูลค่าการนำเข้า].[All]" dimensionUniqueName="[ปริมาณนำเข้าส่งออก]" displayFolder="" count="2" memberValueDatatype="5" unbalanced="0"/>
    <cacheHierarchy uniqueName="[ปริมาณนำเข้าส่งออก].[มูลค่าการส่งออก]" caption="มูลค่าการส่งออก" attribute="1" defaultMemberUniqueName="[ปริมาณนำเข้าส่งออก].[มูลค่าการส่งออก].[All]" allUniqueName="[ปริมาณนำเข้าส่งออก].[มูลค่าการส่งออก].[All]" dimensionUniqueName="[ปริมาณนำเข้าส่งออก]" displayFolder="" count="2" memberValueDatatype="5" unbalanced="0"/>
    <cacheHierarchy uniqueName="[ปริมาณนำเข้าส่งออก].[ดุลการค้า]" caption="ดุลการค้า" attribute="1" defaultMemberUniqueName="[ปริมาณนำเข้าส่งออก].[ดุลการค้า].[All]" allUniqueName="[ปริมาณนำเข้าส่งออก].[ดุลการค้า].[All]" dimensionUniqueName="[ปริมาณนำเข้าส่งออก]" displayFolder="" count="2" memberValueDatatype="5" unbalanced="0"/>
    <cacheHierarchy uniqueName="[ผลผลิต].[ผลผลิต(ตัน)]" caption="ผลผลิต(ตัน)" attribute="1" defaultMemberUniqueName="[ผลผลิต].[ผลผลิต(ตัน)].[All]" allUniqueName="[ผลผลิต].[ผลผลิต(ตัน)].[All]" dimensionUniqueName="[ผลผลิต]" displayFolder="" count="2" memberValueDatatype="20" unbalanced="0"/>
    <cacheHierarchy uniqueName="[ผลผลิตยางพาราแยกตามจังหวัด].[ภูมิภาค]" caption="ภูมิภาค" attribute="1" defaultMemberUniqueName="[ผลผลิตยางพาราแยกตามจังหวัด].[ภูมิภาค].[All]" allUniqueName="[ผลผลิตยางพาราแยกตามจังหวัด].[ภูมิภาค].[All]" dimensionUniqueName="[ผลผลิตยางพาราแยกตามจังหวัด]" displayFolder="" count="2" memberValueDatatype="130" unbalanced="0">
      <fieldsUsage count="2">
        <fieldUsage x="-1"/>
        <fieldUsage x="1"/>
      </fieldsUsage>
    </cacheHierarchy>
    <cacheHierarchy uniqueName="[ผลผลิตยางพาราแยกตามจังหวัด].[จังหวัด]" caption="จังหวัด" attribute="1" defaultMemberUniqueName="[ผลผลิตยางพาราแยกตามจังหวัด].[จังหวัด].[All]" allUniqueName="[ผลผลิตยางพาราแยกตามจังหวัด].[จังหวัด].[All]" dimensionUniqueName="[ผลผลิตยางพาราแยกตามจังหวัด]" displayFolder="" count="2" memberValueDatatype="130" unbalanced="0">
      <fieldsUsage count="2">
        <fieldUsage x="-1"/>
        <fieldUsage x="3"/>
      </fieldsUsage>
    </cacheHierarchy>
    <cacheHierarchy uniqueName="[ผลผลิตยางพาราแยกตามจังหวัด].[ผลผลิต(ตัน)]" caption="ผลผลิต(ตัน)" attribute="1" defaultMemberUniqueName="[ผลผลิตยางพาราแยกตามจังหวัด].[ผลผลิต(ตัน)].[All]" allUniqueName="[ผลผลิตยางพาราแยกตามจังหวัด].[ผลผลิต(ตัน)].[All]" dimensionUniqueName="[ผลผลิตยางพาราแยกตามจังหวัด]" displayFolder="" count="2" memberValueDatatype="20" unbalanced="0"/>
    <cacheHierarchy uniqueName="[ผลผลิตยางพาราแยกตามจังหวัด].[สัดส่วน]" caption="สัดส่วน" attribute="1" defaultMemberUniqueName="[ผลผลิตยางพาราแยกตามจังหวัด].[สัดส่วน].[All]" allUniqueName="[ผลผลิตยางพาราแยกตามจังหวัด].[สัดส่วน].[All]" dimensionUniqueName="[ผลผลิตยางพาราแยกตามจังหวัด]" displayFolder="" count="2" memberValueDatatype="5" unbalanced="0"/>
    <cacheHierarchy uniqueName="[ผลผลิตยางพาราแยกตามจังหวัด].[เนื้อที่เก็บเกี่ยว(ไร่)]" caption="เนื้อที่เก็บเกี่ยว(ไร่)" attribute="1" defaultMemberUniqueName="[ผลผลิตยางพาราแยกตามจังหวัด].[เนื้อที่เก็บเกี่ยว(ไร่)].[All]" allUniqueName="[ผลผลิตยางพาราแยกตามจังหวัด].[เนื้อที่เก็บเกี่ยว(ไร่)].[All]" dimensionUniqueName="[ผลผลิตยางพาราแยกตามจังหวัด]" displayFolder="" count="2" memberValueDatatype="20" unbalanced="0"/>
    <cacheHierarchy uniqueName="[ผลผลิตยางพาราแยกตามจังหวัด].[ผลผลิตต่อเนื้อที่เก็บเกี่ยว(กก.)]" caption="ผลผลิตต่อเนื้อที่เก็บเกี่ยว(กก.)" attribute="1" defaultMemberUniqueName="[ผลผลิตยางพาราแยกตามจังหวัด].[ผลผลิตต่อเนื้อที่เก็บเกี่ยว(กก.)].[All]" allUniqueName="[ผลผลิตยางพาราแยกตามจังหวัด].[ผลผลิตต่อเนื้อที่เก็บเกี่ยว(กก.)].[All]" dimensionUniqueName="[ผลผลิตยางพาราแยกตามจังหวัด]" displayFolder="" count="2" memberValueDatatype="5" unbalanced="0"/>
    <cacheHierarchy uniqueName="[ภูมิภาค].[ภูมิภาค]" caption="ภูมิภาค" attribute="1" defaultMemberUniqueName="[ภูมิภาค].[ภูมิภาค].[All]" allUniqueName="[ภูมิภาค].[ภูมิภาค].[All]" dimensionUniqueName="[ภูมิภาค]" displayFolder="" count="2" memberValueDatatype="130" unbalanced="0"/>
    <cacheHierarchy uniqueName="[Measures].[__XL_Count ปริมาณนำเข้าส่งออก]" caption="__XL_Count ปริมาณนำเข้าส่งออก" measure="1" displayFolder="" measureGroup="ปริมาณนำเข้าส่งออก" count="0" hidden="1"/>
    <cacheHierarchy uniqueName="[Measures].[__XL_Count ผลผลิตยางพาราแยกตามจังหวัด]" caption="__XL_Count ผลผลิตยางพาราแยกตามจังหวัด" measure="1" displayFolder="" measureGroup="ผลผลิตยางพาราแยกตามจังหวัด" count="0" hidden="1"/>
    <cacheHierarchy uniqueName="[Measures].[__XL_Count เดือน]" caption="__XL_Count เดือน" measure="1" displayFolder="" measureGroup="เดือน" count="0" hidden="1"/>
    <cacheHierarchy uniqueName="[Measures].[__XL_Count จังหวัด]" caption="__XL_Count จังหวัด" measure="1" displayFolder="" measureGroup="จังหวัด" count="0" hidden="1"/>
    <cacheHierarchy uniqueName="[Measures].[__XL_Count เนื้อที่]" caption="__XL_Count เนื้อที่" measure="1" displayFolder="" measureGroup="เนื้อที่" count="0" hidden="1"/>
    <cacheHierarchy uniqueName="[Measures].[__XL_Count ภูมิภาค]" caption="__XL_Count ภูมิภาค" measure="1" displayFolder="" measureGroup="ภูมิภาค" count="0" hidden="1"/>
    <cacheHierarchy uniqueName="[Measures].[__XL_Count ผลผลิต]" caption="__XL_Count ผลผลิต" measure="1" displayFolder="" measureGroup="ผลผลิต" count="0" hidden="1"/>
    <cacheHierarchy uniqueName="[Measures].[__No measures defined]" caption="__No measures defined" measure="1" displayFolder="" count="0" hidden="1"/>
    <cacheHierarchy uniqueName="[Measures].[Sum of ดุลการค้า]" caption="Sum of ดุลการค้า" measure="1" displayFolder="" measureGroup="ปริมาณนำเข้าส่งออก" count="0" hidden="1">
      <extLst>
        <ext xmlns:x15="http://schemas.microsoft.com/office/spreadsheetml/2010/11/main" uri="{B97F6D7D-B522-45F9-BDA1-12C45D357490}">
          <x15:cacheHierarchy aggregatedColumn="8"/>
        </ext>
      </extLst>
    </cacheHierarchy>
    <cacheHierarchy uniqueName="[Measures].[Sum of มูลค่าการส่งออก]" caption="Sum of มูลค่าการส่งออก" measure="1" displayFolder="" measureGroup="ปริมาณนำเข้าส่งออก" count="0" hidden="1">
      <extLst>
        <ext xmlns:x15="http://schemas.microsoft.com/office/spreadsheetml/2010/11/main" uri="{B97F6D7D-B522-45F9-BDA1-12C45D357490}">
          <x15:cacheHierarchy aggregatedColumn="7"/>
        </ext>
      </extLst>
    </cacheHierarchy>
    <cacheHierarchy uniqueName="[Measures].[Sum of มูลค่าการนำเข้า]" caption="Sum of มูลค่าการนำเข้า" measure="1" displayFolder="" measureGroup="ปริมาณนำเข้าส่งออก" count="0" hidden="1">
      <extLst>
        <ext xmlns:x15="http://schemas.microsoft.com/office/spreadsheetml/2010/11/main" uri="{B97F6D7D-B522-45F9-BDA1-12C45D357490}">
          <x15:cacheHierarchy aggregatedColumn="6"/>
        </ext>
      </extLst>
    </cacheHierarchy>
    <cacheHierarchy uniqueName="[Measures].[Sum of ปริมาณการนำเข้า]" caption="Sum of ปริมาณการนำเข้า" measure="1" displayFolder="" measureGroup="ปริมาณนำเข้าส่งออก" count="0" hidden="1">
      <extLst>
        <ext xmlns:x15="http://schemas.microsoft.com/office/spreadsheetml/2010/11/main" uri="{B97F6D7D-B522-45F9-BDA1-12C45D357490}">
          <x15:cacheHierarchy aggregatedColumn="4"/>
        </ext>
      </extLst>
    </cacheHierarchy>
    <cacheHierarchy uniqueName="[Measures].[Sum of ปริมาณการส่งออก]" caption="Sum of ปริมาณการส่งออก" measure="1" displayFolder="" measureGroup="ปริมาณนำเข้าส่งออก" count="0" hidden="1">
      <extLst>
        <ext xmlns:x15="http://schemas.microsoft.com/office/spreadsheetml/2010/11/main" uri="{B97F6D7D-B522-45F9-BDA1-12C45D357490}">
          <x15:cacheHierarchy aggregatedColumn="5"/>
        </ext>
      </extLst>
    </cacheHierarchy>
    <cacheHierarchy uniqueName="[Measures].[Sum of ผลผลิต(ตัน)]" caption="Sum of ผลผลิต(ตัน)" measure="1" displayFolder="" measureGroup="ผลผลิตยางพาราแยกตามจังหวัด"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เนื้อที่เก็บเกี่ยว(ไร่)]" caption="Sum of เนื้อที่เก็บเกี่ยว(ไร่)" measure="1" displayFolder="" measureGroup="ผลผลิตยางพาราแยกตามจังหวัด"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ภูมิภาค]" caption="Count of ภูมิภาค" measure="1" displayFolder="" measureGroup="ผลผลิตยางพาราแยกตามจังหวัด" count="0" hidden="1">
      <extLst>
        <ext xmlns:x15="http://schemas.microsoft.com/office/spreadsheetml/2010/11/main" uri="{B97F6D7D-B522-45F9-BDA1-12C45D357490}">
          <x15:cacheHierarchy aggregatedColumn="10"/>
        </ext>
      </extLst>
    </cacheHierarchy>
    <cacheHierarchy uniqueName="[Measures].[Count of จังหวัด]" caption="Count of จังหวัด" measure="1" displayFolder="" measureGroup="ผลผลิตยางพาราแยกตามจังหวัด" count="0" hidden="1">
      <extLst>
        <ext xmlns:x15="http://schemas.microsoft.com/office/spreadsheetml/2010/11/main" uri="{B97F6D7D-B522-45F9-BDA1-12C45D357490}">
          <x15:cacheHierarchy aggregatedColumn="11"/>
        </ext>
      </extLst>
    </cacheHierarchy>
  </cacheHierarchies>
  <kpis count="0"/>
  <dimensions count="8">
    <dimension measure="1" name="Measures" uniqueName="[Measures]" caption="Measures"/>
    <dimension name="จังหวัด" uniqueName="[จังหวัด]" caption="จังหวัด"/>
    <dimension name="เดือน" uniqueName="[เดือน]" caption="เดือน"/>
    <dimension name="เนื้อที่" uniqueName="[เนื้อที่]" caption="เนื้อที่"/>
    <dimension name="ปริมาณนำเข้าส่งออก" uniqueName="[ปริมาณนำเข้าส่งออก]" caption="ปริมาณนำเข้าส่งออก"/>
    <dimension name="ผลผลิต" uniqueName="[ผลผลิต]" caption="ผลผลิต"/>
    <dimension name="ผลผลิตยางพาราแยกตามจังหวัด" uniqueName="[ผลผลิตยางพาราแยกตามจังหวัด]" caption="ผลผลิตยางพาราแยกตามจังหวัด"/>
    <dimension name="ภูมิภาค" uniqueName="[ภูมิภาค]" caption="ภูมิภาค"/>
  </dimensions>
  <measureGroups count="7">
    <measureGroup name="จังหวัด" caption="จังหวัด"/>
    <measureGroup name="เดือน" caption="เดือน"/>
    <measureGroup name="เนื้อที่" caption="เนื้อที่"/>
    <measureGroup name="ปริมาณนำเข้าส่งออก" caption="ปริมาณนำเข้าส่งออก"/>
    <measureGroup name="ผลผลิต" caption="ผลผลิต"/>
    <measureGroup name="ผลผลิตยางพาราแยกตามจังหวัด" caption="ผลผลิตยางพาราแยกตามจังหวัด"/>
    <measureGroup name="ภูมิภาค" caption="ภูมิภาค"/>
  </measureGroups>
  <maps count="12">
    <map measureGroup="0" dimension="1"/>
    <map measureGroup="1" dimension="2"/>
    <map measureGroup="2" dimension="3"/>
    <map measureGroup="3" dimension="2"/>
    <map measureGroup="3" dimension="4"/>
    <map measureGroup="4" dimension="5"/>
    <map measureGroup="5" dimension="1"/>
    <map measureGroup="5" dimension="3"/>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63.613101967596" backgroundQuery="1" createdVersion="3" refreshedVersion="8" minRefreshableVersion="3" recordCount="0" supportSubquery="1" supportAdvancedDrill="1" xr:uid="{B8FAFCF7-4E77-4DC3-A061-ADFA87A5ECB4}">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จังหวัด].[จังหวัด]" caption="จังหวัด" attribute="1" defaultMemberUniqueName="[จังหวัด].[จังหวัด].[All]" allUniqueName="[จังหวัด].[จังหวัด].[All]" dimensionUniqueName="[จังหวัด]" displayFolder="" count="0" memberValueDatatype="130" unbalanced="0"/>
    <cacheHierarchy uniqueName="[เดือน].[เดือน]" caption="เดือน" attribute="1" defaultMemberUniqueName="[เดือน].[เดือน].[All]" allUniqueName="[เดือน].[เดือน].[All]" dimensionUniqueName="[เดือน]" displayFolder="" count="0" memberValueDatatype="130" unbalanced="0"/>
    <cacheHierarchy uniqueName="[เนื้อที่].[เนื้อที่เก็บเกี่ยว(ไร่)]" caption="เนื้อที่เก็บเกี่ยว(ไร่)" attribute="1" defaultMemberUniqueName="[เนื้อที่].[เนื้อที่เก็บเกี่ยว(ไร่)].[All]" allUniqueName="[เนื้อที่].[เนื้อที่เก็บเกี่ยว(ไร่)].[All]" dimensionUniqueName="[เนื้อที่]" displayFolder="" count="0" memberValueDatatype="20" unbalanced="0"/>
    <cacheHierarchy uniqueName="[ปริมาณนำเข้าส่งออก].[เดือน]" caption="เดือน" attribute="1" defaultMemberUniqueName="[ปริมาณนำเข้าส่งออก].[เดือน].[All]" allUniqueName="[ปริมาณนำเข้าส่งออก].[เดือน].[All]" dimensionUniqueName="[ปริมาณนำเข้าส่งออก]" displayFolder="" count="2" memberValueDatatype="130" unbalanced="0"/>
    <cacheHierarchy uniqueName="[ปริมาณนำเข้าส่งออก].[ปริมาณการนำเข้า]" caption="ปริมาณการนำเข้า" attribute="1" defaultMemberUniqueName="[ปริมาณนำเข้าส่งออก].[ปริมาณการนำเข้า].[All]" allUniqueName="[ปริมาณนำเข้าส่งออก].[ปริมาณการนำเข้า].[All]" dimensionUniqueName="[ปริมาณนำเข้าส่งออก]" displayFolder="" count="0" memberValueDatatype="5" unbalanced="0"/>
    <cacheHierarchy uniqueName="[ปริมาณนำเข้าส่งออก].[ปริมาณการส่งออก]" caption="ปริมาณการส่งออก" attribute="1" defaultMemberUniqueName="[ปริมาณนำเข้าส่งออก].[ปริมาณการส่งออก].[All]" allUniqueName="[ปริมาณนำเข้าส่งออก].[ปริมาณการส่งออก].[All]" dimensionUniqueName="[ปริมาณนำเข้าส่งออก]" displayFolder="" count="0" memberValueDatatype="5" unbalanced="0"/>
    <cacheHierarchy uniqueName="[ปริมาณนำเข้าส่งออก].[มูลค่าการนำเข้า]" caption="มูลค่าการนำเข้า" attribute="1" defaultMemberUniqueName="[ปริมาณนำเข้าส่งออก].[มูลค่าการนำเข้า].[All]" allUniqueName="[ปริมาณนำเข้าส่งออก].[มูลค่าการนำเข้า].[All]" dimensionUniqueName="[ปริมาณนำเข้าส่งออก]" displayFolder="" count="0" memberValueDatatype="5" unbalanced="0"/>
    <cacheHierarchy uniqueName="[ปริมาณนำเข้าส่งออก].[มูลค่าการส่งออก]" caption="มูลค่าการส่งออก" attribute="1" defaultMemberUniqueName="[ปริมาณนำเข้าส่งออก].[มูลค่าการส่งออก].[All]" allUniqueName="[ปริมาณนำเข้าส่งออก].[มูลค่าการส่งออก].[All]" dimensionUniqueName="[ปริมาณนำเข้าส่งออก]" displayFolder="" count="0" memberValueDatatype="5" unbalanced="0"/>
    <cacheHierarchy uniqueName="[ปริมาณนำเข้าส่งออก].[ดุลการค้า]" caption="ดุลการค้า" attribute="1" defaultMemberUniqueName="[ปริมาณนำเข้าส่งออก].[ดุลการค้า].[All]" allUniqueName="[ปริมาณนำเข้าส่งออก].[ดุลการค้า].[All]" dimensionUniqueName="[ปริมาณนำเข้าส่งออก]" displayFolder="" count="0" memberValueDatatype="5" unbalanced="0"/>
    <cacheHierarchy uniqueName="[ผลผลิต].[ผลผลิต(ตัน)]" caption="ผลผลิต(ตัน)" attribute="1" defaultMemberUniqueName="[ผลผลิต].[ผลผลิต(ตัน)].[All]" allUniqueName="[ผลผลิต].[ผลผลิต(ตัน)].[All]" dimensionUniqueName="[ผลผลิต]" displayFolder="" count="0" memberValueDatatype="20" unbalanced="0"/>
    <cacheHierarchy uniqueName="[ผลผลิตยางพาราแยกตามจังหวัด].[ภูมิภาค]" caption="ภูมิภาค" attribute="1" defaultMemberUniqueName="[ผลผลิตยางพาราแยกตามจังหวัด].[ภูมิภาค].[All]" allUniqueName="[ผลผลิตยางพาราแยกตามจังหวัด].[ภูมิภาค].[All]" dimensionUniqueName="[ผลผลิตยางพาราแยกตามจังหวัด]" displayFolder="" count="2" memberValueDatatype="130" unbalanced="0"/>
    <cacheHierarchy uniqueName="[ผลผลิตยางพาราแยกตามจังหวัด].[จังหวัด]" caption="จังหวัด" attribute="1" defaultMemberUniqueName="[ผลผลิตยางพาราแยกตามจังหวัด].[จังหวัด].[All]" allUniqueName="[ผลผลิตยางพาราแยกตามจังหวัด].[จังหวัด].[All]" dimensionUniqueName="[ผลผลิตยางพาราแยกตามจังหวัด]" displayFolder="" count="2" memberValueDatatype="130" unbalanced="0"/>
    <cacheHierarchy uniqueName="[ผลผลิตยางพาราแยกตามจังหวัด].[ผลผลิต(ตัน)]" caption="ผลผลิต(ตัน)" attribute="1" defaultMemberUniqueName="[ผลผลิตยางพาราแยกตามจังหวัด].[ผลผลิต(ตัน)].[All]" allUniqueName="[ผลผลิตยางพาราแยกตามจังหวัด].[ผลผลิต(ตัน)].[All]" dimensionUniqueName="[ผลผลิตยางพาราแยกตามจังหวัด]" displayFolder="" count="2" memberValueDatatype="20" unbalanced="0"/>
    <cacheHierarchy uniqueName="[ผลผลิตยางพาราแยกตามจังหวัด].[สัดส่วน]" caption="สัดส่วน" attribute="1" defaultMemberUniqueName="[ผลผลิตยางพาราแยกตามจังหวัด].[สัดส่วน].[All]" allUniqueName="[ผลผลิตยางพาราแยกตามจังหวัด].[สัดส่วน].[All]" dimensionUniqueName="[ผลผลิตยางพาราแยกตามจังหวัด]" displayFolder="" count="0" memberValueDatatype="5" unbalanced="0"/>
    <cacheHierarchy uniqueName="[ผลผลิตยางพาราแยกตามจังหวัด].[เนื้อที่เก็บเกี่ยว(ไร่)]" caption="เนื้อที่เก็บเกี่ยว(ไร่)" attribute="1" defaultMemberUniqueName="[ผลผลิตยางพาราแยกตามจังหวัด].[เนื้อที่เก็บเกี่ยว(ไร่)].[All]" allUniqueName="[ผลผลิตยางพาราแยกตามจังหวัด].[เนื้อที่เก็บเกี่ยว(ไร่)].[All]" dimensionUniqueName="[ผลผลิตยางพาราแยกตามจังหวัด]" displayFolder="" count="2" memberValueDatatype="20" unbalanced="0"/>
    <cacheHierarchy uniqueName="[ผลผลิตยางพาราแยกตามจังหวัด].[ผลผลิตต่อเนื้อที่เก็บเกี่ยว(กก.)]" caption="ผลผลิตต่อเนื้อที่เก็บเกี่ยว(กก.)" attribute="1" defaultMemberUniqueName="[ผลผลิตยางพาราแยกตามจังหวัด].[ผลผลิตต่อเนื้อที่เก็บเกี่ยว(กก.)].[All]" allUniqueName="[ผลผลิตยางพาราแยกตามจังหวัด].[ผลผลิตต่อเนื้อที่เก็บเกี่ยว(กก.)].[All]" dimensionUniqueName="[ผลผลิตยางพาราแยกตามจังหวัด]" displayFolder="" count="0" memberValueDatatype="5" unbalanced="0"/>
    <cacheHierarchy uniqueName="[ภูมิภาค].[ภูมิภาค]" caption="ภูมิภาค" attribute="1" defaultMemberUniqueName="[ภูมิภาค].[ภูมิภาค].[All]" allUniqueName="[ภูมิภาค].[ภูมิภาค].[All]" dimensionUniqueName="[ภูมิภาค]" displayFolder="" count="0" memberValueDatatype="130" unbalanced="0"/>
    <cacheHierarchy uniqueName="[Measures].[__XL_Count ปริมาณนำเข้าส่งออก]" caption="__XL_Count ปริมาณนำเข้าส่งออก" measure="1" displayFolder="" measureGroup="ปริมาณนำเข้าส่งออก" count="0" hidden="1"/>
    <cacheHierarchy uniqueName="[Measures].[__XL_Count ผลผลิตยางพาราแยกตามจังหวัด]" caption="__XL_Count ผลผลิตยางพาราแยกตามจังหวัด" measure="1" displayFolder="" measureGroup="ผลผลิตยางพาราแยกตามจังหวัด" count="0" hidden="1"/>
    <cacheHierarchy uniqueName="[Measures].[__XL_Count เดือน]" caption="__XL_Count เดือน" measure="1" displayFolder="" measureGroup="เดือน" count="0" hidden="1"/>
    <cacheHierarchy uniqueName="[Measures].[__XL_Count จังหวัด]" caption="__XL_Count จังหวัด" measure="1" displayFolder="" measureGroup="จังหวัด" count="0" hidden="1"/>
    <cacheHierarchy uniqueName="[Measures].[__XL_Count เนื้อที่]" caption="__XL_Count เนื้อที่" measure="1" displayFolder="" measureGroup="เนื้อที่" count="0" hidden="1"/>
    <cacheHierarchy uniqueName="[Measures].[__XL_Count ภูมิภาค]" caption="__XL_Count ภูมิภาค" measure="1" displayFolder="" measureGroup="ภูมิภาค" count="0" hidden="1"/>
    <cacheHierarchy uniqueName="[Measures].[__XL_Count ผลผลิต]" caption="__XL_Count ผลผลิต" measure="1" displayFolder="" measureGroup="ผลผลิต" count="0" hidden="1"/>
    <cacheHierarchy uniqueName="[Measures].[__No measures defined]" caption="__No measures defined" measure="1" displayFolder="" count="0" hidden="1"/>
    <cacheHierarchy uniqueName="[Measures].[Sum of ดุลการค้า]" caption="Sum of ดุลการค้า" measure="1" displayFolder="" measureGroup="ปริมาณนำเข้าส่งออก" count="0" hidden="1">
      <extLst>
        <ext xmlns:x15="http://schemas.microsoft.com/office/spreadsheetml/2010/11/main" uri="{B97F6D7D-B522-45F9-BDA1-12C45D357490}">
          <x15:cacheHierarchy aggregatedColumn="8"/>
        </ext>
      </extLst>
    </cacheHierarchy>
    <cacheHierarchy uniqueName="[Measures].[Sum of มูลค่าการส่งออก]" caption="Sum of มูลค่าการส่งออก" measure="1" displayFolder="" measureGroup="ปริมาณนำเข้าส่งออก" count="0" hidden="1">
      <extLst>
        <ext xmlns:x15="http://schemas.microsoft.com/office/spreadsheetml/2010/11/main" uri="{B97F6D7D-B522-45F9-BDA1-12C45D357490}">
          <x15:cacheHierarchy aggregatedColumn="7"/>
        </ext>
      </extLst>
    </cacheHierarchy>
    <cacheHierarchy uniqueName="[Measures].[Sum of มูลค่าการนำเข้า]" caption="Sum of มูลค่าการนำเข้า" measure="1" displayFolder="" measureGroup="ปริมาณนำเข้าส่งออก" count="0" hidden="1">
      <extLst>
        <ext xmlns:x15="http://schemas.microsoft.com/office/spreadsheetml/2010/11/main" uri="{B97F6D7D-B522-45F9-BDA1-12C45D357490}">
          <x15:cacheHierarchy aggregatedColumn="6"/>
        </ext>
      </extLst>
    </cacheHierarchy>
    <cacheHierarchy uniqueName="[Measures].[Sum of ปริมาณการนำเข้า]" caption="Sum of ปริมาณการนำเข้า" measure="1" displayFolder="" measureGroup="ปริมาณนำเข้าส่งออก" count="0" hidden="1">
      <extLst>
        <ext xmlns:x15="http://schemas.microsoft.com/office/spreadsheetml/2010/11/main" uri="{B97F6D7D-B522-45F9-BDA1-12C45D357490}">
          <x15:cacheHierarchy aggregatedColumn="4"/>
        </ext>
      </extLst>
    </cacheHierarchy>
    <cacheHierarchy uniqueName="[Measures].[Sum of ปริมาณการส่งออก]" caption="Sum of ปริมาณการส่งออก" measure="1" displayFolder="" measureGroup="ปริมาณนำเข้าส่งออก" count="0" hidden="1">
      <extLst>
        <ext xmlns:x15="http://schemas.microsoft.com/office/spreadsheetml/2010/11/main" uri="{B97F6D7D-B522-45F9-BDA1-12C45D357490}">
          <x15:cacheHierarchy aggregatedColumn="5"/>
        </ext>
      </extLst>
    </cacheHierarchy>
    <cacheHierarchy uniqueName="[Measures].[Sum of ผลผลิต(ตัน)]" caption="Sum of ผลผลิต(ตัน)" measure="1" displayFolder="" measureGroup="ผลผลิตยางพาราแยกตามจังหวัด" count="0" hidden="1">
      <extLst>
        <ext xmlns:x15="http://schemas.microsoft.com/office/spreadsheetml/2010/11/main" uri="{B97F6D7D-B522-45F9-BDA1-12C45D357490}">
          <x15:cacheHierarchy aggregatedColumn="12"/>
        </ext>
      </extLst>
    </cacheHierarchy>
    <cacheHierarchy uniqueName="[Measures].[Sum of เนื้อที่เก็บเกี่ยว(ไร่)]" caption="Sum of เนื้อที่เก็บเกี่ยว(ไร่)" measure="1" displayFolder="" measureGroup="ผลผลิตยางพาราแยกตามจังหวัด"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85287282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D9BC75-B244-4D26-BB3C-B9FD700D9A1E}" name="ดุลการค้า"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D16" firstHeaderRow="0" firstDataRow="1" firstDataCol="1"/>
  <pivotFields count="4">
    <pivotField axis="axisRow" allDrilled="1" subtotalTop="0" showAll="0" sortType="ascending" defaultSubtotal="0" defaultAttributeDrillState="1">
      <items count="12">
        <item x="7"/>
        <item x="2"/>
        <item x="9"/>
        <item x="10"/>
        <item x="6"/>
        <item x="8"/>
        <item x="0"/>
        <item x="11"/>
        <item x="1"/>
        <item x="3"/>
        <item x="5"/>
        <item x="4"/>
      </items>
    </pivotField>
    <pivotField dataField="1" subtotalTop="0" showAll="0" defaultSubtotal="0"/>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มูลค่าการส่งออก" fld="1" baseField="0" baseItem="0"/>
    <dataField name="Sum of มูลค่าการนำเข้า" fld="2" baseField="0" baseItem="0"/>
    <dataField name="Sum of ดุลการค้า"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ปริมาณนำเข้าส่งออก">
        <x15:activeTabTopLevelEntity name="[ปริมาณนำเข้าส่งออก]"/>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D3FD0A-CA15-463B-9C0A-C704F11CA934}" name="ปริมาณนำเข้าส่งออก"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C16" firstHeaderRow="0" firstDataRow="1" firstDataCol="1"/>
  <pivotFields count="3">
    <pivotField axis="axisRow" allDrilled="1" subtotalTop="0" showAll="0" sortType="ascending" defaultSubtotal="0" defaultAttributeDrillState="1">
      <items count="12">
        <item x="7"/>
        <item x="2"/>
        <item x="9"/>
        <item x="10"/>
        <item x="6"/>
        <item x="8"/>
        <item x="0"/>
        <item x="11"/>
        <item x="1"/>
        <item x="3"/>
        <item x="5"/>
        <item x="4"/>
      </items>
    </pivotField>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ปริมาณการส่งออก" fld="1" baseField="0" baseItem="0"/>
    <dataField name="Sum of ปริมาณการนำเข้า"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ปริมาณนำเข้าส่งออก">
        <x15:activeTabTopLevelEntity name="[ปริมาณนำเข้าส่งออก]"/>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F785D2-4DB4-4379-BDA5-AA2A54EC662D}" name="category" cacheId="1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fieldListSortAscending="1">
  <location ref="A3:F5" firstHeaderRow="0" firstDataRow="1" firstDataCol="1"/>
  <pivotFields count="6">
    <pivotField axis="axisRow" allDrilled="1" subtotalTop="0" showAll="0" sortType="ascending" defaultAttributeDrillState="1">
      <items count="2">
        <item s="1" x="0"/>
        <item t="default"/>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2">
    <i>
      <x/>
    </i>
    <i t="grand">
      <x/>
    </i>
  </rowItems>
  <colFields count="1">
    <field x="-2"/>
  </colFields>
  <colItems count="5">
    <i>
      <x/>
    </i>
    <i i="1">
      <x v="1"/>
    </i>
    <i i="2">
      <x v="2"/>
    </i>
    <i i="3">
      <x v="3"/>
    </i>
    <i i="4">
      <x v="4"/>
    </i>
  </colItems>
  <dataFields count="5">
    <dataField name="Sum of ปริมาณการนำเข้า" fld="1" baseField="0" baseItem="0"/>
    <dataField name="Sum of ปริมาณการส่งออก" fld="2" baseField="0" baseItem="0"/>
    <dataField name="Sum of มูลค่าการนำเข้า" fld="3" baseField="0" baseItem="0"/>
    <dataField name="Sum of มูลค่าการส่งออก" fld="4" baseField="0" baseItem="0"/>
    <dataField name="Sum of ดุลการค้า" fld="5" baseField="0" baseItem="0"/>
  </dataFields>
  <pivotHierarchies count="3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ปริมาณนำเข้าส่งออก">
        <x15:activeTabTopLevelEntity name="[ปริมาณนำเข้าส่งออก]"/>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E71676-1BD2-4DBF-A0FD-4B2BB811A5F5}" name="ภาพภาค"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ผลผลิต(ตัน)" fld="1"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5"/>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2"/>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0" count="1" selected="0">
            <x v="0"/>
          </reference>
        </references>
      </pivotArea>
    </chartFormat>
    <chartFormat chart="2" format="16">
      <pivotArea type="data" outline="0" fieldPosition="0">
        <references count="2">
          <reference field="4294967294" count="1" selected="0">
            <x v="0"/>
          </reference>
          <reference field="0" count="1" selected="0">
            <x v="1"/>
          </reference>
        </references>
      </pivotArea>
    </chartFormat>
    <chartFormat chart="2" format="17">
      <pivotArea type="data" outline="0" fieldPosition="0">
        <references count="2">
          <reference field="4294967294" count="1" selected="0">
            <x v="0"/>
          </reference>
          <reference field="0" count="1" selected="0">
            <x v="2"/>
          </reference>
        </references>
      </pivotArea>
    </chartFormat>
    <chartFormat chart="2" format="18">
      <pivotArea type="data" outline="0" fieldPosition="0">
        <references count="2">
          <reference field="4294967294" count="1" selected="0">
            <x v="0"/>
          </reference>
          <reference field="0" count="1" selected="0">
            <x v="3"/>
          </reference>
        </references>
      </pivotArea>
    </chartFormat>
    <chartFormat chart="2" format="19">
      <pivotArea type="data" outline="0" fieldPosition="0">
        <references count="2">
          <reference field="4294967294" count="1" selected="0">
            <x v="0"/>
          </reference>
          <reference field="0" count="1" selected="0">
            <x v="4"/>
          </reference>
        </references>
      </pivotArea>
    </chartFormat>
    <chartFormat chart="2" format="20">
      <pivotArea type="data" outline="0" fieldPosition="0">
        <references count="2">
          <reference field="4294967294" count="1" selected="0">
            <x v="0"/>
          </reference>
          <reference field="0" count="1" selected="0">
            <x v="5"/>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ผลผลิตยางพาราแยกตามจังหวัด">
        <x15:activeTabTopLevelEntity name="[ผลผลิตยางพาราแยกตามจังหวัด]"/>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86F8FD-A1D0-477F-8852-3306F888DC61}" name="ภาคพท" cacheId="4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B10"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เนื้อที่เก็บเกี่ยว(ไร่)" fld="1"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5"/>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2"/>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0" count="1" selected="0">
            <x v="0"/>
          </reference>
        </references>
      </pivotArea>
    </chartFormat>
    <chartFormat chart="3" format="16">
      <pivotArea type="data" outline="0" fieldPosition="0">
        <references count="2">
          <reference field="4294967294" count="1" selected="0">
            <x v="0"/>
          </reference>
          <reference field="0" count="1" selected="0">
            <x v="1"/>
          </reference>
        </references>
      </pivotArea>
    </chartFormat>
    <chartFormat chart="3" format="17">
      <pivotArea type="data" outline="0" fieldPosition="0">
        <references count="2">
          <reference field="4294967294" count="1" selected="0">
            <x v="0"/>
          </reference>
          <reference field="0" count="1" selected="0">
            <x v="2"/>
          </reference>
        </references>
      </pivotArea>
    </chartFormat>
    <chartFormat chart="3" format="18">
      <pivotArea type="data" outline="0" fieldPosition="0">
        <references count="2">
          <reference field="4294967294" count="1" selected="0">
            <x v="0"/>
          </reference>
          <reference field="0" count="1" selected="0">
            <x v="3"/>
          </reference>
        </references>
      </pivotArea>
    </chartFormat>
    <chartFormat chart="3" format="19">
      <pivotArea type="data" outline="0" fieldPosition="0">
        <references count="2">
          <reference field="4294967294" count="1" selected="0">
            <x v="0"/>
          </reference>
          <reference field="0" count="1" selected="0">
            <x v="4"/>
          </reference>
        </references>
      </pivotArea>
    </chartFormat>
    <chartFormat chart="3" format="20">
      <pivotArea type="data" outline="0" fieldPosition="0">
        <references count="2">
          <reference field="4294967294" count="1" selected="0">
            <x v="0"/>
          </reference>
          <reference field="0" count="1" selected="0">
            <x v="5"/>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ผลผลิตยางพาราแยกตามจังหวัด">
        <x15:activeTabTopLevelEntity name="[ผลผลิตยางพาราแยกตามจังหวัด]"/>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59270E-3986-4661-9B3A-9F9D221D268D}" name="top10"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9"/>
    </i>
    <i>
      <x v="8"/>
    </i>
    <i>
      <x v="2"/>
    </i>
    <i>
      <x v="1"/>
    </i>
    <i>
      <x v="6"/>
    </i>
    <i>
      <x v="4"/>
    </i>
    <i>
      <x v="5"/>
    </i>
    <i>
      <x v="7"/>
    </i>
    <i>
      <x v="3"/>
    </i>
    <i>
      <x/>
    </i>
    <i t="grand">
      <x/>
    </i>
  </rowItems>
  <colItems count="1">
    <i/>
  </colItems>
  <dataFields count="1">
    <dataField name="Sum of ผลผลิต(ตัน)" fld="1"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0">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ผลผลิตยางพาราแยกตามจังหวัด">
        <x15:activeTabTopLevelEntity name="[ผลผลิตยางพาราแยกตามจังหวัด]"/>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8C76C3-640F-4E7D-B1F4-5DB66CA22438}" name="แผนที่" cacheId="4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71" firstHeaderRow="1" firstDataRow="1" firstDataCol="1"/>
  <pivotFields count="2">
    <pivotField axis="axisRow" allDrilled="1" subtotalTop="0" showAll="0" dataSourceSort="1" defaultSubtotal="0" defaultAttributeDrillState="1">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s>
    </pivotField>
    <pivotField dataField="1" subtotalTop="0" showAll="0" defaultSubtotal="0"/>
  </pivotFields>
  <rowFields count="1">
    <field x="0"/>
  </rowFields>
  <rowItems count="6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t="grand">
      <x/>
    </i>
  </rowItems>
  <colItems count="1">
    <i/>
  </colItems>
  <dataFields count="1">
    <dataField name="Sum of ผลผลิต(ตัน)" fld="1"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ผลผลิตยางพาราแยกตามจังหวัด">
        <x15:activeTabTopLevelEntity name="[ผลผลิตยางพาราแยกตามจังหวัด]"/>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4E6F98B-E16B-43F5-8ED5-BFBD5559ED0A}" name="รวม" cacheId="14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6" firstHeaderRow="0" firstDataRow="1" firstDataCol="1"/>
  <pivotFields count="4">
    <pivotField dataField="1" subtotalTop="0" showAll="0" defaultSubtotal="0"/>
    <pivotField axis="axisRow" allDrilled="1" subtotalTop="0" showAll="0" dataSourceSort="1" defaultSubtotal="0" defaultAttributeDrillState="1">
      <items count="5">
        <item s="1" x="0"/>
        <item s="1" x="1"/>
        <item s="1" x="2"/>
        <item s="1" x="3"/>
        <item s="1" x="4"/>
      </items>
    </pivotField>
    <pivotField dataField="1" subtotalTop="0" showAll="0" defaultSubtotal="0"/>
    <pivotField axis="axisRow" allDrilled="1" subtotalTop="0" showAll="0" dataSourceSort="1" defaultSubtotal="0" defaultAttributeDrillState="1">
      <items count="1">
        <item s="1" x="0"/>
      </items>
    </pivotField>
  </pivotFields>
  <rowFields count="2">
    <field x="1"/>
    <field x="3"/>
  </rowFields>
  <rowItems count="3">
    <i>
      <x/>
    </i>
    <i r="1">
      <x/>
    </i>
    <i t="grand">
      <x/>
    </i>
  </rowItems>
  <colFields count="1">
    <field x="-2"/>
  </colFields>
  <colItems count="2">
    <i>
      <x/>
    </i>
    <i i="1">
      <x v="1"/>
    </i>
  </colItems>
  <dataFields count="2">
    <dataField name="Sum of ผลผลิต(ตัน)" fld="0" baseField="0" baseItem="0"/>
    <dataField name="Sum of เนื้อที่เก็บเกี่ยว(ไร่)" fld="2"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ผลผลิตยางพาราแยกตามจังหวัด">
        <x15:activeTabTopLevelEntity name="[ผลผลิตยางพาราแยกตามจังหวัด]"/>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เดือน" xr10:uid="{7B1DBBB7-4716-400C-B85D-DE41599DD66C}" sourceName="[ปริมาณนำเข้าส่งออก].[เดือน]">
  <pivotTables>
    <pivotTable tabId="12" name="category"/>
  </pivotTables>
  <data>
    <olap pivotCacheId="1852872827">
      <levels count="2">
        <level uniqueName="[ปริมาณนำเข้าส่งออก].[เดือน].[(All)]" sourceCaption="(All)" count="0"/>
        <level uniqueName="[ปริมาณนำเข้าส่งออก].[เดือน].[เดือน]" sourceCaption="เดือน" count="12">
          <ranges>
            <range startItem="0">
              <i n="[ปริมาณนำเข้าส่งออก].[เดือน].&amp;[กรกฎาคม]" c="กรกฎาคม"/>
              <i n="[ปริมาณนำเข้าส่งออก].[เดือน].&amp;[กันยายน]" c="กันยายน"/>
              <i n="[ปริมาณนำเข้าส่งออก].[เดือน].&amp;[กุมภาพันธ์]" c="กุมภาพันธ์"/>
              <i n="[ปริมาณนำเข้าส่งออก].[เดือน].&amp;[ตุลาคม]" c="ตุลาคม"/>
              <i n="[ปริมาณนำเข้าส่งออก].[เดือน].&amp;[ธันวาคม]" c="ธันวาคม"/>
              <i n="[ปริมาณนำเข้าส่งออก].[เดือน].&amp;[พฤศจิกายน]" c="พฤศจิกายน"/>
              <i n="[ปริมาณนำเข้าส่งออก].[เดือน].&amp;[พฤษภาคม]" c="พฤษภาคม"/>
              <i n="[ปริมาณนำเข้าส่งออก].[เดือน].&amp;[มกราคม]" c="มกราคม"/>
              <i n="[ปริมาณนำเข้าส่งออก].[เดือน].&amp;[มิถุนายน]" c="มิถุนายน"/>
              <i n="[ปริมาณนำเข้าส่งออก].[เดือน].&amp;[มีนาคม]" c="มีนาคม"/>
              <i n="[ปริมาณนำเข้าส่งออก].[เดือน].&amp;[เมษายน]" c="เมษายน"/>
              <i n="[ปริมาณนำเข้าส่งออก].[เดือน].&amp;[สิงหาคม]" c="สิงหาคม"/>
            </range>
          </ranges>
        </level>
      </levels>
      <selections count="1">
        <selection n="[ปริมาณนำเข้าส่งออก].[เดือน].&amp;[มิถุนายน]"/>
      </selections>
    </olap>
  </data>
  <extLst>
    <x:ext xmlns:x15="http://schemas.microsoft.com/office/spreadsheetml/2010/11/main" uri="{470722E0-AACD-4C17-9CDC-17EF765DBC7E}">
      <x15:slicerCacheHideItemsWithNoData count="1">
        <x15:slicerCacheOlapLevelName uniqueName="[ปริมาณนำเข้าส่งออก].[เดือน].[เดือน]"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จังหวัด" xr10:uid="{841862CD-F944-4115-9F06-014D5C2CD233}" sourceName="[ผลผลิตยางพาราแยกตามจังหวัด].[จังหวัด]">
  <pivotTables>
    <pivotTable tabId="20" name="รวม"/>
  </pivotTables>
  <data>
    <olap pivotCacheId="122409111">
      <levels count="2">
        <level uniqueName="[ผลผลิตยางพาราแยกตามจังหวัด].[จังหวัด].[(All)]" sourceCaption="(All)" count="0"/>
        <level uniqueName="[ผลผลิตยางพาราแยกตามจังหวัด].[จังหวัด].[จังหวัด]" sourceCaption="จังหวัด" count="67">
          <ranges>
            <range startItem="0">
              <i n="[ผลผลิตยางพาราแยกตามจังหวัด].[จังหวัด].&amp;[กาญจนบุรี]" c="กาญจนบุรี"/>
              <i n="[ผลผลิตยางพาราแยกตามจังหวัด].[จังหวัด].&amp;[กาฬสินธุ์]" c="กาฬสินธุ์"/>
              <i n="[ผลผลิตยางพาราแยกตามจังหวัด].[จังหวัด].&amp;[กำแพงเพชร]" c="กำแพงเพชร"/>
              <i n="[ผลผลิตยางพาราแยกตามจังหวัด].[จังหวัด].&amp;[ขอนแก่น]" c="ขอนแก่น"/>
              <i n="[ผลผลิตยางพาราแยกตามจังหวัด].[จังหวัด].&amp;[จันทบุรี]" c="จันทบุรี"/>
              <i n="[ผลผลิตยางพาราแยกตามจังหวัด].[จังหวัด].&amp;[ฉะเชิงเทรา]" c="ฉะเชิงเทรา"/>
              <i n="[ผลผลิตยางพาราแยกตามจังหวัด].[จังหวัด].&amp;[ชลบุรี]" c="ชลบุรี"/>
              <i n="[ผลผลิตยางพาราแยกตามจังหวัด].[จังหวัด].&amp;[ชัยภูมิ]" c="ชัยภูมิ"/>
              <i n="[ผลผลิตยางพาราแยกตามจังหวัด].[จังหวัด].&amp;[เชียงราย]" c="เชียงราย"/>
              <i n="[ผลผลิตยางพาราแยกตามจังหวัด].[จังหวัด].&amp;[เชียงใหม่]" c="เชียงใหม่"/>
              <i n="[ผลผลิตยางพาราแยกตามจังหวัด].[จังหวัด].&amp;[ตราด]" c="ตราด"/>
              <i n="[ผลผลิตยางพาราแยกตามจังหวัด].[จังหวัด].&amp;[ตาก]" c="ตาก"/>
              <i n="[ผลผลิตยางพาราแยกตามจังหวัด].[จังหวัด].&amp;[นครนายก]" c="นครนายก"/>
              <i n="[ผลผลิตยางพาราแยกตามจังหวัด].[จังหวัด].&amp;[นครปฐม]" c="นครปฐม"/>
              <i n="[ผลผลิตยางพาราแยกตามจังหวัด].[จังหวัด].&amp;[นครพนม]" c="นครพนม"/>
              <i n="[ผลผลิตยางพาราแยกตามจังหวัด].[จังหวัด].&amp;[นครราชสีมา]" c="นครราชสีมา"/>
              <i n="[ผลผลิตยางพาราแยกตามจังหวัด].[จังหวัด].&amp;[นครสวรรค์]" c="นครสวรรค์"/>
              <i n="[ผลผลิตยางพาราแยกตามจังหวัด].[จังหวัด].&amp;[น่าน]" c="น่าน"/>
              <i n="[ผลผลิตยางพาราแยกตามจังหวัด].[จังหวัด].&amp;[บึงกาฬ]" c="บึงกาฬ"/>
              <i n="[ผลผลิตยางพาราแยกตามจังหวัด].[จังหวัด].&amp;[บุรีรัมย์]" c="บุรีรัมย์"/>
              <i n="[ผลผลิตยางพาราแยกตามจังหวัด].[จังหวัด].&amp;[ประจวบคีรีขันธ์]" c="ประจวบคีรีขันธ์"/>
              <i n="[ผลผลิตยางพาราแยกตามจังหวัด].[จังหวัด].&amp;[ปราจีนบุรี]" c="ปราจีนบุรี"/>
              <i n="[ผลผลิตยางพาราแยกตามจังหวัด].[จังหวัด].&amp;[พะเยา]" c="พะเยา"/>
              <i n="[ผลผลิตยางพาราแยกตามจังหวัด].[จังหวัด].&amp;[พิจิตร]" c="พิจิตร"/>
              <i n="[ผลผลิตยางพาราแยกตามจังหวัด].[จังหวัด].&amp;[พิษณุโลก]" c="พิษณุโลก"/>
              <i n="[ผลผลิตยางพาราแยกตามจังหวัด].[จังหวัด].&amp;[เพชรบุรี]" c="เพชรบุรี"/>
              <i n="[ผลผลิตยางพาราแยกตามจังหวัด].[จังหวัด].&amp;[เพชรบูรณ์]" c="เพชรบูรณ์"/>
              <i n="[ผลผลิตยางพาราแยกตามจังหวัด].[จังหวัด].&amp;[แพร่]" c="แพร่"/>
              <i n="[ผลผลิตยางพาราแยกตามจังหวัด].[จังหวัด].&amp;[มหาสารคาม]" c="มหาสารคาม"/>
              <i n="[ผลผลิตยางพาราแยกตามจังหวัด].[จังหวัด].&amp;[มุกดาหาร]" c="มุกดาหาร"/>
              <i n="[ผลผลิตยางพาราแยกตามจังหวัด].[จังหวัด].&amp;[แม่ฮ่องสอน]" c="แม่ฮ่องสอน"/>
              <i n="[ผลผลิตยางพาราแยกตามจังหวัด].[จังหวัด].&amp;[ยโสธร]" c="ยโสธร"/>
              <i n="[ผลผลิตยางพาราแยกตามจังหวัด].[จังหวัด].&amp;[ร้อยเอ็ด]" c="ร้อยเอ็ด"/>
              <i n="[ผลผลิตยางพาราแยกตามจังหวัด].[จังหวัด].&amp;[ระยอง]" c="ระยอง"/>
              <i n="[ผลผลิตยางพาราแยกตามจังหวัด].[จังหวัด].&amp;[ราชบุรี]" c="ราชบุรี"/>
              <i n="[ผลผลิตยางพาราแยกตามจังหวัด].[จังหวัด].&amp;[ลพบุรี]" c="ลพบุรี"/>
              <i n="[ผลผลิตยางพาราแยกตามจังหวัด].[จังหวัด].&amp;[ลำปาง]" c="ลำปาง"/>
              <i n="[ผลผลิตยางพาราแยกตามจังหวัด].[จังหวัด].&amp;[ลำพูน]" c="ลำพูน"/>
              <i n="[ผลผลิตยางพาราแยกตามจังหวัด].[จังหวัด].&amp;[เลย]" c="เลย"/>
              <i n="[ผลผลิตยางพาราแยกตามจังหวัด].[จังหวัด].&amp;[ศรีสะเกษ]" c="ศรีสะเกษ"/>
              <i n="[ผลผลิตยางพาราแยกตามจังหวัด].[จังหวัด].&amp;[สกลนคร]" c="สกลนคร"/>
              <i n="[ผลผลิตยางพาราแยกตามจังหวัด].[จังหวัด].&amp;[สระแก้ว]" c="สระแก้ว"/>
              <i n="[ผลผลิตยางพาราแยกตามจังหวัด].[จังหวัด].&amp;[สระบุรี]" c="สระบุรี"/>
              <i n="[ผลผลิตยางพาราแยกตามจังหวัด].[จังหวัด].&amp;[สุโขทัย]" c="สุโขทัย"/>
              <i n="[ผลผลิตยางพาราแยกตามจังหวัด].[จังหวัด].&amp;[สุพรรณบุรี]" c="สุพรรณบุรี"/>
              <i n="[ผลผลิตยางพาราแยกตามจังหวัด].[จังหวัด].&amp;[สุรินทร์]" c="สุรินทร์"/>
              <i n="[ผลผลิตยางพาราแยกตามจังหวัด].[จังหวัด].&amp;[หนองคาย]" c="หนองคาย"/>
              <i n="[ผลผลิตยางพาราแยกตามจังหวัด].[จังหวัด].&amp;[หนองบัวลำภู]" c="หนองบัวลำภู"/>
              <i n="[ผลผลิตยางพาราแยกตามจังหวัด].[จังหวัด].&amp;[อำนาจเจริญ]" c="อำนาจเจริญ"/>
              <i n="[ผลผลิตยางพาราแยกตามจังหวัด].[จังหวัด].&amp;[อุดรธานี]" c="อุดรธานี"/>
              <i n="[ผลผลิตยางพาราแยกตามจังหวัด].[จังหวัด].&amp;[อุตรดิตถ์]" c="อุตรดิตถ์"/>
              <i n="[ผลผลิตยางพาราแยกตามจังหวัด].[จังหวัด].&amp;[อุทัยธานี]" c="อุทัยธานี"/>
              <i n="[ผลผลิตยางพาราแยกตามจังหวัด].[จังหวัด].&amp;[อุบลราชธานี]" c="อุบลราชธานี"/>
              <i n="[ผลผลิตยางพาราแยกตามจังหวัด].[จังหวัด].&amp;[กระบี่]" c="กระบี่" nd="1"/>
              <i n="[ผลผลิตยางพาราแยกตามจังหวัด].[จังหวัด].&amp;[ชุมพร]" c="ชุมพร" nd="1"/>
              <i n="[ผลผลิตยางพาราแยกตามจังหวัด].[จังหวัด].&amp;[ตรัง]" c="ตรัง" nd="1"/>
              <i n="[ผลผลิตยางพาราแยกตามจังหวัด].[จังหวัด].&amp;[นครศรีธรรมราช]" c="นครศรีธรรมราช" nd="1"/>
              <i n="[ผลผลิตยางพาราแยกตามจังหวัด].[จังหวัด].&amp;[นราธิวาส]" c="นราธิวาส" nd="1"/>
              <i n="[ผลผลิตยางพาราแยกตามจังหวัด].[จังหวัด].&amp;[ปัตตานี]" c="ปัตตานี" nd="1"/>
              <i n="[ผลผลิตยางพาราแยกตามจังหวัด].[จังหวัด].&amp;[พังงา]" c="พังงา" nd="1"/>
              <i n="[ผลผลิตยางพาราแยกตามจังหวัด].[จังหวัด].&amp;[พัทลุง]" c="พัทลุง" nd="1"/>
              <i n="[ผลผลิตยางพาราแยกตามจังหวัด].[จังหวัด].&amp;[ภูเก็ต]" c="ภูเก็ต" nd="1"/>
              <i n="[ผลผลิตยางพาราแยกตามจังหวัด].[จังหวัด].&amp;[ยะลา]" c="ยะลา" nd="1"/>
              <i n="[ผลผลิตยางพาราแยกตามจังหวัด].[จังหวัด].&amp;[ระนอง]" c="ระนอง" nd="1"/>
              <i n="[ผลผลิตยางพาราแยกตามจังหวัด].[จังหวัด].&amp;[สงขลา]" c="สงขลา" nd="1"/>
              <i n="[ผลผลิตยางพาราแยกตามจังหวัด].[จังหวัด].&amp;[สตูล]" c="สตูล" nd="1"/>
              <i n="[ผลผลิตยางพาราแยกตามจังหวัด].[จังหวัด].&amp;[สุราษฎร์ธานี]" c="สุราษฎร์ธานี" nd="1"/>
            </range>
          </ranges>
        </level>
      </levels>
      <selections count="1">
        <selection n="[ผลผลิตยางพาราแยกตามจังหวัด].[จังหวัด].&amp;[กาญจนบุรี]"/>
      </selections>
    </olap>
  </data>
  <extLst>
    <x:ext xmlns:x15="http://schemas.microsoft.com/office/spreadsheetml/2010/11/main" uri="{470722E0-AACD-4C17-9CDC-17EF765DBC7E}">
      <x15:slicerCacheHideItemsWithNoData count="1">
        <x15:slicerCacheOlapLevelName uniqueName="[ผลผลิตยางพาราแยกตามจังหวัด].[จังหวัด].[จังหวัด]" count="14"/>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ภูมิภาค" xr10:uid="{5288E858-5FCE-45B5-A206-A09F63CFACC3}" sourceName="[ผลผลิตยางพาราแยกตามจังหวัด].[ภูมิภาค]">
  <pivotTables>
    <pivotTable tabId="20" name="รวม"/>
  </pivotTables>
  <data>
    <olap pivotCacheId="122409111">
      <levels count="2">
        <level uniqueName="[ผลผลิตยางพาราแยกตามจังหวัด].[ภูมิภาค].[(All)]" sourceCaption="(All)" count="0"/>
        <level uniqueName="[ผลผลิตยางพาราแยกตามจังหวัด].[ภูมิภาค].[ภูมิภาค]" sourceCaption="ภูมิภาค" count="6">
          <ranges>
            <range startItem="0">
              <i n="[ผลผลิตยางพาราแยกตามจังหวัด].[ภูมิภาค].&amp;[ภาคตะวันตก]" c="ภาคตะวันตก"/>
              <i n="[ผลผลิตยางพาราแยกตามจังหวัด].[ภูมิภาค].&amp;[ภาคกลาง]" c="ภาคกลาง" nd="1"/>
              <i n="[ผลผลิตยางพาราแยกตามจังหวัด].[ภูมิภาค].&amp;[ภาคตะวันออก]" c="ภาคตะวันออก" nd="1"/>
              <i n="[ผลผลิตยางพาราแยกตามจังหวัด].[ภูมิภาค].&amp;[ภาคตะวันออกเฉียงเหนือ]" c="ภาคตะวันออกเฉียงเหนือ" nd="1"/>
              <i n="[ผลผลิตยางพาราแยกตามจังหวัด].[ภูมิภาค].&amp;[ภาคใต้]" c="ภาคใต้" nd="1"/>
              <i n="[ผลผลิตยางพาราแยกตามจังหวัด].[ภูมิภาค].&amp;[ภาคเหนือ]" c="ภาคเหนือ" nd="1"/>
            </range>
          </ranges>
        </level>
      </levels>
      <selections count="5">
        <selection n="[ผลผลิตยางพาราแยกตามจังหวัด].[ภูมิภาค].&amp;[ภาคกลาง]"/>
        <selection n="[ผลผลิตยางพาราแยกตามจังหวัด].[ภูมิภาค].&amp;[ภาคตะวันตก]"/>
        <selection n="[ผลผลิตยางพาราแยกตามจังหวัด].[ภูมิภาค].&amp;[ภาคตะวันออก]"/>
        <selection n="[ผลผลิตยางพาราแยกตามจังหวัด].[ภูมิภาค].&amp;[ภาคตะวันออกเฉียงเหนือ]"/>
        <selection n="[ผลผลิตยางพาราแยกตามจังหวัด].[ภูมิภาค].&amp;[ภาคเหนือ]"/>
      </selections>
    </olap>
  </data>
  <extLst>
    <x:ext xmlns:x15="http://schemas.microsoft.com/office/spreadsheetml/2010/11/main" uri="{470722E0-AACD-4C17-9CDC-17EF765DBC7E}">
      <x15:slicerCacheHideItemsWithNoData count="1">
        <x15:slicerCacheOlapLevelName uniqueName="[ผลผลิตยางพาราแยกตามจังหวัด].[ภูมิภาค].[ภูมิภาค]" count="5"/>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เดือน" xr10:uid="{94E8DF18-DAE6-4FB3-90AC-36CF0445FD3B}" cache="Slicer_เดือน" caption="เดือน"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จังหวัด" xr10:uid="{DBB3872B-4833-4F56-80EC-56099AF6AF40}" cache="Slicer_จังหวัด" caption="จังหวัด" level="1" rowHeight="241300"/>
  <slicer name="ภูมิภาค" xr10:uid="{1CD607C4-0562-4203-9513-5E628200D2E6}" cache="Slicer_ภูมิภาค" caption="ภูมิภาค"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เดือน 1" xr10:uid="{ED28FDED-2A88-432D-8379-9D4D3B4BE4C5}" cache="Slicer_เดือน" caption="เดือน" columnCount="6" level="1" style="Slicer Style 5" rowHeight="288000"/>
  <slicer name="จังหวัด 1" xr10:uid="{B8B87746-A8EA-40CA-8BC5-CC8827DBC396}" cache="Slicer_จังหวัด" caption="จังหวัด" level="1" style="Slicer Style 4" rowHeight="241300"/>
  <slicer name="ภูมิภาค 1" xr10:uid="{8D72DCF5-A097-4064-9EAF-24A3D7348EB4}" cache="Slicer_ภูมิภาค" caption="ภูมิภาค" columnCount="3" level="1" style="SlicerStyleLight6"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EF45B7-A4B2-4B56-86F7-6ECFD4DE5F5F}" name="ปริมาณนำเข้าส่งออก" displayName="ปริมาณนำเข้าส่งออก" ref="A2:F15" totalsRowCount="1" headerRowDxfId="47" dataDxfId="46">
  <autoFilter ref="A2:F14" xr:uid="{7BEF45B7-A4B2-4B56-86F7-6ECFD4DE5F5F}"/>
  <sortState xmlns:xlrd2="http://schemas.microsoft.com/office/spreadsheetml/2017/richdata2" ref="A3:F14">
    <sortCondition ref="A3:A14" customList="มกราคม,กุมภาพันธ์,มีนาคม,เมษายน,พฤษภาคม,มิถุนายน,กรกฎาคม,สิงหาคม,กันยายน,ตุลาคม,พฤศจิกายน,ธันวาคม"/>
  </sortState>
  <tableColumns count="6">
    <tableColumn id="1" xr3:uid="{533D9C6D-7307-4153-91B7-E6ADA3B1FA52}" name="เดือน" totalsRowLabel="Total" dataDxfId="45" totalsRowDxfId="44"/>
    <tableColumn id="2" xr3:uid="{3AEF4CF8-136E-40B8-9A31-40FBE0CCDB6A}" name="ปริมาณการนำเข้า " totalsRowFunction="custom" dataDxfId="43" totalsRowDxfId="42">
      <totalsRowFormula>SUM(B3:B14)</totalsRowFormula>
    </tableColumn>
    <tableColumn id="3" xr3:uid="{A74E7BE4-1EA3-4566-9D5B-41C826BF6B54}" name="ปริมาณการส่งออก " totalsRowFunction="custom" dataDxfId="41" totalsRowDxfId="40">
      <totalsRowFormula>SUM(C3:C14)</totalsRowFormula>
    </tableColumn>
    <tableColumn id="4" xr3:uid="{8462E2F0-9EFD-4FD0-B43D-7558CF199BE1}" name="มูลค่าการนำเข้า" totalsRowFunction="custom" dataDxfId="39" totalsRowDxfId="38">
      <totalsRowFormula>SUM(D3:D14)</totalsRowFormula>
    </tableColumn>
    <tableColumn id="5" xr3:uid="{5A31C25C-7827-42A9-BE74-2054351DCDB5}" name="มูลค่าการส่งออก " totalsRowFunction="custom" dataDxfId="37" totalsRowDxfId="36">
      <totalsRowFormula>SUM(E3:E14)</totalsRowFormula>
    </tableColumn>
    <tableColumn id="6" xr3:uid="{525318C4-4032-4954-A638-A6A3F3BD125F}" name="ดุลการค้า" totalsRowFunction="custom" dataDxfId="35" totalsRowDxfId="34">
      <calculatedColumnFormula>ปริมาณนำเข้าส่งออก[[#This Row],[มูลค่าการส่งออก ]]-ปริมาณนำเข้าส่งออก[[#This Row],[มูลค่าการนำเข้า]]</calculatedColumnFormula>
      <totalsRowFormula>SUM(F3:F14)</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9C8A3D-B23C-4264-856D-E9E6BA73AEA6}" name="ผลผลิตยางพาราแยกตามจังหวัด" displayName="ผลผลิตยางพาราแยกตามจังหวัด" ref="A3:F70" totalsRowShown="0" headerRowDxfId="33" dataDxfId="32" headerRowCellStyle="Normal 2" dataCellStyle="Normal 2">
  <autoFilter ref="A3:F70" xr:uid="{DE9C8A3D-B23C-4264-856D-E9E6BA73AEA6}"/>
  <sortState xmlns:xlrd2="http://schemas.microsoft.com/office/spreadsheetml/2017/richdata2" ref="A4:F70">
    <sortCondition ref="A3:A70"/>
  </sortState>
  <tableColumns count="6">
    <tableColumn id="6" xr3:uid="{4EAD25EC-A9D6-41B2-9C3F-4394DB9ED0B2}" name="ภูมิภาค" dataDxfId="31" dataCellStyle="Normal 2"/>
    <tableColumn id="1" xr3:uid="{2CAD1E0F-0E14-456A-BCD4-3A02BE4F9808}" name="จังหวัด" dataDxfId="30" dataCellStyle="Normal 2"/>
    <tableColumn id="2" xr3:uid="{60E0A925-E7F3-4104-A6E7-5ED438CEEFBC}" name="ผลผลิต(ตัน)" dataDxfId="29" dataCellStyle="Normal 2"/>
    <tableColumn id="3" xr3:uid="{E085EEDA-BE10-4505-AB1F-08C9EC978E06}" name="สัดส่วน" dataDxfId="28" dataCellStyle="Normal 2"/>
    <tableColumn id="4" xr3:uid="{A816C4E4-4276-4592-AB75-2D827D3CB0B5}" name="เนื้อที่เก็บเกี่ยว(ไร่)" dataDxfId="27" dataCellStyle="Normal 2"/>
    <tableColumn id="5" xr3:uid="{2A8AAF01-EF88-4C42-A171-7F0CC638CDA1}" name="ผลผลิตต่อเนื้อที่เก็บเกี่ยว(กก.)" dataDxfId="26" dataCellStyle="Normal 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753FBA0-CE7A-4781-BD45-8CC3BA37507D}" name="เดือน" displayName="เดือน" ref="A1:A13" totalsRowShown="0" headerRowDxfId="25" dataDxfId="23" headerRowBorderDxfId="24" tableBorderDxfId="22" totalsRowBorderDxfId="21">
  <autoFilter ref="A1:A13" xr:uid="{E753FBA0-CE7A-4781-BD45-8CC3BA37507D}"/>
  <tableColumns count="1">
    <tableColumn id="1" xr3:uid="{E5A6F39D-5F62-40F3-B08C-7597A62532F4}" name="เดือน" dataDxfId="2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2484384-22B1-4CA6-A85C-525C3FF9AA02}" name="จังหวัด" displayName="จังหวัด" ref="C1:C68" totalsRowShown="0" headerRowDxfId="19" dataDxfId="17" headerRowBorderDxfId="18" tableBorderDxfId="16" totalsRowBorderDxfId="15" headerRowCellStyle="Normal 2" dataCellStyle="Normal 2">
  <autoFilter ref="C1:C68" xr:uid="{72484384-22B1-4CA6-A85C-525C3FF9AA02}"/>
  <tableColumns count="1">
    <tableColumn id="1" xr3:uid="{FD49AE6B-BCD5-4C75-92C5-21C304965713}" name="จังหวัด" dataDxfId="14" dataCellStyle="Normal 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AB29ED3-8648-49ED-9DDE-89A1AD7D8851}" name="ภูมิภาค" displayName="ภูมิภาค" ref="E1:E7" totalsRowShown="0" headerRowDxfId="13" headerRowBorderDxfId="12" tableBorderDxfId="11" totalsRowBorderDxfId="10" headerRowCellStyle="Normal 2">
  <autoFilter ref="E1:E7" xr:uid="{9AB29ED3-8648-49ED-9DDE-89A1AD7D8851}"/>
  <tableColumns count="1">
    <tableColumn id="1" xr3:uid="{07426CD6-3FFA-444D-9583-B38B21E2C5BF}" name="ภูมิภาค"/>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EB44F7C-F0A8-45DF-99E0-7749866884A8}" name="ผลผลิต" displayName="ผลผลิต" ref="G1:G68" totalsRowShown="0" headerRowDxfId="9" headerRowBorderDxfId="8" tableBorderDxfId="7" totalsRowBorderDxfId="6" headerRowCellStyle="Normal 2">
  <autoFilter ref="G1:G68" xr:uid="{6EB44F7C-F0A8-45DF-99E0-7749866884A8}"/>
  <tableColumns count="1">
    <tableColumn id="1" xr3:uid="{AC0A2D61-265E-4B24-AA57-B22D13AFA8A1}" name="ผลผลิต(ตัน)"/>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DC0775-B6D7-42E0-AC2C-779634C0D082}" name="เนื้อที่" displayName="เนื้อที่" ref="I1:I68" totalsRowShown="0" headerRowDxfId="5" dataDxfId="3" headerRowBorderDxfId="4" tableBorderDxfId="2" totalsRowBorderDxfId="1" headerRowCellStyle="Normal 2" dataCellStyle="Normal 2">
  <autoFilter ref="I1:I68" xr:uid="{B1DC0775-B6D7-42E0-AC2C-779634C0D082}"/>
  <tableColumns count="1">
    <tableColumn id="1" xr3:uid="{6DC62114-4C1D-4320-A58F-E903F14E841E}" name="เนื้อที่เก็บเกี่ยว(ไร่)" dataDxfId="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5" Type="http://schemas.openxmlformats.org/officeDocument/2006/relationships/table" Target="../tables/table7.xml"/><Relationship Id="rId4"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8.xml"/><Relationship Id="rId1" Type="http://schemas.openxmlformats.org/officeDocument/2006/relationships/printerSettings" Target="../printerSettings/printerSettings1.bin"/><Relationship Id="rId5" Type="http://schemas.microsoft.com/office/2007/relationships/slicer" Target="../slicers/slicer3.xml"/><Relationship Id="rId4" Type="http://schemas.openxmlformats.org/officeDocument/2006/relationships/image" Target="../media/image1.jpeg"/></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48B14-E386-4235-8D36-474A19C0800E}">
  <dimension ref="A1:F15"/>
  <sheetViews>
    <sheetView workbookViewId="0">
      <selection activeCell="A2" sqref="A2:F15"/>
    </sheetView>
  </sheetViews>
  <sheetFormatPr defaultRowHeight="14.5"/>
  <cols>
    <col min="1" max="1" width="12.453125" customWidth="1"/>
    <col min="2" max="2" width="23" customWidth="1"/>
    <col min="3" max="3" width="24.26953125" customWidth="1"/>
    <col min="4" max="4" width="23.6328125" customWidth="1"/>
    <col min="5" max="5" width="23.453125" customWidth="1"/>
    <col min="6" max="6" width="11.453125" customWidth="1"/>
  </cols>
  <sheetData>
    <row r="1" spans="1:6">
      <c r="C1" t="s">
        <v>0</v>
      </c>
    </row>
    <row r="2" spans="1:6">
      <c r="A2" s="1" t="s">
        <v>1</v>
      </c>
      <c r="B2" s="1" t="s">
        <v>17</v>
      </c>
      <c r="C2" s="1" t="s">
        <v>16</v>
      </c>
      <c r="D2" s="1" t="s">
        <v>18</v>
      </c>
      <c r="E2" s="1" t="s">
        <v>19</v>
      </c>
      <c r="F2" s="1" t="s">
        <v>2</v>
      </c>
    </row>
    <row r="3" spans="1:6">
      <c r="A3" s="1" t="s">
        <v>3</v>
      </c>
      <c r="B3" s="2">
        <v>3943.69</v>
      </c>
      <c r="C3" s="2">
        <v>331250.44</v>
      </c>
      <c r="D3" s="2">
        <v>331.61</v>
      </c>
      <c r="E3" s="2">
        <v>16241.43</v>
      </c>
      <c r="F3" s="2">
        <f>ปริมาณนำเข้าส่งออก[[#This Row],[มูลค่าการส่งออก ]]-ปริมาณนำเข้าส่งออก[[#This Row],[มูลค่าการนำเข้า]]</f>
        <v>15909.82</v>
      </c>
    </row>
    <row r="4" spans="1:6">
      <c r="A4" s="1" t="s">
        <v>4</v>
      </c>
      <c r="B4" s="2">
        <v>5277.09</v>
      </c>
      <c r="C4" s="2">
        <v>416001.51</v>
      </c>
      <c r="D4" s="2">
        <v>444.22</v>
      </c>
      <c r="E4" s="2">
        <v>20279.93</v>
      </c>
      <c r="F4" s="2">
        <f>ปริมาณนำเข้าส่งออก[[#This Row],[มูลค่าการส่งออก ]]-ปริมาณนำเข้าส่งออก[[#This Row],[มูลค่าการนำเข้า]]</f>
        <v>19835.71</v>
      </c>
    </row>
    <row r="5" spans="1:6">
      <c r="A5" s="1" t="s">
        <v>5</v>
      </c>
      <c r="B5" s="2">
        <v>4491.32</v>
      </c>
      <c r="C5" s="2">
        <v>483868.25</v>
      </c>
      <c r="D5" s="2">
        <v>376.01</v>
      </c>
      <c r="E5" s="2">
        <v>24077.75</v>
      </c>
      <c r="F5" s="2">
        <f>ปริมาณนำเข้าส่งออก[[#This Row],[มูลค่าการส่งออก ]]-ปริมาณนำเข้าส่งออก[[#This Row],[มูลค่าการนำเข้า]]</f>
        <v>23701.74</v>
      </c>
    </row>
    <row r="6" spans="1:6">
      <c r="A6" s="1" t="s">
        <v>6</v>
      </c>
      <c r="B6" s="2">
        <v>3556.77</v>
      </c>
      <c r="C6" s="2">
        <v>388748.81</v>
      </c>
      <c r="D6" s="2">
        <v>355.14</v>
      </c>
      <c r="E6" s="2">
        <v>20235.439999999999</v>
      </c>
      <c r="F6" s="2">
        <f>ปริมาณนำเข้าส่งออก[[#This Row],[มูลค่าการส่งออก ]]-ปริมาณนำเข้าส่งออก[[#This Row],[มูลค่าการนำเข้า]]</f>
        <v>19880.3</v>
      </c>
    </row>
    <row r="7" spans="1:6">
      <c r="A7" s="1" t="s">
        <v>7</v>
      </c>
      <c r="B7" s="2">
        <v>3387.28</v>
      </c>
      <c r="C7" s="2">
        <v>349928.38</v>
      </c>
      <c r="D7" s="2">
        <v>310.5</v>
      </c>
      <c r="E7" s="2">
        <v>18634.63</v>
      </c>
      <c r="F7" s="2">
        <f>ปริมาณนำเข้าส่งออก[[#This Row],[มูลค่าการส่งออก ]]-ปริมาณนำเข้าส่งออก[[#This Row],[มูลค่าการนำเข้า]]</f>
        <v>18324.13</v>
      </c>
    </row>
    <row r="8" spans="1:6">
      <c r="A8" s="1" t="s">
        <v>8</v>
      </c>
      <c r="B8" s="2">
        <v>3869.85</v>
      </c>
      <c r="C8" s="2">
        <v>338872.76</v>
      </c>
      <c r="D8" s="2">
        <v>350.18</v>
      </c>
      <c r="E8" s="2">
        <v>18359.09</v>
      </c>
      <c r="F8" s="2">
        <f>ปริมาณนำเข้าส่งออก[[#This Row],[มูลค่าการส่งออก ]]-ปริมาณนำเข้าส่งออก[[#This Row],[มูลค่าการนำเข้า]]</f>
        <v>18008.91</v>
      </c>
    </row>
    <row r="9" spans="1:6">
      <c r="A9" s="1" t="s">
        <v>9</v>
      </c>
      <c r="B9" s="2">
        <v>3361.47</v>
      </c>
      <c r="C9" s="2">
        <v>354913.34</v>
      </c>
      <c r="D9" s="2">
        <v>313.44</v>
      </c>
      <c r="E9" s="2">
        <v>19311.740000000002</v>
      </c>
      <c r="F9" s="2">
        <f>ปริมาณนำเข้าส่งออก[[#This Row],[มูลค่าการส่งออก ]]-ปริมาณนำเข้าส่งออก[[#This Row],[มูลค่าการนำเข้า]]</f>
        <v>18998.300000000003</v>
      </c>
    </row>
    <row r="10" spans="1:6">
      <c r="A10" s="1" t="s">
        <v>10</v>
      </c>
      <c r="B10" s="2">
        <v>4313.6499999999996</v>
      </c>
      <c r="C10" s="2">
        <v>394502.9</v>
      </c>
      <c r="D10" s="2">
        <v>415.14</v>
      </c>
      <c r="E10" s="2">
        <v>21276.21</v>
      </c>
      <c r="F10" s="2">
        <f>ปริมาณนำเข้าส่งออก[[#This Row],[มูลค่าการส่งออก ]]-ปริมาณนำเข้าส่งออก[[#This Row],[มูลค่าการนำเข้า]]</f>
        <v>20861.07</v>
      </c>
    </row>
    <row r="11" spans="1:6">
      <c r="A11" s="1" t="s">
        <v>11</v>
      </c>
      <c r="B11" s="2">
        <v>3499.23</v>
      </c>
      <c r="C11" s="2">
        <v>385285.83</v>
      </c>
      <c r="D11" s="2">
        <v>366.73</v>
      </c>
      <c r="E11" s="2">
        <v>20564.96</v>
      </c>
      <c r="F11" s="2">
        <f>ปริมาณนำเข้าส่งออก[[#This Row],[มูลค่าการส่งออก ]]-ปริมาณนำเข้าส่งออก[[#This Row],[มูลค่าการนำเข้า]]</f>
        <v>20198.23</v>
      </c>
    </row>
    <row r="12" spans="1:6">
      <c r="A12" s="1" t="s">
        <v>12</v>
      </c>
      <c r="B12" s="2">
        <v>2671.1</v>
      </c>
      <c r="C12" s="2">
        <v>421448.1</v>
      </c>
      <c r="D12" s="2">
        <v>273.49</v>
      </c>
      <c r="E12" s="2">
        <v>22355.19</v>
      </c>
      <c r="F12" s="2">
        <f>ปริมาณนำเข้าส่งออก[[#This Row],[มูลค่าการส่งออก ]]-ปริมาณนำเข้าส่งออก[[#This Row],[มูลค่าการนำเข้า]]</f>
        <v>22081.699999999997</v>
      </c>
    </row>
    <row r="13" spans="1:6">
      <c r="A13" s="1" t="s">
        <v>13</v>
      </c>
      <c r="B13" s="2">
        <v>4196.38</v>
      </c>
      <c r="C13" s="2">
        <v>405586.67</v>
      </c>
      <c r="D13" s="2">
        <v>410.44</v>
      </c>
      <c r="E13" s="2">
        <v>21640.080000000002</v>
      </c>
      <c r="F13" s="2">
        <f>ปริมาณนำเข้าส่งออก[[#This Row],[มูลค่าการส่งออก ]]-ปริมาณนำเข้าส่งออก[[#This Row],[มูลค่าการนำเข้า]]</f>
        <v>21229.640000000003</v>
      </c>
    </row>
    <row r="14" spans="1:6">
      <c r="A14" s="1" t="s">
        <v>14</v>
      </c>
      <c r="B14" s="2">
        <v>3926.08</v>
      </c>
      <c r="C14" s="2">
        <v>444247.78</v>
      </c>
      <c r="D14" s="2">
        <v>400.63</v>
      </c>
      <c r="E14" s="2">
        <v>23962.59</v>
      </c>
      <c r="F14" s="2">
        <f>ปริมาณนำเข้าส่งออก[[#This Row],[มูลค่าการส่งออก ]]-ปริมาณนำเข้าส่งออก[[#This Row],[มูลค่าการนำเข้า]]</f>
        <v>23561.96</v>
      </c>
    </row>
    <row r="15" spans="1:6">
      <c r="A15" s="1" t="s">
        <v>15</v>
      </c>
      <c r="B15" s="2">
        <f>SUM(B3:B14)</f>
        <v>46493.909999999996</v>
      </c>
      <c r="C15" s="2">
        <f t="shared" ref="C15:F15" si="0">SUM(C3:C14)</f>
        <v>4714654.7700000005</v>
      </c>
      <c r="D15" s="2">
        <f t="shared" si="0"/>
        <v>4347.53</v>
      </c>
      <c r="E15" s="2">
        <f t="shared" si="0"/>
        <v>246939.04</v>
      </c>
      <c r="F15" s="2">
        <f t="shared" si="0"/>
        <v>242591.51000000004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09A0D-11AC-4657-8748-8F046ACADB11}">
  <dimension ref="A3:C6"/>
  <sheetViews>
    <sheetView topLeftCell="A64" workbookViewId="0">
      <selection activeCell="B77" sqref="B77"/>
    </sheetView>
  </sheetViews>
  <sheetFormatPr defaultRowHeight="14.5"/>
  <cols>
    <col min="1" max="1" width="13.90625" bestFit="1" customWidth="1"/>
    <col min="2" max="2" width="18.08984375" bestFit="1" customWidth="1"/>
    <col min="3" max="3" width="23.6328125" bestFit="1" customWidth="1"/>
  </cols>
  <sheetData>
    <row r="3" spans="1:3">
      <c r="A3" s="3" t="s">
        <v>20</v>
      </c>
      <c r="B3" t="s">
        <v>108</v>
      </c>
      <c r="C3" t="s">
        <v>115</v>
      </c>
    </row>
    <row r="4" spans="1:3">
      <c r="A4" s="4" t="s">
        <v>48</v>
      </c>
      <c r="B4" s="77"/>
      <c r="C4" s="77"/>
    </row>
    <row r="5" spans="1:3">
      <c r="A5" s="39" t="s">
        <v>50</v>
      </c>
      <c r="B5" s="77">
        <v>22009</v>
      </c>
      <c r="C5" s="77">
        <v>123342</v>
      </c>
    </row>
    <row r="6" spans="1:3">
      <c r="A6" s="4" t="s">
        <v>21</v>
      </c>
      <c r="B6" s="77">
        <v>22009</v>
      </c>
      <c r="C6" s="77">
        <v>123342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EAC6-5247-4CFC-8878-48C3BC6984B6}">
  <dimension ref="A1:I68"/>
  <sheetViews>
    <sheetView workbookViewId="0">
      <selection activeCell="F12" sqref="F12"/>
    </sheetView>
  </sheetViews>
  <sheetFormatPr defaultRowHeight="14.5"/>
  <cols>
    <col min="1" max="1" width="12" customWidth="1"/>
    <col min="3" max="3" width="13.81640625" customWidth="1"/>
    <col min="5" max="5" width="23.1796875" customWidth="1"/>
    <col min="7" max="7" width="14.54296875" customWidth="1"/>
    <col min="9" max="9" width="19.08984375" customWidth="1"/>
  </cols>
  <sheetData>
    <row r="1" spans="1:9">
      <c r="A1" s="17" t="s">
        <v>1</v>
      </c>
      <c r="C1" s="19" t="s">
        <v>30</v>
      </c>
      <c r="E1" s="19" t="s">
        <v>29</v>
      </c>
      <c r="G1" s="19" t="s">
        <v>31</v>
      </c>
      <c r="I1" s="19" t="s">
        <v>33</v>
      </c>
    </row>
    <row r="2" spans="1:9">
      <c r="A2" s="15" t="s">
        <v>3</v>
      </c>
      <c r="C2" s="13" t="s">
        <v>36</v>
      </c>
      <c r="E2" s="13" t="s">
        <v>35</v>
      </c>
      <c r="G2" s="24">
        <v>57788</v>
      </c>
      <c r="I2" s="24">
        <v>323576</v>
      </c>
    </row>
    <row r="3" spans="1:9">
      <c r="A3" s="16" t="s">
        <v>4</v>
      </c>
      <c r="C3" s="14" t="s">
        <v>37</v>
      </c>
      <c r="E3" s="13" t="s">
        <v>48</v>
      </c>
      <c r="G3" s="25">
        <v>12298</v>
      </c>
      <c r="I3" s="25">
        <v>76526</v>
      </c>
    </row>
    <row r="4" spans="1:9">
      <c r="A4" s="15" t="s">
        <v>5</v>
      </c>
      <c r="C4" s="13" t="s">
        <v>38</v>
      </c>
      <c r="E4" s="21" t="s">
        <v>54</v>
      </c>
      <c r="G4" s="24">
        <v>9692</v>
      </c>
      <c r="I4" s="24">
        <v>51527</v>
      </c>
    </row>
    <row r="5" spans="1:9">
      <c r="A5" s="16" t="s">
        <v>6</v>
      </c>
      <c r="C5" s="14" t="s">
        <v>39</v>
      </c>
      <c r="E5" s="22" t="s">
        <v>62</v>
      </c>
      <c r="G5" s="25">
        <v>6080</v>
      </c>
      <c r="I5" s="25">
        <v>30874</v>
      </c>
    </row>
    <row r="6" spans="1:9">
      <c r="A6" s="15" t="s">
        <v>7</v>
      </c>
      <c r="C6" s="13" t="s">
        <v>40</v>
      </c>
      <c r="E6" s="23" t="s">
        <v>83</v>
      </c>
      <c r="G6" s="24">
        <v>5874</v>
      </c>
      <c r="I6" s="24">
        <v>30465</v>
      </c>
    </row>
    <row r="7" spans="1:9">
      <c r="A7" s="16" t="s">
        <v>8</v>
      </c>
      <c r="C7" s="14" t="s">
        <v>41</v>
      </c>
      <c r="E7" s="20" t="s">
        <v>98</v>
      </c>
      <c r="G7" s="26">
        <v>765</v>
      </c>
      <c r="I7" s="25">
        <v>5514</v>
      </c>
    </row>
    <row r="8" spans="1:9">
      <c r="A8" s="15" t="s">
        <v>9</v>
      </c>
      <c r="C8" s="13" t="s">
        <v>42</v>
      </c>
      <c r="G8" s="27">
        <v>654</v>
      </c>
      <c r="I8" s="24">
        <v>4864</v>
      </c>
    </row>
    <row r="9" spans="1:9">
      <c r="A9" s="16" t="s">
        <v>10</v>
      </c>
      <c r="C9" s="14" t="s">
        <v>43</v>
      </c>
      <c r="G9" s="26">
        <v>264</v>
      </c>
      <c r="I9" s="25">
        <v>2052</v>
      </c>
    </row>
    <row r="10" spans="1:9">
      <c r="A10" s="15" t="s">
        <v>11</v>
      </c>
      <c r="C10" s="13" t="s">
        <v>44</v>
      </c>
      <c r="G10" s="27">
        <v>242</v>
      </c>
      <c r="I10" s="24">
        <v>1906</v>
      </c>
    </row>
    <row r="11" spans="1:9">
      <c r="A11" s="16" t="s">
        <v>12</v>
      </c>
      <c r="C11" s="14" t="s">
        <v>45</v>
      </c>
      <c r="G11" s="26">
        <v>110</v>
      </c>
      <c r="I11" s="25">
        <v>1149</v>
      </c>
    </row>
    <row r="12" spans="1:9">
      <c r="A12" s="15" t="s">
        <v>13</v>
      </c>
      <c r="C12" s="13" t="s">
        <v>46</v>
      </c>
      <c r="G12" s="27">
        <v>95</v>
      </c>
      <c r="I12" s="27">
        <v>541</v>
      </c>
    </row>
    <row r="13" spans="1:9">
      <c r="A13" s="18" t="s">
        <v>14</v>
      </c>
      <c r="C13" s="14" t="s">
        <v>47</v>
      </c>
      <c r="G13" s="26">
        <v>1</v>
      </c>
      <c r="I13" s="26">
        <v>10</v>
      </c>
    </row>
    <row r="14" spans="1:9">
      <c r="C14" s="13" t="s">
        <v>49</v>
      </c>
      <c r="G14" s="24">
        <v>44379</v>
      </c>
      <c r="I14" s="24">
        <v>261698</v>
      </c>
    </row>
    <row r="15" spans="1:9">
      <c r="C15" s="14" t="s">
        <v>50</v>
      </c>
      <c r="G15" s="25">
        <v>22009</v>
      </c>
      <c r="I15" s="25">
        <v>123342</v>
      </c>
    </row>
    <row r="16" spans="1:9">
      <c r="C16" s="13" t="s">
        <v>51</v>
      </c>
      <c r="G16" s="24">
        <v>6337</v>
      </c>
      <c r="I16" s="24">
        <v>39068</v>
      </c>
    </row>
    <row r="17" spans="3:9">
      <c r="C17" s="14" t="s">
        <v>52</v>
      </c>
      <c r="G17" s="25">
        <v>2377</v>
      </c>
      <c r="I17" s="25">
        <v>14645</v>
      </c>
    </row>
    <row r="18" spans="3:9">
      <c r="C18" s="13" t="s">
        <v>53</v>
      </c>
      <c r="G18" s="24">
        <v>1662</v>
      </c>
      <c r="I18" s="24">
        <v>9421</v>
      </c>
    </row>
    <row r="19" spans="3:9">
      <c r="C19" s="14" t="s">
        <v>55</v>
      </c>
      <c r="G19" s="25">
        <v>97876</v>
      </c>
      <c r="I19" s="25">
        <v>537897</v>
      </c>
    </row>
    <row r="20" spans="3:9">
      <c r="C20" s="13" t="s">
        <v>56</v>
      </c>
      <c r="G20" s="24">
        <v>96511</v>
      </c>
      <c r="I20" s="24">
        <v>501846</v>
      </c>
    </row>
    <row r="21" spans="3:9">
      <c r="C21" s="14" t="s">
        <v>57</v>
      </c>
      <c r="G21" s="25">
        <v>58981</v>
      </c>
      <c r="I21" s="25">
        <v>288349</v>
      </c>
    </row>
    <row r="22" spans="3:9">
      <c r="C22" s="13" t="s">
        <v>58</v>
      </c>
      <c r="G22" s="24">
        <v>41126</v>
      </c>
      <c r="I22" s="24">
        <v>197339</v>
      </c>
    </row>
    <row r="23" spans="3:9">
      <c r="C23" s="14" t="s">
        <v>59</v>
      </c>
      <c r="G23" s="25">
        <v>34203</v>
      </c>
      <c r="I23" s="25">
        <v>187197</v>
      </c>
    </row>
    <row r="24" spans="3:9">
      <c r="C24" s="13" t="s">
        <v>60</v>
      </c>
      <c r="G24" s="24">
        <v>12268</v>
      </c>
      <c r="I24" s="24">
        <v>62735</v>
      </c>
    </row>
    <row r="25" spans="3:9">
      <c r="C25" s="14" t="s">
        <v>61</v>
      </c>
      <c r="G25" s="25">
        <v>6707</v>
      </c>
      <c r="I25" s="25">
        <v>34505</v>
      </c>
    </row>
    <row r="26" spans="3:9">
      <c r="C26" s="13" t="s">
        <v>63</v>
      </c>
      <c r="G26" s="24">
        <v>208058</v>
      </c>
      <c r="I26" s="24">
        <v>840051</v>
      </c>
    </row>
    <row r="27" spans="3:9">
      <c r="C27" s="14" t="s">
        <v>64</v>
      </c>
      <c r="G27" s="25">
        <v>193149</v>
      </c>
      <c r="I27" s="25">
        <v>826443</v>
      </c>
    </row>
    <row r="28" spans="3:9">
      <c r="C28" s="13" t="s">
        <v>65</v>
      </c>
      <c r="G28" s="24">
        <v>129299</v>
      </c>
      <c r="I28" s="24">
        <v>603683</v>
      </c>
    </row>
    <row r="29" spans="3:9">
      <c r="C29" s="14" t="s">
        <v>66</v>
      </c>
      <c r="G29" s="25">
        <v>128031</v>
      </c>
      <c r="I29" s="25">
        <v>564199</v>
      </c>
    </row>
    <row r="30" spans="3:9">
      <c r="C30" s="13" t="s">
        <v>67</v>
      </c>
      <c r="G30" s="24">
        <v>84697</v>
      </c>
      <c r="I30" s="24">
        <v>373882</v>
      </c>
    </row>
    <row r="31" spans="3:9">
      <c r="C31" s="14" t="s">
        <v>68</v>
      </c>
      <c r="G31" s="25">
        <v>78232</v>
      </c>
      <c r="I31" s="25">
        <v>356549</v>
      </c>
    </row>
    <row r="32" spans="3:9">
      <c r="C32" s="13" t="s">
        <v>69</v>
      </c>
      <c r="G32" s="24">
        <v>76739</v>
      </c>
      <c r="I32" s="24">
        <v>344801</v>
      </c>
    </row>
    <row r="33" spans="3:9">
      <c r="C33" s="14" t="s">
        <v>70</v>
      </c>
      <c r="G33" s="25">
        <v>71801</v>
      </c>
      <c r="I33" s="25">
        <v>315232</v>
      </c>
    </row>
    <row r="34" spans="3:9">
      <c r="C34" s="13" t="s">
        <v>71</v>
      </c>
      <c r="G34" s="24">
        <v>66143</v>
      </c>
      <c r="I34" s="24">
        <v>289610</v>
      </c>
    </row>
    <row r="35" spans="3:9">
      <c r="C35" s="14" t="s">
        <v>72</v>
      </c>
      <c r="G35" s="25">
        <v>54986</v>
      </c>
      <c r="I35" s="25">
        <v>249305</v>
      </c>
    </row>
    <row r="36" spans="3:9">
      <c r="C36" s="13" t="s">
        <v>73</v>
      </c>
      <c r="G36" s="24">
        <v>44048</v>
      </c>
      <c r="I36" s="24">
        <v>217441</v>
      </c>
    </row>
    <row r="37" spans="3:9">
      <c r="C37" s="14" t="s">
        <v>74</v>
      </c>
      <c r="G37" s="25">
        <v>37563</v>
      </c>
      <c r="I37" s="25">
        <v>189589</v>
      </c>
    </row>
    <row r="38" spans="3:9">
      <c r="C38" s="13" t="s">
        <v>75</v>
      </c>
      <c r="G38" s="24">
        <v>25233</v>
      </c>
      <c r="I38" s="24">
        <v>118224</v>
      </c>
    </row>
    <row r="39" spans="3:9">
      <c r="C39" s="14" t="s">
        <v>76</v>
      </c>
      <c r="G39" s="25">
        <v>22772</v>
      </c>
      <c r="I39" s="25">
        <v>107270</v>
      </c>
    </row>
    <row r="40" spans="3:9">
      <c r="C40" s="13" t="s">
        <v>77</v>
      </c>
      <c r="G40" s="24">
        <v>21890</v>
      </c>
      <c r="I40" s="24">
        <v>109065</v>
      </c>
    </row>
    <row r="41" spans="3:9">
      <c r="C41" s="14" t="s">
        <v>78</v>
      </c>
      <c r="G41" s="25">
        <v>19327</v>
      </c>
      <c r="I41" s="25">
        <v>97760</v>
      </c>
    </row>
    <row r="42" spans="3:9">
      <c r="C42" s="13" t="s">
        <v>79</v>
      </c>
      <c r="G42" s="24">
        <v>17940</v>
      </c>
      <c r="I42" s="24">
        <v>83316</v>
      </c>
    </row>
    <row r="43" spans="3:9">
      <c r="C43" s="14" t="s">
        <v>80</v>
      </c>
      <c r="G43" s="25">
        <v>15271</v>
      </c>
      <c r="I43" s="25">
        <v>76766</v>
      </c>
    </row>
    <row r="44" spans="3:9">
      <c r="C44" s="13" t="s">
        <v>81</v>
      </c>
      <c r="G44" s="24">
        <v>14774</v>
      </c>
      <c r="I44" s="24">
        <v>80101</v>
      </c>
    </row>
    <row r="45" spans="3:9">
      <c r="C45" s="14" t="s">
        <v>82</v>
      </c>
      <c r="G45" s="25">
        <v>1580</v>
      </c>
      <c r="I45" s="25">
        <v>10008</v>
      </c>
    </row>
    <row r="46" spans="3:9">
      <c r="C46" s="13" t="s">
        <v>84</v>
      </c>
      <c r="G46" s="24">
        <v>503812</v>
      </c>
      <c r="I46" s="24">
        <v>2092517</v>
      </c>
    </row>
    <row r="47" spans="3:9">
      <c r="C47" s="14" t="s">
        <v>85</v>
      </c>
      <c r="G47" s="25">
        <v>427607</v>
      </c>
      <c r="I47" s="25">
        <v>1914724</v>
      </c>
    </row>
    <row r="48" spans="3:9">
      <c r="C48" s="13" t="s">
        <v>86</v>
      </c>
      <c r="G48" s="24">
        <v>418578</v>
      </c>
      <c r="I48" s="24">
        <v>1770289</v>
      </c>
    </row>
    <row r="49" spans="3:9">
      <c r="C49" s="14" t="s">
        <v>87</v>
      </c>
      <c r="G49" s="25">
        <v>274171</v>
      </c>
      <c r="I49" s="25">
        <v>1197161</v>
      </c>
    </row>
    <row r="50" spans="3:9">
      <c r="C50" s="13" t="s">
        <v>88</v>
      </c>
      <c r="G50" s="24">
        <v>255531</v>
      </c>
      <c r="I50" s="24">
        <v>1079635</v>
      </c>
    </row>
    <row r="51" spans="3:9">
      <c r="C51" s="14" t="s">
        <v>89</v>
      </c>
      <c r="G51" s="25">
        <v>202336</v>
      </c>
      <c r="I51" s="25">
        <v>901600</v>
      </c>
    </row>
    <row r="52" spans="3:9">
      <c r="C52" s="13" t="s">
        <v>90</v>
      </c>
      <c r="G52" s="24">
        <v>185739</v>
      </c>
      <c r="I52" s="24">
        <v>843161</v>
      </c>
    </row>
    <row r="53" spans="3:9">
      <c r="C53" s="14" t="s">
        <v>91</v>
      </c>
      <c r="G53" s="25">
        <v>132064</v>
      </c>
      <c r="I53" s="25">
        <v>547293</v>
      </c>
    </row>
    <row r="54" spans="3:9">
      <c r="C54" s="13" t="s">
        <v>92</v>
      </c>
      <c r="G54" s="24">
        <v>129133</v>
      </c>
      <c r="I54" s="24">
        <v>541170</v>
      </c>
    </row>
    <row r="55" spans="3:9">
      <c r="C55" s="14" t="s">
        <v>93</v>
      </c>
      <c r="G55" s="25">
        <v>118930</v>
      </c>
      <c r="I55" s="25">
        <v>513079</v>
      </c>
    </row>
    <row r="56" spans="3:9">
      <c r="C56" s="13" t="s">
        <v>94</v>
      </c>
      <c r="G56" s="24">
        <v>100724</v>
      </c>
      <c r="I56" s="24">
        <v>425477</v>
      </c>
    </row>
    <row r="57" spans="3:9">
      <c r="C57" s="14" t="s">
        <v>95</v>
      </c>
      <c r="G57" s="25">
        <v>83989</v>
      </c>
      <c r="I57" s="25">
        <v>359201</v>
      </c>
    </row>
    <row r="58" spans="3:9">
      <c r="C58" s="13" t="s">
        <v>96</v>
      </c>
      <c r="G58" s="24">
        <v>66410</v>
      </c>
      <c r="I58" s="24">
        <v>296639</v>
      </c>
    </row>
    <row r="59" spans="3:9">
      <c r="C59" s="14" t="s">
        <v>97</v>
      </c>
      <c r="G59" s="25">
        <v>11006</v>
      </c>
      <c r="I59" s="25">
        <v>59337</v>
      </c>
    </row>
    <row r="60" spans="3:9">
      <c r="C60" s="13" t="s">
        <v>99</v>
      </c>
      <c r="G60" s="24">
        <v>61751</v>
      </c>
      <c r="I60" s="24">
        <v>301313</v>
      </c>
    </row>
    <row r="61" spans="3:9">
      <c r="C61" s="14" t="s">
        <v>100</v>
      </c>
      <c r="G61" s="25">
        <v>42141</v>
      </c>
      <c r="I61" s="25">
        <v>241241</v>
      </c>
    </row>
    <row r="62" spans="3:9">
      <c r="C62" s="13" t="s">
        <v>101</v>
      </c>
      <c r="G62" s="24">
        <v>32142</v>
      </c>
      <c r="I62" s="24">
        <v>147392</v>
      </c>
    </row>
    <row r="63" spans="3:9">
      <c r="C63" s="14" t="s">
        <v>102</v>
      </c>
      <c r="G63" s="25">
        <v>4327</v>
      </c>
      <c r="I63" s="25">
        <v>22493</v>
      </c>
    </row>
    <row r="64" spans="3:9">
      <c r="C64" s="13" t="s">
        <v>103</v>
      </c>
      <c r="G64" s="24">
        <v>4267</v>
      </c>
      <c r="I64" s="24">
        <v>33239</v>
      </c>
    </row>
    <row r="65" spans="3:9">
      <c r="C65" s="14" t="s">
        <v>104</v>
      </c>
      <c r="G65" s="25">
        <v>3937</v>
      </c>
      <c r="I65" s="25">
        <v>21932</v>
      </c>
    </row>
    <row r="66" spans="3:9">
      <c r="C66" s="13" t="s">
        <v>105</v>
      </c>
      <c r="G66" s="24">
        <v>2825</v>
      </c>
      <c r="I66" s="24">
        <v>17911</v>
      </c>
    </row>
    <row r="67" spans="3:9">
      <c r="C67" s="14" t="s">
        <v>106</v>
      </c>
      <c r="G67" s="25">
        <v>1062</v>
      </c>
      <c r="I67" s="25">
        <v>5748</v>
      </c>
    </row>
    <row r="68" spans="3:9">
      <c r="C68" s="20" t="s">
        <v>107</v>
      </c>
      <c r="G68" s="28">
        <v>137</v>
      </c>
      <c r="I68" s="29">
        <v>1024</v>
      </c>
    </row>
  </sheetData>
  <pageMargins left="0.7" right="0.7" top="0.75" bottom="0.75" header="0.3" footer="0.3"/>
  <tableParts count="5">
    <tablePart r:id="rId1"/>
    <tablePart r:id="rId2"/>
    <tablePart r:id="rId3"/>
    <tablePart r:id="rId4"/>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AB40F-F677-4791-960F-EB0E1A5256D1}">
  <dimension ref="A1:Y55"/>
  <sheetViews>
    <sheetView showGridLines="0" tabSelected="1" topLeftCell="A16" zoomScale="64" zoomScaleNormal="64" workbookViewId="0">
      <selection activeCell="S50" sqref="S50:U52"/>
    </sheetView>
  </sheetViews>
  <sheetFormatPr defaultRowHeight="14.5"/>
  <cols>
    <col min="10" max="10" width="13.08984375" customWidth="1"/>
    <col min="11" max="11" width="4.36328125" customWidth="1"/>
    <col min="12" max="12" width="9.81640625" customWidth="1"/>
    <col min="13" max="13" width="12" customWidth="1"/>
    <col min="14" max="14" width="1.90625" customWidth="1"/>
    <col min="15" max="15" width="10.453125" customWidth="1"/>
    <col min="16" max="16" width="10.90625" customWidth="1"/>
    <col min="17" max="17" width="2.54296875" customWidth="1"/>
    <col min="18" max="18" width="19" customWidth="1"/>
    <col min="19" max="19" width="2.1796875" customWidth="1"/>
    <col min="20" max="20" width="1.36328125" customWidth="1"/>
    <col min="21" max="21" width="19.453125" customWidth="1"/>
    <col min="22" max="22" width="1.1796875" customWidth="1"/>
    <col min="23" max="23" width="1.81640625" customWidth="1"/>
    <col min="24" max="24" width="10.81640625" customWidth="1"/>
    <col min="25" max="25" width="10.36328125" customWidth="1"/>
  </cols>
  <sheetData>
    <row r="1" spans="1:25" ht="14.5" customHeight="1">
      <c r="A1" s="50" t="s">
        <v>122</v>
      </c>
      <c r="B1" s="50"/>
      <c r="C1" s="50"/>
      <c r="D1" s="50"/>
      <c r="E1" s="50"/>
      <c r="F1" s="50"/>
      <c r="G1" s="50"/>
      <c r="H1" s="50"/>
      <c r="I1" s="50"/>
      <c r="J1" s="50"/>
    </row>
    <row r="2" spans="1:25">
      <c r="A2" s="50"/>
      <c r="B2" s="50"/>
      <c r="C2" s="50"/>
      <c r="D2" s="50"/>
      <c r="E2" s="50"/>
      <c r="F2" s="50"/>
      <c r="G2" s="50"/>
      <c r="H2" s="50"/>
      <c r="I2" s="50"/>
      <c r="J2" s="50"/>
      <c r="L2" s="38"/>
      <c r="M2" s="38"/>
      <c r="O2" s="35"/>
      <c r="P2" s="35"/>
      <c r="R2" s="36"/>
      <c r="S2" s="36"/>
      <c r="U2" s="34"/>
      <c r="V2" s="34"/>
      <c r="X2" s="33"/>
      <c r="Y2" s="33"/>
    </row>
    <row r="3" spans="1:25" ht="27" customHeight="1">
      <c r="A3" s="50"/>
      <c r="B3" s="50"/>
      <c r="C3" s="50"/>
      <c r="D3" s="50"/>
      <c r="E3" s="50"/>
      <c r="F3" s="50"/>
      <c r="G3" s="50"/>
      <c r="H3" s="50"/>
      <c r="I3" s="50"/>
      <c r="J3" s="50"/>
      <c r="L3" s="38"/>
      <c r="M3" s="38"/>
      <c r="O3" s="35"/>
      <c r="P3" s="35"/>
      <c r="R3" s="36"/>
      <c r="S3" s="36"/>
      <c r="U3" s="34"/>
      <c r="V3" s="34"/>
      <c r="X3" s="33"/>
      <c r="Y3" s="33"/>
    </row>
    <row r="4" spans="1:25" ht="20.5" customHeight="1">
      <c r="A4" s="51" t="s">
        <v>123</v>
      </c>
      <c r="B4" s="52"/>
      <c r="C4" s="52"/>
      <c r="D4" s="52"/>
      <c r="E4" s="52"/>
      <c r="F4" s="52"/>
      <c r="G4" s="52"/>
      <c r="H4" s="52"/>
      <c r="I4" s="52"/>
      <c r="J4" s="37"/>
      <c r="L4" s="38"/>
      <c r="M4" s="38"/>
      <c r="O4" s="35"/>
      <c r="P4" s="35"/>
      <c r="R4" s="36"/>
      <c r="S4" s="36"/>
      <c r="U4" s="34"/>
      <c r="V4" s="34"/>
      <c r="X4" s="33"/>
      <c r="Y4" s="33"/>
    </row>
    <row r="5" spans="1:25" ht="22" customHeight="1">
      <c r="A5" s="52"/>
      <c r="B5" s="52"/>
      <c r="C5" s="52"/>
      <c r="D5" s="52"/>
      <c r="E5" s="52"/>
      <c r="F5" s="52"/>
      <c r="G5" s="52"/>
      <c r="H5" s="52"/>
      <c r="I5" s="52"/>
      <c r="L5" s="38"/>
      <c r="M5" s="38"/>
      <c r="O5" s="35"/>
      <c r="P5" s="35"/>
      <c r="R5" s="36"/>
      <c r="S5" s="36"/>
      <c r="U5" s="34"/>
      <c r="V5" s="34"/>
      <c r="X5" s="33"/>
      <c r="Y5" s="33"/>
    </row>
    <row r="6" spans="1:25" ht="14.5" customHeight="1">
      <c r="A6" s="52"/>
      <c r="B6" s="52"/>
      <c r="C6" s="52"/>
      <c r="D6" s="52"/>
      <c r="E6" s="52"/>
      <c r="F6" s="52"/>
      <c r="G6" s="52"/>
      <c r="H6" s="52"/>
      <c r="I6" s="52"/>
      <c r="L6" s="62">
        <f>GETPIVOTDATA("[Measures].[Sum of มูลค่าการนำเข้า]",เชื่อมเดือน!$A$3)</f>
        <v>350.18</v>
      </c>
      <c r="M6" s="62"/>
      <c r="O6" s="63">
        <f>GETPIVOTDATA("[Measures].[Sum of มูลค่าการส่งออก]",เชื่อมเดือน!$A$3)</f>
        <v>18359.09</v>
      </c>
      <c r="P6" s="63"/>
      <c r="R6" s="64">
        <f>GETPIVOTDATA("[Measures].[Sum of ดุลการค้า]",เชื่อมเดือน!$A$3)</f>
        <v>18008.91</v>
      </c>
      <c r="S6" s="64"/>
      <c r="U6" s="65">
        <f>GETPIVOTDATA("[Measures].[Sum of ปริมาณการนำเข้า]",เชื่อมเดือน!$A$3)</f>
        <v>3869.85</v>
      </c>
      <c r="V6" s="65"/>
      <c r="X6" s="66">
        <f>GETPIVOTDATA("[Measures].[Sum of ปริมาณการส่งออก]",เชื่อมเดือน!$A$3)</f>
        <v>338872.76</v>
      </c>
      <c r="Y6" s="66"/>
    </row>
    <row r="7" spans="1:25" ht="11.5" customHeight="1">
      <c r="L7" s="62"/>
      <c r="M7" s="62"/>
      <c r="O7" s="63"/>
      <c r="P7" s="63"/>
      <c r="R7" s="64"/>
      <c r="S7" s="64"/>
      <c r="U7" s="65"/>
      <c r="V7" s="65"/>
      <c r="X7" s="66"/>
      <c r="Y7" s="66"/>
    </row>
    <row r="8" spans="1:25" ht="19.5" customHeight="1">
      <c r="C8" s="30"/>
      <c r="L8" s="72" t="s">
        <v>18</v>
      </c>
      <c r="M8" s="73"/>
      <c r="O8" s="69" t="s">
        <v>109</v>
      </c>
      <c r="P8" s="69"/>
      <c r="R8" s="74" t="s">
        <v>2</v>
      </c>
      <c r="S8" s="75"/>
      <c r="U8" s="70" t="s">
        <v>113</v>
      </c>
      <c r="V8" s="76"/>
      <c r="X8" s="67" t="s">
        <v>16</v>
      </c>
      <c r="Y8" s="68"/>
    </row>
    <row r="9" spans="1:25" ht="14.5" customHeight="1">
      <c r="L9" s="72" t="s">
        <v>112</v>
      </c>
      <c r="M9" s="73"/>
      <c r="O9" s="69" t="s">
        <v>112</v>
      </c>
      <c r="P9" s="69"/>
      <c r="R9" s="74" t="s">
        <v>112</v>
      </c>
      <c r="S9" s="75"/>
      <c r="U9" s="70" t="s">
        <v>114</v>
      </c>
      <c r="V9" s="71"/>
      <c r="X9" s="67" t="s">
        <v>114</v>
      </c>
      <c r="Y9" s="68"/>
    </row>
    <row r="10" spans="1:25" ht="14.5" customHeight="1">
      <c r="L10" s="44"/>
      <c r="M10" s="44"/>
      <c r="O10" s="45"/>
      <c r="P10" s="45"/>
      <c r="R10" s="45"/>
      <c r="S10" s="45"/>
      <c r="U10" s="45"/>
      <c r="V10" s="45"/>
      <c r="X10" s="45"/>
      <c r="Y10" s="45"/>
    </row>
    <row r="11" spans="1:25" ht="14.5" customHeight="1"/>
    <row r="12" spans="1:25" ht="14.5" customHeight="1"/>
    <row r="16" spans="1:25" ht="18.5" customHeight="1"/>
    <row r="17" spans="3:18" ht="24.5" customHeight="1">
      <c r="I17" s="46" t="s">
        <v>121</v>
      </c>
      <c r="R17" s="46" t="s">
        <v>120</v>
      </c>
    </row>
    <row r="18" spans="3:18" ht="5" customHeight="1">
      <c r="N18" s="37"/>
      <c r="R18" s="31"/>
    </row>
    <row r="19" spans="3:18" ht="9" customHeight="1"/>
    <row r="20" spans="3:18" ht="4" customHeight="1"/>
    <row r="23" spans="3:18" ht="14.5" customHeight="1"/>
    <row r="29" spans="3:18" ht="16.5" customHeight="1"/>
    <row r="30" spans="3:18" ht="5.5" customHeight="1">
      <c r="C30" s="30"/>
      <c r="R30" t="s">
        <v>110</v>
      </c>
    </row>
    <row r="31" spans="3:18" ht="11" customHeight="1"/>
    <row r="33" spans="1:25" ht="9.5" customHeight="1"/>
    <row r="36" spans="1:25" ht="14" customHeight="1"/>
    <row r="37" spans="1:25" ht="16.5" customHeight="1"/>
    <row r="38" spans="1:25" ht="8.5" customHeight="1"/>
    <row r="39" spans="1:25" ht="21" customHeight="1">
      <c r="B39" s="43" t="s">
        <v>111</v>
      </c>
    </row>
    <row r="40" spans="1:25" ht="23.5" customHeight="1">
      <c r="B40" s="31"/>
    </row>
    <row r="41" spans="1:25" ht="13.5" hidden="1" customHeight="1"/>
    <row r="42" spans="1:25" ht="6.5" customHeight="1"/>
    <row r="43" spans="1:25" ht="13.5" customHeight="1"/>
    <row r="44" spans="1:25" ht="5.5" customHeight="1">
      <c r="S44" s="42"/>
      <c r="T44" s="42"/>
      <c r="U44" s="42"/>
      <c r="W44" s="41"/>
      <c r="X44" s="41"/>
      <c r="Y44" s="41"/>
    </row>
    <row r="45" spans="1:25" ht="18" customHeight="1">
      <c r="A45" s="32">
        <v>1</v>
      </c>
      <c r="B45" s="60" t="str">
        <f>'top10'!A4</f>
        <v>สุราษฎร์ธานี</v>
      </c>
      <c r="C45" s="60"/>
      <c r="D45" s="60"/>
      <c r="E45" s="61">
        <f>GETPIVOTDATA("[Measures].[Sum of ผลผลิต(ตัน)]",'top10'!$A$3,"[ผลผลิตยางพาราแยกตามจังหวัด].[จังหวัด]","[ผลผลิตยางพาราแยกตามจังหวัด].[จังหวัด].&amp;[สุราษฎร์ธานี]")</f>
        <v>503812</v>
      </c>
      <c r="F45" s="61"/>
      <c r="S45" s="42"/>
      <c r="T45" s="42"/>
      <c r="U45" s="42"/>
      <c r="W45" s="41"/>
      <c r="X45" s="41"/>
      <c r="Y45" s="41"/>
    </row>
    <row r="46" spans="1:25" ht="22" customHeight="1">
      <c r="A46" s="32">
        <v>2</v>
      </c>
      <c r="B46" s="60" t="str">
        <f>'top10'!A5</f>
        <v>สงขลา</v>
      </c>
      <c r="C46" s="60"/>
      <c r="D46" s="60"/>
      <c r="E46" s="61">
        <f>GETPIVOTDATA("[Measures].[Sum of ผลผลิต(ตัน)]",'top10'!$A$3,"[ผลผลิตยางพาราแยกตามจังหวัด].[จังหวัด]","[ผลผลิตยางพาราแยกตามจังหวัด].[จังหวัด].&amp;[สงขลา]")</f>
        <v>427607</v>
      </c>
      <c r="F46" s="61"/>
      <c r="S46" s="42"/>
      <c r="T46" s="42"/>
      <c r="U46" s="42"/>
      <c r="W46" s="41"/>
      <c r="X46" s="41"/>
      <c r="Y46" s="41"/>
    </row>
    <row r="47" spans="1:25" ht="23.5" customHeight="1">
      <c r="A47" s="32">
        <v>3</v>
      </c>
      <c r="B47" s="60" t="str">
        <f>'top10'!A6</f>
        <v>นครศรีธรรมราช</v>
      </c>
      <c r="C47" s="60"/>
      <c r="D47" s="60"/>
      <c r="E47" s="61">
        <f>GETPIVOTDATA("[Measures].[Sum of ผลผลิต(ตัน)]",'top10'!$A$3,"[ผลผลิตยางพาราแยกตามจังหวัด].[จังหวัด]","[ผลผลิตยางพาราแยกตามจังหวัด].[จังหวัด].&amp;[นครศรีธรรมราช]")</f>
        <v>418578</v>
      </c>
      <c r="F47" s="61"/>
      <c r="S47" s="42"/>
      <c r="T47" s="42"/>
      <c r="U47" s="42"/>
      <c r="W47" s="41"/>
      <c r="X47" s="41"/>
      <c r="Y47" s="41"/>
    </row>
    <row r="48" spans="1:25" ht="20.5" customHeight="1">
      <c r="A48" s="32">
        <v>4</v>
      </c>
      <c r="B48" s="60" t="str">
        <f>'top10'!A7</f>
        <v>ตรัง</v>
      </c>
      <c r="C48" s="60"/>
      <c r="D48" s="60"/>
      <c r="E48" s="61">
        <f>GETPIVOTDATA("[Measures].[Sum of ผลผลิต(ตัน)]",'top10'!$A$3,"[ผลผลิตยางพาราแยกตามจังหวัด].[จังหวัด]","[ผลผลิตยางพาราแยกตามจังหวัด].[จังหวัด].&amp;[ตรัง]")</f>
        <v>274171</v>
      </c>
      <c r="F48" s="61"/>
      <c r="S48" s="42"/>
      <c r="T48" s="42"/>
      <c r="U48" s="42"/>
      <c r="W48" s="41"/>
      <c r="X48" s="41"/>
      <c r="Y48" s="41"/>
    </row>
    <row r="49" spans="1:25" ht="20.5" customHeight="1">
      <c r="A49" s="32">
        <v>5</v>
      </c>
      <c r="B49" s="60" t="str">
        <f>'top10'!A8</f>
        <v>ยะลา</v>
      </c>
      <c r="C49" s="60"/>
      <c r="D49" s="60"/>
      <c r="E49" s="61">
        <f>GETPIVOTDATA("[Measures].[Sum of ผลผลิต(ตัน)]",'top10'!$A$3,"[ผลผลิตยางพาราแยกตามจังหวัด].[จังหวัด]","[ผลผลิตยางพาราแยกตามจังหวัด].[จังหวัด].&amp;[ยะลา]")</f>
        <v>255531</v>
      </c>
      <c r="F49" s="61"/>
      <c r="S49" s="42"/>
      <c r="T49" s="42"/>
      <c r="U49" s="42"/>
      <c r="W49" s="41"/>
      <c r="X49" s="41"/>
      <c r="Y49" s="41"/>
    </row>
    <row r="50" spans="1:25" ht="21" customHeight="1">
      <c r="A50" s="32">
        <v>6</v>
      </c>
      <c r="B50" s="60" t="str">
        <f>'top10'!A9</f>
        <v>บึงกาฬ</v>
      </c>
      <c r="C50" s="60"/>
      <c r="D50" s="60"/>
      <c r="E50" s="61">
        <f>GETPIVOTDATA("[Measures].[Sum of ผลผลิต(ตัน)]",'top10'!$A$3,"[ผลผลิตยางพาราแยกตามจังหวัด].[จังหวัด]","[ผลผลิตยางพาราแยกตามจังหวัด].[จังหวัด].&amp;[บึงกาฬ]")</f>
        <v>208058</v>
      </c>
      <c r="F50" s="61"/>
      <c r="S50" s="49">
        <f>GETPIVOTDATA("[Measures].[Sum of ผลผลิต(ตัน)]",เชื่อมภาคจังหวัด!$A$3)</f>
        <v>22009</v>
      </c>
      <c r="T50" s="49"/>
      <c r="U50" s="49"/>
      <c r="W50" s="48">
        <f>GETPIVOTDATA("[Measures].[Sum of เนื้อที่เก็บเกี่ยว(ไร่)]",เชื่อมภาคจังหวัด!$A$3)</f>
        <v>123342</v>
      </c>
      <c r="X50" s="48"/>
      <c r="Y50" s="48"/>
    </row>
    <row r="51" spans="1:25" ht="21" customHeight="1">
      <c r="A51" s="32">
        <v>7</v>
      </c>
      <c r="B51" s="60" t="str">
        <f>'top10'!A10</f>
        <v>พัทลุง</v>
      </c>
      <c r="C51" s="60"/>
      <c r="D51" s="60"/>
      <c r="E51" s="61">
        <f>GETPIVOTDATA("[Measures].[Sum of ผลผลิต(ตัน)]",'top10'!$A$3,"[ผลผลิตยางพาราแยกตามจังหวัด].[จังหวัด]","[ผลผลิตยางพาราแยกตามจังหวัด].[จังหวัด].&amp;[พัทลุง]")</f>
        <v>202336</v>
      </c>
      <c r="F51" s="61"/>
      <c r="S51" s="49"/>
      <c r="T51" s="49"/>
      <c r="U51" s="49"/>
      <c r="W51" s="48"/>
      <c r="X51" s="48"/>
      <c r="Y51" s="48"/>
    </row>
    <row r="52" spans="1:25" ht="24.5" customHeight="1">
      <c r="A52" s="32">
        <v>8</v>
      </c>
      <c r="B52" s="60" t="str">
        <f>'top10'!A11</f>
        <v>เลย</v>
      </c>
      <c r="C52" s="60"/>
      <c r="D52" s="60"/>
      <c r="E52" s="61">
        <f>GETPIVOTDATA("[Measures].[Sum of ผลผลิต(ตัน)]",'top10'!$A$3,"[ผลผลิตยางพาราแยกตามจังหวัด].[จังหวัด]","[ผลผลิตยางพาราแยกตามจังหวัด].[จังหวัด].&amp;[เลย]")</f>
        <v>193149</v>
      </c>
      <c r="F52" s="61"/>
      <c r="S52" s="49"/>
      <c r="T52" s="49"/>
      <c r="U52" s="49"/>
      <c r="W52" s="48"/>
      <c r="X52" s="48"/>
      <c r="Y52" s="48"/>
    </row>
    <row r="53" spans="1:25" ht="24.5" customHeight="1">
      <c r="A53" s="32">
        <v>9</v>
      </c>
      <c r="B53" s="60" t="str">
        <f>'top10'!A12</f>
        <v>นราธิวาส</v>
      </c>
      <c r="C53" s="60"/>
      <c r="D53" s="60"/>
      <c r="E53" s="61">
        <f>GETPIVOTDATA("[Measures].[Sum of ผลผลิต(ตัน)]",'top10'!$A$3,"[ผลผลิตยางพาราแยกตามจังหวัด].[จังหวัด]","[ผลผลิตยางพาราแยกตามจังหวัด].[จังหวัด].&amp;[นราธิวาส]")</f>
        <v>185739</v>
      </c>
      <c r="F53" s="61"/>
      <c r="S53" s="57" t="s">
        <v>118</v>
      </c>
      <c r="T53" s="58"/>
      <c r="U53" s="58"/>
      <c r="W53" s="55" t="s">
        <v>119</v>
      </c>
      <c r="X53" s="59"/>
      <c r="Y53" s="59"/>
    </row>
    <row r="54" spans="1:25" ht="25" customHeight="1">
      <c r="A54" s="32">
        <v>10</v>
      </c>
      <c r="B54" s="60" t="str">
        <f>'top10'!A13</f>
        <v>กระบี่</v>
      </c>
      <c r="C54" s="60"/>
      <c r="D54" s="60"/>
      <c r="E54" s="61">
        <f>GETPIVOTDATA("[Measures].[Sum of ผลผลิต(ตัน)]",'top10'!$A$3,"[ผลผลิตยางพาราแยกตามจังหวัด].[จังหวัด]","[ผลผลิตยางพาราแยกตามจังหวัด].[จังหวัด].&amp;[กระบี่]")</f>
        <v>132064</v>
      </c>
      <c r="F54" s="61"/>
      <c r="S54" s="53" t="s">
        <v>116</v>
      </c>
      <c r="T54" s="54"/>
      <c r="U54" s="54"/>
      <c r="W54" s="55" t="s">
        <v>117</v>
      </c>
      <c r="X54" s="56"/>
      <c r="Y54" s="56"/>
    </row>
    <row r="55" spans="1:25">
      <c r="S55" s="40"/>
    </row>
  </sheetData>
  <mergeCells count="43">
    <mergeCell ref="X8:Y8"/>
    <mergeCell ref="O9:P9"/>
    <mergeCell ref="U9:V9"/>
    <mergeCell ref="X9:Y9"/>
    <mergeCell ref="L9:M9"/>
    <mergeCell ref="R9:S9"/>
    <mergeCell ref="L8:M8"/>
    <mergeCell ref="O8:P8"/>
    <mergeCell ref="R8:S8"/>
    <mergeCell ref="U8:V8"/>
    <mergeCell ref="L6:M7"/>
    <mergeCell ref="O6:P7"/>
    <mergeCell ref="R6:S7"/>
    <mergeCell ref="U6:V7"/>
    <mergeCell ref="X6:Y7"/>
    <mergeCell ref="E51:F51"/>
    <mergeCell ref="E52:F52"/>
    <mergeCell ref="E53:F53"/>
    <mergeCell ref="B49:D49"/>
    <mergeCell ref="B50:D50"/>
    <mergeCell ref="B51:D51"/>
    <mergeCell ref="B52:D52"/>
    <mergeCell ref="E46:F46"/>
    <mergeCell ref="E47:F47"/>
    <mergeCell ref="E48:F48"/>
    <mergeCell ref="E49:F49"/>
    <mergeCell ref="E50:F50"/>
    <mergeCell ref="W50:Y52"/>
    <mergeCell ref="S50:U52"/>
    <mergeCell ref="A1:J3"/>
    <mergeCell ref="A4:I6"/>
    <mergeCell ref="S54:U54"/>
    <mergeCell ref="W54:Y54"/>
    <mergeCell ref="S53:U53"/>
    <mergeCell ref="W53:Y53"/>
    <mergeCell ref="B45:D45"/>
    <mergeCell ref="E45:F45"/>
    <mergeCell ref="B46:D46"/>
    <mergeCell ref="B47:D47"/>
    <mergeCell ref="B48:D48"/>
    <mergeCell ref="E54:F54"/>
    <mergeCell ref="B53:D53"/>
    <mergeCell ref="B54:D54"/>
  </mergeCells>
  <conditionalFormatting sqref="E45:F54">
    <cfRule type="dataBar" priority="1">
      <dataBar>
        <cfvo type="min"/>
        <cfvo type="max"/>
        <color rgb="FF4EDABF"/>
      </dataBar>
      <extLst>
        <ext xmlns:x14="http://schemas.microsoft.com/office/spreadsheetml/2009/9/main" uri="{B025F937-C7B1-47D3-B67F-A62EFF666E3E}">
          <x14:id>{8350BE38-7FA1-4D15-A36E-C0E9F3E54074}</x14:id>
        </ext>
      </extLst>
    </cfRule>
  </conditionalFormatting>
  <printOptions horizontalCentered="1" verticalCentered="1"/>
  <pageMargins left="0" right="0" top="0" bottom="0" header="0" footer="0"/>
  <pageSetup paperSize="8" orientation="landscape" r:id="rId1"/>
  <headerFooter>
    <oddHeader>&amp;L&amp;G</oddHeader>
  </headerFooter>
  <drawing r:id="rId2"/>
  <legacyDrawingHF r:id="rId3"/>
  <picture r:id="rId4"/>
  <extLst>
    <ext xmlns:x14="http://schemas.microsoft.com/office/spreadsheetml/2009/9/main" uri="{78C0D931-6437-407d-A8EE-F0AAD7539E65}">
      <x14:conditionalFormattings>
        <x14:conditionalFormatting xmlns:xm="http://schemas.microsoft.com/office/excel/2006/main">
          <x14:cfRule type="dataBar" id="{8350BE38-7FA1-4D15-A36E-C0E9F3E54074}">
            <x14:dataBar minLength="0" maxLength="100" border="1">
              <x14:cfvo type="autoMin"/>
              <x14:cfvo type="autoMax"/>
              <x14:borderColor rgb="FFFF3399"/>
              <x14:negativeFillColor rgb="FFFF0000"/>
              <x14:axisColor rgb="FF000000"/>
            </x14:dataBar>
          </x14:cfRule>
          <xm:sqref>E45:F54</xm:sqref>
        </x14:conditionalFormatting>
      </x14:conditionalFormattings>
    </ex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6CD63-309E-4FC0-86B8-613363E256BB}">
  <dimension ref="A3:D16"/>
  <sheetViews>
    <sheetView workbookViewId="0">
      <selection activeCell="A3" sqref="A3:D16"/>
    </sheetView>
  </sheetViews>
  <sheetFormatPr defaultRowHeight="14.5"/>
  <cols>
    <col min="1" max="1" width="12.36328125" bestFit="1" customWidth="1"/>
    <col min="2" max="2" width="22.26953125" bestFit="1" customWidth="1"/>
    <col min="3" max="3" width="21.6328125" bestFit="1" customWidth="1"/>
    <col min="4" max="4" width="15.81640625" bestFit="1" customWidth="1"/>
  </cols>
  <sheetData>
    <row r="3" spans="1:4">
      <c r="A3" s="3" t="s">
        <v>20</v>
      </c>
      <c r="B3" t="s">
        <v>23</v>
      </c>
      <c r="C3" t="s">
        <v>22</v>
      </c>
      <c r="D3" t="s">
        <v>24</v>
      </c>
    </row>
    <row r="4" spans="1:4">
      <c r="A4" s="4" t="s">
        <v>3</v>
      </c>
      <c r="B4">
        <v>16241.43</v>
      </c>
      <c r="C4">
        <v>331.61</v>
      </c>
      <c r="D4">
        <v>15909.82</v>
      </c>
    </row>
    <row r="5" spans="1:4">
      <c r="A5" s="4" t="s">
        <v>4</v>
      </c>
      <c r="B5">
        <v>20279.93</v>
      </c>
      <c r="C5">
        <v>444.22</v>
      </c>
      <c r="D5">
        <v>19835.71</v>
      </c>
    </row>
    <row r="6" spans="1:4">
      <c r="A6" s="4" t="s">
        <v>5</v>
      </c>
      <c r="B6">
        <v>24077.75</v>
      </c>
      <c r="C6">
        <v>376.01</v>
      </c>
      <c r="D6">
        <v>23701.74</v>
      </c>
    </row>
    <row r="7" spans="1:4">
      <c r="A7" s="4" t="s">
        <v>6</v>
      </c>
      <c r="B7">
        <v>20235.439999999999</v>
      </c>
      <c r="C7">
        <v>355.14</v>
      </c>
      <c r="D7">
        <v>19880.3</v>
      </c>
    </row>
    <row r="8" spans="1:4">
      <c r="A8" s="4" t="s">
        <v>7</v>
      </c>
      <c r="B8">
        <v>18634.63</v>
      </c>
      <c r="C8">
        <v>310.5</v>
      </c>
      <c r="D8">
        <v>18324.13</v>
      </c>
    </row>
    <row r="9" spans="1:4">
      <c r="A9" s="4" t="s">
        <v>8</v>
      </c>
      <c r="B9">
        <v>18359.09</v>
      </c>
      <c r="C9">
        <v>350.18</v>
      </c>
      <c r="D9">
        <v>18008.91</v>
      </c>
    </row>
    <row r="10" spans="1:4">
      <c r="A10" s="4" t="s">
        <v>9</v>
      </c>
      <c r="B10">
        <v>19311.740000000002</v>
      </c>
      <c r="C10">
        <v>313.44</v>
      </c>
      <c r="D10">
        <v>18998.300000000003</v>
      </c>
    </row>
    <row r="11" spans="1:4">
      <c r="A11" s="4" t="s">
        <v>10</v>
      </c>
      <c r="B11">
        <v>21276.21</v>
      </c>
      <c r="C11">
        <v>415.14</v>
      </c>
      <c r="D11">
        <v>20861.07</v>
      </c>
    </row>
    <row r="12" spans="1:4">
      <c r="A12" s="4" t="s">
        <v>11</v>
      </c>
      <c r="B12">
        <v>20564.96</v>
      </c>
      <c r="C12">
        <v>366.73</v>
      </c>
      <c r="D12">
        <v>20198.23</v>
      </c>
    </row>
    <row r="13" spans="1:4">
      <c r="A13" s="4" t="s">
        <v>12</v>
      </c>
      <c r="B13">
        <v>22355.19</v>
      </c>
      <c r="C13">
        <v>273.49</v>
      </c>
      <c r="D13">
        <v>22081.699999999997</v>
      </c>
    </row>
    <row r="14" spans="1:4">
      <c r="A14" s="4" t="s">
        <v>13</v>
      </c>
      <c r="B14">
        <v>21640.080000000002</v>
      </c>
      <c r="C14">
        <v>410.44</v>
      </c>
      <c r="D14">
        <v>21229.640000000003</v>
      </c>
    </row>
    <row r="15" spans="1:4">
      <c r="A15" s="4" t="s">
        <v>14</v>
      </c>
      <c r="B15">
        <v>23962.59</v>
      </c>
      <c r="C15">
        <v>400.63</v>
      </c>
      <c r="D15">
        <v>23561.96</v>
      </c>
    </row>
    <row r="16" spans="1:4">
      <c r="A16" s="4" t="s">
        <v>21</v>
      </c>
      <c r="B16">
        <v>246939.04</v>
      </c>
      <c r="C16">
        <v>4347.53</v>
      </c>
      <c r="D16">
        <v>242591.51000000004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2CB51-BECE-4D5E-8721-52D6A3E15A28}">
  <dimension ref="A3:C16"/>
  <sheetViews>
    <sheetView workbookViewId="0">
      <selection activeCell="A3" sqref="A3:C16"/>
    </sheetView>
  </sheetViews>
  <sheetFormatPr defaultRowHeight="14.5"/>
  <cols>
    <col min="1" max="1" width="12.36328125" bestFit="1" customWidth="1"/>
    <col min="2" max="2" width="24.1796875" bestFit="1" customWidth="1"/>
    <col min="3" max="3" width="23.54296875" bestFit="1" customWidth="1"/>
  </cols>
  <sheetData>
    <row r="3" spans="1:3">
      <c r="A3" s="3" t="s">
        <v>20</v>
      </c>
      <c r="B3" t="s">
        <v>26</v>
      </c>
      <c r="C3" t="s">
        <v>25</v>
      </c>
    </row>
    <row r="4" spans="1:3">
      <c r="A4" s="4" t="s">
        <v>3</v>
      </c>
      <c r="B4">
        <v>331250.44</v>
      </c>
      <c r="C4">
        <v>3943.69</v>
      </c>
    </row>
    <row r="5" spans="1:3">
      <c r="A5" s="4" t="s">
        <v>4</v>
      </c>
      <c r="B5">
        <v>416001.51</v>
      </c>
      <c r="C5">
        <v>5277.09</v>
      </c>
    </row>
    <row r="6" spans="1:3">
      <c r="A6" s="4" t="s">
        <v>5</v>
      </c>
      <c r="B6">
        <v>483868.25</v>
      </c>
      <c r="C6">
        <v>4491.32</v>
      </c>
    </row>
    <row r="7" spans="1:3">
      <c r="A7" s="4" t="s">
        <v>6</v>
      </c>
      <c r="B7">
        <v>388748.81</v>
      </c>
      <c r="C7">
        <v>3556.77</v>
      </c>
    </row>
    <row r="8" spans="1:3">
      <c r="A8" s="4" t="s">
        <v>7</v>
      </c>
      <c r="B8">
        <v>349928.38</v>
      </c>
      <c r="C8">
        <v>3387.28</v>
      </c>
    </row>
    <row r="9" spans="1:3">
      <c r="A9" s="4" t="s">
        <v>8</v>
      </c>
      <c r="B9">
        <v>338872.76</v>
      </c>
      <c r="C9">
        <v>3869.85</v>
      </c>
    </row>
    <row r="10" spans="1:3">
      <c r="A10" s="4" t="s">
        <v>9</v>
      </c>
      <c r="B10">
        <v>354913.34</v>
      </c>
      <c r="C10">
        <v>3361.47</v>
      </c>
    </row>
    <row r="11" spans="1:3">
      <c r="A11" s="4" t="s">
        <v>10</v>
      </c>
      <c r="B11">
        <v>394502.9</v>
      </c>
      <c r="C11">
        <v>4313.6499999999996</v>
      </c>
    </row>
    <row r="12" spans="1:3">
      <c r="A12" s="4" t="s">
        <v>11</v>
      </c>
      <c r="B12">
        <v>385285.83</v>
      </c>
      <c r="C12">
        <v>3499.23</v>
      </c>
    </row>
    <row r="13" spans="1:3">
      <c r="A13" s="4" t="s">
        <v>12</v>
      </c>
      <c r="B13">
        <v>421448.1</v>
      </c>
      <c r="C13">
        <v>2671.1</v>
      </c>
    </row>
    <row r="14" spans="1:3">
      <c r="A14" s="4" t="s">
        <v>13</v>
      </c>
      <c r="B14">
        <v>405586.67</v>
      </c>
      <c r="C14">
        <v>4196.38</v>
      </c>
    </row>
    <row r="15" spans="1:3">
      <c r="A15" s="4" t="s">
        <v>14</v>
      </c>
      <c r="B15">
        <v>444247.78</v>
      </c>
      <c r="C15">
        <v>3926.08</v>
      </c>
    </row>
    <row r="16" spans="1:3">
      <c r="A16" s="4" t="s">
        <v>21</v>
      </c>
      <c r="B16">
        <v>4714654.7699999996</v>
      </c>
      <c r="C16">
        <v>46493.91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93491-ADBC-4611-9677-1CB3EE7F43F6}">
  <dimension ref="A3:F5"/>
  <sheetViews>
    <sheetView workbookViewId="0">
      <selection activeCell="A3" sqref="A3:F16"/>
    </sheetView>
  </sheetViews>
  <sheetFormatPr defaultRowHeight="14.5"/>
  <cols>
    <col min="1" max="1" width="12.36328125" bestFit="1" customWidth="1"/>
    <col min="2" max="2" width="23.54296875" bestFit="1" customWidth="1"/>
    <col min="3" max="3" width="24.1796875" bestFit="1" customWidth="1"/>
    <col min="4" max="4" width="21.6328125" bestFit="1" customWidth="1"/>
    <col min="5" max="5" width="22.26953125" bestFit="1" customWidth="1"/>
    <col min="6" max="6" width="15.81640625" bestFit="1" customWidth="1"/>
  </cols>
  <sheetData>
    <row r="3" spans="1:6">
      <c r="A3" s="3" t="s">
        <v>20</v>
      </c>
      <c r="B3" t="s">
        <v>25</v>
      </c>
      <c r="C3" t="s">
        <v>26</v>
      </c>
      <c r="D3" t="s">
        <v>22</v>
      </c>
      <c r="E3" t="s">
        <v>23</v>
      </c>
      <c r="F3" t="s">
        <v>24</v>
      </c>
    </row>
    <row r="4" spans="1:6">
      <c r="A4" s="4" t="s">
        <v>8</v>
      </c>
      <c r="B4" s="77">
        <v>3869.85</v>
      </c>
      <c r="C4" s="77">
        <v>338872.76</v>
      </c>
      <c r="D4" s="77">
        <v>350.18</v>
      </c>
      <c r="E4" s="77">
        <v>18359.09</v>
      </c>
      <c r="F4" s="77">
        <v>18008.91</v>
      </c>
    </row>
    <row r="5" spans="1:6">
      <c r="A5" s="4" t="s">
        <v>21</v>
      </c>
      <c r="B5" s="77">
        <v>3869.85</v>
      </c>
      <c r="C5" s="77">
        <v>338872.76</v>
      </c>
      <c r="D5" s="77">
        <v>350.18</v>
      </c>
      <c r="E5" s="77">
        <v>18359.09</v>
      </c>
      <c r="F5" s="77">
        <v>18008.91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CFF24-C916-4645-A6F7-5A7ECBB233F1}">
  <dimension ref="A1:F70"/>
  <sheetViews>
    <sheetView workbookViewId="0">
      <selection activeCell="I16" sqref="I16"/>
    </sheetView>
  </sheetViews>
  <sheetFormatPr defaultRowHeight="14.5"/>
  <cols>
    <col min="1" max="1" width="23.6328125" customWidth="1"/>
    <col min="2" max="2" width="17.26953125" customWidth="1"/>
    <col min="3" max="3" width="15.1796875" customWidth="1"/>
    <col min="4" max="4" width="10.7265625" customWidth="1"/>
    <col min="5" max="5" width="20.90625" customWidth="1"/>
    <col min="6" max="6" width="30" customWidth="1"/>
  </cols>
  <sheetData>
    <row r="1" spans="1:6">
      <c r="A1" s="47" t="s">
        <v>27</v>
      </c>
      <c r="B1" s="47"/>
      <c r="C1" s="47"/>
      <c r="D1" s="47"/>
      <c r="E1" s="47"/>
      <c r="F1" s="6"/>
    </row>
    <row r="2" spans="1:6">
      <c r="A2" s="47" t="s">
        <v>28</v>
      </c>
      <c r="B2" s="47"/>
      <c r="C2" s="47"/>
      <c r="D2" s="47"/>
      <c r="E2" s="47"/>
      <c r="F2" s="6"/>
    </row>
    <row r="3" spans="1:6">
      <c r="A3" s="7" t="s">
        <v>29</v>
      </c>
      <c r="B3" s="7" t="s">
        <v>30</v>
      </c>
      <c r="C3" s="7" t="s">
        <v>31</v>
      </c>
      <c r="D3" s="7" t="s">
        <v>32</v>
      </c>
      <c r="E3" s="7" t="s">
        <v>33</v>
      </c>
      <c r="F3" s="7" t="s">
        <v>34</v>
      </c>
    </row>
    <row r="4" spans="1:6">
      <c r="A4" s="6" t="s">
        <v>35</v>
      </c>
      <c r="B4" s="6" t="s">
        <v>36</v>
      </c>
      <c r="C4" s="8">
        <v>57788</v>
      </c>
      <c r="D4" s="9">
        <v>0.01</v>
      </c>
      <c r="E4" s="8">
        <v>323576</v>
      </c>
      <c r="F4" s="10">
        <v>178.59</v>
      </c>
    </row>
    <row r="5" spans="1:6">
      <c r="A5" s="6" t="s">
        <v>35</v>
      </c>
      <c r="B5" s="6" t="s">
        <v>37</v>
      </c>
      <c r="C5" s="8">
        <v>12298</v>
      </c>
      <c r="D5" s="9">
        <v>0</v>
      </c>
      <c r="E5" s="8">
        <v>76526</v>
      </c>
      <c r="F5" s="10">
        <v>160.69999999999999</v>
      </c>
    </row>
    <row r="6" spans="1:6">
      <c r="A6" s="6" t="s">
        <v>35</v>
      </c>
      <c r="B6" s="6" t="s">
        <v>38</v>
      </c>
      <c r="C6" s="8">
        <v>9692</v>
      </c>
      <c r="D6" s="9">
        <v>0</v>
      </c>
      <c r="E6" s="8">
        <v>51527</v>
      </c>
      <c r="F6" s="10">
        <v>188.1</v>
      </c>
    </row>
    <row r="7" spans="1:6">
      <c r="A7" s="6" t="s">
        <v>35</v>
      </c>
      <c r="B7" s="6" t="s">
        <v>39</v>
      </c>
      <c r="C7" s="8">
        <v>6080</v>
      </c>
      <c r="D7" s="9">
        <v>0</v>
      </c>
      <c r="E7" s="8">
        <v>30874</v>
      </c>
      <c r="F7" s="10">
        <v>196.93</v>
      </c>
    </row>
    <row r="8" spans="1:6">
      <c r="A8" s="6" t="s">
        <v>35</v>
      </c>
      <c r="B8" s="6" t="s">
        <v>40</v>
      </c>
      <c r="C8" s="8">
        <v>5874</v>
      </c>
      <c r="D8" s="9">
        <v>0</v>
      </c>
      <c r="E8" s="8">
        <v>30465</v>
      </c>
      <c r="F8" s="10">
        <v>192.81</v>
      </c>
    </row>
    <row r="9" spans="1:6">
      <c r="A9" s="6" t="s">
        <v>35</v>
      </c>
      <c r="B9" s="6" t="s">
        <v>41</v>
      </c>
      <c r="C9" s="11">
        <v>765</v>
      </c>
      <c r="D9" s="9">
        <v>0</v>
      </c>
      <c r="E9" s="8">
        <v>5514</v>
      </c>
      <c r="F9" s="10">
        <v>138.74</v>
      </c>
    </row>
    <row r="10" spans="1:6">
      <c r="A10" s="6" t="s">
        <v>35</v>
      </c>
      <c r="B10" s="6" t="s">
        <v>42</v>
      </c>
      <c r="C10" s="11">
        <v>654</v>
      </c>
      <c r="D10" s="9">
        <v>0</v>
      </c>
      <c r="E10" s="8">
        <v>4864</v>
      </c>
      <c r="F10" s="10">
        <v>134.46</v>
      </c>
    </row>
    <row r="11" spans="1:6">
      <c r="A11" s="6" t="s">
        <v>35</v>
      </c>
      <c r="B11" s="6" t="s">
        <v>43</v>
      </c>
      <c r="C11" s="11">
        <v>264</v>
      </c>
      <c r="D11" s="9">
        <v>0</v>
      </c>
      <c r="E11" s="8">
        <v>2052</v>
      </c>
      <c r="F11" s="10">
        <v>128.65</v>
      </c>
    </row>
    <row r="12" spans="1:6">
      <c r="A12" s="6" t="s">
        <v>35</v>
      </c>
      <c r="B12" s="6" t="s">
        <v>44</v>
      </c>
      <c r="C12" s="11">
        <v>242</v>
      </c>
      <c r="D12" s="9">
        <v>0</v>
      </c>
      <c r="E12" s="8">
        <v>1906</v>
      </c>
      <c r="F12" s="10">
        <v>126.97</v>
      </c>
    </row>
    <row r="13" spans="1:6">
      <c r="A13" s="6" t="s">
        <v>35</v>
      </c>
      <c r="B13" s="6" t="s">
        <v>45</v>
      </c>
      <c r="C13" s="11">
        <v>110</v>
      </c>
      <c r="D13" s="9">
        <v>0</v>
      </c>
      <c r="E13" s="8">
        <v>1149</v>
      </c>
      <c r="F13" s="10">
        <v>95.74</v>
      </c>
    </row>
    <row r="14" spans="1:6">
      <c r="A14" s="6" t="s">
        <v>35</v>
      </c>
      <c r="B14" s="6" t="s">
        <v>46</v>
      </c>
      <c r="C14" s="11">
        <v>95</v>
      </c>
      <c r="D14" s="9">
        <v>0</v>
      </c>
      <c r="E14" s="11">
        <v>541</v>
      </c>
      <c r="F14" s="10">
        <v>175.6</v>
      </c>
    </row>
    <row r="15" spans="1:6">
      <c r="A15" s="6" t="s">
        <v>35</v>
      </c>
      <c r="B15" s="6" t="s">
        <v>47</v>
      </c>
      <c r="C15" s="11">
        <v>1</v>
      </c>
      <c r="D15" s="9">
        <v>0</v>
      </c>
      <c r="E15" s="11">
        <v>10</v>
      </c>
      <c r="F15" s="10">
        <v>100</v>
      </c>
    </row>
    <row r="16" spans="1:6">
      <c r="A16" s="6" t="s">
        <v>48</v>
      </c>
      <c r="B16" s="6" t="s">
        <v>49</v>
      </c>
      <c r="C16" s="8">
        <v>44379</v>
      </c>
      <c r="D16" s="9">
        <v>0.01</v>
      </c>
      <c r="E16" s="8">
        <v>261698</v>
      </c>
      <c r="F16" s="10">
        <v>169.58</v>
      </c>
    </row>
    <row r="17" spans="1:6">
      <c r="A17" s="6" t="s">
        <v>48</v>
      </c>
      <c r="B17" s="6" t="s">
        <v>50</v>
      </c>
      <c r="C17" s="8">
        <v>22009</v>
      </c>
      <c r="D17" s="9">
        <v>0</v>
      </c>
      <c r="E17" s="8">
        <v>123342</v>
      </c>
      <c r="F17" s="10">
        <v>178.44</v>
      </c>
    </row>
    <row r="18" spans="1:6">
      <c r="A18" s="6" t="s">
        <v>48</v>
      </c>
      <c r="B18" s="6" t="s">
        <v>51</v>
      </c>
      <c r="C18" s="8">
        <v>6337</v>
      </c>
      <c r="D18" s="9">
        <v>0</v>
      </c>
      <c r="E18" s="8">
        <v>39068</v>
      </c>
      <c r="F18" s="10">
        <v>162.19999999999999</v>
      </c>
    </row>
    <row r="19" spans="1:6">
      <c r="A19" s="6" t="s">
        <v>48</v>
      </c>
      <c r="B19" s="6" t="s">
        <v>52</v>
      </c>
      <c r="C19" s="8">
        <v>2377</v>
      </c>
      <c r="D19" s="9">
        <v>0</v>
      </c>
      <c r="E19" s="8">
        <v>14645</v>
      </c>
      <c r="F19" s="10">
        <v>162.31</v>
      </c>
    </row>
    <row r="20" spans="1:6">
      <c r="A20" s="6" t="s">
        <v>48</v>
      </c>
      <c r="B20" s="6" t="s">
        <v>53</v>
      </c>
      <c r="C20" s="8">
        <v>1662</v>
      </c>
      <c r="D20" s="9">
        <v>0</v>
      </c>
      <c r="E20" s="8">
        <v>9421</v>
      </c>
      <c r="F20" s="10">
        <v>176.41</v>
      </c>
    </row>
    <row r="21" spans="1:6">
      <c r="A21" t="s">
        <v>54</v>
      </c>
      <c r="B21" s="6" t="s">
        <v>55</v>
      </c>
      <c r="C21" s="8">
        <v>97876</v>
      </c>
      <c r="D21" s="9">
        <v>0.02</v>
      </c>
      <c r="E21" s="8">
        <v>537897</v>
      </c>
      <c r="F21" s="10">
        <v>181.96</v>
      </c>
    </row>
    <row r="22" spans="1:6">
      <c r="A22" t="s">
        <v>54</v>
      </c>
      <c r="B22" s="6" t="s">
        <v>56</v>
      </c>
      <c r="C22" s="8">
        <v>96511</v>
      </c>
      <c r="D22" s="9">
        <v>0.02</v>
      </c>
      <c r="E22" s="8">
        <v>501846</v>
      </c>
      <c r="F22" s="10">
        <v>192.31</v>
      </c>
    </row>
    <row r="23" spans="1:6">
      <c r="A23" t="s">
        <v>54</v>
      </c>
      <c r="B23" s="6" t="s">
        <v>57</v>
      </c>
      <c r="C23" s="8">
        <v>58981</v>
      </c>
      <c r="D23" s="9">
        <v>0.01</v>
      </c>
      <c r="E23" s="8">
        <v>288349</v>
      </c>
      <c r="F23" s="10">
        <v>204.55</v>
      </c>
    </row>
    <row r="24" spans="1:6">
      <c r="A24" t="s">
        <v>54</v>
      </c>
      <c r="B24" s="6" t="s">
        <v>58</v>
      </c>
      <c r="C24" s="8">
        <v>41126</v>
      </c>
      <c r="D24" s="9">
        <v>0.01</v>
      </c>
      <c r="E24" s="8">
        <v>197339</v>
      </c>
      <c r="F24" s="10">
        <v>208.4</v>
      </c>
    </row>
    <row r="25" spans="1:6">
      <c r="A25" t="s">
        <v>54</v>
      </c>
      <c r="B25" s="6" t="s">
        <v>59</v>
      </c>
      <c r="C25" s="8">
        <v>34203</v>
      </c>
      <c r="D25" s="9">
        <v>0.01</v>
      </c>
      <c r="E25" s="8">
        <v>187197</v>
      </c>
      <c r="F25" s="10">
        <v>182.71</v>
      </c>
    </row>
    <row r="26" spans="1:6">
      <c r="A26" t="s">
        <v>54</v>
      </c>
      <c r="B26" s="6" t="s">
        <v>60</v>
      </c>
      <c r="C26" s="8">
        <v>12268</v>
      </c>
      <c r="D26" s="9">
        <v>0</v>
      </c>
      <c r="E26" s="8">
        <v>62735</v>
      </c>
      <c r="F26" s="10">
        <v>195.55</v>
      </c>
    </row>
    <row r="27" spans="1:6">
      <c r="A27" t="s">
        <v>54</v>
      </c>
      <c r="B27" s="6" t="s">
        <v>61</v>
      </c>
      <c r="C27" s="8">
        <v>6707</v>
      </c>
      <c r="D27" s="9">
        <v>0</v>
      </c>
      <c r="E27" s="8">
        <v>34505</v>
      </c>
      <c r="F27" s="10">
        <v>194.38</v>
      </c>
    </row>
    <row r="28" spans="1:6">
      <c r="A28" t="s">
        <v>62</v>
      </c>
      <c r="B28" s="6" t="s">
        <v>63</v>
      </c>
      <c r="C28" s="8">
        <v>208058</v>
      </c>
      <c r="D28" s="9">
        <v>0.04</v>
      </c>
      <c r="E28" s="8">
        <v>840051</v>
      </c>
      <c r="F28" s="10">
        <v>247.67</v>
      </c>
    </row>
    <row r="29" spans="1:6">
      <c r="A29" t="s">
        <v>62</v>
      </c>
      <c r="B29" s="6" t="s">
        <v>64</v>
      </c>
      <c r="C29" s="8">
        <v>193149</v>
      </c>
      <c r="D29" s="9">
        <v>0.04</v>
      </c>
      <c r="E29" s="8">
        <v>826443</v>
      </c>
      <c r="F29" s="10">
        <v>233.71</v>
      </c>
    </row>
    <row r="30" spans="1:6">
      <c r="A30" t="s">
        <v>62</v>
      </c>
      <c r="B30" s="6" t="s">
        <v>65</v>
      </c>
      <c r="C30" s="8">
        <v>129299</v>
      </c>
      <c r="D30" s="9">
        <v>0.03</v>
      </c>
      <c r="E30" s="8">
        <v>603683</v>
      </c>
      <c r="F30" s="10">
        <v>214.18</v>
      </c>
    </row>
    <row r="31" spans="1:6">
      <c r="A31" t="s">
        <v>62</v>
      </c>
      <c r="B31" s="6" t="s">
        <v>66</v>
      </c>
      <c r="C31" s="8">
        <v>128031</v>
      </c>
      <c r="D31" s="9">
        <v>0.03</v>
      </c>
      <c r="E31" s="8">
        <v>564199</v>
      </c>
      <c r="F31" s="10">
        <v>226.93</v>
      </c>
    </row>
    <row r="32" spans="1:6">
      <c r="A32" t="s">
        <v>62</v>
      </c>
      <c r="B32" s="6" t="s">
        <v>67</v>
      </c>
      <c r="C32" s="8">
        <v>84697</v>
      </c>
      <c r="D32" s="9">
        <v>0.02</v>
      </c>
      <c r="E32" s="8">
        <v>373882</v>
      </c>
      <c r="F32" s="10">
        <v>226.53</v>
      </c>
    </row>
    <row r="33" spans="1:6">
      <c r="A33" t="s">
        <v>62</v>
      </c>
      <c r="B33" s="6" t="s">
        <v>68</v>
      </c>
      <c r="C33" s="8">
        <v>78232</v>
      </c>
      <c r="D33" s="9">
        <v>0.02</v>
      </c>
      <c r="E33" s="8">
        <v>356549</v>
      </c>
      <c r="F33" s="10">
        <v>219.41</v>
      </c>
    </row>
    <row r="34" spans="1:6">
      <c r="A34" t="s">
        <v>62</v>
      </c>
      <c r="B34" s="6" t="s">
        <v>69</v>
      </c>
      <c r="C34" s="8">
        <v>76739</v>
      </c>
      <c r="D34" s="9">
        <v>0.02</v>
      </c>
      <c r="E34" s="8">
        <v>344801</v>
      </c>
      <c r="F34" s="10">
        <v>222.56</v>
      </c>
    </row>
    <row r="35" spans="1:6">
      <c r="A35" t="s">
        <v>62</v>
      </c>
      <c r="B35" s="6" t="s">
        <v>70</v>
      </c>
      <c r="C35" s="8">
        <v>71801</v>
      </c>
      <c r="D35" s="9">
        <v>0.01</v>
      </c>
      <c r="E35" s="8">
        <v>315232</v>
      </c>
      <c r="F35" s="10">
        <v>227.77</v>
      </c>
    </row>
    <row r="36" spans="1:6">
      <c r="A36" t="s">
        <v>62</v>
      </c>
      <c r="B36" s="6" t="s">
        <v>71</v>
      </c>
      <c r="C36" s="8">
        <v>66143</v>
      </c>
      <c r="D36" s="9">
        <v>0.01</v>
      </c>
      <c r="E36" s="8">
        <v>289610</v>
      </c>
      <c r="F36" s="10">
        <v>228.39</v>
      </c>
    </row>
    <row r="37" spans="1:6">
      <c r="A37" t="s">
        <v>62</v>
      </c>
      <c r="B37" s="6" t="s">
        <v>72</v>
      </c>
      <c r="C37" s="8">
        <v>54986</v>
      </c>
      <c r="D37" s="9">
        <v>0.01</v>
      </c>
      <c r="E37" s="8">
        <v>249305</v>
      </c>
      <c r="F37" s="10">
        <v>220.56</v>
      </c>
    </row>
    <row r="38" spans="1:6">
      <c r="A38" t="s">
        <v>62</v>
      </c>
      <c r="B38" s="6" t="s">
        <v>73</v>
      </c>
      <c r="C38" s="8">
        <v>44048</v>
      </c>
      <c r="D38" s="9">
        <v>0.01</v>
      </c>
      <c r="E38" s="8">
        <v>217441</v>
      </c>
      <c r="F38" s="10">
        <v>202.57</v>
      </c>
    </row>
    <row r="39" spans="1:6">
      <c r="A39" t="s">
        <v>62</v>
      </c>
      <c r="B39" s="6" t="s">
        <v>74</v>
      </c>
      <c r="C39" s="8">
        <v>37563</v>
      </c>
      <c r="D39" s="9">
        <v>0.01</v>
      </c>
      <c r="E39" s="8">
        <v>189589</v>
      </c>
      <c r="F39" s="10">
        <v>198.13</v>
      </c>
    </row>
    <row r="40" spans="1:6">
      <c r="A40" t="s">
        <v>62</v>
      </c>
      <c r="B40" s="6" t="s">
        <v>75</v>
      </c>
      <c r="C40" s="8">
        <v>25233</v>
      </c>
      <c r="D40" s="9">
        <v>0.01</v>
      </c>
      <c r="E40" s="8">
        <v>118224</v>
      </c>
      <c r="F40" s="10">
        <v>213.43</v>
      </c>
    </row>
    <row r="41" spans="1:6">
      <c r="A41" t="s">
        <v>62</v>
      </c>
      <c r="B41" s="6" t="s">
        <v>76</v>
      </c>
      <c r="C41" s="8">
        <v>22772</v>
      </c>
      <c r="D41" s="9">
        <v>0</v>
      </c>
      <c r="E41" s="8">
        <v>107270</v>
      </c>
      <c r="F41" s="10">
        <v>212.29</v>
      </c>
    </row>
    <row r="42" spans="1:6">
      <c r="A42" t="s">
        <v>62</v>
      </c>
      <c r="B42" s="6" t="s">
        <v>77</v>
      </c>
      <c r="C42" s="8">
        <v>21890</v>
      </c>
      <c r="D42" s="9">
        <v>0</v>
      </c>
      <c r="E42" s="8">
        <v>109065</v>
      </c>
      <c r="F42" s="10">
        <v>200.71</v>
      </c>
    </row>
    <row r="43" spans="1:6">
      <c r="A43" t="s">
        <v>62</v>
      </c>
      <c r="B43" s="6" t="s">
        <v>78</v>
      </c>
      <c r="C43" s="8">
        <v>19327</v>
      </c>
      <c r="D43" s="9">
        <v>0</v>
      </c>
      <c r="E43" s="8">
        <v>97760</v>
      </c>
      <c r="F43" s="10">
        <v>197.7</v>
      </c>
    </row>
    <row r="44" spans="1:6">
      <c r="A44" t="s">
        <v>62</v>
      </c>
      <c r="B44" s="6" t="s">
        <v>79</v>
      </c>
      <c r="C44" s="8">
        <v>17940</v>
      </c>
      <c r="D44" s="9">
        <v>0</v>
      </c>
      <c r="E44" s="8">
        <v>83316</v>
      </c>
      <c r="F44" s="10">
        <v>215.32</v>
      </c>
    </row>
    <row r="45" spans="1:6">
      <c r="A45" t="s">
        <v>62</v>
      </c>
      <c r="B45" s="6" t="s">
        <v>80</v>
      </c>
      <c r="C45" s="8">
        <v>15271</v>
      </c>
      <c r="D45" s="9">
        <v>0</v>
      </c>
      <c r="E45" s="8">
        <v>76766</v>
      </c>
      <c r="F45" s="10">
        <v>198.93</v>
      </c>
    </row>
    <row r="46" spans="1:6">
      <c r="A46" t="s">
        <v>62</v>
      </c>
      <c r="B46" s="6" t="s">
        <v>81</v>
      </c>
      <c r="C46" s="8">
        <v>14774</v>
      </c>
      <c r="D46" s="9">
        <v>0</v>
      </c>
      <c r="E46" s="8">
        <v>80101</v>
      </c>
      <c r="F46" s="10">
        <v>184.44</v>
      </c>
    </row>
    <row r="47" spans="1:6">
      <c r="A47" t="s">
        <v>62</v>
      </c>
      <c r="B47" s="6" t="s">
        <v>82</v>
      </c>
      <c r="C47" s="8">
        <v>1580</v>
      </c>
      <c r="D47" s="9">
        <v>0</v>
      </c>
      <c r="E47" s="8">
        <v>10008</v>
      </c>
      <c r="F47" s="10">
        <v>157.87</v>
      </c>
    </row>
    <row r="48" spans="1:6">
      <c r="A48" s="12" t="s">
        <v>83</v>
      </c>
      <c r="B48" s="6" t="s">
        <v>84</v>
      </c>
      <c r="C48" s="8">
        <v>503812</v>
      </c>
      <c r="D48" s="9">
        <v>0.1</v>
      </c>
      <c r="E48" s="8">
        <v>2092517</v>
      </c>
      <c r="F48" s="10">
        <v>240.77</v>
      </c>
    </row>
    <row r="49" spans="1:6">
      <c r="A49" s="12" t="s">
        <v>83</v>
      </c>
      <c r="B49" s="6" t="s">
        <v>85</v>
      </c>
      <c r="C49" s="8">
        <v>427607</v>
      </c>
      <c r="D49" s="9">
        <v>0.09</v>
      </c>
      <c r="E49" s="8">
        <v>1914724</v>
      </c>
      <c r="F49" s="10">
        <v>223.33</v>
      </c>
    </row>
    <row r="50" spans="1:6">
      <c r="A50" s="12" t="s">
        <v>83</v>
      </c>
      <c r="B50" s="6" t="s">
        <v>86</v>
      </c>
      <c r="C50" s="8">
        <v>418578</v>
      </c>
      <c r="D50" s="9">
        <v>0.09</v>
      </c>
      <c r="E50" s="8">
        <v>1770289</v>
      </c>
      <c r="F50" s="10">
        <v>236.45</v>
      </c>
    </row>
    <row r="51" spans="1:6">
      <c r="A51" s="12" t="s">
        <v>83</v>
      </c>
      <c r="B51" s="6" t="s">
        <v>87</v>
      </c>
      <c r="C51" s="8">
        <v>274171</v>
      </c>
      <c r="D51" s="9">
        <v>0.06</v>
      </c>
      <c r="E51" s="8">
        <v>1197161</v>
      </c>
      <c r="F51" s="10">
        <v>229.02</v>
      </c>
    </row>
    <row r="52" spans="1:6">
      <c r="A52" s="12" t="s">
        <v>83</v>
      </c>
      <c r="B52" s="6" t="s">
        <v>88</v>
      </c>
      <c r="C52" s="8">
        <v>255531</v>
      </c>
      <c r="D52" s="9">
        <v>0.05</v>
      </c>
      <c r="E52" s="8">
        <v>1079635</v>
      </c>
      <c r="F52" s="10">
        <v>236.68</v>
      </c>
    </row>
    <row r="53" spans="1:6">
      <c r="A53" s="12" t="s">
        <v>83</v>
      </c>
      <c r="B53" s="6" t="s">
        <v>89</v>
      </c>
      <c r="C53" s="8">
        <v>202336</v>
      </c>
      <c r="D53" s="9">
        <v>0.04</v>
      </c>
      <c r="E53" s="8">
        <v>901600</v>
      </c>
      <c r="F53" s="10">
        <v>224.42</v>
      </c>
    </row>
    <row r="54" spans="1:6">
      <c r="A54" s="12" t="s">
        <v>83</v>
      </c>
      <c r="B54" s="6" t="s">
        <v>90</v>
      </c>
      <c r="C54" s="8">
        <v>185739</v>
      </c>
      <c r="D54" s="9">
        <v>0.04</v>
      </c>
      <c r="E54" s="8">
        <v>843161</v>
      </c>
      <c r="F54" s="10">
        <v>220.29</v>
      </c>
    </row>
    <row r="55" spans="1:6">
      <c r="A55" s="12" t="s">
        <v>83</v>
      </c>
      <c r="B55" s="6" t="s">
        <v>91</v>
      </c>
      <c r="C55" s="8">
        <v>132064</v>
      </c>
      <c r="D55" s="9">
        <v>0.03</v>
      </c>
      <c r="E55" s="8">
        <v>547293</v>
      </c>
      <c r="F55" s="10">
        <v>241.3</v>
      </c>
    </row>
    <row r="56" spans="1:6">
      <c r="A56" s="12" t="s">
        <v>83</v>
      </c>
      <c r="B56" s="6" t="s">
        <v>92</v>
      </c>
      <c r="C56" s="8">
        <v>129133</v>
      </c>
      <c r="D56" s="9">
        <v>0.03</v>
      </c>
      <c r="E56" s="8">
        <v>541170</v>
      </c>
      <c r="F56" s="10">
        <v>238.62</v>
      </c>
    </row>
    <row r="57" spans="1:6">
      <c r="A57" s="12" t="s">
        <v>83</v>
      </c>
      <c r="B57" s="6" t="s">
        <v>93</v>
      </c>
      <c r="C57" s="8">
        <v>118930</v>
      </c>
      <c r="D57" s="9">
        <v>0.02</v>
      </c>
      <c r="E57" s="8">
        <v>513079</v>
      </c>
      <c r="F57" s="10">
        <v>231.8</v>
      </c>
    </row>
    <row r="58" spans="1:6">
      <c r="A58" s="12" t="s">
        <v>83</v>
      </c>
      <c r="B58" s="6" t="s">
        <v>94</v>
      </c>
      <c r="C58" s="8">
        <v>100724</v>
      </c>
      <c r="D58" s="9">
        <v>0.02</v>
      </c>
      <c r="E58" s="8">
        <v>425477</v>
      </c>
      <c r="F58" s="10">
        <v>236.73</v>
      </c>
    </row>
    <row r="59" spans="1:6">
      <c r="A59" s="12" t="s">
        <v>83</v>
      </c>
      <c r="B59" s="6" t="s">
        <v>95</v>
      </c>
      <c r="C59" s="8">
        <v>83989</v>
      </c>
      <c r="D59" s="9">
        <v>0.02</v>
      </c>
      <c r="E59" s="8">
        <v>359201</v>
      </c>
      <c r="F59" s="10">
        <v>233.82</v>
      </c>
    </row>
    <row r="60" spans="1:6">
      <c r="A60" s="12" t="s">
        <v>83</v>
      </c>
      <c r="B60" s="6" t="s">
        <v>96</v>
      </c>
      <c r="C60" s="8">
        <v>66410</v>
      </c>
      <c r="D60" s="9">
        <v>0.01</v>
      </c>
      <c r="E60" s="8">
        <v>296639</v>
      </c>
      <c r="F60" s="10">
        <v>223.87</v>
      </c>
    </row>
    <row r="61" spans="1:6">
      <c r="A61" s="12" t="s">
        <v>83</v>
      </c>
      <c r="B61" s="6" t="s">
        <v>97</v>
      </c>
      <c r="C61" s="8">
        <v>11006</v>
      </c>
      <c r="D61" s="9">
        <v>0</v>
      </c>
      <c r="E61" s="8">
        <v>59337</v>
      </c>
      <c r="F61" s="10">
        <v>185.48</v>
      </c>
    </row>
    <row r="62" spans="1:6">
      <c r="A62" s="6" t="s">
        <v>98</v>
      </c>
      <c r="B62" s="6" t="s">
        <v>99</v>
      </c>
      <c r="C62" s="8">
        <v>61751</v>
      </c>
      <c r="D62" s="9">
        <v>0.01</v>
      </c>
      <c r="E62" s="8">
        <v>301313</v>
      </c>
      <c r="F62" s="10">
        <v>204.94</v>
      </c>
    </row>
    <row r="63" spans="1:6">
      <c r="A63" s="6" t="s">
        <v>98</v>
      </c>
      <c r="B63" s="6" t="s">
        <v>100</v>
      </c>
      <c r="C63" s="8">
        <v>42141</v>
      </c>
      <c r="D63" s="9">
        <v>0.01</v>
      </c>
      <c r="E63" s="8">
        <v>241241</v>
      </c>
      <c r="F63" s="10">
        <v>174.68</v>
      </c>
    </row>
    <row r="64" spans="1:6">
      <c r="A64" s="6" t="s">
        <v>98</v>
      </c>
      <c r="B64" s="6" t="s">
        <v>101</v>
      </c>
      <c r="C64" s="8">
        <v>32142</v>
      </c>
      <c r="D64" s="9">
        <v>0.01</v>
      </c>
      <c r="E64" s="8">
        <v>147392</v>
      </c>
      <c r="F64" s="10">
        <v>218.07</v>
      </c>
    </row>
    <row r="65" spans="1:6">
      <c r="A65" s="6" t="s">
        <v>98</v>
      </c>
      <c r="B65" s="6" t="s">
        <v>102</v>
      </c>
      <c r="C65" s="8">
        <v>4327</v>
      </c>
      <c r="D65" s="9">
        <v>0</v>
      </c>
      <c r="E65" s="8">
        <v>22493</v>
      </c>
      <c r="F65" s="10">
        <v>192.37</v>
      </c>
    </row>
    <row r="66" spans="1:6">
      <c r="A66" s="6" t="s">
        <v>98</v>
      </c>
      <c r="B66" s="6" t="s">
        <v>103</v>
      </c>
      <c r="C66" s="8">
        <v>4267</v>
      </c>
      <c r="D66" s="9">
        <v>0</v>
      </c>
      <c r="E66" s="8">
        <v>33239</v>
      </c>
      <c r="F66" s="10">
        <v>128.37</v>
      </c>
    </row>
    <row r="67" spans="1:6">
      <c r="A67" s="6" t="s">
        <v>98</v>
      </c>
      <c r="B67" s="6" t="s">
        <v>104</v>
      </c>
      <c r="C67" s="8">
        <v>3937</v>
      </c>
      <c r="D67" s="9">
        <v>0</v>
      </c>
      <c r="E67" s="8">
        <v>21932</v>
      </c>
      <c r="F67" s="10">
        <v>179.51</v>
      </c>
    </row>
    <row r="68" spans="1:6">
      <c r="A68" s="6" t="s">
        <v>98</v>
      </c>
      <c r="B68" s="6" t="s">
        <v>105</v>
      </c>
      <c r="C68" s="8">
        <v>2825</v>
      </c>
      <c r="D68" s="9">
        <v>0</v>
      </c>
      <c r="E68" s="8">
        <v>17911</v>
      </c>
      <c r="F68" s="10">
        <v>157.72</v>
      </c>
    </row>
    <row r="69" spans="1:6">
      <c r="A69" s="6" t="s">
        <v>98</v>
      </c>
      <c r="B69" s="6" t="s">
        <v>106</v>
      </c>
      <c r="C69" s="8">
        <v>1062</v>
      </c>
      <c r="D69" s="9">
        <v>0</v>
      </c>
      <c r="E69" s="8">
        <v>5748</v>
      </c>
      <c r="F69" s="10">
        <v>184.76</v>
      </c>
    </row>
    <row r="70" spans="1:6">
      <c r="A70" s="6" t="s">
        <v>98</v>
      </c>
      <c r="B70" s="6" t="s">
        <v>107</v>
      </c>
      <c r="C70" s="11">
        <v>137</v>
      </c>
      <c r="D70" s="9">
        <v>0</v>
      </c>
      <c r="E70" s="8">
        <v>1024</v>
      </c>
      <c r="F70" s="10">
        <v>133.79</v>
      </c>
    </row>
  </sheetData>
  <mergeCells count="2">
    <mergeCell ref="A1:E1"/>
    <mergeCell ref="A2:E2"/>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04A53-E4BD-46F7-99A8-8A02E31DB2DC}">
  <dimension ref="A3:B10"/>
  <sheetViews>
    <sheetView workbookViewId="0">
      <selection activeCell="A3" sqref="A3:B10"/>
    </sheetView>
  </sheetViews>
  <sheetFormatPr defaultRowHeight="14.5"/>
  <cols>
    <col min="1" max="1" width="20.90625" bestFit="1" customWidth="1"/>
    <col min="2" max="2" width="18.08984375" bestFit="1" customWidth="1"/>
  </cols>
  <sheetData>
    <row r="3" spans="1:2">
      <c r="A3" s="3" t="s">
        <v>20</v>
      </c>
      <c r="B3" t="s">
        <v>108</v>
      </c>
    </row>
    <row r="4" spans="1:2">
      <c r="A4" s="4" t="s">
        <v>35</v>
      </c>
      <c r="B4" s="77">
        <v>93863</v>
      </c>
    </row>
    <row r="5" spans="1:2">
      <c r="A5" s="4" t="s">
        <v>48</v>
      </c>
      <c r="B5" s="77">
        <v>76764</v>
      </c>
    </row>
    <row r="6" spans="1:2">
      <c r="A6" s="4" t="s">
        <v>54</v>
      </c>
      <c r="B6" s="77">
        <v>347672</v>
      </c>
    </row>
    <row r="7" spans="1:2">
      <c r="A7" s="4" t="s">
        <v>62</v>
      </c>
      <c r="B7" s="77">
        <v>1311533</v>
      </c>
    </row>
    <row r="8" spans="1:2">
      <c r="A8" s="4" t="s">
        <v>83</v>
      </c>
      <c r="B8" s="77">
        <v>2910030</v>
      </c>
    </row>
    <row r="9" spans="1:2">
      <c r="A9" s="4" t="s">
        <v>98</v>
      </c>
      <c r="B9" s="77">
        <v>152589</v>
      </c>
    </row>
    <row r="10" spans="1:2">
      <c r="A10" s="4" t="s">
        <v>21</v>
      </c>
      <c r="B10" s="77">
        <v>4892451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21F58-A23C-45E3-8E31-E4922EF295C5}">
  <dimension ref="A3:B10"/>
  <sheetViews>
    <sheetView workbookViewId="0">
      <selection activeCell="B10" sqref="A3:B10"/>
    </sheetView>
  </sheetViews>
  <sheetFormatPr defaultRowHeight="14.5"/>
  <cols>
    <col min="1" max="1" width="20.90625" bestFit="1" customWidth="1"/>
    <col min="2" max="2" width="23.6328125" bestFit="1" customWidth="1"/>
  </cols>
  <sheetData>
    <row r="3" spans="1:2">
      <c r="A3" s="3" t="s">
        <v>20</v>
      </c>
      <c r="B3" t="s">
        <v>115</v>
      </c>
    </row>
    <row r="4" spans="1:2">
      <c r="A4" s="4" t="s">
        <v>35</v>
      </c>
      <c r="B4" s="77">
        <v>529004</v>
      </c>
    </row>
    <row r="5" spans="1:2">
      <c r="A5" s="4" t="s">
        <v>48</v>
      </c>
      <c r="B5" s="77">
        <v>448174</v>
      </c>
    </row>
    <row r="6" spans="1:2">
      <c r="A6" s="4" t="s">
        <v>54</v>
      </c>
      <c r="B6" s="77">
        <v>1809868</v>
      </c>
    </row>
    <row r="7" spans="1:2">
      <c r="A7" s="4" t="s">
        <v>62</v>
      </c>
      <c r="B7" s="77">
        <v>5853295</v>
      </c>
    </row>
    <row r="8" spans="1:2">
      <c r="A8" s="4" t="s">
        <v>83</v>
      </c>
      <c r="B8" s="77">
        <v>12541283</v>
      </c>
    </row>
    <row r="9" spans="1:2">
      <c r="A9" s="4" t="s">
        <v>98</v>
      </c>
      <c r="B9" s="77">
        <v>792293</v>
      </c>
    </row>
    <row r="10" spans="1:2">
      <c r="A10" s="4" t="s">
        <v>21</v>
      </c>
      <c r="B10" s="77">
        <v>21973917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DF071-6B77-42FA-B695-AAFD31E734F8}">
  <dimension ref="A3:B14"/>
  <sheetViews>
    <sheetView workbookViewId="0">
      <selection activeCell="B4" sqref="B4"/>
    </sheetView>
  </sheetViews>
  <sheetFormatPr defaultRowHeight="14.5"/>
  <cols>
    <col min="1" max="1" width="13.26953125" bestFit="1" customWidth="1"/>
    <col min="2" max="2" width="18.08984375" bestFit="1" customWidth="1"/>
  </cols>
  <sheetData>
    <row r="3" spans="1:2">
      <c r="A3" s="3" t="s">
        <v>20</v>
      </c>
      <c r="B3" t="s">
        <v>108</v>
      </c>
    </row>
    <row r="4" spans="1:2">
      <c r="A4" s="4" t="s">
        <v>84</v>
      </c>
      <c r="B4" s="77">
        <v>503812</v>
      </c>
    </row>
    <row r="5" spans="1:2">
      <c r="A5" s="4" t="s">
        <v>85</v>
      </c>
      <c r="B5" s="77">
        <v>427607</v>
      </c>
    </row>
    <row r="6" spans="1:2">
      <c r="A6" s="4" t="s">
        <v>86</v>
      </c>
      <c r="B6" s="77">
        <v>418578</v>
      </c>
    </row>
    <row r="7" spans="1:2">
      <c r="A7" s="4" t="s">
        <v>87</v>
      </c>
      <c r="B7" s="77">
        <v>274171</v>
      </c>
    </row>
    <row r="8" spans="1:2">
      <c r="A8" s="4" t="s">
        <v>88</v>
      </c>
      <c r="B8" s="77">
        <v>255531</v>
      </c>
    </row>
    <row r="9" spans="1:2">
      <c r="A9" s="4" t="s">
        <v>63</v>
      </c>
      <c r="B9" s="77">
        <v>208058</v>
      </c>
    </row>
    <row r="10" spans="1:2">
      <c r="A10" s="4" t="s">
        <v>89</v>
      </c>
      <c r="B10" s="77">
        <v>202336</v>
      </c>
    </row>
    <row r="11" spans="1:2">
      <c r="A11" s="4" t="s">
        <v>64</v>
      </c>
      <c r="B11" s="77">
        <v>193149</v>
      </c>
    </row>
    <row r="12" spans="1:2">
      <c r="A12" s="4" t="s">
        <v>90</v>
      </c>
      <c r="B12" s="77">
        <v>185739</v>
      </c>
    </row>
    <row r="13" spans="1:2">
      <c r="A13" s="4" t="s">
        <v>91</v>
      </c>
      <c r="B13" s="77">
        <v>132064</v>
      </c>
    </row>
    <row r="14" spans="1:2">
      <c r="A14" s="4" t="s">
        <v>21</v>
      </c>
      <c r="B14" s="77">
        <v>2801045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49376-6F17-4F15-B587-B87FD159913B}">
  <dimension ref="A3:E71"/>
  <sheetViews>
    <sheetView workbookViewId="0">
      <selection activeCell="O10" sqref="O10"/>
    </sheetView>
  </sheetViews>
  <sheetFormatPr defaultRowHeight="14.5"/>
  <cols>
    <col min="1" max="1" width="13.26953125" bestFit="1" customWidth="1"/>
    <col min="2" max="2" width="18.08984375" bestFit="1" customWidth="1"/>
    <col min="5" max="5" width="17.7265625" customWidth="1"/>
  </cols>
  <sheetData>
    <row r="3" spans="1:5">
      <c r="A3" s="3" t="s">
        <v>20</v>
      </c>
      <c r="B3" t="s">
        <v>108</v>
      </c>
      <c r="D3" s="5" t="s">
        <v>20</v>
      </c>
      <c r="E3" s="5" t="s">
        <v>108</v>
      </c>
    </row>
    <row r="4" spans="1:5">
      <c r="A4" s="4" t="s">
        <v>91</v>
      </c>
      <c r="B4" s="77">
        <v>132064</v>
      </c>
      <c r="D4" s="4" t="s">
        <v>91</v>
      </c>
      <c r="E4">
        <v>132064</v>
      </c>
    </row>
    <row r="5" spans="1:5">
      <c r="A5" s="4" t="s">
        <v>50</v>
      </c>
      <c r="B5" s="77">
        <v>22009</v>
      </c>
      <c r="D5" s="4" t="s">
        <v>50</v>
      </c>
      <c r="E5">
        <v>22009</v>
      </c>
    </row>
    <row r="6" spans="1:5">
      <c r="A6" s="4" t="s">
        <v>74</v>
      </c>
      <c r="B6" s="77">
        <v>37563</v>
      </c>
      <c r="D6" s="4" t="s">
        <v>74</v>
      </c>
      <c r="E6">
        <v>37563</v>
      </c>
    </row>
    <row r="7" spans="1:5">
      <c r="A7" s="4" t="s">
        <v>40</v>
      </c>
      <c r="B7" s="77">
        <v>5874</v>
      </c>
      <c r="D7" s="4" t="s">
        <v>40</v>
      </c>
      <c r="E7">
        <v>5874</v>
      </c>
    </row>
    <row r="8" spans="1:5">
      <c r="A8" s="4" t="s">
        <v>81</v>
      </c>
      <c r="B8" s="77">
        <v>14774</v>
      </c>
      <c r="D8" s="4" t="s">
        <v>81</v>
      </c>
      <c r="E8">
        <v>14774</v>
      </c>
    </row>
    <row r="9" spans="1:5">
      <c r="A9" s="4" t="s">
        <v>56</v>
      </c>
      <c r="B9" s="77">
        <v>96511</v>
      </c>
      <c r="D9" s="4" t="s">
        <v>56</v>
      </c>
      <c r="E9">
        <v>96511</v>
      </c>
    </row>
    <row r="10" spans="1:5">
      <c r="A10" s="4" t="s">
        <v>59</v>
      </c>
      <c r="B10" s="77">
        <v>34203</v>
      </c>
      <c r="D10" s="4" t="s">
        <v>59</v>
      </c>
      <c r="E10">
        <v>34203</v>
      </c>
    </row>
    <row r="11" spans="1:5">
      <c r="A11" s="4" t="s">
        <v>58</v>
      </c>
      <c r="B11" s="77">
        <v>41126</v>
      </c>
      <c r="D11" s="4" t="s">
        <v>58</v>
      </c>
      <c r="E11">
        <v>41126</v>
      </c>
    </row>
    <row r="12" spans="1:5">
      <c r="A12" s="4" t="s">
        <v>75</v>
      </c>
      <c r="B12" s="77">
        <v>25233</v>
      </c>
      <c r="D12" s="4" t="s">
        <v>75</v>
      </c>
      <c r="E12">
        <v>25233</v>
      </c>
    </row>
    <row r="13" spans="1:5">
      <c r="A13" s="4" t="s">
        <v>92</v>
      </c>
      <c r="B13" s="77">
        <v>129133</v>
      </c>
      <c r="D13" s="4" t="s">
        <v>92</v>
      </c>
      <c r="E13">
        <v>129133</v>
      </c>
    </row>
    <row r="14" spans="1:5">
      <c r="A14" s="4" t="s">
        <v>99</v>
      </c>
      <c r="B14" s="77">
        <v>61751</v>
      </c>
      <c r="D14" s="4" t="s">
        <v>99</v>
      </c>
      <c r="E14">
        <v>61751</v>
      </c>
    </row>
    <row r="15" spans="1:5">
      <c r="A15" s="4" t="s">
        <v>102</v>
      </c>
      <c r="B15" s="77">
        <v>4327</v>
      </c>
      <c r="D15" s="4" t="s">
        <v>102</v>
      </c>
      <c r="E15">
        <v>4327</v>
      </c>
    </row>
    <row r="16" spans="1:5">
      <c r="A16" s="4" t="s">
        <v>87</v>
      </c>
      <c r="B16" s="77">
        <v>274171</v>
      </c>
      <c r="D16" s="4" t="s">
        <v>87</v>
      </c>
      <c r="E16">
        <v>274171</v>
      </c>
    </row>
    <row r="17" spans="1:5">
      <c r="A17" s="4" t="s">
        <v>57</v>
      </c>
      <c r="B17" s="77">
        <v>58981</v>
      </c>
      <c r="D17" s="4" t="s">
        <v>57</v>
      </c>
      <c r="E17">
        <v>58981</v>
      </c>
    </row>
    <row r="18" spans="1:5">
      <c r="A18" s="4" t="s">
        <v>53</v>
      </c>
      <c r="B18" s="77">
        <v>1662</v>
      </c>
      <c r="D18" s="4" t="s">
        <v>53</v>
      </c>
      <c r="E18">
        <v>1662</v>
      </c>
    </row>
    <row r="19" spans="1:5">
      <c r="A19" s="4" t="s">
        <v>46</v>
      </c>
      <c r="B19" s="77">
        <v>95</v>
      </c>
      <c r="D19" s="4" t="s">
        <v>46</v>
      </c>
      <c r="E19">
        <v>95</v>
      </c>
    </row>
    <row r="20" spans="1:5">
      <c r="A20" s="4" t="s">
        <v>47</v>
      </c>
      <c r="B20" s="77">
        <v>1</v>
      </c>
      <c r="D20" s="4" t="s">
        <v>47</v>
      </c>
      <c r="E20">
        <v>1</v>
      </c>
    </row>
    <row r="21" spans="1:5">
      <c r="A21" s="4" t="s">
        <v>68</v>
      </c>
      <c r="B21" s="77">
        <v>78232</v>
      </c>
      <c r="D21" s="4" t="s">
        <v>68</v>
      </c>
      <c r="E21">
        <v>78232</v>
      </c>
    </row>
    <row r="22" spans="1:5">
      <c r="A22" s="4" t="s">
        <v>80</v>
      </c>
      <c r="B22" s="77">
        <v>15271</v>
      </c>
      <c r="D22" s="4" t="s">
        <v>80</v>
      </c>
      <c r="E22">
        <v>15271</v>
      </c>
    </row>
    <row r="23" spans="1:5">
      <c r="A23" s="4" t="s">
        <v>86</v>
      </c>
      <c r="B23" s="77">
        <v>418578</v>
      </c>
      <c r="D23" s="4" t="s">
        <v>86</v>
      </c>
      <c r="E23">
        <v>418578</v>
      </c>
    </row>
    <row r="24" spans="1:5">
      <c r="A24" s="4" t="s">
        <v>41</v>
      </c>
      <c r="B24" s="77">
        <v>765</v>
      </c>
      <c r="D24" s="4" t="s">
        <v>41</v>
      </c>
      <c r="E24">
        <v>765</v>
      </c>
    </row>
    <row r="25" spans="1:5">
      <c r="A25" s="4" t="s">
        <v>90</v>
      </c>
      <c r="B25" s="77">
        <v>185739</v>
      </c>
      <c r="D25" s="4" t="s">
        <v>90</v>
      </c>
      <c r="E25">
        <v>185739</v>
      </c>
    </row>
    <row r="26" spans="1:5">
      <c r="A26" s="4" t="s">
        <v>100</v>
      </c>
      <c r="B26" s="77">
        <v>42141</v>
      </c>
      <c r="D26" s="4" t="s">
        <v>100</v>
      </c>
      <c r="E26">
        <v>42141</v>
      </c>
    </row>
    <row r="27" spans="1:5">
      <c r="A27" s="4" t="s">
        <v>63</v>
      </c>
      <c r="B27" s="77">
        <v>208058</v>
      </c>
      <c r="D27" s="4" t="s">
        <v>63</v>
      </c>
      <c r="E27">
        <v>208058</v>
      </c>
    </row>
    <row r="28" spans="1:5">
      <c r="A28" s="4" t="s">
        <v>71</v>
      </c>
      <c r="B28" s="77">
        <v>66143</v>
      </c>
      <c r="D28" s="4" t="s">
        <v>71</v>
      </c>
      <c r="E28">
        <v>66143</v>
      </c>
    </row>
    <row r="29" spans="1:5">
      <c r="A29" s="4" t="s">
        <v>49</v>
      </c>
      <c r="B29" s="77">
        <v>44379</v>
      </c>
      <c r="D29" s="4" t="s">
        <v>49</v>
      </c>
      <c r="E29">
        <v>44379</v>
      </c>
    </row>
    <row r="30" spans="1:5">
      <c r="A30" s="4" t="s">
        <v>61</v>
      </c>
      <c r="B30" s="77">
        <v>6707</v>
      </c>
      <c r="D30" s="4" t="s">
        <v>61</v>
      </c>
      <c r="E30">
        <v>6707</v>
      </c>
    </row>
    <row r="31" spans="1:5">
      <c r="A31" s="4" t="s">
        <v>95</v>
      </c>
      <c r="B31" s="77">
        <v>83989</v>
      </c>
      <c r="D31" s="4" t="s">
        <v>95</v>
      </c>
      <c r="E31">
        <v>83989</v>
      </c>
    </row>
    <row r="32" spans="1:5">
      <c r="A32" s="4" t="s">
        <v>101</v>
      </c>
      <c r="B32" s="77">
        <v>32142</v>
      </c>
      <c r="D32" s="4" t="s">
        <v>101</v>
      </c>
      <c r="E32">
        <v>32142</v>
      </c>
    </row>
    <row r="33" spans="1:5">
      <c r="A33" s="4" t="s">
        <v>93</v>
      </c>
      <c r="B33" s="77">
        <v>118930</v>
      </c>
      <c r="D33" s="4" t="s">
        <v>93</v>
      </c>
      <c r="E33">
        <v>118930</v>
      </c>
    </row>
    <row r="34" spans="1:5">
      <c r="A34" s="4" t="s">
        <v>89</v>
      </c>
      <c r="B34" s="77">
        <v>202336</v>
      </c>
      <c r="D34" s="4" t="s">
        <v>89</v>
      </c>
      <c r="E34">
        <v>202336</v>
      </c>
    </row>
    <row r="35" spans="1:5">
      <c r="A35" s="4" t="s">
        <v>43</v>
      </c>
      <c r="B35" s="77">
        <v>264</v>
      </c>
      <c r="D35" s="4" t="s">
        <v>43</v>
      </c>
      <c r="E35">
        <v>264</v>
      </c>
    </row>
    <row r="36" spans="1:5">
      <c r="A36" s="4" t="s">
        <v>36</v>
      </c>
      <c r="B36" s="77">
        <v>57788</v>
      </c>
      <c r="D36" s="4" t="s">
        <v>36</v>
      </c>
      <c r="E36">
        <v>57788</v>
      </c>
    </row>
    <row r="37" spans="1:5">
      <c r="A37" s="4" t="s">
        <v>52</v>
      </c>
      <c r="B37" s="77">
        <v>2377</v>
      </c>
      <c r="D37" s="4" t="s">
        <v>52</v>
      </c>
      <c r="E37">
        <v>2377</v>
      </c>
    </row>
    <row r="38" spans="1:5">
      <c r="A38" s="4" t="s">
        <v>37</v>
      </c>
      <c r="B38" s="77">
        <v>12298</v>
      </c>
      <c r="D38" s="4" t="s">
        <v>37</v>
      </c>
      <c r="E38">
        <v>12298</v>
      </c>
    </row>
    <row r="39" spans="1:5">
      <c r="A39" s="4" t="s">
        <v>104</v>
      </c>
      <c r="B39" s="77">
        <v>3937</v>
      </c>
      <c r="D39" s="4" t="s">
        <v>104</v>
      </c>
      <c r="E39">
        <v>3937</v>
      </c>
    </row>
    <row r="40" spans="1:5">
      <c r="A40" s="4" t="s">
        <v>97</v>
      </c>
      <c r="B40" s="77">
        <v>11006</v>
      </c>
      <c r="D40" s="4" t="s">
        <v>97</v>
      </c>
      <c r="E40">
        <v>11006</v>
      </c>
    </row>
    <row r="41" spans="1:5">
      <c r="A41" s="4" t="s">
        <v>82</v>
      </c>
      <c r="B41" s="77">
        <v>1580</v>
      </c>
      <c r="D41" s="4" t="s">
        <v>82</v>
      </c>
      <c r="E41">
        <v>1580</v>
      </c>
    </row>
    <row r="42" spans="1:5">
      <c r="A42" s="4" t="s">
        <v>72</v>
      </c>
      <c r="B42" s="77">
        <v>54986</v>
      </c>
      <c r="D42" s="4" t="s">
        <v>72</v>
      </c>
      <c r="E42">
        <v>54986</v>
      </c>
    </row>
    <row r="43" spans="1:5">
      <c r="A43" s="4" t="s">
        <v>107</v>
      </c>
      <c r="B43" s="77">
        <v>137</v>
      </c>
      <c r="D43" s="4" t="s">
        <v>107</v>
      </c>
      <c r="E43">
        <v>137</v>
      </c>
    </row>
    <row r="44" spans="1:5">
      <c r="A44" s="4" t="s">
        <v>76</v>
      </c>
      <c r="B44" s="77">
        <v>22772</v>
      </c>
      <c r="D44" s="4" t="s">
        <v>76</v>
      </c>
      <c r="E44">
        <v>22772</v>
      </c>
    </row>
    <row r="45" spans="1:5">
      <c r="A45" s="4" t="s">
        <v>88</v>
      </c>
      <c r="B45" s="77">
        <v>255531</v>
      </c>
      <c r="D45" s="4" t="s">
        <v>88</v>
      </c>
      <c r="E45">
        <v>255531</v>
      </c>
    </row>
    <row r="46" spans="1:5">
      <c r="A46" s="4" t="s">
        <v>78</v>
      </c>
      <c r="B46" s="77">
        <v>19327</v>
      </c>
      <c r="D46" s="4" t="s">
        <v>78</v>
      </c>
      <c r="E46">
        <v>19327</v>
      </c>
    </row>
    <row r="47" spans="1:5">
      <c r="A47" s="4" t="s">
        <v>96</v>
      </c>
      <c r="B47" s="77">
        <v>66410</v>
      </c>
      <c r="D47" s="4" t="s">
        <v>96</v>
      </c>
      <c r="E47">
        <v>66410</v>
      </c>
    </row>
    <row r="48" spans="1:5">
      <c r="A48" s="4" t="s">
        <v>55</v>
      </c>
      <c r="B48" s="77">
        <v>97876</v>
      </c>
      <c r="D48" s="4" t="s">
        <v>55</v>
      </c>
      <c r="E48">
        <v>97876</v>
      </c>
    </row>
    <row r="49" spans="1:5">
      <c r="A49" s="4" t="s">
        <v>51</v>
      </c>
      <c r="B49" s="77">
        <v>6337</v>
      </c>
      <c r="D49" s="4" t="s">
        <v>51</v>
      </c>
      <c r="E49">
        <v>6337</v>
      </c>
    </row>
    <row r="50" spans="1:5">
      <c r="A50" s="4" t="s">
        <v>45</v>
      </c>
      <c r="B50" s="77">
        <v>110</v>
      </c>
      <c r="D50" s="4" t="s">
        <v>45</v>
      </c>
      <c r="E50">
        <v>110</v>
      </c>
    </row>
    <row r="51" spans="1:5">
      <c r="A51" s="4" t="s">
        <v>103</v>
      </c>
      <c r="B51" s="77">
        <v>4267</v>
      </c>
      <c r="D51" s="4" t="s">
        <v>103</v>
      </c>
      <c r="E51">
        <v>4267</v>
      </c>
    </row>
    <row r="52" spans="1:5">
      <c r="A52" s="4" t="s">
        <v>106</v>
      </c>
      <c r="B52" s="77">
        <v>1062</v>
      </c>
      <c r="D52" s="4" t="s">
        <v>106</v>
      </c>
      <c r="E52">
        <v>1062</v>
      </c>
    </row>
    <row r="53" spans="1:5">
      <c r="A53" s="4" t="s">
        <v>64</v>
      </c>
      <c r="B53" s="77">
        <v>193149</v>
      </c>
      <c r="D53" s="4" t="s">
        <v>64</v>
      </c>
      <c r="E53">
        <v>193149</v>
      </c>
    </row>
    <row r="54" spans="1:5">
      <c r="A54" s="4" t="s">
        <v>69</v>
      </c>
      <c r="B54" s="77">
        <v>76739</v>
      </c>
      <c r="D54" s="4" t="s">
        <v>69</v>
      </c>
      <c r="E54">
        <v>76739</v>
      </c>
    </row>
    <row r="55" spans="1:5">
      <c r="A55" s="4" t="s">
        <v>67</v>
      </c>
      <c r="B55" s="77">
        <v>84697</v>
      </c>
      <c r="D55" s="4" t="s">
        <v>67</v>
      </c>
      <c r="E55">
        <v>84697</v>
      </c>
    </row>
    <row r="56" spans="1:5">
      <c r="A56" s="4" t="s">
        <v>85</v>
      </c>
      <c r="B56" s="77">
        <v>427607</v>
      </c>
      <c r="D56" s="4" t="s">
        <v>85</v>
      </c>
      <c r="E56">
        <v>427607</v>
      </c>
    </row>
    <row r="57" spans="1:5">
      <c r="A57" s="4" t="s">
        <v>94</v>
      </c>
      <c r="B57" s="77">
        <v>100724</v>
      </c>
      <c r="D57" s="4" t="s">
        <v>94</v>
      </c>
      <c r="E57">
        <v>100724</v>
      </c>
    </row>
    <row r="58" spans="1:5">
      <c r="A58" s="4" t="s">
        <v>60</v>
      </c>
      <c r="B58" s="77">
        <v>12268</v>
      </c>
      <c r="D58" s="4" t="s">
        <v>60</v>
      </c>
      <c r="E58">
        <v>12268</v>
      </c>
    </row>
    <row r="59" spans="1:5">
      <c r="A59" s="4" t="s">
        <v>44</v>
      </c>
      <c r="B59" s="77">
        <v>242</v>
      </c>
      <c r="D59" s="4" t="s">
        <v>44</v>
      </c>
      <c r="E59">
        <v>242</v>
      </c>
    </row>
    <row r="60" spans="1:5">
      <c r="A60" s="4" t="s">
        <v>38</v>
      </c>
      <c r="B60" s="77">
        <v>9692</v>
      </c>
      <c r="D60" s="4" t="s">
        <v>38</v>
      </c>
      <c r="E60">
        <v>9692</v>
      </c>
    </row>
    <row r="61" spans="1:5">
      <c r="A61" s="4" t="s">
        <v>42</v>
      </c>
      <c r="B61" s="77">
        <v>654</v>
      </c>
      <c r="D61" s="4" t="s">
        <v>42</v>
      </c>
      <c r="E61">
        <v>654</v>
      </c>
    </row>
    <row r="62" spans="1:5">
      <c r="A62" s="4" t="s">
        <v>84</v>
      </c>
      <c r="B62" s="77">
        <v>503812</v>
      </c>
      <c r="D62" s="4" t="s">
        <v>84</v>
      </c>
      <c r="E62">
        <v>503812</v>
      </c>
    </row>
    <row r="63" spans="1:5">
      <c r="A63" s="4" t="s">
        <v>73</v>
      </c>
      <c r="B63" s="77">
        <v>44048</v>
      </c>
      <c r="D63" s="4" t="s">
        <v>73</v>
      </c>
      <c r="E63">
        <v>44048</v>
      </c>
    </row>
    <row r="64" spans="1:5">
      <c r="A64" s="4" t="s">
        <v>70</v>
      </c>
      <c r="B64" s="77">
        <v>71801</v>
      </c>
      <c r="D64" s="4" t="s">
        <v>70</v>
      </c>
      <c r="E64">
        <v>71801</v>
      </c>
    </row>
    <row r="65" spans="1:5">
      <c r="A65" s="4" t="s">
        <v>77</v>
      </c>
      <c r="B65" s="77">
        <v>21890</v>
      </c>
      <c r="D65" s="4" t="s">
        <v>77</v>
      </c>
      <c r="E65">
        <v>21890</v>
      </c>
    </row>
    <row r="66" spans="1:5">
      <c r="A66" s="4" t="s">
        <v>79</v>
      </c>
      <c r="B66" s="77">
        <v>17940</v>
      </c>
      <c r="D66" s="4" t="s">
        <v>79</v>
      </c>
      <c r="E66">
        <v>17940</v>
      </c>
    </row>
    <row r="67" spans="1:5">
      <c r="A67" s="4" t="s">
        <v>66</v>
      </c>
      <c r="B67" s="77">
        <v>128031</v>
      </c>
      <c r="D67" s="4" t="s">
        <v>66</v>
      </c>
      <c r="E67">
        <v>128031</v>
      </c>
    </row>
    <row r="68" spans="1:5">
      <c r="A68" s="4" t="s">
        <v>105</v>
      </c>
      <c r="B68" s="77">
        <v>2825</v>
      </c>
      <c r="D68" s="4" t="s">
        <v>105</v>
      </c>
      <c r="E68">
        <v>2825</v>
      </c>
    </row>
    <row r="69" spans="1:5">
      <c r="A69" s="4" t="s">
        <v>39</v>
      </c>
      <c r="B69" s="77">
        <v>6080</v>
      </c>
      <c r="D69" s="4" t="s">
        <v>39</v>
      </c>
      <c r="E69">
        <v>6080</v>
      </c>
    </row>
    <row r="70" spans="1:5">
      <c r="A70" s="4" t="s">
        <v>65</v>
      </c>
      <c r="B70" s="77">
        <v>129299</v>
      </c>
      <c r="D70" s="4" t="s">
        <v>65</v>
      </c>
      <c r="E70">
        <v>129299</v>
      </c>
    </row>
    <row r="71" spans="1:5">
      <c r="A71" s="4" t="s">
        <v>21</v>
      </c>
      <c r="B71" s="77">
        <v>4892451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z X m y V r G q m J K l A A A A 9 g A A A B I A H A B D b 2 5 m a W c v U G F j a 2 F n Z S 5 4 b W w g o h g A K K A U A A A A A A A A A A A A A A A A A A A A A A A A A A A A h Y + 9 D o I w G E V f h X S n P 0 i M I R 9 l c H G Q x E R j X J t S o R G K o c X y b g 4 + k q 8 g R l E 3 x 3 v u G e 6 9 X 2 + Q D U 0 d X F R n d W t S x D B F g T K y L b Q p U 9 S 7 Y 7 h A G Y e N k C d R q m C U j U 0 G W 6 S o c u 6 c E O K 9 x 3 6 G 2 6 4 k E a W M H P L 1 V l a q E e g j 6 / 9 y q I 1 1 w k i F O O x f Y 3 i E G Z v j m M a Y A p k g 5 N p 8 h W j c + 2 x / I C z 7 2 v W d 4 q 4 K d y s g U w T y / s A f U E s D B B Q A A g A I A M 1 5 s 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e b J W K I p H u A 4 A A A A R A A A A E w A c A E Z v c m 1 1 b G F z L 1 N l Y 3 R p b 2 4 x L m 0 g o h g A K K A U A A A A A A A A A A A A A A A A A A A A A A A A A A A A K 0 5 N L s n M z 1 M I h t C G 1 g B Q S w E C L Q A U A A I A C A D N e b J W s a q Y k q U A A A D 2 A A A A E g A A A A A A A A A A A A A A A A A A A A A A Q 2 9 u Z m l n L 1 B h Y 2 t h Z 2 U u e G 1 s U E s B A i 0 A F A A C A A g A z X m y V g / K 6 a u k A A A A 6 Q A A A B M A A A A A A A A A A A A A A A A A 8 Q A A A F t D b 2 5 0 Z W 5 0 X 1 R 5 c G V z X S 5 4 b W x Q S w E C L Q A U A A I A C A D N e b J 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B s I j v 0 O Y e 1 J p Q s 3 e W X 1 Q k w A A A A A A g A A A A A A E G Y A A A A B A A A g A A A A w 5 0 a 4 G 0 T h 2 r M S M 7 T E h m G e G v N r A T T r O k l + t 0 H i D a v H P w A A A A A D o A A A A A C A A A g A A A A 3 F D C a F I T B F l Y O F s 7 k i 0 8 H o r I 5 O t Z F o r x h e j V T R t y G G F Q A A A A 8 t 0 j f k R 4 q 4 W x v C H + 6 D b O o i K h g W w L O L N C 0 w E p H 7 D F W l o o f + T J x U k x H K G 0 H C x p m P 0 b A V v j e U Y L a m c i / X I o 6 h 1 F 1 n l Q A t n i S R b 3 e z T e D T I n m M 5 A A A A A 5 z N e 1 c s m T n L f U i W d I h / A O F U 9 A c P j H D J 0 p W 4 k C 2 6 F M 4 Q U p b M 2 S m t y x S z 3 H V m j y X F Q / C 4 1 3 T N + I a F o w l o u t X 8 1 v Q = = < / D a t a M a s h u p > 
</file>

<file path=customXml/itemProps1.xml><?xml version="1.0" encoding="utf-8"?>
<ds:datastoreItem xmlns:ds="http://schemas.openxmlformats.org/officeDocument/2006/customXml" ds:itemID="{1C95561B-4B16-4043-9BF8-4854D9FC5B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นำเข้าส่งออก</vt:lpstr>
      <vt:lpstr>กราฟดุล</vt:lpstr>
      <vt:lpstr>กราฟนำเข้า</vt:lpstr>
      <vt:lpstr>เชื่อมเดือน</vt:lpstr>
      <vt:lpstr>ผลผลิต</vt:lpstr>
      <vt:lpstr>ภาคผล</vt:lpstr>
      <vt:lpstr>ภาคเนื้อที่</vt:lpstr>
      <vt:lpstr>top10</vt:lpstr>
      <vt:lpstr>แผนที่</vt:lpstr>
      <vt:lpstr>เชื่อมภาคจังหวัด</vt:lpstr>
      <vt:lpstr>slicer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2023-05-18T09:09:14Z</cp:lastPrinted>
  <dcterms:created xsi:type="dcterms:W3CDTF">2023-05-16T11:54:39Z</dcterms:created>
  <dcterms:modified xsi:type="dcterms:W3CDTF">2023-05-18T09:57:05Z</dcterms:modified>
</cp:coreProperties>
</file>